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4400" yWindow="-15" windowWidth="14445" windowHeight="13290" tabRatio="814" activeTab="2"/>
  </bookViews>
  <sheets>
    <sheet name="monthly returns" sheetId="10" r:id="rId1"/>
    <sheet name="Allocaties" sheetId="21" r:id="rId2"/>
    <sheet name="MVA - total" sheetId="5" r:id="rId3"/>
    <sheet name="TK cases" sheetId="27" r:id="rId4"/>
    <sheet name="corr" sheetId="7" r:id="rId5"/>
    <sheet name="returns" sheetId="9" r:id="rId6"/>
    <sheet name="monthly price-series" sheetId="18" r:id="rId7"/>
    <sheet name="relative returns" sheetId="20" r:id="rId8"/>
    <sheet name="MDD" sheetId="22" r:id="rId9"/>
    <sheet name="Optie Berekening" sheetId="23" r:id="rId10"/>
    <sheet name="simple optie strategie" sheetId="24" r:id="rId11"/>
  </sheets>
  <functionGroups/>
  <externalReferences>
    <externalReference r:id="rId12"/>
  </externalReferences>
  <definedNames>
    <definedName name="ALLOC_DATE">[1]Allocatiedatum!$B$1</definedName>
    <definedName name="ANK_CSH_MN">[1]SENO!$D$2</definedName>
    <definedName name="ANK_EQLCE_BR">[1]SENO!$D$3</definedName>
    <definedName name="ANK_EQLEM_MN">[1]SENO!$D$4</definedName>
    <definedName name="ANK_EQLUS_BR">[1]SENO!$D$5</definedName>
    <definedName name="CAM_CSH_MN">[1]SENO!$D$20</definedName>
    <definedName name="CAR_CSH_MN">[1]SENO!$D$26</definedName>
    <definedName name="CAR_EQLEM_MN">[1]SENO!$D$27</definedName>
    <definedName name="CAR_EQLEU_MN">[1]SENO!$D$28</definedName>
    <definedName name="CAR_EQLFE_MN">[1]SENO!$D$29</definedName>
    <definedName name="CAR_EQLUS_MN">[1]SENO!$D$30</definedName>
    <definedName name="CAR_HYEMD_MN">[1]SENO!$D$31</definedName>
    <definedName name="CAR_HYEUR_MN">[1]SENO!$D$32</definedName>
    <definedName name="CAR_HYUSA_MN">[1]SENO!$D$33</definedName>
    <definedName name="CAR_REDCO_IN">[1]SENO!$D$34</definedName>
    <definedName name="CAR_REDCRE_CB">[1]SENO!$D$35</definedName>
    <definedName name="FND_FAE1">[1]VERZ!$AK$3</definedName>
    <definedName name="FND_FAE3">[1]VERZ!$AK$4</definedName>
    <definedName name="FND_FAG1">[1]VERZ!$AK$5</definedName>
    <definedName name="FND_FAU1">[1]VERZ!$AK$6</definedName>
    <definedName name="FND_FAV1">[1]VERZ!$AK$7</definedName>
    <definedName name="FND_FIC1">[1]VERZ!$AK$8</definedName>
    <definedName name="FND_FIH1">[1]VERZ!$AK$9</definedName>
    <definedName name="FND_FII1">[1]VERZ!$AK$10</definedName>
    <definedName name="FND_FOBE1">[1]VERZ!$AK$11</definedName>
    <definedName name="FND_FVE1A">[1]VERZ!$AK$12</definedName>
    <definedName name="FND_FVEC1">[1]VERZ!$AK$13</definedName>
    <definedName name="FND_FVG1">[1]VERZ!$AK$14</definedName>
    <definedName name="FND_FVHE1">[1]VERZ!$AK$15</definedName>
    <definedName name="FND_FVU1">[1]VERZ!$AK$16</definedName>
    <definedName name="HYG_CSH_MN">[1]SENO!$D$40</definedName>
    <definedName name="HYG_EQLCE_BR">[1]SENO!$D$41</definedName>
    <definedName name="HYG_EQLEM_MN">[1]SENO!$D$42</definedName>
    <definedName name="HYG_EQLUS_BR">[1]SENO!$D$43</definedName>
    <definedName name="KOV_CSH_MN">[1]SENO!$D$44</definedName>
    <definedName name="KOV_MOINF_MN">[1]SENO!$D$45</definedName>
    <definedName name="MIT_CSH_MN">[1]SENO!$D$50</definedName>
    <definedName name="MIT_EQPRE_MN09">[1]SENO!$D$51</definedName>
    <definedName name="NormPCT_PMT">#REF!</definedName>
    <definedName name="NUC_CSH_MN">[1]SENO!$D$52</definedName>
    <definedName name="NUC_EQPRE_MN09">[1]SENO!$D$53</definedName>
    <definedName name="OPF_CSH_MN">[1]SENO!$D$54</definedName>
    <definedName name="OPF_EQPRE_MN09">[1]SENO!$D$55</definedName>
    <definedName name="OPF_FICOR_MN">[1]SENO!$D$56</definedName>
    <definedName name="PEILDATUM">40991</definedName>
    <definedName name="PME_CSH_MN">[1]SENO!$D$57</definedName>
    <definedName name="PME_EQPRE_LG3">[1]SENO!$D$58</definedName>
    <definedName name="PME_EQPRE_MNA">[1]SENO!$D$59</definedName>
    <definedName name="PME_FIILQ_AEC">[1]SENO!$D$60</definedName>
    <definedName name="PME_REDEU_HM4">[1]SENO!$D$61</definedName>
    <definedName name="PME_REDEU_MNA">[1]SENO!$D$62</definedName>
    <definedName name="PME_REDFE_AE">[1]SENO!$D$63</definedName>
    <definedName name="PME_REDFE_MNA">[1]SENO!$D$64</definedName>
    <definedName name="PME_REINF_MNA">[1]SENO!$D$65</definedName>
    <definedName name="PMT_CSH_MN">[1]SENO!$D$66</definedName>
    <definedName name="PMT_EQLEM_EV">[1]SENO!$D$67</definedName>
    <definedName name="PMT_EQLEM_TR">[1]SENO!$D$68</definedName>
    <definedName name="PMT_EQPRE_MNA">[1]SENO!$D$69</definedName>
    <definedName name="PMT_EQSEU_MND">[1]SENO!$D$70</definedName>
    <definedName name="PMT_EQSJP_AR">[1]SENO!$D$71</definedName>
    <definedName name="PMT_EQSJP_ML">[1]SENO!$D$72</definedName>
    <definedName name="PMT_REDAM_MNA">[1]SENO!$D$73</definedName>
    <definedName name="PMT_REDAM_NO">[1]SENO!$D$74</definedName>
    <definedName name="PMT_REDAM_PR2">[1]SENO!$D$75</definedName>
    <definedName name="PMT_REDEU_HM4">[1]SENO!$D$76</definedName>
    <definedName name="PMT_REDEU_HN">[1]SENO!$D$77</definedName>
    <definedName name="PMT_REDEU_MNA">[1]SENO!$D$78</definedName>
    <definedName name="PMT_REDEU_RR3">[1]SENO!$D$79</definedName>
    <definedName name="PMT_REDFE_AE">[1]SENO!$D$80</definedName>
    <definedName name="PMT_REDFE_LS2">[1]SENO!$D$81</definedName>
    <definedName name="PMT_REDFE_MNA">[1]SENO!$D$82</definedName>
    <definedName name="PMT_REINF_MNA">[1]SENO!$D$83</definedName>
    <definedName name="PRD_ALSMF_GW">[1]SENO!$D$84</definedName>
    <definedName name="PRD_CSH_MN">[1]SENO!$D$85</definedName>
    <definedName name="PRD_EQPRE_MN09">[1]SENO!$D$86</definedName>
    <definedName name="PRD_FIILB_MND">[1]SENO!$D$87</definedName>
    <definedName name="PRD_FILGV_MND">[1]SENO!$D$88</definedName>
    <definedName name="PRD_MOINF_MN">[1]SENO!$D$89</definedName>
    <definedName name="PRD_REDCO_MNA">[1]SENO!$D$90</definedName>
    <definedName name="PRD_REDCOF_CB">[1]SENO!$D$91</definedName>
    <definedName name="PRD_REDCRE_CB">[1]SENO!$D$92</definedName>
    <definedName name="PRD_REDOF_IN">[1]SENO!$D$93</definedName>
    <definedName name="PRD_REDRE_IN">[1]SENO!$D$94</definedName>
    <definedName name="PRD_REDRT_IN">[1]SENO!$D$95</definedName>
    <definedName name="RESOLUTIE">1000000</definedName>
    <definedName name="Target_AIP">[1]KOV!$M$10</definedName>
    <definedName name="Target_ANK">[1]ANK!$M$57</definedName>
    <definedName name="Target_AZV">[1]AZV!$M$14</definedName>
    <definedName name="Target_BNW">[1]BNW!$M$94</definedName>
    <definedName name="Target_BOV">[1]BOV!$M$15</definedName>
    <definedName name="Target_CAM">[1]CAM!$M$84</definedName>
    <definedName name="Target_CAR">[1]CAR!$M$93</definedName>
    <definedName name="Target_CPS">[1]CAR!$M$110</definedName>
    <definedName name="Target_FOR">[1]FOR!$M$69</definedName>
    <definedName name="Target_HYG">[1]HYG!$M$57</definedName>
    <definedName name="Target_KOV">[1]KOV!$M$132</definedName>
    <definedName name="Target_MET">[1]MET!$M$44</definedName>
    <definedName name="Target_MIT">[1]MIT!$M$98</definedName>
    <definedName name="Target_NUC">[1]NUC!$M$16</definedName>
    <definedName name="Target_NUT">[1]NUT!$M$37</definedName>
    <definedName name="Target_ONO">[1]ONO!$M$19</definedName>
    <definedName name="Target_OPF">[1]OPF!$M$94</definedName>
    <definedName name="Target_OZR">[1]OZR!$M$10</definedName>
    <definedName name="Target_PME">[1]PME!$M$285</definedName>
    <definedName name="Target_PMT">#REF!</definedName>
    <definedName name="Target_PRD">[1]PRD!$M$118</definedName>
    <definedName name="Target_PSB">[1]PSB!$M$14</definedName>
    <definedName name="Target_SVU">[1]SVU!$M$10</definedName>
    <definedName name="Target_TNO">[1]TNO!$M$34</definedName>
    <definedName name="Target_UNI">[1]UNI!$M$95</definedName>
    <definedName name="Target_VFM">[1]VFM!$M$10</definedName>
    <definedName name="Target_VZR">[1]VZR!$M$19</definedName>
    <definedName name="Target_WAO">[1]SCH!$M$24</definedName>
    <definedName name="Target_WI1">[1]SCH!$M$43</definedName>
    <definedName name="Target_WI2">[1]SCH!$M$62</definedName>
    <definedName name="Target_WIE">[1]SCH!$M$136</definedName>
    <definedName name="Target_WME">[1]WME!$M$22</definedName>
    <definedName name="Target_YAR">[1]YAR!$M$58</definedName>
    <definedName name="territory">0</definedName>
    <definedName name="TNO_CSH_MN">[1]SENO!$D$96</definedName>
    <definedName name="TNO_REDAM_PR2">[1]SENO!$D$97</definedName>
    <definedName name="TNO_REDFE_LS">[1]SENO!$D$98</definedName>
    <definedName name="TNO_REDFE_OS">[1]SENO!$D$99</definedName>
    <definedName name="TNO_REDFE_PAR">[1]SENO!$D$100</definedName>
    <definedName name="UNI_CSH_MN">[1]SENO!$D$101</definedName>
    <definedName name="UNI_FICOR_MN">[1]SENO!$D$102</definedName>
    <definedName name="VA_AIP_4000_5000">[1]KOV!$S$8</definedName>
    <definedName name="VA_ANK_4001_5001">[1]ANK!$S$8</definedName>
    <definedName name="VA_ANK_4004_5004">[1]ANK!$S$11</definedName>
    <definedName name="VA_ANK_4006_5008">[1]ANK!$S$14</definedName>
    <definedName name="VA_ANK_4007_5009">[1]ANK!$S$18</definedName>
    <definedName name="VA_ANK_4009_5012">[1]ANK!$S$22</definedName>
    <definedName name="VA_ANK_4018_5025">[1]ANK!$S$27</definedName>
    <definedName name="VA_ANK_4019_5027">[1]ANK!$S$31</definedName>
    <definedName name="VA_ANK_4020_5029">[1]ANK!$S$34</definedName>
    <definedName name="VA_ANK_4021_5032">[1]ANK!$S$38</definedName>
    <definedName name="VA_ANK_4025_5039">[1]ANK!$S$42</definedName>
    <definedName name="VA_ANK_4025_5040">[1]ANK!$S$44</definedName>
    <definedName name="VA_ANK_4031_5061">[1]ANK!$S$48</definedName>
    <definedName name="VA_ANK_4034_5064">[1]ANK!$S$53</definedName>
    <definedName name="VA_AZV_4000_5000">[1]AZV!$S$8</definedName>
    <definedName name="VA_AZV_4009_5012">[1]AZV!$S$12</definedName>
    <definedName name="VA_BNW_4001_5001">[1]BNW!$S$8</definedName>
    <definedName name="VA_BNW_4003_5003">[1]BNW!$S$11</definedName>
    <definedName name="VA_BNW_4004_5004">[1]BNW!$S$14</definedName>
    <definedName name="VA_BNW_4007_5009">[1]BNW!$S$18</definedName>
    <definedName name="VA_BNW_4009_5012">[1]BNW!$S$22</definedName>
    <definedName name="VA_BNW_4011_5016">[1]BNW!$S$27</definedName>
    <definedName name="VA_BNW_4012_5017">[1]BNW!$S$30</definedName>
    <definedName name="VA_BNW_4013_5018">[1]BNW!$S$33</definedName>
    <definedName name="VA_BNW_4015_5020">[1]BNW!$S$37</definedName>
    <definedName name="VA_BNW_4016_5023">[1]BNW!$S$41</definedName>
    <definedName name="VA_BNW_4018_5025">[1]BNW!$S$45</definedName>
    <definedName name="VA_BNW_4019_5026">[1]BNW!$S$49</definedName>
    <definedName name="VA_BNW_4020_5029">[1]BNW!$S$53</definedName>
    <definedName name="VA_BNW_4021_5032">[1]BNW!$S$57</definedName>
    <definedName name="VA_BNW_4025_5045">[1]BNW!$S$61</definedName>
    <definedName name="VA_BNW_4027_5052">[1]BNW!$S$65</definedName>
    <definedName name="VA_BNW_4028_5053">[1]BNW!$S$71</definedName>
    <definedName name="VA_BNW_4029_5054">[1]BNW!$S$75</definedName>
    <definedName name="VA_BNW_4031_5061">[1]BNW!$S$80</definedName>
    <definedName name="VA_BNW_4033_5063">[1]BNW!$S$85</definedName>
    <definedName name="VA_BNW_4034_5064">[1]BNW!$S$90</definedName>
    <definedName name="VA_BOV_4009_5012">[1]BOV!$S$8</definedName>
    <definedName name="VA_BOV_4019_5026">[1]BOV!$S$13</definedName>
    <definedName name="VA_CAM_4001_5001">[1]CAM!$S$8</definedName>
    <definedName name="VA_CAM_4004_5004">[1]CAM!$S$11</definedName>
    <definedName name="VA_CAM_4006_5007">[1]CAM!$S$14</definedName>
    <definedName name="VA_CAM_4007_5009">[1]CAM!$S$18</definedName>
    <definedName name="VA_CAM_4009_5012">[1]CAM!$S$22</definedName>
    <definedName name="VA_CAM_4013_5018">[1]CAM!$S$27</definedName>
    <definedName name="VA_CAM_4015_5020">[1]CAM!$S$31</definedName>
    <definedName name="VA_CAM_4016_5023">[1]CAM!$S$35</definedName>
    <definedName name="VA_CAM_4017_5024">[1]CAM!$S$39</definedName>
    <definedName name="VA_CAM_4018_5025">[1]CAM!$S$43</definedName>
    <definedName name="VA_CAM_4019_5026">[1]CAM!$S$47</definedName>
    <definedName name="VA_CAM_4020_5029">[1]CAM!$S$51</definedName>
    <definedName name="VA_CAM_4021_5032">[1]CAM!$S$55</definedName>
    <definedName name="VA_CAM_4028_5053">[1]CAM!$S$59</definedName>
    <definedName name="VA_CAM_4029_5054">[1]CAM!$S$63</definedName>
    <definedName name="VA_CAM_4031_5061">[1]CAM!$S$70</definedName>
    <definedName name="VA_CAM_4033_5063">[1]CAM!$S$75</definedName>
    <definedName name="VA_CAM_4034_5064">[1]CAM!$S$80</definedName>
    <definedName name="VA_CAR_4000_5000">[1]CAR!$S$8</definedName>
    <definedName name="VA_CAR_4001_5001">[1]CAR!$S$11</definedName>
    <definedName name="VA_CAR_4004_5004">[1]CAR!$S$14</definedName>
    <definedName name="VA_CAR_4007_5009">[1]CAR!$S$18</definedName>
    <definedName name="VA_CAR_4009_5012">[1]CAR!$S$22</definedName>
    <definedName name="VA_CAR_4011_5016">[1]CAR!$S$27</definedName>
    <definedName name="VA_CAR_4012_5017">[1]CAR!$S$30</definedName>
    <definedName name="VA_CAR_4013_5018">[1]CAR!$S$33</definedName>
    <definedName name="VA_CAR_4015_5020">[1]CAR!$S$37</definedName>
    <definedName name="VA_CAR_4018_5025">[1]CAR!$S$42</definedName>
    <definedName name="VA_CAR_4019_5026">[1]CAR!$S$46</definedName>
    <definedName name="VA_CAR_4020_5029">[1]CAR!$S$50</definedName>
    <definedName name="VA_CAR_4021_5032">[1]CAR!$S$54</definedName>
    <definedName name="VA_CAR_4024_5037">[1]CAR!$S$57</definedName>
    <definedName name="VA_CAR_4025_5044">[1]CAR!$S$62</definedName>
    <definedName name="VA_CAR_4025_5045">[1]CAR!$S$65</definedName>
    <definedName name="VA_CAR_4028_5053">[1]CAR!$S$70</definedName>
    <definedName name="VA_CAR_4029_5054">[1]CAR!$S$74</definedName>
    <definedName name="VA_CAR_4031_5061">[1]CAR!$S$79</definedName>
    <definedName name="VA_CAR_4033_5063">[1]CAR!$S$84</definedName>
    <definedName name="VA_CAR_4034_5064">[1]CAR!$S$89</definedName>
    <definedName name="VA_CPS_4000_5000">[1]CAR!$S$103</definedName>
    <definedName name="VA_CPS_4019_5026">[1]CAR!$S$108</definedName>
    <definedName name="VA_FOR_4001_5001">[1]FOR!$S$8</definedName>
    <definedName name="VA_FOR_4006_5006">[1]FOR!$S$11</definedName>
    <definedName name="VA_FOR_4007_5009">[1]FOR!$S$15</definedName>
    <definedName name="VA_FOR_4009_5012">[1]FOR!$S$19</definedName>
    <definedName name="VA_FOR_4011_5016">[1]FOR!$S$24</definedName>
    <definedName name="VA_FOR_4013_5018">[1]FOR!$S$27</definedName>
    <definedName name="VA_FOR_4015_5020">[1]FOR!$S$31</definedName>
    <definedName name="VA_FOR_4016_5023">[1]FOR!$S$35</definedName>
    <definedName name="VA_FOR_4018_5025">[1]FOR!$S$39</definedName>
    <definedName name="VA_FOR_4019_5026">[1]FOR!$S$43</definedName>
    <definedName name="VA_FOR_4020_5029">[1]FOR!$S$47</definedName>
    <definedName name="VA_FOR_4021_5032">[1]FOR!$S$51</definedName>
    <definedName name="VA_FOR_4031_5061">[1]FOR!$S$55</definedName>
    <definedName name="VA_FOR_4033_5063">[1]FOR!$S$60</definedName>
    <definedName name="VA_FOR_4034_5064">[1]FOR!$S$65</definedName>
    <definedName name="VA_HYG_4001_5001">[1]HYG!$S$8</definedName>
    <definedName name="VA_HYG_4004_5004">[1]HYG!$S$11</definedName>
    <definedName name="VA_HYG_4006_5008">[1]HYG!$S$14</definedName>
    <definedName name="VA_HYG_4007_5009">[1]HYG!$S$18</definedName>
    <definedName name="VA_HYG_4009_5012">[1]HYG!$S$22</definedName>
    <definedName name="VA_HYG_4018_5025">[1]HYG!$S$27</definedName>
    <definedName name="VA_HYG_4019_5027">[1]HYG!$S$31</definedName>
    <definedName name="VA_HYG_4020_5029">[1]HYG!$S$34</definedName>
    <definedName name="VA_HYG_4021_5032">[1]HYG!$S$38</definedName>
    <definedName name="VA_HYG_4025_5039">[1]HYG!$S$42</definedName>
    <definedName name="VA_HYG_4025_5040">[1]HYG!$S$44</definedName>
    <definedName name="VA_HYG_4031_5061">[1]HYG!$S$48</definedName>
    <definedName name="VA_HYG_4034_5064">[1]HYG!$S$53</definedName>
    <definedName name="VA_KOV_4001_5001">[1]KOV!$S$20</definedName>
    <definedName name="VA_KOV_4003_5003">[1]KOV!$S$23</definedName>
    <definedName name="VA_KOV_4004_5004">[1]KOV!$S$31</definedName>
    <definedName name="VA_KOV_4005_5005">[1]KOV!$S$35</definedName>
    <definedName name="VA_KOV_4006_5006">[1]KOV!$S$39</definedName>
    <definedName name="VA_KOV_4007_5009">[1]KOV!$S$43</definedName>
    <definedName name="VA_KOV_4008_5011">[1]KOV!$S$46</definedName>
    <definedName name="VA_KOV_4009_5012">[1]KOV!$S$50</definedName>
    <definedName name="VA_KOV_4011_5016">[1]KOV!$S$55</definedName>
    <definedName name="VA_KOV_4012_5017">[1]KOV!$S$58</definedName>
    <definedName name="VA_KOV_4013_5018">[1]KOV!$S$61</definedName>
    <definedName name="VA_KOV_4015_5020">[1]KOV!$S$65</definedName>
    <definedName name="VA_KOV_4016_5023">[1]KOV!$S$69</definedName>
    <definedName name="VA_KOV_4018_5025">[1]KOV!$S$73</definedName>
    <definedName name="VA_KOV_4019_5026">[1]KOV!$S$77</definedName>
    <definedName name="VA_KOV_4020_5029">[1]KOV!$S$81</definedName>
    <definedName name="VA_KOV_4021_5032">[1]KOV!$S$85</definedName>
    <definedName name="VA_KOV_4024_5038">[1]KOV!$S$88</definedName>
    <definedName name="VA_KOV_4025_5044">[1]KOV!$S$92</definedName>
    <definedName name="VA_KOV_4028_5053">[1]KOV!$S$101</definedName>
    <definedName name="VA_KOV_4029_5054">[1]KOV!$S$105</definedName>
    <definedName name="VA_KOV_4031_5061">[1]KOV!$S$110</definedName>
    <definedName name="VA_KOV_4033_5063">[1]KOV!$S$115</definedName>
    <definedName name="VA_KOV_4034_5064">[1]KOV!$S$120</definedName>
    <definedName name="VA_KOV_4036_5066">[1]KOV!$S$26</definedName>
    <definedName name="VA_KOV_4037_5067">[1]KOV!$S$125</definedName>
    <definedName name="VA_KOV_4038_5068">[1]KOV!$S$129</definedName>
    <definedName name="VA_MET_4000_5000">[1]MET!$S$8</definedName>
    <definedName name="VA_MET_4009_5012">[1]MET!$S$12</definedName>
    <definedName name="VA_MET_4014_5019">[1]MET!$S$18</definedName>
    <definedName name="VA_MET_4018_5025">[1]MET!$S$22</definedName>
    <definedName name="VA_MET_4019_5026">[1]MET!$S$26</definedName>
    <definedName name="VA_MET_4020_5029">[1]MET!$S$29</definedName>
    <definedName name="VA_MET_4021_5032">[1]MET!$S$32</definedName>
    <definedName name="VA_MET_4022_5033">[1]MET!$S$35</definedName>
    <definedName name="VA_MET_4031_5061">[1]MET!$S$40</definedName>
    <definedName name="VA_MIT_4000_5000">[1]MIT!$S$8</definedName>
    <definedName name="VA_MIT_4001_5001">[1]MIT!$S$11</definedName>
    <definedName name="VA_MIT_4003_5003">[1]MIT!$S$14</definedName>
    <definedName name="VA_MIT_4004_5004">[1]MIT!$S$17</definedName>
    <definedName name="VA_MIT_4006_5006">[1]MIT!$S$20</definedName>
    <definedName name="VA_MIT_4007_5009">[1]MIT!$S$24</definedName>
    <definedName name="VA_MIT_4009_5012">[1]MIT!$S$28</definedName>
    <definedName name="VA_MIT_4011_5016">[1]MIT!$S$33</definedName>
    <definedName name="VA_MIT_4013_5018">[1]MIT!$S$36</definedName>
    <definedName name="VA_MIT_4015_5020">[1]MIT!$S$40</definedName>
    <definedName name="VA_MIT_4016_5023">[1]MIT!$S$44</definedName>
    <definedName name="VA_MIT_4018_5025">[1]MIT!$S$48</definedName>
    <definedName name="VA_MIT_4019_5026">[1]MIT!$S$52</definedName>
    <definedName name="VA_MIT_4020_5029">[1]MIT!$S$56</definedName>
    <definedName name="VA_MIT_4021_5032">[1]MIT!$S$60</definedName>
    <definedName name="VA_MIT_4024_5037">[1]MIT!$S$63</definedName>
    <definedName name="VA_MIT_4025_5045">[1]MIT!$S$68</definedName>
    <definedName name="VA_MIT_4027_5052">[1]MIT!$S$71</definedName>
    <definedName name="VA_MIT_4028_5053">[1]MIT!$S$75</definedName>
    <definedName name="VA_MIT_4029_5054">[1]MIT!$S$79</definedName>
    <definedName name="VA_MIT_4031_5061">[1]MIT!$S$84</definedName>
    <definedName name="VA_MIT_4033_5063">[1]MIT!$S$89</definedName>
    <definedName name="VA_MIT_4034_5064">[1]MIT!$S$94</definedName>
    <definedName name="VA_NUC_4009_5012">[1]NUC!$S$8</definedName>
    <definedName name="VA_NUC_4024_5037">[1]NUC!$S$13</definedName>
    <definedName name="VA_NUT_4001_5001">[1]NUT!$S$8</definedName>
    <definedName name="VA_NUT_4003_5003">[1]NUT!$S$11</definedName>
    <definedName name="VA_NUT_4009_5012">[1]NUT!$S$15</definedName>
    <definedName name="VA_NUT_4024_5037">[1]NUT!$S$20</definedName>
    <definedName name="VA_NUT_4028_5053">[1]NUT!$S$25</definedName>
    <definedName name="VA_NUT_4031_5061">[1]NUT!$S$29</definedName>
    <definedName name="VA_NUT_4033_5063">[1]NUT!$S$32</definedName>
    <definedName name="VA_NUT_4034_5064">[1]NUT!$S$35</definedName>
    <definedName name="VA_ONO_4000_5000">[1]ONO!$S$8</definedName>
    <definedName name="VA_ONO_4009_5012">[1]ONO!$S$12</definedName>
    <definedName name="VA_ONO_4019_5026">[1]ONO!$S$17</definedName>
    <definedName name="VA_OPF_4001_5001">[1]OPF!$S$8</definedName>
    <definedName name="VA_OPF_4004_5004">[1]OPF!$S$11</definedName>
    <definedName name="VA_OPF_4007_5009">[1]OPF!$S$15</definedName>
    <definedName name="VA_OPF_4009_5012">[1]OPF!$S$19</definedName>
    <definedName name="VA_OPF_4011_5016">[1]OPF!$S$24</definedName>
    <definedName name="VA_OPF_4012_5017">[1]OPF!$S$27</definedName>
    <definedName name="VA_OPF_4013_5018">[1]OPF!$S$30</definedName>
    <definedName name="VA_OPF_4015_5020">[1]OPF!$S$34</definedName>
    <definedName name="VA_OPF_4018_5025">[1]OPF!$S$39</definedName>
    <definedName name="VA_OPF_4019_5026">[1]OPF!$S$43</definedName>
    <definedName name="VA_OPF_4020_5029">[1]OPF!$S$47</definedName>
    <definedName name="VA_OPF_4021_5032">[1]OPF!$S$51</definedName>
    <definedName name="VA_OPF_4024_5037">[1]OPF!$S$54</definedName>
    <definedName name="VA_OPF_4025_5045">[1]OPF!$S$61</definedName>
    <definedName name="VA_OPF_4027_5052">[1]OPF!$S$65</definedName>
    <definedName name="VA_OPF_4028_5053">[1]OPF!$S$71</definedName>
    <definedName name="VA_OPF_4029_5054">[1]OPF!$S$75</definedName>
    <definedName name="VA_OPF_4031_5061">[1]OPF!$S$80</definedName>
    <definedName name="VA_OPF_4033_5063">[1]OPF!$S$85</definedName>
    <definedName name="VA_OPF_4034_5064">[1]OPF!$S$90</definedName>
    <definedName name="VA_OZR_4009_5012">[1]OZR!$S$8</definedName>
    <definedName name="VA_PME_4000_5000">[1]PME!$S$8</definedName>
    <definedName name="VA_PME_4001_5001">[1]PME!$S$11</definedName>
    <definedName name="VA_PME_4003_5003">[1]PME!$S$14</definedName>
    <definedName name="VA_PME_4004_5004">[1]PME!$S$20</definedName>
    <definedName name="VA_PME_4005_5005">[1]PME!$S$25</definedName>
    <definedName name="VA_PME_4006_5006">[1]PME!$S$29</definedName>
    <definedName name="VA_PME_4006_5008">[1]PME!$S$31</definedName>
    <definedName name="VA_PME_4007_5009">[1]PME!$S$36</definedName>
    <definedName name="VA_PME_4009_5012">[1]PME!$S$40</definedName>
    <definedName name="VA_PME_4012_5017">[1]PME!$S$46</definedName>
    <definedName name="VA_PME_4013_5018">[1]PME!$S$52</definedName>
    <definedName name="VA_PME_4015_5020">[1]PME!$S$61</definedName>
    <definedName name="VA_PME_4015_5021">[1]PME!$S$69</definedName>
    <definedName name="VA_PME_4015_5022">[1]PME!$S$71</definedName>
    <definedName name="VA_PME_4016_5023">[1]PME!$S$76</definedName>
    <definedName name="VA_PME_4018_5025">[1]PME!$S$80</definedName>
    <definedName name="VA_PME_4019_5026">[1]PME!$S$86</definedName>
    <definedName name="VA_PME_4020_5029">[1]PME!$S$93</definedName>
    <definedName name="VA_PME_4020_5031">[1]PME!$S$98</definedName>
    <definedName name="VA_PME_4021_5032">[1]PME!$S$102</definedName>
    <definedName name="VA_PME_4022_5033">[1]PME!$S$112</definedName>
    <definedName name="VA_PME_4023_5035">[1]PME!$S$119</definedName>
    <definedName name="VA_PME_4024_5037">[1]PME!$S$123</definedName>
    <definedName name="VA_PME_4024_5038">[1]PME!$S$156</definedName>
    <definedName name="VA_PME_4025_5044">[1]PME!$S$160</definedName>
    <definedName name="VA_PME_4025_5045">[1]PME!$S$166</definedName>
    <definedName name="VA_PME_4025_5046">[1]PME!$S$178</definedName>
    <definedName name="VA_PME_4025_5047">[1]PME!$S$193</definedName>
    <definedName name="VA_PME_4027_5052">[1]PME!$S$202</definedName>
    <definedName name="VA_PME_4028_5053">[1]PME!$S$213</definedName>
    <definedName name="VA_PME_4029_5054">[1]PME!$S$217</definedName>
    <definedName name="VA_PME_4029_5055">[1]PME!$S$246</definedName>
    <definedName name="VA_PME_4030_5056">[1]PME!$S$257</definedName>
    <definedName name="VA_PME_4030_5057">[1]PME!$S$261</definedName>
    <definedName name="VA_PME_4030_5059">[1]PME!$S$265</definedName>
    <definedName name="VA_PME_4030_5060">[1]PME!$S$267</definedName>
    <definedName name="VA_PME_4031_5061">[1]PME!$S$271</definedName>
    <definedName name="VA_PME_4033_5063">[1]PME!$S$276</definedName>
    <definedName name="VA_PME_4034_5064">[1]PME!$S$281</definedName>
    <definedName name="VA_PME_4036_5066">[1]PME!$S$17</definedName>
    <definedName name="VA_PMT_4000_5000">#REF!</definedName>
    <definedName name="VA_PMT_4001_5001">#REF!</definedName>
    <definedName name="VA_PMT_4003_5003">#REF!</definedName>
    <definedName name="VA_PMT_4004_5004">#REF!</definedName>
    <definedName name="VA_PMT_4006_5006">#REF!</definedName>
    <definedName name="VA_PMT_4007_5009">#REF!</definedName>
    <definedName name="VA_PMT_4009_5012">#REF!</definedName>
    <definedName name="VA_PMT_4009_5014">#REF!</definedName>
    <definedName name="VA_PMT_4011_5016">#REF!</definedName>
    <definedName name="VA_PMT_4012_5017">#REF!</definedName>
    <definedName name="VA_PMT_4013_5018">#REF!</definedName>
    <definedName name="VA_PMT_4015_5020">#REF!</definedName>
    <definedName name="VA_PMT_4015_5021">#REF!</definedName>
    <definedName name="VA_PMT_4015_5022">#REF!</definedName>
    <definedName name="VA_PMT_4018_5025">#REF!</definedName>
    <definedName name="VA_PMT_4019_5026">#REF!</definedName>
    <definedName name="VA_PMT_4020_5029">#REF!</definedName>
    <definedName name="VA_PMT_4020_5030">#REF!</definedName>
    <definedName name="VA_PMT_4020_5031">#REF!</definedName>
    <definedName name="VA_PMT_4021_5032">#REF!</definedName>
    <definedName name="VA_PMT_4023_5034">#REF!</definedName>
    <definedName name="VA_PMT_4023_5035">#REF!</definedName>
    <definedName name="VA_PMT_4023_5036">#REF!</definedName>
    <definedName name="VA_PMT_4024_5037">#REF!</definedName>
    <definedName name="VA_PMT_4024_5038">#REF!</definedName>
    <definedName name="VA_PMT_4025_5041">#REF!</definedName>
    <definedName name="VA_PMT_4025_5044">#REF!</definedName>
    <definedName name="VA_PMT_4025_5045">#REF!</definedName>
    <definedName name="VA_PMT_4025_5046">#REF!</definedName>
    <definedName name="VA_PMT_4025_5047">#REF!</definedName>
    <definedName name="VA_PMT_4026_5049">#REF!</definedName>
    <definedName name="VA_PMT_4026_5050">#REF!</definedName>
    <definedName name="VA_PMT_4026_5051">#REF!</definedName>
    <definedName name="VA_PMT_4027_5052">#REF!</definedName>
    <definedName name="VA_PMT_4028_5053">#REF!</definedName>
    <definedName name="VA_PMT_4029_5054">#REF!</definedName>
    <definedName name="VA_PMT_4030_5058">#REF!</definedName>
    <definedName name="VA_PMT_4030_5059">#REF!</definedName>
    <definedName name="VA_PMT_4030_5060">#REF!</definedName>
    <definedName name="VA_PMT_4031_5061">#REF!</definedName>
    <definedName name="VA_PMT_4033_5063">#REF!</definedName>
    <definedName name="VA_PMT_4034_5064">#REF!</definedName>
    <definedName name="VA_PMT_4036_5066">#REF!</definedName>
    <definedName name="VA_PMT_4037_5067">#REF!</definedName>
    <definedName name="VA_PMT_4038_5068">#REF!</definedName>
    <definedName name="VA_PMT_4039_5069">#REF!</definedName>
    <definedName name="VA_PMT_4040_5070">#REF!</definedName>
    <definedName name="VA_PMT_4041_5071">#REF!</definedName>
    <definedName name="VA_PRD_4001_5001">[1]PRD!$S$8</definedName>
    <definedName name="VA_PRD_4003_5003">[1]PRD!$S$11</definedName>
    <definedName name="VA_PRD_4004_5004">[1]PRD!$S$14</definedName>
    <definedName name="VA_PRD_4007_5009">[1]PRD!$S$18</definedName>
    <definedName name="VA_PRD_4008_5011">[1]PRD!$S$21</definedName>
    <definedName name="VA_PRD_4009_5012">[1]PRD!$S$25</definedName>
    <definedName name="VA_PRD_4011_5016">[1]PRD!$S$30</definedName>
    <definedName name="VA_PRD_4012_5017">[1]PRD!$S$33</definedName>
    <definedName name="VA_PRD_4013_5018">[1]PRD!$S$36</definedName>
    <definedName name="VA_PRD_4015_5020">[1]PRD!$S$40</definedName>
    <definedName name="VA_PRD_4016_5023">[1]PRD!$S$44</definedName>
    <definedName name="VA_PRD_4018_5025">[1]PRD!$S$48</definedName>
    <definedName name="VA_PRD_4019_5026">[1]PRD!$S$52</definedName>
    <definedName name="VA_PRD_4020_5029">[1]PRD!$S$56</definedName>
    <definedName name="VA_PRD_4021_5032">[1]PRD!$S$60</definedName>
    <definedName name="VA_PRD_4024_5037">[1]PRD!$S$63</definedName>
    <definedName name="VA_PRD_4025_5039">[1]PRD!$S$72</definedName>
    <definedName name="VA_PRD_4025_5040">[1]PRD!$S$74</definedName>
    <definedName name="VA_PRD_4025_5041">[1]PRD!$S$76</definedName>
    <definedName name="VA_PRD_4025_5044">[1]PRD!$S$78</definedName>
    <definedName name="VA_PRD_4025_5046">[1]PRD!$S$85</definedName>
    <definedName name="VA_PRD_4025_5047">[1]PRD!$S$88</definedName>
    <definedName name="VA_PRD_4028_5053">[1]PRD!$S$92</definedName>
    <definedName name="VA_PRD_4029_5054">[1]PRD!$S$96</definedName>
    <definedName name="VA_PRD_4030_5059">[1]PRD!$S$100</definedName>
    <definedName name="VA_PRD_4031_5061">[1]PRD!$S$104</definedName>
    <definedName name="VA_PRD_4033_5063">[1]PRD!$S$109</definedName>
    <definedName name="VA_PRD_4034_5064">[1]PRD!$S$114</definedName>
    <definedName name="VA_PSB_4000_5000">[1]PSB!$S$8</definedName>
    <definedName name="VA_PSB_4009_5012">[1]PSB!$S$12</definedName>
    <definedName name="VA_SVU_4009_5012">[1]SVU!$S$8</definedName>
    <definedName name="VA_TNO_4009_5012">[1]TNO!$S$8</definedName>
    <definedName name="VA_TNO_4025_5045">[1]TNO!$S$13</definedName>
    <definedName name="VA_TNO_4025_5046">[1]TNO!$S$18</definedName>
    <definedName name="VA_TNO_4025_5047">[1]TNO!$S$26</definedName>
    <definedName name="VA_UNI_4000_5000">[1]UNI!$S$8</definedName>
    <definedName name="VA_UNI_4001_5001">[1]UNI!$S$12</definedName>
    <definedName name="VA_UNI_4004_5004">[1]UNI!$S$15</definedName>
    <definedName name="VA_UNI_4006_5008">[1]UNI!$S$18</definedName>
    <definedName name="VA_UNI_4007_5009">[1]UNI!$S$22</definedName>
    <definedName name="VA_UNI_4009_5012">[1]UNI!$S$26</definedName>
    <definedName name="VA_UNI_4011_5016">[1]UNI!$S$31</definedName>
    <definedName name="VA_UNI_4013_5018">[1]UNI!$S$34</definedName>
    <definedName name="VA_UNI_4015_5020">[1]UNI!$S$38</definedName>
    <definedName name="VA_UNI_4016_5023">[1]UNI!$S$42</definedName>
    <definedName name="VA_UNI_4018_5025">[1]UNI!$S$46</definedName>
    <definedName name="VA_UNI_4019_5026">[1]UNI!$S$50</definedName>
    <definedName name="VA_UNI_4020_5029">[1]UNI!$S$54</definedName>
    <definedName name="VA_UNI_4021_5032">[1]UNI!$S$58</definedName>
    <definedName name="VA_UNI_4025_5045">[1]UNI!$S$62</definedName>
    <definedName name="VA_UNI_4027_5052">[1]UNI!$S$66</definedName>
    <definedName name="VA_UNI_4028_5053">[1]UNI!$S$72</definedName>
    <definedName name="VA_UNI_4029_5054">[1]UNI!$S$76</definedName>
    <definedName name="VA_UNI_4031_5061">[1]UNI!$S$81</definedName>
    <definedName name="VA_UNI_4033_5063">[1]UNI!$S$86</definedName>
    <definedName name="VA_UNI_4034_5064">[1]UNI!$S$91</definedName>
    <definedName name="VA_VFM_4009_5012">[1]VFM!$S$8</definedName>
    <definedName name="VA_VZR_4000_5000">[1]VZR!$S$8</definedName>
    <definedName name="VA_VZR_4009_5012">[1]VZR!$S$12</definedName>
    <definedName name="VA_VZR_4019_5026">[1]VZR!$S$17</definedName>
    <definedName name="VA_WAO_4000_5000">[1]SCH!$S$8</definedName>
    <definedName name="VA_WAO_4003_5003">[1]SCH!$S$11</definedName>
    <definedName name="VA_WAO_4004_5004">[1]SCH!$S$14</definedName>
    <definedName name="VA_WAO_4008_5011">[1]SCH!$S$18</definedName>
    <definedName name="VA_WAO_4009_5012">[1]SCH!$S$22</definedName>
    <definedName name="VA_WI1_4000_5000">[1]SCH!$S$34</definedName>
    <definedName name="VA_WI1_4003_5003">[1]SCH!$S$37</definedName>
    <definedName name="VA_WI1_4009_5012">[1]SCH!$S$41</definedName>
    <definedName name="VA_WI2_4001_5001">[1]SCH!$S$53</definedName>
    <definedName name="VA_WI2_4003_5003">[1]SCH!$S$56</definedName>
    <definedName name="VA_WI2_4009_5012">[1]SCH!$S$60</definedName>
    <definedName name="VA_WIE_4003_5003">[1]SCH!$S$72</definedName>
    <definedName name="VA_WIE_4009_5012">[1]SCH!$S$76</definedName>
    <definedName name="VA_WIE_4011_5016">[1]SCH!$S$81</definedName>
    <definedName name="VA_WIE_4013_5018">[1]SCH!$S$84</definedName>
    <definedName name="VA_WIE_4015_5020">[1]SCH!$S$88</definedName>
    <definedName name="VA_WIE_4018_5025">[1]SCH!$S$93</definedName>
    <definedName name="VA_WIE_4019_5026">[1]SCH!$S$97</definedName>
    <definedName name="VA_WIE_4020_5029">[1]SCH!$S$101</definedName>
    <definedName name="VA_WIE_4021_5032">[1]SCH!$S$105</definedName>
    <definedName name="VA_WIE_4025_5045">[1]SCH!$S$109</definedName>
    <definedName name="VA_WIE_4028_5053">[1]SCH!$S$113</definedName>
    <definedName name="VA_WIE_4029_5054">[1]SCH!$S$117</definedName>
    <definedName name="VA_WIE_4031_5061">[1]SCH!$S$122</definedName>
    <definedName name="VA_WIE_4033_5063">[1]SCH!$S$127</definedName>
    <definedName name="VA_WIE_4034_5064">[1]SCH!$S$132</definedName>
    <definedName name="VA_WME_4000_5000">[1]WME!$S$8</definedName>
    <definedName name="VA_WME_4001_5001">[1]WME!$S$11</definedName>
    <definedName name="VA_WME_4009_5012">[1]WME!$S$15</definedName>
    <definedName name="VA_WME_4019_5026">[1]WME!$S$20</definedName>
    <definedName name="VA_YAR_4000_5000">[1]YAR!$S$8</definedName>
    <definedName name="VA_YAR_4009_5012">[1]YAR!$S$12</definedName>
    <definedName name="VA_YAR_4013_5018">[1]YAR!$S$17</definedName>
    <definedName name="VA_YAR_4015_5020">[1]YAR!$S$23</definedName>
    <definedName name="VA_YAR_4015_5022">[1]YAR!$S$26</definedName>
    <definedName name="VA_YAR_4018_5025">[1]YAR!$S$32</definedName>
    <definedName name="VA_YAR_4020_5031">[1]YAR!$S$36</definedName>
    <definedName name="VA_YAR_4021_5032">[1]YAR!$S$39</definedName>
    <definedName name="VA_YAR_4028_5053">[1]YAR!$S$45</definedName>
    <definedName name="VA_YAR_4031_5061">[1]YAR!$S$49</definedName>
    <definedName name="VA_YAR_4033_5063">[1]YAR!$S$53</definedName>
    <definedName name="VA_YAR_4034_5064">[1]YAR!$S$56</definedName>
    <definedName name="Waarde_AIP">[1]KOV!$U$10</definedName>
    <definedName name="Waarde_ANK">[1]ANK!$U$57</definedName>
    <definedName name="Waarde_AZV">[1]AZV!$U$14</definedName>
    <definedName name="Waarde_BNW">[1]BNW!$U$94</definedName>
    <definedName name="Waarde_BOV">[1]BOV!$U$15</definedName>
    <definedName name="Waarde_CAM">[1]CAM!$U$84</definedName>
    <definedName name="Waarde_CAR">[1]CAR!$U$93</definedName>
    <definedName name="Waarde_CPS">[1]CAR!$U$110</definedName>
    <definedName name="Waarde_FOR">[1]FOR!$U$69</definedName>
    <definedName name="Waarde_HYG">[1]HYG!$U$57</definedName>
    <definedName name="Waarde_KOV">[1]KOV!$U$132</definedName>
    <definedName name="Waarde_MET">[1]MET!$U$44</definedName>
    <definedName name="Waarde_MIT">[1]MIT!$U$98</definedName>
    <definedName name="Waarde_NUC">[1]NUC!$U$16</definedName>
    <definedName name="Waarde_NUT">[1]NUT!$U$37</definedName>
    <definedName name="Waarde_ONO">[1]ONO!$U$19</definedName>
    <definedName name="Waarde_OPF">[1]OPF!$U$94</definedName>
    <definedName name="Waarde_OZR">[1]OZR!$U$10</definedName>
    <definedName name="Waarde_PME">[1]PME!$U$285</definedName>
    <definedName name="Waarde_PMT">#REF!</definedName>
    <definedName name="Waarde_PRD">[1]PRD!$U$118</definedName>
    <definedName name="Waarde_PSB">[1]PSB!$U$14</definedName>
    <definedName name="Waarde_SVU">[1]SVU!$U$10</definedName>
    <definedName name="Waarde_TNO">[1]TNO!$U$34</definedName>
    <definedName name="Waarde_UNI">[1]UNI!$U$95</definedName>
    <definedName name="Waarde_VFM">[1]VFM!$U$10</definedName>
    <definedName name="Waarde_VZR">[1]VZR!$U$19</definedName>
    <definedName name="Waarde_WAO">[1]SCH!$U$24</definedName>
    <definedName name="Waarde_WI1">[1]SCH!$U$43</definedName>
    <definedName name="Waarde_WI2">[1]SCH!$U$62</definedName>
    <definedName name="Waarde_WIE">[1]SCH!$U$136</definedName>
    <definedName name="Waarde_WME">[1]WME!$U$22</definedName>
    <definedName name="Waarde_YAR">[1]YAR!$U$58</definedName>
    <definedName name="WME_CSH_MN">[1]SENO!$D$110</definedName>
    <definedName name="WME_FIGVT_MN">[1]SENO!$D$111</definedName>
    <definedName name="WME_FILGV_MND">[1]SENO!$D$112</definedName>
  </definedNames>
  <calcPr calcId="125725" concurrentCalc="0"/>
</workbook>
</file>

<file path=xl/calcChain.xml><?xml version="1.0" encoding="utf-8"?>
<calcChain xmlns="http://schemas.openxmlformats.org/spreadsheetml/2006/main">
  <c r="D94" i="5"/>
  <c r="F94"/>
  <c r="E94"/>
  <c r="D93"/>
  <c r="F93"/>
  <c r="E93"/>
  <c r="D92"/>
  <c r="F92"/>
  <c r="E92"/>
  <c r="D91"/>
  <c r="F91"/>
  <c r="E91"/>
  <c r="A94"/>
  <c r="A93"/>
  <c r="A92"/>
  <c r="A91"/>
  <c r="P33" i="21"/>
  <c r="P32"/>
  <c r="P31"/>
  <c r="P30"/>
  <c r="CG3" i="18"/>
  <c r="CG4"/>
  <c r="CF3"/>
  <c r="CF4"/>
  <c r="CE3"/>
  <c r="CE4"/>
  <c r="CD3"/>
  <c r="CD4"/>
  <c r="CC3"/>
  <c r="CC4"/>
  <c r="CB3"/>
  <c r="CB4"/>
  <c r="CA3"/>
  <c r="CA4"/>
  <c r="BZ3"/>
  <c r="BZ4"/>
  <c r="BY3"/>
  <c r="BY4"/>
  <c r="BX3"/>
  <c r="BX4"/>
  <c r="BW3"/>
  <c r="BW4"/>
  <c r="BV3"/>
  <c r="BV4"/>
  <c r="BU3"/>
  <c r="BU4"/>
  <c r="BT3"/>
  <c r="BT4"/>
  <c r="BS3"/>
  <c r="BS4"/>
  <c r="BR3"/>
  <c r="BR4"/>
  <c r="BQ3"/>
  <c r="BQ4"/>
  <c r="T93" i="27"/>
  <c r="O74" i="5"/>
  <c r="O73"/>
  <c r="O67"/>
  <c r="O65"/>
  <c r="O66"/>
  <c r="X42"/>
  <c r="X41"/>
  <c r="X40"/>
  <c r="X39"/>
  <c r="X37"/>
  <c r="X36"/>
  <c r="U36"/>
  <c r="U38"/>
  <c r="B25"/>
  <c r="Q24"/>
  <c r="W42"/>
  <c r="W41"/>
  <c r="W40"/>
  <c r="W39"/>
  <c r="W37"/>
  <c r="W36"/>
  <c r="R4"/>
  <c r="R9"/>
  <c r="R10"/>
  <c r="R11"/>
  <c r="R12"/>
  <c r="R13"/>
  <c r="R14"/>
  <c r="R15"/>
  <c r="R16"/>
  <c r="R17"/>
  <c r="R18"/>
  <c r="R24"/>
  <c r="R8"/>
  <c r="R7"/>
  <c r="R6"/>
  <c r="R22"/>
  <c r="R21"/>
  <c r="R20"/>
  <c r="R19"/>
  <c r="U4" i="18"/>
  <c r="AQ166"/>
  <c r="AQ167"/>
  <c r="AQ168"/>
  <c r="AQ169"/>
  <c r="AQ170"/>
  <c r="AQ171"/>
  <c r="AQ172"/>
  <c r="AQ173"/>
  <c r="AQ174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8"/>
  <c r="L7" i="5"/>
  <c r="L8"/>
  <c r="L9"/>
  <c r="L10"/>
  <c r="L11"/>
  <c r="L12"/>
  <c r="L13"/>
  <c r="L14"/>
  <c r="L15"/>
  <c r="L16"/>
  <c r="L17"/>
  <c r="L18"/>
  <c r="L19"/>
  <c r="L20"/>
  <c r="L21"/>
  <c r="CG8" i="18"/>
  <c r="CG9"/>
  <c r="CG10"/>
  <c r="CG11"/>
  <c r="CG12"/>
  <c r="CG13"/>
  <c r="CG14"/>
  <c r="CG15"/>
  <c r="CG16"/>
  <c r="CG17"/>
  <c r="CG18"/>
  <c r="CG19"/>
  <c r="CG20"/>
  <c r="CG21"/>
  <c r="CG22"/>
  <c r="CG23"/>
  <c r="CG24"/>
  <c r="CG25"/>
  <c r="CG26"/>
  <c r="CG27"/>
  <c r="CG28"/>
  <c r="CG29"/>
  <c r="CG30"/>
  <c r="CG31"/>
  <c r="CG32"/>
  <c r="CG33"/>
  <c r="CG34"/>
  <c r="CG35"/>
  <c r="CG36"/>
  <c r="CG37"/>
  <c r="CG38"/>
  <c r="CG39"/>
  <c r="CG40"/>
  <c r="CG41"/>
  <c r="CG42"/>
  <c r="CG43"/>
  <c r="CG44"/>
  <c r="CG45"/>
  <c r="CG46"/>
  <c r="CG47"/>
  <c r="CG48"/>
  <c r="CG49"/>
  <c r="CG50"/>
  <c r="CG51"/>
  <c r="CG52"/>
  <c r="CG53"/>
  <c r="CG54"/>
  <c r="CG55"/>
  <c r="CG56"/>
  <c r="CG57"/>
  <c r="CG58"/>
  <c r="CG59"/>
  <c r="CG60"/>
  <c r="CG61"/>
  <c r="CG62"/>
  <c r="CG63"/>
  <c r="CG64"/>
  <c r="CG65"/>
  <c r="CG66"/>
  <c r="CG67"/>
  <c r="CG68"/>
  <c r="CG69"/>
  <c r="CG70"/>
  <c r="CG71"/>
  <c r="CG72"/>
  <c r="CG73"/>
  <c r="CG74"/>
  <c r="CG75"/>
  <c r="CG76"/>
  <c r="CG77"/>
  <c r="CG78"/>
  <c r="CG79"/>
  <c r="CG80"/>
  <c r="CG81"/>
  <c r="CG82"/>
  <c r="CG83"/>
  <c r="CG84"/>
  <c r="CG85"/>
  <c r="CG86"/>
  <c r="CG87"/>
  <c r="CG88"/>
  <c r="CG89"/>
  <c r="CG90"/>
  <c r="CG91"/>
  <c r="CG92"/>
  <c r="CG93"/>
  <c r="CG94"/>
  <c r="CG95"/>
  <c r="CG96"/>
  <c r="CG97"/>
  <c r="CG98"/>
  <c r="CG99"/>
  <c r="CG100"/>
  <c r="CG101"/>
  <c r="CG102"/>
  <c r="CG103"/>
  <c r="CG104"/>
  <c r="CG105"/>
  <c r="CG106"/>
  <c r="CG107"/>
  <c r="CG108"/>
  <c r="CG109"/>
  <c r="CG110"/>
  <c r="CG111"/>
  <c r="CG112"/>
  <c r="CG113"/>
  <c r="CG114"/>
  <c r="CG115"/>
  <c r="CG116"/>
  <c r="CG117"/>
  <c r="CG118"/>
  <c r="CG119"/>
  <c r="CG120"/>
  <c r="CG121"/>
  <c r="CG122"/>
  <c r="CG123"/>
  <c r="CG124"/>
  <c r="CG125"/>
  <c r="CG126"/>
  <c r="CG127"/>
  <c r="CG128"/>
  <c r="CG129"/>
  <c r="CG130"/>
  <c r="CG131"/>
  <c r="CG132"/>
  <c r="CG133"/>
  <c r="CG134"/>
  <c r="CG135"/>
  <c r="CG136"/>
  <c r="CG137"/>
  <c r="CG138"/>
  <c r="CG139"/>
  <c r="CG140"/>
  <c r="CG141"/>
  <c r="CG142"/>
  <c r="CG143"/>
  <c r="CG144"/>
  <c r="CG145"/>
  <c r="CG146"/>
  <c r="CG147"/>
  <c r="CG148"/>
  <c r="CG149"/>
  <c r="CG150"/>
  <c r="CG151"/>
  <c r="CG152"/>
  <c r="CG153"/>
  <c r="CG154"/>
  <c r="CG155"/>
  <c r="CG156"/>
  <c r="CG157"/>
  <c r="CG158"/>
  <c r="CG159"/>
  <c r="CG160"/>
  <c r="CG161"/>
  <c r="CG162"/>
  <c r="CG163"/>
  <c r="CG164"/>
  <c r="CG165"/>
  <c r="CG166"/>
  <c r="CG167"/>
  <c r="CG168"/>
  <c r="CG169"/>
  <c r="CG170"/>
  <c r="CG171"/>
  <c r="CG172"/>
  <c r="CG173"/>
  <c r="CG174"/>
  <c r="CG2"/>
  <c r="L22" i="5"/>
  <c r="L6"/>
  <c r="K7"/>
  <c r="K8"/>
  <c r="K9"/>
  <c r="K10"/>
  <c r="K11"/>
  <c r="K12"/>
  <c r="K13"/>
  <c r="K14"/>
  <c r="K15"/>
  <c r="K16"/>
  <c r="K17"/>
  <c r="K18"/>
  <c r="K19"/>
  <c r="K20"/>
  <c r="K21"/>
  <c r="K22"/>
  <c r="K6"/>
  <c r="J7"/>
  <c r="J8"/>
  <c r="J9"/>
  <c r="J10"/>
  <c r="J11"/>
  <c r="J12"/>
  <c r="J13"/>
  <c r="J14"/>
  <c r="J15"/>
  <c r="J16"/>
  <c r="J17"/>
  <c r="J18"/>
  <c r="J19"/>
  <c r="J20"/>
  <c r="J21"/>
  <c r="J22"/>
  <c r="J6"/>
  <c r="I22"/>
  <c r="H22"/>
  <c r="U173" i="20"/>
  <c r="U172"/>
  <c r="U171"/>
  <c r="U170"/>
  <c r="U169"/>
  <c r="U168"/>
  <c r="U167"/>
  <c r="U166"/>
  <c r="U165"/>
  <c r="U164"/>
  <c r="U163"/>
  <c r="U162"/>
  <c r="U161"/>
  <c r="U160"/>
  <c r="U159"/>
  <c r="U158"/>
  <c r="U157"/>
  <c r="U156"/>
  <c r="U155"/>
  <c r="U154"/>
  <c r="U153"/>
  <c r="U152"/>
  <c r="U151"/>
  <c r="U150"/>
  <c r="U149"/>
  <c r="U148"/>
  <c r="U147"/>
  <c r="U146"/>
  <c r="U145"/>
  <c r="U144"/>
  <c r="U143"/>
  <c r="U142"/>
  <c r="U141"/>
  <c r="U140"/>
  <c r="U139"/>
  <c r="U138"/>
  <c r="U137"/>
  <c r="U136"/>
  <c r="U135"/>
  <c r="U134"/>
  <c r="U133"/>
  <c r="U132"/>
  <c r="U131"/>
  <c r="U130"/>
  <c r="U129"/>
  <c r="U128"/>
  <c r="U127"/>
  <c r="U126"/>
  <c r="U125"/>
  <c r="U124"/>
  <c r="U123"/>
  <c r="U122"/>
  <c r="U121"/>
  <c r="U120"/>
  <c r="U119"/>
  <c r="U118"/>
  <c r="U117"/>
  <c r="U116"/>
  <c r="U115"/>
  <c r="U114"/>
  <c r="U113"/>
  <c r="U112"/>
  <c r="U111"/>
  <c r="U110"/>
  <c r="U109"/>
  <c r="U108"/>
  <c r="U107"/>
  <c r="U106"/>
  <c r="U105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5"/>
  <c r="U4" a="1"/>
  <c r="U4"/>
  <c r="A74" i="5"/>
  <c r="H74"/>
  <c r="D74"/>
  <c r="C74"/>
  <c r="AL3" i="18"/>
  <c r="AK3"/>
  <c r="AJ3"/>
  <c r="AI3"/>
  <c r="AH3"/>
  <c r="AG3"/>
  <c r="AF3"/>
  <c r="AE3"/>
  <c r="AD3"/>
  <c r="AC3"/>
  <c r="AB3"/>
  <c r="AA3"/>
  <c r="F7" i="5"/>
  <c r="F8"/>
  <c r="F9"/>
  <c r="F10"/>
  <c r="F11"/>
  <c r="F12"/>
  <c r="F13"/>
  <c r="F14"/>
  <c r="F15"/>
  <c r="F16"/>
  <c r="F17"/>
  <c r="F6"/>
  <c r="A45"/>
  <c r="AQ5" i="18"/>
  <c r="AQ4" a="1"/>
  <c r="AQ4"/>
  <c r="A59" i="10"/>
  <c r="H59"/>
  <c r="G59"/>
  <c r="F59"/>
  <c r="A58"/>
  <c r="H58"/>
  <c r="G58"/>
  <c r="F58"/>
  <c r="A57"/>
  <c r="H57"/>
  <c r="G57"/>
  <c r="F57"/>
  <c r="A56"/>
  <c r="H56"/>
  <c r="G56"/>
  <c r="F56"/>
  <c r="A55"/>
  <c r="H55"/>
  <c r="G55"/>
  <c r="F55"/>
  <c r="A54"/>
  <c r="H54"/>
  <c r="G54"/>
  <c r="F54"/>
  <c r="A53"/>
  <c r="H53"/>
  <c r="G53"/>
  <c r="F53"/>
  <c r="A52"/>
  <c r="H52"/>
  <c r="G52"/>
  <c r="F52"/>
  <c r="A51"/>
  <c r="H51"/>
  <c r="G51"/>
  <c r="F51"/>
  <c r="A50"/>
  <c r="H50"/>
  <c r="G50"/>
  <c r="F50"/>
  <c r="A49"/>
  <c r="H49"/>
  <c r="G49"/>
  <c r="F49"/>
  <c r="A48"/>
  <c r="H48"/>
  <c r="G48"/>
  <c r="F48"/>
  <c r="A47"/>
  <c r="H47"/>
  <c r="G47"/>
  <c r="F47"/>
  <c r="A46"/>
  <c r="H46"/>
  <c r="G46"/>
  <c r="F46"/>
  <c r="A45"/>
  <c r="H45"/>
  <c r="G45"/>
  <c r="F45"/>
  <c r="A44"/>
  <c r="H44"/>
  <c r="G44"/>
  <c r="F44"/>
  <c r="H23" i="27"/>
  <c r="G23"/>
  <c r="F23"/>
  <c r="E23"/>
  <c r="D23"/>
  <c r="C23"/>
  <c r="Q62" i="5"/>
  <c r="Q63"/>
  <c r="Q64"/>
  <c r="Q65"/>
  <c r="R65"/>
  <c r="AH24" i="21"/>
  <c r="D59" i="5"/>
  <c r="D60"/>
  <c r="D61"/>
  <c r="D62"/>
  <c r="D63"/>
  <c r="D64"/>
  <c r="D65"/>
  <c r="D66"/>
  <c r="D67"/>
  <c r="D68"/>
  <c r="D69"/>
  <c r="D70"/>
  <c r="D71"/>
  <c r="D72"/>
  <c r="D73"/>
  <c r="D58"/>
  <c r="C59"/>
  <c r="C60"/>
  <c r="C61"/>
  <c r="C62"/>
  <c r="C63"/>
  <c r="C64"/>
  <c r="C65"/>
  <c r="C66"/>
  <c r="C67"/>
  <c r="C68"/>
  <c r="C69"/>
  <c r="C70"/>
  <c r="C71"/>
  <c r="C72"/>
  <c r="C73"/>
  <c r="C58"/>
  <c r="AD24" i="21"/>
  <c r="Q67" i="5"/>
  <c r="O68"/>
  <c r="AA7" i="24"/>
  <c r="AA6"/>
  <c r="O5"/>
  <c r="P5"/>
  <c r="V5"/>
  <c r="Y5"/>
  <c r="R5"/>
  <c r="O6"/>
  <c r="P6"/>
  <c r="R6"/>
  <c r="O7"/>
  <c r="P7"/>
  <c r="R7"/>
  <c r="O8"/>
  <c r="P8"/>
  <c r="R8"/>
  <c r="O9"/>
  <c r="P9"/>
  <c r="R9"/>
  <c r="O10"/>
  <c r="P10"/>
  <c r="R10"/>
  <c r="O11"/>
  <c r="P11"/>
  <c r="R11"/>
  <c r="O12"/>
  <c r="P12"/>
  <c r="R12"/>
  <c r="O13"/>
  <c r="P13"/>
  <c r="R13"/>
  <c r="O14"/>
  <c r="P14"/>
  <c r="R14"/>
  <c r="O15"/>
  <c r="P15"/>
  <c r="R15"/>
  <c r="O16"/>
  <c r="P16"/>
  <c r="R16"/>
  <c r="O17"/>
  <c r="P17"/>
  <c r="R17"/>
  <c r="O18"/>
  <c r="P18"/>
  <c r="R18"/>
  <c r="O19"/>
  <c r="P19"/>
  <c r="R19"/>
  <c r="O20"/>
  <c r="P20"/>
  <c r="R20"/>
  <c r="O21"/>
  <c r="P21"/>
  <c r="R21"/>
  <c r="O22"/>
  <c r="P22"/>
  <c r="R22"/>
  <c r="O23"/>
  <c r="P23"/>
  <c r="R23"/>
  <c r="O24"/>
  <c r="P24"/>
  <c r="R24"/>
  <c r="O25"/>
  <c r="P25"/>
  <c r="R25"/>
  <c r="O26"/>
  <c r="P26"/>
  <c r="R26"/>
  <c r="O27"/>
  <c r="P27"/>
  <c r="R27"/>
  <c r="O28"/>
  <c r="P28"/>
  <c r="R28"/>
  <c r="O29"/>
  <c r="P29"/>
  <c r="R29"/>
  <c r="O30"/>
  <c r="P30"/>
  <c r="R30"/>
  <c r="O31"/>
  <c r="P31"/>
  <c r="R31"/>
  <c r="O32"/>
  <c r="P32"/>
  <c r="R32"/>
  <c r="O33"/>
  <c r="P33"/>
  <c r="R33"/>
  <c r="O34"/>
  <c r="P34"/>
  <c r="R34"/>
  <c r="O35"/>
  <c r="P35"/>
  <c r="R35"/>
  <c r="O36"/>
  <c r="P36"/>
  <c r="R36"/>
  <c r="O37"/>
  <c r="P37"/>
  <c r="R37"/>
  <c r="O38"/>
  <c r="P38"/>
  <c r="R38"/>
  <c r="O39"/>
  <c r="P39"/>
  <c r="R39"/>
  <c r="O40"/>
  <c r="P40"/>
  <c r="R40"/>
  <c r="O41"/>
  <c r="P41"/>
  <c r="R41"/>
  <c r="O42"/>
  <c r="P42"/>
  <c r="R42"/>
  <c r="O43"/>
  <c r="P43"/>
  <c r="R43"/>
  <c r="O44"/>
  <c r="P44"/>
  <c r="R44"/>
  <c r="O45"/>
  <c r="P45"/>
  <c r="R45"/>
  <c r="O46"/>
  <c r="P46"/>
  <c r="R46"/>
  <c r="O47"/>
  <c r="P47"/>
  <c r="R47"/>
  <c r="O48"/>
  <c r="P48"/>
  <c r="R48"/>
  <c r="O49"/>
  <c r="P49"/>
  <c r="R49"/>
  <c r="O50"/>
  <c r="P50"/>
  <c r="R50"/>
  <c r="O51"/>
  <c r="P51"/>
  <c r="R51"/>
  <c r="O52"/>
  <c r="P52"/>
  <c r="R52"/>
  <c r="O53"/>
  <c r="P53"/>
  <c r="R53"/>
  <c r="O54"/>
  <c r="P54"/>
  <c r="R54"/>
  <c r="O55"/>
  <c r="P55"/>
  <c r="R55"/>
  <c r="O56"/>
  <c r="P56"/>
  <c r="R56"/>
  <c r="O57"/>
  <c r="P57"/>
  <c r="R57"/>
  <c r="O58"/>
  <c r="P58"/>
  <c r="R58"/>
  <c r="O59"/>
  <c r="P59"/>
  <c r="R59"/>
  <c r="O60"/>
  <c r="P60"/>
  <c r="R60"/>
  <c r="O61"/>
  <c r="P61"/>
  <c r="R61"/>
  <c r="O62"/>
  <c r="P62"/>
  <c r="R62"/>
  <c r="O63"/>
  <c r="P63"/>
  <c r="R63"/>
  <c r="O64"/>
  <c r="P64"/>
  <c r="R64"/>
  <c r="O65"/>
  <c r="P65"/>
  <c r="R65"/>
  <c r="O66"/>
  <c r="P66"/>
  <c r="R66"/>
  <c r="O67"/>
  <c r="P67"/>
  <c r="R67"/>
  <c r="O68"/>
  <c r="P68"/>
  <c r="R68"/>
  <c r="O69"/>
  <c r="P69"/>
  <c r="R69"/>
  <c r="O70"/>
  <c r="P70"/>
  <c r="R70"/>
  <c r="O71"/>
  <c r="P71"/>
  <c r="R71"/>
  <c r="O72"/>
  <c r="P72"/>
  <c r="R72"/>
  <c r="O73"/>
  <c r="P73"/>
  <c r="R73"/>
  <c r="O74"/>
  <c r="P74"/>
  <c r="R74"/>
  <c r="O75"/>
  <c r="P75"/>
  <c r="R75"/>
  <c r="O76"/>
  <c r="P76"/>
  <c r="R76"/>
  <c r="O77"/>
  <c r="P77"/>
  <c r="R77"/>
  <c r="O78"/>
  <c r="P78"/>
  <c r="R78"/>
  <c r="O79"/>
  <c r="P79"/>
  <c r="R79"/>
  <c r="O80"/>
  <c r="P80"/>
  <c r="R80"/>
  <c r="O81"/>
  <c r="P81"/>
  <c r="R81"/>
  <c r="O82"/>
  <c r="P82"/>
  <c r="R82"/>
  <c r="O83"/>
  <c r="P83"/>
  <c r="R83"/>
  <c r="O84"/>
  <c r="P84"/>
  <c r="R84"/>
  <c r="O85"/>
  <c r="P85"/>
  <c r="R85"/>
  <c r="O86"/>
  <c r="P86"/>
  <c r="R86"/>
  <c r="O87"/>
  <c r="P87"/>
  <c r="R87"/>
  <c r="O88"/>
  <c r="P88"/>
  <c r="R88"/>
  <c r="O89"/>
  <c r="P89"/>
  <c r="R89"/>
  <c r="O90"/>
  <c r="P90"/>
  <c r="R90"/>
  <c r="O91"/>
  <c r="P91"/>
  <c r="R91"/>
  <c r="O92"/>
  <c r="P92"/>
  <c r="R92"/>
  <c r="O93"/>
  <c r="P93"/>
  <c r="R93"/>
  <c r="O94"/>
  <c r="P94"/>
  <c r="R94"/>
  <c r="O95"/>
  <c r="P95"/>
  <c r="R95"/>
  <c r="O96"/>
  <c r="P96"/>
  <c r="R96"/>
  <c r="O97"/>
  <c r="P97"/>
  <c r="R97"/>
  <c r="O98"/>
  <c r="P98"/>
  <c r="R98"/>
  <c r="O99"/>
  <c r="P99"/>
  <c r="R99"/>
  <c r="O100"/>
  <c r="P100"/>
  <c r="R100"/>
  <c r="O101"/>
  <c r="P101"/>
  <c r="R101"/>
  <c r="O102"/>
  <c r="P102"/>
  <c r="R102"/>
  <c r="O103"/>
  <c r="P103"/>
  <c r="R103"/>
  <c r="O104"/>
  <c r="P104"/>
  <c r="R104"/>
  <c r="O105"/>
  <c r="P105"/>
  <c r="R105"/>
  <c r="O106"/>
  <c r="P106"/>
  <c r="R106"/>
  <c r="O107"/>
  <c r="P107"/>
  <c r="R107"/>
  <c r="O108"/>
  <c r="P108"/>
  <c r="R108"/>
  <c r="O109"/>
  <c r="P109"/>
  <c r="R109"/>
  <c r="O110"/>
  <c r="P110"/>
  <c r="R110"/>
  <c r="O111"/>
  <c r="P111"/>
  <c r="R111"/>
  <c r="O112"/>
  <c r="P112"/>
  <c r="R112"/>
  <c r="O113"/>
  <c r="P113"/>
  <c r="R113"/>
  <c r="O114"/>
  <c r="P114"/>
  <c r="R114"/>
  <c r="O115"/>
  <c r="P115"/>
  <c r="R115"/>
  <c r="O116"/>
  <c r="P116"/>
  <c r="R116"/>
  <c r="O117"/>
  <c r="P117"/>
  <c r="R117"/>
  <c r="O118"/>
  <c r="P118"/>
  <c r="R118"/>
  <c r="O119"/>
  <c r="P119"/>
  <c r="R119"/>
  <c r="O120"/>
  <c r="P120"/>
  <c r="R120"/>
  <c r="O121"/>
  <c r="P121"/>
  <c r="R121"/>
  <c r="O122"/>
  <c r="P122"/>
  <c r="R122"/>
  <c r="O123"/>
  <c r="P123"/>
  <c r="R123"/>
  <c r="O124"/>
  <c r="P124"/>
  <c r="R124"/>
  <c r="O125"/>
  <c r="P125"/>
  <c r="R125"/>
  <c r="O126"/>
  <c r="P126"/>
  <c r="R126"/>
  <c r="O127"/>
  <c r="P127"/>
  <c r="R127"/>
  <c r="O128"/>
  <c r="P128"/>
  <c r="R128"/>
  <c r="O129"/>
  <c r="P129"/>
  <c r="R129"/>
  <c r="O130"/>
  <c r="P130"/>
  <c r="R130"/>
  <c r="O131"/>
  <c r="P131"/>
  <c r="R131"/>
  <c r="O132"/>
  <c r="P132"/>
  <c r="R132"/>
  <c r="O133"/>
  <c r="P133"/>
  <c r="R133"/>
  <c r="O134"/>
  <c r="P134"/>
  <c r="R134"/>
  <c r="O135"/>
  <c r="P135"/>
  <c r="R135"/>
  <c r="O136"/>
  <c r="P136"/>
  <c r="R136"/>
  <c r="O137"/>
  <c r="P137"/>
  <c r="R137"/>
  <c r="O138"/>
  <c r="P138"/>
  <c r="R138"/>
  <c r="O139"/>
  <c r="P139"/>
  <c r="R139"/>
  <c r="O140"/>
  <c r="P140"/>
  <c r="R140"/>
  <c r="O141"/>
  <c r="P141"/>
  <c r="R141"/>
  <c r="O142"/>
  <c r="P142"/>
  <c r="R142"/>
  <c r="O143"/>
  <c r="P143"/>
  <c r="R143"/>
  <c r="O144"/>
  <c r="P144"/>
  <c r="R144"/>
  <c r="O145"/>
  <c r="P145"/>
  <c r="R145"/>
  <c r="O146"/>
  <c r="P146"/>
  <c r="R146"/>
  <c r="O147"/>
  <c r="P147"/>
  <c r="R147"/>
  <c r="O148"/>
  <c r="P148"/>
  <c r="R148"/>
  <c r="O149"/>
  <c r="P149"/>
  <c r="R149"/>
  <c r="O150"/>
  <c r="P150"/>
  <c r="R150"/>
  <c r="O151"/>
  <c r="P151"/>
  <c r="R151"/>
  <c r="O152"/>
  <c r="P152"/>
  <c r="R152"/>
  <c r="O153"/>
  <c r="P153"/>
  <c r="R153"/>
  <c r="O154"/>
  <c r="P154"/>
  <c r="R154"/>
  <c r="O155"/>
  <c r="P155"/>
  <c r="R155"/>
  <c r="O156"/>
  <c r="P156"/>
  <c r="R156"/>
  <c r="O157"/>
  <c r="P157"/>
  <c r="R157"/>
  <c r="O158"/>
  <c r="P158"/>
  <c r="R158"/>
  <c r="O159"/>
  <c r="P159"/>
  <c r="R159"/>
  <c r="O160"/>
  <c r="P160"/>
  <c r="R160"/>
  <c r="O161"/>
  <c r="P161"/>
  <c r="R161"/>
  <c r="O162"/>
  <c r="P162"/>
  <c r="R162"/>
  <c r="O163"/>
  <c r="P163"/>
  <c r="R163"/>
  <c r="O164"/>
  <c r="P164"/>
  <c r="R164"/>
  <c r="O165"/>
  <c r="P165"/>
  <c r="R165"/>
  <c r="O166"/>
  <c r="P166"/>
  <c r="R166"/>
  <c r="O167"/>
  <c r="P167"/>
  <c r="R167"/>
  <c r="O168"/>
  <c r="P168"/>
  <c r="R168"/>
  <c r="O169"/>
  <c r="P169"/>
  <c r="R169"/>
  <c r="O170"/>
  <c r="P170"/>
  <c r="R170"/>
  <c r="O171"/>
  <c r="P171"/>
  <c r="R171"/>
  <c r="O172"/>
  <c r="P172"/>
  <c r="R172"/>
  <c r="O173"/>
  <c r="P173"/>
  <c r="R173"/>
  <c r="O174"/>
  <c r="P174"/>
  <c r="R174"/>
  <c r="O175"/>
  <c r="P175"/>
  <c r="R175"/>
  <c r="O176"/>
  <c r="P176"/>
  <c r="R176"/>
  <c r="O177"/>
  <c r="P177"/>
  <c r="R177"/>
  <c r="O178"/>
  <c r="P178"/>
  <c r="R178"/>
  <c r="O179"/>
  <c r="P179"/>
  <c r="R179"/>
  <c r="O180"/>
  <c r="P180"/>
  <c r="R180"/>
  <c r="O181"/>
  <c r="P181"/>
  <c r="R181"/>
  <c r="O182"/>
  <c r="P182"/>
  <c r="R182"/>
  <c r="O183"/>
  <c r="P183"/>
  <c r="R183"/>
  <c r="O184"/>
  <c r="P184"/>
  <c r="R184"/>
  <c r="O185"/>
  <c r="P185"/>
  <c r="R185"/>
  <c r="O186"/>
  <c r="P186"/>
  <c r="R186"/>
  <c r="O187"/>
  <c r="P187"/>
  <c r="R187"/>
  <c r="O188"/>
  <c r="P188"/>
  <c r="R188"/>
  <c r="O189"/>
  <c r="P189"/>
  <c r="R189"/>
  <c r="O190"/>
  <c r="P190"/>
  <c r="R190"/>
  <c r="O191"/>
  <c r="P191"/>
  <c r="R191"/>
  <c r="O192"/>
  <c r="P192"/>
  <c r="R192"/>
  <c r="O193"/>
  <c r="P193"/>
  <c r="R193"/>
  <c r="O194"/>
  <c r="P194"/>
  <c r="R194"/>
  <c r="O195"/>
  <c r="P195"/>
  <c r="R195"/>
  <c r="O196"/>
  <c r="P196"/>
  <c r="R196"/>
  <c r="O197"/>
  <c r="P197"/>
  <c r="R197"/>
  <c r="O198"/>
  <c r="P198"/>
  <c r="R198"/>
  <c r="O199"/>
  <c r="P199"/>
  <c r="R199"/>
  <c r="O200"/>
  <c r="P200"/>
  <c r="R200"/>
  <c r="O201"/>
  <c r="P201"/>
  <c r="R201"/>
  <c r="O202"/>
  <c r="P202"/>
  <c r="R202"/>
  <c r="O203"/>
  <c r="P203"/>
  <c r="R203"/>
  <c r="O204"/>
  <c r="P204"/>
  <c r="R204"/>
  <c r="O205"/>
  <c r="P205"/>
  <c r="R205"/>
  <c r="O206"/>
  <c r="P206"/>
  <c r="R206"/>
  <c r="O207"/>
  <c r="P207"/>
  <c r="R207"/>
  <c r="O208"/>
  <c r="P208"/>
  <c r="R208"/>
  <c r="O209"/>
  <c r="P209"/>
  <c r="R209"/>
  <c r="O210"/>
  <c r="P210"/>
  <c r="R210"/>
  <c r="O211"/>
  <c r="P211"/>
  <c r="R211"/>
  <c r="O212"/>
  <c r="P212"/>
  <c r="R212"/>
  <c r="O213"/>
  <c r="P213"/>
  <c r="R213"/>
  <c r="O214"/>
  <c r="P214"/>
  <c r="R214"/>
  <c r="O215"/>
  <c r="P215"/>
  <c r="R215"/>
  <c r="O216"/>
  <c r="P216"/>
  <c r="R216"/>
  <c r="O217"/>
  <c r="P217"/>
  <c r="R217"/>
  <c r="O218"/>
  <c r="P218"/>
  <c r="R218"/>
  <c r="O219"/>
  <c r="P219"/>
  <c r="R219"/>
  <c r="O220"/>
  <c r="P220"/>
  <c r="R220"/>
  <c r="O221"/>
  <c r="P221"/>
  <c r="R221"/>
  <c r="O222"/>
  <c r="P222"/>
  <c r="R222"/>
  <c r="O223"/>
  <c r="P223"/>
  <c r="R223"/>
  <c r="O224"/>
  <c r="P224"/>
  <c r="R224"/>
  <c r="O225"/>
  <c r="P225"/>
  <c r="R225"/>
  <c r="O226"/>
  <c r="P226"/>
  <c r="R226"/>
  <c r="O227"/>
  <c r="P227"/>
  <c r="R227"/>
  <c r="O228"/>
  <c r="P228"/>
  <c r="R228"/>
  <c r="O229"/>
  <c r="P229"/>
  <c r="R229"/>
  <c r="O230"/>
  <c r="P230"/>
  <c r="R230"/>
  <c r="O231"/>
  <c r="P231"/>
  <c r="R231"/>
  <c r="O232"/>
  <c r="P232"/>
  <c r="R232"/>
  <c r="O233"/>
  <c r="P233"/>
  <c r="R233"/>
  <c r="O234"/>
  <c r="P234"/>
  <c r="R234"/>
  <c r="O235"/>
  <c r="P235"/>
  <c r="R235"/>
  <c r="O236"/>
  <c r="P236"/>
  <c r="R236"/>
  <c r="O237"/>
  <c r="P237"/>
  <c r="R237"/>
  <c r="O238"/>
  <c r="P238"/>
  <c r="R238"/>
  <c r="O239"/>
  <c r="P239"/>
  <c r="R239"/>
  <c r="O240"/>
  <c r="P240"/>
  <c r="R240"/>
  <c r="O241"/>
  <c r="P241"/>
  <c r="R241"/>
  <c r="O242"/>
  <c r="P242"/>
  <c r="R242"/>
  <c r="O243"/>
  <c r="P243"/>
  <c r="R243"/>
  <c r="O244"/>
  <c r="P244"/>
  <c r="R244"/>
  <c r="O245"/>
  <c r="P245"/>
  <c r="R245"/>
  <c r="O246"/>
  <c r="P246"/>
  <c r="R246"/>
  <c r="O247"/>
  <c r="P247"/>
  <c r="R247"/>
  <c r="O248"/>
  <c r="P248"/>
  <c r="R248"/>
  <c r="O249"/>
  <c r="P249"/>
  <c r="R249"/>
  <c r="O250"/>
  <c r="P250"/>
  <c r="R250"/>
  <c r="O251"/>
  <c r="P251"/>
  <c r="R251"/>
  <c r="O252"/>
  <c r="P252"/>
  <c r="R252"/>
  <c r="O253"/>
  <c r="P253"/>
  <c r="R253"/>
  <c r="O254"/>
  <c r="P254"/>
  <c r="R254"/>
  <c r="O255"/>
  <c r="P255"/>
  <c r="R255"/>
  <c r="O256"/>
  <c r="P256"/>
  <c r="R256"/>
  <c r="O257"/>
  <c r="P257"/>
  <c r="R257"/>
  <c r="O258"/>
  <c r="P258"/>
  <c r="R258"/>
  <c r="O259"/>
  <c r="P259"/>
  <c r="R259"/>
  <c r="O260"/>
  <c r="P260"/>
  <c r="R260"/>
  <c r="O261"/>
  <c r="P261"/>
  <c r="R261"/>
  <c r="O262"/>
  <c r="P262"/>
  <c r="R262"/>
  <c r="O263"/>
  <c r="P263"/>
  <c r="R263"/>
  <c r="O264"/>
  <c r="P264"/>
  <c r="R264"/>
  <c r="O265"/>
  <c r="P265"/>
  <c r="R265"/>
  <c r="O266"/>
  <c r="P266"/>
  <c r="R266"/>
  <c r="O267"/>
  <c r="P267"/>
  <c r="R267"/>
  <c r="O268"/>
  <c r="P268"/>
  <c r="R268"/>
  <c r="O269"/>
  <c r="P269"/>
  <c r="R269"/>
  <c r="O270"/>
  <c r="P270"/>
  <c r="R270"/>
  <c r="O271"/>
  <c r="P271"/>
  <c r="R271"/>
  <c r="O272"/>
  <c r="P272"/>
  <c r="R272"/>
  <c r="O273"/>
  <c r="P273"/>
  <c r="R273"/>
  <c r="O274"/>
  <c r="P274"/>
  <c r="R274"/>
  <c r="O275"/>
  <c r="P275"/>
  <c r="R275"/>
  <c r="O276"/>
  <c r="P276"/>
  <c r="R276"/>
  <c r="O277"/>
  <c r="P277"/>
  <c r="R277"/>
  <c r="O278"/>
  <c r="P278"/>
  <c r="R278"/>
  <c r="O279"/>
  <c r="P279"/>
  <c r="R279"/>
  <c r="O280"/>
  <c r="P280"/>
  <c r="R280"/>
  <c r="O281"/>
  <c r="P281"/>
  <c r="R281"/>
  <c r="O282"/>
  <c r="P282"/>
  <c r="R282"/>
  <c r="O283"/>
  <c r="P283"/>
  <c r="R283"/>
  <c r="O284"/>
  <c r="P284"/>
  <c r="R284"/>
  <c r="O285"/>
  <c r="P285"/>
  <c r="R285"/>
  <c r="O286"/>
  <c r="P286"/>
  <c r="R286"/>
  <c r="O287"/>
  <c r="P287"/>
  <c r="R287"/>
  <c r="O288"/>
  <c r="P288"/>
  <c r="R288"/>
  <c r="O289"/>
  <c r="P289"/>
  <c r="R289"/>
  <c r="O290"/>
  <c r="P290"/>
  <c r="R290"/>
  <c r="O291"/>
  <c r="P291"/>
  <c r="R291"/>
  <c r="O292"/>
  <c r="P292"/>
  <c r="R292"/>
  <c r="O293"/>
  <c r="P293"/>
  <c r="R293"/>
  <c r="O294"/>
  <c r="P294"/>
  <c r="R294"/>
  <c r="O295"/>
  <c r="P295"/>
  <c r="R295"/>
  <c r="O296"/>
  <c r="P296"/>
  <c r="R296"/>
  <c r="O297"/>
  <c r="P297"/>
  <c r="R297"/>
  <c r="O298"/>
  <c r="P298"/>
  <c r="R298"/>
  <c r="O299"/>
  <c r="P299"/>
  <c r="R299"/>
  <c r="O300"/>
  <c r="P300"/>
  <c r="R300"/>
  <c r="O301"/>
  <c r="P301"/>
  <c r="R301"/>
  <c r="O302"/>
  <c r="P302"/>
  <c r="R302"/>
  <c r="O303"/>
  <c r="P303"/>
  <c r="R303"/>
  <c r="O304"/>
  <c r="P304"/>
  <c r="R304"/>
  <c r="O305"/>
  <c r="P305"/>
  <c r="R305"/>
  <c r="O306"/>
  <c r="P306"/>
  <c r="R306"/>
  <c r="O307"/>
  <c r="P307"/>
  <c r="R307"/>
  <c r="O308"/>
  <c r="P308"/>
  <c r="R308"/>
  <c r="O309"/>
  <c r="P309"/>
  <c r="R309"/>
  <c r="O310"/>
  <c r="P310"/>
  <c r="R310"/>
  <c r="O311"/>
  <c r="P311"/>
  <c r="R311"/>
  <c r="O312"/>
  <c r="P312"/>
  <c r="R312"/>
  <c r="O313"/>
  <c r="P313"/>
  <c r="R313"/>
  <c r="O314"/>
  <c r="P314"/>
  <c r="R314"/>
  <c r="O315"/>
  <c r="P315"/>
  <c r="R315"/>
  <c r="O316"/>
  <c r="P316"/>
  <c r="R316"/>
  <c r="O317"/>
  <c r="P317"/>
  <c r="R317"/>
  <c r="O318"/>
  <c r="P318"/>
  <c r="R318"/>
  <c r="O319"/>
  <c r="P319"/>
  <c r="R319"/>
  <c r="O320"/>
  <c r="P320"/>
  <c r="R320"/>
  <c r="O321"/>
  <c r="P321"/>
  <c r="R321"/>
  <c r="O322"/>
  <c r="P322"/>
  <c r="R322"/>
  <c r="O323"/>
  <c r="P323"/>
  <c r="R323"/>
  <c r="O324"/>
  <c r="P324"/>
  <c r="R324"/>
  <c r="O325"/>
  <c r="P325"/>
  <c r="R325"/>
  <c r="O326"/>
  <c r="P326"/>
  <c r="R326"/>
  <c r="O327"/>
  <c r="P327"/>
  <c r="R327"/>
  <c r="O328"/>
  <c r="P328"/>
  <c r="R328"/>
  <c r="O329"/>
  <c r="P329"/>
  <c r="R329"/>
  <c r="O330"/>
  <c r="P330"/>
  <c r="R330"/>
  <c r="O331"/>
  <c r="P331"/>
  <c r="R331"/>
  <c r="O332"/>
  <c r="P332"/>
  <c r="R332"/>
  <c r="O333"/>
  <c r="P333"/>
  <c r="R333"/>
  <c r="O334"/>
  <c r="P334"/>
  <c r="R334"/>
  <c r="O335"/>
  <c r="P335"/>
  <c r="R335"/>
  <c r="O336"/>
  <c r="P336"/>
  <c r="R336"/>
  <c r="O337"/>
  <c r="P337"/>
  <c r="R337"/>
  <c r="O338"/>
  <c r="P338"/>
  <c r="R338"/>
  <c r="O339"/>
  <c r="P339"/>
  <c r="R339"/>
  <c r="O340"/>
  <c r="P340"/>
  <c r="R340"/>
  <c r="O341"/>
  <c r="P341"/>
  <c r="R341"/>
  <c r="O342"/>
  <c r="P342"/>
  <c r="R342"/>
  <c r="O343"/>
  <c r="P343"/>
  <c r="R343"/>
  <c r="O344"/>
  <c r="P344"/>
  <c r="R344"/>
  <c r="O345"/>
  <c r="P345"/>
  <c r="R345"/>
  <c r="O346"/>
  <c r="P346"/>
  <c r="R346"/>
  <c r="O347"/>
  <c r="P347"/>
  <c r="R347"/>
  <c r="O348"/>
  <c r="P348"/>
  <c r="R348"/>
  <c r="O349"/>
  <c r="P349"/>
  <c r="R349"/>
  <c r="O350"/>
  <c r="P350"/>
  <c r="R350"/>
  <c r="O351"/>
  <c r="P351"/>
  <c r="R351"/>
  <c r="O352"/>
  <c r="P352"/>
  <c r="R352"/>
  <c r="O353"/>
  <c r="P353"/>
  <c r="R353"/>
  <c r="O354"/>
  <c r="P354"/>
  <c r="R354"/>
  <c r="O355"/>
  <c r="P355"/>
  <c r="R355"/>
  <c r="O356"/>
  <c r="P356"/>
  <c r="R356"/>
  <c r="O357"/>
  <c r="P357"/>
  <c r="R357"/>
  <c r="O358"/>
  <c r="P358"/>
  <c r="R358"/>
  <c r="O359"/>
  <c r="P359"/>
  <c r="R359"/>
  <c r="O360"/>
  <c r="P360"/>
  <c r="R360"/>
  <c r="O361"/>
  <c r="P361"/>
  <c r="R361"/>
  <c r="O362"/>
  <c r="P362"/>
  <c r="R362"/>
  <c r="O363"/>
  <c r="P363"/>
  <c r="R363"/>
  <c r="O364"/>
  <c r="P364"/>
  <c r="R364"/>
  <c r="O365"/>
  <c r="P365"/>
  <c r="R365"/>
  <c r="O366"/>
  <c r="P366"/>
  <c r="R366"/>
  <c r="O367"/>
  <c r="P367"/>
  <c r="R367"/>
  <c r="O368"/>
  <c r="P368"/>
  <c r="R368"/>
  <c r="O369"/>
  <c r="P369"/>
  <c r="R369"/>
  <c r="O370"/>
  <c r="P370"/>
  <c r="R370"/>
  <c r="O371"/>
  <c r="P371"/>
  <c r="R371"/>
  <c r="O372"/>
  <c r="P372"/>
  <c r="R372"/>
  <c r="O373"/>
  <c r="P373"/>
  <c r="R373"/>
  <c r="O374"/>
  <c r="P374"/>
  <c r="R374"/>
  <c r="O375"/>
  <c r="P375"/>
  <c r="R375"/>
  <c r="O376"/>
  <c r="P376"/>
  <c r="R376"/>
  <c r="O377"/>
  <c r="P377"/>
  <c r="R377"/>
  <c r="O378"/>
  <c r="P378"/>
  <c r="R378"/>
  <c r="O379"/>
  <c r="P379"/>
  <c r="R379"/>
  <c r="O380"/>
  <c r="P380"/>
  <c r="R380"/>
  <c r="O381"/>
  <c r="P381"/>
  <c r="R381"/>
  <c r="O382"/>
  <c r="P382"/>
  <c r="R382"/>
  <c r="O383"/>
  <c r="P383"/>
  <c r="R383"/>
  <c r="O384"/>
  <c r="P384"/>
  <c r="R384"/>
  <c r="O385"/>
  <c r="P385"/>
  <c r="R385"/>
  <c r="O386"/>
  <c r="P386"/>
  <c r="R386"/>
  <c r="O387"/>
  <c r="P387"/>
  <c r="R387"/>
  <c r="O388"/>
  <c r="P388"/>
  <c r="R388"/>
  <c r="O389"/>
  <c r="P389"/>
  <c r="R389"/>
  <c r="O390"/>
  <c r="P390"/>
  <c r="R390"/>
  <c r="O391"/>
  <c r="P391"/>
  <c r="R391"/>
  <c r="O392"/>
  <c r="P392"/>
  <c r="R392"/>
  <c r="O393"/>
  <c r="P393"/>
  <c r="R393"/>
  <c r="O394"/>
  <c r="P394"/>
  <c r="R394"/>
  <c r="O395"/>
  <c r="P395"/>
  <c r="R395"/>
  <c r="O396"/>
  <c r="P396"/>
  <c r="R396"/>
  <c r="O397"/>
  <c r="P397"/>
  <c r="R397"/>
  <c r="O398"/>
  <c r="P398"/>
  <c r="R398"/>
  <c r="O399"/>
  <c r="P399"/>
  <c r="R399"/>
  <c r="O400"/>
  <c r="P400"/>
  <c r="R400"/>
  <c r="O401"/>
  <c r="P401"/>
  <c r="R401"/>
  <c r="O402"/>
  <c r="P402"/>
  <c r="R402"/>
  <c r="O403"/>
  <c r="P403"/>
  <c r="R403"/>
  <c r="O404"/>
  <c r="P404"/>
  <c r="R404"/>
  <c r="O405"/>
  <c r="P405"/>
  <c r="R405"/>
  <c r="O406"/>
  <c r="P406"/>
  <c r="R406"/>
  <c r="O407"/>
  <c r="P407"/>
  <c r="R407"/>
  <c r="O408"/>
  <c r="P408"/>
  <c r="R408"/>
  <c r="O409"/>
  <c r="P409"/>
  <c r="R409"/>
  <c r="O410"/>
  <c r="P410"/>
  <c r="R410"/>
  <c r="O411"/>
  <c r="P411"/>
  <c r="R411"/>
  <c r="O412"/>
  <c r="P412"/>
  <c r="R412"/>
  <c r="O413"/>
  <c r="P413"/>
  <c r="R413"/>
  <c r="O414"/>
  <c r="P414"/>
  <c r="R414"/>
  <c r="O415"/>
  <c r="P415"/>
  <c r="R415"/>
  <c r="O416"/>
  <c r="P416"/>
  <c r="R416"/>
  <c r="O417"/>
  <c r="P417"/>
  <c r="R417"/>
  <c r="O418"/>
  <c r="P418"/>
  <c r="R418"/>
  <c r="O419"/>
  <c r="P419"/>
  <c r="R419"/>
  <c r="O420"/>
  <c r="P420"/>
  <c r="R420"/>
  <c r="O421"/>
  <c r="P421"/>
  <c r="R421"/>
  <c r="O422"/>
  <c r="P422"/>
  <c r="R422"/>
  <c r="O423"/>
  <c r="P423"/>
  <c r="R423"/>
  <c r="O424"/>
  <c r="P424"/>
  <c r="R424"/>
  <c r="O425"/>
  <c r="P425"/>
  <c r="R425"/>
  <c r="O426"/>
  <c r="P426"/>
  <c r="R426"/>
  <c r="O427"/>
  <c r="P427"/>
  <c r="R427"/>
  <c r="O428"/>
  <c r="P428"/>
  <c r="R428"/>
  <c r="O429"/>
  <c r="P429"/>
  <c r="R429"/>
  <c r="O430"/>
  <c r="P430"/>
  <c r="R430"/>
  <c r="O431"/>
  <c r="P431"/>
  <c r="R431"/>
  <c r="O432"/>
  <c r="P432"/>
  <c r="R432"/>
  <c r="O433"/>
  <c r="P433"/>
  <c r="R433"/>
  <c r="O434"/>
  <c r="P434"/>
  <c r="R434"/>
  <c r="O435"/>
  <c r="P435"/>
  <c r="R435"/>
  <c r="O436"/>
  <c r="P436"/>
  <c r="R436"/>
  <c r="O437"/>
  <c r="P437"/>
  <c r="R437"/>
  <c r="O438"/>
  <c r="P438"/>
  <c r="R438"/>
  <c r="O439"/>
  <c r="P439"/>
  <c r="R439"/>
  <c r="O440"/>
  <c r="P440"/>
  <c r="R440"/>
  <c r="O441"/>
  <c r="P441"/>
  <c r="R441"/>
  <c r="O442"/>
  <c r="P442"/>
  <c r="R442"/>
  <c r="O443"/>
  <c r="P443"/>
  <c r="R443"/>
  <c r="O444"/>
  <c r="P444"/>
  <c r="R444"/>
  <c r="O445"/>
  <c r="P445"/>
  <c r="R445"/>
  <c r="O446"/>
  <c r="P446"/>
  <c r="R446"/>
  <c r="O447"/>
  <c r="P447"/>
  <c r="R447"/>
  <c r="O448"/>
  <c r="P448"/>
  <c r="R448"/>
  <c r="O449"/>
  <c r="P449"/>
  <c r="R449"/>
  <c r="O450"/>
  <c r="P450"/>
  <c r="R450"/>
  <c r="O451"/>
  <c r="P451"/>
  <c r="R451"/>
  <c r="O452"/>
  <c r="P452"/>
  <c r="R452"/>
  <c r="O453"/>
  <c r="P453"/>
  <c r="R453"/>
  <c r="O454"/>
  <c r="P454"/>
  <c r="R454"/>
  <c r="O455"/>
  <c r="P455"/>
  <c r="R455"/>
  <c r="O456"/>
  <c r="P456"/>
  <c r="R456"/>
  <c r="O457"/>
  <c r="P457"/>
  <c r="R457"/>
  <c r="O458"/>
  <c r="P458"/>
  <c r="R458"/>
  <c r="O459"/>
  <c r="P459"/>
  <c r="R459"/>
  <c r="O460"/>
  <c r="P460"/>
  <c r="R460"/>
  <c r="O461"/>
  <c r="P461"/>
  <c r="R461"/>
  <c r="O462"/>
  <c r="P462"/>
  <c r="R462"/>
  <c r="O463"/>
  <c r="P463"/>
  <c r="R463"/>
  <c r="O464"/>
  <c r="P464"/>
  <c r="R464"/>
  <c r="O465"/>
  <c r="P465"/>
  <c r="R465"/>
  <c r="O466"/>
  <c r="P466"/>
  <c r="R466"/>
  <c r="O467"/>
  <c r="P467"/>
  <c r="R467"/>
  <c r="O468"/>
  <c r="P468"/>
  <c r="R468"/>
  <c r="O469"/>
  <c r="P469"/>
  <c r="R469"/>
  <c r="O470"/>
  <c r="P470"/>
  <c r="R470"/>
  <c r="O471"/>
  <c r="P471"/>
  <c r="R471"/>
  <c r="O472"/>
  <c r="P472"/>
  <c r="R472"/>
  <c r="O473"/>
  <c r="P473"/>
  <c r="R473"/>
  <c r="O474"/>
  <c r="P474"/>
  <c r="R474"/>
  <c r="O475"/>
  <c r="P475"/>
  <c r="R475"/>
  <c r="O476"/>
  <c r="P476"/>
  <c r="R476"/>
  <c r="O477"/>
  <c r="P477"/>
  <c r="R477"/>
  <c r="O478"/>
  <c r="P478"/>
  <c r="R478"/>
  <c r="O479"/>
  <c r="P479"/>
  <c r="R479"/>
  <c r="O480"/>
  <c r="P480"/>
  <c r="R480"/>
  <c r="O481"/>
  <c r="P481"/>
  <c r="R481"/>
  <c r="O482"/>
  <c r="P482"/>
  <c r="R482"/>
  <c r="O483"/>
  <c r="P483"/>
  <c r="R483"/>
  <c r="O484"/>
  <c r="P484"/>
  <c r="R484"/>
  <c r="O485"/>
  <c r="P485"/>
  <c r="R485"/>
  <c r="O486"/>
  <c r="P486"/>
  <c r="R486"/>
  <c r="O487"/>
  <c r="P487"/>
  <c r="R487"/>
  <c r="O488"/>
  <c r="P488"/>
  <c r="R488"/>
  <c r="O489"/>
  <c r="P489"/>
  <c r="R489"/>
  <c r="O490"/>
  <c r="P490"/>
  <c r="R490"/>
  <c r="O491"/>
  <c r="P491"/>
  <c r="R491"/>
  <c r="O492"/>
  <c r="P492"/>
  <c r="R492"/>
  <c r="O493"/>
  <c r="P493"/>
  <c r="R493"/>
  <c r="O494"/>
  <c r="P494"/>
  <c r="R494"/>
  <c r="O495"/>
  <c r="P495"/>
  <c r="R495"/>
  <c r="O496"/>
  <c r="P496"/>
  <c r="R496"/>
  <c r="O497"/>
  <c r="P497"/>
  <c r="R497"/>
  <c r="O498"/>
  <c r="P498"/>
  <c r="R498"/>
  <c r="O499"/>
  <c r="P499"/>
  <c r="R499"/>
  <c r="O500"/>
  <c r="P500"/>
  <c r="R500"/>
  <c r="O501"/>
  <c r="P501"/>
  <c r="R501"/>
  <c r="O502"/>
  <c r="P502"/>
  <c r="R502"/>
  <c r="O503"/>
  <c r="P503"/>
  <c r="R503"/>
  <c r="O504"/>
  <c r="P504"/>
  <c r="R504"/>
  <c r="O505"/>
  <c r="P505"/>
  <c r="R505"/>
  <c r="O506"/>
  <c r="P506"/>
  <c r="R506"/>
  <c r="O507"/>
  <c r="P507"/>
  <c r="R507"/>
  <c r="O508"/>
  <c r="P508"/>
  <c r="R508"/>
  <c r="O509"/>
  <c r="P509"/>
  <c r="R509"/>
  <c r="O510"/>
  <c r="P510"/>
  <c r="R510"/>
  <c r="O511"/>
  <c r="P511"/>
  <c r="R511"/>
  <c r="O512"/>
  <c r="P512"/>
  <c r="R512"/>
  <c r="O513"/>
  <c r="P513"/>
  <c r="R513"/>
  <c r="O514"/>
  <c r="P514"/>
  <c r="R514"/>
  <c r="O515"/>
  <c r="P515"/>
  <c r="R515"/>
  <c r="O516"/>
  <c r="P516"/>
  <c r="R516"/>
  <c r="O517"/>
  <c r="P517"/>
  <c r="R517"/>
  <c r="O518"/>
  <c r="P518"/>
  <c r="R518"/>
  <c r="O519"/>
  <c r="P519"/>
  <c r="R519"/>
  <c r="O520"/>
  <c r="P520"/>
  <c r="R520"/>
  <c r="O521"/>
  <c r="P521"/>
  <c r="R521"/>
  <c r="O522"/>
  <c r="P522"/>
  <c r="R522"/>
  <c r="O523"/>
  <c r="P523"/>
  <c r="R523"/>
  <c r="O524"/>
  <c r="P524"/>
  <c r="R524"/>
  <c r="O525"/>
  <c r="P525"/>
  <c r="R525"/>
  <c r="O526"/>
  <c r="P526"/>
  <c r="R526"/>
  <c r="O527"/>
  <c r="P527"/>
  <c r="R527"/>
  <c r="O528"/>
  <c r="P528"/>
  <c r="R528"/>
  <c r="O529"/>
  <c r="P529"/>
  <c r="R529"/>
  <c r="O530"/>
  <c r="P530"/>
  <c r="R530"/>
  <c r="O531"/>
  <c r="P531"/>
  <c r="R531"/>
  <c r="O532"/>
  <c r="P532"/>
  <c r="R532"/>
  <c r="O533"/>
  <c r="P533"/>
  <c r="R533"/>
  <c r="O534"/>
  <c r="P534"/>
  <c r="R534"/>
  <c r="O535"/>
  <c r="P535"/>
  <c r="R535"/>
  <c r="O536"/>
  <c r="P536"/>
  <c r="R536"/>
  <c r="O537"/>
  <c r="P537"/>
  <c r="R537"/>
  <c r="O538"/>
  <c r="P538"/>
  <c r="R538"/>
  <c r="O539"/>
  <c r="P539"/>
  <c r="R539"/>
  <c r="O540"/>
  <c r="P540"/>
  <c r="R540"/>
  <c r="O541"/>
  <c r="P541"/>
  <c r="R541"/>
  <c r="O542"/>
  <c r="P542"/>
  <c r="R542"/>
  <c r="O543"/>
  <c r="P543"/>
  <c r="R543"/>
  <c r="O544"/>
  <c r="P544"/>
  <c r="R544"/>
  <c r="O545"/>
  <c r="P545"/>
  <c r="R545"/>
  <c r="O546"/>
  <c r="P546"/>
  <c r="R546"/>
  <c r="O547"/>
  <c r="P547"/>
  <c r="R547"/>
  <c r="O548"/>
  <c r="P548"/>
  <c r="R548"/>
  <c r="O549"/>
  <c r="P549"/>
  <c r="R549"/>
  <c r="O550"/>
  <c r="P550"/>
  <c r="R550"/>
  <c r="O551"/>
  <c r="P551"/>
  <c r="R551"/>
  <c r="O552"/>
  <c r="P552"/>
  <c r="R552"/>
  <c r="O553"/>
  <c r="P553"/>
  <c r="R553"/>
  <c r="O554"/>
  <c r="P554"/>
  <c r="R554"/>
  <c r="O555"/>
  <c r="P555"/>
  <c r="R555"/>
  <c r="O556"/>
  <c r="P556"/>
  <c r="R556"/>
  <c r="O557"/>
  <c r="P557"/>
  <c r="R557"/>
  <c r="O558"/>
  <c r="P558"/>
  <c r="R558"/>
  <c r="O559"/>
  <c r="P559"/>
  <c r="R559"/>
  <c r="O560"/>
  <c r="P560"/>
  <c r="R560"/>
  <c r="O561"/>
  <c r="P561"/>
  <c r="R561"/>
  <c r="O562"/>
  <c r="P562"/>
  <c r="R562"/>
  <c r="O563"/>
  <c r="P563"/>
  <c r="R563"/>
  <c r="O564"/>
  <c r="P564"/>
  <c r="R564"/>
  <c r="O565"/>
  <c r="P565"/>
  <c r="R565"/>
  <c r="O566"/>
  <c r="P566"/>
  <c r="R566"/>
  <c r="O567"/>
  <c r="P567"/>
  <c r="R567"/>
  <c r="O568"/>
  <c r="P568"/>
  <c r="R568"/>
  <c r="O569"/>
  <c r="P569"/>
  <c r="R569"/>
  <c r="O570"/>
  <c r="P570"/>
  <c r="R570"/>
  <c r="O571"/>
  <c r="P571"/>
  <c r="R571"/>
  <c r="O572"/>
  <c r="P572"/>
  <c r="R572"/>
  <c r="O573"/>
  <c r="P573"/>
  <c r="R573"/>
  <c r="O574"/>
  <c r="P574"/>
  <c r="R574"/>
  <c r="O575"/>
  <c r="P575"/>
  <c r="R575"/>
  <c r="O576"/>
  <c r="P576"/>
  <c r="R576"/>
  <c r="O577"/>
  <c r="P577"/>
  <c r="R577"/>
  <c r="O578"/>
  <c r="P578"/>
  <c r="R578"/>
  <c r="O579"/>
  <c r="P579"/>
  <c r="R579"/>
  <c r="O580"/>
  <c r="P580"/>
  <c r="R580"/>
  <c r="O581"/>
  <c r="P581"/>
  <c r="R581"/>
  <c r="O582"/>
  <c r="P582"/>
  <c r="R582"/>
  <c r="O583"/>
  <c r="P583"/>
  <c r="R583"/>
  <c r="O584"/>
  <c r="P584"/>
  <c r="R584"/>
  <c r="O585"/>
  <c r="P585"/>
  <c r="R585"/>
  <c r="O586"/>
  <c r="P586"/>
  <c r="R586"/>
  <c r="O587"/>
  <c r="P587"/>
  <c r="R587"/>
  <c r="O588"/>
  <c r="P588"/>
  <c r="R588"/>
  <c r="O589"/>
  <c r="P589"/>
  <c r="R589"/>
  <c r="O590"/>
  <c r="P590"/>
  <c r="R590"/>
  <c r="O591"/>
  <c r="P591"/>
  <c r="R591"/>
  <c r="O592"/>
  <c r="P592"/>
  <c r="R592"/>
  <c r="O593"/>
  <c r="P593"/>
  <c r="R593"/>
  <c r="O594"/>
  <c r="P594"/>
  <c r="R594"/>
  <c r="O595"/>
  <c r="P595"/>
  <c r="R595"/>
  <c r="O596"/>
  <c r="P596"/>
  <c r="R596"/>
  <c r="O597"/>
  <c r="P597"/>
  <c r="R597"/>
  <c r="O598"/>
  <c r="P598"/>
  <c r="R598"/>
  <c r="O599"/>
  <c r="P599"/>
  <c r="R599"/>
  <c r="O600"/>
  <c r="P600"/>
  <c r="R600"/>
  <c r="O601"/>
  <c r="P601"/>
  <c r="R601"/>
  <c r="O602"/>
  <c r="P602"/>
  <c r="R602"/>
  <c r="O603"/>
  <c r="P603"/>
  <c r="R603"/>
  <c r="O604"/>
  <c r="P604"/>
  <c r="R604"/>
  <c r="O605"/>
  <c r="P605"/>
  <c r="R605"/>
  <c r="O606"/>
  <c r="P606"/>
  <c r="R606"/>
  <c r="O607"/>
  <c r="P607"/>
  <c r="R607"/>
  <c r="O608"/>
  <c r="P608"/>
  <c r="R608"/>
  <c r="O609"/>
  <c r="P609"/>
  <c r="R609"/>
  <c r="O610"/>
  <c r="P610"/>
  <c r="R610"/>
  <c r="O611"/>
  <c r="P611"/>
  <c r="R611"/>
  <c r="O612"/>
  <c r="P612"/>
  <c r="R612"/>
  <c r="O613"/>
  <c r="P613"/>
  <c r="R613"/>
  <c r="O614"/>
  <c r="P614"/>
  <c r="R614"/>
  <c r="O615"/>
  <c r="P615"/>
  <c r="R615"/>
  <c r="O616"/>
  <c r="P616"/>
  <c r="R616"/>
  <c r="O617"/>
  <c r="P617"/>
  <c r="R617"/>
  <c r="O618"/>
  <c r="P618"/>
  <c r="R618"/>
  <c r="O619"/>
  <c r="P619"/>
  <c r="R619"/>
  <c r="O620"/>
  <c r="P620"/>
  <c r="R620"/>
  <c r="O621"/>
  <c r="P621"/>
  <c r="R621"/>
  <c r="O622"/>
  <c r="P622"/>
  <c r="R622"/>
  <c r="O623"/>
  <c r="P623"/>
  <c r="R623"/>
  <c r="O624"/>
  <c r="P624"/>
  <c r="R624"/>
  <c r="O625"/>
  <c r="P625"/>
  <c r="R625"/>
  <c r="O626"/>
  <c r="P626"/>
  <c r="R626"/>
  <c r="O627"/>
  <c r="P627"/>
  <c r="R627"/>
  <c r="O628"/>
  <c r="P628"/>
  <c r="R628"/>
  <c r="O629"/>
  <c r="P629"/>
  <c r="R629"/>
  <c r="O630"/>
  <c r="P630"/>
  <c r="R630"/>
  <c r="O631"/>
  <c r="P631"/>
  <c r="R631"/>
  <c r="O632"/>
  <c r="P632"/>
  <c r="R632"/>
  <c r="O633"/>
  <c r="P633"/>
  <c r="R633"/>
  <c r="O634"/>
  <c r="P634"/>
  <c r="R634"/>
  <c r="O635"/>
  <c r="P635"/>
  <c r="R635"/>
  <c r="O636"/>
  <c r="P636"/>
  <c r="R636"/>
  <c r="O637"/>
  <c r="P637"/>
  <c r="R637"/>
  <c r="O638"/>
  <c r="P638"/>
  <c r="R638"/>
  <c r="O639"/>
  <c r="P639"/>
  <c r="R639"/>
  <c r="O640"/>
  <c r="P640"/>
  <c r="R640"/>
  <c r="O641"/>
  <c r="P641"/>
  <c r="R641"/>
  <c r="O642"/>
  <c r="P642"/>
  <c r="R642"/>
  <c r="O643"/>
  <c r="P643"/>
  <c r="R643"/>
  <c r="O644"/>
  <c r="P644"/>
  <c r="R644"/>
  <c r="O645"/>
  <c r="P645"/>
  <c r="R645"/>
  <c r="O646"/>
  <c r="P646"/>
  <c r="R646"/>
  <c r="O647"/>
  <c r="P647"/>
  <c r="R647"/>
  <c r="O648"/>
  <c r="P648"/>
  <c r="R648"/>
  <c r="O649"/>
  <c r="P649"/>
  <c r="R649"/>
  <c r="O650"/>
  <c r="P650"/>
  <c r="R650"/>
  <c r="O651"/>
  <c r="P651"/>
  <c r="R651"/>
  <c r="O652"/>
  <c r="P652"/>
  <c r="R652"/>
  <c r="O653"/>
  <c r="P653"/>
  <c r="R653"/>
  <c r="O654"/>
  <c r="P654"/>
  <c r="R654"/>
  <c r="O655"/>
  <c r="P655"/>
  <c r="R655"/>
  <c r="O656"/>
  <c r="P656"/>
  <c r="R656"/>
  <c r="O657"/>
  <c r="P657"/>
  <c r="R657"/>
  <c r="O658"/>
  <c r="P658"/>
  <c r="R658"/>
  <c r="O659"/>
  <c r="P659"/>
  <c r="R659"/>
  <c r="O660"/>
  <c r="P660"/>
  <c r="R660"/>
  <c r="O661"/>
  <c r="P661"/>
  <c r="R661"/>
  <c r="O662"/>
  <c r="P662"/>
  <c r="R662"/>
  <c r="O663"/>
  <c r="P663"/>
  <c r="R663"/>
  <c r="O664"/>
  <c r="P664"/>
  <c r="R664"/>
  <c r="O665"/>
  <c r="P665"/>
  <c r="R665"/>
  <c r="O666"/>
  <c r="P666"/>
  <c r="R666"/>
  <c r="O667"/>
  <c r="P667"/>
  <c r="R667"/>
  <c r="O668"/>
  <c r="P668"/>
  <c r="R668"/>
  <c r="O669"/>
  <c r="P669"/>
  <c r="R669"/>
  <c r="O670"/>
  <c r="P670"/>
  <c r="R670"/>
  <c r="O671"/>
  <c r="P671"/>
  <c r="R671"/>
  <c r="O672"/>
  <c r="P672"/>
  <c r="R672"/>
  <c r="O673"/>
  <c r="P673"/>
  <c r="R673"/>
  <c r="O674"/>
  <c r="P674"/>
  <c r="R674"/>
  <c r="O675"/>
  <c r="P675"/>
  <c r="R675"/>
  <c r="O676"/>
  <c r="P676"/>
  <c r="R676"/>
  <c r="O677"/>
  <c r="P677"/>
  <c r="R677"/>
  <c r="O678"/>
  <c r="P678"/>
  <c r="R678"/>
  <c r="O679"/>
  <c r="P679"/>
  <c r="R679"/>
  <c r="O680"/>
  <c r="P680"/>
  <c r="R680"/>
  <c r="O681"/>
  <c r="P681"/>
  <c r="R681"/>
  <c r="O682"/>
  <c r="P682"/>
  <c r="R682"/>
  <c r="O683"/>
  <c r="P683"/>
  <c r="R683"/>
  <c r="O684"/>
  <c r="P684"/>
  <c r="R684"/>
  <c r="O685"/>
  <c r="P685"/>
  <c r="R685"/>
  <c r="O686"/>
  <c r="P686"/>
  <c r="R686"/>
  <c r="O687"/>
  <c r="P687"/>
  <c r="R687"/>
  <c r="O688"/>
  <c r="P688"/>
  <c r="R688"/>
  <c r="O689"/>
  <c r="P689"/>
  <c r="R689"/>
  <c r="O690"/>
  <c r="P690"/>
  <c r="R690"/>
  <c r="O691"/>
  <c r="P691"/>
  <c r="R691"/>
  <c r="O692"/>
  <c r="P692"/>
  <c r="R692"/>
  <c r="O693"/>
  <c r="P693"/>
  <c r="R693"/>
  <c r="O694"/>
  <c r="P694"/>
  <c r="R694"/>
  <c r="O695"/>
  <c r="P695"/>
  <c r="R695"/>
  <c r="O696"/>
  <c r="P696"/>
  <c r="R696"/>
  <c r="O697"/>
  <c r="P697"/>
  <c r="R697"/>
  <c r="O698"/>
  <c r="P698"/>
  <c r="R698"/>
  <c r="O699"/>
  <c r="P699"/>
  <c r="R699"/>
  <c r="O700"/>
  <c r="P700"/>
  <c r="R700"/>
  <c r="O701"/>
  <c r="P701"/>
  <c r="R701"/>
  <c r="O702"/>
  <c r="P702"/>
  <c r="R702"/>
  <c r="O703"/>
  <c r="P703"/>
  <c r="R703"/>
  <c r="O704"/>
  <c r="P704"/>
  <c r="R704"/>
  <c r="O705"/>
  <c r="P705"/>
  <c r="R705"/>
  <c r="O706"/>
  <c r="P706"/>
  <c r="R706"/>
  <c r="O707"/>
  <c r="P707"/>
  <c r="R707"/>
  <c r="O708"/>
  <c r="P708"/>
  <c r="R708"/>
  <c r="O709"/>
  <c r="P709"/>
  <c r="R709"/>
  <c r="O710"/>
  <c r="P710"/>
  <c r="R710"/>
  <c r="O711"/>
  <c r="P711"/>
  <c r="R711"/>
  <c r="O712"/>
  <c r="P712"/>
  <c r="R712"/>
  <c r="O713"/>
  <c r="P713"/>
  <c r="R713"/>
  <c r="O714"/>
  <c r="P714"/>
  <c r="R714"/>
  <c r="O715"/>
  <c r="P715"/>
  <c r="R715"/>
  <c r="O716"/>
  <c r="P716"/>
  <c r="R716"/>
  <c r="O717"/>
  <c r="P717"/>
  <c r="R717"/>
  <c r="O718"/>
  <c r="P718"/>
  <c r="R718"/>
  <c r="O719"/>
  <c r="P719"/>
  <c r="R719"/>
  <c r="O720"/>
  <c r="P720"/>
  <c r="R720"/>
  <c r="O721"/>
  <c r="P721"/>
  <c r="R721"/>
  <c r="O722"/>
  <c r="P722"/>
  <c r="R722"/>
  <c r="O723"/>
  <c r="P723"/>
  <c r="R723"/>
  <c r="O724"/>
  <c r="P724"/>
  <c r="R724"/>
  <c r="O725"/>
  <c r="P725"/>
  <c r="R725"/>
  <c r="O726"/>
  <c r="P726"/>
  <c r="R726"/>
  <c r="O727"/>
  <c r="P727"/>
  <c r="R727"/>
  <c r="O728"/>
  <c r="P728"/>
  <c r="R728"/>
  <c r="O729"/>
  <c r="P729"/>
  <c r="R729"/>
  <c r="O730"/>
  <c r="P730"/>
  <c r="R730"/>
  <c r="O731"/>
  <c r="P731"/>
  <c r="R731"/>
  <c r="O732"/>
  <c r="P732"/>
  <c r="R732"/>
  <c r="O733"/>
  <c r="P733"/>
  <c r="R733"/>
  <c r="O734"/>
  <c r="P734"/>
  <c r="R734"/>
  <c r="O735"/>
  <c r="P735"/>
  <c r="R735"/>
  <c r="O736"/>
  <c r="P736"/>
  <c r="R736"/>
  <c r="O737"/>
  <c r="P737"/>
  <c r="R737"/>
  <c r="O738"/>
  <c r="P738"/>
  <c r="R738"/>
  <c r="O739"/>
  <c r="P739"/>
  <c r="R739"/>
  <c r="O740"/>
  <c r="P740"/>
  <c r="R740"/>
  <c r="O741"/>
  <c r="P741"/>
  <c r="R741"/>
  <c r="O742"/>
  <c r="P742"/>
  <c r="R742"/>
  <c r="O743"/>
  <c r="P743"/>
  <c r="R743"/>
  <c r="O744"/>
  <c r="P744"/>
  <c r="R744"/>
  <c r="O745"/>
  <c r="P745"/>
  <c r="R745"/>
  <c r="O746"/>
  <c r="P746"/>
  <c r="R746"/>
  <c r="O747"/>
  <c r="P747"/>
  <c r="R747"/>
  <c r="O748"/>
  <c r="P748"/>
  <c r="R748"/>
  <c r="O749"/>
  <c r="P749"/>
  <c r="R749"/>
  <c r="O750"/>
  <c r="P750"/>
  <c r="R750"/>
  <c r="O751"/>
  <c r="P751"/>
  <c r="R751"/>
  <c r="O752"/>
  <c r="P752"/>
  <c r="R752"/>
  <c r="O753"/>
  <c r="P753"/>
  <c r="R753"/>
  <c r="O754"/>
  <c r="P754"/>
  <c r="R754"/>
  <c r="O755"/>
  <c r="P755"/>
  <c r="R755"/>
  <c r="O756"/>
  <c r="P756"/>
  <c r="R756"/>
  <c r="O757"/>
  <c r="P757"/>
  <c r="R757"/>
  <c r="O758"/>
  <c r="P758"/>
  <c r="R758"/>
  <c r="O759"/>
  <c r="P759"/>
  <c r="R759"/>
  <c r="O760"/>
  <c r="P760"/>
  <c r="R760"/>
  <c r="O761"/>
  <c r="P761"/>
  <c r="R761"/>
  <c r="O762"/>
  <c r="P762"/>
  <c r="R762"/>
  <c r="O763"/>
  <c r="P763"/>
  <c r="R763"/>
  <c r="O764"/>
  <c r="P764"/>
  <c r="R764"/>
  <c r="O765"/>
  <c r="P765"/>
  <c r="R765"/>
  <c r="O766"/>
  <c r="P766"/>
  <c r="R766"/>
  <c r="O767"/>
  <c r="P767"/>
  <c r="R767"/>
  <c r="O768"/>
  <c r="P768"/>
  <c r="R768"/>
  <c r="O769"/>
  <c r="P769"/>
  <c r="R769"/>
  <c r="O770"/>
  <c r="P770"/>
  <c r="R770"/>
  <c r="O771"/>
  <c r="P771"/>
  <c r="R771"/>
  <c r="O772"/>
  <c r="P772"/>
  <c r="R772"/>
  <c r="O773"/>
  <c r="P773"/>
  <c r="R773"/>
  <c r="O774"/>
  <c r="P774"/>
  <c r="R774"/>
  <c r="O775"/>
  <c r="P775"/>
  <c r="R775"/>
  <c r="O776"/>
  <c r="P776"/>
  <c r="R776"/>
  <c r="O777"/>
  <c r="P777"/>
  <c r="R777"/>
  <c r="O778"/>
  <c r="P778"/>
  <c r="R778"/>
  <c r="O779"/>
  <c r="P779"/>
  <c r="R779"/>
  <c r="O780"/>
  <c r="P780"/>
  <c r="R780"/>
  <c r="O781"/>
  <c r="P781"/>
  <c r="R781"/>
  <c r="O782"/>
  <c r="P782"/>
  <c r="R782"/>
  <c r="O783"/>
  <c r="P783"/>
  <c r="R783"/>
  <c r="O784"/>
  <c r="P784"/>
  <c r="R784"/>
  <c r="O785"/>
  <c r="P785"/>
  <c r="R785"/>
  <c r="O786"/>
  <c r="P786"/>
  <c r="R786"/>
  <c r="O787"/>
  <c r="P787"/>
  <c r="R787"/>
  <c r="O788"/>
  <c r="P788"/>
  <c r="R788"/>
  <c r="O789"/>
  <c r="P789"/>
  <c r="R789"/>
  <c r="O790"/>
  <c r="P790"/>
  <c r="R790"/>
  <c r="O791"/>
  <c r="P791"/>
  <c r="R791"/>
  <c r="O792"/>
  <c r="P792"/>
  <c r="R792"/>
  <c r="O793"/>
  <c r="P793"/>
  <c r="R793"/>
  <c r="O794"/>
  <c r="P794"/>
  <c r="R794"/>
  <c r="O795"/>
  <c r="P795"/>
  <c r="R795"/>
  <c r="O796"/>
  <c r="P796"/>
  <c r="R796"/>
  <c r="O797"/>
  <c r="P797"/>
  <c r="R797"/>
  <c r="O798"/>
  <c r="P798"/>
  <c r="R798"/>
  <c r="O799"/>
  <c r="P799"/>
  <c r="R799"/>
  <c r="O800"/>
  <c r="P800"/>
  <c r="R800"/>
  <c r="O801"/>
  <c r="P801"/>
  <c r="R801"/>
  <c r="O802"/>
  <c r="P802"/>
  <c r="R802"/>
  <c r="O803"/>
  <c r="P803"/>
  <c r="R803"/>
  <c r="O804"/>
  <c r="P804"/>
  <c r="R804"/>
  <c r="O805"/>
  <c r="P805"/>
  <c r="R805"/>
  <c r="O806"/>
  <c r="P806"/>
  <c r="R806"/>
  <c r="O807"/>
  <c r="P807"/>
  <c r="R807"/>
  <c r="O808"/>
  <c r="P808"/>
  <c r="R808"/>
  <c r="O809"/>
  <c r="P809"/>
  <c r="R809"/>
  <c r="O810"/>
  <c r="P810"/>
  <c r="R810"/>
  <c r="O811"/>
  <c r="P811"/>
  <c r="R811"/>
  <c r="O812"/>
  <c r="P812"/>
  <c r="R812"/>
  <c r="O813"/>
  <c r="P813"/>
  <c r="R813"/>
  <c r="O814"/>
  <c r="P814"/>
  <c r="R814"/>
  <c r="O815"/>
  <c r="P815"/>
  <c r="R815"/>
  <c r="O816"/>
  <c r="P816"/>
  <c r="R816"/>
  <c r="O817"/>
  <c r="P817"/>
  <c r="R817"/>
  <c r="O818"/>
  <c r="P818"/>
  <c r="R818"/>
  <c r="O819"/>
  <c r="P819"/>
  <c r="R819"/>
  <c r="O820"/>
  <c r="P820"/>
  <c r="R820"/>
  <c r="O821"/>
  <c r="P821"/>
  <c r="R821"/>
  <c r="O822"/>
  <c r="P822"/>
  <c r="R822"/>
  <c r="O823"/>
  <c r="P823"/>
  <c r="R823"/>
  <c r="O824"/>
  <c r="P824"/>
  <c r="R824"/>
  <c r="O825"/>
  <c r="P825"/>
  <c r="R825"/>
  <c r="O826"/>
  <c r="P826"/>
  <c r="R826"/>
  <c r="O827"/>
  <c r="P827"/>
  <c r="R827"/>
  <c r="O828"/>
  <c r="P828"/>
  <c r="R828"/>
  <c r="O829"/>
  <c r="P829"/>
  <c r="R829"/>
  <c r="O830"/>
  <c r="P830"/>
  <c r="R830"/>
  <c r="O831"/>
  <c r="P831"/>
  <c r="R831"/>
  <c r="O832"/>
  <c r="P832"/>
  <c r="R832"/>
  <c r="O833"/>
  <c r="P833"/>
  <c r="R833"/>
  <c r="O834"/>
  <c r="P834"/>
  <c r="R834"/>
  <c r="O835"/>
  <c r="P835"/>
  <c r="R835"/>
  <c r="O836"/>
  <c r="P836"/>
  <c r="R836"/>
  <c r="O837"/>
  <c r="P837"/>
  <c r="R837"/>
  <c r="O838"/>
  <c r="P838"/>
  <c r="R838"/>
  <c r="O839"/>
  <c r="P839"/>
  <c r="R839"/>
  <c r="O840"/>
  <c r="P840"/>
  <c r="R840"/>
  <c r="O841"/>
  <c r="P841"/>
  <c r="R841"/>
  <c r="O842"/>
  <c r="P842"/>
  <c r="R842"/>
  <c r="O843"/>
  <c r="P843"/>
  <c r="R843"/>
  <c r="O844"/>
  <c r="P844"/>
  <c r="R844"/>
  <c r="O845"/>
  <c r="P845"/>
  <c r="R845"/>
  <c r="O846"/>
  <c r="P846"/>
  <c r="R846"/>
  <c r="O847"/>
  <c r="P847"/>
  <c r="R847"/>
  <c r="O848"/>
  <c r="P848"/>
  <c r="R848"/>
  <c r="O849"/>
  <c r="P849"/>
  <c r="R849"/>
  <c r="O850"/>
  <c r="P850"/>
  <c r="R850"/>
  <c r="O851"/>
  <c r="P851"/>
  <c r="R851"/>
  <c r="O852"/>
  <c r="P852"/>
  <c r="R852"/>
  <c r="O853"/>
  <c r="P853"/>
  <c r="R853"/>
  <c r="O854"/>
  <c r="P854"/>
  <c r="R854"/>
  <c r="O855"/>
  <c r="P855"/>
  <c r="R855"/>
  <c r="O856"/>
  <c r="P856"/>
  <c r="R856"/>
  <c r="O857"/>
  <c r="P857"/>
  <c r="R857"/>
  <c r="O858"/>
  <c r="P858"/>
  <c r="R858"/>
  <c r="O859"/>
  <c r="P859"/>
  <c r="R859"/>
  <c r="O860"/>
  <c r="P860"/>
  <c r="R860"/>
  <c r="O861"/>
  <c r="P861"/>
  <c r="R861"/>
  <c r="O862"/>
  <c r="P862"/>
  <c r="R862"/>
  <c r="O863"/>
  <c r="P863"/>
  <c r="R863"/>
  <c r="O864"/>
  <c r="P864"/>
  <c r="R864"/>
  <c r="O865"/>
  <c r="P865"/>
  <c r="R865"/>
  <c r="O866"/>
  <c r="P866"/>
  <c r="R866"/>
  <c r="O867"/>
  <c r="P867"/>
  <c r="R867"/>
  <c r="O868"/>
  <c r="P868"/>
  <c r="R868"/>
  <c r="O869"/>
  <c r="P869"/>
  <c r="R869"/>
  <c r="O870"/>
  <c r="P870"/>
  <c r="R870"/>
  <c r="O871"/>
  <c r="P871"/>
  <c r="R871"/>
  <c r="O872"/>
  <c r="P872"/>
  <c r="R872"/>
  <c r="O873"/>
  <c r="P873"/>
  <c r="R873"/>
  <c r="O874"/>
  <c r="P874"/>
  <c r="R874"/>
  <c r="O875"/>
  <c r="P875"/>
  <c r="R875"/>
  <c r="O876"/>
  <c r="P876"/>
  <c r="R876"/>
  <c r="O877"/>
  <c r="P877"/>
  <c r="R877"/>
  <c r="O878"/>
  <c r="P878"/>
  <c r="R878"/>
  <c r="O879"/>
  <c r="P879"/>
  <c r="R879"/>
  <c r="O880"/>
  <c r="P880"/>
  <c r="R880"/>
  <c r="O881"/>
  <c r="P881"/>
  <c r="R881"/>
  <c r="O882"/>
  <c r="P882"/>
  <c r="R882"/>
  <c r="O883"/>
  <c r="P883"/>
  <c r="R883"/>
  <c r="O884"/>
  <c r="P884"/>
  <c r="R884"/>
  <c r="O885"/>
  <c r="P885"/>
  <c r="R885"/>
  <c r="O886"/>
  <c r="P886"/>
  <c r="R886"/>
  <c r="O887"/>
  <c r="P887"/>
  <c r="R887"/>
  <c r="O888"/>
  <c r="P888"/>
  <c r="R888"/>
  <c r="O889"/>
  <c r="P889"/>
  <c r="R889"/>
  <c r="O890"/>
  <c r="P890"/>
  <c r="R890"/>
  <c r="O891"/>
  <c r="P891"/>
  <c r="R891"/>
  <c r="O892"/>
  <c r="P892"/>
  <c r="R892"/>
  <c r="O893"/>
  <c r="P893"/>
  <c r="R893"/>
  <c r="O894"/>
  <c r="P894"/>
  <c r="R894"/>
  <c r="O895"/>
  <c r="P895"/>
  <c r="R895"/>
  <c r="O896"/>
  <c r="P896"/>
  <c r="R896"/>
  <c r="O897"/>
  <c r="P897"/>
  <c r="R897"/>
  <c r="O898"/>
  <c r="P898"/>
  <c r="R898"/>
  <c r="O899"/>
  <c r="P899"/>
  <c r="R899"/>
  <c r="O900"/>
  <c r="P900"/>
  <c r="R900"/>
  <c r="O901"/>
  <c r="P901"/>
  <c r="R901"/>
  <c r="O902"/>
  <c r="P902"/>
  <c r="R902"/>
  <c r="O903"/>
  <c r="P903"/>
  <c r="R903"/>
  <c r="O904"/>
  <c r="P904"/>
  <c r="R904"/>
  <c r="O905"/>
  <c r="P905"/>
  <c r="R905"/>
  <c r="O906"/>
  <c r="P906"/>
  <c r="R906"/>
  <c r="O907"/>
  <c r="P907"/>
  <c r="R907"/>
  <c r="O908"/>
  <c r="P908"/>
  <c r="R908"/>
  <c r="O909"/>
  <c r="P909"/>
  <c r="R909"/>
  <c r="O910"/>
  <c r="P910"/>
  <c r="R910"/>
  <c r="O911"/>
  <c r="P911"/>
  <c r="R911"/>
  <c r="O912"/>
  <c r="P912"/>
  <c r="R912"/>
  <c r="O913"/>
  <c r="P913"/>
  <c r="R913"/>
  <c r="O914"/>
  <c r="P914"/>
  <c r="R914"/>
  <c r="O915"/>
  <c r="P915"/>
  <c r="R915"/>
  <c r="O916"/>
  <c r="P916"/>
  <c r="R916"/>
  <c r="O917"/>
  <c r="P917"/>
  <c r="R917"/>
  <c r="O918"/>
  <c r="P918"/>
  <c r="R918"/>
  <c r="O919"/>
  <c r="P919"/>
  <c r="R919"/>
  <c r="O920"/>
  <c r="P920"/>
  <c r="R920"/>
  <c r="O921"/>
  <c r="P921"/>
  <c r="R921"/>
  <c r="O922"/>
  <c r="P922"/>
  <c r="R922"/>
  <c r="O923"/>
  <c r="P923"/>
  <c r="R923"/>
  <c r="O924"/>
  <c r="P924"/>
  <c r="R924"/>
  <c r="O925"/>
  <c r="P925"/>
  <c r="R925"/>
  <c r="O926"/>
  <c r="P926"/>
  <c r="R926"/>
  <c r="O927"/>
  <c r="P927"/>
  <c r="R927"/>
  <c r="O928"/>
  <c r="P928"/>
  <c r="R928"/>
  <c r="O929"/>
  <c r="P929"/>
  <c r="R929"/>
  <c r="O930"/>
  <c r="P930"/>
  <c r="R930"/>
  <c r="O931"/>
  <c r="P931"/>
  <c r="R931"/>
  <c r="O932"/>
  <c r="P932"/>
  <c r="R932"/>
  <c r="O933"/>
  <c r="P933"/>
  <c r="R933"/>
  <c r="O934"/>
  <c r="P934"/>
  <c r="R934"/>
  <c r="O935"/>
  <c r="P935"/>
  <c r="R935"/>
  <c r="O936"/>
  <c r="P936"/>
  <c r="R936"/>
  <c r="O937"/>
  <c r="P937"/>
  <c r="R937"/>
  <c r="O938"/>
  <c r="P938"/>
  <c r="R938"/>
  <c r="O939"/>
  <c r="P939"/>
  <c r="R939"/>
  <c r="O940"/>
  <c r="P940"/>
  <c r="R940"/>
  <c r="O941"/>
  <c r="P941"/>
  <c r="R941"/>
  <c r="O942"/>
  <c r="P942"/>
  <c r="R942"/>
  <c r="O943"/>
  <c r="P943"/>
  <c r="R943"/>
  <c r="O944"/>
  <c r="P944"/>
  <c r="R944"/>
  <c r="O945"/>
  <c r="P945"/>
  <c r="R945"/>
  <c r="O946"/>
  <c r="P946"/>
  <c r="R946"/>
  <c r="O947"/>
  <c r="P947"/>
  <c r="R947"/>
  <c r="O948"/>
  <c r="P948"/>
  <c r="R948"/>
  <c r="O949"/>
  <c r="P949"/>
  <c r="R949"/>
  <c r="O950"/>
  <c r="P950"/>
  <c r="R950"/>
  <c r="O951"/>
  <c r="P951"/>
  <c r="R951"/>
  <c r="O952"/>
  <c r="P952"/>
  <c r="R952"/>
  <c r="O953"/>
  <c r="P953"/>
  <c r="R953"/>
  <c r="O954"/>
  <c r="P954"/>
  <c r="R954"/>
  <c r="O955"/>
  <c r="P955"/>
  <c r="R955"/>
  <c r="O956"/>
  <c r="P956"/>
  <c r="R956"/>
  <c r="O957"/>
  <c r="P957"/>
  <c r="R957"/>
  <c r="O958"/>
  <c r="P958"/>
  <c r="R958"/>
  <c r="O959"/>
  <c r="P959"/>
  <c r="R959"/>
  <c r="O960"/>
  <c r="P960"/>
  <c r="R960"/>
  <c r="O961"/>
  <c r="P961"/>
  <c r="R961"/>
  <c r="O962"/>
  <c r="P962"/>
  <c r="R962"/>
  <c r="O963"/>
  <c r="P963"/>
  <c r="R963"/>
  <c r="O964"/>
  <c r="P964"/>
  <c r="R964"/>
  <c r="O965"/>
  <c r="P965"/>
  <c r="R965"/>
  <c r="O966"/>
  <c r="P966"/>
  <c r="R966"/>
  <c r="O967"/>
  <c r="P967"/>
  <c r="R967"/>
  <c r="O968"/>
  <c r="P968"/>
  <c r="R968"/>
  <c r="O969"/>
  <c r="P969"/>
  <c r="R969"/>
  <c r="O970"/>
  <c r="P970"/>
  <c r="R970"/>
  <c r="O971"/>
  <c r="P971"/>
  <c r="R971"/>
  <c r="O972"/>
  <c r="P972"/>
  <c r="R972"/>
  <c r="O973"/>
  <c r="P973"/>
  <c r="R973"/>
  <c r="O974"/>
  <c r="P974"/>
  <c r="R974"/>
  <c r="O975"/>
  <c r="P975"/>
  <c r="R975"/>
  <c r="O976"/>
  <c r="P976"/>
  <c r="R976"/>
  <c r="O977"/>
  <c r="P977"/>
  <c r="R977"/>
  <c r="O978"/>
  <c r="P978"/>
  <c r="R978"/>
  <c r="O979"/>
  <c r="P979"/>
  <c r="R979"/>
  <c r="O980"/>
  <c r="P980"/>
  <c r="R980"/>
  <c r="O981"/>
  <c r="P981"/>
  <c r="R981"/>
  <c r="O982"/>
  <c r="P982"/>
  <c r="R982"/>
  <c r="O983"/>
  <c r="P983"/>
  <c r="R983"/>
  <c r="O984"/>
  <c r="P984"/>
  <c r="R984"/>
  <c r="O985"/>
  <c r="P985"/>
  <c r="R985"/>
  <c r="O986"/>
  <c r="P986"/>
  <c r="R986"/>
  <c r="O987"/>
  <c r="P987"/>
  <c r="R987"/>
  <c r="O988"/>
  <c r="P988"/>
  <c r="R988"/>
  <c r="O989"/>
  <c r="P989"/>
  <c r="R989"/>
  <c r="O990"/>
  <c r="P990"/>
  <c r="R990"/>
  <c r="O991"/>
  <c r="P991"/>
  <c r="R991"/>
  <c r="O992"/>
  <c r="P992"/>
  <c r="R992"/>
  <c r="O993"/>
  <c r="P993"/>
  <c r="R993"/>
  <c r="O994"/>
  <c r="P994"/>
  <c r="R994"/>
  <c r="O995"/>
  <c r="P995"/>
  <c r="R995"/>
  <c r="O996"/>
  <c r="P996"/>
  <c r="R996"/>
  <c r="O997"/>
  <c r="P997"/>
  <c r="R997"/>
  <c r="O998"/>
  <c r="P998"/>
  <c r="R998"/>
  <c r="O999"/>
  <c r="P999"/>
  <c r="R999"/>
  <c r="O1000"/>
  <c r="P1000"/>
  <c r="R1000"/>
  <c r="O1001"/>
  <c r="P1001"/>
  <c r="R1001"/>
  <c r="O1002"/>
  <c r="P1002"/>
  <c r="R1002"/>
  <c r="O1003"/>
  <c r="P1003"/>
  <c r="R1003"/>
  <c r="O1004"/>
  <c r="P1004"/>
  <c r="R1004"/>
  <c r="O1005"/>
  <c r="P1005"/>
  <c r="R1005"/>
  <c r="O1006"/>
  <c r="P1006"/>
  <c r="R1006"/>
  <c r="O1007"/>
  <c r="P1007"/>
  <c r="R1007"/>
  <c r="O1008"/>
  <c r="P1008"/>
  <c r="R1008"/>
  <c r="O1009"/>
  <c r="P1009"/>
  <c r="R1009"/>
  <c r="O1010"/>
  <c r="P1010"/>
  <c r="R1010"/>
  <c r="O1011"/>
  <c r="P1011"/>
  <c r="R1011"/>
  <c r="O1012"/>
  <c r="P1012"/>
  <c r="R1012"/>
  <c r="O1013"/>
  <c r="P1013"/>
  <c r="R1013"/>
  <c r="O1014"/>
  <c r="P1014"/>
  <c r="R1014"/>
  <c r="O1015"/>
  <c r="P1015"/>
  <c r="R1015"/>
  <c r="O1016"/>
  <c r="P1016"/>
  <c r="R1016"/>
  <c r="O1017"/>
  <c r="P1017"/>
  <c r="R1017"/>
  <c r="O1018"/>
  <c r="P1018"/>
  <c r="R1018"/>
  <c r="O1019"/>
  <c r="P1019"/>
  <c r="R1019"/>
  <c r="O1020"/>
  <c r="P1020"/>
  <c r="R1020"/>
  <c r="O1021"/>
  <c r="P1021"/>
  <c r="R1021"/>
  <c r="O1022"/>
  <c r="P1022"/>
  <c r="R1022"/>
  <c r="O1023"/>
  <c r="P1023"/>
  <c r="R1023"/>
  <c r="O1024"/>
  <c r="P1024"/>
  <c r="R1024"/>
  <c r="O1025"/>
  <c r="P1025"/>
  <c r="R1025"/>
  <c r="O1026"/>
  <c r="P1026"/>
  <c r="R1026"/>
  <c r="O1027"/>
  <c r="P1027"/>
  <c r="R1027"/>
  <c r="O1028"/>
  <c r="P1028"/>
  <c r="R1028"/>
  <c r="O1029"/>
  <c r="P1029"/>
  <c r="R1029"/>
  <c r="O1030"/>
  <c r="P1030"/>
  <c r="R1030"/>
  <c r="O1031"/>
  <c r="P1031"/>
  <c r="R1031"/>
  <c r="O1032"/>
  <c r="P1032"/>
  <c r="R1032"/>
  <c r="O1033"/>
  <c r="P1033"/>
  <c r="R1033"/>
  <c r="O1034"/>
  <c r="P1034"/>
  <c r="R1034"/>
  <c r="O1035"/>
  <c r="P1035"/>
  <c r="R1035"/>
  <c r="O1036"/>
  <c r="P1036"/>
  <c r="R1036"/>
  <c r="O1037"/>
  <c r="P1037"/>
  <c r="R1037"/>
  <c r="O1038"/>
  <c r="P1038"/>
  <c r="R1038"/>
  <c r="O1039"/>
  <c r="P1039"/>
  <c r="R1039"/>
  <c r="O1040"/>
  <c r="P1040"/>
  <c r="R1040"/>
  <c r="O1041"/>
  <c r="P1041"/>
  <c r="R1041"/>
  <c r="O1042"/>
  <c r="P1042"/>
  <c r="R1042"/>
  <c r="O1043"/>
  <c r="P1043"/>
  <c r="R1043"/>
  <c r="O1044"/>
  <c r="P1044"/>
  <c r="R1044"/>
  <c r="O1045"/>
  <c r="P1045"/>
  <c r="R1045"/>
  <c r="O1046"/>
  <c r="P1046"/>
  <c r="R1046"/>
  <c r="O1047"/>
  <c r="P1047"/>
  <c r="R1047"/>
  <c r="O1048"/>
  <c r="P1048"/>
  <c r="R1048"/>
  <c r="O1049"/>
  <c r="P1049"/>
  <c r="R1049"/>
  <c r="O1050"/>
  <c r="P1050"/>
  <c r="R1050"/>
  <c r="O1051"/>
  <c r="P1051"/>
  <c r="R1051"/>
  <c r="O1052"/>
  <c r="P1052"/>
  <c r="R1052"/>
  <c r="O1053"/>
  <c r="P1053"/>
  <c r="R1053"/>
  <c r="O1054"/>
  <c r="P1054"/>
  <c r="R1054"/>
  <c r="O1055"/>
  <c r="P1055"/>
  <c r="R1055"/>
  <c r="O1056"/>
  <c r="P1056"/>
  <c r="R1056"/>
  <c r="O1057"/>
  <c r="P1057"/>
  <c r="R1057"/>
  <c r="O1058"/>
  <c r="P1058"/>
  <c r="R1058"/>
  <c r="O1059"/>
  <c r="P1059"/>
  <c r="R1059"/>
  <c r="O1060"/>
  <c r="P1060"/>
  <c r="R1060"/>
  <c r="O1061"/>
  <c r="P1061"/>
  <c r="R1061"/>
  <c r="O1062"/>
  <c r="P1062"/>
  <c r="R1062"/>
  <c r="O1063"/>
  <c r="P1063"/>
  <c r="R1063"/>
  <c r="O1064"/>
  <c r="P1064"/>
  <c r="R1064"/>
  <c r="O1065"/>
  <c r="P1065"/>
  <c r="R1065"/>
  <c r="O1066"/>
  <c r="P1066"/>
  <c r="R1066"/>
  <c r="O1067"/>
  <c r="P1067"/>
  <c r="R1067"/>
  <c r="O1068"/>
  <c r="P1068"/>
  <c r="R1068"/>
  <c r="O1069"/>
  <c r="P1069"/>
  <c r="R1069"/>
  <c r="O1070"/>
  <c r="P1070"/>
  <c r="R1070"/>
  <c r="O1071"/>
  <c r="P1071"/>
  <c r="R1071"/>
  <c r="O1072"/>
  <c r="P1072"/>
  <c r="R1072"/>
  <c r="O1073"/>
  <c r="P1073"/>
  <c r="R1073"/>
  <c r="O1074"/>
  <c r="P1074"/>
  <c r="R1074"/>
  <c r="O1075"/>
  <c r="P1075"/>
  <c r="R1075"/>
  <c r="O1076"/>
  <c r="P1076"/>
  <c r="R1076"/>
  <c r="O1077"/>
  <c r="P1077"/>
  <c r="R1077"/>
  <c r="O1078"/>
  <c r="P1078"/>
  <c r="R1078"/>
  <c r="O1079"/>
  <c r="P1079"/>
  <c r="R1079"/>
  <c r="O1080"/>
  <c r="P1080"/>
  <c r="R1080"/>
  <c r="O1081"/>
  <c r="P1081"/>
  <c r="R1081"/>
  <c r="O1082"/>
  <c r="P1082"/>
  <c r="R1082"/>
  <c r="O1083"/>
  <c r="P1083"/>
  <c r="R1083"/>
  <c r="O1084"/>
  <c r="P1084"/>
  <c r="R1084"/>
  <c r="O1085"/>
  <c r="P1085"/>
  <c r="R1085"/>
  <c r="O1086"/>
  <c r="P1086"/>
  <c r="R1086"/>
  <c r="O1087"/>
  <c r="P1087"/>
  <c r="R1087"/>
  <c r="O1088"/>
  <c r="P1088"/>
  <c r="R1088"/>
  <c r="O1089"/>
  <c r="P1089"/>
  <c r="R1089"/>
  <c r="O1090"/>
  <c r="P1090"/>
  <c r="R1090"/>
  <c r="O1091"/>
  <c r="P1091"/>
  <c r="R1091"/>
  <c r="O1092"/>
  <c r="P1092"/>
  <c r="R1092"/>
  <c r="O1093"/>
  <c r="P1093"/>
  <c r="R1093"/>
  <c r="O1094"/>
  <c r="P1094"/>
  <c r="R1094"/>
  <c r="O1095"/>
  <c r="P1095"/>
  <c r="R1095"/>
  <c r="O1096"/>
  <c r="P1096"/>
  <c r="R1096"/>
  <c r="O1097"/>
  <c r="P1097"/>
  <c r="R1097"/>
  <c r="O1098"/>
  <c r="P1098"/>
  <c r="R1098"/>
  <c r="O1099"/>
  <c r="P1099"/>
  <c r="R1099"/>
  <c r="O1100"/>
  <c r="P1100"/>
  <c r="R1100"/>
  <c r="O1101"/>
  <c r="P1101"/>
  <c r="R1101"/>
  <c r="O1102"/>
  <c r="P1102"/>
  <c r="R1102"/>
  <c r="O1103"/>
  <c r="P1103"/>
  <c r="R1103"/>
  <c r="O1104"/>
  <c r="P1104"/>
  <c r="R1104"/>
  <c r="O1105"/>
  <c r="P1105"/>
  <c r="R1105"/>
  <c r="O1106"/>
  <c r="P1106"/>
  <c r="R1106"/>
  <c r="O1107"/>
  <c r="P1107"/>
  <c r="R1107"/>
  <c r="O1108"/>
  <c r="P1108"/>
  <c r="R1108"/>
  <c r="O1109"/>
  <c r="P1109"/>
  <c r="R1109"/>
  <c r="O1110"/>
  <c r="P1110"/>
  <c r="R1110"/>
  <c r="O1111"/>
  <c r="P1111"/>
  <c r="R1111"/>
  <c r="O1112"/>
  <c r="P1112"/>
  <c r="R1112"/>
  <c r="O1113"/>
  <c r="P1113"/>
  <c r="R1113"/>
  <c r="O1114"/>
  <c r="P1114"/>
  <c r="R1114"/>
  <c r="O1115"/>
  <c r="P1115"/>
  <c r="R1115"/>
  <c r="O1116"/>
  <c r="P1116"/>
  <c r="R1116"/>
  <c r="O1117"/>
  <c r="P1117"/>
  <c r="R1117"/>
  <c r="O1118"/>
  <c r="P1118"/>
  <c r="R1118"/>
  <c r="O1119"/>
  <c r="P1119"/>
  <c r="R1119"/>
  <c r="O1120"/>
  <c r="P1120"/>
  <c r="R1120"/>
  <c r="O1121"/>
  <c r="P1121"/>
  <c r="R1121"/>
  <c r="O1122"/>
  <c r="P1122"/>
  <c r="R1122"/>
  <c r="O1123"/>
  <c r="P1123"/>
  <c r="R1123"/>
  <c r="O1124"/>
  <c r="P1124"/>
  <c r="R1124"/>
  <c r="O1125"/>
  <c r="P1125"/>
  <c r="R1125"/>
  <c r="O1126"/>
  <c r="P1126"/>
  <c r="R1126"/>
  <c r="O1127"/>
  <c r="P1127"/>
  <c r="R1127"/>
  <c r="O1128"/>
  <c r="P1128"/>
  <c r="R1128"/>
  <c r="O1129"/>
  <c r="P1129"/>
  <c r="R1129"/>
  <c r="O1130"/>
  <c r="P1130"/>
  <c r="R1130"/>
  <c r="O1131"/>
  <c r="P1131"/>
  <c r="R1131"/>
  <c r="O1132"/>
  <c r="P1132"/>
  <c r="R1132"/>
  <c r="O1133"/>
  <c r="P1133"/>
  <c r="R1133"/>
  <c r="O1134"/>
  <c r="P1134"/>
  <c r="R1134"/>
  <c r="O1135"/>
  <c r="P1135"/>
  <c r="R1135"/>
  <c r="O1136"/>
  <c r="P1136"/>
  <c r="R1136"/>
  <c r="O1137"/>
  <c r="P1137"/>
  <c r="R1137"/>
  <c r="O1138"/>
  <c r="P1138"/>
  <c r="R1138"/>
  <c r="O1139"/>
  <c r="P1139"/>
  <c r="R1139"/>
  <c r="O1140"/>
  <c r="P1140"/>
  <c r="R1140"/>
  <c r="O1141"/>
  <c r="P1141"/>
  <c r="R1141"/>
  <c r="O1142"/>
  <c r="P1142"/>
  <c r="R1142"/>
  <c r="O1143"/>
  <c r="P1143"/>
  <c r="R1143"/>
  <c r="O1144"/>
  <c r="P1144"/>
  <c r="R1144"/>
  <c r="O1145"/>
  <c r="P1145"/>
  <c r="R1145"/>
  <c r="O1146"/>
  <c r="P1146"/>
  <c r="R1146"/>
  <c r="O1147"/>
  <c r="P1147"/>
  <c r="R1147"/>
  <c r="O1148"/>
  <c r="P1148"/>
  <c r="R1148"/>
  <c r="O1149"/>
  <c r="P1149"/>
  <c r="R1149"/>
  <c r="O1150"/>
  <c r="P1150"/>
  <c r="R1150"/>
  <c r="O1151"/>
  <c r="P1151"/>
  <c r="R1151"/>
  <c r="O1152"/>
  <c r="P1152"/>
  <c r="R1152"/>
  <c r="O1153"/>
  <c r="P1153"/>
  <c r="R1153"/>
  <c r="O1154"/>
  <c r="P1154"/>
  <c r="R1154"/>
  <c r="O1155"/>
  <c r="P1155"/>
  <c r="R1155"/>
  <c r="O1156"/>
  <c r="P1156"/>
  <c r="R1156"/>
  <c r="O1157"/>
  <c r="P1157"/>
  <c r="R1157"/>
  <c r="O1158"/>
  <c r="P1158"/>
  <c r="R1158"/>
  <c r="O1159"/>
  <c r="P1159"/>
  <c r="R1159"/>
  <c r="O1160"/>
  <c r="P1160"/>
  <c r="R1160"/>
  <c r="O1161"/>
  <c r="P1161"/>
  <c r="R1161"/>
  <c r="O1162"/>
  <c r="P1162"/>
  <c r="R1162"/>
  <c r="O1163"/>
  <c r="P1163"/>
  <c r="R1163"/>
  <c r="O1164"/>
  <c r="P1164"/>
  <c r="R1164"/>
  <c r="O1165"/>
  <c r="P1165"/>
  <c r="R1165"/>
  <c r="O1166"/>
  <c r="P1166"/>
  <c r="R1166"/>
  <c r="O1167"/>
  <c r="P1167"/>
  <c r="R1167"/>
  <c r="O1168"/>
  <c r="P1168"/>
  <c r="R1168"/>
  <c r="O1169"/>
  <c r="P1169"/>
  <c r="R1169"/>
  <c r="O1170"/>
  <c r="P1170"/>
  <c r="R1170"/>
  <c r="O1171"/>
  <c r="P1171"/>
  <c r="R1171"/>
  <c r="O1172"/>
  <c r="P1172"/>
  <c r="R1172"/>
  <c r="O1173"/>
  <c r="P1173"/>
  <c r="R1173"/>
  <c r="O1174"/>
  <c r="P1174"/>
  <c r="R1174"/>
  <c r="O1175"/>
  <c r="P1175"/>
  <c r="R1175"/>
  <c r="O1176"/>
  <c r="P1176"/>
  <c r="R1176"/>
  <c r="O1177"/>
  <c r="P1177"/>
  <c r="R1177"/>
  <c r="O1178"/>
  <c r="P1178"/>
  <c r="R1178"/>
  <c r="O1179"/>
  <c r="P1179"/>
  <c r="R1179"/>
  <c r="O1180"/>
  <c r="P1180"/>
  <c r="R1180"/>
  <c r="O1181"/>
  <c r="P1181"/>
  <c r="R1181"/>
  <c r="O1182"/>
  <c r="P1182"/>
  <c r="R1182"/>
  <c r="O1183"/>
  <c r="P1183"/>
  <c r="R1183"/>
  <c r="O1184"/>
  <c r="P1184"/>
  <c r="R1184"/>
  <c r="O1185"/>
  <c r="P1185"/>
  <c r="R1185"/>
  <c r="O1186"/>
  <c r="P1186"/>
  <c r="R1186"/>
  <c r="O1187"/>
  <c r="P1187"/>
  <c r="R1187"/>
  <c r="O1188"/>
  <c r="P1188"/>
  <c r="R1188"/>
  <c r="O1189"/>
  <c r="P1189"/>
  <c r="R1189"/>
  <c r="O1190"/>
  <c r="P1190"/>
  <c r="R1190"/>
  <c r="O1191"/>
  <c r="P1191"/>
  <c r="R1191"/>
  <c r="O1192"/>
  <c r="P1192"/>
  <c r="R1192"/>
  <c r="O1193"/>
  <c r="P1193"/>
  <c r="R1193"/>
  <c r="O1194"/>
  <c r="P1194"/>
  <c r="R1194"/>
  <c r="O1195"/>
  <c r="P1195"/>
  <c r="R1195"/>
  <c r="O1196"/>
  <c r="P1196"/>
  <c r="R1196"/>
  <c r="O1197"/>
  <c r="P1197"/>
  <c r="R1197"/>
  <c r="O1198"/>
  <c r="P1198"/>
  <c r="R1198"/>
  <c r="O1199"/>
  <c r="P1199"/>
  <c r="R1199"/>
  <c r="O1200"/>
  <c r="P1200"/>
  <c r="R1200"/>
  <c r="O1201"/>
  <c r="P1201"/>
  <c r="R1201"/>
  <c r="O1202"/>
  <c r="P1202"/>
  <c r="R1202"/>
  <c r="O1203"/>
  <c r="P1203"/>
  <c r="R1203"/>
  <c r="O1204"/>
  <c r="P1204"/>
  <c r="R1204"/>
  <c r="O1205"/>
  <c r="P1205"/>
  <c r="R1205"/>
  <c r="O1206"/>
  <c r="P1206"/>
  <c r="R1206"/>
  <c r="O1207"/>
  <c r="P1207"/>
  <c r="R1207"/>
  <c r="O1208"/>
  <c r="P1208"/>
  <c r="R1208"/>
  <c r="O1209"/>
  <c r="P1209"/>
  <c r="R1209"/>
  <c r="O1210"/>
  <c r="P1210"/>
  <c r="R1210"/>
  <c r="O1211"/>
  <c r="P1211"/>
  <c r="R1211"/>
  <c r="O1212"/>
  <c r="P1212"/>
  <c r="R1212"/>
  <c r="O1213"/>
  <c r="P1213"/>
  <c r="R1213"/>
  <c r="O1214"/>
  <c r="P1214"/>
  <c r="R1214"/>
  <c r="O1215"/>
  <c r="P1215"/>
  <c r="R1215"/>
  <c r="O1216"/>
  <c r="P1216"/>
  <c r="R1216"/>
  <c r="O1217"/>
  <c r="P1217"/>
  <c r="R1217"/>
  <c r="O1218"/>
  <c r="P1218"/>
  <c r="R1218"/>
  <c r="O1219"/>
  <c r="P1219"/>
  <c r="R1219"/>
  <c r="O1220"/>
  <c r="P1220"/>
  <c r="R1220"/>
  <c r="O1221"/>
  <c r="P1221"/>
  <c r="R1221"/>
  <c r="O1222"/>
  <c r="P1222"/>
  <c r="R1222"/>
  <c r="O1223"/>
  <c r="P1223"/>
  <c r="R1223"/>
  <c r="O1224"/>
  <c r="P1224"/>
  <c r="R1224"/>
  <c r="O1225"/>
  <c r="P1225"/>
  <c r="R1225"/>
  <c r="O1226"/>
  <c r="P1226"/>
  <c r="R1226"/>
  <c r="O1227"/>
  <c r="P1227"/>
  <c r="R1227"/>
  <c r="O1228"/>
  <c r="P1228"/>
  <c r="R1228"/>
  <c r="O1229"/>
  <c r="P1229"/>
  <c r="R1229"/>
  <c r="O1230"/>
  <c r="P1230"/>
  <c r="R1230"/>
  <c r="O1231"/>
  <c r="P1231"/>
  <c r="R1231"/>
  <c r="O1232"/>
  <c r="P1232"/>
  <c r="R1232"/>
  <c r="O1233"/>
  <c r="P1233"/>
  <c r="R1233"/>
  <c r="O1234"/>
  <c r="P1234"/>
  <c r="R1234"/>
  <c r="O1235"/>
  <c r="P1235"/>
  <c r="R1235"/>
  <c r="O1236"/>
  <c r="P1236"/>
  <c r="R1236"/>
  <c r="O1237"/>
  <c r="P1237"/>
  <c r="R1237"/>
  <c r="O1238"/>
  <c r="P1238"/>
  <c r="R1238"/>
  <c r="O1239"/>
  <c r="P1239"/>
  <c r="R1239"/>
  <c r="O1240"/>
  <c r="P1240"/>
  <c r="R1240"/>
  <c r="O1241"/>
  <c r="P1241"/>
  <c r="R1241"/>
  <c r="O1242"/>
  <c r="P1242"/>
  <c r="R1242"/>
  <c r="O1243"/>
  <c r="P1243"/>
  <c r="R1243"/>
  <c r="O1244"/>
  <c r="P1244"/>
  <c r="R1244"/>
  <c r="O1245"/>
  <c r="P1245"/>
  <c r="R1245"/>
  <c r="O1246"/>
  <c r="P1246"/>
  <c r="R1246"/>
  <c r="O1247"/>
  <c r="P1247"/>
  <c r="R1247"/>
  <c r="O1248"/>
  <c r="P1248"/>
  <c r="R1248"/>
  <c r="O1249"/>
  <c r="P1249"/>
  <c r="R1249"/>
  <c r="O1250"/>
  <c r="P1250"/>
  <c r="R1250"/>
  <c r="O1251"/>
  <c r="P1251"/>
  <c r="R1251"/>
  <c r="O1252"/>
  <c r="P1252"/>
  <c r="R1252"/>
  <c r="O1253"/>
  <c r="P1253"/>
  <c r="R1253"/>
  <c r="O1254"/>
  <c r="P1254"/>
  <c r="R1254"/>
  <c r="O1255"/>
  <c r="P1255"/>
  <c r="R1255"/>
  <c r="O1256"/>
  <c r="P1256"/>
  <c r="R1256"/>
  <c r="O1257"/>
  <c r="P1257"/>
  <c r="R1257"/>
  <c r="O1258"/>
  <c r="P1258"/>
  <c r="R1258"/>
  <c r="O1259"/>
  <c r="P1259"/>
  <c r="R1259"/>
  <c r="O1260"/>
  <c r="P1260"/>
  <c r="R1260"/>
  <c r="O1261"/>
  <c r="P1261"/>
  <c r="R1261"/>
  <c r="O1262"/>
  <c r="P1262"/>
  <c r="R1262"/>
  <c r="O1263"/>
  <c r="P1263"/>
  <c r="R1263"/>
  <c r="O1264"/>
  <c r="P1264"/>
  <c r="R1264"/>
  <c r="O1265"/>
  <c r="P1265"/>
  <c r="R1265"/>
  <c r="O1266"/>
  <c r="P1266"/>
  <c r="R1266"/>
  <c r="O1267"/>
  <c r="P1267"/>
  <c r="R1267"/>
  <c r="O1268"/>
  <c r="P1268"/>
  <c r="R1268"/>
  <c r="O1269"/>
  <c r="P1269"/>
  <c r="R1269"/>
  <c r="O1270"/>
  <c r="P1270"/>
  <c r="R1270"/>
  <c r="O1271"/>
  <c r="P1271"/>
  <c r="R1271"/>
  <c r="O1272"/>
  <c r="P1272"/>
  <c r="R1272"/>
  <c r="O1273"/>
  <c r="P1273"/>
  <c r="R1273"/>
  <c r="O1274"/>
  <c r="P1274"/>
  <c r="R1274"/>
  <c r="O1275"/>
  <c r="P1275"/>
  <c r="R1275"/>
  <c r="O1276"/>
  <c r="P1276"/>
  <c r="R1276"/>
  <c r="O1277"/>
  <c r="P1277"/>
  <c r="R1277"/>
  <c r="O1278"/>
  <c r="P1278"/>
  <c r="R1278"/>
  <c r="O1279"/>
  <c r="P1279"/>
  <c r="R1279"/>
  <c r="O1280"/>
  <c r="P1280"/>
  <c r="R1280"/>
  <c r="O1281"/>
  <c r="P1281"/>
  <c r="R1281"/>
  <c r="O1282"/>
  <c r="P1282"/>
  <c r="R1282"/>
  <c r="O1283"/>
  <c r="P1283"/>
  <c r="R1283"/>
  <c r="O1284"/>
  <c r="P1284"/>
  <c r="R1284"/>
  <c r="O1285"/>
  <c r="P1285"/>
  <c r="R1285"/>
  <c r="O1286"/>
  <c r="P1286"/>
  <c r="R1286"/>
  <c r="O1287"/>
  <c r="P1287"/>
  <c r="R1287"/>
  <c r="O1288"/>
  <c r="P1288"/>
  <c r="R1288"/>
  <c r="O1289"/>
  <c r="P1289"/>
  <c r="R1289"/>
  <c r="O1290"/>
  <c r="P1290"/>
  <c r="R1290"/>
  <c r="O1291"/>
  <c r="P1291"/>
  <c r="R1291"/>
  <c r="O1292"/>
  <c r="P1292"/>
  <c r="R1292"/>
  <c r="O1293"/>
  <c r="P1293"/>
  <c r="R1293"/>
  <c r="O1294"/>
  <c r="P1294"/>
  <c r="R1294"/>
  <c r="O1295"/>
  <c r="P1295"/>
  <c r="R1295"/>
  <c r="O1296"/>
  <c r="P1296"/>
  <c r="R1296"/>
  <c r="O1297"/>
  <c r="P1297"/>
  <c r="R1297"/>
  <c r="O1298"/>
  <c r="P1298"/>
  <c r="R1298"/>
  <c r="O1299"/>
  <c r="P1299"/>
  <c r="R1299"/>
  <c r="O1300"/>
  <c r="P1300"/>
  <c r="R1300"/>
  <c r="O1301"/>
  <c r="P1301"/>
  <c r="R1301"/>
  <c r="O1302"/>
  <c r="P1302"/>
  <c r="R1302"/>
  <c r="O1303"/>
  <c r="P1303"/>
  <c r="R1303"/>
  <c r="O1304"/>
  <c r="P1304"/>
  <c r="R1304"/>
  <c r="O1305"/>
  <c r="P1305"/>
  <c r="R1305"/>
  <c r="O1306"/>
  <c r="P1306"/>
  <c r="R1306"/>
  <c r="O1307"/>
  <c r="P1307"/>
  <c r="R1307"/>
  <c r="O1308"/>
  <c r="P1308"/>
  <c r="R1308"/>
  <c r="O1309"/>
  <c r="P1309"/>
  <c r="R1309"/>
  <c r="O1310"/>
  <c r="P1310"/>
  <c r="R1310"/>
  <c r="O1311"/>
  <c r="P1311"/>
  <c r="R1311"/>
  <c r="O1312"/>
  <c r="P1312"/>
  <c r="R1312"/>
  <c r="O1313"/>
  <c r="P1313"/>
  <c r="R1313"/>
  <c r="O1314"/>
  <c r="P1314"/>
  <c r="R1314"/>
  <c r="O1315"/>
  <c r="P1315"/>
  <c r="R1315"/>
  <c r="O1316"/>
  <c r="P1316"/>
  <c r="R1316"/>
  <c r="O1317"/>
  <c r="P1317"/>
  <c r="R1317"/>
  <c r="O1318"/>
  <c r="P1318"/>
  <c r="R1318"/>
  <c r="O1319"/>
  <c r="P1319"/>
  <c r="R1319"/>
  <c r="O1320"/>
  <c r="P1320"/>
  <c r="R1320"/>
  <c r="O1321"/>
  <c r="P1321"/>
  <c r="R1321"/>
  <c r="O1322"/>
  <c r="P1322"/>
  <c r="R1322"/>
  <c r="O1323"/>
  <c r="P1323"/>
  <c r="R1323"/>
  <c r="O1324"/>
  <c r="P1324"/>
  <c r="R1324"/>
  <c r="O1325"/>
  <c r="P1325"/>
  <c r="R1325"/>
  <c r="O1326"/>
  <c r="P1326"/>
  <c r="R1326"/>
  <c r="O1327"/>
  <c r="P1327"/>
  <c r="R1327"/>
  <c r="O1328"/>
  <c r="P1328"/>
  <c r="R1328"/>
  <c r="O1329"/>
  <c r="P1329"/>
  <c r="R1329"/>
  <c r="O1330"/>
  <c r="P1330"/>
  <c r="R1330"/>
  <c r="O1331"/>
  <c r="P1331"/>
  <c r="R1331"/>
  <c r="O1332"/>
  <c r="P1332"/>
  <c r="R1332"/>
  <c r="O1333"/>
  <c r="P1333"/>
  <c r="R1333"/>
  <c r="O1334"/>
  <c r="P1334"/>
  <c r="R1334"/>
  <c r="O1335"/>
  <c r="P1335"/>
  <c r="R1335"/>
  <c r="O1336"/>
  <c r="P1336"/>
  <c r="R1336"/>
  <c r="O1337"/>
  <c r="P1337"/>
  <c r="R1337"/>
  <c r="O1338"/>
  <c r="P1338"/>
  <c r="R1338"/>
  <c r="O1339"/>
  <c r="P1339"/>
  <c r="R1339"/>
  <c r="O1340"/>
  <c r="P1340"/>
  <c r="R1340"/>
  <c r="O1341"/>
  <c r="P1341"/>
  <c r="R1341"/>
  <c r="O1342"/>
  <c r="P1342"/>
  <c r="R1342"/>
  <c r="O1343"/>
  <c r="P1343"/>
  <c r="R1343"/>
  <c r="O1344"/>
  <c r="P1344"/>
  <c r="R1344"/>
  <c r="O1345"/>
  <c r="P1345"/>
  <c r="R1345"/>
  <c r="O1346"/>
  <c r="P1346"/>
  <c r="R1346"/>
  <c r="O1347"/>
  <c r="P1347"/>
  <c r="R1347"/>
  <c r="O1348"/>
  <c r="P1348"/>
  <c r="R1348"/>
  <c r="O1349"/>
  <c r="P1349"/>
  <c r="R1349"/>
  <c r="O1350"/>
  <c r="P1350"/>
  <c r="R1350"/>
  <c r="O1351"/>
  <c r="P1351"/>
  <c r="R1351"/>
  <c r="O1352"/>
  <c r="P1352"/>
  <c r="R1352"/>
  <c r="O1353"/>
  <c r="P1353"/>
  <c r="R1353"/>
  <c r="O1354"/>
  <c r="P1354"/>
  <c r="R1354"/>
  <c r="O1355"/>
  <c r="P1355"/>
  <c r="R1355"/>
  <c r="O1356"/>
  <c r="P1356"/>
  <c r="R1356"/>
  <c r="O1357"/>
  <c r="P1357"/>
  <c r="R1357"/>
  <c r="O1358"/>
  <c r="P1358"/>
  <c r="R1358"/>
  <c r="O1359"/>
  <c r="P1359"/>
  <c r="R1359"/>
  <c r="O1360"/>
  <c r="P1360"/>
  <c r="R1360"/>
  <c r="O1361"/>
  <c r="P1361"/>
  <c r="R1361"/>
  <c r="O1362"/>
  <c r="P1362"/>
  <c r="R1362"/>
  <c r="O1363"/>
  <c r="P1363"/>
  <c r="R1363"/>
  <c r="O1364"/>
  <c r="P1364"/>
  <c r="R1364"/>
  <c r="O1365"/>
  <c r="P1365"/>
  <c r="R1365"/>
  <c r="O1366"/>
  <c r="P1366"/>
  <c r="R1366"/>
  <c r="O1367"/>
  <c r="P1367"/>
  <c r="R1367"/>
  <c r="O1368"/>
  <c r="P1368"/>
  <c r="R1368"/>
  <c r="O1369"/>
  <c r="P1369"/>
  <c r="R1369"/>
  <c r="O1370"/>
  <c r="P1370"/>
  <c r="R1370"/>
  <c r="O1371"/>
  <c r="P1371"/>
  <c r="R1371"/>
  <c r="O1372"/>
  <c r="P1372"/>
  <c r="R1372"/>
  <c r="O1373"/>
  <c r="P1373"/>
  <c r="R1373"/>
  <c r="O1374"/>
  <c r="P1374"/>
  <c r="R1374"/>
  <c r="O1375"/>
  <c r="P1375"/>
  <c r="R1375"/>
  <c r="O1376"/>
  <c r="P1376"/>
  <c r="R1376"/>
  <c r="O1377"/>
  <c r="P1377"/>
  <c r="R1377"/>
  <c r="O1378"/>
  <c r="P1378"/>
  <c r="R1378"/>
  <c r="O1379"/>
  <c r="P1379"/>
  <c r="R1379"/>
  <c r="O1380"/>
  <c r="P1380"/>
  <c r="R1380"/>
  <c r="O1381"/>
  <c r="P1381"/>
  <c r="R1381"/>
  <c r="O1382"/>
  <c r="P1382"/>
  <c r="R1382"/>
  <c r="O1383"/>
  <c r="P1383"/>
  <c r="R1383"/>
  <c r="O1384"/>
  <c r="P1384"/>
  <c r="R1384"/>
  <c r="O1385"/>
  <c r="P1385"/>
  <c r="R1385"/>
  <c r="O1386"/>
  <c r="P1386"/>
  <c r="R1386"/>
  <c r="O1387"/>
  <c r="P1387"/>
  <c r="R1387"/>
  <c r="O1388"/>
  <c r="P1388"/>
  <c r="R1388"/>
  <c r="O1389"/>
  <c r="P1389"/>
  <c r="R1389"/>
  <c r="O1390"/>
  <c r="P1390"/>
  <c r="R1390"/>
  <c r="O1391"/>
  <c r="P1391"/>
  <c r="R1391"/>
  <c r="O1392"/>
  <c r="P1392"/>
  <c r="R1392"/>
  <c r="O1393"/>
  <c r="P1393"/>
  <c r="R1393"/>
  <c r="O1394"/>
  <c r="P1394"/>
  <c r="R1394"/>
  <c r="O1395"/>
  <c r="P1395"/>
  <c r="R1395"/>
  <c r="O1396"/>
  <c r="P1396"/>
  <c r="R1396"/>
  <c r="O1397"/>
  <c r="P1397"/>
  <c r="R1397"/>
  <c r="O1398"/>
  <c r="P1398"/>
  <c r="R1398"/>
  <c r="O1399"/>
  <c r="P1399"/>
  <c r="R1399"/>
  <c r="O1400"/>
  <c r="P1400"/>
  <c r="R1400"/>
  <c r="O1401"/>
  <c r="P1401"/>
  <c r="R1401"/>
  <c r="O1402"/>
  <c r="P1402"/>
  <c r="R1402"/>
  <c r="O1403"/>
  <c r="P1403"/>
  <c r="R1403"/>
  <c r="O1404"/>
  <c r="P1404"/>
  <c r="R1404"/>
  <c r="O1405"/>
  <c r="P1405"/>
  <c r="R1405"/>
  <c r="O1406"/>
  <c r="P1406"/>
  <c r="R1406"/>
  <c r="O1407"/>
  <c r="P1407"/>
  <c r="R1407"/>
  <c r="O1408"/>
  <c r="P1408"/>
  <c r="R1408"/>
  <c r="O1409"/>
  <c r="P1409"/>
  <c r="R1409"/>
  <c r="O1410"/>
  <c r="P1410"/>
  <c r="R1410"/>
  <c r="O1411"/>
  <c r="P1411"/>
  <c r="R1411"/>
  <c r="O1412"/>
  <c r="P1412"/>
  <c r="R1412"/>
  <c r="O1413"/>
  <c r="P1413"/>
  <c r="R1413"/>
  <c r="O1414"/>
  <c r="P1414"/>
  <c r="R1414"/>
  <c r="O1415"/>
  <c r="P1415"/>
  <c r="R1415"/>
  <c r="O1416"/>
  <c r="P1416"/>
  <c r="R1416"/>
  <c r="O1417"/>
  <c r="P1417"/>
  <c r="R1417"/>
  <c r="O1418"/>
  <c r="P1418"/>
  <c r="R1418"/>
  <c r="O1419"/>
  <c r="P1419"/>
  <c r="R1419"/>
  <c r="O1420"/>
  <c r="P1420"/>
  <c r="R1420"/>
  <c r="O1421"/>
  <c r="P1421"/>
  <c r="R1421"/>
  <c r="O1422"/>
  <c r="P1422"/>
  <c r="R1422"/>
  <c r="O1423"/>
  <c r="P1423"/>
  <c r="R1423"/>
  <c r="O1424"/>
  <c r="P1424"/>
  <c r="R1424"/>
  <c r="O1425"/>
  <c r="P1425"/>
  <c r="R1425"/>
  <c r="O1426"/>
  <c r="P1426"/>
  <c r="R1426"/>
  <c r="O1427"/>
  <c r="P1427"/>
  <c r="R1427"/>
  <c r="O1428"/>
  <c r="P1428"/>
  <c r="R1428"/>
  <c r="O1429"/>
  <c r="P1429"/>
  <c r="R1429"/>
  <c r="O1430"/>
  <c r="P1430"/>
  <c r="R1430"/>
  <c r="O1431"/>
  <c r="P1431"/>
  <c r="R1431"/>
  <c r="O1432"/>
  <c r="P1432"/>
  <c r="R1432"/>
  <c r="O1433"/>
  <c r="P1433"/>
  <c r="R1433"/>
  <c r="O1434"/>
  <c r="P1434"/>
  <c r="R1434"/>
  <c r="O1435"/>
  <c r="P1435"/>
  <c r="R1435"/>
  <c r="O1436"/>
  <c r="P1436"/>
  <c r="R1436"/>
  <c r="O1437"/>
  <c r="P1437"/>
  <c r="R1437"/>
  <c r="O1438"/>
  <c r="P1438"/>
  <c r="R1438"/>
  <c r="O1439"/>
  <c r="P1439"/>
  <c r="R1439"/>
  <c r="O1440"/>
  <c r="P1440"/>
  <c r="R1440"/>
  <c r="O1441"/>
  <c r="P1441"/>
  <c r="R1441"/>
  <c r="O1442"/>
  <c r="P1442"/>
  <c r="R1442"/>
  <c r="O1443"/>
  <c r="P1443"/>
  <c r="R1443"/>
  <c r="O1444"/>
  <c r="P1444"/>
  <c r="R1444"/>
  <c r="O1445"/>
  <c r="P1445"/>
  <c r="R1445"/>
  <c r="O1446"/>
  <c r="P1446"/>
  <c r="R1446"/>
  <c r="O1447"/>
  <c r="P1447"/>
  <c r="R1447"/>
  <c r="O1448"/>
  <c r="P1448"/>
  <c r="R1448"/>
  <c r="O1449"/>
  <c r="P1449"/>
  <c r="R1449"/>
  <c r="O1450"/>
  <c r="P1450"/>
  <c r="R1450"/>
  <c r="O1451"/>
  <c r="P1451"/>
  <c r="R1451"/>
  <c r="O1452"/>
  <c r="P1452"/>
  <c r="R1452"/>
  <c r="O1453"/>
  <c r="P1453"/>
  <c r="R1453"/>
  <c r="O1454"/>
  <c r="P1454"/>
  <c r="R1454"/>
  <c r="O1455"/>
  <c r="P1455"/>
  <c r="R1455"/>
  <c r="O1456"/>
  <c r="P1456"/>
  <c r="R1456"/>
  <c r="O1457"/>
  <c r="P1457"/>
  <c r="R1457"/>
  <c r="O1458"/>
  <c r="P1458"/>
  <c r="R1458"/>
  <c r="O1459"/>
  <c r="P1459"/>
  <c r="R1459"/>
  <c r="O1460"/>
  <c r="P1460"/>
  <c r="R1460"/>
  <c r="O1461"/>
  <c r="P1461"/>
  <c r="R1461"/>
  <c r="O1462"/>
  <c r="P1462"/>
  <c r="R1462"/>
  <c r="O1463"/>
  <c r="P1463"/>
  <c r="R1463"/>
  <c r="O1464"/>
  <c r="P1464"/>
  <c r="R1464"/>
  <c r="O1465"/>
  <c r="P1465"/>
  <c r="R1465"/>
  <c r="O1466"/>
  <c r="P1466"/>
  <c r="R1466"/>
  <c r="O1467"/>
  <c r="P1467"/>
  <c r="R1467"/>
  <c r="O1468"/>
  <c r="P1468"/>
  <c r="R1468"/>
  <c r="O1469"/>
  <c r="P1469"/>
  <c r="R1469"/>
  <c r="O1470"/>
  <c r="P1470"/>
  <c r="R1470"/>
  <c r="O1471"/>
  <c r="P1471"/>
  <c r="R1471"/>
  <c r="O1472"/>
  <c r="P1472"/>
  <c r="R1472"/>
  <c r="O1473"/>
  <c r="P1473"/>
  <c r="R1473"/>
  <c r="O1474"/>
  <c r="P1474"/>
  <c r="R1474"/>
  <c r="O1475"/>
  <c r="P1475"/>
  <c r="R1475"/>
  <c r="O1476"/>
  <c r="P1476"/>
  <c r="R1476"/>
  <c r="O1477"/>
  <c r="P1477"/>
  <c r="R1477"/>
  <c r="O1478"/>
  <c r="P1478"/>
  <c r="R1478"/>
  <c r="O1479"/>
  <c r="P1479"/>
  <c r="R1479"/>
  <c r="O1480"/>
  <c r="P1480"/>
  <c r="R1480"/>
  <c r="O1481"/>
  <c r="P1481"/>
  <c r="R1481"/>
  <c r="O1482"/>
  <c r="P1482"/>
  <c r="R1482"/>
  <c r="O1483"/>
  <c r="P1483"/>
  <c r="R1483"/>
  <c r="O1484"/>
  <c r="P1484"/>
  <c r="R1484"/>
  <c r="O1485"/>
  <c r="P1485"/>
  <c r="R1485"/>
  <c r="O1486"/>
  <c r="P1486"/>
  <c r="R1486"/>
  <c r="O1487"/>
  <c r="P1487"/>
  <c r="R1487"/>
  <c r="O1488"/>
  <c r="P1488"/>
  <c r="R1488"/>
  <c r="O1489"/>
  <c r="P1489"/>
  <c r="R1489"/>
  <c r="O1490"/>
  <c r="P1490"/>
  <c r="R1490"/>
  <c r="O1491"/>
  <c r="P1491"/>
  <c r="R1491"/>
  <c r="O1492"/>
  <c r="P1492"/>
  <c r="R1492"/>
  <c r="O1493"/>
  <c r="P1493"/>
  <c r="R1493"/>
  <c r="O1494"/>
  <c r="P1494"/>
  <c r="R1494"/>
  <c r="O1495"/>
  <c r="P1495"/>
  <c r="R1495"/>
  <c r="O1496"/>
  <c r="P1496"/>
  <c r="R1496"/>
  <c r="O1497"/>
  <c r="P1497"/>
  <c r="R1497"/>
  <c r="O1498"/>
  <c r="P1498"/>
  <c r="R1498"/>
  <c r="O1499"/>
  <c r="P1499"/>
  <c r="R1499"/>
  <c r="O1500"/>
  <c r="P1500"/>
  <c r="R1500"/>
  <c r="O1501"/>
  <c r="P1501"/>
  <c r="R1501"/>
  <c r="O1502"/>
  <c r="P1502"/>
  <c r="R1502"/>
  <c r="O1503"/>
  <c r="P1503"/>
  <c r="R1503"/>
  <c r="O1504"/>
  <c r="P1504"/>
  <c r="R1504"/>
  <c r="O1505"/>
  <c r="P1505"/>
  <c r="R1505"/>
  <c r="O1506"/>
  <c r="P1506"/>
  <c r="R1506"/>
  <c r="O1507"/>
  <c r="P1507"/>
  <c r="R1507"/>
  <c r="O1508"/>
  <c r="P1508"/>
  <c r="R1508"/>
  <c r="O1509"/>
  <c r="P1509"/>
  <c r="R1509"/>
  <c r="O1510"/>
  <c r="P1510"/>
  <c r="R1510"/>
  <c r="O1511"/>
  <c r="P1511"/>
  <c r="R1511"/>
  <c r="O1512"/>
  <c r="P1512"/>
  <c r="R1512"/>
  <c r="O1513"/>
  <c r="P1513"/>
  <c r="R1513"/>
  <c r="O1514"/>
  <c r="P1514"/>
  <c r="R1514"/>
  <c r="O1515"/>
  <c r="P1515"/>
  <c r="R1515"/>
  <c r="O1516"/>
  <c r="P1516"/>
  <c r="R1516"/>
  <c r="O1517"/>
  <c r="P1517"/>
  <c r="R1517"/>
  <c r="O1518"/>
  <c r="P1518"/>
  <c r="R1518"/>
  <c r="O1519"/>
  <c r="P1519"/>
  <c r="R1519"/>
  <c r="O1520"/>
  <c r="P1520"/>
  <c r="R1520"/>
  <c r="O1521"/>
  <c r="P1521"/>
  <c r="R1521"/>
  <c r="O1522"/>
  <c r="P1522"/>
  <c r="R1522"/>
  <c r="O1523"/>
  <c r="P1523"/>
  <c r="R1523"/>
  <c r="O1524"/>
  <c r="P1524"/>
  <c r="R1524"/>
  <c r="O1525"/>
  <c r="P1525"/>
  <c r="R1525"/>
  <c r="O1526"/>
  <c r="P1526"/>
  <c r="R1526"/>
  <c r="O1527"/>
  <c r="P1527"/>
  <c r="R1527"/>
  <c r="O1528"/>
  <c r="P1528"/>
  <c r="R1528"/>
  <c r="O1529"/>
  <c r="P1529"/>
  <c r="R1529"/>
  <c r="O1530"/>
  <c r="P1530"/>
  <c r="R1530"/>
  <c r="O1531"/>
  <c r="P1531"/>
  <c r="R1531"/>
  <c r="O1532"/>
  <c r="P1532"/>
  <c r="R1532"/>
  <c r="O1533"/>
  <c r="P1533"/>
  <c r="R1533"/>
  <c r="O1534"/>
  <c r="P1534"/>
  <c r="R1534"/>
  <c r="O1535"/>
  <c r="P1535"/>
  <c r="R1535"/>
  <c r="O1536"/>
  <c r="P1536"/>
  <c r="R1536"/>
  <c r="O1537"/>
  <c r="P1537"/>
  <c r="R1537"/>
  <c r="O1538"/>
  <c r="P1538"/>
  <c r="R1538"/>
  <c r="O1539"/>
  <c r="P1539"/>
  <c r="R1539"/>
  <c r="O1540"/>
  <c r="P1540"/>
  <c r="R1540"/>
  <c r="O1541"/>
  <c r="P1541"/>
  <c r="R1541"/>
  <c r="O1542"/>
  <c r="P1542"/>
  <c r="R1542"/>
  <c r="O1543"/>
  <c r="P1543"/>
  <c r="R1543"/>
  <c r="O1544"/>
  <c r="P1544"/>
  <c r="R1544"/>
  <c r="O1545"/>
  <c r="P1545"/>
  <c r="R1545"/>
  <c r="O1546"/>
  <c r="P1546"/>
  <c r="R1546"/>
  <c r="O1547"/>
  <c r="P1547"/>
  <c r="R1547"/>
  <c r="O1548"/>
  <c r="P1548"/>
  <c r="R1548"/>
  <c r="O1549"/>
  <c r="P1549"/>
  <c r="R1549"/>
  <c r="O1550"/>
  <c r="P1550"/>
  <c r="R1550"/>
  <c r="O1551"/>
  <c r="P1551"/>
  <c r="R1551"/>
  <c r="O1552"/>
  <c r="P1552"/>
  <c r="R1552"/>
  <c r="O1553"/>
  <c r="P1553"/>
  <c r="R1553"/>
  <c r="O1554"/>
  <c r="P1554"/>
  <c r="R1554"/>
  <c r="O1555"/>
  <c r="P1555"/>
  <c r="R1555"/>
  <c r="O1556"/>
  <c r="P1556"/>
  <c r="R1556"/>
  <c r="O1557"/>
  <c r="P1557"/>
  <c r="R1557"/>
  <c r="O1558"/>
  <c r="P1558"/>
  <c r="R1558"/>
  <c r="O1559"/>
  <c r="P1559"/>
  <c r="R1559"/>
  <c r="O1560"/>
  <c r="P1560"/>
  <c r="R1560"/>
  <c r="O1561"/>
  <c r="P1561"/>
  <c r="R1561"/>
  <c r="O1562"/>
  <c r="P1562"/>
  <c r="R1562"/>
  <c r="O1563"/>
  <c r="P1563"/>
  <c r="R1563"/>
  <c r="O1564"/>
  <c r="P1564"/>
  <c r="R1564"/>
  <c r="O1565"/>
  <c r="P1565"/>
  <c r="R1565"/>
  <c r="O1566"/>
  <c r="P1566"/>
  <c r="R1566"/>
  <c r="O1567"/>
  <c r="P1567"/>
  <c r="R1567"/>
  <c r="O1568"/>
  <c r="P1568"/>
  <c r="R1568"/>
  <c r="O1569"/>
  <c r="P1569"/>
  <c r="R1569"/>
  <c r="O1570"/>
  <c r="P1570"/>
  <c r="R1570"/>
  <c r="O1571"/>
  <c r="P1571"/>
  <c r="R1571"/>
  <c r="O1572"/>
  <c r="P1572"/>
  <c r="R1572"/>
  <c r="O1573"/>
  <c r="P1573"/>
  <c r="R1573"/>
  <c r="O1574"/>
  <c r="P1574"/>
  <c r="R1574"/>
  <c r="O1575"/>
  <c r="P1575"/>
  <c r="R1575"/>
  <c r="O1576"/>
  <c r="P1576"/>
  <c r="R1576"/>
  <c r="O1577"/>
  <c r="P1577"/>
  <c r="R1577"/>
  <c r="O1578"/>
  <c r="P1578"/>
  <c r="R1578"/>
  <c r="O1579"/>
  <c r="P1579"/>
  <c r="R1579"/>
  <c r="O1580"/>
  <c r="P1580"/>
  <c r="R1580"/>
  <c r="O1581"/>
  <c r="P1581"/>
  <c r="R1581"/>
  <c r="O1582"/>
  <c r="P1582"/>
  <c r="R1582"/>
  <c r="O1583"/>
  <c r="P1583"/>
  <c r="R1583"/>
  <c r="O1584"/>
  <c r="P1584"/>
  <c r="R1584"/>
  <c r="O1585"/>
  <c r="P1585"/>
  <c r="R1585"/>
  <c r="O1586"/>
  <c r="P1586"/>
  <c r="R1586"/>
  <c r="O1587"/>
  <c r="P1587"/>
  <c r="R1587"/>
  <c r="O1588"/>
  <c r="P1588"/>
  <c r="R1588"/>
  <c r="O1589"/>
  <c r="P1589"/>
  <c r="R1589"/>
  <c r="O1590"/>
  <c r="P1590"/>
  <c r="R1590"/>
  <c r="O1591"/>
  <c r="P1591"/>
  <c r="R1591"/>
  <c r="O1592"/>
  <c r="P1592"/>
  <c r="R1592"/>
  <c r="O1593"/>
  <c r="P1593"/>
  <c r="R1593"/>
  <c r="O1594"/>
  <c r="P1594"/>
  <c r="R1594"/>
  <c r="O1595"/>
  <c r="P1595"/>
  <c r="R1595"/>
  <c r="O1596"/>
  <c r="P1596"/>
  <c r="R1596"/>
  <c r="O1597"/>
  <c r="P1597"/>
  <c r="R1597"/>
  <c r="O1598"/>
  <c r="P1598"/>
  <c r="R1598"/>
  <c r="O1599"/>
  <c r="P1599"/>
  <c r="R1599"/>
  <c r="O1600"/>
  <c r="P1600"/>
  <c r="R1600"/>
  <c r="O1601"/>
  <c r="P1601"/>
  <c r="R1601"/>
  <c r="O1602"/>
  <c r="P1602"/>
  <c r="R1602"/>
  <c r="O1603"/>
  <c r="P1603"/>
  <c r="R1603"/>
  <c r="O1604"/>
  <c r="P1604"/>
  <c r="R1604"/>
  <c r="O1605"/>
  <c r="P1605"/>
  <c r="R1605"/>
  <c r="O1606"/>
  <c r="P1606"/>
  <c r="R1606"/>
  <c r="O1607"/>
  <c r="P1607"/>
  <c r="R1607"/>
  <c r="O1608"/>
  <c r="P1608"/>
  <c r="R1608"/>
  <c r="O1609"/>
  <c r="P1609"/>
  <c r="R1609"/>
  <c r="O1610"/>
  <c r="P1610"/>
  <c r="R1610"/>
  <c r="O1611"/>
  <c r="P1611"/>
  <c r="R1611"/>
  <c r="O1612"/>
  <c r="P1612"/>
  <c r="R1612"/>
  <c r="O1613"/>
  <c r="P1613"/>
  <c r="R1613"/>
  <c r="O1614"/>
  <c r="P1614"/>
  <c r="R1614"/>
  <c r="O1615"/>
  <c r="P1615"/>
  <c r="R1615"/>
  <c r="O1616"/>
  <c r="P1616"/>
  <c r="R1616"/>
  <c r="O1617"/>
  <c r="P1617"/>
  <c r="R1617"/>
  <c r="O1618"/>
  <c r="P1618"/>
  <c r="R1618"/>
  <c r="O1619"/>
  <c r="P1619"/>
  <c r="R1619"/>
  <c r="O1620"/>
  <c r="P1620"/>
  <c r="R1620"/>
  <c r="O1621"/>
  <c r="P1621"/>
  <c r="R1621"/>
  <c r="O1622"/>
  <c r="P1622"/>
  <c r="R1622"/>
  <c r="O1623"/>
  <c r="P1623"/>
  <c r="R1623"/>
  <c r="O1624"/>
  <c r="P1624"/>
  <c r="R1624"/>
  <c r="O1625"/>
  <c r="P1625"/>
  <c r="R1625"/>
  <c r="O1626"/>
  <c r="P1626"/>
  <c r="R1626"/>
  <c r="O1627"/>
  <c r="P1627"/>
  <c r="R1627"/>
  <c r="O1628"/>
  <c r="P1628"/>
  <c r="R1628"/>
  <c r="O1629"/>
  <c r="P1629"/>
  <c r="R1629"/>
  <c r="O1630"/>
  <c r="P1630"/>
  <c r="R1630"/>
  <c r="O1631"/>
  <c r="P1631"/>
  <c r="R1631"/>
  <c r="O1632"/>
  <c r="P1632"/>
  <c r="R1632"/>
  <c r="O1633"/>
  <c r="P1633"/>
  <c r="R1633"/>
  <c r="O1634"/>
  <c r="P1634"/>
  <c r="R1634"/>
  <c r="O1635"/>
  <c r="P1635"/>
  <c r="R1635"/>
  <c r="O1636"/>
  <c r="P1636"/>
  <c r="R1636"/>
  <c r="O1637"/>
  <c r="P1637"/>
  <c r="R1637"/>
  <c r="O1638"/>
  <c r="P1638"/>
  <c r="R1638"/>
  <c r="O1639"/>
  <c r="P1639"/>
  <c r="R1639"/>
  <c r="O1640"/>
  <c r="P1640"/>
  <c r="R1640"/>
  <c r="O1641"/>
  <c r="P1641"/>
  <c r="R1641"/>
  <c r="O1642"/>
  <c r="P1642"/>
  <c r="R1642"/>
  <c r="O1643"/>
  <c r="P1643"/>
  <c r="R1643"/>
  <c r="O1644"/>
  <c r="P1644"/>
  <c r="R1644"/>
  <c r="O1645"/>
  <c r="P1645"/>
  <c r="R1645"/>
  <c r="O1646"/>
  <c r="P1646"/>
  <c r="R1646"/>
  <c r="O1647"/>
  <c r="P1647"/>
  <c r="R1647"/>
  <c r="O1648"/>
  <c r="P1648"/>
  <c r="R1648"/>
  <c r="O1649"/>
  <c r="P1649"/>
  <c r="R1649"/>
  <c r="O1650"/>
  <c r="P1650"/>
  <c r="R1650"/>
  <c r="O1651"/>
  <c r="P1651"/>
  <c r="R1651"/>
  <c r="O1652"/>
  <c r="P1652"/>
  <c r="R1652"/>
  <c r="O1653"/>
  <c r="P1653"/>
  <c r="R1653"/>
  <c r="O1654"/>
  <c r="P1654"/>
  <c r="R1654"/>
  <c r="O1655"/>
  <c r="P1655"/>
  <c r="R1655"/>
  <c r="O1656"/>
  <c r="P1656"/>
  <c r="R1656"/>
  <c r="O1657"/>
  <c r="P1657"/>
  <c r="R1657"/>
  <c r="O1658"/>
  <c r="P1658"/>
  <c r="R1658"/>
  <c r="O1659"/>
  <c r="P1659"/>
  <c r="R1659"/>
  <c r="O1660"/>
  <c r="P1660"/>
  <c r="R1660"/>
  <c r="O1661"/>
  <c r="P1661"/>
  <c r="R1661"/>
  <c r="O1662"/>
  <c r="P1662"/>
  <c r="R1662"/>
  <c r="O1663"/>
  <c r="P1663"/>
  <c r="R1663"/>
  <c r="O1664"/>
  <c r="P1664"/>
  <c r="R1664"/>
  <c r="O1665"/>
  <c r="P1665"/>
  <c r="R1665"/>
  <c r="O1666"/>
  <c r="P1666"/>
  <c r="R1666"/>
  <c r="O1667"/>
  <c r="P1667"/>
  <c r="R1667"/>
  <c r="O1668"/>
  <c r="P1668"/>
  <c r="R1668"/>
  <c r="O1669"/>
  <c r="P1669"/>
  <c r="R1669"/>
  <c r="O1670"/>
  <c r="P1670"/>
  <c r="R1670"/>
  <c r="O1671"/>
  <c r="P1671"/>
  <c r="R1671"/>
  <c r="O1672"/>
  <c r="P1672"/>
  <c r="R1672"/>
  <c r="O1673"/>
  <c r="P1673"/>
  <c r="R1673"/>
  <c r="O1674"/>
  <c r="P1674"/>
  <c r="R1674"/>
  <c r="O1675"/>
  <c r="P1675"/>
  <c r="R1675"/>
  <c r="O1676"/>
  <c r="P1676"/>
  <c r="R1676"/>
  <c r="O1677"/>
  <c r="P1677"/>
  <c r="R1677"/>
  <c r="O1678"/>
  <c r="P1678"/>
  <c r="R1678"/>
  <c r="O1679"/>
  <c r="P1679"/>
  <c r="R1679"/>
  <c r="O1680"/>
  <c r="P1680"/>
  <c r="R1680"/>
  <c r="O1681"/>
  <c r="P1681"/>
  <c r="R1681"/>
  <c r="O1682"/>
  <c r="P1682"/>
  <c r="R1682"/>
  <c r="O1683"/>
  <c r="P1683"/>
  <c r="R1683"/>
  <c r="O1684"/>
  <c r="P1684"/>
  <c r="R1684"/>
  <c r="O1685"/>
  <c r="P1685"/>
  <c r="R1685"/>
  <c r="O1686"/>
  <c r="P1686"/>
  <c r="R1686"/>
  <c r="O1687"/>
  <c r="P1687"/>
  <c r="R1687"/>
  <c r="O1688"/>
  <c r="P1688"/>
  <c r="R1688"/>
  <c r="O1689"/>
  <c r="P1689"/>
  <c r="R1689"/>
  <c r="O1690"/>
  <c r="P1690"/>
  <c r="R1690"/>
  <c r="O1691"/>
  <c r="P1691"/>
  <c r="R1691"/>
  <c r="O1692"/>
  <c r="P1692"/>
  <c r="R1692"/>
  <c r="O1693"/>
  <c r="P1693"/>
  <c r="R1693"/>
  <c r="O1694"/>
  <c r="P1694"/>
  <c r="R1694"/>
  <c r="O1695"/>
  <c r="P1695"/>
  <c r="R1695"/>
  <c r="O1696"/>
  <c r="P1696"/>
  <c r="R1696"/>
  <c r="O1697"/>
  <c r="P1697"/>
  <c r="R1697"/>
  <c r="O1698"/>
  <c r="P1698"/>
  <c r="R1698"/>
  <c r="O1699"/>
  <c r="P1699"/>
  <c r="R1699"/>
  <c r="O1700"/>
  <c r="P1700"/>
  <c r="R1700"/>
  <c r="O1701"/>
  <c r="P1701"/>
  <c r="R1701"/>
  <c r="O1702"/>
  <c r="P1702"/>
  <c r="R1702"/>
  <c r="O1703"/>
  <c r="P1703"/>
  <c r="R1703"/>
  <c r="O1704"/>
  <c r="P1704"/>
  <c r="R1704"/>
  <c r="O1705"/>
  <c r="P1705"/>
  <c r="R1705"/>
  <c r="O1706"/>
  <c r="P1706"/>
  <c r="R1706"/>
  <c r="O1707"/>
  <c r="P1707"/>
  <c r="R1707"/>
  <c r="O1708"/>
  <c r="P1708"/>
  <c r="R1708"/>
  <c r="O1709"/>
  <c r="P1709"/>
  <c r="R1709"/>
  <c r="O1710"/>
  <c r="P1710"/>
  <c r="R1710"/>
  <c r="O1711"/>
  <c r="P1711"/>
  <c r="R1711"/>
  <c r="O1712"/>
  <c r="P1712"/>
  <c r="R1712"/>
  <c r="O1713"/>
  <c r="P1713"/>
  <c r="R1713"/>
  <c r="O1714"/>
  <c r="P1714"/>
  <c r="R1714"/>
  <c r="O1715"/>
  <c r="P1715"/>
  <c r="R1715"/>
  <c r="O1716"/>
  <c r="P1716"/>
  <c r="R1716"/>
  <c r="O1717"/>
  <c r="P1717"/>
  <c r="R1717"/>
  <c r="O1718"/>
  <c r="P1718"/>
  <c r="R1718"/>
  <c r="O1719"/>
  <c r="P1719"/>
  <c r="R1719"/>
  <c r="O1720"/>
  <c r="P1720"/>
  <c r="R1720"/>
  <c r="O1721"/>
  <c r="P1721"/>
  <c r="R1721"/>
  <c r="O1722"/>
  <c r="P1722"/>
  <c r="R1722"/>
  <c r="O1723"/>
  <c r="P1723"/>
  <c r="R1723"/>
  <c r="O1724"/>
  <c r="P1724"/>
  <c r="R1724"/>
  <c r="O1725"/>
  <c r="P1725"/>
  <c r="R1725"/>
  <c r="O1726"/>
  <c r="P1726"/>
  <c r="R1726"/>
  <c r="O1727"/>
  <c r="P1727"/>
  <c r="R1727"/>
  <c r="O1728"/>
  <c r="P1728"/>
  <c r="R1728"/>
  <c r="O1729"/>
  <c r="P1729"/>
  <c r="R1729"/>
  <c r="O1730"/>
  <c r="P1730"/>
  <c r="R1730"/>
  <c r="O1731"/>
  <c r="P1731"/>
  <c r="R1731"/>
  <c r="O1732"/>
  <c r="P1732"/>
  <c r="R1732"/>
  <c r="O1733"/>
  <c r="P1733"/>
  <c r="R1733"/>
  <c r="O1734"/>
  <c r="P1734"/>
  <c r="R1734"/>
  <c r="O1735"/>
  <c r="P1735"/>
  <c r="R1735"/>
  <c r="O1736"/>
  <c r="P1736"/>
  <c r="R1736"/>
  <c r="O1737"/>
  <c r="P1737"/>
  <c r="R1737"/>
  <c r="O1738"/>
  <c r="P1738"/>
  <c r="R1738"/>
  <c r="O1739"/>
  <c r="P1739"/>
  <c r="R1739"/>
  <c r="O1740"/>
  <c r="P1740"/>
  <c r="R1740"/>
  <c r="O1741"/>
  <c r="P1741"/>
  <c r="R1741"/>
  <c r="O1742"/>
  <c r="P1742"/>
  <c r="R1742"/>
  <c r="O1743"/>
  <c r="P1743"/>
  <c r="R1743"/>
  <c r="O1744"/>
  <c r="P1744"/>
  <c r="R1744"/>
  <c r="O1745"/>
  <c r="P1745"/>
  <c r="R1745"/>
  <c r="O1746"/>
  <c r="P1746"/>
  <c r="R1746"/>
  <c r="O1747"/>
  <c r="P1747"/>
  <c r="R1747"/>
  <c r="O1748"/>
  <c r="P1748"/>
  <c r="R1748"/>
  <c r="O1749"/>
  <c r="P1749"/>
  <c r="R1749"/>
  <c r="O1750"/>
  <c r="P1750"/>
  <c r="R1750"/>
  <c r="O1751"/>
  <c r="P1751"/>
  <c r="R1751"/>
  <c r="O1752"/>
  <c r="P1752"/>
  <c r="R1752"/>
  <c r="O1753"/>
  <c r="P1753"/>
  <c r="R1753"/>
  <c r="O1754"/>
  <c r="P1754"/>
  <c r="R1754"/>
  <c r="O1755"/>
  <c r="P1755"/>
  <c r="R1755"/>
  <c r="O1756"/>
  <c r="P1756"/>
  <c r="R1756"/>
  <c r="O1757"/>
  <c r="P1757"/>
  <c r="R1757"/>
  <c r="O1758"/>
  <c r="P1758"/>
  <c r="R1758"/>
  <c r="O1759"/>
  <c r="P1759"/>
  <c r="R1759"/>
  <c r="O1760"/>
  <c r="P1760"/>
  <c r="R1760"/>
  <c r="O1761"/>
  <c r="P1761"/>
  <c r="R1761"/>
  <c r="O1762"/>
  <c r="P1762"/>
  <c r="R1762"/>
  <c r="O1763"/>
  <c r="P1763"/>
  <c r="R1763"/>
  <c r="O1764"/>
  <c r="P1764"/>
  <c r="R1764"/>
  <c r="O1765"/>
  <c r="P1765"/>
  <c r="R1765"/>
  <c r="O1766"/>
  <c r="P1766"/>
  <c r="R1766"/>
  <c r="O1767"/>
  <c r="P1767"/>
  <c r="R1767"/>
  <c r="O1768"/>
  <c r="P1768"/>
  <c r="R1768"/>
  <c r="O1769"/>
  <c r="P1769"/>
  <c r="R1769"/>
  <c r="O1770"/>
  <c r="P1770"/>
  <c r="R1770"/>
  <c r="O1771"/>
  <c r="P1771"/>
  <c r="R1771"/>
  <c r="O1772"/>
  <c r="P1772"/>
  <c r="R1772"/>
  <c r="O1773"/>
  <c r="P1773"/>
  <c r="R1773"/>
  <c r="O1774"/>
  <c r="P1774"/>
  <c r="R1774"/>
  <c r="O1775"/>
  <c r="P1775"/>
  <c r="R1775"/>
  <c r="O1776"/>
  <c r="P1776"/>
  <c r="R1776"/>
  <c r="O1777"/>
  <c r="P1777"/>
  <c r="R1777"/>
  <c r="O1778"/>
  <c r="P1778"/>
  <c r="R1778"/>
  <c r="O1779"/>
  <c r="P1779"/>
  <c r="R1779"/>
  <c r="O1780"/>
  <c r="P1780"/>
  <c r="R1780"/>
  <c r="O1781"/>
  <c r="P1781"/>
  <c r="R1781"/>
  <c r="O1782"/>
  <c r="P1782"/>
  <c r="R1782"/>
  <c r="O1783"/>
  <c r="P1783"/>
  <c r="R1783"/>
  <c r="O1784"/>
  <c r="P1784"/>
  <c r="R1784"/>
  <c r="O1785"/>
  <c r="P1785"/>
  <c r="R1785"/>
  <c r="O1786"/>
  <c r="P1786"/>
  <c r="R1786"/>
  <c r="O1787"/>
  <c r="P1787"/>
  <c r="R1787"/>
  <c r="O1788"/>
  <c r="P1788"/>
  <c r="R1788"/>
  <c r="O1789"/>
  <c r="P1789"/>
  <c r="R1789"/>
  <c r="O1790"/>
  <c r="P1790"/>
  <c r="R1790"/>
  <c r="O1791"/>
  <c r="P1791"/>
  <c r="R1791"/>
  <c r="O1792"/>
  <c r="P1792"/>
  <c r="R1792"/>
  <c r="O1793"/>
  <c r="P1793"/>
  <c r="R1793"/>
  <c r="O1794"/>
  <c r="P1794"/>
  <c r="R1794"/>
  <c r="O1795"/>
  <c r="P1795"/>
  <c r="R1795"/>
  <c r="O1796"/>
  <c r="P1796"/>
  <c r="R1796"/>
  <c r="O1797"/>
  <c r="P1797"/>
  <c r="R1797"/>
  <c r="O1798"/>
  <c r="P1798"/>
  <c r="R1798"/>
  <c r="O1799"/>
  <c r="P1799"/>
  <c r="R1799"/>
  <c r="O1800"/>
  <c r="P1800"/>
  <c r="R1800"/>
  <c r="O1801"/>
  <c r="P1801"/>
  <c r="R1801"/>
  <c r="O1802"/>
  <c r="P1802"/>
  <c r="R1802"/>
  <c r="O1803"/>
  <c r="P1803"/>
  <c r="R1803"/>
  <c r="O1804"/>
  <c r="P1804"/>
  <c r="R1804"/>
  <c r="O1805"/>
  <c r="P1805"/>
  <c r="R1805"/>
  <c r="O1806"/>
  <c r="P1806"/>
  <c r="R1806"/>
  <c r="O1807"/>
  <c r="P1807"/>
  <c r="R1807"/>
  <c r="O1808"/>
  <c r="P1808"/>
  <c r="R1808"/>
  <c r="O1809"/>
  <c r="P1809"/>
  <c r="R1809"/>
  <c r="O1810"/>
  <c r="P1810"/>
  <c r="R1810"/>
  <c r="O1811"/>
  <c r="P1811"/>
  <c r="R1811"/>
  <c r="O1812"/>
  <c r="P1812"/>
  <c r="R1812"/>
  <c r="O1813"/>
  <c r="P1813"/>
  <c r="R1813"/>
  <c r="O1814"/>
  <c r="P1814"/>
  <c r="R1814"/>
  <c r="O1815"/>
  <c r="P1815"/>
  <c r="R1815"/>
  <c r="O1816"/>
  <c r="P1816"/>
  <c r="R1816"/>
  <c r="O1817"/>
  <c r="P1817"/>
  <c r="R1817"/>
  <c r="O1818"/>
  <c r="P1818"/>
  <c r="R1818"/>
  <c r="O1819"/>
  <c r="P1819"/>
  <c r="R1819"/>
  <c r="O1820"/>
  <c r="P1820"/>
  <c r="R1820"/>
  <c r="O1821"/>
  <c r="P1821"/>
  <c r="R1821"/>
  <c r="O1822"/>
  <c r="P1822"/>
  <c r="R1822"/>
  <c r="O1823"/>
  <c r="P1823"/>
  <c r="R1823"/>
  <c r="O1824"/>
  <c r="P1824"/>
  <c r="R1824"/>
  <c r="O1825"/>
  <c r="P1825"/>
  <c r="R1825"/>
  <c r="O1826"/>
  <c r="P1826"/>
  <c r="R1826"/>
  <c r="O1827"/>
  <c r="P1827"/>
  <c r="R1827"/>
  <c r="O1828"/>
  <c r="P1828"/>
  <c r="R1828"/>
  <c r="O1829"/>
  <c r="P1829"/>
  <c r="R1829"/>
  <c r="O1830"/>
  <c r="P1830"/>
  <c r="R1830"/>
  <c r="O1831"/>
  <c r="P1831"/>
  <c r="R1831"/>
  <c r="O1832"/>
  <c r="P1832"/>
  <c r="R1832"/>
  <c r="O1833"/>
  <c r="P1833"/>
  <c r="R1833"/>
  <c r="O1834"/>
  <c r="P1834"/>
  <c r="R1834"/>
  <c r="O1835"/>
  <c r="P1835"/>
  <c r="R1835"/>
  <c r="O1836"/>
  <c r="P1836"/>
  <c r="R1836"/>
  <c r="O1837"/>
  <c r="P1837"/>
  <c r="R1837"/>
  <c r="O1838"/>
  <c r="P1838"/>
  <c r="R1838"/>
  <c r="O1839"/>
  <c r="P1839"/>
  <c r="R1839"/>
  <c r="O1840"/>
  <c r="P1840"/>
  <c r="R1840"/>
  <c r="O1841"/>
  <c r="P1841"/>
  <c r="R1841"/>
  <c r="O1842"/>
  <c r="P1842"/>
  <c r="R1842"/>
  <c r="O1843"/>
  <c r="P1843"/>
  <c r="R1843"/>
  <c r="O1844"/>
  <c r="P1844"/>
  <c r="R1844"/>
  <c r="O1845"/>
  <c r="P1845"/>
  <c r="R1845"/>
  <c r="O1846"/>
  <c r="P1846"/>
  <c r="R1846"/>
  <c r="O1847"/>
  <c r="P1847"/>
  <c r="R1847"/>
  <c r="O1848"/>
  <c r="P1848"/>
  <c r="R1848"/>
  <c r="O1849"/>
  <c r="P1849"/>
  <c r="R1849"/>
  <c r="O1850"/>
  <c r="P1850"/>
  <c r="R1850"/>
  <c r="O1851"/>
  <c r="P1851"/>
  <c r="R1851"/>
  <c r="O1852"/>
  <c r="P1852"/>
  <c r="R1852"/>
  <c r="O1853"/>
  <c r="P1853"/>
  <c r="R1853"/>
  <c r="O1854"/>
  <c r="P1854"/>
  <c r="R1854"/>
  <c r="O1855"/>
  <c r="P1855"/>
  <c r="R1855"/>
  <c r="O1856"/>
  <c r="P1856"/>
  <c r="R1856"/>
  <c r="O1857"/>
  <c r="P1857"/>
  <c r="R1857"/>
  <c r="O1858"/>
  <c r="P1858"/>
  <c r="R1858"/>
  <c r="O1859"/>
  <c r="P1859"/>
  <c r="R1859"/>
  <c r="O1860"/>
  <c r="P1860"/>
  <c r="R1860"/>
  <c r="O1861"/>
  <c r="P1861"/>
  <c r="R1861"/>
  <c r="O1862"/>
  <c r="P1862"/>
  <c r="R1862"/>
  <c r="O1863"/>
  <c r="P1863"/>
  <c r="R1863"/>
  <c r="O1864"/>
  <c r="P1864"/>
  <c r="R1864"/>
  <c r="O1865"/>
  <c r="P1865"/>
  <c r="R1865"/>
  <c r="O1866"/>
  <c r="P1866"/>
  <c r="R1866"/>
  <c r="O1867"/>
  <c r="P1867"/>
  <c r="R1867"/>
  <c r="O1868"/>
  <c r="P1868"/>
  <c r="R1868"/>
  <c r="O1869"/>
  <c r="P1869"/>
  <c r="R1869"/>
  <c r="O1870"/>
  <c r="P1870"/>
  <c r="R1870"/>
  <c r="O1871"/>
  <c r="P1871"/>
  <c r="R1871"/>
  <c r="O1872"/>
  <c r="P1872"/>
  <c r="R1872"/>
  <c r="O1873"/>
  <c r="P1873"/>
  <c r="R1873"/>
  <c r="O1874"/>
  <c r="P1874"/>
  <c r="R1874"/>
  <c r="O1875"/>
  <c r="P1875"/>
  <c r="R1875"/>
  <c r="O1876"/>
  <c r="P1876"/>
  <c r="R1876"/>
  <c r="O1877"/>
  <c r="P1877"/>
  <c r="R1877"/>
  <c r="O1878"/>
  <c r="P1878"/>
  <c r="R1878"/>
  <c r="O1879"/>
  <c r="P1879"/>
  <c r="R1879"/>
  <c r="O1880"/>
  <c r="P1880"/>
  <c r="R1880"/>
  <c r="O1881"/>
  <c r="P1881"/>
  <c r="R1881"/>
  <c r="O1882"/>
  <c r="P1882"/>
  <c r="R1882"/>
  <c r="O1883"/>
  <c r="P1883"/>
  <c r="R1883"/>
  <c r="O1884"/>
  <c r="P1884"/>
  <c r="R1884"/>
  <c r="O1885"/>
  <c r="P1885"/>
  <c r="R1885"/>
  <c r="O1886"/>
  <c r="P1886"/>
  <c r="R1886"/>
  <c r="O1887"/>
  <c r="P1887"/>
  <c r="R1887"/>
  <c r="O1888"/>
  <c r="P1888"/>
  <c r="R1888"/>
  <c r="O1889"/>
  <c r="P1889"/>
  <c r="R1889"/>
  <c r="O1890"/>
  <c r="P1890"/>
  <c r="R1890"/>
  <c r="O1891"/>
  <c r="P1891"/>
  <c r="R1891"/>
  <c r="O1892"/>
  <c r="P1892"/>
  <c r="R1892"/>
  <c r="O1893"/>
  <c r="P1893"/>
  <c r="R1893"/>
  <c r="O1894"/>
  <c r="P1894"/>
  <c r="R1894"/>
  <c r="O1895"/>
  <c r="P1895"/>
  <c r="R1895"/>
  <c r="O1896"/>
  <c r="P1896"/>
  <c r="R1896"/>
  <c r="O1897"/>
  <c r="P1897"/>
  <c r="R1897"/>
  <c r="O1898"/>
  <c r="P1898"/>
  <c r="R1898"/>
  <c r="O1899"/>
  <c r="P1899"/>
  <c r="R1899"/>
  <c r="O1900"/>
  <c r="P1900"/>
  <c r="R1900"/>
  <c r="O1901"/>
  <c r="P1901"/>
  <c r="R1901"/>
  <c r="O1902"/>
  <c r="P1902"/>
  <c r="R1902"/>
  <c r="O1903"/>
  <c r="P1903"/>
  <c r="R1903"/>
  <c r="O1904"/>
  <c r="P1904"/>
  <c r="R1904"/>
  <c r="O1905"/>
  <c r="P1905"/>
  <c r="R1905"/>
  <c r="O1906"/>
  <c r="P1906"/>
  <c r="R1906"/>
  <c r="O1907"/>
  <c r="P1907"/>
  <c r="R1907"/>
  <c r="O1908"/>
  <c r="P1908"/>
  <c r="R1908"/>
  <c r="O1909"/>
  <c r="P1909"/>
  <c r="R1909"/>
  <c r="O1910"/>
  <c r="P1910"/>
  <c r="R1910"/>
  <c r="O1911"/>
  <c r="P1911"/>
  <c r="R1911"/>
  <c r="O1912"/>
  <c r="P1912"/>
  <c r="R1912"/>
  <c r="O1913"/>
  <c r="P1913"/>
  <c r="R1913"/>
  <c r="O1914"/>
  <c r="P1914"/>
  <c r="R1914"/>
  <c r="O1915"/>
  <c r="P1915"/>
  <c r="R1915"/>
  <c r="O1916"/>
  <c r="P1916"/>
  <c r="R1916"/>
  <c r="O1917"/>
  <c r="P1917"/>
  <c r="R1917"/>
  <c r="O1918"/>
  <c r="P1918"/>
  <c r="R1918"/>
  <c r="O1919"/>
  <c r="P1919"/>
  <c r="R1919"/>
  <c r="O1920"/>
  <c r="P1920"/>
  <c r="R1920"/>
  <c r="O1921"/>
  <c r="P1921"/>
  <c r="R1921"/>
  <c r="O1922"/>
  <c r="P1922"/>
  <c r="R1922"/>
  <c r="O1923"/>
  <c r="P1923"/>
  <c r="R1923"/>
  <c r="O1924"/>
  <c r="P1924"/>
  <c r="R1924"/>
  <c r="O1925"/>
  <c r="P1925"/>
  <c r="R1925"/>
  <c r="O1926"/>
  <c r="P1926"/>
  <c r="R1926"/>
  <c r="O1927"/>
  <c r="P1927"/>
  <c r="R1927"/>
  <c r="O1928"/>
  <c r="P1928"/>
  <c r="R1928"/>
  <c r="O1929"/>
  <c r="P1929"/>
  <c r="R1929"/>
  <c r="O1930"/>
  <c r="P1930"/>
  <c r="R1930"/>
  <c r="O1931"/>
  <c r="P1931"/>
  <c r="R1931"/>
  <c r="O1932"/>
  <c r="P1932"/>
  <c r="R1932"/>
  <c r="O1933"/>
  <c r="P1933"/>
  <c r="R1933"/>
  <c r="O1934"/>
  <c r="P1934"/>
  <c r="R1934"/>
  <c r="O1935"/>
  <c r="P1935"/>
  <c r="R1935"/>
  <c r="O1936"/>
  <c r="P1936"/>
  <c r="R1936"/>
  <c r="O1937"/>
  <c r="P1937"/>
  <c r="R1937"/>
  <c r="O1938"/>
  <c r="P1938"/>
  <c r="R1938"/>
  <c r="O1939"/>
  <c r="P1939"/>
  <c r="R1939"/>
  <c r="O1940"/>
  <c r="P1940"/>
  <c r="R1940"/>
  <c r="O1941"/>
  <c r="P1941"/>
  <c r="R1941"/>
  <c r="O1942"/>
  <c r="P1942"/>
  <c r="R1942"/>
  <c r="O1943"/>
  <c r="P1943"/>
  <c r="R1943"/>
  <c r="O1944"/>
  <c r="P1944"/>
  <c r="R1944"/>
  <c r="O1945"/>
  <c r="P1945"/>
  <c r="R1945"/>
  <c r="O1946"/>
  <c r="P1946"/>
  <c r="R1946"/>
  <c r="O1947"/>
  <c r="P1947"/>
  <c r="R1947"/>
  <c r="O1948"/>
  <c r="P1948"/>
  <c r="R1948"/>
  <c r="O1949"/>
  <c r="P1949"/>
  <c r="R1949"/>
  <c r="O1950"/>
  <c r="P1950"/>
  <c r="R1950"/>
  <c r="O1951"/>
  <c r="P1951"/>
  <c r="R1951"/>
  <c r="O1952"/>
  <c r="P1952"/>
  <c r="R1952"/>
  <c r="O1953"/>
  <c r="P1953"/>
  <c r="R1953"/>
  <c r="O1954"/>
  <c r="P1954"/>
  <c r="R1954"/>
  <c r="O1955"/>
  <c r="P1955"/>
  <c r="R1955"/>
  <c r="O1956"/>
  <c r="P1956"/>
  <c r="R1956"/>
  <c r="O1957"/>
  <c r="P1957"/>
  <c r="R1957"/>
  <c r="O1958"/>
  <c r="P1958"/>
  <c r="R1958"/>
  <c r="O1959"/>
  <c r="P1959"/>
  <c r="R1959"/>
  <c r="O1960"/>
  <c r="P1960"/>
  <c r="R1960"/>
  <c r="O1961"/>
  <c r="P1961"/>
  <c r="R1961"/>
  <c r="O1962"/>
  <c r="P1962"/>
  <c r="R1962"/>
  <c r="O1963"/>
  <c r="P1963"/>
  <c r="R1963"/>
  <c r="O1964"/>
  <c r="P1964"/>
  <c r="R1964"/>
  <c r="O1965"/>
  <c r="P1965"/>
  <c r="R1965"/>
  <c r="O1966"/>
  <c r="P1966"/>
  <c r="R1966"/>
  <c r="O1967"/>
  <c r="P1967"/>
  <c r="R1967"/>
  <c r="O1968"/>
  <c r="P1968"/>
  <c r="R1968"/>
  <c r="O1969"/>
  <c r="P1969"/>
  <c r="R1969"/>
  <c r="O1970"/>
  <c r="P1970"/>
  <c r="R1970"/>
  <c r="O1971"/>
  <c r="P1971"/>
  <c r="R1971"/>
  <c r="O1972"/>
  <c r="P1972"/>
  <c r="R1972"/>
  <c r="O1973"/>
  <c r="P1973"/>
  <c r="R1973"/>
  <c r="O1974"/>
  <c r="P1974"/>
  <c r="R1974"/>
  <c r="O1975"/>
  <c r="P1975"/>
  <c r="R1975"/>
  <c r="O1976"/>
  <c r="P1976"/>
  <c r="R1976"/>
  <c r="O1977"/>
  <c r="P1977"/>
  <c r="R1977"/>
  <c r="O1978"/>
  <c r="P1978"/>
  <c r="R1978"/>
  <c r="O1979"/>
  <c r="P1979"/>
  <c r="R1979"/>
  <c r="O1980"/>
  <c r="P1980"/>
  <c r="R1980"/>
  <c r="O1981"/>
  <c r="P1981"/>
  <c r="R1981"/>
  <c r="O1982"/>
  <c r="P1982"/>
  <c r="R1982"/>
  <c r="O1983"/>
  <c r="P1983"/>
  <c r="R1983"/>
  <c r="O1984"/>
  <c r="P1984"/>
  <c r="R1984"/>
  <c r="O1985"/>
  <c r="P1985"/>
  <c r="R1985"/>
  <c r="O1986"/>
  <c r="P1986"/>
  <c r="R1986"/>
  <c r="O1987"/>
  <c r="P1987"/>
  <c r="R1987"/>
  <c r="O1988"/>
  <c r="P1988"/>
  <c r="R1988"/>
  <c r="O1989"/>
  <c r="P1989"/>
  <c r="R1989"/>
  <c r="O1990"/>
  <c r="P1990"/>
  <c r="R1990"/>
  <c r="O1991"/>
  <c r="P1991"/>
  <c r="R1991"/>
  <c r="O1992"/>
  <c r="P1992"/>
  <c r="R1992"/>
  <c r="O1993"/>
  <c r="P1993"/>
  <c r="R1993"/>
  <c r="O1994"/>
  <c r="P1994"/>
  <c r="R1994"/>
  <c r="O1995"/>
  <c r="P1995"/>
  <c r="R1995"/>
  <c r="O1996"/>
  <c r="P1996"/>
  <c r="R1996"/>
  <c r="O1997"/>
  <c r="P1997"/>
  <c r="R1997"/>
  <c r="O1998"/>
  <c r="P1998"/>
  <c r="R1998"/>
  <c r="O1999"/>
  <c r="P1999"/>
  <c r="R1999"/>
  <c r="O2000"/>
  <c r="P2000"/>
  <c r="R2000"/>
  <c r="O2001"/>
  <c r="P2001"/>
  <c r="R2001"/>
  <c r="O2002"/>
  <c r="P2002"/>
  <c r="R2002"/>
  <c r="O2003"/>
  <c r="P2003"/>
  <c r="R2003"/>
  <c r="O2004"/>
  <c r="P2004"/>
  <c r="R2004"/>
  <c r="O2005"/>
  <c r="P2005"/>
  <c r="R2005"/>
  <c r="O2006"/>
  <c r="P2006"/>
  <c r="R2006"/>
  <c r="O2007"/>
  <c r="P2007"/>
  <c r="R2007"/>
  <c r="O2008"/>
  <c r="P2008"/>
  <c r="R2008"/>
  <c r="O2009"/>
  <c r="P2009"/>
  <c r="R2009"/>
  <c r="O2010"/>
  <c r="P2010"/>
  <c r="R2010"/>
  <c r="O2011"/>
  <c r="P2011"/>
  <c r="R2011"/>
  <c r="O2012"/>
  <c r="P2012"/>
  <c r="R2012"/>
  <c r="O2013"/>
  <c r="P2013"/>
  <c r="R2013"/>
  <c r="O2014"/>
  <c r="P2014"/>
  <c r="R2014"/>
  <c r="O2015"/>
  <c r="P2015"/>
  <c r="R2015"/>
  <c r="O2016"/>
  <c r="P2016"/>
  <c r="R2016"/>
  <c r="O2017"/>
  <c r="P2017"/>
  <c r="R2017"/>
  <c r="O2018"/>
  <c r="P2018"/>
  <c r="R2018"/>
  <c r="O2019"/>
  <c r="P2019"/>
  <c r="R2019"/>
  <c r="O2020"/>
  <c r="P2020"/>
  <c r="R2020"/>
  <c r="O2021"/>
  <c r="P2021"/>
  <c r="R2021"/>
  <c r="O2022"/>
  <c r="P2022"/>
  <c r="R2022"/>
  <c r="O2023"/>
  <c r="P2023"/>
  <c r="R2023"/>
  <c r="O2024"/>
  <c r="P2024"/>
  <c r="R2024"/>
  <c r="O2025"/>
  <c r="P2025"/>
  <c r="R2025"/>
  <c r="O2026"/>
  <c r="P2026"/>
  <c r="R2026"/>
  <c r="O2027"/>
  <c r="P2027"/>
  <c r="R2027"/>
  <c r="O2028"/>
  <c r="P2028"/>
  <c r="R2028"/>
  <c r="O2029"/>
  <c r="P2029"/>
  <c r="R2029"/>
  <c r="O2030"/>
  <c r="P2030"/>
  <c r="R2030"/>
  <c r="O2031"/>
  <c r="P2031"/>
  <c r="R2031"/>
  <c r="O2032"/>
  <c r="P2032"/>
  <c r="R2032"/>
  <c r="O2033"/>
  <c r="P2033"/>
  <c r="R2033"/>
  <c r="O2034"/>
  <c r="P2034"/>
  <c r="R2034"/>
  <c r="O2035"/>
  <c r="P2035"/>
  <c r="R2035"/>
  <c r="O2036"/>
  <c r="P2036"/>
  <c r="R2036"/>
  <c r="O2037"/>
  <c r="P2037"/>
  <c r="R2037"/>
  <c r="O2038"/>
  <c r="P2038"/>
  <c r="R2038"/>
  <c r="O2039"/>
  <c r="P2039"/>
  <c r="R2039"/>
  <c r="O2040"/>
  <c r="P2040"/>
  <c r="R2040"/>
  <c r="O2041"/>
  <c r="P2041"/>
  <c r="R2041"/>
  <c r="O2042"/>
  <c r="P2042"/>
  <c r="R2042"/>
  <c r="O2043"/>
  <c r="P2043"/>
  <c r="R2043"/>
  <c r="O2044"/>
  <c r="P2044"/>
  <c r="R2044"/>
  <c r="O2045"/>
  <c r="P2045"/>
  <c r="R2045"/>
  <c r="O2046"/>
  <c r="P2046"/>
  <c r="R2046"/>
  <c r="O2047"/>
  <c r="P2047"/>
  <c r="R2047"/>
  <c r="O2048"/>
  <c r="P2048"/>
  <c r="R2048"/>
  <c r="O2049"/>
  <c r="P2049"/>
  <c r="R2049"/>
  <c r="O2050"/>
  <c r="P2050"/>
  <c r="R2050"/>
  <c r="O2051"/>
  <c r="P2051"/>
  <c r="R2051"/>
  <c r="O2052"/>
  <c r="P2052"/>
  <c r="R2052"/>
  <c r="O2053"/>
  <c r="P2053"/>
  <c r="R2053"/>
  <c r="O2054"/>
  <c r="P2054"/>
  <c r="R2054"/>
  <c r="O2055"/>
  <c r="P2055"/>
  <c r="R2055"/>
  <c r="O2056"/>
  <c r="P2056"/>
  <c r="R2056"/>
  <c r="O2057"/>
  <c r="P2057"/>
  <c r="R2057"/>
  <c r="O2058"/>
  <c r="P2058"/>
  <c r="R2058"/>
  <c r="O2059"/>
  <c r="P2059"/>
  <c r="R2059"/>
  <c r="O2060"/>
  <c r="P2060"/>
  <c r="R2060"/>
  <c r="O2061"/>
  <c r="P2061"/>
  <c r="R2061"/>
  <c r="O2062"/>
  <c r="P2062"/>
  <c r="R2062"/>
  <c r="O2063"/>
  <c r="P2063"/>
  <c r="R2063"/>
  <c r="O2064"/>
  <c r="P2064"/>
  <c r="R2064"/>
  <c r="O2065"/>
  <c r="P2065"/>
  <c r="R2065"/>
  <c r="O2066"/>
  <c r="P2066"/>
  <c r="R2066"/>
  <c r="O2067"/>
  <c r="P2067"/>
  <c r="R2067"/>
  <c r="O2068"/>
  <c r="P2068"/>
  <c r="R2068"/>
  <c r="O2069"/>
  <c r="P2069"/>
  <c r="R2069"/>
  <c r="O2070"/>
  <c r="P2070"/>
  <c r="R2070"/>
  <c r="O2071"/>
  <c r="P2071"/>
  <c r="R2071"/>
  <c r="O2072"/>
  <c r="P2072"/>
  <c r="R2072"/>
  <c r="O2073"/>
  <c r="P2073"/>
  <c r="R2073"/>
  <c r="O2074"/>
  <c r="P2074"/>
  <c r="R2074"/>
  <c r="O2075"/>
  <c r="P2075"/>
  <c r="R2075"/>
  <c r="O2076"/>
  <c r="P2076"/>
  <c r="R2076"/>
  <c r="O2077"/>
  <c r="P2077"/>
  <c r="R2077"/>
  <c r="O2078"/>
  <c r="P2078"/>
  <c r="R2078"/>
  <c r="O2079"/>
  <c r="P2079"/>
  <c r="R2079"/>
  <c r="O2080"/>
  <c r="P2080"/>
  <c r="R2080"/>
  <c r="O2081"/>
  <c r="P2081"/>
  <c r="R2081"/>
  <c r="O2082"/>
  <c r="P2082"/>
  <c r="R2082"/>
  <c r="O2083"/>
  <c r="P2083"/>
  <c r="R2083"/>
  <c r="O2084"/>
  <c r="P2084"/>
  <c r="R2084"/>
  <c r="O2085"/>
  <c r="P2085"/>
  <c r="R2085"/>
  <c r="O2086"/>
  <c r="P2086"/>
  <c r="R2086"/>
  <c r="O2087"/>
  <c r="P2087"/>
  <c r="R2087"/>
  <c r="O2088"/>
  <c r="P2088"/>
  <c r="R2088"/>
  <c r="O2089"/>
  <c r="P2089"/>
  <c r="R2089"/>
  <c r="O2090"/>
  <c r="P2090"/>
  <c r="R2090"/>
  <c r="O2091"/>
  <c r="P2091"/>
  <c r="R2091"/>
  <c r="O2092"/>
  <c r="P2092"/>
  <c r="R2092"/>
  <c r="O2093"/>
  <c r="P2093"/>
  <c r="R2093"/>
  <c r="O2094"/>
  <c r="P2094"/>
  <c r="R2094"/>
  <c r="O2095"/>
  <c r="P2095"/>
  <c r="R2095"/>
  <c r="O2096"/>
  <c r="P2096"/>
  <c r="R2096"/>
  <c r="O2097"/>
  <c r="P2097"/>
  <c r="R2097"/>
  <c r="O2098"/>
  <c r="P2098"/>
  <c r="R2098"/>
  <c r="O2099"/>
  <c r="P2099"/>
  <c r="R2099"/>
  <c r="O2100"/>
  <c r="P2100"/>
  <c r="R2100"/>
  <c r="O2101"/>
  <c r="P2101"/>
  <c r="R2101"/>
  <c r="O2102"/>
  <c r="P2102"/>
  <c r="R2102"/>
  <c r="O2103"/>
  <c r="P2103"/>
  <c r="R2103"/>
  <c r="O2104"/>
  <c r="P2104"/>
  <c r="R2104"/>
  <c r="O2105"/>
  <c r="P2105"/>
  <c r="R2105"/>
  <c r="O2106"/>
  <c r="P2106"/>
  <c r="R2106"/>
  <c r="O2107"/>
  <c r="P2107"/>
  <c r="R2107"/>
  <c r="O2108"/>
  <c r="P2108"/>
  <c r="R2108"/>
  <c r="O2109"/>
  <c r="P2109"/>
  <c r="R2109"/>
  <c r="O2110"/>
  <c r="P2110"/>
  <c r="R2110"/>
  <c r="O2111"/>
  <c r="P2111"/>
  <c r="R2111"/>
  <c r="O2112"/>
  <c r="P2112"/>
  <c r="R2112"/>
  <c r="O2113"/>
  <c r="P2113"/>
  <c r="R2113"/>
  <c r="O2114"/>
  <c r="P2114"/>
  <c r="R2114"/>
  <c r="O2115"/>
  <c r="P2115"/>
  <c r="R2115"/>
  <c r="O2116"/>
  <c r="P2116"/>
  <c r="R2116"/>
  <c r="O2117"/>
  <c r="P2117"/>
  <c r="R2117"/>
  <c r="O2118"/>
  <c r="P2118"/>
  <c r="R2118"/>
  <c r="O2119"/>
  <c r="P2119"/>
  <c r="R2119"/>
  <c r="O2120"/>
  <c r="P2120"/>
  <c r="R2120"/>
  <c r="O2121"/>
  <c r="P2121"/>
  <c r="R2121"/>
  <c r="O2122"/>
  <c r="P2122"/>
  <c r="R2122"/>
  <c r="O2123"/>
  <c r="P2123"/>
  <c r="R2123"/>
  <c r="O2124"/>
  <c r="P2124"/>
  <c r="R2124"/>
  <c r="O2125"/>
  <c r="P2125"/>
  <c r="R2125"/>
  <c r="O2126"/>
  <c r="P2126"/>
  <c r="R2126"/>
  <c r="O2127"/>
  <c r="P2127"/>
  <c r="R2127"/>
  <c r="O2128"/>
  <c r="P2128"/>
  <c r="R2128"/>
  <c r="O2129"/>
  <c r="P2129"/>
  <c r="R2129"/>
  <c r="O2130"/>
  <c r="P2130"/>
  <c r="R2130"/>
  <c r="O2131"/>
  <c r="P2131"/>
  <c r="R2131"/>
  <c r="O2132"/>
  <c r="P2132"/>
  <c r="R2132"/>
  <c r="O2133"/>
  <c r="P2133"/>
  <c r="R2133"/>
  <c r="O2134"/>
  <c r="P2134"/>
  <c r="R2134"/>
  <c r="O2135"/>
  <c r="P2135"/>
  <c r="R2135"/>
  <c r="O2136"/>
  <c r="P2136"/>
  <c r="R2136"/>
  <c r="O2137"/>
  <c r="P2137"/>
  <c r="R2137"/>
  <c r="O2138"/>
  <c r="P2138"/>
  <c r="R2138"/>
  <c r="O2139"/>
  <c r="P2139"/>
  <c r="R2139"/>
  <c r="O2140"/>
  <c r="P2140"/>
  <c r="R2140"/>
  <c r="O2141"/>
  <c r="P2141"/>
  <c r="R2141"/>
  <c r="O2142"/>
  <c r="P2142"/>
  <c r="R2142"/>
  <c r="O2143"/>
  <c r="P2143"/>
  <c r="R2143"/>
  <c r="O2144"/>
  <c r="P2144"/>
  <c r="R2144"/>
  <c r="O2145"/>
  <c r="P2145"/>
  <c r="R2145"/>
  <c r="O2146"/>
  <c r="P2146"/>
  <c r="R2146"/>
  <c r="O2147"/>
  <c r="P2147"/>
  <c r="R2147"/>
  <c r="O2148"/>
  <c r="P2148"/>
  <c r="R2148"/>
  <c r="O2149"/>
  <c r="P2149"/>
  <c r="R2149"/>
  <c r="O2150"/>
  <c r="P2150"/>
  <c r="R2150"/>
  <c r="O2151"/>
  <c r="P2151"/>
  <c r="R2151"/>
  <c r="O2152"/>
  <c r="P2152"/>
  <c r="R2152"/>
  <c r="O2153"/>
  <c r="P2153"/>
  <c r="R2153"/>
  <c r="O2154"/>
  <c r="P2154"/>
  <c r="R2154"/>
  <c r="O2155"/>
  <c r="P2155"/>
  <c r="R2155"/>
  <c r="O2156"/>
  <c r="P2156"/>
  <c r="R2156"/>
  <c r="O2157"/>
  <c r="P2157"/>
  <c r="R2157"/>
  <c r="O2158"/>
  <c r="P2158"/>
  <c r="R2158"/>
  <c r="O2159"/>
  <c r="P2159"/>
  <c r="R2159"/>
  <c r="O2160"/>
  <c r="P2160"/>
  <c r="R2160"/>
  <c r="O2161"/>
  <c r="P2161"/>
  <c r="R2161"/>
  <c r="O2162"/>
  <c r="P2162"/>
  <c r="R2162"/>
  <c r="O2163"/>
  <c r="P2163"/>
  <c r="R2163"/>
  <c r="O2164"/>
  <c r="P2164"/>
  <c r="R2164"/>
  <c r="O2165"/>
  <c r="P2165"/>
  <c r="R2165"/>
  <c r="O2166"/>
  <c r="P2166"/>
  <c r="R2166"/>
  <c r="O2167"/>
  <c r="P2167"/>
  <c r="R2167"/>
  <c r="O2168"/>
  <c r="P2168"/>
  <c r="R2168"/>
  <c r="O2169"/>
  <c r="P2169"/>
  <c r="R2169"/>
  <c r="O2170"/>
  <c r="P2170"/>
  <c r="R2170"/>
  <c r="O2171"/>
  <c r="P2171"/>
  <c r="R2171"/>
  <c r="O2172"/>
  <c r="P2172"/>
  <c r="R2172"/>
  <c r="O2173"/>
  <c r="P2173"/>
  <c r="R2173"/>
  <c r="O2174"/>
  <c r="P2174"/>
  <c r="R2174"/>
  <c r="O2175"/>
  <c r="P2175"/>
  <c r="R2175"/>
  <c r="O2176"/>
  <c r="P2176"/>
  <c r="R2176"/>
  <c r="O2177"/>
  <c r="P2177"/>
  <c r="R2177"/>
  <c r="O2178"/>
  <c r="P2178"/>
  <c r="R2178"/>
  <c r="O2179"/>
  <c r="P2179"/>
  <c r="R2179"/>
  <c r="O2180"/>
  <c r="P2180"/>
  <c r="R2180"/>
  <c r="O2181"/>
  <c r="P2181"/>
  <c r="R2181"/>
  <c r="O2182"/>
  <c r="P2182"/>
  <c r="R2182"/>
  <c r="O2183"/>
  <c r="P2183"/>
  <c r="R2183"/>
  <c r="O2184"/>
  <c r="P2184"/>
  <c r="R2184"/>
  <c r="O2185"/>
  <c r="P2185"/>
  <c r="R2185"/>
  <c r="O2186"/>
  <c r="P2186"/>
  <c r="R2186"/>
  <c r="O2187"/>
  <c r="P2187"/>
  <c r="R2187"/>
  <c r="O2188"/>
  <c r="P2188"/>
  <c r="R2188"/>
  <c r="O2189"/>
  <c r="P2189"/>
  <c r="R2189"/>
  <c r="O2190"/>
  <c r="P2190"/>
  <c r="R2190"/>
  <c r="O2191"/>
  <c r="P2191"/>
  <c r="R2191"/>
  <c r="O2192"/>
  <c r="P2192"/>
  <c r="R2192"/>
  <c r="O2193"/>
  <c r="P2193"/>
  <c r="R2193"/>
  <c r="O2194"/>
  <c r="P2194"/>
  <c r="R2194"/>
  <c r="O2195"/>
  <c r="P2195"/>
  <c r="R2195"/>
  <c r="O2196"/>
  <c r="P2196"/>
  <c r="R2196"/>
  <c r="O2197"/>
  <c r="P2197"/>
  <c r="R2197"/>
  <c r="O2198"/>
  <c r="P2198"/>
  <c r="R2198"/>
  <c r="O2199"/>
  <c r="P2199"/>
  <c r="R2199"/>
  <c r="O2200"/>
  <c r="P2200"/>
  <c r="R2200"/>
  <c r="O2201"/>
  <c r="P2201"/>
  <c r="R2201"/>
  <c r="O2202"/>
  <c r="P2202"/>
  <c r="R2202"/>
  <c r="O2203"/>
  <c r="P2203"/>
  <c r="R2203"/>
  <c r="O2204"/>
  <c r="P2204"/>
  <c r="R2204"/>
  <c r="O2205"/>
  <c r="P2205"/>
  <c r="R2205"/>
  <c r="O2206"/>
  <c r="P2206"/>
  <c r="R2206"/>
  <c r="O2207"/>
  <c r="P2207"/>
  <c r="R2207"/>
  <c r="O2208"/>
  <c r="P2208"/>
  <c r="R2208"/>
  <c r="O2209"/>
  <c r="P2209"/>
  <c r="R2209"/>
  <c r="O2210"/>
  <c r="P2210"/>
  <c r="R2210"/>
  <c r="O2211"/>
  <c r="P2211"/>
  <c r="R2211"/>
  <c r="O2212"/>
  <c r="P2212"/>
  <c r="R2212"/>
  <c r="O2213"/>
  <c r="P2213"/>
  <c r="R2213"/>
  <c r="O2214"/>
  <c r="P2214"/>
  <c r="R2214"/>
  <c r="O2215"/>
  <c r="P2215"/>
  <c r="R2215"/>
  <c r="O2216"/>
  <c r="P2216"/>
  <c r="R2216"/>
  <c r="O2217"/>
  <c r="P2217"/>
  <c r="R2217"/>
  <c r="O2218"/>
  <c r="P2218"/>
  <c r="R2218"/>
  <c r="O2219"/>
  <c r="P2219"/>
  <c r="R2219"/>
  <c r="O2220"/>
  <c r="P2220"/>
  <c r="R2220"/>
  <c r="O2221"/>
  <c r="P2221"/>
  <c r="R2221"/>
  <c r="O2222"/>
  <c r="P2222"/>
  <c r="R2222"/>
  <c r="O2223"/>
  <c r="P2223"/>
  <c r="R2223"/>
  <c r="O2224"/>
  <c r="P2224"/>
  <c r="R2224"/>
  <c r="O2225"/>
  <c r="P2225"/>
  <c r="R2225"/>
  <c r="O2226"/>
  <c r="P2226"/>
  <c r="R2226"/>
  <c r="O2227"/>
  <c r="P2227"/>
  <c r="R2227"/>
  <c r="O2228"/>
  <c r="P2228"/>
  <c r="R2228"/>
  <c r="O2229"/>
  <c r="P2229"/>
  <c r="R2229"/>
  <c r="O2230"/>
  <c r="P2230"/>
  <c r="R2230"/>
  <c r="O2231"/>
  <c r="P2231"/>
  <c r="R2231"/>
  <c r="O2232"/>
  <c r="P2232"/>
  <c r="R2232"/>
  <c r="O2233"/>
  <c r="P2233"/>
  <c r="R2233"/>
  <c r="O2234"/>
  <c r="P2234"/>
  <c r="R2234"/>
  <c r="O2235"/>
  <c r="P2235"/>
  <c r="R2235"/>
  <c r="O2236"/>
  <c r="P2236"/>
  <c r="R2236"/>
  <c r="O2237"/>
  <c r="P2237"/>
  <c r="R2237"/>
  <c r="O2238"/>
  <c r="P2238"/>
  <c r="R2238"/>
  <c r="O2239"/>
  <c r="P2239"/>
  <c r="R2239"/>
  <c r="O2240"/>
  <c r="P2240"/>
  <c r="R2240"/>
  <c r="O2241"/>
  <c r="P2241"/>
  <c r="R2241"/>
  <c r="O2242"/>
  <c r="P2242"/>
  <c r="R2242"/>
  <c r="O2243"/>
  <c r="P2243"/>
  <c r="R2243"/>
  <c r="O2244"/>
  <c r="P2244"/>
  <c r="R2244"/>
  <c r="O2245"/>
  <c r="P2245"/>
  <c r="R2245"/>
  <c r="O2246"/>
  <c r="P2246"/>
  <c r="R2246"/>
  <c r="O2247"/>
  <c r="P2247"/>
  <c r="R2247"/>
  <c r="O2248"/>
  <c r="P2248"/>
  <c r="R2248"/>
  <c r="O2249"/>
  <c r="P2249"/>
  <c r="R2249"/>
  <c r="O2250"/>
  <c r="P2250"/>
  <c r="R2250"/>
  <c r="O2251"/>
  <c r="P2251"/>
  <c r="R2251"/>
  <c r="O2252"/>
  <c r="P2252"/>
  <c r="R2252"/>
  <c r="O2253"/>
  <c r="P2253"/>
  <c r="R2253"/>
  <c r="O2254"/>
  <c r="P2254"/>
  <c r="R2254"/>
  <c r="O2255"/>
  <c r="P2255"/>
  <c r="R2255"/>
  <c r="O2256"/>
  <c r="P2256"/>
  <c r="R2256"/>
  <c r="O2257"/>
  <c r="P2257"/>
  <c r="R2257"/>
  <c r="O2258"/>
  <c r="P2258"/>
  <c r="R2258"/>
  <c r="O2259"/>
  <c r="P2259"/>
  <c r="R2259"/>
  <c r="O2260"/>
  <c r="P2260"/>
  <c r="R2260"/>
  <c r="O2261"/>
  <c r="P2261"/>
  <c r="R2261"/>
  <c r="O2262"/>
  <c r="P2262"/>
  <c r="R2262"/>
  <c r="O2263"/>
  <c r="P2263"/>
  <c r="R2263"/>
  <c r="O2264"/>
  <c r="P2264"/>
  <c r="R2264"/>
  <c r="O2265"/>
  <c r="P2265"/>
  <c r="R2265"/>
  <c r="O2266"/>
  <c r="P2266"/>
  <c r="R2266"/>
  <c r="O2267"/>
  <c r="P2267"/>
  <c r="R2267"/>
  <c r="O2268"/>
  <c r="P2268"/>
  <c r="R2268"/>
  <c r="O2269"/>
  <c r="P2269"/>
  <c r="R2269"/>
  <c r="O2270"/>
  <c r="P2270"/>
  <c r="R2270"/>
  <c r="O2271"/>
  <c r="P2271"/>
  <c r="R2271"/>
  <c r="O2272"/>
  <c r="P2272"/>
  <c r="R2272"/>
  <c r="O2273"/>
  <c r="P2273"/>
  <c r="R2273"/>
  <c r="O2274"/>
  <c r="P2274"/>
  <c r="R2274"/>
  <c r="O2275"/>
  <c r="P2275"/>
  <c r="R2275"/>
  <c r="O2276"/>
  <c r="P2276"/>
  <c r="R2276"/>
  <c r="O2277"/>
  <c r="P2277"/>
  <c r="R2277"/>
  <c r="O2278"/>
  <c r="P2278"/>
  <c r="R2278"/>
  <c r="O2279"/>
  <c r="P2279"/>
  <c r="R2279"/>
  <c r="O2280"/>
  <c r="P2280"/>
  <c r="R2280"/>
  <c r="O2281"/>
  <c r="P2281"/>
  <c r="R2281"/>
  <c r="O2282"/>
  <c r="P2282"/>
  <c r="R2282"/>
  <c r="O2283"/>
  <c r="P2283"/>
  <c r="R2283"/>
  <c r="O2284"/>
  <c r="P2284"/>
  <c r="R2284"/>
  <c r="O2285"/>
  <c r="P2285"/>
  <c r="R2285"/>
  <c r="O2286"/>
  <c r="P2286"/>
  <c r="R2286"/>
  <c r="O2287"/>
  <c r="P2287"/>
  <c r="R2287"/>
  <c r="O2288"/>
  <c r="P2288"/>
  <c r="R2288"/>
  <c r="O2289"/>
  <c r="P2289"/>
  <c r="R2289"/>
  <c r="O2290"/>
  <c r="P2290"/>
  <c r="R2290"/>
  <c r="O2291"/>
  <c r="P2291"/>
  <c r="R2291"/>
  <c r="O2292"/>
  <c r="P2292"/>
  <c r="R2292"/>
  <c r="O2293"/>
  <c r="P2293"/>
  <c r="R2293"/>
  <c r="O2294"/>
  <c r="P2294"/>
  <c r="R2294"/>
  <c r="O2295"/>
  <c r="P2295"/>
  <c r="R2295"/>
  <c r="O2296"/>
  <c r="P2296"/>
  <c r="R2296"/>
  <c r="O2297"/>
  <c r="P2297"/>
  <c r="R2297"/>
  <c r="O2298"/>
  <c r="P2298"/>
  <c r="R2298"/>
  <c r="O2299"/>
  <c r="P2299"/>
  <c r="R2299"/>
  <c r="O2300"/>
  <c r="P2300"/>
  <c r="R2300"/>
  <c r="O2301"/>
  <c r="P2301"/>
  <c r="R2301"/>
  <c r="O2302"/>
  <c r="P2302"/>
  <c r="R2302"/>
  <c r="O2303"/>
  <c r="P2303"/>
  <c r="R2303"/>
  <c r="O2304"/>
  <c r="P2304"/>
  <c r="R2304"/>
  <c r="O2305"/>
  <c r="P2305"/>
  <c r="R2305"/>
  <c r="O2306"/>
  <c r="P2306"/>
  <c r="R2306"/>
  <c r="O2307"/>
  <c r="P2307"/>
  <c r="R2307"/>
  <c r="O2308"/>
  <c r="P2308"/>
  <c r="R2308"/>
  <c r="O2309"/>
  <c r="P2309"/>
  <c r="R2309"/>
  <c r="O2310"/>
  <c r="P2310"/>
  <c r="R2310"/>
  <c r="O2311"/>
  <c r="P2311"/>
  <c r="R2311"/>
  <c r="O2312"/>
  <c r="P2312"/>
  <c r="R2312"/>
  <c r="O2313"/>
  <c r="P2313"/>
  <c r="R2313"/>
  <c r="O2314"/>
  <c r="P2314"/>
  <c r="R2314"/>
  <c r="O2315"/>
  <c r="P2315"/>
  <c r="R2315"/>
  <c r="O2316"/>
  <c r="P2316"/>
  <c r="R2316"/>
  <c r="O2317"/>
  <c r="P2317"/>
  <c r="R2317"/>
  <c r="O2318"/>
  <c r="P2318"/>
  <c r="R2318"/>
  <c r="O2319"/>
  <c r="P2319"/>
  <c r="R2319"/>
  <c r="O2320"/>
  <c r="P2320"/>
  <c r="R2320"/>
  <c r="O2321"/>
  <c r="P2321"/>
  <c r="R2321"/>
  <c r="O2322"/>
  <c r="P2322"/>
  <c r="R2322"/>
  <c r="O2323"/>
  <c r="P2323"/>
  <c r="R2323"/>
  <c r="O2324"/>
  <c r="P2324"/>
  <c r="R2324"/>
  <c r="O2325"/>
  <c r="P2325"/>
  <c r="R2325"/>
  <c r="O2326"/>
  <c r="P2326"/>
  <c r="R2326"/>
  <c r="O2327"/>
  <c r="P2327"/>
  <c r="R2327"/>
  <c r="O2328"/>
  <c r="P2328"/>
  <c r="R2328"/>
  <c r="O2329"/>
  <c r="P2329"/>
  <c r="R2329"/>
  <c r="O2330"/>
  <c r="P2330"/>
  <c r="R2330"/>
  <c r="O2331"/>
  <c r="P2331"/>
  <c r="R2331"/>
  <c r="O2332"/>
  <c r="P2332"/>
  <c r="R2332"/>
  <c r="O2333"/>
  <c r="P2333"/>
  <c r="R2333"/>
  <c r="O2334"/>
  <c r="P2334"/>
  <c r="R2334"/>
  <c r="O2335"/>
  <c r="P2335"/>
  <c r="R2335"/>
  <c r="O2336"/>
  <c r="P2336"/>
  <c r="R2336"/>
  <c r="O2337"/>
  <c r="P2337"/>
  <c r="R2337"/>
  <c r="O2338"/>
  <c r="P2338"/>
  <c r="R2338"/>
  <c r="O2339"/>
  <c r="P2339"/>
  <c r="R2339"/>
  <c r="O2340"/>
  <c r="P2340"/>
  <c r="R2340"/>
  <c r="O2341"/>
  <c r="P2341"/>
  <c r="R2341"/>
  <c r="O2342"/>
  <c r="P2342"/>
  <c r="R2342"/>
  <c r="O2343"/>
  <c r="P2343"/>
  <c r="R2343"/>
  <c r="O2344"/>
  <c r="P2344"/>
  <c r="R2344"/>
  <c r="O2345"/>
  <c r="P2345"/>
  <c r="R2345"/>
  <c r="O2346"/>
  <c r="P2346"/>
  <c r="R2346"/>
  <c r="O2347"/>
  <c r="P2347"/>
  <c r="R2347"/>
  <c r="O2348"/>
  <c r="P2348"/>
  <c r="R2348"/>
  <c r="O2349"/>
  <c r="P2349"/>
  <c r="R2349"/>
  <c r="O2350"/>
  <c r="P2350"/>
  <c r="R2350"/>
  <c r="O2351"/>
  <c r="P2351"/>
  <c r="R2351"/>
  <c r="O2352"/>
  <c r="P2352"/>
  <c r="R2352"/>
  <c r="O2353"/>
  <c r="P2353"/>
  <c r="R2353"/>
  <c r="O2354"/>
  <c r="P2354"/>
  <c r="R2354"/>
  <c r="O2355"/>
  <c r="P2355"/>
  <c r="R2355"/>
  <c r="O2356"/>
  <c r="P2356"/>
  <c r="R2356"/>
  <c r="O2357"/>
  <c r="P2357"/>
  <c r="R2357"/>
  <c r="O2358"/>
  <c r="P2358"/>
  <c r="R2358"/>
  <c r="O2359"/>
  <c r="P2359"/>
  <c r="R2359"/>
  <c r="O2360"/>
  <c r="P2360"/>
  <c r="R2360"/>
  <c r="O2361"/>
  <c r="P2361"/>
  <c r="R2361"/>
  <c r="O2362"/>
  <c r="P2362"/>
  <c r="R2362"/>
  <c r="O2363"/>
  <c r="P2363"/>
  <c r="R2363"/>
  <c r="O2364"/>
  <c r="P2364"/>
  <c r="R2364"/>
  <c r="O2365"/>
  <c r="P2365"/>
  <c r="R2365"/>
  <c r="O2366"/>
  <c r="P2366"/>
  <c r="R2366"/>
  <c r="O2367"/>
  <c r="P2367"/>
  <c r="R2367"/>
  <c r="O2368"/>
  <c r="P2368"/>
  <c r="R2368"/>
  <c r="O2369"/>
  <c r="P2369"/>
  <c r="R2369"/>
  <c r="O2370"/>
  <c r="P2370"/>
  <c r="R2370"/>
  <c r="O2371"/>
  <c r="P2371"/>
  <c r="R2371"/>
  <c r="O2372"/>
  <c r="P2372"/>
  <c r="R2372"/>
  <c r="O2373"/>
  <c r="P2373"/>
  <c r="R2373"/>
  <c r="O2374"/>
  <c r="P2374"/>
  <c r="R2374"/>
  <c r="O2375"/>
  <c r="P2375"/>
  <c r="R2375"/>
  <c r="O2376"/>
  <c r="P2376"/>
  <c r="R2376"/>
  <c r="O2377"/>
  <c r="P2377"/>
  <c r="R2377"/>
  <c r="O2378"/>
  <c r="P2378"/>
  <c r="R2378"/>
  <c r="O2379"/>
  <c r="P2379"/>
  <c r="R2379"/>
  <c r="O2380"/>
  <c r="P2380"/>
  <c r="R2380"/>
  <c r="O2381"/>
  <c r="P2381"/>
  <c r="R2381"/>
  <c r="O2382"/>
  <c r="P2382"/>
  <c r="R2382"/>
  <c r="O2383"/>
  <c r="P2383"/>
  <c r="R2383"/>
  <c r="O2384"/>
  <c r="P2384"/>
  <c r="R2384"/>
  <c r="O2385"/>
  <c r="P2385"/>
  <c r="R2385"/>
  <c r="O2386"/>
  <c r="P2386"/>
  <c r="R2386"/>
  <c r="O2387"/>
  <c r="P2387"/>
  <c r="R2387"/>
  <c r="O2388"/>
  <c r="P2388"/>
  <c r="R2388"/>
  <c r="O2389"/>
  <c r="P2389"/>
  <c r="R2389"/>
  <c r="O2390"/>
  <c r="P2390"/>
  <c r="R2390"/>
  <c r="O2391"/>
  <c r="P2391"/>
  <c r="R2391"/>
  <c r="O2392"/>
  <c r="P2392"/>
  <c r="R2392"/>
  <c r="O2393"/>
  <c r="P2393"/>
  <c r="R2393"/>
  <c r="O2394"/>
  <c r="P2394"/>
  <c r="R2394"/>
  <c r="O2395"/>
  <c r="P2395"/>
  <c r="R2395"/>
  <c r="O2396"/>
  <c r="P2396"/>
  <c r="R2396"/>
  <c r="O2397"/>
  <c r="P2397"/>
  <c r="R2397"/>
  <c r="O2398"/>
  <c r="P2398"/>
  <c r="R2398"/>
  <c r="O2399"/>
  <c r="P2399"/>
  <c r="R2399"/>
  <c r="O2400"/>
  <c r="P2400"/>
  <c r="R2400"/>
  <c r="O2401"/>
  <c r="P2401"/>
  <c r="R2401"/>
  <c r="O2402"/>
  <c r="P2402"/>
  <c r="R2402"/>
  <c r="O2403"/>
  <c r="P2403"/>
  <c r="R2403"/>
  <c r="O2404"/>
  <c r="P2404"/>
  <c r="R2404"/>
  <c r="O2405"/>
  <c r="P2405"/>
  <c r="R2405"/>
  <c r="O2406"/>
  <c r="P2406"/>
  <c r="R2406"/>
  <c r="O2407"/>
  <c r="P2407"/>
  <c r="R2407"/>
  <c r="O2408"/>
  <c r="P2408"/>
  <c r="R2408"/>
  <c r="O2409"/>
  <c r="P2409"/>
  <c r="R2409"/>
  <c r="O2410"/>
  <c r="P2410"/>
  <c r="R2410"/>
  <c r="O2411"/>
  <c r="P2411"/>
  <c r="R2411"/>
  <c r="O2412"/>
  <c r="P2412"/>
  <c r="R2412"/>
  <c r="O2413"/>
  <c r="P2413"/>
  <c r="R2413"/>
  <c r="O2414"/>
  <c r="P2414"/>
  <c r="R2414"/>
  <c r="O2415"/>
  <c r="P2415"/>
  <c r="R2415"/>
  <c r="O2416"/>
  <c r="P2416"/>
  <c r="R2416"/>
  <c r="O2417"/>
  <c r="P2417"/>
  <c r="R2417"/>
  <c r="O2418"/>
  <c r="P2418"/>
  <c r="R2418"/>
  <c r="O2419"/>
  <c r="P2419"/>
  <c r="R2419"/>
  <c r="O2420"/>
  <c r="P2420"/>
  <c r="R2420"/>
  <c r="O2421"/>
  <c r="P2421"/>
  <c r="R2421"/>
  <c r="O2422"/>
  <c r="P2422"/>
  <c r="R2422"/>
  <c r="O2423"/>
  <c r="P2423"/>
  <c r="R2423"/>
  <c r="O2424"/>
  <c r="P2424"/>
  <c r="R2424"/>
  <c r="O2425"/>
  <c r="P2425"/>
  <c r="R2425"/>
  <c r="O2426"/>
  <c r="P2426"/>
  <c r="R2426"/>
  <c r="O2427"/>
  <c r="P2427"/>
  <c r="R2427"/>
  <c r="O2428"/>
  <c r="P2428"/>
  <c r="R2428"/>
  <c r="O2429"/>
  <c r="P2429"/>
  <c r="R2429"/>
  <c r="O2430"/>
  <c r="P2430"/>
  <c r="R2430"/>
  <c r="O2431"/>
  <c r="P2431"/>
  <c r="R2431"/>
  <c r="O2432"/>
  <c r="P2432"/>
  <c r="R2432"/>
  <c r="O2433"/>
  <c r="P2433"/>
  <c r="R2433"/>
  <c r="O2434"/>
  <c r="P2434"/>
  <c r="R2434"/>
  <c r="O2435"/>
  <c r="P2435"/>
  <c r="R2435"/>
  <c r="O2436"/>
  <c r="P2436"/>
  <c r="R2436"/>
  <c r="O2437"/>
  <c r="P2437"/>
  <c r="R2437"/>
  <c r="O2438"/>
  <c r="P2438"/>
  <c r="R2438"/>
  <c r="O2439"/>
  <c r="P2439"/>
  <c r="R2439"/>
  <c r="O2440"/>
  <c r="P2440"/>
  <c r="R2440"/>
  <c r="O2441"/>
  <c r="P2441"/>
  <c r="R2441"/>
  <c r="O2442"/>
  <c r="P2442"/>
  <c r="R2442"/>
  <c r="O2443"/>
  <c r="P2443"/>
  <c r="R2443"/>
  <c r="O2444"/>
  <c r="P2444"/>
  <c r="R2444"/>
  <c r="O2445"/>
  <c r="P2445"/>
  <c r="R2445"/>
  <c r="O2446"/>
  <c r="P2446"/>
  <c r="R2446"/>
  <c r="O2447"/>
  <c r="P2447"/>
  <c r="R2447"/>
  <c r="O2448"/>
  <c r="P2448"/>
  <c r="R2448"/>
  <c r="O2449"/>
  <c r="P2449"/>
  <c r="R2449"/>
  <c r="O2450"/>
  <c r="P2450"/>
  <c r="R2450"/>
  <c r="O2451"/>
  <c r="P2451"/>
  <c r="R2451"/>
  <c r="O2452"/>
  <c r="P2452"/>
  <c r="R2452"/>
  <c r="O2453"/>
  <c r="P2453"/>
  <c r="R2453"/>
  <c r="O2454"/>
  <c r="P2454"/>
  <c r="R2454"/>
  <c r="O2455"/>
  <c r="P2455"/>
  <c r="R2455"/>
  <c r="O2456"/>
  <c r="P2456"/>
  <c r="R2456"/>
  <c r="O2457"/>
  <c r="P2457"/>
  <c r="R2457"/>
  <c r="O2458"/>
  <c r="P2458"/>
  <c r="R2458"/>
  <c r="O2459"/>
  <c r="P2459"/>
  <c r="R2459"/>
  <c r="O2460"/>
  <c r="P2460"/>
  <c r="R2460"/>
  <c r="O2461"/>
  <c r="P2461"/>
  <c r="R2461"/>
  <c r="O2462"/>
  <c r="P2462"/>
  <c r="R2462"/>
  <c r="O2463"/>
  <c r="P2463"/>
  <c r="R2463"/>
  <c r="O2464"/>
  <c r="P2464"/>
  <c r="R2464"/>
  <c r="O2465"/>
  <c r="P2465"/>
  <c r="R2465"/>
  <c r="O2466"/>
  <c r="P2466"/>
  <c r="R2466"/>
  <c r="O2467"/>
  <c r="P2467"/>
  <c r="R2467"/>
  <c r="O2468"/>
  <c r="P2468"/>
  <c r="R2468"/>
  <c r="O2469"/>
  <c r="P2469"/>
  <c r="R2469"/>
  <c r="O2470"/>
  <c r="P2470"/>
  <c r="R2470"/>
  <c r="O2471"/>
  <c r="P2471"/>
  <c r="R2471"/>
  <c r="O2472"/>
  <c r="P2472"/>
  <c r="R2472"/>
  <c r="O2473"/>
  <c r="P2473"/>
  <c r="R2473"/>
  <c r="O2474"/>
  <c r="P2474"/>
  <c r="R2474"/>
  <c r="O2475"/>
  <c r="P2475"/>
  <c r="R2475"/>
  <c r="O2476"/>
  <c r="P2476"/>
  <c r="R2476"/>
  <c r="O2477"/>
  <c r="P2477"/>
  <c r="R2477"/>
  <c r="O2478"/>
  <c r="P2478"/>
  <c r="R2478"/>
  <c r="O2479"/>
  <c r="P2479"/>
  <c r="R2479"/>
  <c r="O2480"/>
  <c r="P2480"/>
  <c r="R2480"/>
  <c r="O2481"/>
  <c r="P2481"/>
  <c r="R2481"/>
  <c r="O2482"/>
  <c r="P2482"/>
  <c r="R2482"/>
  <c r="O2483"/>
  <c r="P2483"/>
  <c r="R2483"/>
  <c r="O2484"/>
  <c r="P2484"/>
  <c r="R2484"/>
  <c r="O2485"/>
  <c r="P2485"/>
  <c r="R2485"/>
  <c r="O2486"/>
  <c r="P2486"/>
  <c r="R2486"/>
  <c r="O2487"/>
  <c r="P2487"/>
  <c r="R2487"/>
  <c r="O2488"/>
  <c r="P2488"/>
  <c r="R2488"/>
  <c r="O2489"/>
  <c r="P2489"/>
  <c r="R2489"/>
  <c r="O2490"/>
  <c r="P2490"/>
  <c r="R2490"/>
  <c r="O2491"/>
  <c r="P2491"/>
  <c r="R2491"/>
  <c r="O2492"/>
  <c r="P2492"/>
  <c r="R2492"/>
  <c r="O2493"/>
  <c r="P2493"/>
  <c r="R2493"/>
  <c r="O2494"/>
  <c r="P2494"/>
  <c r="R2494"/>
  <c r="O2495"/>
  <c r="P2495"/>
  <c r="R2495"/>
  <c r="O2496"/>
  <c r="P2496"/>
  <c r="R2496"/>
  <c r="O2497"/>
  <c r="P2497"/>
  <c r="R2497"/>
  <c r="O2498"/>
  <c r="P2498"/>
  <c r="R2498"/>
  <c r="O2499"/>
  <c r="P2499"/>
  <c r="R2499"/>
  <c r="O2500"/>
  <c r="P2500"/>
  <c r="R2500"/>
  <c r="O2501"/>
  <c r="P2501"/>
  <c r="R2501"/>
  <c r="O2502"/>
  <c r="P2502"/>
  <c r="R2502"/>
  <c r="O2503"/>
  <c r="P2503"/>
  <c r="R2503"/>
  <c r="O2504"/>
  <c r="P2504"/>
  <c r="R2504"/>
  <c r="O2505"/>
  <c r="P2505"/>
  <c r="R2505"/>
  <c r="O2506"/>
  <c r="P2506"/>
  <c r="R2506"/>
  <c r="O2507"/>
  <c r="P2507"/>
  <c r="R2507"/>
  <c r="O2508"/>
  <c r="P2508"/>
  <c r="R2508"/>
  <c r="O2509"/>
  <c r="P2509"/>
  <c r="R2509"/>
  <c r="O2510"/>
  <c r="P2510"/>
  <c r="R2510"/>
  <c r="O2511"/>
  <c r="P2511"/>
  <c r="R2511"/>
  <c r="O2512"/>
  <c r="P2512"/>
  <c r="R2512"/>
  <c r="O2513"/>
  <c r="P2513"/>
  <c r="R2513"/>
  <c r="O2514"/>
  <c r="P2514"/>
  <c r="R2514"/>
  <c r="O2515"/>
  <c r="P2515"/>
  <c r="R2515"/>
  <c r="O2516"/>
  <c r="P2516"/>
  <c r="R2516"/>
  <c r="O2517"/>
  <c r="P2517"/>
  <c r="R2517"/>
  <c r="O2518"/>
  <c r="P2518"/>
  <c r="R2518"/>
  <c r="O2519"/>
  <c r="P2519"/>
  <c r="R2519"/>
  <c r="O2520"/>
  <c r="P2520"/>
  <c r="R2520"/>
  <c r="O2521"/>
  <c r="P2521"/>
  <c r="R2521"/>
  <c r="O2522"/>
  <c r="P2522"/>
  <c r="R2522"/>
  <c r="O2523"/>
  <c r="P2523"/>
  <c r="R2523"/>
  <c r="O2524"/>
  <c r="P2524"/>
  <c r="R2524"/>
  <c r="O2525"/>
  <c r="P2525"/>
  <c r="R2525"/>
  <c r="O2526"/>
  <c r="P2526"/>
  <c r="R2526"/>
  <c r="O2527"/>
  <c r="P2527"/>
  <c r="R2527"/>
  <c r="O2528"/>
  <c r="P2528"/>
  <c r="R2528"/>
  <c r="O2529"/>
  <c r="P2529"/>
  <c r="R2529"/>
  <c r="O2530"/>
  <c r="P2530"/>
  <c r="R2530"/>
  <c r="O2531"/>
  <c r="P2531"/>
  <c r="R2531"/>
  <c r="O2532"/>
  <c r="P2532"/>
  <c r="R2532"/>
  <c r="O2533"/>
  <c r="P2533"/>
  <c r="R2533"/>
  <c r="O2534"/>
  <c r="P2534"/>
  <c r="R2534"/>
  <c r="O2535"/>
  <c r="P2535"/>
  <c r="R2535"/>
  <c r="O2536"/>
  <c r="P2536"/>
  <c r="R2536"/>
  <c r="O2537"/>
  <c r="P2537"/>
  <c r="R2537"/>
  <c r="O2538"/>
  <c r="P2538"/>
  <c r="R2538"/>
  <c r="O2539"/>
  <c r="P2539"/>
  <c r="R2539"/>
  <c r="O2540"/>
  <c r="P2540"/>
  <c r="R2540"/>
  <c r="O2541"/>
  <c r="P2541"/>
  <c r="R2541"/>
  <c r="O2542"/>
  <c r="P2542"/>
  <c r="R2542"/>
  <c r="O2543"/>
  <c r="P2543"/>
  <c r="R2543"/>
  <c r="O2544"/>
  <c r="P2544"/>
  <c r="R2544"/>
  <c r="O2545"/>
  <c r="P2545"/>
  <c r="R2545"/>
  <c r="O2546"/>
  <c r="P2546"/>
  <c r="R2546"/>
  <c r="O2547"/>
  <c r="P2547"/>
  <c r="R2547"/>
  <c r="O2548"/>
  <c r="P2548"/>
  <c r="R2548"/>
  <c r="O2549"/>
  <c r="P2549"/>
  <c r="R2549"/>
  <c r="O2550"/>
  <c r="P2550"/>
  <c r="R2550"/>
  <c r="O2551"/>
  <c r="P2551"/>
  <c r="R2551"/>
  <c r="O2552"/>
  <c r="P2552"/>
  <c r="R2552"/>
  <c r="O2553"/>
  <c r="P2553"/>
  <c r="R2553"/>
  <c r="O2554"/>
  <c r="P2554"/>
  <c r="R2554"/>
  <c r="O2555"/>
  <c r="P2555"/>
  <c r="R2555"/>
  <c r="O2556"/>
  <c r="P2556"/>
  <c r="R2556"/>
  <c r="O2557"/>
  <c r="P2557"/>
  <c r="R2557"/>
  <c r="O2558"/>
  <c r="P2558"/>
  <c r="R2558"/>
  <c r="O2559"/>
  <c r="P2559"/>
  <c r="R2559"/>
  <c r="O2560"/>
  <c r="P2560"/>
  <c r="R2560"/>
  <c r="O2561"/>
  <c r="P2561"/>
  <c r="R2561"/>
  <c r="O2562"/>
  <c r="P2562"/>
  <c r="R2562"/>
  <c r="O2563"/>
  <c r="P2563"/>
  <c r="R2563"/>
  <c r="O2564"/>
  <c r="P2564"/>
  <c r="R2564"/>
  <c r="O2565"/>
  <c r="P2565"/>
  <c r="R2565"/>
  <c r="O2566"/>
  <c r="P2566"/>
  <c r="R2566"/>
  <c r="O2567"/>
  <c r="P2567"/>
  <c r="R2567"/>
  <c r="O2568"/>
  <c r="P2568"/>
  <c r="R2568"/>
  <c r="O2569"/>
  <c r="P2569"/>
  <c r="R2569"/>
  <c r="O2570"/>
  <c r="P2570"/>
  <c r="R2570"/>
  <c r="O2571"/>
  <c r="P2571"/>
  <c r="R2571"/>
  <c r="O2572"/>
  <c r="P2572"/>
  <c r="R2572"/>
  <c r="O2573"/>
  <c r="P2573"/>
  <c r="R2573"/>
  <c r="O2574"/>
  <c r="P2574"/>
  <c r="R2574"/>
  <c r="O2575"/>
  <c r="P2575"/>
  <c r="R2575"/>
  <c r="O2576"/>
  <c r="P2576"/>
  <c r="R2576"/>
  <c r="O2577"/>
  <c r="P2577"/>
  <c r="R2577"/>
  <c r="O2578"/>
  <c r="P2578"/>
  <c r="R2578"/>
  <c r="O2579"/>
  <c r="P2579"/>
  <c r="R2579"/>
  <c r="O2580"/>
  <c r="P2580"/>
  <c r="R2580"/>
  <c r="O2581"/>
  <c r="P2581"/>
  <c r="R2581"/>
  <c r="O2582"/>
  <c r="P2582"/>
  <c r="R2582"/>
  <c r="O2583"/>
  <c r="P2583"/>
  <c r="R2583"/>
  <c r="O2584"/>
  <c r="P2584"/>
  <c r="R2584"/>
  <c r="O2585"/>
  <c r="P2585"/>
  <c r="R2585"/>
  <c r="O2586"/>
  <c r="P2586"/>
  <c r="R2586"/>
  <c r="O2587"/>
  <c r="P2587"/>
  <c r="R2587"/>
  <c r="O2588"/>
  <c r="P2588"/>
  <c r="R2588"/>
  <c r="O2589"/>
  <c r="P2589"/>
  <c r="R2589"/>
  <c r="O2590"/>
  <c r="P2590"/>
  <c r="R2590"/>
  <c r="O2591"/>
  <c r="P2591"/>
  <c r="R2591"/>
  <c r="O2592"/>
  <c r="P2592"/>
  <c r="R2592"/>
  <c r="O2593"/>
  <c r="P2593"/>
  <c r="R2593"/>
  <c r="O2594"/>
  <c r="P2594"/>
  <c r="R2594"/>
  <c r="O2595"/>
  <c r="P2595"/>
  <c r="R2595"/>
  <c r="O2596"/>
  <c r="P2596"/>
  <c r="R2596"/>
  <c r="O2597"/>
  <c r="P2597"/>
  <c r="R2597"/>
  <c r="O2598"/>
  <c r="P2598"/>
  <c r="R2598"/>
  <c r="O2599"/>
  <c r="P2599"/>
  <c r="R2599"/>
  <c r="O2600"/>
  <c r="P2600"/>
  <c r="R2600"/>
  <c r="O2601"/>
  <c r="P2601"/>
  <c r="R2601"/>
  <c r="O2602"/>
  <c r="P2602"/>
  <c r="R2602"/>
  <c r="O2603"/>
  <c r="P2603"/>
  <c r="R2603"/>
  <c r="O2604"/>
  <c r="P2604"/>
  <c r="R2604"/>
  <c r="O2605"/>
  <c r="P2605"/>
  <c r="R2605"/>
  <c r="O2606"/>
  <c r="P2606"/>
  <c r="R2606"/>
  <c r="O2607"/>
  <c r="P2607"/>
  <c r="R2607"/>
  <c r="O2608"/>
  <c r="P2608"/>
  <c r="R2608"/>
  <c r="O2609"/>
  <c r="P2609"/>
  <c r="R2609"/>
  <c r="O2610"/>
  <c r="P2610"/>
  <c r="R2610"/>
  <c r="O2611"/>
  <c r="P2611"/>
  <c r="R2611"/>
  <c r="O2612"/>
  <c r="P2612"/>
  <c r="R2612"/>
  <c r="O2613"/>
  <c r="P2613"/>
  <c r="R2613"/>
  <c r="O2614"/>
  <c r="P2614"/>
  <c r="R2614"/>
  <c r="O2615"/>
  <c r="P2615"/>
  <c r="R2615"/>
  <c r="O2616"/>
  <c r="P2616"/>
  <c r="R2616"/>
  <c r="O2617"/>
  <c r="P2617"/>
  <c r="R2617"/>
  <c r="O2618"/>
  <c r="P2618"/>
  <c r="R2618"/>
  <c r="O2619"/>
  <c r="P2619"/>
  <c r="R2619"/>
  <c r="O2620"/>
  <c r="P2620"/>
  <c r="R2620"/>
  <c r="O2621"/>
  <c r="P2621"/>
  <c r="R2621"/>
  <c r="O2622"/>
  <c r="P2622"/>
  <c r="R2622"/>
  <c r="O2623"/>
  <c r="P2623"/>
  <c r="R2623"/>
  <c r="O2624"/>
  <c r="P2624"/>
  <c r="R2624"/>
  <c r="O2625"/>
  <c r="P2625"/>
  <c r="R2625"/>
  <c r="O2626"/>
  <c r="P2626"/>
  <c r="R2626"/>
  <c r="O2627"/>
  <c r="P2627"/>
  <c r="R2627"/>
  <c r="O2628"/>
  <c r="P2628"/>
  <c r="R2628"/>
  <c r="O2629"/>
  <c r="P2629"/>
  <c r="R2629"/>
  <c r="O2630"/>
  <c r="P2630"/>
  <c r="R2630"/>
  <c r="O2631"/>
  <c r="P2631"/>
  <c r="R2631"/>
  <c r="O2632"/>
  <c r="P2632"/>
  <c r="R2632"/>
  <c r="O2633"/>
  <c r="P2633"/>
  <c r="R2633"/>
  <c r="O2634"/>
  <c r="P2634"/>
  <c r="R2634"/>
  <c r="O2635"/>
  <c r="P2635"/>
  <c r="R2635"/>
  <c r="O2636"/>
  <c r="P2636"/>
  <c r="R2636"/>
  <c r="O2637"/>
  <c r="P2637"/>
  <c r="R2637"/>
  <c r="O2638"/>
  <c r="P2638"/>
  <c r="R2638"/>
  <c r="O2639"/>
  <c r="P2639"/>
  <c r="R2639"/>
  <c r="O2640"/>
  <c r="P2640"/>
  <c r="R2640"/>
  <c r="O2641"/>
  <c r="P2641"/>
  <c r="R2641"/>
  <c r="O2642"/>
  <c r="P2642"/>
  <c r="R2642"/>
  <c r="O2643"/>
  <c r="P2643"/>
  <c r="R2643"/>
  <c r="O2644"/>
  <c r="P2644"/>
  <c r="R2644"/>
  <c r="O2645"/>
  <c r="P2645"/>
  <c r="R2645"/>
  <c r="O2646"/>
  <c r="P2646"/>
  <c r="R2646"/>
  <c r="O2647"/>
  <c r="P2647"/>
  <c r="R2647"/>
  <c r="O2648"/>
  <c r="P2648"/>
  <c r="R2648"/>
  <c r="O2649"/>
  <c r="P2649"/>
  <c r="R2649"/>
  <c r="O2650"/>
  <c r="P2650"/>
  <c r="R2650"/>
  <c r="O2651"/>
  <c r="P2651"/>
  <c r="R2651"/>
  <c r="O2652"/>
  <c r="P2652"/>
  <c r="R2652"/>
  <c r="O2653"/>
  <c r="P2653"/>
  <c r="R2653"/>
  <c r="O2654"/>
  <c r="P2654"/>
  <c r="R2654"/>
  <c r="O2655"/>
  <c r="P2655"/>
  <c r="R2655"/>
  <c r="O2656"/>
  <c r="P2656"/>
  <c r="R2656"/>
  <c r="O2657"/>
  <c r="P2657"/>
  <c r="R2657"/>
  <c r="O2658"/>
  <c r="P2658"/>
  <c r="R2658"/>
  <c r="O2659"/>
  <c r="P2659"/>
  <c r="R2659"/>
  <c r="O2660"/>
  <c r="P2660"/>
  <c r="R2660"/>
  <c r="O2661"/>
  <c r="P2661"/>
  <c r="R2661"/>
  <c r="O2662"/>
  <c r="P2662"/>
  <c r="R2662"/>
  <c r="O2663"/>
  <c r="P2663"/>
  <c r="R2663"/>
  <c r="O2664"/>
  <c r="P2664"/>
  <c r="R2664"/>
  <c r="O2665"/>
  <c r="P2665"/>
  <c r="R2665"/>
  <c r="O2666"/>
  <c r="P2666"/>
  <c r="R2666"/>
  <c r="O2667"/>
  <c r="P2667"/>
  <c r="R2667"/>
  <c r="O2668"/>
  <c r="P2668"/>
  <c r="R2668"/>
  <c r="O2669"/>
  <c r="P2669"/>
  <c r="R2669"/>
  <c r="O2670"/>
  <c r="P2670"/>
  <c r="R2670"/>
  <c r="O2671"/>
  <c r="P2671"/>
  <c r="R2671"/>
  <c r="O2672"/>
  <c r="P2672"/>
  <c r="R2672"/>
  <c r="O2673"/>
  <c r="P2673"/>
  <c r="R2673"/>
  <c r="O2674"/>
  <c r="P2674"/>
  <c r="R2674"/>
  <c r="O2675"/>
  <c r="P2675"/>
  <c r="R2675"/>
  <c r="O2676"/>
  <c r="P2676"/>
  <c r="R2676"/>
  <c r="O2677"/>
  <c r="P2677"/>
  <c r="R2677"/>
  <c r="O2678"/>
  <c r="P2678"/>
  <c r="R2678"/>
  <c r="O2679"/>
  <c r="P2679"/>
  <c r="R2679"/>
  <c r="O2680"/>
  <c r="P2680"/>
  <c r="R2680"/>
  <c r="O2681"/>
  <c r="P2681"/>
  <c r="R2681"/>
  <c r="O2682"/>
  <c r="P2682"/>
  <c r="R2682"/>
  <c r="O2683"/>
  <c r="P2683"/>
  <c r="R2683"/>
  <c r="O2684"/>
  <c r="P2684"/>
  <c r="R2684"/>
  <c r="O2685"/>
  <c r="P2685"/>
  <c r="R2685"/>
  <c r="O2686"/>
  <c r="P2686"/>
  <c r="R2686"/>
  <c r="O2687"/>
  <c r="P2687"/>
  <c r="R2687"/>
  <c r="O2688"/>
  <c r="P2688"/>
  <c r="R2688"/>
  <c r="O2689"/>
  <c r="P2689"/>
  <c r="R2689"/>
  <c r="O2690"/>
  <c r="P2690"/>
  <c r="R2690"/>
  <c r="O2691"/>
  <c r="P2691"/>
  <c r="R2691"/>
  <c r="O2692"/>
  <c r="P2692"/>
  <c r="R2692"/>
  <c r="O2693"/>
  <c r="P2693"/>
  <c r="R2693"/>
  <c r="O2694"/>
  <c r="P2694"/>
  <c r="R2694"/>
  <c r="O2695"/>
  <c r="P2695"/>
  <c r="R2695"/>
  <c r="O2696"/>
  <c r="P2696"/>
  <c r="R2696"/>
  <c r="O2697"/>
  <c r="P2697"/>
  <c r="R2697"/>
  <c r="O2698"/>
  <c r="P2698"/>
  <c r="R2698"/>
  <c r="O2699"/>
  <c r="P2699"/>
  <c r="R2699"/>
  <c r="O2700"/>
  <c r="P2700"/>
  <c r="R2700"/>
  <c r="O2701"/>
  <c r="P2701"/>
  <c r="R2701"/>
  <c r="O2702"/>
  <c r="P2702"/>
  <c r="R2702"/>
  <c r="O2703"/>
  <c r="P2703"/>
  <c r="R2703"/>
  <c r="O2704"/>
  <c r="P2704"/>
  <c r="R2704"/>
  <c r="O2705"/>
  <c r="P2705"/>
  <c r="R2705"/>
  <c r="O2706"/>
  <c r="P2706"/>
  <c r="R2706"/>
  <c r="O2707"/>
  <c r="P2707"/>
  <c r="R2707"/>
  <c r="O2708"/>
  <c r="P2708"/>
  <c r="R2708"/>
  <c r="O2709"/>
  <c r="P2709"/>
  <c r="R2709"/>
  <c r="O2710"/>
  <c r="P2710"/>
  <c r="R2710"/>
  <c r="O2711"/>
  <c r="P2711"/>
  <c r="R2711"/>
  <c r="O2712"/>
  <c r="P2712"/>
  <c r="R2712"/>
  <c r="O2713"/>
  <c r="P2713"/>
  <c r="R2713"/>
  <c r="O2714"/>
  <c r="P2714"/>
  <c r="R2714"/>
  <c r="O2715"/>
  <c r="P2715"/>
  <c r="R2715"/>
  <c r="O2716"/>
  <c r="P2716"/>
  <c r="R2716"/>
  <c r="O2717"/>
  <c r="P2717"/>
  <c r="R2717"/>
  <c r="O2718"/>
  <c r="P2718"/>
  <c r="R2718"/>
  <c r="O2719"/>
  <c r="P2719"/>
  <c r="R2719"/>
  <c r="O2720"/>
  <c r="P2720"/>
  <c r="R2720"/>
  <c r="O2721"/>
  <c r="P2721"/>
  <c r="R2721"/>
  <c r="O2722"/>
  <c r="P2722"/>
  <c r="R2722"/>
  <c r="O2723"/>
  <c r="P2723"/>
  <c r="R2723"/>
  <c r="O2724"/>
  <c r="P2724"/>
  <c r="R2724"/>
  <c r="O2725"/>
  <c r="P2725"/>
  <c r="R2725"/>
  <c r="O2726"/>
  <c r="P2726"/>
  <c r="R2726"/>
  <c r="O2727"/>
  <c r="P2727"/>
  <c r="R2727"/>
  <c r="O2728"/>
  <c r="P2728"/>
  <c r="R2728"/>
  <c r="O2729"/>
  <c r="P2729"/>
  <c r="R2729"/>
  <c r="O2730"/>
  <c r="P2730"/>
  <c r="R2730"/>
  <c r="O2731"/>
  <c r="P2731"/>
  <c r="R2731"/>
  <c r="O2732"/>
  <c r="P2732"/>
  <c r="R2732"/>
  <c r="O2733"/>
  <c r="P2733"/>
  <c r="R2733"/>
  <c r="O2734"/>
  <c r="P2734"/>
  <c r="R2734"/>
  <c r="O2735"/>
  <c r="P2735"/>
  <c r="R2735"/>
  <c r="O2736"/>
  <c r="P2736"/>
  <c r="R2736"/>
  <c r="O2737"/>
  <c r="P2737"/>
  <c r="R2737"/>
  <c r="O2738"/>
  <c r="P2738"/>
  <c r="R2738"/>
  <c r="O2739"/>
  <c r="P2739"/>
  <c r="R2739"/>
  <c r="O2740"/>
  <c r="P2740"/>
  <c r="R2740"/>
  <c r="O2741"/>
  <c r="P2741"/>
  <c r="R2741"/>
  <c r="O2742"/>
  <c r="P2742"/>
  <c r="R2742"/>
  <c r="O2743"/>
  <c r="P2743"/>
  <c r="R2743"/>
  <c r="O2744"/>
  <c r="P2744"/>
  <c r="R2744"/>
  <c r="O2745"/>
  <c r="P2745"/>
  <c r="R2745"/>
  <c r="O2746"/>
  <c r="P2746"/>
  <c r="R2746"/>
  <c r="O2747"/>
  <c r="P2747"/>
  <c r="R2747"/>
  <c r="O2748"/>
  <c r="P2748"/>
  <c r="R2748"/>
  <c r="O2749"/>
  <c r="P2749"/>
  <c r="R2749"/>
  <c r="O2750"/>
  <c r="P2750"/>
  <c r="R2750"/>
  <c r="O2751"/>
  <c r="P2751"/>
  <c r="R2751"/>
  <c r="O2752"/>
  <c r="P2752"/>
  <c r="R2752"/>
  <c r="O2753"/>
  <c r="P2753"/>
  <c r="R2753"/>
  <c r="O2754"/>
  <c r="P2754"/>
  <c r="R2754"/>
  <c r="O2755"/>
  <c r="P2755"/>
  <c r="R2755"/>
  <c r="O2756"/>
  <c r="P2756"/>
  <c r="R2756"/>
  <c r="O2757"/>
  <c r="P2757"/>
  <c r="R2757"/>
  <c r="O2758"/>
  <c r="P2758"/>
  <c r="R2758"/>
  <c r="O2759"/>
  <c r="P2759"/>
  <c r="R2759"/>
  <c r="O2760"/>
  <c r="P2760"/>
  <c r="R2760"/>
  <c r="O2761"/>
  <c r="P2761"/>
  <c r="R2761"/>
  <c r="O2762"/>
  <c r="P2762"/>
  <c r="R2762"/>
  <c r="O2763"/>
  <c r="P2763"/>
  <c r="R2763"/>
  <c r="O2764"/>
  <c r="P2764"/>
  <c r="R2764"/>
  <c r="O2765"/>
  <c r="P2765"/>
  <c r="R2765"/>
  <c r="O2766"/>
  <c r="P2766"/>
  <c r="R2766"/>
  <c r="O2767"/>
  <c r="P2767"/>
  <c r="R2767"/>
  <c r="O2768"/>
  <c r="P2768"/>
  <c r="R2768"/>
  <c r="O2769"/>
  <c r="P2769"/>
  <c r="R2769"/>
  <c r="O2770"/>
  <c r="P2770"/>
  <c r="R2770"/>
  <c r="O2771"/>
  <c r="P2771"/>
  <c r="R2771"/>
  <c r="O2772"/>
  <c r="P2772"/>
  <c r="R2772"/>
  <c r="O2773"/>
  <c r="P2773"/>
  <c r="R2773"/>
  <c r="O2774"/>
  <c r="P2774"/>
  <c r="R2774"/>
  <c r="O2775"/>
  <c r="P2775"/>
  <c r="R2775"/>
  <c r="O2776"/>
  <c r="P2776"/>
  <c r="R2776"/>
  <c r="O2777"/>
  <c r="P2777"/>
  <c r="R2777"/>
  <c r="O2778"/>
  <c r="P2778"/>
  <c r="R2778"/>
  <c r="O2779"/>
  <c r="P2779"/>
  <c r="R2779"/>
  <c r="O2780"/>
  <c r="P2780"/>
  <c r="R2780"/>
  <c r="O2781"/>
  <c r="P2781"/>
  <c r="R2781"/>
  <c r="O2782"/>
  <c r="P2782"/>
  <c r="R2782"/>
  <c r="O2783"/>
  <c r="P2783"/>
  <c r="R2783"/>
  <c r="O2784"/>
  <c r="P2784"/>
  <c r="R2784"/>
  <c r="O2785"/>
  <c r="P2785"/>
  <c r="R2785"/>
  <c r="O2786"/>
  <c r="P2786"/>
  <c r="R2786"/>
  <c r="O2787"/>
  <c r="P2787"/>
  <c r="R2787"/>
  <c r="O2788"/>
  <c r="P2788"/>
  <c r="R2788"/>
  <c r="O2789"/>
  <c r="P2789"/>
  <c r="R2789"/>
  <c r="O2790"/>
  <c r="P2790"/>
  <c r="R2790"/>
  <c r="O2791"/>
  <c r="P2791"/>
  <c r="R2791"/>
  <c r="O2792"/>
  <c r="P2792"/>
  <c r="R2792"/>
  <c r="O2793"/>
  <c r="P2793"/>
  <c r="R2793"/>
  <c r="O2794"/>
  <c r="P2794"/>
  <c r="R2794"/>
  <c r="O2795"/>
  <c r="P2795"/>
  <c r="R2795"/>
  <c r="O2796"/>
  <c r="P2796"/>
  <c r="R2796"/>
  <c r="O2797"/>
  <c r="P2797"/>
  <c r="R2797"/>
  <c r="O2798"/>
  <c r="P2798"/>
  <c r="R2798"/>
  <c r="O2799"/>
  <c r="P2799"/>
  <c r="R2799"/>
  <c r="O2800"/>
  <c r="P2800"/>
  <c r="R2800"/>
  <c r="O2801"/>
  <c r="P2801"/>
  <c r="R2801"/>
  <c r="O2802"/>
  <c r="P2802"/>
  <c r="R2802"/>
  <c r="O2803"/>
  <c r="P2803"/>
  <c r="R2803"/>
  <c r="O2804"/>
  <c r="P2804"/>
  <c r="R2804"/>
  <c r="O2805"/>
  <c r="P2805"/>
  <c r="R2805"/>
  <c r="O2806"/>
  <c r="P2806"/>
  <c r="R2806"/>
  <c r="O2807"/>
  <c r="P2807"/>
  <c r="R2807"/>
  <c r="O2808"/>
  <c r="P2808"/>
  <c r="R2808"/>
  <c r="O2809"/>
  <c r="P2809"/>
  <c r="R2809"/>
  <c r="O2810"/>
  <c r="P2810"/>
  <c r="R2810"/>
  <c r="O2811"/>
  <c r="P2811"/>
  <c r="R2811"/>
  <c r="O2812"/>
  <c r="P2812"/>
  <c r="R2812"/>
  <c r="O2813"/>
  <c r="P2813"/>
  <c r="R2813"/>
  <c r="O2814"/>
  <c r="P2814"/>
  <c r="R2814"/>
  <c r="O2815"/>
  <c r="P2815"/>
  <c r="R2815"/>
  <c r="O2816"/>
  <c r="P2816"/>
  <c r="R2816"/>
  <c r="O2817"/>
  <c r="P2817"/>
  <c r="R2817"/>
  <c r="O2818"/>
  <c r="P2818"/>
  <c r="R2818"/>
  <c r="O2819"/>
  <c r="P2819"/>
  <c r="R2819"/>
  <c r="O2820"/>
  <c r="P2820"/>
  <c r="R2820"/>
  <c r="O2821"/>
  <c r="P2821"/>
  <c r="R2821"/>
  <c r="O2822"/>
  <c r="P2822"/>
  <c r="R2822"/>
  <c r="O2823"/>
  <c r="P2823"/>
  <c r="R2823"/>
  <c r="O2824"/>
  <c r="P2824"/>
  <c r="R2824"/>
  <c r="O2825"/>
  <c r="P2825"/>
  <c r="R2825"/>
  <c r="O2826"/>
  <c r="P2826"/>
  <c r="R2826"/>
  <c r="O2827"/>
  <c r="P2827"/>
  <c r="R2827"/>
  <c r="O2828"/>
  <c r="P2828"/>
  <c r="R2828"/>
  <c r="O2829"/>
  <c r="P2829"/>
  <c r="R2829"/>
  <c r="O2830"/>
  <c r="P2830"/>
  <c r="R2830"/>
  <c r="O2831"/>
  <c r="P2831"/>
  <c r="R2831"/>
  <c r="O2832"/>
  <c r="P2832"/>
  <c r="R2832"/>
  <c r="O2833"/>
  <c r="P2833"/>
  <c r="R2833"/>
  <c r="O2834"/>
  <c r="P2834"/>
  <c r="R2834"/>
  <c r="O2835"/>
  <c r="P2835"/>
  <c r="R2835"/>
  <c r="O2836"/>
  <c r="P2836"/>
  <c r="R2836"/>
  <c r="O2837"/>
  <c r="P2837"/>
  <c r="R2837"/>
  <c r="O2838"/>
  <c r="P2838"/>
  <c r="R2838"/>
  <c r="O2839"/>
  <c r="P2839"/>
  <c r="R2839"/>
  <c r="O2840"/>
  <c r="P2840"/>
  <c r="R2840"/>
  <c r="O2841"/>
  <c r="P2841"/>
  <c r="R2841"/>
  <c r="O2842"/>
  <c r="P2842"/>
  <c r="R2842"/>
  <c r="O2843"/>
  <c r="P2843"/>
  <c r="R2843"/>
  <c r="O2844"/>
  <c r="P2844"/>
  <c r="R2844"/>
  <c r="O2845"/>
  <c r="P2845"/>
  <c r="R2845"/>
  <c r="O2846"/>
  <c r="P2846"/>
  <c r="R2846"/>
  <c r="O2847"/>
  <c r="P2847"/>
  <c r="R2847"/>
  <c r="O2848"/>
  <c r="P2848"/>
  <c r="R2848"/>
  <c r="O2849"/>
  <c r="P2849"/>
  <c r="R2849"/>
  <c r="O2850"/>
  <c r="P2850"/>
  <c r="R2850"/>
  <c r="O2851"/>
  <c r="P2851"/>
  <c r="R2851"/>
  <c r="O2852"/>
  <c r="P2852"/>
  <c r="R2852"/>
  <c r="O2853"/>
  <c r="P2853"/>
  <c r="R2853"/>
  <c r="O2854"/>
  <c r="P2854"/>
  <c r="R2854"/>
  <c r="O2855"/>
  <c r="P2855"/>
  <c r="R2855"/>
  <c r="O2856"/>
  <c r="P2856"/>
  <c r="R2856"/>
  <c r="O2857"/>
  <c r="P2857"/>
  <c r="R2857"/>
  <c r="O2858"/>
  <c r="P2858"/>
  <c r="R2858"/>
  <c r="O2859"/>
  <c r="P2859"/>
  <c r="R2859"/>
  <c r="O2860"/>
  <c r="P2860"/>
  <c r="R2860"/>
  <c r="O2861"/>
  <c r="P2861"/>
  <c r="R2861"/>
  <c r="O2862"/>
  <c r="P2862"/>
  <c r="R2862"/>
  <c r="O2863"/>
  <c r="P2863"/>
  <c r="R2863"/>
  <c r="O2864"/>
  <c r="P2864"/>
  <c r="R2864"/>
  <c r="O2865"/>
  <c r="P2865"/>
  <c r="R2865"/>
  <c r="O2866"/>
  <c r="P2866"/>
  <c r="R2866"/>
  <c r="O2867"/>
  <c r="P2867"/>
  <c r="R2867"/>
  <c r="O2868"/>
  <c r="P2868"/>
  <c r="R2868"/>
  <c r="O2869"/>
  <c r="P2869"/>
  <c r="R2869"/>
  <c r="O2870"/>
  <c r="P2870"/>
  <c r="R2870"/>
  <c r="O2871"/>
  <c r="P2871"/>
  <c r="R2871"/>
  <c r="O2872"/>
  <c r="P2872"/>
  <c r="R2872"/>
  <c r="O2873"/>
  <c r="P2873"/>
  <c r="R2873"/>
  <c r="O2874"/>
  <c r="P2874"/>
  <c r="R2874"/>
  <c r="O2875"/>
  <c r="P2875"/>
  <c r="R2875"/>
  <c r="O2876"/>
  <c r="P2876"/>
  <c r="R2876"/>
  <c r="O2877"/>
  <c r="P2877"/>
  <c r="R2877"/>
  <c r="O2878"/>
  <c r="P2878"/>
  <c r="R2878"/>
  <c r="O2879"/>
  <c r="P2879"/>
  <c r="R2879"/>
  <c r="O2880"/>
  <c r="P2880"/>
  <c r="R2880"/>
  <c r="O2881"/>
  <c r="P2881"/>
  <c r="R2881"/>
  <c r="O2882"/>
  <c r="P2882"/>
  <c r="R2882"/>
  <c r="O2883"/>
  <c r="P2883"/>
  <c r="R2883"/>
  <c r="O2884"/>
  <c r="P2884"/>
  <c r="R2884"/>
  <c r="O2885"/>
  <c r="P2885"/>
  <c r="R2885"/>
  <c r="O2886"/>
  <c r="P2886"/>
  <c r="R2886"/>
  <c r="O2887"/>
  <c r="P2887"/>
  <c r="R2887"/>
  <c r="O2888"/>
  <c r="P2888"/>
  <c r="R2888"/>
  <c r="O2889"/>
  <c r="P2889"/>
  <c r="R2889"/>
  <c r="O2890"/>
  <c r="P2890"/>
  <c r="R2890"/>
  <c r="O2891"/>
  <c r="P2891"/>
  <c r="R2891"/>
  <c r="O2892"/>
  <c r="P2892"/>
  <c r="R2892"/>
  <c r="O2893"/>
  <c r="P2893"/>
  <c r="R2893"/>
  <c r="O2894"/>
  <c r="P2894"/>
  <c r="R2894"/>
  <c r="O2895"/>
  <c r="P2895"/>
  <c r="R2895"/>
  <c r="O2896"/>
  <c r="P2896"/>
  <c r="R2896"/>
  <c r="O2897"/>
  <c r="P2897"/>
  <c r="R2897"/>
  <c r="O2898"/>
  <c r="P2898"/>
  <c r="R2898"/>
  <c r="O2899"/>
  <c r="P2899"/>
  <c r="R2899"/>
  <c r="O2900"/>
  <c r="P2900"/>
  <c r="R2900"/>
  <c r="O2901"/>
  <c r="P2901"/>
  <c r="R2901"/>
  <c r="O2902"/>
  <c r="P2902"/>
  <c r="R2902"/>
  <c r="O2903"/>
  <c r="P2903"/>
  <c r="R2903"/>
  <c r="O2904"/>
  <c r="P2904"/>
  <c r="R2904"/>
  <c r="O2905"/>
  <c r="P2905"/>
  <c r="R2905"/>
  <c r="O2906"/>
  <c r="P2906"/>
  <c r="R2906"/>
  <c r="O2907"/>
  <c r="P2907"/>
  <c r="R2907"/>
  <c r="O2908"/>
  <c r="P2908"/>
  <c r="R2908"/>
  <c r="O2909"/>
  <c r="P2909"/>
  <c r="R2909"/>
  <c r="O2910"/>
  <c r="P2910"/>
  <c r="R2910"/>
  <c r="O2911"/>
  <c r="P2911"/>
  <c r="R2911"/>
  <c r="O2912"/>
  <c r="P2912"/>
  <c r="R2912"/>
  <c r="O2913"/>
  <c r="P2913"/>
  <c r="R2913"/>
  <c r="O2914"/>
  <c r="P2914"/>
  <c r="R2914"/>
  <c r="O2915"/>
  <c r="P2915"/>
  <c r="R2915"/>
  <c r="O2916"/>
  <c r="P2916"/>
  <c r="R2916"/>
  <c r="O2917"/>
  <c r="P2917"/>
  <c r="R2917"/>
  <c r="O2918"/>
  <c r="P2918"/>
  <c r="R2918"/>
  <c r="O2919"/>
  <c r="P2919"/>
  <c r="R2919"/>
  <c r="O2920"/>
  <c r="P2920"/>
  <c r="R2920"/>
  <c r="O2921"/>
  <c r="P2921"/>
  <c r="R2921"/>
  <c r="O2922"/>
  <c r="P2922"/>
  <c r="R2922"/>
  <c r="O2923"/>
  <c r="P2923"/>
  <c r="R2923"/>
  <c r="O2924"/>
  <c r="P2924"/>
  <c r="R2924"/>
  <c r="O2925"/>
  <c r="P2925"/>
  <c r="R2925"/>
  <c r="O2926"/>
  <c r="P2926"/>
  <c r="R2926"/>
  <c r="O2927"/>
  <c r="P2927"/>
  <c r="R2927"/>
  <c r="O2928"/>
  <c r="P2928"/>
  <c r="R2928"/>
  <c r="O2929"/>
  <c r="P2929"/>
  <c r="R2929"/>
  <c r="O2930"/>
  <c r="P2930"/>
  <c r="R2930"/>
  <c r="O2931"/>
  <c r="P2931"/>
  <c r="R2931"/>
  <c r="O2932"/>
  <c r="P2932"/>
  <c r="R2932"/>
  <c r="O2933"/>
  <c r="P2933"/>
  <c r="R2933"/>
  <c r="O2934"/>
  <c r="P2934"/>
  <c r="R2934"/>
  <c r="O2935"/>
  <c r="P2935"/>
  <c r="R2935"/>
  <c r="O2936"/>
  <c r="P2936"/>
  <c r="R2936"/>
  <c r="O2937"/>
  <c r="P2937"/>
  <c r="R2937"/>
  <c r="O2938"/>
  <c r="P2938"/>
  <c r="R2938"/>
  <c r="O2939"/>
  <c r="P2939"/>
  <c r="R2939"/>
  <c r="O2940"/>
  <c r="P2940"/>
  <c r="R2940"/>
  <c r="O2941"/>
  <c r="P2941"/>
  <c r="R2941"/>
  <c r="O2942"/>
  <c r="P2942"/>
  <c r="R2942"/>
  <c r="O2943"/>
  <c r="P2943"/>
  <c r="R2943"/>
  <c r="O2944"/>
  <c r="P2944"/>
  <c r="R2944"/>
  <c r="O2945"/>
  <c r="P2945"/>
  <c r="R2945"/>
  <c r="O2946"/>
  <c r="P2946"/>
  <c r="R2946"/>
  <c r="O2947"/>
  <c r="P2947"/>
  <c r="R2947"/>
  <c r="O2948"/>
  <c r="P2948"/>
  <c r="R2948"/>
  <c r="O2949"/>
  <c r="P2949"/>
  <c r="R2949"/>
  <c r="O2950"/>
  <c r="P2950"/>
  <c r="R2950"/>
  <c r="O2951"/>
  <c r="P2951"/>
  <c r="R2951"/>
  <c r="O2952"/>
  <c r="P2952"/>
  <c r="R2952"/>
  <c r="O2953"/>
  <c r="P2953"/>
  <c r="R2953"/>
  <c r="O2954"/>
  <c r="P2954"/>
  <c r="R2954"/>
  <c r="O2955"/>
  <c r="P2955"/>
  <c r="R2955"/>
  <c r="O2956"/>
  <c r="P2956"/>
  <c r="R2956"/>
  <c r="O2957"/>
  <c r="P2957"/>
  <c r="R2957"/>
  <c r="O2958"/>
  <c r="P2958"/>
  <c r="R2958"/>
  <c r="O2959"/>
  <c r="P2959"/>
  <c r="R2959"/>
  <c r="O2960"/>
  <c r="P2960"/>
  <c r="R2960"/>
  <c r="O2961"/>
  <c r="P2961"/>
  <c r="R2961"/>
  <c r="O2962"/>
  <c r="P2962"/>
  <c r="R2962"/>
  <c r="O2963"/>
  <c r="P2963"/>
  <c r="R2963"/>
  <c r="O2964"/>
  <c r="P2964"/>
  <c r="R2964"/>
  <c r="O2965"/>
  <c r="P2965"/>
  <c r="R2965"/>
  <c r="O2966"/>
  <c r="P2966"/>
  <c r="R2966"/>
  <c r="O2967"/>
  <c r="P2967"/>
  <c r="R2967"/>
  <c r="O2968"/>
  <c r="P2968"/>
  <c r="R2968"/>
  <c r="O2969"/>
  <c r="P2969"/>
  <c r="R2969"/>
  <c r="O2970"/>
  <c r="P2970"/>
  <c r="R2970"/>
  <c r="O2971"/>
  <c r="P2971"/>
  <c r="R2971"/>
  <c r="O2972"/>
  <c r="P2972"/>
  <c r="R2972"/>
  <c r="O2973"/>
  <c r="P2973"/>
  <c r="R2973"/>
  <c r="O2974"/>
  <c r="P2974"/>
  <c r="R2974"/>
  <c r="O2975"/>
  <c r="P2975"/>
  <c r="R2975"/>
  <c r="O2976"/>
  <c r="P2976"/>
  <c r="R2976"/>
  <c r="O2977"/>
  <c r="P2977"/>
  <c r="R2977"/>
  <c r="O2978"/>
  <c r="P2978"/>
  <c r="R2978"/>
  <c r="O2979"/>
  <c r="P2979"/>
  <c r="R2979"/>
  <c r="O2980"/>
  <c r="P2980"/>
  <c r="R2980"/>
  <c r="O2981"/>
  <c r="P2981"/>
  <c r="R2981"/>
  <c r="O2982"/>
  <c r="P2982"/>
  <c r="R2982"/>
  <c r="O2983"/>
  <c r="P2983"/>
  <c r="R2983"/>
  <c r="O2984"/>
  <c r="P2984"/>
  <c r="R2984"/>
  <c r="O2985"/>
  <c r="P2985"/>
  <c r="R2985"/>
  <c r="O2986"/>
  <c r="P2986"/>
  <c r="R2986"/>
  <c r="O2987"/>
  <c r="P2987"/>
  <c r="R2987"/>
  <c r="O2988"/>
  <c r="P2988"/>
  <c r="R2988"/>
  <c r="O2989"/>
  <c r="P2989"/>
  <c r="R2989"/>
  <c r="O2990"/>
  <c r="P2990"/>
  <c r="R2990"/>
  <c r="O2991"/>
  <c r="P2991"/>
  <c r="R2991"/>
  <c r="O2992"/>
  <c r="P2992"/>
  <c r="R2992"/>
  <c r="O2993"/>
  <c r="P2993"/>
  <c r="R2993"/>
  <c r="O2994"/>
  <c r="P2994"/>
  <c r="R2994"/>
  <c r="O2995"/>
  <c r="P2995"/>
  <c r="R2995"/>
  <c r="O2996"/>
  <c r="P2996"/>
  <c r="R2996"/>
  <c r="O2997"/>
  <c r="P2997"/>
  <c r="R2997"/>
  <c r="O2998"/>
  <c r="P2998"/>
  <c r="R2998"/>
  <c r="O2999"/>
  <c r="P2999"/>
  <c r="R2999"/>
  <c r="O3000"/>
  <c r="P3000"/>
  <c r="R3000"/>
  <c r="O3001"/>
  <c r="P3001"/>
  <c r="R3001"/>
  <c r="O3002"/>
  <c r="P3002"/>
  <c r="R3002"/>
  <c r="O3003"/>
  <c r="P3003"/>
  <c r="R3003"/>
  <c r="O3004"/>
  <c r="P3004"/>
  <c r="R3004"/>
  <c r="O3005"/>
  <c r="P3005"/>
  <c r="R3005"/>
  <c r="O3006"/>
  <c r="P3006"/>
  <c r="R3006"/>
  <c r="O3007"/>
  <c r="P3007"/>
  <c r="R3007"/>
  <c r="O3008"/>
  <c r="P3008"/>
  <c r="R3008"/>
  <c r="O3009"/>
  <c r="P3009"/>
  <c r="R3009"/>
  <c r="O3010"/>
  <c r="P3010"/>
  <c r="R3010"/>
  <c r="O3011"/>
  <c r="P3011"/>
  <c r="R3011"/>
  <c r="O3012"/>
  <c r="P3012"/>
  <c r="R3012"/>
  <c r="O3013"/>
  <c r="P3013"/>
  <c r="R3013"/>
  <c r="O3014"/>
  <c r="P3014"/>
  <c r="R3014"/>
  <c r="O3015"/>
  <c r="P3015"/>
  <c r="R3015"/>
  <c r="O3016"/>
  <c r="P3016"/>
  <c r="R3016"/>
  <c r="O3017"/>
  <c r="P3017"/>
  <c r="R3017"/>
  <c r="O3018"/>
  <c r="P3018"/>
  <c r="R3018"/>
  <c r="O3019"/>
  <c r="P3019"/>
  <c r="R3019"/>
  <c r="O3020"/>
  <c r="P3020"/>
  <c r="R3020"/>
  <c r="O3021"/>
  <c r="P3021"/>
  <c r="R3021"/>
  <c r="O3022"/>
  <c r="P3022"/>
  <c r="R3022"/>
  <c r="O3023"/>
  <c r="P3023"/>
  <c r="R3023"/>
  <c r="O3024"/>
  <c r="P3024"/>
  <c r="R3024"/>
  <c r="O3025"/>
  <c r="P3025"/>
  <c r="R3025"/>
  <c r="O3026"/>
  <c r="P3026"/>
  <c r="R3026"/>
  <c r="O3027"/>
  <c r="P3027"/>
  <c r="R3027"/>
  <c r="O3028"/>
  <c r="P3028"/>
  <c r="R3028"/>
  <c r="O3029"/>
  <c r="P3029"/>
  <c r="R3029"/>
  <c r="O3030"/>
  <c r="P3030"/>
  <c r="R3030"/>
  <c r="O3031"/>
  <c r="P3031"/>
  <c r="R3031"/>
  <c r="O3032"/>
  <c r="P3032"/>
  <c r="R3032"/>
  <c r="O3033"/>
  <c r="P3033"/>
  <c r="R3033"/>
  <c r="O3034"/>
  <c r="P3034"/>
  <c r="R3034"/>
  <c r="O3035"/>
  <c r="P3035"/>
  <c r="R3035"/>
  <c r="O3036"/>
  <c r="P3036"/>
  <c r="R3036"/>
  <c r="O3037"/>
  <c r="P3037"/>
  <c r="R3037"/>
  <c r="O3038"/>
  <c r="P3038"/>
  <c r="R3038"/>
  <c r="O3039"/>
  <c r="P3039"/>
  <c r="R3039"/>
  <c r="O3040"/>
  <c r="P3040"/>
  <c r="R3040"/>
  <c r="O3041"/>
  <c r="P3041"/>
  <c r="R3041"/>
  <c r="O3042"/>
  <c r="P3042"/>
  <c r="R3042"/>
  <c r="O3043"/>
  <c r="P3043"/>
  <c r="R3043"/>
  <c r="O3044"/>
  <c r="P3044"/>
  <c r="R3044"/>
  <c r="O3045"/>
  <c r="P3045"/>
  <c r="R3045"/>
  <c r="O3046"/>
  <c r="P3046"/>
  <c r="R3046"/>
  <c r="O3047"/>
  <c r="P3047"/>
  <c r="R3047"/>
  <c r="O3048"/>
  <c r="P3048"/>
  <c r="R3048"/>
  <c r="O3049"/>
  <c r="P3049"/>
  <c r="R3049"/>
  <c r="O3050"/>
  <c r="P3050"/>
  <c r="R3050"/>
  <c r="O3051"/>
  <c r="P3051"/>
  <c r="R3051"/>
  <c r="O3052"/>
  <c r="P3052"/>
  <c r="R3052"/>
  <c r="O3053"/>
  <c r="P3053"/>
  <c r="R3053"/>
  <c r="O3054"/>
  <c r="P3054"/>
  <c r="R3054"/>
  <c r="O3055"/>
  <c r="P3055"/>
  <c r="R3055"/>
  <c r="O3056"/>
  <c r="P3056"/>
  <c r="R3056"/>
  <c r="O3057"/>
  <c r="P3057"/>
  <c r="R3057"/>
  <c r="O3058"/>
  <c r="P3058"/>
  <c r="R3058"/>
  <c r="O3059"/>
  <c r="P3059"/>
  <c r="R3059"/>
  <c r="O3060"/>
  <c r="P3060"/>
  <c r="R3060"/>
  <c r="O3061"/>
  <c r="P3061"/>
  <c r="R3061"/>
  <c r="O3062"/>
  <c r="P3062"/>
  <c r="R3062"/>
  <c r="O3063"/>
  <c r="P3063"/>
  <c r="R3063"/>
  <c r="O3064"/>
  <c r="P3064"/>
  <c r="R3064"/>
  <c r="O3065"/>
  <c r="P3065"/>
  <c r="R3065"/>
  <c r="O3066"/>
  <c r="P3066"/>
  <c r="R3066"/>
  <c r="O3067"/>
  <c r="P3067"/>
  <c r="R3067"/>
  <c r="O3068"/>
  <c r="P3068"/>
  <c r="R3068"/>
  <c r="O3069"/>
  <c r="P3069"/>
  <c r="R3069"/>
  <c r="O3070"/>
  <c r="P3070"/>
  <c r="R3070"/>
  <c r="O3071"/>
  <c r="P3071"/>
  <c r="R3071"/>
  <c r="O3072"/>
  <c r="P3072"/>
  <c r="R3072"/>
  <c r="O3073"/>
  <c r="P3073"/>
  <c r="R3073"/>
  <c r="O3074"/>
  <c r="P3074"/>
  <c r="R3074"/>
  <c r="O3075"/>
  <c r="P3075"/>
  <c r="R3075"/>
  <c r="O3076"/>
  <c r="P3076"/>
  <c r="R3076"/>
  <c r="O3077"/>
  <c r="P3077"/>
  <c r="R3077"/>
  <c r="O3078"/>
  <c r="P3078"/>
  <c r="R3078"/>
  <c r="O3079"/>
  <c r="P3079"/>
  <c r="R3079"/>
  <c r="O3080"/>
  <c r="P3080"/>
  <c r="R3080"/>
  <c r="O3081"/>
  <c r="P3081"/>
  <c r="R3081"/>
  <c r="O3082"/>
  <c r="P3082"/>
  <c r="R3082"/>
  <c r="O3083"/>
  <c r="P3083"/>
  <c r="R3083"/>
  <c r="O3084"/>
  <c r="P3084"/>
  <c r="R3084"/>
  <c r="O3085"/>
  <c r="P3085"/>
  <c r="R3085"/>
  <c r="O3086"/>
  <c r="P3086"/>
  <c r="R3086"/>
  <c r="O3087"/>
  <c r="P3087"/>
  <c r="R3087"/>
  <c r="O3088"/>
  <c r="P3088"/>
  <c r="R3088"/>
  <c r="O3089"/>
  <c r="P3089"/>
  <c r="R3089"/>
  <c r="O3090"/>
  <c r="P3090"/>
  <c r="R3090"/>
  <c r="O3091"/>
  <c r="P3091"/>
  <c r="R3091"/>
  <c r="O3092"/>
  <c r="P3092"/>
  <c r="R3092"/>
  <c r="O3093"/>
  <c r="P3093"/>
  <c r="R3093"/>
  <c r="O3094"/>
  <c r="P3094"/>
  <c r="R3094"/>
  <c r="O3095"/>
  <c r="P3095"/>
  <c r="R3095"/>
  <c r="O3096"/>
  <c r="P3096"/>
  <c r="R3096"/>
  <c r="O3097"/>
  <c r="P3097"/>
  <c r="R3097"/>
  <c r="O3098"/>
  <c r="P3098"/>
  <c r="R3098"/>
  <c r="O3099"/>
  <c r="P3099"/>
  <c r="R3099"/>
  <c r="O3100"/>
  <c r="P3100"/>
  <c r="R3100"/>
  <c r="O3101"/>
  <c r="P3101"/>
  <c r="R3101"/>
  <c r="O3102"/>
  <c r="P3102"/>
  <c r="R3102"/>
  <c r="O3103"/>
  <c r="P3103"/>
  <c r="R3103"/>
  <c r="O3104"/>
  <c r="P3104"/>
  <c r="R3104"/>
  <c r="O3105"/>
  <c r="P3105"/>
  <c r="R3105"/>
  <c r="O3106"/>
  <c r="P3106"/>
  <c r="R3106"/>
  <c r="O3107"/>
  <c r="P3107"/>
  <c r="R3107"/>
  <c r="O3108"/>
  <c r="P3108"/>
  <c r="R3108"/>
  <c r="O3109"/>
  <c r="P3109"/>
  <c r="R3109"/>
  <c r="O3110"/>
  <c r="P3110"/>
  <c r="R3110"/>
  <c r="O3111"/>
  <c r="P3111"/>
  <c r="R3111"/>
  <c r="O3112"/>
  <c r="P3112"/>
  <c r="R3112"/>
  <c r="O3113"/>
  <c r="P3113"/>
  <c r="R3113"/>
  <c r="O3114"/>
  <c r="P3114"/>
  <c r="R3114"/>
  <c r="O3115"/>
  <c r="P3115"/>
  <c r="R3115"/>
  <c r="O3116"/>
  <c r="P3116"/>
  <c r="R3116"/>
  <c r="O3117"/>
  <c r="P3117"/>
  <c r="R3117"/>
  <c r="O3118"/>
  <c r="P3118"/>
  <c r="R3118"/>
  <c r="O3119"/>
  <c r="P3119"/>
  <c r="R3119"/>
  <c r="O3120"/>
  <c r="P3120"/>
  <c r="R3120"/>
  <c r="O3121"/>
  <c r="P3121"/>
  <c r="R3121"/>
  <c r="O3122"/>
  <c r="P3122"/>
  <c r="R3122"/>
  <c r="O3123"/>
  <c r="P3123"/>
  <c r="R3123"/>
  <c r="O3124"/>
  <c r="P3124"/>
  <c r="R3124"/>
  <c r="O3125"/>
  <c r="P3125"/>
  <c r="R3125"/>
  <c r="O3126"/>
  <c r="P3126"/>
  <c r="R3126"/>
  <c r="O3127"/>
  <c r="P3127"/>
  <c r="R3127"/>
  <c r="O3128"/>
  <c r="P3128"/>
  <c r="R3128"/>
  <c r="O3129"/>
  <c r="P3129"/>
  <c r="R3129"/>
  <c r="O3130"/>
  <c r="P3130"/>
  <c r="R3130"/>
  <c r="O3131"/>
  <c r="P3131"/>
  <c r="R3131"/>
  <c r="O3132"/>
  <c r="P3132"/>
  <c r="R3132"/>
  <c r="O3133"/>
  <c r="P3133"/>
  <c r="R3133"/>
  <c r="O3134"/>
  <c r="P3134"/>
  <c r="R3134"/>
  <c r="O3135"/>
  <c r="P3135"/>
  <c r="R3135"/>
  <c r="O3136"/>
  <c r="P3136"/>
  <c r="R3136"/>
  <c r="O3137"/>
  <c r="P3137"/>
  <c r="R3137"/>
  <c r="O3138"/>
  <c r="P3138"/>
  <c r="R3138"/>
  <c r="O3139"/>
  <c r="P3139"/>
  <c r="R3139"/>
  <c r="O3140"/>
  <c r="P3140"/>
  <c r="R3140"/>
  <c r="O3141"/>
  <c r="P3141"/>
  <c r="R3141"/>
  <c r="O3142"/>
  <c r="P3142"/>
  <c r="R3142"/>
  <c r="O3143"/>
  <c r="P3143"/>
  <c r="R3143"/>
  <c r="O3144"/>
  <c r="P3144"/>
  <c r="R3144"/>
  <c r="O3145"/>
  <c r="P3145"/>
  <c r="R3145"/>
  <c r="O3146"/>
  <c r="P3146"/>
  <c r="R3146"/>
  <c r="O3147"/>
  <c r="P3147"/>
  <c r="R3147"/>
  <c r="O3148"/>
  <c r="P3148"/>
  <c r="R3148"/>
  <c r="O3149"/>
  <c r="P3149"/>
  <c r="R3149"/>
  <c r="O3150"/>
  <c r="P3150"/>
  <c r="R3150"/>
  <c r="O3151"/>
  <c r="P3151"/>
  <c r="R3151"/>
  <c r="O3152"/>
  <c r="P3152"/>
  <c r="R3152"/>
  <c r="O3153"/>
  <c r="P3153"/>
  <c r="R3153"/>
  <c r="O3154"/>
  <c r="P3154"/>
  <c r="R3154"/>
  <c r="O3155"/>
  <c r="P3155"/>
  <c r="R3155"/>
  <c r="O3156"/>
  <c r="P3156"/>
  <c r="R3156"/>
  <c r="O3157"/>
  <c r="P3157"/>
  <c r="R3157"/>
  <c r="O3158"/>
  <c r="P3158"/>
  <c r="R3158"/>
  <c r="O3159"/>
  <c r="P3159"/>
  <c r="R3159"/>
  <c r="O3160"/>
  <c r="P3160"/>
  <c r="R3160"/>
  <c r="O3161"/>
  <c r="P3161"/>
  <c r="R3161"/>
  <c r="O3162"/>
  <c r="P3162"/>
  <c r="R3162"/>
  <c r="O3163"/>
  <c r="P3163"/>
  <c r="R3163"/>
  <c r="O3164"/>
  <c r="P3164"/>
  <c r="R3164"/>
  <c r="O3165"/>
  <c r="P3165"/>
  <c r="R3165"/>
  <c r="O3166"/>
  <c r="P3166"/>
  <c r="R3166"/>
  <c r="O3167"/>
  <c r="P3167"/>
  <c r="R3167"/>
  <c r="O3168"/>
  <c r="P3168"/>
  <c r="R3168"/>
  <c r="O3169"/>
  <c r="P3169"/>
  <c r="R3169"/>
  <c r="O3170"/>
  <c r="P3170"/>
  <c r="R3170"/>
  <c r="O3171"/>
  <c r="P3171"/>
  <c r="R3171"/>
  <c r="O3172"/>
  <c r="P3172"/>
  <c r="R3172"/>
  <c r="O3173"/>
  <c r="P3173"/>
  <c r="R3173"/>
  <c r="O3174"/>
  <c r="P3174"/>
  <c r="R3174"/>
  <c r="O3175"/>
  <c r="P3175"/>
  <c r="R3175"/>
  <c r="O3176"/>
  <c r="P3176"/>
  <c r="R3176"/>
  <c r="O3177"/>
  <c r="P3177"/>
  <c r="R3177"/>
  <c r="O3178"/>
  <c r="P3178"/>
  <c r="R3178"/>
  <c r="O3179"/>
  <c r="P3179"/>
  <c r="R3179"/>
  <c r="O3180"/>
  <c r="P3180"/>
  <c r="R3180"/>
  <c r="O3181"/>
  <c r="P3181"/>
  <c r="R3181"/>
  <c r="O3182"/>
  <c r="P3182"/>
  <c r="R3182"/>
  <c r="O3183"/>
  <c r="P3183"/>
  <c r="R3183"/>
  <c r="O3184"/>
  <c r="P3184"/>
  <c r="R3184"/>
  <c r="O3185"/>
  <c r="P3185"/>
  <c r="R3185"/>
  <c r="O3186"/>
  <c r="P3186"/>
  <c r="R3186"/>
  <c r="O3187"/>
  <c r="P3187"/>
  <c r="R3187"/>
  <c r="O3188"/>
  <c r="P3188"/>
  <c r="R3188"/>
  <c r="O3189"/>
  <c r="P3189"/>
  <c r="R3189"/>
  <c r="O3190"/>
  <c r="P3190"/>
  <c r="R3190"/>
  <c r="O3191"/>
  <c r="P3191"/>
  <c r="R3191"/>
  <c r="O3192"/>
  <c r="P3192"/>
  <c r="R3192"/>
  <c r="O3193"/>
  <c r="P3193"/>
  <c r="R3193"/>
  <c r="O3194"/>
  <c r="P3194"/>
  <c r="R3194"/>
  <c r="O3195"/>
  <c r="P3195"/>
  <c r="R3195"/>
  <c r="O3196"/>
  <c r="P3196"/>
  <c r="R3196"/>
  <c r="O3197"/>
  <c r="P3197"/>
  <c r="R3197"/>
  <c r="O3198"/>
  <c r="P3198"/>
  <c r="R3198"/>
  <c r="O3199"/>
  <c r="P3199"/>
  <c r="R3199"/>
  <c r="O3200"/>
  <c r="P3200"/>
  <c r="R3200"/>
  <c r="O3201"/>
  <c r="P3201"/>
  <c r="R3201"/>
  <c r="O3202"/>
  <c r="P3202"/>
  <c r="R3202"/>
  <c r="O3203"/>
  <c r="P3203"/>
  <c r="R3203"/>
  <c r="O3204"/>
  <c r="P3204"/>
  <c r="R3204"/>
  <c r="O3205"/>
  <c r="P3205"/>
  <c r="R3205"/>
  <c r="O3206"/>
  <c r="P3206"/>
  <c r="R3206"/>
  <c r="O3207"/>
  <c r="P3207"/>
  <c r="R3207"/>
  <c r="O3208"/>
  <c r="P3208"/>
  <c r="R3208"/>
  <c r="O3209"/>
  <c r="P3209"/>
  <c r="R3209"/>
  <c r="O3210"/>
  <c r="P3210"/>
  <c r="R3210"/>
  <c r="O3211"/>
  <c r="P3211"/>
  <c r="R3211"/>
  <c r="O3212"/>
  <c r="P3212"/>
  <c r="R3212"/>
  <c r="O3213"/>
  <c r="P3213"/>
  <c r="R3213"/>
  <c r="O3214"/>
  <c r="P3214"/>
  <c r="R3214"/>
  <c r="O3215"/>
  <c r="P3215"/>
  <c r="R3215"/>
  <c r="O3216"/>
  <c r="P3216"/>
  <c r="R3216"/>
  <c r="O3217"/>
  <c r="P3217"/>
  <c r="R3217"/>
  <c r="O3218"/>
  <c r="P3218"/>
  <c r="R3218"/>
  <c r="O3219"/>
  <c r="P3219"/>
  <c r="R3219"/>
  <c r="O3220"/>
  <c r="P3220"/>
  <c r="R3220"/>
  <c r="O3221"/>
  <c r="P3221"/>
  <c r="R3221"/>
  <c r="O3222"/>
  <c r="P3222"/>
  <c r="R3222"/>
  <c r="O3223"/>
  <c r="P3223"/>
  <c r="R3223"/>
  <c r="O3224"/>
  <c r="P3224"/>
  <c r="R3224"/>
  <c r="O3225"/>
  <c r="P3225"/>
  <c r="R3225"/>
  <c r="O3226"/>
  <c r="P3226"/>
  <c r="R3226"/>
  <c r="O3227"/>
  <c r="P3227"/>
  <c r="R3227"/>
  <c r="O3228"/>
  <c r="P3228"/>
  <c r="R3228"/>
  <c r="O3229"/>
  <c r="P3229"/>
  <c r="R3229"/>
  <c r="O3230"/>
  <c r="P3230"/>
  <c r="R3230"/>
  <c r="O3231"/>
  <c r="P3231"/>
  <c r="R3231"/>
  <c r="O3232"/>
  <c r="P3232"/>
  <c r="R3232"/>
  <c r="O3233"/>
  <c r="P3233"/>
  <c r="R3233"/>
  <c r="O3234"/>
  <c r="P3234"/>
  <c r="R3234"/>
  <c r="O3235"/>
  <c r="P3235"/>
  <c r="R3235"/>
  <c r="O3236"/>
  <c r="P3236"/>
  <c r="R3236"/>
  <c r="O3237"/>
  <c r="P3237"/>
  <c r="R3237"/>
  <c r="O3238"/>
  <c r="P3238"/>
  <c r="R3238"/>
  <c r="O3239"/>
  <c r="P3239"/>
  <c r="R3239"/>
  <c r="O3240"/>
  <c r="P3240"/>
  <c r="R3240"/>
  <c r="O3241"/>
  <c r="P3241"/>
  <c r="R3241"/>
  <c r="O3242"/>
  <c r="P3242"/>
  <c r="R3242"/>
  <c r="O3243"/>
  <c r="P3243"/>
  <c r="R3243"/>
  <c r="O3244"/>
  <c r="P3244"/>
  <c r="R3244"/>
  <c r="O3245"/>
  <c r="P3245"/>
  <c r="R3245"/>
  <c r="O3246"/>
  <c r="P3246"/>
  <c r="R3246"/>
  <c r="O3247"/>
  <c r="P3247"/>
  <c r="R3247"/>
  <c r="O3248"/>
  <c r="P3248"/>
  <c r="R3248"/>
  <c r="O3249"/>
  <c r="P3249"/>
  <c r="R3249"/>
  <c r="O3250"/>
  <c r="P3250"/>
  <c r="R3250"/>
  <c r="O3251"/>
  <c r="P3251"/>
  <c r="R3251"/>
  <c r="O3252"/>
  <c r="P3252"/>
  <c r="R3252"/>
  <c r="O3253"/>
  <c r="P3253"/>
  <c r="R3253"/>
  <c r="O3254"/>
  <c r="P3254"/>
  <c r="R3254"/>
  <c r="O3255"/>
  <c r="P3255"/>
  <c r="R3255"/>
  <c r="O3256"/>
  <c r="P3256"/>
  <c r="R3256"/>
  <c r="O3257"/>
  <c r="P3257"/>
  <c r="R3257"/>
  <c r="O3258"/>
  <c r="P3258"/>
  <c r="R3258"/>
  <c r="O3259"/>
  <c r="P3259"/>
  <c r="R3259"/>
  <c r="O3260"/>
  <c r="P3260"/>
  <c r="R3260"/>
  <c r="O3261"/>
  <c r="P3261"/>
  <c r="R3261"/>
  <c r="O3262"/>
  <c r="P3262"/>
  <c r="R3262"/>
  <c r="O3263"/>
  <c r="P3263"/>
  <c r="R3263"/>
  <c r="O3264"/>
  <c r="P3264"/>
  <c r="R3264"/>
  <c r="O3265"/>
  <c r="P3265"/>
  <c r="R3265"/>
  <c r="O3266"/>
  <c r="P3266"/>
  <c r="R3266"/>
  <c r="O3267"/>
  <c r="P3267"/>
  <c r="R3267"/>
  <c r="O3268"/>
  <c r="P3268"/>
  <c r="R3268"/>
  <c r="O3269"/>
  <c r="P3269"/>
  <c r="R3269"/>
  <c r="O3270"/>
  <c r="P3270"/>
  <c r="R3270"/>
  <c r="O3271"/>
  <c r="P3271"/>
  <c r="R3271"/>
  <c r="O3272"/>
  <c r="P3272"/>
  <c r="R3272"/>
  <c r="O3273"/>
  <c r="P3273"/>
  <c r="R3273"/>
  <c r="O3274"/>
  <c r="P3274"/>
  <c r="R3274"/>
  <c r="O3275"/>
  <c r="P3275"/>
  <c r="R3275"/>
  <c r="O3276"/>
  <c r="P3276"/>
  <c r="R3276"/>
  <c r="O3277"/>
  <c r="P3277"/>
  <c r="R3277"/>
  <c r="O3278"/>
  <c r="P3278"/>
  <c r="R3278"/>
  <c r="O3279"/>
  <c r="P3279"/>
  <c r="R3279"/>
  <c r="O3280"/>
  <c r="P3280"/>
  <c r="R3280"/>
  <c r="O3281"/>
  <c r="P3281"/>
  <c r="R3281"/>
  <c r="O3282"/>
  <c r="P3282"/>
  <c r="R3282"/>
  <c r="O3283"/>
  <c r="P3283"/>
  <c r="R3283"/>
  <c r="O3284"/>
  <c r="P3284"/>
  <c r="R3284"/>
  <c r="O3285"/>
  <c r="P3285"/>
  <c r="R3285"/>
  <c r="O3286"/>
  <c r="P3286"/>
  <c r="R3286"/>
  <c r="O3287"/>
  <c r="P3287"/>
  <c r="R3287"/>
  <c r="O3288"/>
  <c r="P3288"/>
  <c r="R3288"/>
  <c r="O3289"/>
  <c r="P3289"/>
  <c r="R3289"/>
  <c r="O3290"/>
  <c r="P3290"/>
  <c r="R3290"/>
  <c r="O3291"/>
  <c r="P3291"/>
  <c r="R3291"/>
  <c r="O3292"/>
  <c r="P3292"/>
  <c r="R3292"/>
  <c r="O3293"/>
  <c r="P3293"/>
  <c r="R3293"/>
  <c r="O3294"/>
  <c r="P3294"/>
  <c r="R3294"/>
  <c r="O3295"/>
  <c r="P3295"/>
  <c r="R3295"/>
  <c r="O3296"/>
  <c r="P3296"/>
  <c r="R3296"/>
  <c r="O3297"/>
  <c r="P3297"/>
  <c r="R3297"/>
  <c r="O3298"/>
  <c r="P3298"/>
  <c r="R3298"/>
  <c r="O3299"/>
  <c r="P3299"/>
  <c r="R3299"/>
  <c r="O3300"/>
  <c r="P3300"/>
  <c r="R3300"/>
  <c r="O3301"/>
  <c r="P3301"/>
  <c r="R3301"/>
  <c r="O3302"/>
  <c r="P3302"/>
  <c r="R3302"/>
  <c r="O3303"/>
  <c r="P3303"/>
  <c r="R3303"/>
  <c r="O3304"/>
  <c r="P3304"/>
  <c r="R3304"/>
  <c r="O3305"/>
  <c r="P3305"/>
  <c r="R3305"/>
  <c r="O3306"/>
  <c r="P3306"/>
  <c r="R3306"/>
  <c r="O3307"/>
  <c r="P3307"/>
  <c r="R3307"/>
  <c r="O3308"/>
  <c r="P3308"/>
  <c r="R3308"/>
  <c r="O3309"/>
  <c r="P3309"/>
  <c r="R3309"/>
  <c r="O3310"/>
  <c r="P3310"/>
  <c r="R3310"/>
  <c r="O3311"/>
  <c r="P3311"/>
  <c r="R3311"/>
  <c r="O3312"/>
  <c r="P3312"/>
  <c r="R3312"/>
  <c r="O3313"/>
  <c r="P3313"/>
  <c r="R3313"/>
  <c r="O3314"/>
  <c r="P3314"/>
  <c r="R3314"/>
  <c r="O3315"/>
  <c r="P3315"/>
  <c r="R3315"/>
  <c r="O3316"/>
  <c r="P3316"/>
  <c r="R3316"/>
  <c r="O3317"/>
  <c r="P3317"/>
  <c r="R3317"/>
  <c r="O3318"/>
  <c r="P3318"/>
  <c r="R3318"/>
  <c r="O3319"/>
  <c r="P3319"/>
  <c r="R3319"/>
  <c r="O3320"/>
  <c r="P3320"/>
  <c r="R3320"/>
  <c r="O3321"/>
  <c r="P3321"/>
  <c r="R3321"/>
  <c r="O3322"/>
  <c r="P3322"/>
  <c r="R3322"/>
  <c r="O3323"/>
  <c r="P3323"/>
  <c r="R3323"/>
  <c r="O3324"/>
  <c r="P3324"/>
  <c r="R3324"/>
  <c r="O3325"/>
  <c r="P3325"/>
  <c r="R3325"/>
  <c r="O3326"/>
  <c r="P3326"/>
  <c r="R3326"/>
  <c r="O3327"/>
  <c r="P3327"/>
  <c r="R3327"/>
  <c r="O3328"/>
  <c r="P3328"/>
  <c r="R3328"/>
  <c r="O3329"/>
  <c r="P3329"/>
  <c r="R3329"/>
  <c r="O3330"/>
  <c r="P3330"/>
  <c r="R3330"/>
  <c r="O3331"/>
  <c r="P3331"/>
  <c r="R3331"/>
  <c r="O3332"/>
  <c r="P3332"/>
  <c r="R3332"/>
  <c r="O3333"/>
  <c r="P3333"/>
  <c r="R3333"/>
  <c r="O3334"/>
  <c r="P3334"/>
  <c r="R3334"/>
  <c r="O3335"/>
  <c r="P3335"/>
  <c r="R3335"/>
  <c r="O3336"/>
  <c r="P3336"/>
  <c r="R3336"/>
  <c r="O3337"/>
  <c r="P3337"/>
  <c r="R3337"/>
  <c r="O3338"/>
  <c r="P3338"/>
  <c r="R3338"/>
  <c r="O3339"/>
  <c r="P3339"/>
  <c r="R3339"/>
  <c r="O3340"/>
  <c r="P3340"/>
  <c r="R3340"/>
  <c r="O3341"/>
  <c r="P3341"/>
  <c r="R3341"/>
  <c r="O3342"/>
  <c r="P3342"/>
  <c r="R3342"/>
  <c r="O3343"/>
  <c r="P3343"/>
  <c r="R3343"/>
  <c r="O3344"/>
  <c r="P3344"/>
  <c r="R3344"/>
  <c r="O3345"/>
  <c r="P3345"/>
  <c r="R3345"/>
  <c r="O3346"/>
  <c r="P3346"/>
  <c r="R3346"/>
  <c r="O3347"/>
  <c r="P3347"/>
  <c r="R3347"/>
  <c r="O3348"/>
  <c r="P3348"/>
  <c r="R3348"/>
  <c r="O3349"/>
  <c r="P3349"/>
  <c r="R3349"/>
  <c r="O3350"/>
  <c r="P3350"/>
  <c r="R3350"/>
  <c r="O3351"/>
  <c r="P3351"/>
  <c r="R3351"/>
  <c r="O3352"/>
  <c r="P3352"/>
  <c r="R3352"/>
  <c r="O3353"/>
  <c r="P3353"/>
  <c r="R3353"/>
  <c r="O3354"/>
  <c r="P3354"/>
  <c r="R3354"/>
  <c r="O3355"/>
  <c r="P3355"/>
  <c r="R3355"/>
  <c r="O3356"/>
  <c r="P3356"/>
  <c r="R3356"/>
  <c r="O3357"/>
  <c r="P3357"/>
  <c r="R3357"/>
  <c r="O3358"/>
  <c r="P3358"/>
  <c r="R3358"/>
  <c r="O3359"/>
  <c r="P3359"/>
  <c r="R3359"/>
  <c r="O3360"/>
  <c r="P3360"/>
  <c r="R3360"/>
  <c r="O3361"/>
  <c r="P3361"/>
  <c r="R3361"/>
  <c r="O3362"/>
  <c r="P3362"/>
  <c r="R3362"/>
  <c r="O3363"/>
  <c r="P3363"/>
  <c r="R3363"/>
  <c r="O3364"/>
  <c r="P3364"/>
  <c r="R3364"/>
  <c r="O3365"/>
  <c r="P3365"/>
  <c r="R3365"/>
  <c r="O3366"/>
  <c r="P3366"/>
  <c r="R3366"/>
  <c r="O3367"/>
  <c r="P3367"/>
  <c r="R3367"/>
  <c r="O3368"/>
  <c r="P3368"/>
  <c r="R3368"/>
  <c r="O3369"/>
  <c r="P3369"/>
  <c r="R3369"/>
  <c r="O3370"/>
  <c r="P3370"/>
  <c r="R3370"/>
  <c r="O3371"/>
  <c r="P3371"/>
  <c r="R3371"/>
  <c r="O3372"/>
  <c r="P3372"/>
  <c r="R3372"/>
  <c r="O3373"/>
  <c r="P3373"/>
  <c r="R3373"/>
  <c r="O3374"/>
  <c r="P3374"/>
  <c r="R3374"/>
  <c r="O3375"/>
  <c r="P3375"/>
  <c r="R3375"/>
  <c r="O3376"/>
  <c r="P3376"/>
  <c r="R3376"/>
  <c r="O3377"/>
  <c r="P3377"/>
  <c r="R3377"/>
  <c r="O3378"/>
  <c r="P3378"/>
  <c r="R3378"/>
  <c r="O3379"/>
  <c r="P3379"/>
  <c r="R3379"/>
  <c r="O3380"/>
  <c r="P3380"/>
  <c r="R3380"/>
  <c r="O3381"/>
  <c r="P3381"/>
  <c r="R3381"/>
  <c r="O3382"/>
  <c r="P3382"/>
  <c r="R3382"/>
  <c r="O3383"/>
  <c r="P3383"/>
  <c r="R3383"/>
  <c r="O3384"/>
  <c r="P3384"/>
  <c r="R3384"/>
  <c r="O3385"/>
  <c r="P3385"/>
  <c r="R3385"/>
  <c r="O3386"/>
  <c r="P3386"/>
  <c r="R3386"/>
  <c r="O3387"/>
  <c r="P3387"/>
  <c r="R3387"/>
  <c r="O3388"/>
  <c r="P3388"/>
  <c r="R3388"/>
  <c r="O3389"/>
  <c r="P3389"/>
  <c r="R3389"/>
  <c r="O3390"/>
  <c r="P3390"/>
  <c r="R3390"/>
  <c r="O3391"/>
  <c r="P3391"/>
  <c r="R3391"/>
  <c r="O3392"/>
  <c r="P3392"/>
  <c r="R3392"/>
  <c r="O3393"/>
  <c r="P3393"/>
  <c r="R3393"/>
  <c r="O3394"/>
  <c r="P3394"/>
  <c r="R3394"/>
  <c r="O3395"/>
  <c r="P3395"/>
  <c r="R3395"/>
  <c r="O3396"/>
  <c r="P3396"/>
  <c r="R3396"/>
  <c r="O3397"/>
  <c r="P3397"/>
  <c r="R3397"/>
  <c r="O3398"/>
  <c r="P3398"/>
  <c r="R3398"/>
  <c r="O3399"/>
  <c r="P3399"/>
  <c r="R3399"/>
  <c r="O3400"/>
  <c r="P3400"/>
  <c r="R3400"/>
  <c r="O3401"/>
  <c r="P3401"/>
  <c r="R3401"/>
  <c r="O3402"/>
  <c r="P3402"/>
  <c r="R3402"/>
  <c r="O3403"/>
  <c r="P3403"/>
  <c r="R3403"/>
  <c r="O3404"/>
  <c r="P3404"/>
  <c r="R3404"/>
  <c r="O3405"/>
  <c r="P3405"/>
  <c r="R3405"/>
  <c r="O3406"/>
  <c r="P3406"/>
  <c r="R3406"/>
  <c r="O3407"/>
  <c r="P3407"/>
  <c r="R3407"/>
  <c r="O3408"/>
  <c r="P3408"/>
  <c r="R3408"/>
  <c r="O3409"/>
  <c r="P3409"/>
  <c r="R3409"/>
  <c r="O3410"/>
  <c r="P3410"/>
  <c r="R3410"/>
  <c r="O3411"/>
  <c r="P3411"/>
  <c r="R3411"/>
  <c r="O3412"/>
  <c r="P3412"/>
  <c r="R3412"/>
  <c r="O3413"/>
  <c r="P3413"/>
  <c r="R3413"/>
  <c r="O3414"/>
  <c r="P3414"/>
  <c r="R3414"/>
  <c r="O3415"/>
  <c r="P3415"/>
  <c r="R3415"/>
  <c r="O3416"/>
  <c r="P3416"/>
  <c r="R3416"/>
  <c r="O3417"/>
  <c r="P3417"/>
  <c r="R3417"/>
  <c r="O3418"/>
  <c r="P3418"/>
  <c r="R3418"/>
  <c r="O3419"/>
  <c r="P3419"/>
  <c r="R3419"/>
  <c r="O3420"/>
  <c r="P3420"/>
  <c r="R3420"/>
  <c r="O3421"/>
  <c r="P3421"/>
  <c r="R3421"/>
  <c r="O3422"/>
  <c r="P3422"/>
  <c r="R3422"/>
  <c r="O3423"/>
  <c r="P3423"/>
  <c r="R3423"/>
  <c r="O3424"/>
  <c r="P3424"/>
  <c r="R3424"/>
  <c r="O3425"/>
  <c r="P3425"/>
  <c r="R3425"/>
  <c r="O3426"/>
  <c r="P3426"/>
  <c r="R3426"/>
  <c r="O3427"/>
  <c r="P3427"/>
  <c r="R3427"/>
  <c r="O3428"/>
  <c r="P3428"/>
  <c r="R3428"/>
  <c r="O3429"/>
  <c r="P3429"/>
  <c r="R3429"/>
  <c r="O3430"/>
  <c r="P3430"/>
  <c r="R3430"/>
  <c r="O3431"/>
  <c r="P3431"/>
  <c r="R3431"/>
  <c r="O3432"/>
  <c r="P3432"/>
  <c r="R3432"/>
  <c r="O3433"/>
  <c r="P3433"/>
  <c r="R3433"/>
  <c r="O3434"/>
  <c r="P3434"/>
  <c r="R3434"/>
  <c r="O3435"/>
  <c r="P3435"/>
  <c r="R3435"/>
  <c r="O3436"/>
  <c r="P3436"/>
  <c r="R3436"/>
  <c r="O3437"/>
  <c r="P3437"/>
  <c r="R3437"/>
  <c r="O3438"/>
  <c r="P3438"/>
  <c r="R3438"/>
  <c r="O3439"/>
  <c r="P3439"/>
  <c r="R3439"/>
  <c r="O3440"/>
  <c r="P3440"/>
  <c r="R3440"/>
  <c r="O3441"/>
  <c r="P3441"/>
  <c r="R3441"/>
  <c r="O3442"/>
  <c r="P3442"/>
  <c r="R3442"/>
  <c r="O3443"/>
  <c r="P3443"/>
  <c r="R3443"/>
  <c r="O3444"/>
  <c r="P3444"/>
  <c r="R3444"/>
  <c r="O3445"/>
  <c r="P3445"/>
  <c r="R3445"/>
  <c r="O3446"/>
  <c r="P3446"/>
  <c r="R3446"/>
  <c r="O3447"/>
  <c r="P3447"/>
  <c r="R3447"/>
  <c r="O3448"/>
  <c r="P3448"/>
  <c r="R3448"/>
  <c r="O3449"/>
  <c r="P3449"/>
  <c r="R3449"/>
  <c r="O3450"/>
  <c r="P3450"/>
  <c r="R3450"/>
  <c r="O3451"/>
  <c r="P3451"/>
  <c r="R3451"/>
  <c r="O3452"/>
  <c r="P3452"/>
  <c r="R3452"/>
  <c r="O3453"/>
  <c r="P3453"/>
  <c r="R3453"/>
  <c r="O3454"/>
  <c r="P3454"/>
  <c r="R3454"/>
  <c r="O3455"/>
  <c r="P3455"/>
  <c r="R3455"/>
  <c r="O3456"/>
  <c r="P3456"/>
  <c r="R3456"/>
  <c r="O3457"/>
  <c r="P3457"/>
  <c r="R3457"/>
  <c r="O3458"/>
  <c r="P3458"/>
  <c r="R3458"/>
  <c r="O3459"/>
  <c r="P3459"/>
  <c r="R3459"/>
  <c r="O3460"/>
  <c r="P3460"/>
  <c r="R3460"/>
  <c r="O3461"/>
  <c r="P3461"/>
  <c r="R3461"/>
  <c r="O3462"/>
  <c r="P3462"/>
  <c r="R3462"/>
  <c r="O3463"/>
  <c r="P3463"/>
  <c r="R3463"/>
  <c r="O3464"/>
  <c r="P3464"/>
  <c r="R3464"/>
  <c r="O3465"/>
  <c r="P3465"/>
  <c r="R3465"/>
  <c r="O3466"/>
  <c r="P3466"/>
  <c r="R3466"/>
  <c r="O3467"/>
  <c r="P3467"/>
  <c r="R3467"/>
  <c r="O3468"/>
  <c r="P3468"/>
  <c r="R3468"/>
  <c r="O3469"/>
  <c r="P3469"/>
  <c r="R3469"/>
  <c r="O3470"/>
  <c r="P3470"/>
  <c r="R3470"/>
  <c r="O3471"/>
  <c r="P3471"/>
  <c r="R3471"/>
  <c r="O3472"/>
  <c r="P3472"/>
  <c r="R3472"/>
  <c r="O3473"/>
  <c r="P3473"/>
  <c r="R3473"/>
  <c r="O3474"/>
  <c r="P3474"/>
  <c r="R3474"/>
  <c r="O3475"/>
  <c r="P3475"/>
  <c r="R3475"/>
  <c r="O3476"/>
  <c r="P3476"/>
  <c r="R3476"/>
  <c r="O3477"/>
  <c r="P3477"/>
  <c r="R3477"/>
  <c r="O3478"/>
  <c r="P3478"/>
  <c r="R3478"/>
  <c r="O3479"/>
  <c r="P3479"/>
  <c r="R3479"/>
  <c r="O3480"/>
  <c r="P3480"/>
  <c r="R3480"/>
  <c r="O3481"/>
  <c r="P3481"/>
  <c r="R3481"/>
  <c r="O3482"/>
  <c r="P3482"/>
  <c r="R3482"/>
  <c r="O3483"/>
  <c r="P3483"/>
  <c r="R3483"/>
  <c r="O3484"/>
  <c r="P3484"/>
  <c r="R3484"/>
  <c r="O3485"/>
  <c r="P3485"/>
  <c r="R3485"/>
  <c r="O3486"/>
  <c r="P3486"/>
  <c r="R3486"/>
  <c r="O3487"/>
  <c r="P3487"/>
  <c r="R3487"/>
  <c r="O3488"/>
  <c r="P3488"/>
  <c r="R3488"/>
  <c r="O3489"/>
  <c r="P3489"/>
  <c r="R3489"/>
  <c r="O3490"/>
  <c r="P3490"/>
  <c r="R3490"/>
  <c r="O3491"/>
  <c r="P3491"/>
  <c r="R3491"/>
  <c r="O3492"/>
  <c r="P3492"/>
  <c r="R3492"/>
  <c r="O3493"/>
  <c r="P3493"/>
  <c r="R3493"/>
  <c r="O3494"/>
  <c r="P3494"/>
  <c r="R3494"/>
  <c r="O3495"/>
  <c r="P3495"/>
  <c r="R3495"/>
  <c r="O3496"/>
  <c r="P3496"/>
  <c r="R3496"/>
  <c r="O3497"/>
  <c r="P3497"/>
  <c r="R3497"/>
  <c r="O3498"/>
  <c r="P3498"/>
  <c r="R3498"/>
  <c r="O3499"/>
  <c r="P3499"/>
  <c r="R3499"/>
  <c r="O3500"/>
  <c r="P3500"/>
  <c r="R3500"/>
  <c r="O3501"/>
  <c r="P3501"/>
  <c r="R3501"/>
  <c r="O3502"/>
  <c r="P3502"/>
  <c r="R3502"/>
  <c r="O3503"/>
  <c r="P3503"/>
  <c r="R3503"/>
  <c r="O3504"/>
  <c r="P3504"/>
  <c r="R3504"/>
  <c r="O3505"/>
  <c r="P3505"/>
  <c r="R3505"/>
  <c r="O3506"/>
  <c r="P3506"/>
  <c r="R3506"/>
  <c r="O3507"/>
  <c r="P3507"/>
  <c r="R3507"/>
  <c r="O3508"/>
  <c r="P3508"/>
  <c r="R3508"/>
  <c r="O3509"/>
  <c r="P3509"/>
  <c r="R3509"/>
  <c r="O3510"/>
  <c r="P3510"/>
  <c r="R3510"/>
  <c r="O3511"/>
  <c r="P3511"/>
  <c r="R3511"/>
  <c r="O3512"/>
  <c r="P3512"/>
  <c r="R3512"/>
  <c r="O3513"/>
  <c r="P3513"/>
  <c r="R3513"/>
  <c r="O3514"/>
  <c r="P3514"/>
  <c r="R3514"/>
  <c r="O3515"/>
  <c r="P3515"/>
  <c r="R3515"/>
  <c r="O3516"/>
  <c r="P3516"/>
  <c r="R3516"/>
  <c r="O3517"/>
  <c r="P3517"/>
  <c r="R3517"/>
  <c r="O3518"/>
  <c r="P3518"/>
  <c r="R3518"/>
  <c r="O3519"/>
  <c r="P3519"/>
  <c r="R3519"/>
  <c r="O3520"/>
  <c r="P3520"/>
  <c r="R3520"/>
  <c r="O3521"/>
  <c r="P3521"/>
  <c r="R3521"/>
  <c r="O3522"/>
  <c r="P3522"/>
  <c r="R3522"/>
  <c r="O3523"/>
  <c r="P3523"/>
  <c r="R3523"/>
  <c r="O3524"/>
  <c r="P3524"/>
  <c r="R3524"/>
  <c r="O3525"/>
  <c r="P3525"/>
  <c r="R3525"/>
  <c r="O3526"/>
  <c r="P3526"/>
  <c r="R3526"/>
  <c r="O3527"/>
  <c r="P3527"/>
  <c r="R3527"/>
  <c r="O3528"/>
  <c r="P3528"/>
  <c r="R3528"/>
  <c r="O3529"/>
  <c r="P3529"/>
  <c r="R3529"/>
  <c r="O3530"/>
  <c r="P3530"/>
  <c r="R3530"/>
  <c r="O3531"/>
  <c r="P3531"/>
  <c r="R3531"/>
  <c r="O3532"/>
  <c r="P3532"/>
  <c r="R3532"/>
  <c r="O3533"/>
  <c r="P3533"/>
  <c r="R3533"/>
  <c r="O3534"/>
  <c r="P3534"/>
  <c r="R3534"/>
  <c r="O3535"/>
  <c r="P3535"/>
  <c r="R3535"/>
  <c r="O3536"/>
  <c r="P3536"/>
  <c r="R3536"/>
  <c r="O3537"/>
  <c r="P3537"/>
  <c r="R3537"/>
  <c r="O3538"/>
  <c r="P3538"/>
  <c r="R3538"/>
  <c r="O3539"/>
  <c r="P3539"/>
  <c r="R3539"/>
  <c r="O3540"/>
  <c r="P3540"/>
  <c r="R3540"/>
  <c r="O3541"/>
  <c r="P3541"/>
  <c r="R3541"/>
  <c r="O3542"/>
  <c r="P3542"/>
  <c r="R3542"/>
  <c r="O3543"/>
  <c r="P3543"/>
  <c r="R3543"/>
  <c r="O3544"/>
  <c r="P3544"/>
  <c r="R3544"/>
  <c r="O3545"/>
  <c r="P3545"/>
  <c r="R3545"/>
  <c r="O3546"/>
  <c r="P3546"/>
  <c r="R3546"/>
  <c r="O3547"/>
  <c r="P3547"/>
  <c r="R3547"/>
  <c r="O3548"/>
  <c r="P3548"/>
  <c r="R3548"/>
  <c r="O3549"/>
  <c r="P3549"/>
  <c r="R3549"/>
  <c r="O3550"/>
  <c r="P3550"/>
  <c r="R3550"/>
  <c r="O3551"/>
  <c r="P3551"/>
  <c r="R3551"/>
  <c r="O3552"/>
  <c r="P3552"/>
  <c r="R3552"/>
  <c r="O3553"/>
  <c r="P3553"/>
  <c r="R3553"/>
  <c r="O3554"/>
  <c r="P3554"/>
  <c r="R3554"/>
  <c r="O3555"/>
  <c r="P3555"/>
  <c r="R3555"/>
  <c r="O3556"/>
  <c r="P3556"/>
  <c r="R3556"/>
  <c r="O3557"/>
  <c r="P3557"/>
  <c r="R3557"/>
  <c r="O3558"/>
  <c r="P3558"/>
  <c r="R3558"/>
  <c r="O3559"/>
  <c r="P3559"/>
  <c r="R3559"/>
  <c r="O3560"/>
  <c r="P3560"/>
  <c r="R3560"/>
  <c r="O3561"/>
  <c r="P3561"/>
  <c r="R3561"/>
  <c r="O3562"/>
  <c r="P3562"/>
  <c r="R3562"/>
  <c r="O3563"/>
  <c r="P3563"/>
  <c r="R3563"/>
  <c r="O3564"/>
  <c r="P3564"/>
  <c r="R3564"/>
  <c r="O3565"/>
  <c r="P3565"/>
  <c r="R3565"/>
  <c r="O3566"/>
  <c r="P3566"/>
  <c r="R3566"/>
  <c r="O3567"/>
  <c r="P3567"/>
  <c r="R3567"/>
  <c r="O3568"/>
  <c r="P3568"/>
  <c r="R3568"/>
  <c r="O3569"/>
  <c r="P3569"/>
  <c r="R3569"/>
  <c r="O3570"/>
  <c r="P3570"/>
  <c r="R3570"/>
  <c r="O3571"/>
  <c r="P3571"/>
  <c r="R3571"/>
  <c r="O3572"/>
  <c r="P3572"/>
  <c r="R3572"/>
  <c r="O3573"/>
  <c r="P3573"/>
  <c r="R3573"/>
  <c r="O3574"/>
  <c r="P3574"/>
  <c r="R3574"/>
  <c r="O3575"/>
  <c r="P3575"/>
  <c r="R3575"/>
  <c r="O3576"/>
  <c r="P3576"/>
  <c r="R3576"/>
  <c r="O3577"/>
  <c r="P3577"/>
  <c r="R3577"/>
  <c r="O3578"/>
  <c r="P3578"/>
  <c r="R3578"/>
  <c r="O3579"/>
  <c r="P3579"/>
  <c r="R3579"/>
  <c r="O3580"/>
  <c r="P3580"/>
  <c r="R3580"/>
  <c r="O3581"/>
  <c r="P3581"/>
  <c r="R3581"/>
  <c r="O3582"/>
  <c r="P3582"/>
  <c r="R3582"/>
  <c r="O3583"/>
  <c r="P3583"/>
  <c r="R3583"/>
  <c r="O3584"/>
  <c r="P3584"/>
  <c r="R3584"/>
  <c r="O3585"/>
  <c r="P3585"/>
  <c r="R3585"/>
  <c r="O3586"/>
  <c r="P3586"/>
  <c r="R3586"/>
  <c r="O3587"/>
  <c r="P3587"/>
  <c r="R3587"/>
  <c r="O3588"/>
  <c r="P3588"/>
  <c r="R3588"/>
  <c r="O3589"/>
  <c r="P3589"/>
  <c r="R3589"/>
  <c r="O3590"/>
  <c r="P3590"/>
  <c r="R3590"/>
  <c r="O3591"/>
  <c r="P3591"/>
  <c r="R3591"/>
  <c r="O3592"/>
  <c r="P3592"/>
  <c r="R3592"/>
  <c r="O3593"/>
  <c r="P3593"/>
  <c r="R3593"/>
  <c r="O3594"/>
  <c r="P3594"/>
  <c r="R3594"/>
  <c r="O3595"/>
  <c r="P3595"/>
  <c r="R3595"/>
  <c r="O3596"/>
  <c r="P3596"/>
  <c r="R3596"/>
  <c r="O3597"/>
  <c r="P3597"/>
  <c r="R3597"/>
  <c r="O3598"/>
  <c r="P3598"/>
  <c r="R3598"/>
  <c r="O3599"/>
  <c r="P3599"/>
  <c r="R3599"/>
  <c r="O3600"/>
  <c r="P3600"/>
  <c r="R3600"/>
  <c r="O3601"/>
  <c r="P3601"/>
  <c r="R3601"/>
  <c r="O3602"/>
  <c r="P3602"/>
  <c r="R3602"/>
  <c r="O3603"/>
  <c r="P3603"/>
  <c r="R3603"/>
  <c r="O3604"/>
  <c r="P3604"/>
  <c r="R3604"/>
  <c r="O3605"/>
  <c r="P3605"/>
  <c r="R3605"/>
  <c r="O3606"/>
  <c r="P3606"/>
  <c r="R3606"/>
  <c r="O3607"/>
  <c r="P3607"/>
  <c r="R3607"/>
  <c r="O3608"/>
  <c r="P3608"/>
  <c r="R3608"/>
  <c r="O3609"/>
  <c r="P3609"/>
  <c r="R3609"/>
  <c r="O3610"/>
  <c r="P3610"/>
  <c r="R3610"/>
  <c r="O3611"/>
  <c r="P3611"/>
  <c r="R3611"/>
  <c r="O3612"/>
  <c r="P3612"/>
  <c r="R3612"/>
  <c r="O3613"/>
  <c r="P3613"/>
  <c r="R3613"/>
  <c r="O3614"/>
  <c r="P3614"/>
  <c r="R3614"/>
  <c r="O3615"/>
  <c r="P3615"/>
  <c r="R3615"/>
  <c r="O3616"/>
  <c r="P3616"/>
  <c r="R3616"/>
  <c r="O3617"/>
  <c r="P3617"/>
  <c r="R3617"/>
  <c r="O3618"/>
  <c r="P3618"/>
  <c r="R3618"/>
  <c r="O3619"/>
  <c r="P3619"/>
  <c r="R3619"/>
  <c r="O3620"/>
  <c r="P3620"/>
  <c r="R3620"/>
  <c r="O3621"/>
  <c r="P3621"/>
  <c r="R3621"/>
  <c r="O3622"/>
  <c r="P3622"/>
  <c r="R3622"/>
  <c r="O3623"/>
  <c r="P3623"/>
  <c r="R3623"/>
  <c r="O3624"/>
  <c r="P3624"/>
  <c r="R3624"/>
  <c r="O3625"/>
  <c r="P3625"/>
  <c r="R3625"/>
  <c r="O3626"/>
  <c r="P3626"/>
  <c r="R3626"/>
  <c r="O3627"/>
  <c r="P3627"/>
  <c r="R3627"/>
  <c r="O3628"/>
  <c r="P3628"/>
  <c r="R3628"/>
  <c r="O3629"/>
  <c r="P3629"/>
  <c r="R3629"/>
  <c r="O3630"/>
  <c r="P3630"/>
  <c r="R3630"/>
  <c r="O3631"/>
  <c r="P3631"/>
  <c r="R3631"/>
  <c r="O3632"/>
  <c r="P3632"/>
  <c r="R3632"/>
  <c r="O3633"/>
  <c r="P3633"/>
  <c r="R3633"/>
  <c r="O3634"/>
  <c r="P3634"/>
  <c r="R3634"/>
  <c r="O3635"/>
  <c r="P3635"/>
  <c r="R3635"/>
  <c r="O3636"/>
  <c r="P3636"/>
  <c r="R3636"/>
  <c r="O3637"/>
  <c r="P3637"/>
  <c r="R3637"/>
  <c r="O3638"/>
  <c r="P3638"/>
  <c r="R3638"/>
  <c r="O3639"/>
  <c r="P3639"/>
  <c r="R3639"/>
  <c r="O3640"/>
  <c r="P3640"/>
  <c r="R3640"/>
  <c r="O3641"/>
  <c r="P3641"/>
  <c r="R3641"/>
  <c r="O3642"/>
  <c r="P3642"/>
  <c r="R3642"/>
  <c r="O3643"/>
  <c r="P3643"/>
  <c r="R3643"/>
  <c r="O3644"/>
  <c r="P3644"/>
  <c r="R3644"/>
  <c r="O3645"/>
  <c r="P3645"/>
  <c r="R3645"/>
  <c r="O3646"/>
  <c r="P3646"/>
  <c r="R3646"/>
  <c r="O3647"/>
  <c r="P3647"/>
  <c r="R3647"/>
  <c r="O3648"/>
  <c r="P3648"/>
  <c r="R3648"/>
  <c r="O3649"/>
  <c r="P3649"/>
  <c r="R3649"/>
  <c r="O3650"/>
  <c r="P3650"/>
  <c r="R3650"/>
  <c r="O3651"/>
  <c r="P3651"/>
  <c r="R3651"/>
  <c r="O3652"/>
  <c r="P3652"/>
  <c r="R3652"/>
  <c r="O3653"/>
  <c r="P3653"/>
  <c r="R3653"/>
  <c r="O3654"/>
  <c r="P3654"/>
  <c r="R3654"/>
  <c r="O3655"/>
  <c r="P3655"/>
  <c r="R3655"/>
  <c r="O3656"/>
  <c r="P3656"/>
  <c r="R3656"/>
  <c r="O3657"/>
  <c r="P3657"/>
  <c r="R3657"/>
  <c r="O3658"/>
  <c r="P3658"/>
  <c r="R3658"/>
  <c r="O3659"/>
  <c r="P3659"/>
  <c r="R3659"/>
  <c r="O3660"/>
  <c r="P3660"/>
  <c r="R3660"/>
  <c r="O3661"/>
  <c r="P3661"/>
  <c r="R3661"/>
  <c r="O3662"/>
  <c r="P3662"/>
  <c r="R3662"/>
  <c r="O3663"/>
  <c r="P3663"/>
  <c r="R3663"/>
  <c r="O3664"/>
  <c r="P3664"/>
  <c r="R3664"/>
  <c r="O3665"/>
  <c r="P3665"/>
  <c r="R3665"/>
  <c r="O3666"/>
  <c r="P3666"/>
  <c r="R3666"/>
  <c r="O3667"/>
  <c r="P3667"/>
  <c r="R3667"/>
  <c r="O3668"/>
  <c r="P3668"/>
  <c r="R3668"/>
  <c r="O3669"/>
  <c r="P3669"/>
  <c r="R3669"/>
  <c r="O3670"/>
  <c r="P3670"/>
  <c r="R3670"/>
  <c r="O3671"/>
  <c r="P3671"/>
  <c r="R3671"/>
  <c r="O3672"/>
  <c r="P3672"/>
  <c r="R3672"/>
  <c r="O3673"/>
  <c r="P3673"/>
  <c r="R3673"/>
  <c r="O3674"/>
  <c r="P3674"/>
  <c r="R3674"/>
  <c r="O3675"/>
  <c r="P3675"/>
  <c r="R3675"/>
  <c r="O3676"/>
  <c r="P3676"/>
  <c r="R3676"/>
  <c r="O3677"/>
  <c r="P3677"/>
  <c r="R3677"/>
  <c r="O3678"/>
  <c r="P3678"/>
  <c r="R3678"/>
  <c r="O3679"/>
  <c r="P3679"/>
  <c r="R3679"/>
  <c r="O3680"/>
  <c r="P3680"/>
  <c r="R3680"/>
  <c r="O3681"/>
  <c r="P3681"/>
  <c r="R3681"/>
  <c r="O3682"/>
  <c r="P3682"/>
  <c r="R3682"/>
  <c r="O3683"/>
  <c r="P3683"/>
  <c r="R3683"/>
  <c r="O3684"/>
  <c r="P3684"/>
  <c r="R3684"/>
  <c r="O3685"/>
  <c r="P3685"/>
  <c r="R3685"/>
  <c r="O3686"/>
  <c r="P3686"/>
  <c r="R3686"/>
  <c r="O3687"/>
  <c r="P3687"/>
  <c r="R3687"/>
  <c r="O3688"/>
  <c r="P3688"/>
  <c r="R3688"/>
  <c r="O3689"/>
  <c r="P3689"/>
  <c r="R3689"/>
  <c r="O3690"/>
  <c r="P3690"/>
  <c r="R3690"/>
  <c r="O3691"/>
  <c r="P3691"/>
  <c r="R3691"/>
  <c r="O3692"/>
  <c r="P3692"/>
  <c r="R3692"/>
  <c r="O3693"/>
  <c r="P3693"/>
  <c r="R3693"/>
  <c r="O3694"/>
  <c r="P3694"/>
  <c r="R3694"/>
  <c r="O3695"/>
  <c r="P3695"/>
  <c r="R3695"/>
  <c r="O3696"/>
  <c r="P3696"/>
  <c r="R3696"/>
  <c r="O3697"/>
  <c r="P3697"/>
  <c r="R3697"/>
  <c r="O3698"/>
  <c r="P3698"/>
  <c r="R3698"/>
  <c r="O3699"/>
  <c r="P3699"/>
  <c r="R3699"/>
  <c r="O3700"/>
  <c r="P3700"/>
  <c r="R3700"/>
  <c r="O3701"/>
  <c r="P3701"/>
  <c r="R3701"/>
  <c r="O3702"/>
  <c r="P3702"/>
  <c r="R3702"/>
  <c r="O3703"/>
  <c r="P3703"/>
  <c r="R3703"/>
  <c r="O3704"/>
  <c r="P3704"/>
  <c r="R3704"/>
  <c r="O3705"/>
  <c r="P3705"/>
  <c r="R3705"/>
  <c r="O3706"/>
  <c r="P3706"/>
  <c r="R3706"/>
  <c r="O3707"/>
  <c r="P3707"/>
  <c r="R3707"/>
  <c r="O3708"/>
  <c r="P3708"/>
  <c r="R3708"/>
  <c r="O3709"/>
  <c r="P3709"/>
  <c r="R3709"/>
  <c r="O3710"/>
  <c r="P3710"/>
  <c r="R3710"/>
  <c r="O3711"/>
  <c r="P3711"/>
  <c r="R3711"/>
  <c r="O3712"/>
  <c r="P3712"/>
  <c r="R3712"/>
  <c r="O3713"/>
  <c r="P3713"/>
  <c r="R3713"/>
  <c r="O3714"/>
  <c r="P3714"/>
  <c r="R3714"/>
  <c r="O3715"/>
  <c r="P3715"/>
  <c r="R3715"/>
  <c r="O3716"/>
  <c r="P3716"/>
  <c r="R3716"/>
  <c r="O3717"/>
  <c r="P3717"/>
  <c r="R3717"/>
  <c r="O3718"/>
  <c r="P3718"/>
  <c r="R3718"/>
  <c r="O3719"/>
  <c r="P3719"/>
  <c r="R3719"/>
  <c r="O3720"/>
  <c r="P3720"/>
  <c r="R3720"/>
  <c r="O3721"/>
  <c r="P3721"/>
  <c r="R3721"/>
  <c r="O3722"/>
  <c r="P3722"/>
  <c r="R3722"/>
  <c r="O3723"/>
  <c r="P3723"/>
  <c r="R3723"/>
  <c r="O3724"/>
  <c r="P3724"/>
  <c r="R3724"/>
  <c r="O3725"/>
  <c r="P3725"/>
  <c r="R3725"/>
  <c r="O3726"/>
  <c r="P3726"/>
  <c r="R3726"/>
  <c r="O3727"/>
  <c r="P3727"/>
  <c r="R3727"/>
  <c r="O3728"/>
  <c r="P3728"/>
  <c r="R3728"/>
  <c r="O3729"/>
  <c r="P3729"/>
  <c r="R3729"/>
  <c r="O3730"/>
  <c r="P3730"/>
  <c r="R3730"/>
  <c r="O3731"/>
  <c r="P3731"/>
  <c r="R3731"/>
  <c r="O3732"/>
  <c r="P3732"/>
  <c r="R3732"/>
  <c r="O3733"/>
  <c r="P3733"/>
  <c r="R3733"/>
  <c r="O3734"/>
  <c r="P3734"/>
  <c r="R3734"/>
  <c r="O3735"/>
  <c r="P3735"/>
  <c r="R3735"/>
  <c r="O3736"/>
  <c r="P3736"/>
  <c r="R3736"/>
  <c r="O3737"/>
  <c r="P3737"/>
  <c r="R3737"/>
  <c r="O3738"/>
  <c r="P3738"/>
  <c r="R3738"/>
  <c r="O3739"/>
  <c r="P3739"/>
  <c r="R3739"/>
  <c r="O3740"/>
  <c r="P3740"/>
  <c r="R3740"/>
  <c r="O3741"/>
  <c r="P3741"/>
  <c r="R3741"/>
  <c r="O3742"/>
  <c r="P3742"/>
  <c r="R3742"/>
  <c r="O3743"/>
  <c r="P3743"/>
  <c r="R3743"/>
  <c r="O3744"/>
  <c r="P3744"/>
  <c r="R3744"/>
  <c r="O3745"/>
  <c r="P3745"/>
  <c r="R3745"/>
  <c r="O3746"/>
  <c r="P3746"/>
  <c r="R3746"/>
  <c r="O3747"/>
  <c r="P3747"/>
  <c r="R3747"/>
  <c r="O3748"/>
  <c r="P3748"/>
  <c r="R3748"/>
  <c r="O3749"/>
  <c r="P3749"/>
  <c r="R3749"/>
  <c r="O3750"/>
  <c r="P3750"/>
  <c r="R3750"/>
  <c r="O3751"/>
  <c r="P3751"/>
  <c r="R3751"/>
  <c r="O3752"/>
  <c r="P3752"/>
  <c r="R3752"/>
  <c r="O3753"/>
  <c r="P3753"/>
  <c r="R3753"/>
  <c r="O3754"/>
  <c r="P3754"/>
  <c r="R3754"/>
  <c r="O3755"/>
  <c r="P3755"/>
  <c r="R3755"/>
  <c r="O3756"/>
  <c r="P3756"/>
  <c r="R3756"/>
  <c r="O3757"/>
  <c r="P3757"/>
  <c r="R3757"/>
  <c r="O3758"/>
  <c r="P3758"/>
  <c r="R3758"/>
  <c r="O3759"/>
  <c r="P3759"/>
  <c r="R3759"/>
  <c r="O3760"/>
  <c r="P3760"/>
  <c r="R3760"/>
  <c r="O3761"/>
  <c r="P3761"/>
  <c r="R3761"/>
  <c r="O3762"/>
  <c r="P3762"/>
  <c r="R3762"/>
  <c r="O3763"/>
  <c r="P3763"/>
  <c r="R3763"/>
  <c r="O3764"/>
  <c r="P3764"/>
  <c r="R3764"/>
  <c r="O3765"/>
  <c r="P3765"/>
  <c r="R3765"/>
  <c r="O3766"/>
  <c r="P3766"/>
  <c r="R3766"/>
  <c r="O3767"/>
  <c r="P3767"/>
  <c r="R3767"/>
  <c r="O3768"/>
  <c r="P3768"/>
  <c r="R3768"/>
  <c r="O3769"/>
  <c r="P3769"/>
  <c r="R3769"/>
  <c r="O3770"/>
  <c r="P3770"/>
  <c r="R3770"/>
  <c r="O3771"/>
  <c r="P3771"/>
  <c r="R3771"/>
  <c r="O3772"/>
  <c r="P3772"/>
  <c r="R3772"/>
  <c r="O3773"/>
  <c r="P3773"/>
  <c r="R3773"/>
  <c r="O3774"/>
  <c r="P3774"/>
  <c r="R3774"/>
  <c r="O3775"/>
  <c r="P3775"/>
  <c r="R3775"/>
  <c r="O3776"/>
  <c r="P3776"/>
  <c r="R3776"/>
  <c r="O3777"/>
  <c r="P3777"/>
  <c r="R3777"/>
  <c r="O3778"/>
  <c r="P3778"/>
  <c r="R3778"/>
  <c r="O3779"/>
  <c r="P3779"/>
  <c r="R3779"/>
  <c r="O3780"/>
  <c r="P3780"/>
  <c r="R3780"/>
  <c r="O3781"/>
  <c r="P3781"/>
  <c r="R3781"/>
  <c r="O3782"/>
  <c r="P3782"/>
  <c r="R3782"/>
  <c r="O3783"/>
  <c r="P3783"/>
  <c r="R3783"/>
  <c r="O3784"/>
  <c r="P3784"/>
  <c r="R3784"/>
  <c r="O3785"/>
  <c r="P3785"/>
  <c r="R3785"/>
  <c r="O3786"/>
  <c r="P3786"/>
  <c r="R3786"/>
  <c r="O3787"/>
  <c r="P3787"/>
  <c r="R3787"/>
  <c r="O3788"/>
  <c r="P3788"/>
  <c r="R3788"/>
  <c r="O3789"/>
  <c r="P3789"/>
  <c r="R3789"/>
  <c r="O3790"/>
  <c r="P3790"/>
  <c r="R3790"/>
  <c r="O3791"/>
  <c r="P3791"/>
  <c r="R3791"/>
  <c r="O3792"/>
  <c r="P3792"/>
  <c r="R3792"/>
  <c r="O3793"/>
  <c r="P3793"/>
  <c r="R3793"/>
  <c r="O3794"/>
  <c r="P3794"/>
  <c r="R3794"/>
  <c r="O3795"/>
  <c r="P3795"/>
  <c r="R3795"/>
  <c r="O3796"/>
  <c r="P3796"/>
  <c r="R3796"/>
  <c r="O3797"/>
  <c r="P3797"/>
  <c r="R3797"/>
  <c r="O3798"/>
  <c r="P3798"/>
  <c r="R3798"/>
  <c r="O3799"/>
  <c r="P3799"/>
  <c r="R3799"/>
  <c r="O3800"/>
  <c r="P3800"/>
  <c r="R3800"/>
  <c r="O3801"/>
  <c r="P3801"/>
  <c r="R3801"/>
  <c r="O3802"/>
  <c r="P3802"/>
  <c r="R3802"/>
  <c r="O3803"/>
  <c r="P3803"/>
  <c r="R3803"/>
  <c r="O3804"/>
  <c r="P3804"/>
  <c r="R3804"/>
  <c r="O3805"/>
  <c r="P3805"/>
  <c r="R3805"/>
  <c r="O3806"/>
  <c r="P3806"/>
  <c r="R3806"/>
  <c r="O3807"/>
  <c r="P3807"/>
  <c r="R3807"/>
  <c r="O3808"/>
  <c r="P3808"/>
  <c r="R3808"/>
  <c r="O3809"/>
  <c r="P3809"/>
  <c r="R3809"/>
  <c r="O3810"/>
  <c r="P3810"/>
  <c r="R3810"/>
  <c r="O3811"/>
  <c r="P3811"/>
  <c r="R3811"/>
  <c r="O3812"/>
  <c r="P3812"/>
  <c r="R3812"/>
  <c r="O3813"/>
  <c r="P3813"/>
  <c r="R3813"/>
  <c r="O3814"/>
  <c r="P3814"/>
  <c r="R3814"/>
  <c r="O3815"/>
  <c r="P3815"/>
  <c r="R3815"/>
  <c r="O3816"/>
  <c r="P3816"/>
  <c r="R3816"/>
  <c r="O3817"/>
  <c r="P3817"/>
  <c r="R3817"/>
  <c r="O3818"/>
  <c r="P3818"/>
  <c r="R3818"/>
  <c r="O3819"/>
  <c r="P3819"/>
  <c r="R3819"/>
  <c r="O3820"/>
  <c r="P3820"/>
  <c r="R3820"/>
  <c r="O3821"/>
  <c r="P3821"/>
  <c r="R3821"/>
  <c r="O3822"/>
  <c r="P3822"/>
  <c r="R3822"/>
  <c r="O3823"/>
  <c r="P3823"/>
  <c r="R3823"/>
  <c r="O3824"/>
  <c r="P3824"/>
  <c r="R3824"/>
  <c r="O3825"/>
  <c r="P3825"/>
  <c r="R3825"/>
  <c r="O3826"/>
  <c r="P3826"/>
  <c r="R3826"/>
  <c r="O3827"/>
  <c r="P3827"/>
  <c r="R3827"/>
  <c r="O3828"/>
  <c r="P3828"/>
  <c r="R3828"/>
  <c r="O3829"/>
  <c r="P3829"/>
  <c r="R3829"/>
  <c r="O3830"/>
  <c r="P3830"/>
  <c r="R3830"/>
  <c r="O3831"/>
  <c r="P3831"/>
  <c r="R3831"/>
  <c r="O3832"/>
  <c r="P3832"/>
  <c r="R3832"/>
  <c r="O3833"/>
  <c r="P3833"/>
  <c r="R3833"/>
  <c r="O3834"/>
  <c r="P3834"/>
  <c r="R3834"/>
  <c r="O3835"/>
  <c r="P3835"/>
  <c r="R3835"/>
  <c r="O3836"/>
  <c r="P3836"/>
  <c r="R3836"/>
  <c r="O3837"/>
  <c r="P3837"/>
  <c r="R3837"/>
  <c r="O3838"/>
  <c r="P3838"/>
  <c r="R3838"/>
  <c r="O3839"/>
  <c r="P3839"/>
  <c r="R3839"/>
  <c r="O3840"/>
  <c r="P3840"/>
  <c r="R3840"/>
  <c r="O3841"/>
  <c r="P3841"/>
  <c r="R3841"/>
  <c r="O3842"/>
  <c r="P3842"/>
  <c r="R3842"/>
  <c r="O3843"/>
  <c r="P3843"/>
  <c r="R3843"/>
  <c r="O3844"/>
  <c r="P3844"/>
  <c r="R3844"/>
  <c r="O3845"/>
  <c r="P3845"/>
  <c r="R3845"/>
  <c r="O3846"/>
  <c r="P3846"/>
  <c r="R3846"/>
  <c r="O3847"/>
  <c r="P3847"/>
  <c r="R3847"/>
  <c r="O3848"/>
  <c r="P3848"/>
  <c r="R3848"/>
  <c r="O3849"/>
  <c r="P3849"/>
  <c r="R3849"/>
  <c r="O3850"/>
  <c r="P3850"/>
  <c r="R3850"/>
  <c r="O3851"/>
  <c r="P3851"/>
  <c r="R3851"/>
  <c r="O3852"/>
  <c r="P3852"/>
  <c r="R3852"/>
  <c r="O3853"/>
  <c r="P3853"/>
  <c r="R3853"/>
  <c r="O3854"/>
  <c r="P3854"/>
  <c r="R3854"/>
  <c r="O3855"/>
  <c r="P3855"/>
  <c r="R3855"/>
  <c r="O3856"/>
  <c r="P3856"/>
  <c r="R3856"/>
  <c r="O3857"/>
  <c r="P3857"/>
  <c r="R3857"/>
  <c r="O3858"/>
  <c r="P3858"/>
  <c r="R3858"/>
  <c r="O3859"/>
  <c r="P3859"/>
  <c r="R3859"/>
  <c r="O3860"/>
  <c r="P3860"/>
  <c r="R3860"/>
  <c r="O3861"/>
  <c r="P3861"/>
  <c r="R3861"/>
  <c r="O3862"/>
  <c r="P3862"/>
  <c r="R3862"/>
  <c r="O3863"/>
  <c r="P3863"/>
  <c r="R3863"/>
  <c r="O3864"/>
  <c r="P3864"/>
  <c r="R3864"/>
  <c r="O3865"/>
  <c r="P3865"/>
  <c r="R3865"/>
  <c r="O3866"/>
  <c r="P3866"/>
  <c r="R3866"/>
  <c r="O3867"/>
  <c r="P3867"/>
  <c r="R3867"/>
  <c r="O3868"/>
  <c r="P3868"/>
  <c r="R3868"/>
  <c r="O3869"/>
  <c r="P3869"/>
  <c r="R3869"/>
  <c r="O3870"/>
  <c r="P3870"/>
  <c r="R3870"/>
  <c r="O3871"/>
  <c r="P3871"/>
  <c r="R3871"/>
  <c r="O3872"/>
  <c r="P3872"/>
  <c r="R3872"/>
  <c r="O3873"/>
  <c r="P3873"/>
  <c r="R3873"/>
  <c r="O3874"/>
  <c r="P3874"/>
  <c r="R3874"/>
  <c r="O3875"/>
  <c r="P3875"/>
  <c r="R3875"/>
  <c r="O3876"/>
  <c r="P3876"/>
  <c r="R3876"/>
  <c r="O3877"/>
  <c r="P3877"/>
  <c r="R3877"/>
  <c r="O3878"/>
  <c r="P3878"/>
  <c r="R3878"/>
  <c r="O3879"/>
  <c r="P3879"/>
  <c r="R3879"/>
  <c r="O3880"/>
  <c r="P3880"/>
  <c r="R3880"/>
  <c r="O3881"/>
  <c r="P3881"/>
  <c r="R3881"/>
  <c r="O3882"/>
  <c r="P3882"/>
  <c r="R3882"/>
  <c r="O3883"/>
  <c r="P3883"/>
  <c r="R3883"/>
  <c r="O3884"/>
  <c r="P3884"/>
  <c r="R3884"/>
  <c r="O3885"/>
  <c r="P3885"/>
  <c r="R3885"/>
  <c r="O3886"/>
  <c r="P3886"/>
  <c r="R3886"/>
  <c r="O3887"/>
  <c r="P3887"/>
  <c r="R3887"/>
  <c r="O3888"/>
  <c r="P3888"/>
  <c r="R3888"/>
  <c r="O3889"/>
  <c r="P3889"/>
  <c r="R3889"/>
  <c r="O3890"/>
  <c r="P3890"/>
  <c r="R3890"/>
  <c r="O3891"/>
  <c r="P3891"/>
  <c r="R3891"/>
  <c r="O3892"/>
  <c r="P3892"/>
  <c r="R3892"/>
  <c r="O3893"/>
  <c r="P3893"/>
  <c r="R3893"/>
  <c r="O3894"/>
  <c r="P3894"/>
  <c r="R3894"/>
  <c r="O3895"/>
  <c r="P3895"/>
  <c r="R3895"/>
  <c r="O3896"/>
  <c r="P3896"/>
  <c r="R3896"/>
  <c r="O3897"/>
  <c r="P3897"/>
  <c r="R3897"/>
  <c r="O3898"/>
  <c r="P3898"/>
  <c r="R3898"/>
  <c r="O3899"/>
  <c r="P3899"/>
  <c r="R3899"/>
  <c r="O3900"/>
  <c r="P3900"/>
  <c r="R3900"/>
  <c r="O3901"/>
  <c r="P3901"/>
  <c r="R3901"/>
  <c r="O3902"/>
  <c r="P3902"/>
  <c r="R3902"/>
  <c r="O3903"/>
  <c r="P3903"/>
  <c r="R3903"/>
  <c r="O3904"/>
  <c r="P3904"/>
  <c r="R3904"/>
  <c r="O3905"/>
  <c r="P3905"/>
  <c r="R3905"/>
  <c r="O3906"/>
  <c r="P3906"/>
  <c r="R3906"/>
  <c r="O3907"/>
  <c r="P3907"/>
  <c r="R3907"/>
  <c r="O3908"/>
  <c r="P3908"/>
  <c r="R3908"/>
  <c r="O3909"/>
  <c r="P3909"/>
  <c r="R3909"/>
  <c r="O3910"/>
  <c r="P3910"/>
  <c r="R3910"/>
  <c r="O3911"/>
  <c r="P3911"/>
  <c r="R3911"/>
  <c r="O3912"/>
  <c r="P3912"/>
  <c r="R3912"/>
  <c r="O3913"/>
  <c r="P3913"/>
  <c r="R3913"/>
  <c r="O3914"/>
  <c r="P3914"/>
  <c r="R3914"/>
  <c r="O3915"/>
  <c r="P3915"/>
  <c r="R3915"/>
  <c r="O3916"/>
  <c r="P3916"/>
  <c r="R3916"/>
  <c r="O3917"/>
  <c r="P3917"/>
  <c r="R3917"/>
  <c r="O3918"/>
  <c r="P3918"/>
  <c r="R3918"/>
  <c r="O3919"/>
  <c r="P3919"/>
  <c r="R3919"/>
  <c r="O3920"/>
  <c r="P3920"/>
  <c r="R3920"/>
  <c r="O3921"/>
  <c r="P3921"/>
  <c r="R3921"/>
  <c r="O3922"/>
  <c r="P3922"/>
  <c r="R3922"/>
  <c r="O3923"/>
  <c r="P3923"/>
  <c r="R3923"/>
  <c r="O3924"/>
  <c r="P3924"/>
  <c r="R3924"/>
  <c r="O3925"/>
  <c r="P3925"/>
  <c r="R3925"/>
  <c r="O3926"/>
  <c r="P3926"/>
  <c r="R3926"/>
  <c r="O3927"/>
  <c r="P3927"/>
  <c r="R3927"/>
  <c r="O3928"/>
  <c r="P3928"/>
  <c r="R3928"/>
  <c r="O3929"/>
  <c r="P3929"/>
  <c r="R3929"/>
  <c r="O3930"/>
  <c r="P3930"/>
  <c r="R3930"/>
  <c r="O3931"/>
  <c r="P3931"/>
  <c r="R3931"/>
  <c r="O3932"/>
  <c r="P3932"/>
  <c r="R3932"/>
  <c r="O3933"/>
  <c r="P3933"/>
  <c r="R3933"/>
  <c r="O3934"/>
  <c r="P3934"/>
  <c r="R3934"/>
  <c r="O3935"/>
  <c r="P3935"/>
  <c r="R3935"/>
  <c r="O3936"/>
  <c r="P3936"/>
  <c r="R3936"/>
  <c r="O3937"/>
  <c r="P3937"/>
  <c r="R3937"/>
  <c r="O3938"/>
  <c r="P3938"/>
  <c r="R3938"/>
  <c r="O3939"/>
  <c r="P3939"/>
  <c r="R3939"/>
  <c r="O3940"/>
  <c r="P3940"/>
  <c r="R3940"/>
  <c r="O3941"/>
  <c r="P3941"/>
  <c r="R3941"/>
  <c r="O3942"/>
  <c r="P3942"/>
  <c r="R3942"/>
  <c r="O3943"/>
  <c r="P3943"/>
  <c r="R3943"/>
  <c r="O3944"/>
  <c r="P3944"/>
  <c r="R3944"/>
  <c r="O3945"/>
  <c r="P3945"/>
  <c r="R3945"/>
  <c r="O3946"/>
  <c r="P3946"/>
  <c r="R3946"/>
  <c r="O3947"/>
  <c r="P3947"/>
  <c r="R3947"/>
  <c r="O3948"/>
  <c r="P3948"/>
  <c r="R3948"/>
  <c r="O3949"/>
  <c r="P3949"/>
  <c r="R3949"/>
  <c r="O3950"/>
  <c r="P3950"/>
  <c r="R3950"/>
  <c r="O3951"/>
  <c r="P3951"/>
  <c r="R3951"/>
  <c r="O3952"/>
  <c r="P3952"/>
  <c r="R3952"/>
  <c r="O3953"/>
  <c r="P3953"/>
  <c r="R3953"/>
  <c r="O3954"/>
  <c r="P3954"/>
  <c r="R3954"/>
  <c r="O3955"/>
  <c r="P3955"/>
  <c r="R3955"/>
  <c r="O3956"/>
  <c r="P3956"/>
  <c r="R3956"/>
  <c r="O3957"/>
  <c r="P3957"/>
  <c r="R3957"/>
  <c r="O3958"/>
  <c r="P3958"/>
  <c r="R3958"/>
  <c r="O3959"/>
  <c r="P3959"/>
  <c r="R3959"/>
  <c r="O3960"/>
  <c r="P3960"/>
  <c r="R3960"/>
  <c r="O3961"/>
  <c r="P3961"/>
  <c r="R3961"/>
  <c r="O3962"/>
  <c r="P3962"/>
  <c r="R3962"/>
  <c r="O3963"/>
  <c r="P3963"/>
  <c r="R3963"/>
  <c r="O3964"/>
  <c r="P3964"/>
  <c r="R3964"/>
  <c r="O3965"/>
  <c r="P3965"/>
  <c r="R3965"/>
  <c r="O3966"/>
  <c r="P3966"/>
  <c r="R3966"/>
  <c r="O3967"/>
  <c r="P3967"/>
  <c r="R3967"/>
  <c r="O3968"/>
  <c r="P3968"/>
  <c r="R3968"/>
  <c r="O3969"/>
  <c r="P3969"/>
  <c r="R3969"/>
  <c r="O3970"/>
  <c r="P3970"/>
  <c r="R3970"/>
  <c r="O3971"/>
  <c r="P3971"/>
  <c r="R3971"/>
  <c r="O3972"/>
  <c r="P3972"/>
  <c r="R3972"/>
  <c r="O3973"/>
  <c r="P3973"/>
  <c r="R3973"/>
  <c r="O3974"/>
  <c r="P3974"/>
  <c r="R3974"/>
  <c r="O3975"/>
  <c r="P3975"/>
  <c r="R3975"/>
  <c r="O3976"/>
  <c r="P3976"/>
  <c r="R3976"/>
  <c r="O3977"/>
  <c r="P3977"/>
  <c r="R3977"/>
  <c r="O3978"/>
  <c r="P3978"/>
  <c r="R3978"/>
  <c r="O3979"/>
  <c r="P3979"/>
  <c r="R3979"/>
  <c r="O3980"/>
  <c r="P3980"/>
  <c r="R3980"/>
  <c r="O3981"/>
  <c r="P3981"/>
  <c r="R3981"/>
  <c r="O3982"/>
  <c r="P3982"/>
  <c r="R3982"/>
  <c r="O3983"/>
  <c r="P3983"/>
  <c r="R3983"/>
  <c r="O3984"/>
  <c r="P3984"/>
  <c r="R3984"/>
  <c r="O3985"/>
  <c r="P3985"/>
  <c r="R3985"/>
  <c r="O3986"/>
  <c r="P3986"/>
  <c r="R3986"/>
  <c r="O3987"/>
  <c r="P3987"/>
  <c r="R3987"/>
  <c r="O3988"/>
  <c r="P3988"/>
  <c r="R3988"/>
  <c r="O3989"/>
  <c r="P3989"/>
  <c r="R3989"/>
  <c r="O3990"/>
  <c r="P3990"/>
  <c r="R3990"/>
  <c r="O3991"/>
  <c r="P3991"/>
  <c r="R3991"/>
  <c r="O3992"/>
  <c r="P3992"/>
  <c r="R3992"/>
  <c r="O3993"/>
  <c r="P3993"/>
  <c r="R3993"/>
  <c r="O3994"/>
  <c r="P3994"/>
  <c r="R3994"/>
  <c r="O3995"/>
  <c r="P3995"/>
  <c r="R3995"/>
  <c r="O3996"/>
  <c r="P3996"/>
  <c r="R3996"/>
  <c r="O3997"/>
  <c r="P3997"/>
  <c r="R3997"/>
  <c r="O3998"/>
  <c r="P3998"/>
  <c r="R3998"/>
  <c r="O3999"/>
  <c r="P3999"/>
  <c r="R3999"/>
  <c r="O4000"/>
  <c r="P4000"/>
  <c r="R4000"/>
  <c r="O4001"/>
  <c r="P4001"/>
  <c r="R4001"/>
  <c r="O4002"/>
  <c r="P4002"/>
  <c r="R4002"/>
  <c r="O4003"/>
  <c r="P4003"/>
  <c r="R4003"/>
  <c r="O4004"/>
  <c r="P4004"/>
  <c r="R4004"/>
  <c r="O4005"/>
  <c r="P4005"/>
  <c r="R4005"/>
  <c r="O4006"/>
  <c r="P4006"/>
  <c r="R4006"/>
  <c r="O4007"/>
  <c r="P4007"/>
  <c r="R4007"/>
  <c r="O4008"/>
  <c r="P4008"/>
  <c r="R4008"/>
  <c r="O4009"/>
  <c r="P4009"/>
  <c r="R4009"/>
  <c r="O4010"/>
  <c r="P4010"/>
  <c r="R4010"/>
  <c r="O4011"/>
  <c r="P4011"/>
  <c r="R4011"/>
  <c r="O4012"/>
  <c r="P4012"/>
  <c r="R4012"/>
  <c r="O4013"/>
  <c r="P4013"/>
  <c r="R4013"/>
  <c r="O4014"/>
  <c r="P4014"/>
  <c r="R4014"/>
  <c r="O4015"/>
  <c r="P4015"/>
  <c r="R4015"/>
  <c r="O4016"/>
  <c r="P4016"/>
  <c r="R4016"/>
  <c r="O4017"/>
  <c r="P4017"/>
  <c r="R4017"/>
  <c r="O4018"/>
  <c r="P4018"/>
  <c r="R4018"/>
  <c r="O4019"/>
  <c r="P4019"/>
  <c r="R4019"/>
  <c r="O4020"/>
  <c r="P4020"/>
  <c r="R4020"/>
  <c r="O4021"/>
  <c r="P4021"/>
  <c r="R4021"/>
  <c r="O4022"/>
  <c r="P4022"/>
  <c r="R4022"/>
  <c r="O4023"/>
  <c r="P4023"/>
  <c r="R4023"/>
  <c r="O4024"/>
  <c r="P4024"/>
  <c r="R4024"/>
  <c r="O4025"/>
  <c r="P4025"/>
  <c r="R4025"/>
  <c r="O4026"/>
  <c r="P4026"/>
  <c r="R4026"/>
  <c r="O4027"/>
  <c r="P4027"/>
  <c r="R4027"/>
  <c r="O4028"/>
  <c r="P4028"/>
  <c r="R4028"/>
  <c r="O4029"/>
  <c r="P4029"/>
  <c r="R4029"/>
  <c r="O4030"/>
  <c r="P4030"/>
  <c r="R4030"/>
  <c r="O4031"/>
  <c r="P4031"/>
  <c r="R4031"/>
  <c r="O4032"/>
  <c r="P4032"/>
  <c r="R4032"/>
  <c r="O4033"/>
  <c r="P4033"/>
  <c r="R4033"/>
  <c r="O4034"/>
  <c r="P4034"/>
  <c r="R4034"/>
  <c r="O4035"/>
  <c r="P4035"/>
  <c r="R4035"/>
  <c r="O4036"/>
  <c r="P4036"/>
  <c r="R4036"/>
  <c r="O4037"/>
  <c r="P4037"/>
  <c r="R4037"/>
  <c r="O4038"/>
  <c r="P4038"/>
  <c r="R4038"/>
  <c r="O4039"/>
  <c r="P4039"/>
  <c r="R4039"/>
  <c r="O4040"/>
  <c r="P4040"/>
  <c r="R4040"/>
  <c r="O4041"/>
  <c r="P4041"/>
  <c r="R4041"/>
  <c r="O4042"/>
  <c r="P4042"/>
  <c r="R4042"/>
  <c r="O4043"/>
  <c r="P4043"/>
  <c r="R4043"/>
  <c r="O4044"/>
  <c r="P4044"/>
  <c r="R4044"/>
  <c r="O4045"/>
  <c r="P4045"/>
  <c r="R4045"/>
  <c r="O4046"/>
  <c r="P4046"/>
  <c r="R4046"/>
  <c r="O4047"/>
  <c r="P4047"/>
  <c r="R4047"/>
  <c r="O4048"/>
  <c r="P4048"/>
  <c r="R4048"/>
  <c r="O4049"/>
  <c r="P4049"/>
  <c r="R4049"/>
  <c r="O4050"/>
  <c r="P4050"/>
  <c r="R4050"/>
  <c r="O4051"/>
  <c r="P4051"/>
  <c r="R4051"/>
  <c r="O4052"/>
  <c r="P4052"/>
  <c r="R4052"/>
  <c r="O4053"/>
  <c r="P4053"/>
  <c r="R4053"/>
  <c r="O4054"/>
  <c r="P4054"/>
  <c r="R4054"/>
  <c r="O4055"/>
  <c r="P4055"/>
  <c r="R4055"/>
  <c r="O4056"/>
  <c r="P4056"/>
  <c r="R4056"/>
  <c r="O4057"/>
  <c r="P4057"/>
  <c r="R4057"/>
  <c r="O4058"/>
  <c r="P4058"/>
  <c r="R4058"/>
  <c r="O4059"/>
  <c r="P4059"/>
  <c r="R4059"/>
  <c r="O4060"/>
  <c r="P4060"/>
  <c r="R4060"/>
  <c r="O4061"/>
  <c r="P4061"/>
  <c r="R4061"/>
  <c r="O4062"/>
  <c r="P4062"/>
  <c r="R4062"/>
  <c r="O4063"/>
  <c r="P4063"/>
  <c r="R4063"/>
  <c r="O4064"/>
  <c r="P4064"/>
  <c r="R4064"/>
  <c r="O4065"/>
  <c r="P4065"/>
  <c r="R4065"/>
  <c r="O4066"/>
  <c r="P4066"/>
  <c r="R4066"/>
  <c r="O4067"/>
  <c r="P4067"/>
  <c r="R4067"/>
  <c r="O4068"/>
  <c r="P4068"/>
  <c r="R4068"/>
  <c r="O4069"/>
  <c r="P4069"/>
  <c r="R4069"/>
  <c r="O4070"/>
  <c r="P4070"/>
  <c r="R4070"/>
  <c r="O4071"/>
  <c r="P4071"/>
  <c r="R4071"/>
  <c r="O4072"/>
  <c r="P4072"/>
  <c r="R4072"/>
  <c r="O4073"/>
  <c r="P4073"/>
  <c r="R4073"/>
  <c r="O4074"/>
  <c r="P4074"/>
  <c r="R4074"/>
  <c r="O4075"/>
  <c r="P4075"/>
  <c r="R4075"/>
  <c r="O4076"/>
  <c r="P4076"/>
  <c r="R4076"/>
  <c r="O4077"/>
  <c r="P4077"/>
  <c r="R4077"/>
  <c r="O4078"/>
  <c r="P4078"/>
  <c r="R4078"/>
  <c r="O4079"/>
  <c r="P4079"/>
  <c r="R4079"/>
  <c r="O4080"/>
  <c r="P4080"/>
  <c r="R4080"/>
  <c r="O4081"/>
  <c r="P4081"/>
  <c r="R4081"/>
  <c r="O4082"/>
  <c r="P4082"/>
  <c r="R4082"/>
  <c r="O4083"/>
  <c r="P4083"/>
  <c r="R4083"/>
  <c r="O4084"/>
  <c r="P4084"/>
  <c r="R4084"/>
  <c r="O4085"/>
  <c r="P4085"/>
  <c r="R4085"/>
  <c r="O4086"/>
  <c r="P4086"/>
  <c r="R4086"/>
  <c r="O4087"/>
  <c r="P4087"/>
  <c r="R4087"/>
  <c r="O4088"/>
  <c r="P4088"/>
  <c r="R4088"/>
  <c r="O4089"/>
  <c r="P4089"/>
  <c r="R4089"/>
  <c r="O4090"/>
  <c r="P4090"/>
  <c r="R4090"/>
  <c r="O4091"/>
  <c r="P4091"/>
  <c r="R4091"/>
  <c r="O4092"/>
  <c r="P4092"/>
  <c r="R4092"/>
  <c r="O4093"/>
  <c r="P4093"/>
  <c r="R4093"/>
  <c r="O4094"/>
  <c r="P4094"/>
  <c r="R4094"/>
  <c r="O4095"/>
  <c r="P4095"/>
  <c r="R4095"/>
  <c r="O4096"/>
  <c r="P4096"/>
  <c r="R4096"/>
  <c r="O4097"/>
  <c r="P4097"/>
  <c r="R4097"/>
  <c r="O4098"/>
  <c r="P4098"/>
  <c r="R4098"/>
  <c r="O4099"/>
  <c r="P4099"/>
  <c r="R4099"/>
  <c r="O4100"/>
  <c r="P4100"/>
  <c r="R4100"/>
  <c r="O4101"/>
  <c r="P4101"/>
  <c r="R4101"/>
  <c r="O4102"/>
  <c r="P4102"/>
  <c r="R4102"/>
  <c r="O4103"/>
  <c r="P4103"/>
  <c r="R4103"/>
  <c r="O4104"/>
  <c r="P4104"/>
  <c r="R4104"/>
  <c r="O4105"/>
  <c r="P4105"/>
  <c r="R4105"/>
  <c r="O4106"/>
  <c r="P4106"/>
  <c r="R4106"/>
  <c r="O4107"/>
  <c r="P4107"/>
  <c r="R4107"/>
  <c r="O4108"/>
  <c r="P4108"/>
  <c r="R4108"/>
  <c r="O4109"/>
  <c r="P4109"/>
  <c r="R4109"/>
  <c r="O4110"/>
  <c r="P4110"/>
  <c r="R4110"/>
  <c r="O4111"/>
  <c r="P4111"/>
  <c r="R4111"/>
  <c r="O4112"/>
  <c r="P4112"/>
  <c r="R4112"/>
  <c r="O4113"/>
  <c r="P4113"/>
  <c r="R4113"/>
  <c r="O4114"/>
  <c r="P4114"/>
  <c r="R4114"/>
  <c r="O4115"/>
  <c r="P4115"/>
  <c r="R4115"/>
  <c r="O4116"/>
  <c r="P4116"/>
  <c r="R4116"/>
  <c r="O4117"/>
  <c r="P4117"/>
  <c r="R4117"/>
  <c r="O4118"/>
  <c r="P4118"/>
  <c r="R4118"/>
  <c r="O4119"/>
  <c r="P4119"/>
  <c r="R4119"/>
  <c r="O4120"/>
  <c r="P4120"/>
  <c r="R4120"/>
  <c r="O4121"/>
  <c r="P4121"/>
  <c r="R4121"/>
  <c r="O4122"/>
  <c r="P4122"/>
  <c r="R4122"/>
  <c r="O4123"/>
  <c r="P4123"/>
  <c r="R4123"/>
  <c r="O4124"/>
  <c r="P4124"/>
  <c r="R4124"/>
  <c r="O4125"/>
  <c r="P4125"/>
  <c r="R4125"/>
  <c r="O4126"/>
  <c r="P4126"/>
  <c r="R4126"/>
  <c r="O4127"/>
  <c r="P4127"/>
  <c r="R4127"/>
  <c r="O4128"/>
  <c r="P4128"/>
  <c r="R4128"/>
  <c r="O4129"/>
  <c r="P4129"/>
  <c r="R4129"/>
  <c r="O4130"/>
  <c r="P4130"/>
  <c r="R4130"/>
  <c r="O4131"/>
  <c r="P4131"/>
  <c r="R4131"/>
  <c r="O4132"/>
  <c r="P4132"/>
  <c r="R4132"/>
  <c r="O4133"/>
  <c r="P4133"/>
  <c r="R4133"/>
  <c r="O4134"/>
  <c r="P4134"/>
  <c r="R4134"/>
  <c r="O4135"/>
  <c r="P4135"/>
  <c r="R4135"/>
  <c r="O4136"/>
  <c r="P4136"/>
  <c r="R4136"/>
  <c r="O4137"/>
  <c r="P4137"/>
  <c r="R4137"/>
  <c r="O4138"/>
  <c r="P4138"/>
  <c r="R4138"/>
  <c r="O4139"/>
  <c r="P4139"/>
  <c r="R4139"/>
  <c r="O4140"/>
  <c r="P4140"/>
  <c r="R4140"/>
  <c r="O4141"/>
  <c r="P4141"/>
  <c r="R4141"/>
  <c r="O4142"/>
  <c r="P4142"/>
  <c r="R4142"/>
  <c r="O4143"/>
  <c r="P4143"/>
  <c r="R4143"/>
  <c r="O4144"/>
  <c r="P4144"/>
  <c r="R4144"/>
  <c r="O4145"/>
  <c r="P4145"/>
  <c r="R4145"/>
  <c r="O4146"/>
  <c r="P4146"/>
  <c r="R4146"/>
  <c r="O4147"/>
  <c r="P4147"/>
  <c r="R4147"/>
  <c r="O4148"/>
  <c r="P4148"/>
  <c r="R4148"/>
  <c r="O4149"/>
  <c r="P4149"/>
  <c r="R4149"/>
  <c r="O4150"/>
  <c r="P4150"/>
  <c r="R4150"/>
  <c r="O4151"/>
  <c r="P4151"/>
  <c r="R4151"/>
  <c r="O4152"/>
  <c r="P4152"/>
  <c r="R4152"/>
  <c r="O4153"/>
  <c r="P4153"/>
  <c r="R4153"/>
  <c r="O4154"/>
  <c r="P4154"/>
  <c r="R4154"/>
  <c r="O4155"/>
  <c r="P4155"/>
  <c r="R4155"/>
  <c r="O4156"/>
  <c r="P4156"/>
  <c r="R4156"/>
  <c r="O4157"/>
  <c r="P4157"/>
  <c r="R4157"/>
  <c r="O4158"/>
  <c r="P4158"/>
  <c r="R4158"/>
  <c r="O4159"/>
  <c r="P4159"/>
  <c r="R4159"/>
  <c r="O4160"/>
  <c r="P4160"/>
  <c r="R4160"/>
  <c r="O4161"/>
  <c r="P4161"/>
  <c r="R4161"/>
  <c r="O4162"/>
  <c r="P4162"/>
  <c r="R4162"/>
  <c r="O4163"/>
  <c r="P4163"/>
  <c r="R4163"/>
  <c r="O4164"/>
  <c r="P4164"/>
  <c r="R4164"/>
  <c r="O4165"/>
  <c r="P4165"/>
  <c r="R4165"/>
  <c r="O4166"/>
  <c r="P4166"/>
  <c r="R4166"/>
  <c r="O4167"/>
  <c r="P4167"/>
  <c r="R4167"/>
  <c r="O4168"/>
  <c r="P4168"/>
  <c r="R4168"/>
  <c r="O4169"/>
  <c r="P4169"/>
  <c r="R4169"/>
  <c r="O4170"/>
  <c r="P4170"/>
  <c r="R4170"/>
  <c r="O4171"/>
  <c r="P4171"/>
  <c r="R4171"/>
  <c r="O4172"/>
  <c r="P4172"/>
  <c r="R4172"/>
  <c r="O4173"/>
  <c r="P4173"/>
  <c r="R4173"/>
  <c r="O4174"/>
  <c r="P4174"/>
  <c r="R4174"/>
  <c r="O4175"/>
  <c r="P4175"/>
  <c r="R4175"/>
  <c r="O4176"/>
  <c r="P4176"/>
  <c r="R4176"/>
  <c r="O4177"/>
  <c r="P4177"/>
  <c r="R4177"/>
  <c r="O4178"/>
  <c r="P4178"/>
  <c r="R4178"/>
  <c r="O4179"/>
  <c r="P4179"/>
  <c r="R4179"/>
  <c r="O4180"/>
  <c r="P4180"/>
  <c r="R4180"/>
  <c r="O4181"/>
  <c r="P4181"/>
  <c r="R4181"/>
  <c r="O4182"/>
  <c r="P4182"/>
  <c r="R4182"/>
  <c r="O4183"/>
  <c r="P4183"/>
  <c r="R4183"/>
  <c r="O4184"/>
  <c r="P4184"/>
  <c r="R4184"/>
  <c r="O4185"/>
  <c r="P4185"/>
  <c r="R4185"/>
  <c r="O4186"/>
  <c r="P4186"/>
  <c r="R4186"/>
  <c r="O4187"/>
  <c r="P4187"/>
  <c r="R4187"/>
  <c r="O4188"/>
  <c r="P4188"/>
  <c r="R4188"/>
  <c r="O4189"/>
  <c r="P4189"/>
  <c r="R4189"/>
  <c r="O4190"/>
  <c r="P4190"/>
  <c r="R4190"/>
  <c r="O4191"/>
  <c r="P4191"/>
  <c r="R4191"/>
  <c r="O4192"/>
  <c r="P4192"/>
  <c r="R4192"/>
  <c r="O4193"/>
  <c r="P4193"/>
  <c r="R4193"/>
  <c r="O4194"/>
  <c r="P4194"/>
  <c r="R4194"/>
  <c r="R2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Y720"/>
  <c r="Y721"/>
  <c r="Y722"/>
  <c r="Y723"/>
  <c r="Y724"/>
  <c r="Y725"/>
  <c r="Y726"/>
  <c r="Y727"/>
  <c r="Y728"/>
  <c r="Y729"/>
  <c r="Y730"/>
  <c r="Y731"/>
  <c r="Y732"/>
  <c r="Y733"/>
  <c r="Y734"/>
  <c r="Y735"/>
  <c r="Y736"/>
  <c r="Y737"/>
  <c r="Y738"/>
  <c r="Y739"/>
  <c r="Y740"/>
  <c r="Y741"/>
  <c r="Y742"/>
  <c r="Y743"/>
  <c r="Y744"/>
  <c r="Y745"/>
  <c r="Y746"/>
  <c r="Y747"/>
  <c r="Y748"/>
  <c r="Y749"/>
  <c r="Y750"/>
  <c r="Y751"/>
  <c r="Y752"/>
  <c r="Y753"/>
  <c r="Y754"/>
  <c r="Y755"/>
  <c r="Y756"/>
  <c r="Y757"/>
  <c r="Y758"/>
  <c r="Y759"/>
  <c r="Y760"/>
  <c r="Y761"/>
  <c r="Y762"/>
  <c r="Y763"/>
  <c r="Y764"/>
  <c r="Y765"/>
  <c r="Y766"/>
  <c r="Y767"/>
  <c r="Y768"/>
  <c r="Y769"/>
  <c r="Y770"/>
  <c r="Y771"/>
  <c r="Y772"/>
  <c r="Y773"/>
  <c r="Y774"/>
  <c r="Y775"/>
  <c r="Y776"/>
  <c r="Y777"/>
  <c r="Y778"/>
  <c r="Y779"/>
  <c r="Y780"/>
  <c r="Y781"/>
  <c r="Y782"/>
  <c r="Y783"/>
  <c r="Y784"/>
  <c r="Y785"/>
  <c r="Y786"/>
  <c r="Y787"/>
  <c r="Y788"/>
  <c r="Y789"/>
  <c r="Y790"/>
  <c r="Y791"/>
  <c r="Y792"/>
  <c r="Y793"/>
  <c r="Y794"/>
  <c r="Y795"/>
  <c r="Y796"/>
  <c r="Y797"/>
  <c r="Y798"/>
  <c r="Y799"/>
  <c r="Y800"/>
  <c r="Y801"/>
  <c r="Y802"/>
  <c r="Y803"/>
  <c r="Y804"/>
  <c r="Y805"/>
  <c r="Y806"/>
  <c r="Y807"/>
  <c r="Y808"/>
  <c r="Y809"/>
  <c r="Y810"/>
  <c r="Y811"/>
  <c r="Y812"/>
  <c r="Y813"/>
  <c r="Y814"/>
  <c r="Y815"/>
  <c r="Y816"/>
  <c r="Y817"/>
  <c r="Y818"/>
  <c r="Y819"/>
  <c r="Y820"/>
  <c r="Y821"/>
  <c r="Y822"/>
  <c r="Y823"/>
  <c r="Y824"/>
  <c r="Y825"/>
  <c r="Y826"/>
  <c r="Y827"/>
  <c r="Y828"/>
  <c r="Y829"/>
  <c r="Y830"/>
  <c r="Y831"/>
  <c r="Y832"/>
  <c r="Y833"/>
  <c r="Y834"/>
  <c r="Y835"/>
  <c r="Y836"/>
  <c r="Y837"/>
  <c r="Y838"/>
  <c r="Y839"/>
  <c r="Y840"/>
  <c r="Y841"/>
  <c r="Y842"/>
  <c r="Y843"/>
  <c r="Y844"/>
  <c r="Y845"/>
  <c r="Y846"/>
  <c r="Y847"/>
  <c r="Y848"/>
  <c r="Y849"/>
  <c r="Y850"/>
  <c r="Y851"/>
  <c r="Y852"/>
  <c r="Y853"/>
  <c r="Y854"/>
  <c r="Y855"/>
  <c r="Y856"/>
  <c r="Y857"/>
  <c r="Y858"/>
  <c r="Y859"/>
  <c r="Y860"/>
  <c r="Y861"/>
  <c r="Y862"/>
  <c r="Y863"/>
  <c r="Y864"/>
  <c r="Y865"/>
  <c r="Y866"/>
  <c r="Y867"/>
  <c r="Y868"/>
  <c r="Y869"/>
  <c r="Y870"/>
  <c r="Y871"/>
  <c r="Y872"/>
  <c r="Y873"/>
  <c r="Y874"/>
  <c r="Y875"/>
  <c r="Y876"/>
  <c r="Y877"/>
  <c r="Y878"/>
  <c r="Y879"/>
  <c r="Y880"/>
  <c r="Y881"/>
  <c r="Y882"/>
  <c r="Y883"/>
  <c r="Y884"/>
  <c r="Y885"/>
  <c r="Y886"/>
  <c r="Y887"/>
  <c r="Y888"/>
  <c r="Y889"/>
  <c r="Y890"/>
  <c r="Y891"/>
  <c r="Y892"/>
  <c r="Y893"/>
  <c r="Y894"/>
  <c r="Y895"/>
  <c r="Y896"/>
  <c r="Y897"/>
  <c r="Y898"/>
  <c r="Y899"/>
  <c r="Y900"/>
  <c r="Y901"/>
  <c r="Y902"/>
  <c r="Y903"/>
  <c r="Y904"/>
  <c r="Y905"/>
  <c r="Y906"/>
  <c r="Y907"/>
  <c r="Y908"/>
  <c r="Y909"/>
  <c r="Y910"/>
  <c r="Y911"/>
  <c r="Y912"/>
  <c r="Y913"/>
  <c r="Y914"/>
  <c r="Y915"/>
  <c r="Y916"/>
  <c r="Y917"/>
  <c r="Y918"/>
  <c r="Y919"/>
  <c r="Y920"/>
  <c r="Y921"/>
  <c r="Y922"/>
  <c r="Y923"/>
  <c r="Y924"/>
  <c r="Y925"/>
  <c r="Y926"/>
  <c r="Y927"/>
  <c r="Y928"/>
  <c r="Y929"/>
  <c r="Y930"/>
  <c r="Y931"/>
  <c r="Y932"/>
  <c r="Y933"/>
  <c r="Y934"/>
  <c r="Y935"/>
  <c r="Y936"/>
  <c r="Y937"/>
  <c r="Y938"/>
  <c r="Y939"/>
  <c r="Y940"/>
  <c r="Y941"/>
  <c r="Y942"/>
  <c r="Y943"/>
  <c r="Y944"/>
  <c r="Y945"/>
  <c r="Y946"/>
  <c r="Y947"/>
  <c r="Y948"/>
  <c r="Y949"/>
  <c r="Y950"/>
  <c r="Y951"/>
  <c r="Y952"/>
  <c r="Y953"/>
  <c r="Y954"/>
  <c r="Y955"/>
  <c r="Y956"/>
  <c r="Y957"/>
  <c r="Y958"/>
  <c r="Y959"/>
  <c r="Y960"/>
  <c r="Y961"/>
  <c r="Y962"/>
  <c r="Y963"/>
  <c r="Y964"/>
  <c r="Y965"/>
  <c r="Y966"/>
  <c r="Y967"/>
  <c r="Y968"/>
  <c r="Y969"/>
  <c r="Y970"/>
  <c r="Y971"/>
  <c r="Y972"/>
  <c r="Y973"/>
  <c r="Y974"/>
  <c r="Y975"/>
  <c r="Y976"/>
  <c r="Y977"/>
  <c r="Y978"/>
  <c r="Y979"/>
  <c r="Y980"/>
  <c r="Y981"/>
  <c r="Y982"/>
  <c r="Y983"/>
  <c r="Y984"/>
  <c r="Y985"/>
  <c r="Y986"/>
  <c r="Y987"/>
  <c r="Y988"/>
  <c r="Y989"/>
  <c r="Y990"/>
  <c r="Y991"/>
  <c r="Y992"/>
  <c r="Y993"/>
  <c r="Y994"/>
  <c r="Y995"/>
  <c r="Y996"/>
  <c r="Y997"/>
  <c r="Y998"/>
  <c r="Y999"/>
  <c r="Y1000"/>
  <c r="Y1001"/>
  <c r="Y1002"/>
  <c r="Y1003"/>
  <c r="Y1004"/>
  <c r="Y1005"/>
  <c r="Y1006"/>
  <c r="Y1007"/>
  <c r="Y1008"/>
  <c r="Y1009"/>
  <c r="Y1010"/>
  <c r="Y1011"/>
  <c r="Y1012"/>
  <c r="Y1013"/>
  <c r="Y1014"/>
  <c r="Y1015"/>
  <c r="Y1016"/>
  <c r="Y1017"/>
  <c r="Y1018"/>
  <c r="Y1019"/>
  <c r="Y1020"/>
  <c r="Y1021"/>
  <c r="Y1022"/>
  <c r="Y1023"/>
  <c r="Y1024"/>
  <c r="Y1025"/>
  <c r="Y1026"/>
  <c r="Y1027"/>
  <c r="Y1028"/>
  <c r="Y1029"/>
  <c r="Y1030"/>
  <c r="Y1031"/>
  <c r="Y1032"/>
  <c r="Y1033"/>
  <c r="Y1034"/>
  <c r="Y1035"/>
  <c r="Y1036"/>
  <c r="Y1037"/>
  <c r="Y1038"/>
  <c r="Y1039"/>
  <c r="Y1040"/>
  <c r="Y1041"/>
  <c r="Y1042"/>
  <c r="Y1043"/>
  <c r="Y1044"/>
  <c r="Y1045"/>
  <c r="Y1046"/>
  <c r="Y1047"/>
  <c r="Y1048"/>
  <c r="Y1049"/>
  <c r="Y1050"/>
  <c r="Y1051"/>
  <c r="Y1052"/>
  <c r="Y1053"/>
  <c r="Y1054"/>
  <c r="Y1055"/>
  <c r="Y1056"/>
  <c r="Y1057"/>
  <c r="Y1058"/>
  <c r="Y1059"/>
  <c r="Y1060"/>
  <c r="Y1061"/>
  <c r="Y1062"/>
  <c r="Y1063"/>
  <c r="Y1064"/>
  <c r="Y1065"/>
  <c r="Y1066"/>
  <c r="Y1067"/>
  <c r="Y1068"/>
  <c r="Y1069"/>
  <c r="Y1070"/>
  <c r="Y1071"/>
  <c r="Y1072"/>
  <c r="Y1073"/>
  <c r="Y1074"/>
  <c r="Y1075"/>
  <c r="Y1076"/>
  <c r="Y1077"/>
  <c r="Y1078"/>
  <c r="Y1079"/>
  <c r="Y1080"/>
  <c r="Y1081"/>
  <c r="Y1082"/>
  <c r="Y1083"/>
  <c r="Y1084"/>
  <c r="Y1085"/>
  <c r="Y1086"/>
  <c r="Y1087"/>
  <c r="Y1088"/>
  <c r="Y1089"/>
  <c r="Y1090"/>
  <c r="Y1091"/>
  <c r="Y1092"/>
  <c r="Y1093"/>
  <c r="Y1094"/>
  <c r="Y1095"/>
  <c r="Y1096"/>
  <c r="Y1097"/>
  <c r="Y1098"/>
  <c r="Y1099"/>
  <c r="Y1100"/>
  <c r="Y1101"/>
  <c r="Y1102"/>
  <c r="Y1103"/>
  <c r="Y1104"/>
  <c r="Y1105"/>
  <c r="Y1106"/>
  <c r="Y1107"/>
  <c r="Y1108"/>
  <c r="Y1109"/>
  <c r="Y1110"/>
  <c r="Y1111"/>
  <c r="Y1112"/>
  <c r="Y1113"/>
  <c r="Y1114"/>
  <c r="Y1115"/>
  <c r="Y1116"/>
  <c r="Y1117"/>
  <c r="Y1118"/>
  <c r="Y1119"/>
  <c r="Y1120"/>
  <c r="Y1121"/>
  <c r="Y1122"/>
  <c r="Y1123"/>
  <c r="Y1124"/>
  <c r="Y1125"/>
  <c r="Y1126"/>
  <c r="Y1127"/>
  <c r="Y1128"/>
  <c r="Y1129"/>
  <c r="Y1130"/>
  <c r="Y1131"/>
  <c r="Y1132"/>
  <c r="Y1133"/>
  <c r="Y1134"/>
  <c r="Y1135"/>
  <c r="Y1136"/>
  <c r="Y1137"/>
  <c r="Y1138"/>
  <c r="Y1139"/>
  <c r="Y1140"/>
  <c r="Y1141"/>
  <c r="Y1142"/>
  <c r="Y1143"/>
  <c r="Y1144"/>
  <c r="Y1145"/>
  <c r="Y1146"/>
  <c r="Y1147"/>
  <c r="Y1148"/>
  <c r="Y1149"/>
  <c r="Y1150"/>
  <c r="Y1151"/>
  <c r="Y1152"/>
  <c r="Y1153"/>
  <c r="Y1154"/>
  <c r="Y1155"/>
  <c r="Y1156"/>
  <c r="Y1157"/>
  <c r="Y1158"/>
  <c r="Y1159"/>
  <c r="Y1160"/>
  <c r="Y1161"/>
  <c r="Y1162"/>
  <c r="Y1163"/>
  <c r="Y1164"/>
  <c r="Y1165"/>
  <c r="Y1166"/>
  <c r="Y1167"/>
  <c r="Y1168"/>
  <c r="Y1169"/>
  <c r="Y1170"/>
  <c r="Y1171"/>
  <c r="Y1172"/>
  <c r="Y1173"/>
  <c r="Y1174"/>
  <c r="Y1175"/>
  <c r="Y1176"/>
  <c r="Y1177"/>
  <c r="Y1178"/>
  <c r="Y1179"/>
  <c r="Y1180"/>
  <c r="Y1181"/>
  <c r="Y1182"/>
  <c r="Y1183"/>
  <c r="Y1184"/>
  <c r="Y1185"/>
  <c r="Y1186"/>
  <c r="Y1187"/>
  <c r="Y1188"/>
  <c r="Y1189"/>
  <c r="Y1190"/>
  <c r="Y1191"/>
  <c r="Y1192"/>
  <c r="Y1193"/>
  <c r="Y1194"/>
  <c r="Y1195"/>
  <c r="Y1196"/>
  <c r="Y1197"/>
  <c r="Y1198"/>
  <c r="Y1199"/>
  <c r="Y1200"/>
  <c r="Y1201"/>
  <c r="Y1202"/>
  <c r="Y1203"/>
  <c r="Y1204"/>
  <c r="Y1205"/>
  <c r="Y1206"/>
  <c r="Y1207"/>
  <c r="Y1208"/>
  <c r="Y1209"/>
  <c r="Y1210"/>
  <c r="Y1211"/>
  <c r="Y1212"/>
  <c r="Y1213"/>
  <c r="Y1214"/>
  <c r="Y1215"/>
  <c r="Y1216"/>
  <c r="Y1217"/>
  <c r="Y1218"/>
  <c r="Y1219"/>
  <c r="Y1220"/>
  <c r="Y1221"/>
  <c r="Y1222"/>
  <c r="Y1223"/>
  <c r="Y1224"/>
  <c r="Y1225"/>
  <c r="Y1226"/>
  <c r="Y1227"/>
  <c r="Y1228"/>
  <c r="Y1229"/>
  <c r="Y1230"/>
  <c r="Y1231"/>
  <c r="Y1232"/>
  <c r="Y1233"/>
  <c r="Y1234"/>
  <c r="Y1235"/>
  <c r="Y1236"/>
  <c r="Y1237"/>
  <c r="Y1238"/>
  <c r="Y1239"/>
  <c r="Y1240"/>
  <c r="Y1241"/>
  <c r="Y1242"/>
  <c r="Y1243"/>
  <c r="Y1244"/>
  <c r="Y1245"/>
  <c r="Y1246"/>
  <c r="Y1247"/>
  <c r="Y1248"/>
  <c r="Y1249"/>
  <c r="Y1250"/>
  <c r="Y1251"/>
  <c r="Y1252"/>
  <c r="Y1253"/>
  <c r="Y1254"/>
  <c r="Y1255"/>
  <c r="Y1256"/>
  <c r="Y1257"/>
  <c r="Y1258"/>
  <c r="Y1259"/>
  <c r="Y1260"/>
  <c r="Y1261"/>
  <c r="Y1262"/>
  <c r="Y1263"/>
  <c r="Y1264"/>
  <c r="Y1265"/>
  <c r="Y1266"/>
  <c r="Y1267"/>
  <c r="Y1268"/>
  <c r="Y1269"/>
  <c r="Y1270"/>
  <c r="Y1271"/>
  <c r="Y1272"/>
  <c r="Y1273"/>
  <c r="Y1274"/>
  <c r="Y1275"/>
  <c r="Y1276"/>
  <c r="Y1277"/>
  <c r="Y1278"/>
  <c r="Y1279"/>
  <c r="Y1280"/>
  <c r="Y1281"/>
  <c r="Y1282"/>
  <c r="Y1283"/>
  <c r="Y1284"/>
  <c r="Y1285"/>
  <c r="Y1286"/>
  <c r="Y1287"/>
  <c r="Y1288"/>
  <c r="Y1289"/>
  <c r="Y1290"/>
  <c r="Y1291"/>
  <c r="Y1292"/>
  <c r="Y1293"/>
  <c r="Y1294"/>
  <c r="Y1295"/>
  <c r="Y1296"/>
  <c r="Y1297"/>
  <c r="Y1298"/>
  <c r="Y1299"/>
  <c r="Y1300"/>
  <c r="Y1301"/>
  <c r="Y1302"/>
  <c r="Y1303"/>
  <c r="Y1304"/>
  <c r="Y1305"/>
  <c r="Y1306"/>
  <c r="Y1307"/>
  <c r="Y1308"/>
  <c r="Y1309"/>
  <c r="Y1310"/>
  <c r="Y1311"/>
  <c r="Y1312"/>
  <c r="Y1313"/>
  <c r="Y1314"/>
  <c r="Y1315"/>
  <c r="Y1316"/>
  <c r="Y1317"/>
  <c r="Y1318"/>
  <c r="Y1319"/>
  <c r="Y1320"/>
  <c r="Y1321"/>
  <c r="Y1322"/>
  <c r="Y1323"/>
  <c r="Y1324"/>
  <c r="Y1325"/>
  <c r="Y1326"/>
  <c r="Y1327"/>
  <c r="Y1328"/>
  <c r="Y1329"/>
  <c r="Y1330"/>
  <c r="Y1331"/>
  <c r="Y1332"/>
  <c r="Y1333"/>
  <c r="Y1334"/>
  <c r="Y1335"/>
  <c r="Y1336"/>
  <c r="Y1337"/>
  <c r="Y1338"/>
  <c r="Y1339"/>
  <c r="Y1340"/>
  <c r="Y1341"/>
  <c r="Y1342"/>
  <c r="Y1343"/>
  <c r="Y1344"/>
  <c r="Y1345"/>
  <c r="Y1346"/>
  <c r="Y1347"/>
  <c r="Y1348"/>
  <c r="Y1349"/>
  <c r="Y1350"/>
  <c r="Y1351"/>
  <c r="Y1352"/>
  <c r="Y1353"/>
  <c r="Y1354"/>
  <c r="Y1355"/>
  <c r="Y1356"/>
  <c r="Y1357"/>
  <c r="Y1358"/>
  <c r="Y1359"/>
  <c r="Y1360"/>
  <c r="Y1361"/>
  <c r="Y1362"/>
  <c r="Y1363"/>
  <c r="Y1364"/>
  <c r="Y1365"/>
  <c r="Y1366"/>
  <c r="Y1367"/>
  <c r="Y1368"/>
  <c r="Y1369"/>
  <c r="Y1370"/>
  <c r="Y1371"/>
  <c r="Y1372"/>
  <c r="Y1373"/>
  <c r="Y1374"/>
  <c r="Y1375"/>
  <c r="Y1376"/>
  <c r="Y1377"/>
  <c r="Y1378"/>
  <c r="Y1379"/>
  <c r="Y1380"/>
  <c r="Y1381"/>
  <c r="Y1382"/>
  <c r="Y1383"/>
  <c r="Y1384"/>
  <c r="Y1385"/>
  <c r="Y1386"/>
  <c r="Y1387"/>
  <c r="Y1388"/>
  <c r="Y1389"/>
  <c r="Y1390"/>
  <c r="Y1391"/>
  <c r="Y1392"/>
  <c r="Y1393"/>
  <c r="Y1394"/>
  <c r="Y1395"/>
  <c r="Y1396"/>
  <c r="Y1397"/>
  <c r="Y1398"/>
  <c r="Y1399"/>
  <c r="Y1400"/>
  <c r="Y1401"/>
  <c r="Y1402"/>
  <c r="Y1403"/>
  <c r="Y1404"/>
  <c r="Y1405"/>
  <c r="Y1406"/>
  <c r="Y1407"/>
  <c r="Y1408"/>
  <c r="Y1409"/>
  <c r="Y1410"/>
  <c r="Y1411"/>
  <c r="Y1412"/>
  <c r="Y1413"/>
  <c r="Y1414"/>
  <c r="Y1415"/>
  <c r="Y1416"/>
  <c r="Y1417"/>
  <c r="Y1418"/>
  <c r="Y1419"/>
  <c r="Y1420"/>
  <c r="Y1421"/>
  <c r="Y1422"/>
  <c r="Y1423"/>
  <c r="Y1424"/>
  <c r="Y1425"/>
  <c r="Y1426"/>
  <c r="Y1427"/>
  <c r="Y1428"/>
  <c r="Y1429"/>
  <c r="Y1430"/>
  <c r="Y1431"/>
  <c r="Y1432"/>
  <c r="Y1433"/>
  <c r="Y1434"/>
  <c r="Y1435"/>
  <c r="Y1436"/>
  <c r="Y1437"/>
  <c r="Y1438"/>
  <c r="Y1439"/>
  <c r="Y1440"/>
  <c r="Y1441"/>
  <c r="Y1442"/>
  <c r="Y1443"/>
  <c r="Y1444"/>
  <c r="Y1445"/>
  <c r="Y1446"/>
  <c r="Y1447"/>
  <c r="Y1448"/>
  <c r="Y1449"/>
  <c r="Y1450"/>
  <c r="Y1451"/>
  <c r="Y1452"/>
  <c r="Y1453"/>
  <c r="Y1454"/>
  <c r="Y1455"/>
  <c r="Y1456"/>
  <c r="Y1457"/>
  <c r="Y1458"/>
  <c r="Y1459"/>
  <c r="Y1460"/>
  <c r="Y1461"/>
  <c r="Y1462"/>
  <c r="Y1463"/>
  <c r="Y1464"/>
  <c r="Y1465"/>
  <c r="Y1466"/>
  <c r="Y1467"/>
  <c r="Y1468"/>
  <c r="Y1469"/>
  <c r="Y1470"/>
  <c r="Y1471"/>
  <c r="Y1472"/>
  <c r="Y1473"/>
  <c r="Y1474"/>
  <c r="Y1475"/>
  <c r="Y1476"/>
  <c r="Y1477"/>
  <c r="Y1478"/>
  <c r="Y1479"/>
  <c r="Y1480"/>
  <c r="Y1481"/>
  <c r="Y1482"/>
  <c r="Y1483"/>
  <c r="Y1484"/>
  <c r="Y1485"/>
  <c r="Y1486"/>
  <c r="Y1487"/>
  <c r="Y1488"/>
  <c r="Y1489"/>
  <c r="Y1490"/>
  <c r="Y1491"/>
  <c r="Y1492"/>
  <c r="Y1493"/>
  <c r="Y1494"/>
  <c r="Y1495"/>
  <c r="Y1496"/>
  <c r="Y1497"/>
  <c r="Y1498"/>
  <c r="Y1499"/>
  <c r="Y1500"/>
  <c r="Y1501"/>
  <c r="Y1502"/>
  <c r="Y1503"/>
  <c r="Y1504"/>
  <c r="Y1505"/>
  <c r="Y1506"/>
  <c r="Y1507"/>
  <c r="Y1508"/>
  <c r="Y1509"/>
  <c r="Y1510"/>
  <c r="Y1511"/>
  <c r="Y1512"/>
  <c r="Y1513"/>
  <c r="Y1514"/>
  <c r="Y1515"/>
  <c r="Y1516"/>
  <c r="Y1517"/>
  <c r="Y1518"/>
  <c r="Y1519"/>
  <c r="Y1520"/>
  <c r="Y1521"/>
  <c r="Y1522"/>
  <c r="Y1523"/>
  <c r="Y1524"/>
  <c r="Y1525"/>
  <c r="Y1526"/>
  <c r="Y1527"/>
  <c r="Y1528"/>
  <c r="Y1529"/>
  <c r="Y1530"/>
  <c r="Y1531"/>
  <c r="Y1532"/>
  <c r="Y1533"/>
  <c r="Y1534"/>
  <c r="Y1535"/>
  <c r="Y1536"/>
  <c r="Y1537"/>
  <c r="Y1538"/>
  <c r="Y1539"/>
  <c r="Y1540"/>
  <c r="Y1541"/>
  <c r="Y1542"/>
  <c r="Y1543"/>
  <c r="Y1544"/>
  <c r="Y1545"/>
  <c r="Y1546"/>
  <c r="Y1547"/>
  <c r="Y1548"/>
  <c r="Y1549"/>
  <c r="Y1550"/>
  <c r="Y1551"/>
  <c r="Y1552"/>
  <c r="Y1553"/>
  <c r="Y1554"/>
  <c r="Y1555"/>
  <c r="Y1556"/>
  <c r="Y1557"/>
  <c r="Y1558"/>
  <c r="Y1559"/>
  <c r="Y1560"/>
  <c r="Y1561"/>
  <c r="Y1562"/>
  <c r="Y1563"/>
  <c r="Y1564"/>
  <c r="Y1565"/>
  <c r="Y1566"/>
  <c r="Y1567"/>
  <c r="Y1568"/>
  <c r="Y1569"/>
  <c r="Y1570"/>
  <c r="Y1571"/>
  <c r="Y1572"/>
  <c r="Y1573"/>
  <c r="Y1574"/>
  <c r="Y1575"/>
  <c r="Y1576"/>
  <c r="Y1577"/>
  <c r="Y1578"/>
  <c r="Y1579"/>
  <c r="Y1580"/>
  <c r="Y1581"/>
  <c r="Y1582"/>
  <c r="Y1583"/>
  <c r="Y1584"/>
  <c r="Y1585"/>
  <c r="Y1586"/>
  <c r="Y1587"/>
  <c r="Y1588"/>
  <c r="Y1589"/>
  <c r="Y1590"/>
  <c r="Y1591"/>
  <c r="Y1592"/>
  <c r="Y1593"/>
  <c r="Y1594"/>
  <c r="Y1595"/>
  <c r="Y1596"/>
  <c r="Y1597"/>
  <c r="Y1598"/>
  <c r="Y1599"/>
  <c r="Y1600"/>
  <c r="Y1601"/>
  <c r="Y1602"/>
  <c r="Y1603"/>
  <c r="Y1604"/>
  <c r="Y1605"/>
  <c r="Y1606"/>
  <c r="Y1607"/>
  <c r="Y1608"/>
  <c r="Y1609"/>
  <c r="Y1610"/>
  <c r="Y1611"/>
  <c r="Y1612"/>
  <c r="Y1613"/>
  <c r="Y1614"/>
  <c r="Y1615"/>
  <c r="Y1616"/>
  <c r="Y1617"/>
  <c r="Y1618"/>
  <c r="Y1619"/>
  <c r="Y1620"/>
  <c r="Y1621"/>
  <c r="Y1622"/>
  <c r="Y1623"/>
  <c r="Y1624"/>
  <c r="Y1625"/>
  <c r="Y1626"/>
  <c r="Y1627"/>
  <c r="Y1628"/>
  <c r="Y1629"/>
  <c r="Y1630"/>
  <c r="Y1631"/>
  <c r="Y1632"/>
  <c r="Y1633"/>
  <c r="Y1634"/>
  <c r="Y1635"/>
  <c r="Y1636"/>
  <c r="Y1637"/>
  <c r="Y1638"/>
  <c r="Y1639"/>
  <c r="Y1640"/>
  <c r="Y1641"/>
  <c r="Y1642"/>
  <c r="Y1643"/>
  <c r="Y1644"/>
  <c r="Y1645"/>
  <c r="Y1646"/>
  <c r="Y1647"/>
  <c r="Y1648"/>
  <c r="Y1649"/>
  <c r="Y1650"/>
  <c r="Y1651"/>
  <c r="Y1652"/>
  <c r="Y1653"/>
  <c r="Y1654"/>
  <c r="Y1655"/>
  <c r="Y1656"/>
  <c r="Y1657"/>
  <c r="Y1658"/>
  <c r="Y1659"/>
  <c r="Y1660"/>
  <c r="Y1661"/>
  <c r="Y1662"/>
  <c r="Y1663"/>
  <c r="Y1664"/>
  <c r="Y1665"/>
  <c r="Y1666"/>
  <c r="Y1667"/>
  <c r="Y1668"/>
  <c r="Y1669"/>
  <c r="Y1670"/>
  <c r="Y1671"/>
  <c r="Y1672"/>
  <c r="Y1673"/>
  <c r="Y1674"/>
  <c r="Y1675"/>
  <c r="Y1676"/>
  <c r="Y1677"/>
  <c r="Y1678"/>
  <c r="Y1679"/>
  <c r="Y1680"/>
  <c r="Y1681"/>
  <c r="Y1682"/>
  <c r="Y1683"/>
  <c r="Y1684"/>
  <c r="Y1685"/>
  <c r="Y1686"/>
  <c r="Y1687"/>
  <c r="Y1688"/>
  <c r="Y1689"/>
  <c r="Y1690"/>
  <c r="Y1691"/>
  <c r="Y1692"/>
  <c r="Y1693"/>
  <c r="Y1694"/>
  <c r="Y1695"/>
  <c r="Y1696"/>
  <c r="Y1697"/>
  <c r="Y1698"/>
  <c r="Y1699"/>
  <c r="Y1700"/>
  <c r="Y1701"/>
  <c r="Y1702"/>
  <c r="Y1703"/>
  <c r="Y1704"/>
  <c r="Y1705"/>
  <c r="Y1706"/>
  <c r="Y1707"/>
  <c r="Y1708"/>
  <c r="Y1709"/>
  <c r="Y1710"/>
  <c r="Y1711"/>
  <c r="Y1712"/>
  <c r="Y1713"/>
  <c r="Y1714"/>
  <c r="Y1715"/>
  <c r="Y1716"/>
  <c r="Y1717"/>
  <c r="Y1718"/>
  <c r="Y1719"/>
  <c r="Y1720"/>
  <c r="Y1721"/>
  <c r="Y1722"/>
  <c r="Y1723"/>
  <c r="Y1724"/>
  <c r="Y1725"/>
  <c r="Y1726"/>
  <c r="Y1727"/>
  <c r="Y1728"/>
  <c r="Y1729"/>
  <c r="Y1730"/>
  <c r="Y1731"/>
  <c r="Y1732"/>
  <c r="Y1733"/>
  <c r="Y1734"/>
  <c r="Y1735"/>
  <c r="Y1736"/>
  <c r="Y1737"/>
  <c r="Y1738"/>
  <c r="Y1739"/>
  <c r="Y1740"/>
  <c r="Y1741"/>
  <c r="Y1742"/>
  <c r="Y1743"/>
  <c r="Y1744"/>
  <c r="Y1745"/>
  <c r="Y1746"/>
  <c r="Y1747"/>
  <c r="Y1748"/>
  <c r="Y1749"/>
  <c r="Y1750"/>
  <c r="Y1751"/>
  <c r="Y1752"/>
  <c r="Y1753"/>
  <c r="Y1754"/>
  <c r="Y1755"/>
  <c r="Y1756"/>
  <c r="Y1757"/>
  <c r="Y1758"/>
  <c r="Y1759"/>
  <c r="Y1760"/>
  <c r="Y1761"/>
  <c r="Y1762"/>
  <c r="Y1763"/>
  <c r="Y1764"/>
  <c r="Y1765"/>
  <c r="Y1766"/>
  <c r="Y1767"/>
  <c r="Y1768"/>
  <c r="Y1769"/>
  <c r="Y1770"/>
  <c r="Y1771"/>
  <c r="Y1772"/>
  <c r="Y1773"/>
  <c r="Y1774"/>
  <c r="Y1775"/>
  <c r="Y1776"/>
  <c r="Y1777"/>
  <c r="Y1778"/>
  <c r="Y1779"/>
  <c r="Y1780"/>
  <c r="Y1781"/>
  <c r="Y1782"/>
  <c r="Y1783"/>
  <c r="Y1784"/>
  <c r="Y1785"/>
  <c r="Y1786"/>
  <c r="Y1787"/>
  <c r="Y1788"/>
  <c r="Y1789"/>
  <c r="Y1790"/>
  <c r="Y1791"/>
  <c r="Y1792"/>
  <c r="Y1793"/>
  <c r="Y1794"/>
  <c r="Y1795"/>
  <c r="Y1796"/>
  <c r="Y1797"/>
  <c r="Y1798"/>
  <c r="Y1799"/>
  <c r="Y1800"/>
  <c r="Y1801"/>
  <c r="Y1802"/>
  <c r="Y1803"/>
  <c r="Y1804"/>
  <c r="Y1805"/>
  <c r="Y1806"/>
  <c r="Y1807"/>
  <c r="Y1808"/>
  <c r="Y1809"/>
  <c r="Y1810"/>
  <c r="Y1811"/>
  <c r="Y1812"/>
  <c r="Y1813"/>
  <c r="Y1814"/>
  <c r="Y1815"/>
  <c r="Y1816"/>
  <c r="Y1817"/>
  <c r="Y1818"/>
  <c r="Y1819"/>
  <c r="Y1820"/>
  <c r="Y1821"/>
  <c r="Y1822"/>
  <c r="Y1823"/>
  <c r="Y1824"/>
  <c r="Y1825"/>
  <c r="Y1826"/>
  <c r="Y1827"/>
  <c r="Y1828"/>
  <c r="Y1829"/>
  <c r="Y1830"/>
  <c r="Y1831"/>
  <c r="Y1832"/>
  <c r="Y1833"/>
  <c r="Y1834"/>
  <c r="Y1835"/>
  <c r="Y1836"/>
  <c r="Y1837"/>
  <c r="Y1838"/>
  <c r="Y1839"/>
  <c r="Y1840"/>
  <c r="Y1841"/>
  <c r="Y1842"/>
  <c r="Y1843"/>
  <c r="Y1844"/>
  <c r="Y1845"/>
  <c r="Y1846"/>
  <c r="Y1847"/>
  <c r="Y1848"/>
  <c r="Y1849"/>
  <c r="Y1850"/>
  <c r="Y1851"/>
  <c r="Y1852"/>
  <c r="Y1853"/>
  <c r="Y1854"/>
  <c r="Y1855"/>
  <c r="Y1856"/>
  <c r="Y1857"/>
  <c r="Y1858"/>
  <c r="Y1859"/>
  <c r="Y1860"/>
  <c r="Y1861"/>
  <c r="Y1862"/>
  <c r="Y1863"/>
  <c r="Y1864"/>
  <c r="Y1865"/>
  <c r="Y1866"/>
  <c r="Y1867"/>
  <c r="Y1868"/>
  <c r="Y1869"/>
  <c r="Y1870"/>
  <c r="Y1871"/>
  <c r="Y1872"/>
  <c r="Y1873"/>
  <c r="Y1874"/>
  <c r="Y1875"/>
  <c r="Y1876"/>
  <c r="Y1877"/>
  <c r="Y1878"/>
  <c r="Y1879"/>
  <c r="Y1880"/>
  <c r="Y1881"/>
  <c r="Y1882"/>
  <c r="Y1883"/>
  <c r="Y1884"/>
  <c r="Y1885"/>
  <c r="Y1886"/>
  <c r="Y1887"/>
  <c r="Y1888"/>
  <c r="Y1889"/>
  <c r="Y1890"/>
  <c r="Y1891"/>
  <c r="Y1892"/>
  <c r="Y1893"/>
  <c r="Y1894"/>
  <c r="Y1895"/>
  <c r="Y1896"/>
  <c r="Y1897"/>
  <c r="Y1898"/>
  <c r="Y1899"/>
  <c r="Y1900"/>
  <c r="Y1901"/>
  <c r="Y1902"/>
  <c r="Y1903"/>
  <c r="Y1904"/>
  <c r="Y1905"/>
  <c r="Y1906"/>
  <c r="Y1907"/>
  <c r="Y1908"/>
  <c r="Y1909"/>
  <c r="Y1910"/>
  <c r="Y1911"/>
  <c r="Y1912"/>
  <c r="Y1913"/>
  <c r="Y1914"/>
  <c r="Y1915"/>
  <c r="Y1916"/>
  <c r="Y1917"/>
  <c r="Y1918"/>
  <c r="Y1919"/>
  <c r="Y1920"/>
  <c r="Y1921"/>
  <c r="Y1922"/>
  <c r="Y1923"/>
  <c r="Y1924"/>
  <c r="Y1925"/>
  <c r="Y1926"/>
  <c r="Y1927"/>
  <c r="Y1928"/>
  <c r="Y1929"/>
  <c r="Y1930"/>
  <c r="Y1931"/>
  <c r="Y1932"/>
  <c r="Y1933"/>
  <c r="Y1934"/>
  <c r="Y1935"/>
  <c r="Y1936"/>
  <c r="Y1937"/>
  <c r="Y1938"/>
  <c r="Y1939"/>
  <c r="Y1940"/>
  <c r="Y1941"/>
  <c r="Y1942"/>
  <c r="Y1943"/>
  <c r="Y1944"/>
  <c r="Y1945"/>
  <c r="Y1946"/>
  <c r="Y1947"/>
  <c r="Y1948"/>
  <c r="Y1949"/>
  <c r="Y1950"/>
  <c r="Y1951"/>
  <c r="Y1952"/>
  <c r="Y1953"/>
  <c r="Y1954"/>
  <c r="Y1955"/>
  <c r="Y1956"/>
  <c r="Y1957"/>
  <c r="Y1958"/>
  <c r="Y1959"/>
  <c r="Y1960"/>
  <c r="Y1961"/>
  <c r="Y1962"/>
  <c r="Y1963"/>
  <c r="Y1964"/>
  <c r="Y1965"/>
  <c r="Y1966"/>
  <c r="Y1967"/>
  <c r="Y1968"/>
  <c r="Y1969"/>
  <c r="Y1970"/>
  <c r="Y1971"/>
  <c r="Y1972"/>
  <c r="Y1973"/>
  <c r="Y1974"/>
  <c r="Y1975"/>
  <c r="Y1976"/>
  <c r="Y1977"/>
  <c r="Y1978"/>
  <c r="Y1979"/>
  <c r="Y1980"/>
  <c r="Y1981"/>
  <c r="Y1982"/>
  <c r="Y1983"/>
  <c r="Y1984"/>
  <c r="Y1985"/>
  <c r="Y1986"/>
  <c r="Y1987"/>
  <c r="Y1988"/>
  <c r="Y1989"/>
  <c r="Y1990"/>
  <c r="Y1991"/>
  <c r="Y1992"/>
  <c r="Y1993"/>
  <c r="Y1994"/>
  <c r="Y1995"/>
  <c r="Y1996"/>
  <c r="Y1997"/>
  <c r="Y1998"/>
  <c r="Y1999"/>
  <c r="Y2000"/>
  <c r="Y2001"/>
  <c r="Y2002"/>
  <c r="Y2003"/>
  <c r="Y2004"/>
  <c r="Y2005"/>
  <c r="Y2006"/>
  <c r="Y2007"/>
  <c r="Y2008"/>
  <c r="Y2009"/>
  <c r="Y2010"/>
  <c r="Y2011"/>
  <c r="Y2012"/>
  <c r="Y2013"/>
  <c r="Y2014"/>
  <c r="Y2015"/>
  <c r="Y2016"/>
  <c r="Y2017"/>
  <c r="Y2018"/>
  <c r="Y2019"/>
  <c r="Y2020"/>
  <c r="Y2021"/>
  <c r="Y2022"/>
  <c r="Y2023"/>
  <c r="Y2024"/>
  <c r="Y2025"/>
  <c r="Y2026"/>
  <c r="Y2027"/>
  <c r="Y2028"/>
  <c r="Y2029"/>
  <c r="Y2030"/>
  <c r="Y2031"/>
  <c r="Y2032"/>
  <c r="Y2033"/>
  <c r="Y2034"/>
  <c r="Y2035"/>
  <c r="Y2036"/>
  <c r="Y2037"/>
  <c r="Y2038"/>
  <c r="Y2039"/>
  <c r="Y2040"/>
  <c r="Y2041"/>
  <c r="Y2042"/>
  <c r="Y2043"/>
  <c r="Y2044"/>
  <c r="Y2045"/>
  <c r="Y2046"/>
  <c r="Y2047"/>
  <c r="Y2048"/>
  <c r="Y2049"/>
  <c r="Y2050"/>
  <c r="Y2051"/>
  <c r="Y2052"/>
  <c r="Y2053"/>
  <c r="Y2054"/>
  <c r="Y2055"/>
  <c r="Y2056"/>
  <c r="Y2057"/>
  <c r="Y2058"/>
  <c r="Y2059"/>
  <c r="Y2060"/>
  <c r="Y2061"/>
  <c r="Y2062"/>
  <c r="Y2063"/>
  <c r="Y2064"/>
  <c r="Y2065"/>
  <c r="Y2066"/>
  <c r="Y2067"/>
  <c r="Y2068"/>
  <c r="Y2069"/>
  <c r="Y2070"/>
  <c r="Y2071"/>
  <c r="Y2072"/>
  <c r="Y2073"/>
  <c r="Y2074"/>
  <c r="Y2075"/>
  <c r="Y2076"/>
  <c r="Y2077"/>
  <c r="Y2078"/>
  <c r="Y2079"/>
  <c r="Y2080"/>
  <c r="Y2081"/>
  <c r="Y2082"/>
  <c r="Y2083"/>
  <c r="Y2084"/>
  <c r="Y2085"/>
  <c r="Y2086"/>
  <c r="Y2087"/>
  <c r="Y2088"/>
  <c r="Y2089"/>
  <c r="Y2090"/>
  <c r="Y2091"/>
  <c r="Y2092"/>
  <c r="Y2093"/>
  <c r="Y2094"/>
  <c r="Y2095"/>
  <c r="Y2096"/>
  <c r="Y2097"/>
  <c r="Y2098"/>
  <c r="Y2099"/>
  <c r="Y2100"/>
  <c r="Y2101"/>
  <c r="Y2102"/>
  <c r="Y2103"/>
  <c r="Y2104"/>
  <c r="Y2105"/>
  <c r="Y2106"/>
  <c r="Y2107"/>
  <c r="Y2108"/>
  <c r="Y2109"/>
  <c r="Y2110"/>
  <c r="Y2111"/>
  <c r="Y2112"/>
  <c r="Y2113"/>
  <c r="Y2114"/>
  <c r="Y2115"/>
  <c r="Y2116"/>
  <c r="Y2117"/>
  <c r="Y2118"/>
  <c r="Y2119"/>
  <c r="Y2120"/>
  <c r="Y2121"/>
  <c r="Y2122"/>
  <c r="Y2123"/>
  <c r="Y2124"/>
  <c r="Y2125"/>
  <c r="Y2126"/>
  <c r="Y2127"/>
  <c r="Y2128"/>
  <c r="Y2129"/>
  <c r="Y2130"/>
  <c r="Y2131"/>
  <c r="Y2132"/>
  <c r="Y2133"/>
  <c r="Y2134"/>
  <c r="Y2135"/>
  <c r="Y2136"/>
  <c r="Y2137"/>
  <c r="Y2138"/>
  <c r="Y2139"/>
  <c r="Y2140"/>
  <c r="Y2141"/>
  <c r="Y2142"/>
  <c r="Y2143"/>
  <c r="Y2144"/>
  <c r="Y2145"/>
  <c r="Y2146"/>
  <c r="Y2147"/>
  <c r="Y2148"/>
  <c r="Y2149"/>
  <c r="Y2150"/>
  <c r="Y2151"/>
  <c r="Y2152"/>
  <c r="Y2153"/>
  <c r="Y2154"/>
  <c r="Y2155"/>
  <c r="Y2156"/>
  <c r="Y2157"/>
  <c r="Y2158"/>
  <c r="Y2159"/>
  <c r="Y2160"/>
  <c r="Y2161"/>
  <c r="Y2162"/>
  <c r="Y2163"/>
  <c r="Y2164"/>
  <c r="Y2165"/>
  <c r="Y2166"/>
  <c r="Y2167"/>
  <c r="Y2168"/>
  <c r="Y2169"/>
  <c r="Y2170"/>
  <c r="Y2171"/>
  <c r="Y2172"/>
  <c r="Y2173"/>
  <c r="Y2174"/>
  <c r="Y2175"/>
  <c r="Y2176"/>
  <c r="Y2177"/>
  <c r="Y2178"/>
  <c r="Y2179"/>
  <c r="Y2180"/>
  <c r="Y2181"/>
  <c r="Y2182"/>
  <c r="Y2183"/>
  <c r="Y2184"/>
  <c r="Y2185"/>
  <c r="Y2186"/>
  <c r="Y2187"/>
  <c r="Y2188"/>
  <c r="Y2189"/>
  <c r="Y2190"/>
  <c r="Y2191"/>
  <c r="Y2192"/>
  <c r="Y2193"/>
  <c r="Y2194"/>
  <c r="Y2195"/>
  <c r="Y2196"/>
  <c r="Y2197"/>
  <c r="Y2198"/>
  <c r="Y2199"/>
  <c r="Y2200"/>
  <c r="Y2201"/>
  <c r="Y2202"/>
  <c r="Y2203"/>
  <c r="Y2204"/>
  <c r="Y2205"/>
  <c r="Y2206"/>
  <c r="Y2207"/>
  <c r="Y2208"/>
  <c r="Y2209"/>
  <c r="Y2210"/>
  <c r="Y2211"/>
  <c r="Y2212"/>
  <c r="Y2213"/>
  <c r="Y2214"/>
  <c r="Y2215"/>
  <c r="Y2216"/>
  <c r="Y2217"/>
  <c r="Y2218"/>
  <c r="Y2219"/>
  <c r="Y2220"/>
  <c r="Y2221"/>
  <c r="Y2222"/>
  <c r="Y2223"/>
  <c r="Y2224"/>
  <c r="Y2225"/>
  <c r="Y2226"/>
  <c r="Y2227"/>
  <c r="Y2228"/>
  <c r="Y2229"/>
  <c r="Y2230"/>
  <c r="Y2231"/>
  <c r="Y2232"/>
  <c r="Y2233"/>
  <c r="Y2234"/>
  <c r="Y2235"/>
  <c r="Y2236"/>
  <c r="Y2237"/>
  <c r="Y2238"/>
  <c r="Y2239"/>
  <c r="Y2240"/>
  <c r="Y2241"/>
  <c r="Y2242"/>
  <c r="Y2243"/>
  <c r="Y2244"/>
  <c r="Y2245"/>
  <c r="Y2246"/>
  <c r="Y2247"/>
  <c r="Y2248"/>
  <c r="Y2249"/>
  <c r="Y2250"/>
  <c r="Y2251"/>
  <c r="Y2252"/>
  <c r="Y2253"/>
  <c r="Y2254"/>
  <c r="Y2255"/>
  <c r="Y2256"/>
  <c r="Y2257"/>
  <c r="Y2258"/>
  <c r="Y2259"/>
  <c r="Y2260"/>
  <c r="Y2261"/>
  <c r="Y2262"/>
  <c r="Y2263"/>
  <c r="Y2264"/>
  <c r="Y2265"/>
  <c r="Y2266"/>
  <c r="Y2267"/>
  <c r="Y2268"/>
  <c r="Y2269"/>
  <c r="Y2270"/>
  <c r="Y2271"/>
  <c r="Y2272"/>
  <c r="Y2273"/>
  <c r="Y2274"/>
  <c r="Y2275"/>
  <c r="Y2276"/>
  <c r="Y2277"/>
  <c r="Y2278"/>
  <c r="Y2279"/>
  <c r="Y2280"/>
  <c r="Y2281"/>
  <c r="Y2282"/>
  <c r="Y2283"/>
  <c r="Y2284"/>
  <c r="Y2285"/>
  <c r="Y2286"/>
  <c r="Y2287"/>
  <c r="Y2288"/>
  <c r="Y2289"/>
  <c r="Y2290"/>
  <c r="Y2291"/>
  <c r="Y2292"/>
  <c r="Y2293"/>
  <c r="Y2294"/>
  <c r="Y2295"/>
  <c r="Y2296"/>
  <c r="Y2297"/>
  <c r="Y2298"/>
  <c r="Y2299"/>
  <c r="Y2300"/>
  <c r="Y2301"/>
  <c r="Y2302"/>
  <c r="Y2303"/>
  <c r="Y2304"/>
  <c r="Y2305"/>
  <c r="Y2306"/>
  <c r="Y2307"/>
  <c r="Y2308"/>
  <c r="Y2309"/>
  <c r="Y2310"/>
  <c r="Y2311"/>
  <c r="Y2312"/>
  <c r="Y2313"/>
  <c r="Y2314"/>
  <c r="Y2315"/>
  <c r="Y2316"/>
  <c r="Y2317"/>
  <c r="Y2318"/>
  <c r="Y2319"/>
  <c r="Y2320"/>
  <c r="Y2321"/>
  <c r="Y2322"/>
  <c r="Y2323"/>
  <c r="Y2324"/>
  <c r="Y2325"/>
  <c r="Y2326"/>
  <c r="Y2327"/>
  <c r="Y2328"/>
  <c r="Y2329"/>
  <c r="Y2330"/>
  <c r="Y2331"/>
  <c r="Y2332"/>
  <c r="Y2333"/>
  <c r="Y2334"/>
  <c r="Y2335"/>
  <c r="Y2336"/>
  <c r="Y2337"/>
  <c r="Y2338"/>
  <c r="Y2339"/>
  <c r="Y2340"/>
  <c r="Y2341"/>
  <c r="Y2342"/>
  <c r="Y2343"/>
  <c r="Y2344"/>
  <c r="Y2345"/>
  <c r="Y2346"/>
  <c r="Y2347"/>
  <c r="Y2348"/>
  <c r="Y2349"/>
  <c r="Y2350"/>
  <c r="Y2351"/>
  <c r="Y2352"/>
  <c r="Y2353"/>
  <c r="Y2354"/>
  <c r="Y2355"/>
  <c r="Y2356"/>
  <c r="Y2357"/>
  <c r="Y2358"/>
  <c r="Y2359"/>
  <c r="Y2360"/>
  <c r="Y2361"/>
  <c r="Y2362"/>
  <c r="Y2363"/>
  <c r="Y2364"/>
  <c r="Y2365"/>
  <c r="Y2366"/>
  <c r="Y2367"/>
  <c r="Y2368"/>
  <c r="Y2369"/>
  <c r="Y2370"/>
  <c r="Y2371"/>
  <c r="Y2372"/>
  <c r="Y2373"/>
  <c r="Y2374"/>
  <c r="Y2375"/>
  <c r="Y2376"/>
  <c r="Y2377"/>
  <c r="Y2378"/>
  <c r="Y2379"/>
  <c r="Y2380"/>
  <c r="Y2381"/>
  <c r="Y2382"/>
  <c r="Y2383"/>
  <c r="Y2384"/>
  <c r="Y2385"/>
  <c r="Y2386"/>
  <c r="Y2387"/>
  <c r="Y2388"/>
  <c r="Y2389"/>
  <c r="Y2390"/>
  <c r="Y2391"/>
  <c r="Y2392"/>
  <c r="Y2393"/>
  <c r="Y2394"/>
  <c r="Y2395"/>
  <c r="Y2396"/>
  <c r="Y2397"/>
  <c r="Y2398"/>
  <c r="Y2399"/>
  <c r="Y2400"/>
  <c r="Y2401"/>
  <c r="Y2402"/>
  <c r="Y2403"/>
  <c r="Y2404"/>
  <c r="Y2405"/>
  <c r="Y2406"/>
  <c r="Y2407"/>
  <c r="Y2408"/>
  <c r="Y2409"/>
  <c r="Y2410"/>
  <c r="Y2411"/>
  <c r="Y2412"/>
  <c r="Y2413"/>
  <c r="Y2414"/>
  <c r="Y2415"/>
  <c r="Y2416"/>
  <c r="Y2417"/>
  <c r="Y2418"/>
  <c r="Y2419"/>
  <c r="Y2420"/>
  <c r="Y2421"/>
  <c r="Y2422"/>
  <c r="Y2423"/>
  <c r="Y2424"/>
  <c r="Y2425"/>
  <c r="Y2426"/>
  <c r="Y2427"/>
  <c r="Y2428"/>
  <c r="Y2429"/>
  <c r="Y2430"/>
  <c r="Y2431"/>
  <c r="Y2432"/>
  <c r="Y2433"/>
  <c r="Y2434"/>
  <c r="Y2435"/>
  <c r="Y2436"/>
  <c r="Y2437"/>
  <c r="Y2438"/>
  <c r="Y2439"/>
  <c r="Y2440"/>
  <c r="Y2441"/>
  <c r="Y2442"/>
  <c r="Y2443"/>
  <c r="Y2444"/>
  <c r="Y2445"/>
  <c r="Y2446"/>
  <c r="Y2447"/>
  <c r="Y2448"/>
  <c r="Y2449"/>
  <c r="Y2450"/>
  <c r="Y2451"/>
  <c r="Y2452"/>
  <c r="Y2453"/>
  <c r="Y2454"/>
  <c r="Y2455"/>
  <c r="Y2456"/>
  <c r="Y2457"/>
  <c r="Y2458"/>
  <c r="Y2459"/>
  <c r="Y2460"/>
  <c r="Y2461"/>
  <c r="Y2462"/>
  <c r="Y2463"/>
  <c r="Y2464"/>
  <c r="Y2465"/>
  <c r="Y2466"/>
  <c r="Y2467"/>
  <c r="Y2468"/>
  <c r="Y2469"/>
  <c r="Y2470"/>
  <c r="Y2471"/>
  <c r="Y2472"/>
  <c r="Y2473"/>
  <c r="Y2474"/>
  <c r="Y2475"/>
  <c r="Y2476"/>
  <c r="Y2477"/>
  <c r="Y2478"/>
  <c r="Y2479"/>
  <c r="Y2480"/>
  <c r="Y2481"/>
  <c r="Y2482"/>
  <c r="Y2483"/>
  <c r="Y2484"/>
  <c r="Y2485"/>
  <c r="Y2486"/>
  <c r="Y2487"/>
  <c r="Y2488"/>
  <c r="Y2489"/>
  <c r="Y2490"/>
  <c r="Y2491"/>
  <c r="Y2492"/>
  <c r="Y2493"/>
  <c r="Y2494"/>
  <c r="Y2495"/>
  <c r="Y2496"/>
  <c r="Y2497"/>
  <c r="Y2498"/>
  <c r="Y2499"/>
  <c r="Y2500"/>
  <c r="Y2501"/>
  <c r="Y2502"/>
  <c r="Y2503"/>
  <c r="Y2504"/>
  <c r="Y2505"/>
  <c r="Y2506"/>
  <c r="Y2507"/>
  <c r="Y2508"/>
  <c r="Y2509"/>
  <c r="Y2510"/>
  <c r="Y2511"/>
  <c r="Y2512"/>
  <c r="Y2513"/>
  <c r="Y2514"/>
  <c r="Y2515"/>
  <c r="Y2516"/>
  <c r="Y2517"/>
  <c r="Y2518"/>
  <c r="Y2519"/>
  <c r="Y2520"/>
  <c r="Y2521"/>
  <c r="Y2522"/>
  <c r="Y2523"/>
  <c r="Y2524"/>
  <c r="Y2525"/>
  <c r="Y2526"/>
  <c r="Y2527"/>
  <c r="Y2528"/>
  <c r="Y2529"/>
  <c r="Y2530"/>
  <c r="Y2531"/>
  <c r="Y2532"/>
  <c r="Y2533"/>
  <c r="Y2534"/>
  <c r="Y2535"/>
  <c r="Y2536"/>
  <c r="Y2537"/>
  <c r="Y2538"/>
  <c r="Y2539"/>
  <c r="Y2540"/>
  <c r="Y2541"/>
  <c r="Y2542"/>
  <c r="Y2543"/>
  <c r="Y2544"/>
  <c r="Y2545"/>
  <c r="Y2546"/>
  <c r="Y2547"/>
  <c r="Y2548"/>
  <c r="Y2549"/>
  <c r="Y2550"/>
  <c r="Y2551"/>
  <c r="Y2552"/>
  <c r="Y2553"/>
  <c r="Y2554"/>
  <c r="Y2555"/>
  <c r="Y2556"/>
  <c r="Y2557"/>
  <c r="Y2558"/>
  <c r="Y2559"/>
  <c r="Y2560"/>
  <c r="Y2561"/>
  <c r="Y2562"/>
  <c r="Y2563"/>
  <c r="Y2564"/>
  <c r="Y2565"/>
  <c r="Y2566"/>
  <c r="Y2567"/>
  <c r="Y2568"/>
  <c r="Y2569"/>
  <c r="Y2570"/>
  <c r="Y2571"/>
  <c r="Y2572"/>
  <c r="Y2573"/>
  <c r="Y2574"/>
  <c r="Y2575"/>
  <c r="Y2576"/>
  <c r="Y2577"/>
  <c r="Y2578"/>
  <c r="Y2579"/>
  <c r="Y2580"/>
  <c r="Y2581"/>
  <c r="Y2582"/>
  <c r="Y2583"/>
  <c r="Y2584"/>
  <c r="Y2585"/>
  <c r="Y2586"/>
  <c r="Y2587"/>
  <c r="Y2588"/>
  <c r="Y2589"/>
  <c r="Y2590"/>
  <c r="Y2591"/>
  <c r="Y2592"/>
  <c r="Y2593"/>
  <c r="Y2594"/>
  <c r="Y2595"/>
  <c r="Y2596"/>
  <c r="Y2597"/>
  <c r="Y2598"/>
  <c r="Y2599"/>
  <c r="Y2600"/>
  <c r="Y2601"/>
  <c r="Y2602"/>
  <c r="Y2603"/>
  <c r="Y2604"/>
  <c r="Y2605"/>
  <c r="Y2606"/>
  <c r="Y2607"/>
  <c r="Y2608"/>
  <c r="Y2609"/>
  <c r="Y2610"/>
  <c r="Y2611"/>
  <c r="Y2612"/>
  <c r="Y2613"/>
  <c r="Y2614"/>
  <c r="Y2615"/>
  <c r="Y2616"/>
  <c r="Y2617"/>
  <c r="Y2618"/>
  <c r="Y2619"/>
  <c r="Y2620"/>
  <c r="Y2621"/>
  <c r="Y2622"/>
  <c r="Y2623"/>
  <c r="Y2624"/>
  <c r="Y2625"/>
  <c r="Y2626"/>
  <c r="Y2627"/>
  <c r="Y2628"/>
  <c r="Y2629"/>
  <c r="Y2630"/>
  <c r="Y2631"/>
  <c r="Y2632"/>
  <c r="Y2633"/>
  <c r="Y2634"/>
  <c r="Y2635"/>
  <c r="Y2636"/>
  <c r="Y2637"/>
  <c r="Y2638"/>
  <c r="Y2639"/>
  <c r="Y2640"/>
  <c r="Y2641"/>
  <c r="Y2642"/>
  <c r="Y2643"/>
  <c r="Y2644"/>
  <c r="Y2645"/>
  <c r="Y2646"/>
  <c r="Y2647"/>
  <c r="Y2648"/>
  <c r="Y2649"/>
  <c r="Y2650"/>
  <c r="Y2651"/>
  <c r="Y2652"/>
  <c r="Y2653"/>
  <c r="Y2654"/>
  <c r="Y2655"/>
  <c r="Y2656"/>
  <c r="Y2657"/>
  <c r="Y2658"/>
  <c r="Y2659"/>
  <c r="Y2660"/>
  <c r="Y2661"/>
  <c r="Y2662"/>
  <c r="Y2663"/>
  <c r="Y2664"/>
  <c r="Y2665"/>
  <c r="Y2666"/>
  <c r="Y2667"/>
  <c r="Y2668"/>
  <c r="Y2669"/>
  <c r="Y2670"/>
  <c r="Y2671"/>
  <c r="Y2672"/>
  <c r="Y2673"/>
  <c r="Y2674"/>
  <c r="Y2675"/>
  <c r="Y2676"/>
  <c r="Y2677"/>
  <c r="Y2678"/>
  <c r="Y2679"/>
  <c r="Y2680"/>
  <c r="Y2681"/>
  <c r="Y2682"/>
  <c r="Y2683"/>
  <c r="Y2684"/>
  <c r="Y2685"/>
  <c r="Y2686"/>
  <c r="Y2687"/>
  <c r="Y2688"/>
  <c r="Y2689"/>
  <c r="Y2690"/>
  <c r="Y2691"/>
  <c r="Y2692"/>
  <c r="Y2693"/>
  <c r="Y2694"/>
  <c r="Y2695"/>
  <c r="Y2696"/>
  <c r="Y2697"/>
  <c r="Y2698"/>
  <c r="Y2699"/>
  <c r="Y2700"/>
  <c r="Y2701"/>
  <c r="Y2702"/>
  <c r="Y2703"/>
  <c r="Y2704"/>
  <c r="Y2705"/>
  <c r="Y2706"/>
  <c r="Y2707"/>
  <c r="Y2708"/>
  <c r="Y2709"/>
  <c r="Y2710"/>
  <c r="Y2711"/>
  <c r="Y2712"/>
  <c r="Y2713"/>
  <c r="Y2714"/>
  <c r="Y2715"/>
  <c r="Y2716"/>
  <c r="Y2717"/>
  <c r="Y2718"/>
  <c r="Y2719"/>
  <c r="Y2720"/>
  <c r="Y2721"/>
  <c r="Y2722"/>
  <c r="Y2723"/>
  <c r="Y2724"/>
  <c r="Y2725"/>
  <c r="Y2726"/>
  <c r="Y2727"/>
  <c r="Y2728"/>
  <c r="Y2729"/>
  <c r="Y2730"/>
  <c r="Y2731"/>
  <c r="Y2732"/>
  <c r="Y2733"/>
  <c r="Y2734"/>
  <c r="Y2735"/>
  <c r="Y2736"/>
  <c r="Y2737"/>
  <c r="Y2738"/>
  <c r="Y2739"/>
  <c r="Y2740"/>
  <c r="Y2741"/>
  <c r="Y2742"/>
  <c r="Y2743"/>
  <c r="Y2744"/>
  <c r="Y2745"/>
  <c r="Y2746"/>
  <c r="Y2747"/>
  <c r="Y2748"/>
  <c r="Y2749"/>
  <c r="Y2750"/>
  <c r="Y2751"/>
  <c r="Y2752"/>
  <c r="Y2753"/>
  <c r="Y2754"/>
  <c r="Y2755"/>
  <c r="Y2756"/>
  <c r="Y2757"/>
  <c r="Y2758"/>
  <c r="Y2759"/>
  <c r="Y2760"/>
  <c r="Y2761"/>
  <c r="Y2762"/>
  <c r="Y2763"/>
  <c r="Y2764"/>
  <c r="Y2765"/>
  <c r="Y2766"/>
  <c r="Y2767"/>
  <c r="Y2768"/>
  <c r="Y2769"/>
  <c r="Y2770"/>
  <c r="Y2771"/>
  <c r="Y2772"/>
  <c r="Y2773"/>
  <c r="Y2774"/>
  <c r="Y2775"/>
  <c r="Y2776"/>
  <c r="Y2777"/>
  <c r="Y2778"/>
  <c r="Y2779"/>
  <c r="Y2780"/>
  <c r="Y2781"/>
  <c r="Y2782"/>
  <c r="Y2783"/>
  <c r="Y2784"/>
  <c r="Y2785"/>
  <c r="Y2786"/>
  <c r="Y2787"/>
  <c r="Y2788"/>
  <c r="Y2789"/>
  <c r="Y2790"/>
  <c r="Y2791"/>
  <c r="Y2792"/>
  <c r="Y2793"/>
  <c r="Y2794"/>
  <c r="Y2795"/>
  <c r="Y2796"/>
  <c r="Y2797"/>
  <c r="Y2798"/>
  <c r="Y2799"/>
  <c r="Y2800"/>
  <c r="Y2801"/>
  <c r="Y2802"/>
  <c r="Y2803"/>
  <c r="Y2804"/>
  <c r="Y2805"/>
  <c r="Y2806"/>
  <c r="Y2807"/>
  <c r="Y2808"/>
  <c r="Y2809"/>
  <c r="Y2810"/>
  <c r="Y2811"/>
  <c r="Y2812"/>
  <c r="Y2813"/>
  <c r="Y2814"/>
  <c r="Y2815"/>
  <c r="Y2816"/>
  <c r="Y2817"/>
  <c r="Y2818"/>
  <c r="Y2819"/>
  <c r="Y2820"/>
  <c r="Y2821"/>
  <c r="Y2822"/>
  <c r="Y2823"/>
  <c r="Y2824"/>
  <c r="Y2825"/>
  <c r="Y2826"/>
  <c r="Y2827"/>
  <c r="Y2828"/>
  <c r="Y2829"/>
  <c r="Y2830"/>
  <c r="Y2831"/>
  <c r="Y2832"/>
  <c r="Y2833"/>
  <c r="Y2834"/>
  <c r="Y2835"/>
  <c r="Y2836"/>
  <c r="Y2837"/>
  <c r="Y2838"/>
  <c r="Y2839"/>
  <c r="Y2840"/>
  <c r="Y2841"/>
  <c r="Y2842"/>
  <c r="Y2843"/>
  <c r="Y2844"/>
  <c r="Y2845"/>
  <c r="Y2846"/>
  <c r="Y2847"/>
  <c r="Y2848"/>
  <c r="Y2849"/>
  <c r="Y2850"/>
  <c r="Y2851"/>
  <c r="Y2852"/>
  <c r="Y2853"/>
  <c r="Y2854"/>
  <c r="Y2855"/>
  <c r="Y2856"/>
  <c r="Y2857"/>
  <c r="Y2858"/>
  <c r="Y2859"/>
  <c r="Y2860"/>
  <c r="Y2861"/>
  <c r="Y2862"/>
  <c r="Y2863"/>
  <c r="Y2864"/>
  <c r="Y2865"/>
  <c r="Y2866"/>
  <c r="Y2867"/>
  <c r="Y2868"/>
  <c r="Y2869"/>
  <c r="Y2870"/>
  <c r="Y2871"/>
  <c r="Y2872"/>
  <c r="Y2873"/>
  <c r="Y2874"/>
  <c r="Y2875"/>
  <c r="Y2876"/>
  <c r="Y2877"/>
  <c r="Y2878"/>
  <c r="Y2879"/>
  <c r="Y2880"/>
  <c r="Y2881"/>
  <c r="Y2882"/>
  <c r="Y2883"/>
  <c r="Y2884"/>
  <c r="Y2885"/>
  <c r="Y2886"/>
  <c r="Y2887"/>
  <c r="Y2888"/>
  <c r="Y2889"/>
  <c r="Y2890"/>
  <c r="Y2891"/>
  <c r="Y2892"/>
  <c r="Y2893"/>
  <c r="Y2894"/>
  <c r="Y2895"/>
  <c r="Y2896"/>
  <c r="Y2897"/>
  <c r="Y2898"/>
  <c r="Y2899"/>
  <c r="Y2900"/>
  <c r="Y2901"/>
  <c r="Y2902"/>
  <c r="Y2903"/>
  <c r="Y2904"/>
  <c r="Y2905"/>
  <c r="Y2906"/>
  <c r="Y2907"/>
  <c r="Y2908"/>
  <c r="Y2909"/>
  <c r="Y2910"/>
  <c r="Y2911"/>
  <c r="Y2912"/>
  <c r="Y2913"/>
  <c r="Y2914"/>
  <c r="Y2915"/>
  <c r="Y2916"/>
  <c r="Y2917"/>
  <c r="Y2918"/>
  <c r="Y2919"/>
  <c r="Y2920"/>
  <c r="Y2921"/>
  <c r="Y2922"/>
  <c r="Y2923"/>
  <c r="Y2924"/>
  <c r="Y2925"/>
  <c r="Y2926"/>
  <c r="Y2927"/>
  <c r="Y2928"/>
  <c r="Y2929"/>
  <c r="Y2930"/>
  <c r="Y2931"/>
  <c r="Y2932"/>
  <c r="Y2933"/>
  <c r="Y2934"/>
  <c r="Y2935"/>
  <c r="Y2936"/>
  <c r="Y2937"/>
  <c r="Y2938"/>
  <c r="Y2939"/>
  <c r="Y2940"/>
  <c r="Y2941"/>
  <c r="Y2942"/>
  <c r="Y2943"/>
  <c r="Y2944"/>
  <c r="Y2945"/>
  <c r="Y2946"/>
  <c r="Y2947"/>
  <c r="Y2948"/>
  <c r="Y2949"/>
  <c r="Y2950"/>
  <c r="Y2951"/>
  <c r="Y2952"/>
  <c r="Y2953"/>
  <c r="Y2954"/>
  <c r="Y2955"/>
  <c r="Y2956"/>
  <c r="Y2957"/>
  <c r="Y2958"/>
  <c r="Y2959"/>
  <c r="Y2960"/>
  <c r="Y2961"/>
  <c r="Y2962"/>
  <c r="Y2963"/>
  <c r="Y2964"/>
  <c r="Y2965"/>
  <c r="Y2966"/>
  <c r="Y2967"/>
  <c r="Y2968"/>
  <c r="Y2969"/>
  <c r="Y2970"/>
  <c r="Y2971"/>
  <c r="Y2972"/>
  <c r="Y2973"/>
  <c r="Y2974"/>
  <c r="Y2975"/>
  <c r="Y2976"/>
  <c r="Y2977"/>
  <c r="Y2978"/>
  <c r="Y2979"/>
  <c r="Y2980"/>
  <c r="Y2981"/>
  <c r="Y2982"/>
  <c r="Y2983"/>
  <c r="Y2984"/>
  <c r="Y2985"/>
  <c r="Y2986"/>
  <c r="Y2987"/>
  <c r="Y2988"/>
  <c r="Y2989"/>
  <c r="Y2990"/>
  <c r="Y2991"/>
  <c r="Y2992"/>
  <c r="Y2993"/>
  <c r="Y2994"/>
  <c r="Y2995"/>
  <c r="Y2996"/>
  <c r="Y2997"/>
  <c r="Y2998"/>
  <c r="Y2999"/>
  <c r="Y3000"/>
  <c r="Y3001"/>
  <c r="Y3002"/>
  <c r="Y3003"/>
  <c r="Y3004"/>
  <c r="Y3005"/>
  <c r="Y3006"/>
  <c r="Y3007"/>
  <c r="Y3008"/>
  <c r="Y3009"/>
  <c r="Y3010"/>
  <c r="Y3011"/>
  <c r="Y3012"/>
  <c r="Y3013"/>
  <c r="Y3014"/>
  <c r="Y3015"/>
  <c r="Y3016"/>
  <c r="Y3017"/>
  <c r="Y3018"/>
  <c r="Y3019"/>
  <c r="Y3020"/>
  <c r="Y3021"/>
  <c r="Y3022"/>
  <c r="Y3023"/>
  <c r="Y3024"/>
  <c r="Y3025"/>
  <c r="Y3026"/>
  <c r="Y3027"/>
  <c r="Y3028"/>
  <c r="Y3029"/>
  <c r="Y3030"/>
  <c r="Y3031"/>
  <c r="Y3032"/>
  <c r="Y3033"/>
  <c r="Y3034"/>
  <c r="Y3035"/>
  <c r="Y3036"/>
  <c r="Y3037"/>
  <c r="Y3038"/>
  <c r="Y3039"/>
  <c r="Y3040"/>
  <c r="Y3041"/>
  <c r="Y3042"/>
  <c r="Y3043"/>
  <c r="Y3044"/>
  <c r="Y3045"/>
  <c r="Y3046"/>
  <c r="Y3047"/>
  <c r="Y3048"/>
  <c r="Y3049"/>
  <c r="Y3050"/>
  <c r="Y3051"/>
  <c r="Y3052"/>
  <c r="Y3053"/>
  <c r="Y3054"/>
  <c r="Y3055"/>
  <c r="Y3056"/>
  <c r="Y3057"/>
  <c r="Y3058"/>
  <c r="Y3059"/>
  <c r="Y3060"/>
  <c r="Y3061"/>
  <c r="Y3062"/>
  <c r="Y3063"/>
  <c r="Y3064"/>
  <c r="Y3065"/>
  <c r="Y3066"/>
  <c r="Y3067"/>
  <c r="Y3068"/>
  <c r="Y3069"/>
  <c r="Y3070"/>
  <c r="Y3071"/>
  <c r="Y3072"/>
  <c r="Y3073"/>
  <c r="Y3074"/>
  <c r="Y3075"/>
  <c r="Y3076"/>
  <c r="Y3077"/>
  <c r="Y3078"/>
  <c r="Y3079"/>
  <c r="Y3080"/>
  <c r="Y3081"/>
  <c r="Y3082"/>
  <c r="Y3083"/>
  <c r="Y3084"/>
  <c r="Y3085"/>
  <c r="Y3086"/>
  <c r="Y3087"/>
  <c r="Y3088"/>
  <c r="Y3089"/>
  <c r="Y3090"/>
  <c r="Y3091"/>
  <c r="Y3092"/>
  <c r="Y3093"/>
  <c r="Y3094"/>
  <c r="Y3095"/>
  <c r="Y3096"/>
  <c r="Y3097"/>
  <c r="Y3098"/>
  <c r="Y3099"/>
  <c r="Y3100"/>
  <c r="Y3101"/>
  <c r="Y3102"/>
  <c r="Y3103"/>
  <c r="Y3104"/>
  <c r="Y3105"/>
  <c r="Y3106"/>
  <c r="Y3107"/>
  <c r="Y3108"/>
  <c r="Y3109"/>
  <c r="Y3110"/>
  <c r="Y3111"/>
  <c r="Y3112"/>
  <c r="Y3113"/>
  <c r="Y3114"/>
  <c r="Y3115"/>
  <c r="Y3116"/>
  <c r="Y3117"/>
  <c r="Y3118"/>
  <c r="Y3119"/>
  <c r="Y3120"/>
  <c r="Y3121"/>
  <c r="Y3122"/>
  <c r="Y3123"/>
  <c r="Y3124"/>
  <c r="Y3125"/>
  <c r="Y3126"/>
  <c r="Y3127"/>
  <c r="Y3128"/>
  <c r="Y3129"/>
  <c r="Y3130"/>
  <c r="Y3131"/>
  <c r="Y3132"/>
  <c r="Y3133"/>
  <c r="Y3134"/>
  <c r="Y3135"/>
  <c r="Y3136"/>
  <c r="Y3137"/>
  <c r="Y3138"/>
  <c r="Y3139"/>
  <c r="Y3140"/>
  <c r="Y3141"/>
  <c r="Y3142"/>
  <c r="Y3143"/>
  <c r="Y3144"/>
  <c r="Y3145"/>
  <c r="Y3146"/>
  <c r="Y3147"/>
  <c r="Y3148"/>
  <c r="Y3149"/>
  <c r="Y3150"/>
  <c r="Y3151"/>
  <c r="Y3152"/>
  <c r="Y3153"/>
  <c r="Y3154"/>
  <c r="Y3155"/>
  <c r="Y3156"/>
  <c r="Y3157"/>
  <c r="Y3158"/>
  <c r="Y3159"/>
  <c r="Y3160"/>
  <c r="Y3161"/>
  <c r="Y3162"/>
  <c r="Y3163"/>
  <c r="Y3164"/>
  <c r="Y3165"/>
  <c r="Y3166"/>
  <c r="Y3167"/>
  <c r="Y3168"/>
  <c r="Y3169"/>
  <c r="Y3170"/>
  <c r="Y3171"/>
  <c r="Y3172"/>
  <c r="Y3173"/>
  <c r="Y3174"/>
  <c r="Y3175"/>
  <c r="Y3176"/>
  <c r="Y3177"/>
  <c r="Y3178"/>
  <c r="Y3179"/>
  <c r="Y3180"/>
  <c r="Y3181"/>
  <c r="Y3182"/>
  <c r="Y3183"/>
  <c r="Y3184"/>
  <c r="Y3185"/>
  <c r="Y3186"/>
  <c r="Y3187"/>
  <c r="Y3188"/>
  <c r="Y3189"/>
  <c r="Y3190"/>
  <c r="Y3191"/>
  <c r="Y3192"/>
  <c r="Y3193"/>
  <c r="Y3194"/>
  <c r="Y3195"/>
  <c r="Y3196"/>
  <c r="Y3197"/>
  <c r="Y3198"/>
  <c r="Y3199"/>
  <c r="Y3200"/>
  <c r="Y3201"/>
  <c r="Y3202"/>
  <c r="Y3203"/>
  <c r="Y3204"/>
  <c r="Y3205"/>
  <c r="Y3206"/>
  <c r="Y3207"/>
  <c r="Y3208"/>
  <c r="Y3209"/>
  <c r="Y3210"/>
  <c r="Y3211"/>
  <c r="Y3212"/>
  <c r="Y3213"/>
  <c r="Y3214"/>
  <c r="Y3215"/>
  <c r="Y3216"/>
  <c r="Y3217"/>
  <c r="Y3218"/>
  <c r="Y3219"/>
  <c r="Y3220"/>
  <c r="Y3221"/>
  <c r="Y3222"/>
  <c r="Y3223"/>
  <c r="Y3224"/>
  <c r="Y3225"/>
  <c r="Y3226"/>
  <c r="Y3227"/>
  <c r="Y3228"/>
  <c r="Y3229"/>
  <c r="Y3230"/>
  <c r="Y3231"/>
  <c r="Y3232"/>
  <c r="Y3233"/>
  <c r="Y3234"/>
  <c r="Y3235"/>
  <c r="Y3236"/>
  <c r="Y3237"/>
  <c r="Y3238"/>
  <c r="Y3239"/>
  <c r="Y3240"/>
  <c r="Y3241"/>
  <c r="Y3242"/>
  <c r="Y3243"/>
  <c r="Y3244"/>
  <c r="Y3245"/>
  <c r="Y3246"/>
  <c r="Y3247"/>
  <c r="Y3248"/>
  <c r="Y3249"/>
  <c r="Y3250"/>
  <c r="Y3251"/>
  <c r="Y3252"/>
  <c r="Y3253"/>
  <c r="Y3254"/>
  <c r="Y3255"/>
  <c r="Y3256"/>
  <c r="Y3257"/>
  <c r="Y3258"/>
  <c r="Y3259"/>
  <c r="Y3260"/>
  <c r="Y3261"/>
  <c r="Y3262"/>
  <c r="Y3263"/>
  <c r="Y3264"/>
  <c r="Y3265"/>
  <c r="Y3266"/>
  <c r="Y3267"/>
  <c r="Y3268"/>
  <c r="Y3269"/>
  <c r="Y3270"/>
  <c r="Y3271"/>
  <c r="Y3272"/>
  <c r="Y3273"/>
  <c r="Y3274"/>
  <c r="Y3275"/>
  <c r="Y3276"/>
  <c r="Y3277"/>
  <c r="Y3278"/>
  <c r="Y3279"/>
  <c r="Y3280"/>
  <c r="Y3281"/>
  <c r="Y3282"/>
  <c r="Y3283"/>
  <c r="Y3284"/>
  <c r="Y3285"/>
  <c r="Y3286"/>
  <c r="Y3287"/>
  <c r="Y3288"/>
  <c r="Y3289"/>
  <c r="Y3290"/>
  <c r="Y3291"/>
  <c r="Y3292"/>
  <c r="Y3293"/>
  <c r="Y3294"/>
  <c r="Y3295"/>
  <c r="Y3296"/>
  <c r="Y3297"/>
  <c r="Y3298"/>
  <c r="Y3299"/>
  <c r="Y3300"/>
  <c r="Y3301"/>
  <c r="Y3302"/>
  <c r="Y3303"/>
  <c r="Y3304"/>
  <c r="Y3305"/>
  <c r="Y3306"/>
  <c r="Y3307"/>
  <c r="Y3308"/>
  <c r="Y3309"/>
  <c r="Y3310"/>
  <c r="Y3311"/>
  <c r="Y3312"/>
  <c r="Y3313"/>
  <c r="Y3314"/>
  <c r="Y3315"/>
  <c r="Y3316"/>
  <c r="Y3317"/>
  <c r="Y3318"/>
  <c r="Y3319"/>
  <c r="Y3320"/>
  <c r="Y3321"/>
  <c r="Y3322"/>
  <c r="Y3323"/>
  <c r="Y3324"/>
  <c r="Y3325"/>
  <c r="Y3326"/>
  <c r="Y3327"/>
  <c r="Y3328"/>
  <c r="Y3329"/>
  <c r="Y3330"/>
  <c r="Y3331"/>
  <c r="Y3332"/>
  <c r="Y3333"/>
  <c r="Y3334"/>
  <c r="Y3335"/>
  <c r="Y3336"/>
  <c r="Y3337"/>
  <c r="Y3338"/>
  <c r="Y3339"/>
  <c r="Y3340"/>
  <c r="Y3341"/>
  <c r="Y3342"/>
  <c r="Y3343"/>
  <c r="Y3344"/>
  <c r="Y3345"/>
  <c r="Y3346"/>
  <c r="Y3347"/>
  <c r="Y3348"/>
  <c r="Y3349"/>
  <c r="Y3350"/>
  <c r="Y3351"/>
  <c r="Y3352"/>
  <c r="Y3353"/>
  <c r="Y3354"/>
  <c r="Y3355"/>
  <c r="Y3356"/>
  <c r="Y3357"/>
  <c r="Y3358"/>
  <c r="Y3359"/>
  <c r="Y3360"/>
  <c r="Y3361"/>
  <c r="Y3362"/>
  <c r="Y3363"/>
  <c r="Y3364"/>
  <c r="Y3365"/>
  <c r="Y3366"/>
  <c r="Y3367"/>
  <c r="Y3368"/>
  <c r="Y3369"/>
  <c r="Y3370"/>
  <c r="Y3371"/>
  <c r="Y3372"/>
  <c r="Y3373"/>
  <c r="Y3374"/>
  <c r="Y3375"/>
  <c r="Y3376"/>
  <c r="Y3377"/>
  <c r="Y3378"/>
  <c r="Y3379"/>
  <c r="Y3380"/>
  <c r="Y3381"/>
  <c r="Y3382"/>
  <c r="Y3383"/>
  <c r="Y3384"/>
  <c r="Y3385"/>
  <c r="Y3386"/>
  <c r="Y3387"/>
  <c r="Y3388"/>
  <c r="Y3389"/>
  <c r="Y3390"/>
  <c r="Y3391"/>
  <c r="Y3392"/>
  <c r="Y3393"/>
  <c r="Y3394"/>
  <c r="Y3395"/>
  <c r="Y3396"/>
  <c r="Y3397"/>
  <c r="Y3398"/>
  <c r="Y3399"/>
  <c r="Y3400"/>
  <c r="Y3401"/>
  <c r="Y3402"/>
  <c r="Y3403"/>
  <c r="Y3404"/>
  <c r="Y3405"/>
  <c r="Y3406"/>
  <c r="Y3407"/>
  <c r="Y3408"/>
  <c r="Y3409"/>
  <c r="Y3410"/>
  <c r="Y3411"/>
  <c r="Y3412"/>
  <c r="Y3413"/>
  <c r="Y3414"/>
  <c r="Y3415"/>
  <c r="Y3416"/>
  <c r="Y3417"/>
  <c r="Y3418"/>
  <c r="Y3419"/>
  <c r="Y3420"/>
  <c r="Y3421"/>
  <c r="Y3422"/>
  <c r="Y3423"/>
  <c r="Y3424"/>
  <c r="Y3425"/>
  <c r="Y3426"/>
  <c r="Y3427"/>
  <c r="Y3428"/>
  <c r="Y3429"/>
  <c r="Y3430"/>
  <c r="Y3431"/>
  <c r="Y3432"/>
  <c r="Y3433"/>
  <c r="Y3434"/>
  <c r="Y3435"/>
  <c r="Y3436"/>
  <c r="Y3437"/>
  <c r="Y3438"/>
  <c r="Y3439"/>
  <c r="Y3440"/>
  <c r="Y3441"/>
  <c r="Y3442"/>
  <c r="Y3443"/>
  <c r="Y3444"/>
  <c r="Y3445"/>
  <c r="Y3446"/>
  <c r="Y3447"/>
  <c r="Y3448"/>
  <c r="Y3449"/>
  <c r="Y3450"/>
  <c r="Y3451"/>
  <c r="Y3452"/>
  <c r="Y3453"/>
  <c r="Y3454"/>
  <c r="Y3455"/>
  <c r="Y3456"/>
  <c r="Y3457"/>
  <c r="Y3458"/>
  <c r="Y3459"/>
  <c r="Y3460"/>
  <c r="Y3461"/>
  <c r="Y3462"/>
  <c r="Y3463"/>
  <c r="Y3464"/>
  <c r="Y3465"/>
  <c r="Y3466"/>
  <c r="Y3467"/>
  <c r="Y3468"/>
  <c r="Y3469"/>
  <c r="Y3470"/>
  <c r="Y3471"/>
  <c r="Y3472"/>
  <c r="Y3473"/>
  <c r="Y3474"/>
  <c r="Y3475"/>
  <c r="Y3476"/>
  <c r="Y3477"/>
  <c r="Y3478"/>
  <c r="Y3479"/>
  <c r="Y3480"/>
  <c r="Y3481"/>
  <c r="Y3482"/>
  <c r="Y3483"/>
  <c r="Y3484"/>
  <c r="Y3485"/>
  <c r="Y3486"/>
  <c r="Y3487"/>
  <c r="Y3488"/>
  <c r="Y3489"/>
  <c r="Y3490"/>
  <c r="Y3491"/>
  <c r="Y3492"/>
  <c r="Y3493"/>
  <c r="Y3494"/>
  <c r="Y3495"/>
  <c r="Y3496"/>
  <c r="Y3497"/>
  <c r="Y3498"/>
  <c r="Y3499"/>
  <c r="Y3500"/>
  <c r="Y3501"/>
  <c r="Y3502"/>
  <c r="Y3503"/>
  <c r="Y3504"/>
  <c r="Y3505"/>
  <c r="Y3506"/>
  <c r="Y3507"/>
  <c r="Y3508"/>
  <c r="Y3509"/>
  <c r="Y3510"/>
  <c r="Y3511"/>
  <c r="Y3512"/>
  <c r="Y3513"/>
  <c r="Y3514"/>
  <c r="Y3515"/>
  <c r="Y3516"/>
  <c r="Y3517"/>
  <c r="Y3518"/>
  <c r="Y3519"/>
  <c r="Y3520"/>
  <c r="Y3521"/>
  <c r="Y3522"/>
  <c r="Y3523"/>
  <c r="Y3524"/>
  <c r="Y3525"/>
  <c r="Y3526"/>
  <c r="Y3527"/>
  <c r="Y3528"/>
  <c r="Y3529"/>
  <c r="Y3530"/>
  <c r="Y3531"/>
  <c r="Y3532"/>
  <c r="Y3533"/>
  <c r="Y3534"/>
  <c r="Y3535"/>
  <c r="Y3536"/>
  <c r="Y3537"/>
  <c r="Y3538"/>
  <c r="Y3539"/>
  <c r="Y3540"/>
  <c r="Y3541"/>
  <c r="Y3542"/>
  <c r="Y3543"/>
  <c r="Y3544"/>
  <c r="Y3545"/>
  <c r="Y3546"/>
  <c r="Y3547"/>
  <c r="Y3548"/>
  <c r="Y3549"/>
  <c r="Y3550"/>
  <c r="Y3551"/>
  <c r="Y3552"/>
  <c r="Y3553"/>
  <c r="Y3554"/>
  <c r="Y3555"/>
  <c r="Y3556"/>
  <c r="Y3557"/>
  <c r="Y3558"/>
  <c r="Y3559"/>
  <c r="Y3560"/>
  <c r="Y3561"/>
  <c r="Y3562"/>
  <c r="Y3563"/>
  <c r="Y3564"/>
  <c r="Y3565"/>
  <c r="Y3566"/>
  <c r="Y3567"/>
  <c r="Y3568"/>
  <c r="Y3569"/>
  <c r="Y3570"/>
  <c r="Y3571"/>
  <c r="Y3572"/>
  <c r="Y3573"/>
  <c r="Y3574"/>
  <c r="Y3575"/>
  <c r="Y3576"/>
  <c r="Y3577"/>
  <c r="Y3578"/>
  <c r="Y3579"/>
  <c r="Y3580"/>
  <c r="Y3581"/>
  <c r="Y3582"/>
  <c r="Y3583"/>
  <c r="Y3584"/>
  <c r="Y3585"/>
  <c r="Y3586"/>
  <c r="Y3587"/>
  <c r="Y3588"/>
  <c r="Y3589"/>
  <c r="Y3590"/>
  <c r="Y3591"/>
  <c r="Y3592"/>
  <c r="Y3593"/>
  <c r="Y3594"/>
  <c r="Y3595"/>
  <c r="Y3596"/>
  <c r="Y3597"/>
  <c r="Y3598"/>
  <c r="Y3599"/>
  <c r="Y3600"/>
  <c r="Y3601"/>
  <c r="Y3602"/>
  <c r="Y3603"/>
  <c r="Y3604"/>
  <c r="Y3605"/>
  <c r="Y3606"/>
  <c r="Y3607"/>
  <c r="Y3608"/>
  <c r="Y3609"/>
  <c r="Y3610"/>
  <c r="Y3611"/>
  <c r="Y3612"/>
  <c r="Y3613"/>
  <c r="Y3614"/>
  <c r="Y3615"/>
  <c r="Y3616"/>
  <c r="Y3617"/>
  <c r="Y3618"/>
  <c r="Y3619"/>
  <c r="Y3620"/>
  <c r="Y3621"/>
  <c r="Y3622"/>
  <c r="Y3623"/>
  <c r="Y3624"/>
  <c r="Y3625"/>
  <c r="Y3626"/>
  <c r="Y3627"/>
  <c r="Y3628"/>
  <c r="Y3629"/>
  <c r="Y3630"/>
  <c r="Y3631"/>
  <c r="Y3632"/>
  <c r="Y3633"/>
  <c r="Y3634"/>
  <c r="Y3635"/>
  <c r="Y3636"/>
  <c r="Y3637"/>
  <c r="Y3638"/>
  <c r="Y3639"/>
  <c r="Y3640"/>
  <c r="Y3641"/>
  <c r="Y3642"/>
  <c r="Y3643"/>
  <c r="Y3644"/>
  <c r="Y3645"/>
  <c r="Y3646"/>
  <c r="Y3647"/>
  <c r="Y3648"/>
  <c r="Y3649"/>
  <c r="Y3650"/>
  <c r="Y3651"/>
  <c r="Y3652"/>
  <c r="Y3653"/>
  <c r="Y3654"/>
  <c r="Y3655"/>
  <c r="Y3656"/>
  <c r="Y3657"/>
  <c r="Y3658"/>
  <c r="Y3659"/>
  <c r="Y3660"/>
  <c r="Y3661"/>
  <c r="Y3662"/>
  <c r="Y3663"/>
  <c r="Y3664"/>
  <c r="Y3665"/>
  <c r="Y3666"/>
  <c r="Y3667"/>
  <c r="Y3668"/>
  <c r="Y3669"/>
  <c r="Y3670"/>
  <c r="Y3671"/>
  <c r="Y3672"/>
  <c r="Y3673"/>
  <c r="Y3674"/>
  <c r="Y3675"/>
  <c r="Y3676"/>
  <c r="Y3677"/>
  <c r="Y3678"/>
  <c r="Y3679"/>
  <c r="Y3680"/>
  <c r="Y3681"/>
  <c r="Y3682"/>
  <c r="Y3683"/>
  <c r="Y3684"/>
  <c r="Y3685"/>
  <c r="Y3686"/>
  <c r="Y3687"/>
  <c r="Y3688"/>
  <c r="Y3689"/>
  <c r="Y3690"/>
  <c r="Y3691"/>
  <c r="Y3692"/>
  <c r="Y3693"/>
  <c r="Y3694"/>
  <c r="Y3695"/>
  <c r="Y3696"/>
  <c r="Y3697"/>
  <c r="Y3698"/>
  <c r="Y3699"/>
  <c r="Y3700"/>
  <c r="Y3701"/>
  <c r="Y3702"/>
  <c r="Y3703"/>
  <c r="Y3704"/>
  <c r="Y3705"/>
  <c r="Y3706"/>
  <c r="Y3707"/>
  <c r="Y3708"/>
  <c r="Y3709"/>
  <c r="Y3710"/>
  <c r="Y3711"/>
  <c r="Y3712"/>
  <c r="Y3713"/>
  <c r="Y3714"/>
  <c r="Y3715"/>
  <c r="Y3716"/>
  <c r="Y3717"/>
  <c r="Y3718"/>
  <c r="Y3719"/>
  <c r="Y3720"/>
  <c r="Y3721"/>
  <c r="Y3722"/>
  <c r="Y3723"/>
  <c r="Y3724"/>
  <c r="Y3725"/>
  <c r="Y3726"/>
  <c r="Y3727"/>
  <c r="Y3728"/>
  <c r="Y3729"/>
  <c r="Y3730"/>
  <c r="Y3731"/>
  <c r="Y3732"/>
  <c r="Y3733"/>
  <c r="Y3734"/>
  <c r="Y3735"/>
  <c r="Y3736"/>
  <c r="Y3737"/>
  <c r="Y3738"/>
  <c r="Y3739"/>
  <c r="Y3740"/>
  <c r="Y3741"/>
  <c r="Y3742"/>
  <c r="Y3743"/>
  <c r="Y3744"/>
  <c r="Y3745"/>
  <c r="Y3746"/>
  <c r="Y3747"/>
  <c r="Y3748"/>
  <c r="Y3749"/>
  <c r="Y3750"/>
  <c r="Y3751"/>
  <c r="Y3752"/>
  <c r="Y3753"/>
  <c r="Y3754"/>
  <c r="Y3755"/>
  <c r="Y3756"/>
  <c r="Y3757"/>
  <c r="Y3758"/>
  <c r="Y3759"/>
  <c r="Y3760"/>
  <c r="Y3761"/>
  <c r="Y3762"/>
  <c r="Y3763"/>
  <c r="Y3764"/>
  <c r="Y3765"/>
  <c r="Y3766"/>
  <c r="Y3767"/>
  <c r="Y3768"/>
  <c r="Y3769"/>
  <c r="Y3770"/>
  <c r="Y3771"/>
  <c r="Y3772"/>
  <c r="Y3773"/>
  <c r="Y3774"/>
  <c r="Y3775"/>
  <c r="Y3776"/>
  <c r="Y3777"/>
  <c r="Y3778"/>
  <c r="Y3779"/>
  <c r="Y3780"/>
  <c r="Y3781"/>
  <c r="Y3782"/>
  <c r="Y3783"/>
  <c r="Y3784"/>
  <c r="Y3785"/>
  <c r="Y3786"/>
  <c r="Y3787"/>
  <c r="Y3788"/>
  <c r="Y3789"/>
  <c r="Y3790"/>
  <c r="Y3791"/>
  <c r="Y3792"/>
  <c r="Y3793"/>
  <c r="Y3794"/>
  <c r="Y3795"/>
  <c r="Y3796"/>
  <c r="Y3797"/>
  <c r="Y3798"/>
  <c r="Y3799"/>
  <c r="Y3800"/>
  <c r="Y3801"/>
  <c r="Y3802"/>
  <c r="Y3803"/>
  <c r="Y3804"/>
  <c r="Y3805"/>
  <c r="Y3806"/>
  <c r="Y3807"/>
  <c r="Y3808"/>
  <c r="Y3809"/>
  <c r="Y3810"/>
  <c r="Y3811"/>
  <c r="Y3812"/>
  <c r="Y3813"/>
  <c r="Y3814"/>
  <c r="Y3815"/>
  <c r="Y3816"/>
  <c r="Y3817"/>
  <c r="Y3818"/>
  <c r="Y3819"/>
  <c r="Y3820"/>
  <c r="Y3821"/>
  <c r="Y3822"/>
  <c r="Y3823"/>
  <c r="Y3824"/>
  <c r="Y3825"/>
  <c r="Y3826"/>
  <c r="Y3827"/>
  <c r="Y3828"/>
  <c r="Y3829"/>
  <c r="Y3830"/>
  <c r="Y3831"/>
  <c r="Y3832"/>
  <c r="Y3833"/>
  <c r="Y3834"/>
  <c r="Y3835"/>
  <c r="Y3836"/>
  <c r="Y3837"/>
  <c r="Y3838"/>
  <c r="Y3839"/>
  <c r="Y3840"/>
  <c r="Y3841"/>
  <c r="Y3842"/>
  <c r="Y3843"/>
  <c r="Y3844"/>
  <c r="Y3845"/>
  <c r="Y3846"/>
  <c r="Y3847"/>
  <c r="Y3848"/>
  <c r="Y3849"/>
  <c r="Y3850"/>
  <c r="Y3851"/>
  <c r="Y3852"/>
  <c r="Y3853"/>
  <c r="Y3854"/>
  <c r="Y3855"/>
  <c r="Y3856"/>
  <c r="Y3857"/>
  <c r="Y3858"/>
  <c r="Y3859"/>
  <c r="Y3860"/>
  <c r="Y3861"/>
  <c r="Y3862"/>
  <c r="Y3863"/>
  <c r="Y3864"/>
  <c r="Y3865"/>
  <c r="Y3866"/>
  <c r="Y3867"/>
  <c r="Y3868"/>
  <c r="Y3869"/>
  <c r="Y3870"/>
  <c r="Y3871"/>
  <c r="Y3872"/>
  <c r="Y3873"/>
  <c r="Y3874"/>
  <c r="Y3875"/>
  <c r="Y3876"/>
  <c r="Y3877"/>
  <c r="Y3878"/>
  <c r="Y3879"/>
  <c r="Y3880"/>
  <c r="Y3881"/>
  <c r="Y3882"/>
  <c r="Y3883"/>
  <c r="Y3884"/>
  <c r="Y3885"/>
  <c r="Y3886"/>
  <c r="Y3887"/>
  <c r="Y3888"/>
  <c r="Y3889"/>
  <c r="Y3890"/>
  <c r="Y3891"/>
  <c r="Y3892"/>
  <c r="Y3893"/>
  <c r="Y3894"/>
  <c r="Y3895"/>
  <c r="Y3896"/>
  <c r="Y3897"/>
  <c r="Y3898"/>
  <c r="Y3899"/>
  <c r="Y3900"/>
  <c r="Y3901"/>
  <c r="Y3902"/>
  <c r="Y3903"/>
  <c r="Y3904"/>
  <c r="Y3905"/>
  <c r="Y3906"/>
  <c r="Y3907"/>
  <c r="Y3908"/>
  <c r="Y3909"/>
  <c r="Y3910"/>
  <c r="Y3911"/>
  <c r="Y3912"/>
  <c r="Y3913"/>
  <c r="Y3914"/>
  <c r="Y3915"/>
  <c r="Y3916"/>
  <c r="Y3917"/>
  <c r="Y3918"/>
  <c r="Y3919"/>
  <c r="Y3920"/>
  <c r="Y3921"/>
  <c r="Y3922"/>
  <c r="Y3923"/>
  <c r="Y3924"/>
  <c r="Y3925"/>
  <c r="Y3926"/>
  <c r="Y3927"/>
  <c r="Y3928"/>
  <c r="Y3929"/>
  <c r="Y3930"/>
  <c r="Y3931"/>
  <c r="Y3932"/>
  <c r="Y3933"/>
  <c r="Y3934"/>
  <c r="Y3935"/>
  <c r="Y3936"/>
  <c r="Y3937"/>
  <c r="Y3938"/>
  <c r="Y3939"/>
  <c r="Y3940"/>
  <c r="Y3941"/>
  <c r="Y3942"/>
  <c r="Y3943"/>
  <c r="Y3944"/>
  <c r="Y3945"/>
  <c r="Y3946"/>
  <c r="Y3947"/>
  <c r="Y3948"/>
  <c r="Y3949"/>
  <c r="Y3950"/>
  <c r="Y3951"/>
  <c r="Y3952"/>
  <c r="Y3953"/>
  <c r="Y3954"/>
  <c r="Y3955"/>
  <c r="Y3956"/>
  <c r="Y3957"/>
  <c r="Y3958"/>
  <c r="Y3959"/>
  <c r="Y3960"/>
  <c r="Y3961"/>
  <c r="Y3962"/>
  <c r="Y3963"/>
  <c r="Y3964"/>
  <c r="Y3965"/>
  <c r="Y3966"/>
  <c r="Y3967"/>
  <c r="Y3968"/>
  <c r="Y3969"/>
  <c r="Y3970"/>
  <c r="Y3971"/>
  <c r="Y3972"/>
  <c r="Y3973"/>
  <c r="Y3974"/>
  <c r="Y3975"/>
  <c r="Y3976"/>
  <c r="Y3977"/>
  <c r="Y3978"/>
  <c r="Y3979"/>
  <c r="Y3980"/>
  <c r="Y3981"/>
  <c r="Y3982"/>
  <c r="Y3983"/>
  <c r="Y3984"/>
  <c r="Y3985"/>
  <c r="Y3986"/>
  <c r="Y3987"/>
  <c r="Y3988"/>
  <c r="Y3989"/>
  <c r="Y3990"/>
  <c r="Y3991"/>
  <c r="Y3992"/>
  <c r="Y3993"/>
  <c r="Y3994"/>
  <c r="Y3995"/>
  <c r="Y3996"/>
  <c r="Y3997"/>
  <c r="Y3998"/>
  <c r="Y3999"/>
  <c r="Y4000"/>
  <c r="Y4001"/>
  <c r="Y4002"/>
  <c r="Y4003"/>
  <c r="Y4004"/>
  <c r="Y4005"/>
  <c r="Y4006"/>
  <c r="Y4007"/>
  <c r="Y4008"/>
  <c r="Y4009"/>
  <c r="Y4010"/>
  <c r="Y4011"/>
  <c r="Y4012"/>
  <c r="Y4013"/>
  <c r="Y4014"/>
  <c r="Y4015"/>
  <c r="Y4016"/>
  <c r="Y4017"/>
  <c r="Y4018"/>
  <c r="Y4019"/>
  <c r="Y4020"/>
  <c r="Y4021"/>
  <c r="Y4022"/>
  <c r="Y4023"/>
  <c r="Y4024"/>
  <c r="Y4025"/>
  <c r="Y4026"/>
  <c r="Y4027"/>
  <c r="Y4028"/>
  <c r="Y4029"/>
  <c r="Y4030"/>
  <c r="Y4031"/>
  <c r="Y4032"/>
  <c r="Y4033"/>
  <c r="Y4034"/>
  <c r="Y4035"/>
  <c r="Y4036"/>
  <c r="Y4037"/>
  <c r="Y4038"/>
  <c r="Y4039"/>
  <c r="Y4040"/>
  <c r="Y4041"/>
  <c r="Y4042"/>
  <c r="Y4043"/>
  <c r="Y4044"/>
  <c r="Y4045"/>
  <c r="Y4046"/>
  <c r="Y4047"/>
  <c r="Y4048"/>
  <c r="Y4049"/>
  <c r="Y4050"/>
  <c r="Y4051"/>
  <c r="Y4052"/>
  <c r="Y4053"/>
  <c r="Y4054"/>
  <c r="Y4055"/>
  <c r="Y4056"/>
  <c r="Y4057"/>
  <c r="Y4058"/>
  <c r="Y4059"/>
  <c r="Y4060"/>
  <c r="Y4061"/>
  <c r="Y4062"/>
  <c r="Y4063"/>
  <c r="Y4064"/>
  <c r="Y4065"/>
  <c r="Y4066"/>
  <c r="Y4067"/>
  <c r="Y4068"/>
  <c r="Y4069"/>
  <c r="Y4070"/>
  <c r="Y4071"/>
  <c r="Y4072"/>
  <c r="Y4073"/>
  <c r="Y4074"/>
  <c r="Y4075"/>
  <c r="Y4076"/>
  <c r="Y4077"/>
  <c r="Y4078"/>
  <c r="Y4079"/>
  <c r="Y4080"/>
  <c r="Y4081"/>
  <c r="Y4082"/>
  <c r="Y4083"/>
  <c r="Y4084"/>
  <c r="Y4085"/>
  <c r="Y4086"/>
  <c r="Y4087"/>
  <c r="Y4088"/>
  <c r="Y4089"/>
  <c r="Y4090"/>
  <c r="Y4091"/>
  <c r="Y4092"/>
  <c r="Y4093"/>
  <c r="Y4094"/>
  <c r="Y4095"/>
  <c r="Y4096"/>
  <c r="Y4097"/>
  <c r="Y4098"/>
  <c r="Y4099"/>
  <c r="Y4100"/>
  <c r="Y4101"/>
  <c r="Y4102"/>
  <c r="Y4103"/>
  <c r="Y4104"/>
  <c r="Y4105"/>
  <c r="Y4106"/>
  <c r="Y4107"/>
  <c r="Y4108"/>
  <c r="Y4109"/>
  <c r="Y4110"/>
  <c r="Y4111"/>
  <c r="Y4112"/>
  <c r="Y4113"/>
  <c r="Y4114"/>
  <c r="Y4115"/>
  <c r="Y4116"/>
  <c r="Y4117"/>
  <c r="Y4118"/>
  <c r="Y4119"/>
  <c r="Y4120"/>
  <c r="Y4121"/>
  <c r="Y4122"/>
  <c r="Y4123"/>
  <c r="Y4124"/>
  <c r="Y4125"/>
  <c r="Y4126"/>
  <c r="Y4127"/>
  <c r="Y4128"/>
  <c r="Y4129"/>
  <c r="Y4130"/>
  <c r="Y4131"/>
  <c r="Y4132"/>
  <c r="Y4133"/>
  <c r="Y4134"/>
  <c r="Y4135"/>
  <c r="Y4136"/>
  <c r="Y4137"/>
  <c r="Y4138"/>
  <c r="Y4139"/>
  <c r="Y4140"/>
  <c r="Y4141"/>
  <c r="Y4142"/>
  <c r="Y4143"/>
  <c r="Y4144"/>
  <c r="Y4145"/>
  <c r="Y4146"/>
  <c r="Y4147"/>
  <c r="Y4148"/>
  <c r="Y4149"/>
  <c r="Y4150"/>
  <c r="Y4151"/>
  <c r="Y4152"/>
  <c r="Y4153"/>
  <c r="Y4154"/>
  <c r="Y4155"/>
  <c r="Y4156"/>
  <c r="Y4157"/>
  <c r="Y4158"/>
  <c r="Y4159"/>
  <c r="Y4160"/>
  <c r="Y4161"/>
  <c r="Y4162"/>
  <c r="Y4163"/>
  <c r="Y4164"/>
  <c r="Y4165"/>
  <c r="Y4166"/>
  <c r="Y4167"/>
  <c r="Y4168"/>
  <c r="Y4169"/>
  <c r="Y4170"/>
  <c r="Y4171"/>
  <c r="Y4172"/>
  <c r="Y4173"/>
  <c r="Y4174"/>
  <c r="Y4175"/>
  <c r="Y4176"/>
  <c r="Y4177"/>
  <c r="Y4178"/>
  <c r="Y4179"/>
  <c r="Y4180"/>
  <c r="Y4181"/>
  <c r="Y4182"/>
  <c r="Y4183"/>
  <c r="Y4184"/>
  <c r="Y4185"/>
  <c r="Y4186"/>
  <c r="Y4187"/>
  <c r="Y4188"/>
  <c r="Y4189"/>
  <c r="Y4190"/>
  <c r="Y4191"/>
  <c r="Y4192"/>
  <c r="Y4193"/>
  <c r="Y4194"/>
  <c r="Y1"/>
  <c r="Q306"/>
  <c r="Q328"/>
  <c r="Q350"/>
  <c r="Q371"/>
  <c r="Q393"/>
  <c r="Q416"/>
  <c r="Q437"/>
  <c r="Q459"/>
  <c r="Q481"/>
  <c r="Q502"/>
  <c r="Q525"/>
  <c r="Q546"/>
  <c r="Q566"/>
  <c r="Q589"/>
  <c r="Q611"/>
  <c r="Q632"/>
  <c r="Q654"/>
  <c r="Q676"/>
  <c r="Q698"/>
  <c r="Q720"/>
  <c r="Q741"/>
  <c r="Q763"/>
  <c r="Q786"/>
  <c r="Q807"/>
  <c r="Q828"/>
  <c r="Q851"/>
  <c r="Q871"/>
  <c r="Q894"/>
  <c r="Q916"/>
  <c r="Q937"/>
  <c r="Q960"/>
  <c r="Q981"/>
  <c r="Q1003"/>
  <c r="Q1025"/>
  <c r="Q1046"/>
  <c r="Q1069"/>
  <c r="Q1089"/>
  <c r="Q1111"/>
  <c r="Q1132"/>
  <c r="Q1155"/>
  <c r="Q1176"/>
  <c r="Q1198"/>
  <c r="Q1221"/>
  <c r="Q1241"/>
  <c r="Q1264"/>
  <c r="Q1286"/>
  <c r="Q1307"/>
  <c r="Q1330"/>
  <c r="Q1350"/>
  <c r="Q1371"/>
  <c r="Q1393"/>
  <c r="Q1416"/>
  <c r="Q1436"/>
  <c r="Q1459"/>
  <c r="Q1481"/>
  <c r="Q1502"/>
  <c r="Q1525"/>
  <c r="Q1546"/>
  <c r="Q1568"/>
  <c r="Q1591"/>
  <c r="Q1611"/>
  <c r="Q1632"/>
  <c r="Q1654"/>
  <c r="Q1676"/>
  <c r="Q1697"/>
  <c r="Q1720"/>
  <c r="Q1741"/>
  <c r="Q1763"/>
  <c r="Q1786"/>
  <c r="Q1806"/>
  <c r="Q1829"/>
  <c r="Q1851"/>
  <c r="Q1871"/>
  <c r="Q1894"/>
  <c r="Q1916"/>
  <c r="Q1937"/>
  <c r="Q1959"/>
  <c r="Q1981"/>
  <c r="Q2003"/>
  <c r="Q2025"/>
  <c r="Q2046"/>
  <c r="Q2068"/>
  <c r="Q2091"/>
  <c r="Q2112"/>
  <c r="Q2132"/>
  <c r="Q2155"/>
  <c r="Q2176"/>
  <c r="Q2198"/>
  <c r="Q2220"/>
  <c r="Q2241"/>
  <c r="Q2264"/>
  <c r="Q2286"/>
  <c r="Q2307"/>
  <c r="Q2329"/>
  <c r="Q2351"/>
  <c r="Q2373"/>
  <c r="Q2393"/>
  <c r="Q2416"/>
  <c r="Q2436"/>
  <c r="Q2459"/>
  <c r="Q2481"/>
  <c r="Q2502"/>
  <c r="Q2525"/>
  <c r="Q2546"/>
  <c r="Q2568"/>
  <c r="Q2590"/>
  <c r="Q2611"/>
  <c r="Q2634"/>
  <c r="Q2654"/>
  <c r="Q2676"/>
  <c r="Q2697"/>
  <c r="Q2720"/>
  <c r="Q2741"/>
  <c r="Q2763"/>
  <c r="Q2786"/>
  <c r="Q2806"/>
  <c r="Q2829"/>
  <c r="Q2851"/>
  <c r="Q2872"/>
  <c r="Q2895"/>
  <c r="Q2916"/>
  <c r="Q2937"/>
  <c r="Q2959"/>
  <c r="Q2981"/>
  <c r="Q3002"/>
  <c r="Q3025"/>
  <c r="Q3046"/>
  <c r="Q3068"/>
  <c r="Q3091"/>
  <c r="Q3111"/>
  <c r="Q3134"/>
  <c r="Q3156"/>
  <c r="Q3176"/>
  <c r="Q3198"/>
  <c r="Q3220"/>
  <c r="Q3241"/>
  <c r="Q3263"/>
  <c r="Q3286"/>
  <c r="Q3307"/>
  <c r="Q3329"/>
  <c r="Q3351"/>
  <c r="Q3372"/>
  <c r="Q3395"/>
  <c r="Q3416"/>
  <c r="Q3436"/>
  <c r="Q3459"/>
  <c r="Q3481"/>
  <c r="Q3502"/>
  <c r="Q3524"/>
  <c r="Q3546"/>
  <c r="Q3568"/>
  <c r="Q3590"/>
  <c r="Q3611"/>
  <c r="Q3633"/>
  <c r="Q3656"/>
  <c r="Q3677"/>
  <c r="Q3697"/>
  <c r="Q3720"/>
  <c r="Q3741"/>
  <c r="Q3763"/>
  <c r="Q3785"/>
  <c r="Q3806"/>
  <c r="Q3829"/>
  <c r="Q3851"/>
  <c r="Q3872"/>
  <c r="Q3894"/>
  <c r="Q3916"/>
  <c r="Q286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1004"/>
  <c r="Q1005"/>
  <c r="Q1006"/>
  <c r="Q1007"/>
  <c r="Q1008"/>
  <c r="Q1009"/>
  <c r="Q1010"/>
  <c r="Q1011"/>
  <c r="Q1012"/>
  <c r="Q1013"/>
  <c r="Q1014"/>
  <c r="Q1015"/>
  <c r="Q1016"/>
  <c r="Q1017"/>
  <c r="Q1018"/>
  <c r="Q1019"/>
  <c r="Q1020"/>
  <c r="Q1021"/>
  <c r="Q1022"/>
  <c r="Q1023"/>
  <c r="Q1024"/>
  <c r="Q1026"/>
  <c r="Q1027"/>
  <c r="Q1028"/>
  <c r="Q1029"/>
  <c r="Q1030"/>
  <c r="Q1031"/>
  <c r="Q1032"/>
  <c r="Q1033"/>
  <c r="Q1034"/>
  <c r="Q1035"/>
  <c r="Q1036"/>
  <c r="Q1037"/>
  <c r="Q1038"/>
  <c r="Q1039"/>
  <c r="Q1040"/>
  <c r="Q1041"/>
  <c r="Q1042"/>
  <c r="Q1043"/>
  <c r="Q1044"/>
  <c r="Q1045"/>
  <c r="Q1047"/>
  <c r="Q1048"/>
  <c r="Q1049"/>
  <c r="Q1050"/>
  <c r="Q1051"/>
  <c r="Q1052"/>
  <c r="Q1053"/>
  <c r="Q1054"/>
  <c r="Q1055"/>
  <c r="Q1056"/>
  <c r="Q1057"/>
  <c r="Q1058"/>
  <c r="Q1059"/>
  <c r="Q1060"/>
  <c r="Q1061"/>
  <c r="Q1062"/>
  <c r="Q1063"/>
  <c r="Q1064"/>
  <c r="Q1065"/>
  <c r="Q1066"/>
  <c r="Q1067"/>
  <c r="Q1068"/>
  <c r="Q1070"/>
  <c r="Q1071"/>
  <c r="Q1072"/>
  <c r="Q1073"/>
  <c r="Q1074"/>
  <c r="Q1075"/>
  <c r="Q1076"/>
  <c r="Q1077"/>
  <c r="Q1078"/>
  <c r="Q1079"/>
  <c r="Q1080"/>
  <c r="Q1081"/>
  <c r="Q1082"/>
  <c r="Q1083"/>
  <c r="Q1084"/>
  <c r="Q1085"/>
  <c r="Q1086"/>
  <c r="Q1087"/>
  <c r="Q1088"/>
  <c r="Q1090"/>
  <c r="Q1091"/>
  <c r="Q1092"/>
  <c r="Q1093"/>
  <c r="Q1094"/>
  <c r="Q1095"/>
  <c r="Q1096"/>
  <c r="Q1097"/>
  <c r="Q1098"/>
  <c r="Q1099"/>
  <c r="Q1100"/>
  <c r="Q1101"/>
  <c r="Q1102"/>
  <c r="Q1103"/>
  <c r="Q1104"/>
  <c r="Q1105"/>
  <c r="Q1106"/>
  <c r="Q1107"/>
  <c r="Q1108"/>
  <c r="Q1109"/>
  <c r="Q1110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Q1129"/>
  <c r="Q1130"/>
  <c r="Q1131"/>
  <c r="Q1133"/>
  <c r="Q1134"/>
  <c r="Q1135"/>
  <c r="Q1136"/>
  <c r="Q1137"/>
  <c r="Q1138"/>
  <c r="Q1139"/>
  <c r="Q1140"/>
  <c r="Q1141"/>
  <c r="Q1142"/>
  <c r="Q1143"/>
  <c r="Q1144"/>
  <c r="Q1145"/>
  <c r="Q1146"/>
  <c r="Q1147"/>
  <c r="Q1148"/>
  <c r="Q1149"/>
  <c r="Q1150"/>
  <c r="Q1151"/>
  <c r="Q1152"/>
  <c r="Q1153"/>
  <c r="Q1154"/>
  <c r="Q1156"/>
  <c r="Q1157"/>
  <c r="Q1158"/>
  <c r="Q1159"/>
  <c r="Q1160"/>
  <c r="Q1161"/>
  <c r="Q1162"/>
  <c r="Q1163"/>
  <c r="Q1164"/>
  <c r="Q1165"/>
  <c r="Q1166"/>
  <c r="Q1167"/>
  <c r="Q1168"/>
  <c r="Q1169"/>
  <c r="Q1170"/>
  <c r="Q1171"/>
  <c r="Q1172"/>
  <c r="Q1173"/>
  <c r="Q1174"/>
  <c r="Q1175"/>
  <c r="Q1177"/>
  <c r="Q1178"/>
  <c r="Q1179"/>
  <c r="Q1180"/>
  <c r="Q1181"/>
  <c r="Q1182"/>
  <c r="Q1183"/>
  <c r="Q1184"/>
  <c r="Q1185"/>
  <c r="Q1186"/>
  <c r="Q1187"/>
  <c r="Q1188"/>
  <c r="Q1189"/>
  <c r="Q1190"/>
  <c r="Q1191"/>
  <c r="Q1192"/>
  <c r="Q1193"/>
  <c r="Q1194"/>
  <c r="Q1195"/>
  <c r="Q1196"/>
  <c r="Q1197"/>
  <c r="Q1199"/>
  <c r="Q1200"/>
  <c r="Q1201"/>
  <c r="Q1202"/>
  <c r="Q1203"/>
  <c r="Q1204"/>
  <c r="Q1205"/>
  <c r="Q1206"/>
  <c r="Q1207"/>
  <c r="Q1208"/>
  <c r="Q1209"/>
  <c r="Q1210"/>
  <c r="Q1211"/>
  <c r="Q1212"/>
  <c r="Q1213"/>
  <c r="Q1214"/>
  <c r="Q1215"/>
  <c r="Q1216"/>
  <c r="Q1217"/>
  <c r="Q1218"/>
  <c r="Q1219"/>
  <c r="Q1220"/>
  <c r="Q1222"/>
  <c r="Q1223"/>
  <c r="Q1224"/>
  <c r="Q1225"/>
  <c r="Q1226"/>
  <c r="Q1227"/>
  <c r="Q1228"/>
  <c r="Q1229"/>
  <c r="Q1230"/>
  <c r="Q1231"/>
  <c r="Q1232"/>
  <c r="Q1233"/>
  <c r="Q1234"/>
  <c r="Q1235"/>
  <c r="Q1236"/>
  <c r="Q1237"/>
  <c r="Q1238"/>
  <c r="Q1239"/>
  <c r="Q1240"/>
  <c r="Q1242"/>
  <c r="Q1243"/>
  <c r="Q1244"/>
  <c r="Q1245"/>
  <c r="Q1246"/>
  <c r="Q1247"/>
  <c r="Q1248"/>
  <c r="Q1249"/>
  <c r="Q1250"/>
  <c r="Q1251"/>
  <c r="Q1252"/>
  <c r="Q1253"/>
  <c r="Q1254"/>
  <c r="Q1255"/>
  <c r="Q1256"/>
  <c r="Q1257"/>
  <c r="Q1258"/>
  <c r="Q1259"/>
  <c r="Q1260"/>
  <c r="Q1261"/>
  <c r="Q1262"/>
  <c r="Q1263"/>
  <c r="Q1265"/>
  <c r="Q1266"/>
  <c r="Q1267"/>
  <c r="Q1268"/>
  <c r="Q1269"/>
  <c r="Q1270"/>
  <c r="Q1271"/>
  <c r="Q1272"/>
  <c r="Q1273"/>
  <c r="Q1274"/>
  <c r="Q1275"/>
  <c r="Q1276"/>
  <c r="Q1277"/>
  <c r="Q1278"/>
  <c r="Q1279"/>
  <c r="Q1280"/>
  <c r="Q1281"/>
  <c r="Q1282"/>
  <c r="Q1283"/>
  <c r="Q1284"/>
  <c r="Q1285"/>
  <c r="Q1287"/>
  <c r="Q1288"/>
  <c r="Q1289"/>
  <c r="Q1290"/>
  <c r="Q1291"/>
  <c r="Q1292"/>
  <c r="Q1293"/>
  <c r="Q1294"/>
  <c r="Q1295"/>
  <c r="Q1296"/>
  <c r="Q1297"/>
  <c r="Q1298"/>
  <c r="Q1299"/>
  <c r="Q1300"/>
  <c r="Q1301"/>
  <c r="Q1302"/>
  <c r="Q1303"/>
  <c r="Q1304"/>
  <c r="Q1305"/>
  <c r="Q1306"/>
  <c r="Q1308"/>
  <c r="Q1309"/>
  <c r="Q1310"/>
  <c r="Q1311"/>
  <c r="Q1312"/>
  <c r="Q1313"/>
  <c r="Q1314"/>
  <c r="Q1315"/>
  <c r="Q1316"/>
  <c r="Q1317"/>
  <c r="Q1318"/>
  <c r="Q1319"/>
  <c r="Q1320"/>
  <c r="Q1321"/>
  <c r="Q1322"/>
  <c r="Q1323"/>
  <c r="Q1324"/>
  <c r="Q1325"/>
  <c r="Q1326"/>
  <c r="Q1327"/>
  <c r="Q1328"/>
  <c r="Q1329"/>
  <c r="Q1331"/>
  <c r="Q1332"/>
  <c r="Q1333"/>
  <c r="Q1334"/>
  <c r="Q1335"/>
  <c r="Q1336"/>
  <c r="Q1337"/>
  <c r="Q1338"/>
  <c r="Q1339"/>
  <c r="Q1340"/>
  <c r="Q1341"/>
  <c r="Q1342"/>
  <c r="Q1343"/>
  <c r="Q1344"/>
  <c r="Q1345"/>
  <c r="Q1346"/>
  <c r="Q1347"/>
  <c r="Q1348"/>
  <c r="Q1349"/>
  <c r="Q1351"/>
  <c r="Q1352"/>
  <c r="Q1353"/>
  <c r="Q1354"/>
  <c r="Q1355"/>
  <c r="Q1356"/>
  <c r="Q1357"/>
  <c r="Q1358"/>
  <c r="Q1359"/>
  <c r="Q1360"/>
  <c r="Q1361"/>
  <c r="Q1362"/>
  <c r="Q1363"/>
  <c r="Q1364"/>
  <c r="Q1365"/>
  <c r="Q1366"/>
  <c r="Q1367"/>
  <c r="Q1368"/>
  <c r="Q1369"/>
  <c r="Q1370"/>
  <c r="Q1372"/>
  <c r="Q1373"/>
  <c r="Q1374"/>
  <c r="Q1375"/>
  <c r="Q1376"/>
  <c r="Q1377"/>
  <c r="Q1378"/>
  <c r="Q1379"/>
  <c r="Q1380"/>
  <c r="Q1381"/>
  <c r="Q1382"/>
  <c r="Q1383"/>
  <c r="Q1384"/>
  <c r="Q1385"/>
  <c r="Q1386"/>
  <c r="Q1387"/>
  <c r="Q1388"/>
  <c r="Q1389"/>
  <c r="Q1390"/>
  <c r="Q1391"/>
  <c r="Q1392"/>
  <c r="Q1394"/>
  <c r="Q1395"/>
  <c r="Q1396"/>
  <c r="Q1397"/>
  <c r="Q1398"/>
  <c r="Q1399"/>
  <c r="Q1400"/>
  <c r="Q1401"/>
  <c r="Q1402"/>
  <c r="Q1403"/>
  <c r="Q1404"/>
  <c r="Q1405"/>
  <c r="Q1406"/>
  <c r="Q1407"/>
  <c r="Q1408"/>
  <c r="Q1409"/>
  <c r="Q1410"/>
  <c r="Q1411"/>
  <c r="Q1412"/>
  <c r="Q1413"/>
  <c r="Q1414"/>
  <c r="Q1415"/>
  <c r="Q1417"/>
  <c r="Q1418"/>
  <c r="Q1419"/>
  <c r="Q1420"/>
  <c r="Q1421"/>
  <c r="Q1422"/>
  <c r="Q1423"/>
  <c r="Q1424"/>
  <c r="Q1425"/>
  <c r="Q1426"/>
  <c r="Q1427"/>
  <c r="Q1428"/>
  <c r="Q1429"/>
  <c r="Q1430"/>
  <c r="Q1431"/>
  <c r="Q1432"/>
  <c r="Q1433"/>
  <c r="Q1434"/>
  <c r="Q1435"/>
  <c r="Q1437"/>
  <c r="Q1438"/>
  <c r="Q1439"/>
  <c r="Q1440"/>
  <c r="Q1441"/>
  <c r="Q1442"/>
  <c r="Q1443"/>
  <c r="Q1444"/>
  <c r="Q1445"/>
  <c r="Q1446"/>
  <c r="Q1447"/>
  <c r="Q1448"/>
  <c r="Q1449"/>
  <c r="Q1450"/>
  <c r="Q1451"/>
  <c r="Q1452"/>
  <c r="Q1453"/>
  <c r="Q1454"/>
  <c r="Q1455"/>
  <c r="Q1456"/>
  <c r="Q1457"/>
  <c r="Q1458"/>
  <c r="Q1460"/>
  <c r="Q1461"/>
  <c r="Q1462"/>
  <c r="Q1463"/>
  <c r="Q1464"/>
  <c r="Q1465"/>
  <c r="Q1466"/>
  <c r="Q1467"/>
  <c r="Q1468"/>
  <c r="Q1469"/>
  <c r="Q1470"/>
  <c r="Q1471"/>
  <c r="Q1472"/>
  <c r="Q1473"/>
  <c r="Q1474"/>
  <c r="Q1475"/>
  <c r="Q1476"/>
  <c r="Q1477"/>
  <c r="Q1478"/>
  <c r="Q1479"/>
  <c r="Q1480"/>
  <c r="Q1482"/>
  <c r="Q1483"/>
  <c r="Q1484"/>
  <c r="Q1485"/>
  <c r="Q1486"/>
  <c r="Q1487"/>
  <c r="Q1488"/>
  <c r="Q1489"/>
  <c r="Q1490"/>
  <c r="Q1491"/>
  <c r="Q1492"/>
  <c r="Q1493"/>
  <c r="Q1494"/>
  <c r="Q1495"/>
  <c r="Q1496"/>
  <c r="Q1497"/>
  <c r="Q1498"/>
  <c r="Q1499"/>
  <c r="Q1500"/>
  <c r="Q1501"/>
  <c r="Q1503"/>
  <c r="Q1504"/>
  <c r="Q1505"/>
  <c r="Q1506"/>
  <c r="Q1507"/>
  <c r="Q1508"/>
  <c r="Q1509"/>
  <c r="Q1510"/>
  <c r="Q1511"/>
  <c r="Q1512"/>
  <c r="Q1513"/>
  <c r="Q1514"/>
  <c r="Q1515"/>
  <c r="Q1516"/>
  <c r="Q1517"/>
  <c r="Q1518"/>
  <c r="Q1519"/>
  <c r="Q1520"/>
  <c r="Q1521"/>
  <c r="Q1522"/>
  <c r="Q1523"/>
  <c r="Q1524"/>
  <c r="Q1526"/>
  <c r="Q1527"/>
  <c r="Q1528"/>
  <c r="Q1529"/>
  <c r="Q1530"/>
  <c r="Q1531"/>
  <c r="Q1532"/>
  <c r="Q1533"/>
  <c r="Q1534"/>
  <c r="Q1535"/>
  <c r="Q1536"/>
  <c r="Q1537"/>
  <c r="Q1538"/>
  <c r="Q1539"/>
  <c r="Q1540"/>
  <c r="Q1541"/>
  <c r="Q1542"/>
  <c r="Q1543"/>
  <c r="Q1544"/>
  <c r="Q1545"/>
  <c r="Q1547"/>
  <c r="Q1548"/>
  <c r="Q1549"/>
  <c r="Q1550"/>
  <c r="Q1551"/>
  <c r="Q1552"/>
  <c r="Q1553"/>
  <c r="Q1554"/>
  <c r="Q1555"/>
  <c r="Q1556"/>
  <c r="Q1557"/>
  <c r="Q1558"/>
  <c r="Q1559"/>
  <c r="Q1560"/>
  <c r="Q1561"/>
  <c r="Q1562"/>
  <c r="Q1563"/>
  <c r="Q1564"/>
  <c r="Q1565"/>
  <c r="Q1566"/>
  <c r="Q1567"/>
  <c r="Q1569"/>
  <c r="Q1570"/>
  <c r="Q1571"/>
  <c r="Q1572"/>
  <c r="Q1573"/>
  <c r="Q1574"/>
  <c r="Q1575"/>
  <c r="Q1576"/>
  <c r="Q1577"/>
  <c r="Q1578"/>
  <c r="Q1579"/>
  <c r="Q1580"/>
  <c r="Q1581"/>
  <c r="Q1582"/>
  <c r="Q1583"/>
  <c r="Q1584"/>
  <c r="Q1585"/>
  <c r="Q1586"/>
  <c r="Q1587"/>
  <c r="Q1588"/>
  <c r="Q1589"/>
  <c r="Q1590"/>
  <c r="Q1592"/>
  <c r="Q1593"/>
  <c r="Q1594"/>
  <c r="Q1595"/>
  <c r="Q1596"/>
  <c r="Q1597"/>
  <c r="Q1598"/>
  <c r="Q1599"/>
  <c r="Q1600"/>
  <c r="Q1601"/>
  <c r="Q1602"/>
  <c r="Q1603"/>
  <c r="Q1604"/>
  <c r="Q1605"/>
  <c r="Q1606"/>
  <c r="Q1607"/>
  <c r="Q1608"/>
  <c r="Q1609"/>
  <c r="Q1610"/>
  <c r="Q1612"/>
  <c r="Q1613"/>
  <c r="Q1614"/>
  <c r="Q1615"/>
  <c r="Q1616"/>
  <c r="Q1617"/>
  <c r="Q1618"/>
  <c r="Q1619"/>
  <c r="Q1620"/>
  <c r="Q1621"/>
  <c r="Q1622"/>
  <c r="Q1623"/>
  <c r="Q1624"/>
  <c r="Q1625"/>
  <c r="Q1626"/>
  <c r="Q1627"/>
  <c r="Q1628"/>
  <c r="Q1629"/>
  <c r="Q1630"/>
  <c r="Q1631"/>
  <c r="Q1633"/>
  <c r="Q1634"/>
  <c r="Q1635"/>
  <c r="Q1636"/>
  <c r="Q1637"/>
  <c r="Q1638"/>
  <c r="Q1639"/>
  <c r="Q1640"/>
  <c r="Q1641"/>
  <c r="Q1642"/>
  <c r="Q1643"/>
  <c r="Q1644"/>
  <c r="Q1645"/>
  <c r="Q1646"/>
  <c r="Q1647"/>
  <c r="Q1648"/>
  <c r="Q1649"/>
  <c r="Q1650"/>
  <c r="Q1651"/>
  <c r="Q1652"/>
  <c r="Q1653"/>
  <c r="Q1655"/>
  <c r="Q1656"/>
  <c r="Q1657"/>
  <c r="Q1658"/>
  <c r="Q1659"/>
  <c r="Q1660"/>
  <c r="Q1661"/>
  <c r="Q1662"/>
  <c r="Q1663"/>
  <c r="Q1664"/>
  <c r="Q1665"/>
  <c r="Q1666"/>
  <c r="Q1667"/>
  <c r="Q1668"/>
  <c r="Q1669"/>
  <c r="Q1670"/>
  <c r="Q1671"/>
  <c r="Q1672"/>
  <c r="Q1673"/>
  <c r="Q1674"/>
  <c r="Q1675"/>
  <c r="Q1677"/>
  <c r="Q1678"/>
  <c r="Q1679"/>
  <c r="Q1680"/>
  <c r="Q1681"/>
  <c r="Q1682"/>
  <c r="Q1683"/>
  <c r="Q1684"/>
  <c r="Q1685"/>
  <c r="Q1686"/>
  <c r="Q1687"/>
  <c r="Q1688"/>
  <c r="Q1689"/>
  <c r="Q1690"/>
  <c r="Q1691"/>
  <c r="Q1692"/>
  <c r="Q1693"/>
  <c r="Q1694"/>
  <c r="Q1695"/>
  <c r="Q1696"/>
  <c r="Q1698"/>
  <c r="Q1699"/>
  <c r="Q1700"/>
  <c r="Q1701"/>
  <c r="Q1702"/>
  <c r="Q1703"/>
  <c r="Q1704"/>
  <c r="Q1705"/>
  <c r="Q1706"/>
  <c r="Q1707"/>
  <c r="Q1708"/>
  <c r="Q1709"/>
  <c r="Q1710"/>
  <c r="Q1711"/>
  <c r="Q1712"/>
  <c r="Q1713"/>
  <c r="Q1714"/>
  <c r="Q1715"/>
  <c r="Q1716"/>
  <c r="Q1717"/>
  <c r="Q1718"/>
  <c r="Q1719"/>
  <c r="Q1721"/>
  <c r="Q1722"/>
  <c r="Q1723"/>
  <c r="Q1724"/>
  <c r="Q1725"/>
  <c r="Q1726"/>
  <c r="Q1727"/>
  <c r="Q1728"/>
  <c r="Q1729"/>
  <c r="Q1730"/>
  <c r="Q1731"/>
  <c r="Q1732"/>
  <c r="Q1733"/>
  <c r="Q1734"/>
  <c r="Q1735"/>
  <c r="Q1736"/>
  <c r="Q1737"/>
  <c r="Q1738"/>
  <c r="Q1739"/>
  <c r="Q1740"/>
  <c r="Q1742"/>
  <c r="Q1743"/>
  <c r="Q1744"/>
  <c r="Q1745"/>
  <c r="Q1746"/>
  <c r="Q1747"/>
  <c r="Q1748"/>
  <c r="Q1749"/>
  <c r="Q1750"/>
  <c r="Q1751"/>
  <c r="Q1752"/>
  <c r="Q1753"/>
  <c r="Q1754"/>
  <c r="Q1755"/>
  <c r="Q1756"/>
  <c r="Q1757"/>
  <c r="Q1758"/>
  <c r="Q1759"/>
  <c r="Q1760"/>
  <c r="Q1761"/>
  <c r="Q1762"/>
  <c r="Q1764"/>
  <c r="Q1765"/>
  <c r="Q1766"/>
  <c r="Q1767"/>
  <c r="Q1768"/>
  <c r="Q1769"/>
  <c r="Q1770"/>
  <c r="Q1771"/>
  <c r="Q1772"/>
  <c r="Q1773"/>
  <c r="Q1774"/>
  <c r="Q1775"/>
  <c r="Q1776"/>
  <c r="Q1777"/>
  <c r="Q1778"/>
  <c r="Q1779"/>
  <c r="Q1780"/>
  <c r="Q1781"/>
  <c r="Q1782"/>
  <c r="Q1783"/>
  <c r="Q1784"/>
  <c r="Q1785"/>
  <c r="Q1787"/>
  <c r="Q1788"/>
  <c r="Q1789"/>
  <c r="Q1790"/>
  <c r="Q1791"/>
  <c r="Q1792"/>
  <c r="Q1793"/>
  <c r="Q1794"/>
  <c r="Q1795"/>
  <c r="Q1796"/>
  <c r="Q1797"/>
  <c r="Q1798"/>
  <c r="Q1799"/>
  <c r="Q1800"/>
  <c r="Q1801"/>
  <c r="Q1802"/>
  <c r="Q1803"/>
  <c r="Q1804"/>
  <c r="Q1805"/>
  <c r="Q1807"/>
  <c r="Q1808"/>
  <c r="Q1809"/>
  <c r="Q1810"/>
  <c r="Q1811"/>
  <c r="Q1812"/>
  <c r="Q1813"/>
  <c r="Q1814"/>
  <c r="Q1815"/>
  <c r="Q1816"/>
  <c r="Q1817"/>
  <c r="Q1818"/>
  <c r="Q1819"/>
  <c r="Q1820"/>
  <c r="Q1821"/>
  <c r="Q1822"/>
  <c r="Q1823"/>
  <c r="Q1824"/>
  <c r="Q1825"/>
  <c r="Q1826"/>
  <c r="Q1827"/>
  <c r="Q1828"/>
  <c r="Q1830"/>
  <c r="Q1831"/>
  <c r="Q1832"/>
  <c r="Q1833"/>
  <c r="Q1834"/>
  <c r="Q1835"/>
  <c r="Q1836"/>
  <c r="Q1837"/>
  <c r="Q1838"/>
  <c r="Q1839"/>
  <c r="Q1840"/>
  <c r="Q1841"/>
  <c r="Q1842"/>
  <c r="Q1843"/>
  <c r="Q1844"/>
  <c r="Q1845"/>
  <c r="Q1846"/>
  <c r="Q1847"/>
  <c r="Q1848"/>
  <c r="Q1849"/>
  <c r="Q1850"/>
  <c r="Q1852"/>
  <c r="Q1853"/>
  <c r="Q1854"/>
  <c r="Q1855"/>
  <c r="Q1856"/>
  <c r="Q1857"/>
  <c r="Q1858"/>
  <c r="Q1859"/>
  <c r="Q1860"/>
  <c r="Q1861"/>
  <c r="Q1862"/>
  <c r="Q1863"/>
  <c r="Q1864"/>
  <c r="Q1865"/>
  <c r="Q1866"/>
  <c r="Q1867"/>
  <c r="Q1868"/>
  <c r="Q1869"/>
  <c r="Q1870"/>
  <c r="Q1872"/>
  <c r="Q1873"/>
  <c r="Q1874"/>
  <c r="Q1875"/>
  <c r="Q1876"/>
  <c r="Q1877"/>
  <c r="Q1878"/>
  <c r="Q1879"/>
  <c r="Q1880"/>
  <c r="Q1881"/>
  <c r="Q1882"/>
  <c r="Q1883"/>
  <c r="Q1884"/>
  <c r="Q1885"/>
  <c r="Q1886"/>
  <c r="Q1887"/>
  <c r="Q1888"/>
  <c r="Q1889"/>
  <c r="Q1890"/>
  <c r="Q1891"/>
  <c r="Q1892"/>
  <c r="Q1893"/>
  <c r="Q1895"/>
  <c r="Q1896"/>
  <c r="Q1897"/>
  <c r="Q1898"/>
  <c r="Q1899"/>
  <c r="Q1900"/>
  <c r="Q1901"/>
  <c r="Q1902"/>
  <c r="Q1903"/>
  <c r="Q1904"/>
  <c r="Q1905"/>
  <c r="Q1906"/>
  <c r="Q1907"/>
  <c r="Q1908"/>
  <c r="Q1909"/>
  <c r="Q1910"/>
  <c r="Q1911"/>
  <c r="Q1912"/>
  <c r="Q1913"/>
  <c r="Q1914"/>
  <c r="Q1915"/>
  <c r="Q1917"/>
  <c r="Q1918"/>
  <c r="Q1919"/>
  <c r="Q1920"/>
  <c r="Q1921"/>
  <c r="Q1922"/>
  <c r="Q1923"/>
  <c r="Q1924"/>
  <c r="Q1925"/>
  <c r="Q1926"/>
  <c r="Q1927"/>
  <c r="Q1928"/>
  <c r="Q1929"/>
  <c r="Q1930"/>
  <c r="Q1931"/>
  <c r="Q1932"/>
  <c r="Q1933"/>
  <c r="Q1934"/>
  <c r="Q1935"/>
  <c r="Q1936"/>
  <c r="Q1938"/>
  <c r="Q1939"/>
  <c r="Q1940"/>
  <c r="Q1941"/>
  <c r="Q1942"/>
  <c r="Q1943"/>
  <c r="Q1944"/>
  <c r="Q1945"/>
  <c r="Q1946"/>
  <c r="Q1947"/>
  <c r="Q1948"/>
  <c r="Q1949"/>
  <c r="Q1950"/>
  <c r="Q1951"/>
  <c r="Q1952"/>
  <c r="Q1953"/>
  <c r="Q1954"/>
  <c r="Q1955"/>
  <c r="Q1956"/>
  <c r="Q1957"/>
  <c r="Q1958"/>
  <c r="Q1960"/>
  <c r="Q1961"/>
  <c r="Q1962"/>
  <c r="Q1963"/>
  <c r="Q1964"/>
  <c r="Q1965"/>
  <c r="Q1966"/>
  <c r="Q1967"/>
  <c r="Q1968"/>
  <c r="Q1969"/>
  <c r="Q1970"/>
  <c r="Q1971"/>
  <c r="Q1972"/>
  <c r="Q1973"/>
  <c r="Q1974"/>
  <c r="Q1975"/>
  <c r="Q1976"/>
  <c r="Q1977"/>
  <c r="Q1978"/>
  <c r="Q1979"/>
  <c r="Q1980"/>
  <c r="Q1982"/>
  <c r="Q1983"/>
  <c r="Q1984"/>
  <c r="Q1985"/>
  <c r="Q1986"/>
  <c r="Q1987"/>
  <c r="Q1988"/>
  <c r="Q1989"/>
  <c r="Q1990"/>
  <c r="Q1991"/>
  <c r="Q1992"/>
  <c r="Q1993"/>
  <c r="Q1994"/>
  <c r="Q1995"/>
  <c r="Q1996"/>
  <c r="Q1997"/>
  <c r="Q1998"/>
  <c r="Q1999"/>
  <c r="Q2000"/>
  <c r="Q2001"/>
  <c r="Q2002"/>
  <c r="Q2004"/>
  <c r="Q2005"/>
  <c r="Q2006"/>
  <c r="Q2007"/>
  <c r="Q2008"/>
  <c r="Q2009"/>
  <c r="Q2010"/>
  <c r="Q2011"/>
  <c r="Q2012"/>
  <c r="Q2013"/>
  <c r="Q2014"/>
  <c r="Q2015"/>
  <c r="Q2016"/>
  <c r="Q2017"/>
  <c r="Q2018"/>
  <c r="Q2019"/>
  <c r="Q2020"/>
  <c r="Q2021"/>
  <c r="Q2022"/>
  <c r="Q2023"/>
  <c r="Q2024"/>
  <c r="Q2026"/>
  <c r="Q2027"/>
  <c r="Q2028"/>
  <c r="Q2029"/>
  <c r="Q2030"/>
  <c r="Q2031"/>
  <c r="Q2032"/>
  <c r="Q2033"/>
  <c r="Q2034"/>
  <c r="Q2035"/>
  <c r="Q2036"/>
  <c r="Q2037"/>
  <c r="Q2038"/>
  <c r="Q2039"/>
  <c r="Q2040"/>
  <c r="Q2041"/>
  <c r="Q2042"/>
  <c r="Q2043"/>
  <c r="Q2044"/>
  <c r="Q2045"/>
  <c r="Q2047"/>
  <c r="Q2048"/>
  <c r="Q2049"/>
  <c r="Q2050"/>
  <c r="Q2051"/>
  <c r="Q2052"/>
  <c r="Q2053"/>
  <c r="Q2054"/>
  <c r="Q2055"/>
  <c r="Q2056"/>
  <c r="Q2057"/>
  <c r="Q2058"/>
  <c r="Q2059"/>
  <c r="Q2060"/>
  <c r="Q2061"/>
  <c r="Q2062"/>
  <c r="Q2063"/>
  <c r="Q2064"/>
  <c r="Q2065"/>
  <c r="Q2066"/>
  <c r="Q2067"/>
  <c r="Q2069"/>
  <c r="Q2070"/>
  <c r="Q2071"/>
  <c r="Q2072"/>
  <c r="Q2073"/>
  <c r="Q2074"/>
  <c r="Q2075"/>
  <c r="Q2076"/>
  <c r="Q2077"/>
  <c r="Q2078"/>
  <c r="Q2079"/>
  <c r="Q2080"/>
  <c r="Q2081"/>
  <c r="Q2082"/>
  <c r="Q2083"/>
  <c r="Q2084"/>
  <c r="Q2085"/>
  <c r="Q2086"/>
  <c r="Q2087"/>
  <c r="Q2088"/>
  <c r="Q2089"/>
  <c r="Q2090"/>
  <c r="Q2092"/>
  <c r="Q2093"/>
  <c r="Q2094"/>
  <c r="Q2095"/>
  <c r="Q2096"/>
  <c r="Q2097"/>
  <c r="Q2098"/>
  <c r="Q2099"/>
  <c r="Q2100"/>
  <c r="Q2101"/>
  <c r="Q2102"/>
  <c r="Q2103"/>
  <c r="Q2104"/>
  <c r="Q2105"/>
  <c r="Q2106"/>
  <c r="Q2107"/>
  <c r="Q2108"/>
  <c r="Q2109"/>
  <c r="Q2110"/>
  <c r="Q2111"/>
  <c r="Q2113"/>
  <c r="Q2114"/>
  <c r="Q2115"/>
  <c r="Q2116"/>
  <c r="Q2117"/>
  <c r="Q2118"/>
  <c r="Q2119"/>
  <c r="Q2120"/>
  <c r="Q2121"/>
  <c r="Q2122"/>
  <c r="Q2123"/>
  <c r="Q2124"/>
  <c r="Q2125"/>
  <c r="Q2126"/>
  <c r="Q2127"/>
  <c r="Q2128"/>
  <c r="Q2129"/>
  <c r="Q2130"/>
  <c r="Q2131"/>
  <c r="Q2133"/>
  <c r="Q2134"/>
  <c r="Q2135"/>
  <c r="Q2136"/>
  <c r="Q2137"/>
  <c r="Q2138"/>
  <c r="Q2139"/>
  <c r="Q2140"/>
  <c r="Q2141"/>
  <c r="Q2142"/>
  <c r="Q2143"/>
  <c r="Q2144"/>
  <c r="Q2145"/>
  <c r="Q2146"/>
  <c r="Q2147"/>
  <c r="Q2148"/>
  <c r="Q2149"/>
  <c r="Q2150"/>
  <c r="Q2151"/>
  <c r="Q2152"/>
  <c r="Q2153"/>
  <c r="Q2154"/>
  <c r="Q2156"/>
  <c r="Q2157"/>
  <c r="Q2158"/>
  <c r="Q2159"/>
  <c r="Q2160"/>
  <c r="Q2161"/>
  <c r="Q2162"/>
  <c r="Q2163"/>
  <c r="Q2164"/>
  <c r="Q2165"/>
  <c r="Q2166"/>
  <c r="Q2167"/>
  <c r="Q2168"/>
  <c r="Q2169"/>
  <c r="Q2170"/>
  <c r="Q2171"/>
  <c r="Q2172"/>
  <c r="Q2173"/>
  <c r="Q2174"/>
  <c r="Q2175"/>
  <c r="Q2177"/>
  <c r="Q2178"/>
  <c r="Q2179"/>
  <c r="Q2180"/>
  <c r="Q2181"/>
  <c r="Q2182"/>
  <c r="Q2183"/>
  <c r="Q2184"/>
  <c r="Q2185"/>
  <c r="Q2186"/>
  <c r="Q2187"/>
  <c r="Q2188"/>
  <c r="Q2189"/>
  <c r="Q2190"/>
  <c r="Q2191"/>
  <c r="Q2192"/>
  <c r="Q2193"/>
  <c r="Q2194"/>
  <c r="Q2195"/>
  <c r="Q2196"/>
  <c r="Q2197"/>
  <c r="Q2199"/>
  <c r="Q2200"/>
  <c r="Q2201"/>
  <c r="Q2202"/>
  <c r="Q2203"/>
  <c r="Q2204"/>
  <c r="Q2205"/>
  <c r="Q2206"/>
  <c r="Q2207"/>
  <c r="Q2208"/>
  <c r="Q2209"/>
  <c r="Q2210"/>
  <c r="Q2211"/>
  <c r="Q2212"/>
  <c r="Q2213"/>
  <c r="Q2214"/>
  <c r="Q2215"/>
  <c r="Q2216"/>
  <c r="Q2217"/>
  <c r="Q2218"/>
  <c r="Q2219"/>
  <c r="Q2221"/>
  <c r="Q2222"/>
  <c r="Q2223"/>
  <c r="Q2224"/>
  <c r="Q2225"/>
  <c r="Q2226"/>
  <c r="Q2227"/>
  <c r="Q2228"/>
  <c r="Q2229"/>
  <c r="Q2230"/>
  <c r="Q2231"/>
  <c r="Q2232"/>
  <c r="Q2233"/>
  <c r="Q2234"/>
  <c r="Q2235"/>
  <c r="Q2236"/>
  <c r="Q2237"/>
  <c r="Q2238"/>
  <c r="Q2239"/>
  <c r="Q2240"/>
  <c r="Q2242"/>
  <c r="Q2243"/>
  <c r="Q2244"/>
  <c r="Q2245"/>
  <c r="Q2246"/>
  <c r="Q2247"/>
  <c r="Q2248"/>
  <c r="Q2249"/>
  <c r="Q2250"/>
  <c r="Q2251"/>
  <c r="Q2252"/>
  <c r="Q2253"/>
  <c r="Q2254"/>
  <c r="Q2255"/>
  <c r="Q2256"/>
  <c r="Q2257"/>
  <c r="Q2258"/>
  <c r="Q2259"/>
  <c r="Q2260"/>
  <c r="Q2261"/>
  <c r="Q2262"/>
  <c r="Q2263"/>
  <c r="Q2265"/>
  <c r="Q2266"/>
  <c r="Q2267"/>
  <c r="Q2268"/>
  <c r="Q2269"/>
  <c r="Q2270"/>
  <c r="Q2271"/>
  <c r="Q2272"/>
  <c r="Q2273"/>
  <c r="Q2274"/>
  <c r="Q2275"/>
  <c r="Q2276"/>
  <c r="Q2277"/>
  <c r="Q2278"/>
  <c r="Q2279"/>
  <c r="Q2280"/>
  <c r="Q2281"/>
  <c r="Q2282"/>
  <c r="Q2283"/>
  <c r="Q2284"/>
  <c r="Q2285"/>
  <c r="Q2287"/>
  <c r="Q2288"/>
  <c r="Q2289"/>
  <c r="Q2290"/>
  <c r="Q2291"/>
  <c r="Q2292"/>
  <c r="Q2293"/>
  <c r="Q2294"/>
  <c r="Q2295"/>
  <c r="Q2296"/>
  <c r="Q2297"/>
  <c r="Q2298"/>
  <c r="Q2299"/>
  <c r="Q2300"/>
  <c r="Q2301"/>
  <c r="Q2302"/>
  <c r="Q2303"/>
  <c r="Q2304"/>
  <c r="Q2305"/>
  <c r="Q2306"/>
  <c r="Q2308"/>
  <c r="Q2309"/>
  <c r="Q2310"/>
  <c r="Q2311"/>
  <c r="Q2312"/>
  <c r="Q2313"/>
  <c r="Q2314"/>
  <c r="Q2315"/>
  <c r="Q2316"/>
  <c r="Q2317"/>
  <c r="Q2318"/>
  <c r="Q2319"/>
  <c r="Q2320"/>
  <c r="Q2321"/>
  <c r="Q2322"/>
  <c r="Q2323"/>
  <c r="Q2324"/>
  <c r="Q2325"/>
  <c r="Q2326"/>
  <c r="Q2327"/>
  <c r="Q2328"/>
  <c r="Q2330"/>
  <c r="Q2331"/>
  <c r="Q2332"/>
  <c r="Q2333"/>
  <c r="Q2334"/>
  <c r="Q2335"/>
  <c r="Q2336"/>
  <c r="Q2337"/>
  <c r="Q2338"/>
  <c r="Q2339"/>
  <c r="Q2340"/>
  <c r="Q2341"/>
  <c r="Q2342"/>
  <c r="Q2343"/>
  <c r="Q2344"/>
  <c r="Q2345"/>
  <c r="Q2346"/>
  <c r="Q2347"/>
  <c r="Q2348"/>
  <c r="Q2349"/>
  <c r="Q2350"/>
  <c r="Q2352"/>
  <c r="Q2353"/>
  <c r="Q2354"/>
  <c r="Q2355"/>
  <c r="Q2356"/>
  <c r="Q2357"/>
  <c r="Q2358"/>
  <c r="Q2359"/>
  <c r="Q2360"/>
  <c r="Q2361"/>
  <c r="Q2362"/>
  <c r="Q2363"/>
  <c r="Q2364"/>
  <c r="Q2365"/>
  <c r="Q2366"/>
  <c r="Q2367"/>
  <c r="Q2368"/>
  <c r="Q2369"/>
  <c r="Q2370"/>
  <c r="Q2371"/>
  <c r="Q2372"/>
  <c r="Q2374"/>
  <c r="Q2375"/>
  <c r="Q2376"/>
  <c r="Q2377"/>
  <c r="Q2378"/>
  <c r="Q2379"/>
  <c r="Q2380"/>
  <c r="Q2381"/>
  <c r="Q2382"/>
  <c r="Q2383"/>
  <c r="Q2384"/>
  <c r="Q2385"/>
  <c r="Q2386"/>
  <c r="Q2387"/>
  <c r="Q2388"/>
  <c r="Q2389"/>
  <c r="Q2390"/>
  <c r="Q2391"/>
  <c r="Q2392"/>
  <c r="Q2394"/>
  <c r="Q2395"/>
  <c r="Q2396"/>
  <c r="Q2397"/>
  <c r="Q2398"/>
  <c r="Q2399"/>
  <c r="Q2400"/>
  <c r="Q2401"/>
  <c r="Q2402"/>
  <c r="Q2403"/>
  <c r="Q2404"/>
  <c r="Q2405"/>
  <c r="Q2406"/>
  <c r="Q2407"/>
  <c r="Q2408"/>
  <c r="Q2409"/>
  <c r="Q2410"/>
  <c r="Q2411"/>
  <c r="Q2412"/>
  <c r="Q2413"/>
  <c r="Q2414"/>
  <c r="Q2415"/>
  <c r="Q2417"/>
  <c r="Q2418"/>
  <c r="Q2419"/>
  <c r="Q2420"/>
  <c r="Q2421"/>
  <c r="Q2422"/>
  <c r="Q2423"/>
  <c r="Q2424"/>
  <c r="Q2425"/>
  <c r="Q2426"/>
  <c r="Q2427"/>
  <c r="Q2428"/>
  <c r="Q2429"/>
  <c r="Q2430"/>
  <c r="Q2431"/>
  <c r="Q2432"/>
  <c r="Q2433"/>
  <c r="Q2434"/>
  <c r="Q2435"/>
  <c r="Q2437"/>
  <c r="Q2438"/>
  <c r="Q2439"/>
  <c r="Q2440"/>
  <c r="Q2441"/>
  <c r="Q2442"/>
  <c r="Q2443"/>
  <c r="Q2444"/>
  <c r="Q2445"/>
  <c r="Q2446"/>
  <c r="Q2447"/>
  <c r="Q2448"/>
  <c r="Q2449"/>
  <c r="Q2450"/>
  <c r="Q2451"/>
  <c r="Q2452"/>
  <c r="Q2453"/>
  <c r="Q2454"/>
  <c r="Q2455"/>
  <c r="Q2456"/>
  <c r="Q2457"/>
  <c r="Q2458"/>
  <c r="Q2460"/>
  <c r="Q2461"/>
  <c r="Q2462"/>
  <c r="Q2463"/>
  <c r="Q2464"/>
  <c r="Q2465"/>
  <c r="Q2466"/>
  <c r="Q2467"/>
  <c r="Q2468"/>
  <c r="Q2469"/>
  <c r="Q2470"/>
  <c r="Q2471"/>
  <c r="Q2472"/>
  <c r="Q2473"/>
  <c r="Q2474"/>
  <c r="Q2475"/>
  <c r="Q2476"/>
  <c r="Q2477"/>
  <c r="Q2478"/>
  <c r="Q2479"/>
  <c r="Q2480"/>
  <c r="Q2482"/>
  <c r="Q2483"/>
  <c r="Q2484"/>
  <c r="Q2485"/>
  <c r="Q2486"/>
  <c r="Q2487"/>
  <c r="Q2488"/>
  <c r="Q2489"/>
  <c r="Q2490"/>
  <c r="Q2491"/>
  <c r="Q2492"/>
  <c r="Q2493"/>
  <c r="Q2494"/>
  <c r="Q2495"/>
  <c r="Q2496"/>
  <c r="Q2497"/>
  <c r="Q2498"/>
  <c r="Q2499"/>
  <c r="Q2500"/>
  <c r="Q2501"/>
  <c r="Q2503"/>
  <c r="Q2504"/>
  <c r="Q2505"/>
  <c r="Q2506"/>
  <c r="Q2507"/>
  <c r="Q2508"/>
  <c r="Q2509"/>
  <c r="Q2510"/>
  <c r="Q2511"/>
  <c r="Q2512"/>
  <c r="Q2513"/>
  <c r="Q2514"/>
  <c r="Q2515"/>
  <c r="Q2516"/>
  <c r="Q2517"/>
  <c r="Q2518"/>
  <c r="Q2519"/>
  <c r="Q2520"/>
  <c r="Q2521"/>
  <c r="Q2522"/>
  <c r="Q2523"/>
  <c r="Q2524"/>
  <c r="Q2526"/>
  <c r="Q2527"/>
  <c r="Q2528"/>
  <c r="Q2529"/>
  <c r="Q2530"/>
  <c r="Q2531"/>
  <c r="Q2532"/>
  <c r="Q2533"/>
  <c r="Q2534"/>
  <c r="Q2535"/>
  <c r="Q2536"/>
  <c r="Q2537"/>
  <c r="Q2538"/>
  <c r="Q2539"/>
  <c r="Q2540"/>
  <c r="Q2541"/>
  <c r="Q2542"/>
  <c r="Q2543"/>
  <c r="Q2544"/>
  <c r="Q2545"/>
  <c r="Q2547"/>
  <c r="Q2548"/>
  <c r="Q2549"/>
  <c r="Q2550"/>
  <c r="Q2551"/>
  <c r="Q2552"/>
  <c r="Q2553"/>
  <c r="Q2554"/>
  <c r="Q2555"/>
  <c r="Q2556"/>
  <c r="Q2557"/>
  <c r="Q2558"/>
  <c r="Q2559"/>
  <c r="Q2560"/>
  <c r="Q2561"/>
  <c r="Q2562"/>
  <c r="Q2563"/>
  <c r="Q2564"/>
  <c r="Q2565"/>
  <c r="Q2566"/>
  <c r="Q2567"/>
  <c r="Q2569"/>
  <c r="Q2570"/>
  <c r="Q2571"/>
  <c r="Q2572"/>
  <c r="Q2573"/>
  <c r="Q2574"/>
  <c r="Q2575"/>
  <c r="Q2576"/>
  <c r="Q2577"/>
  <c r="Q2578"/>
  <c r="Q2579"/>
  <c r="Q2580"/>
  <c r="Q2581"/>
  <c r="Q2582"/>
  <c r="Q2583"/>
  <c r="Q2584"/>
  <c r="Q2585"/>
  <c r="Q2586"/>
  <c r="Q2587"/>
  <c r="Q2588"/>
  <c r="Q2589"/>
  <c r="Q2591"/>
  <c r="Q2592"/>
  <c r="Q2593"/>
  <c r="Q2594"/>
  <c r="Q2595"/>
  <c r="Q2596"/>
  <c r="Q2597"/>
  <c r="Q2598"/>
  <c r="Q2599"/>
  <c r="Q2600"/>
  <c r="Q2601"/>
  <c r="Q2602"/>
  <c r="Q2603"/>
  <c r="Q2604"/>
  <c r="Q2605"/>
  <c r="Q2606"/>
  <c r="Q2607"/>
  <c r="Q2608"/>
  <c r="Q2609"/>
  <c r="Q2610"/>
  <c r="Q2612"/>
  <c r="Q2613"/>
  <c r="Q2614"/>
  <c r="Q2615"/>
  <c r="Q2616"/>
  <c r="Q2617"/>
  <c r="Q2618"/>
  <c r="Q2619"/>
  <c r="Q2620"/>
  <c r="Q2621"/>
  <c r="Q2622"/>
  <c r="Q2623"/>
  <c r="Q2624"/>
  <c r="Q2625"/>
  <c r="Q2626"/>
  <c r="Q2627"/>
  <c r="Q2628"/>
  <c r="Q2629"/>
  <c r="Q2630"/>
  <c r="Q2631"/>
  <c r="Q2632"/>
  <c r="Q2633"/>
  <c r="Q2635"/>
  <c r="Q2636"/>
  <c r="Q2637"/>
  <c r="Q2638"/>
  <c r="Q2639"/>
  <c r="Q2640"/>
  <c r="Q2641"/>
  <c r="Q2642"/>
  <c r="Q2643"/>
  <c r="Q2644"/>
  <c r="Q2645"/>
  <c r="Q2646"/>
  <c r="Q2647"/>
  <c r="Q2648"/>
  <c r="Q2649"/>
  <c r="Q2650"/>
  <c r="Q2651"/>
  <c r="Q2652"/>
  <c r="Q2653"/>
  <c r="Q2655"/>
  <c r="Q2656"/>
  <c r="Q2657"/>
  <c r="Q2658"/>
  <c r="Q2659"/>
  <c r="Q2660"/>
  <c r="Q2661"/>
  <c r="Q2662"/>
  <c r="Q2663"/>
  <c r="Q2664"/>
  <c r="Q2665"/>
  <c r="Q2666"/>
  <c r="Q2667"/>
  <c r="Q2668"/>
  <c r="Q2669"/>
  <c r="Q2670"/>
  <c r="Q2671"/>
  <c r="Q2672"/>
  <c r="Q2673"/>
  <c r="Q2674"/>
  <c r="Q2675"/>
  <c r="Q2677"/>
  <c r="Q2678"/>
  <c r="Q2679"/>
  <c r="Q2680"/>
  <c r="Q2681"/>
  <c r="Q2682"/>
  <c r="Q2683"/>
  <c r="Q2684"/>
  <c r="Q2685"/>
  <c r="Q2686"/>
  <c r="Q2687"/>
  <c r="Q2688"/>
  <c r="Q2689"/>
  <c r="Q2690"/>
  <c r="Q2691"/>
  <c r="Q2692"/>
  <c r="Q2693"/>
  <c r="Q2694"/>
  <c r="Q2695"/>
  <c r="Q2696"/>
  <c r="Q2698"/>
  <c r="Q2699"/>
  <c r="Q2700"/>
  <c r="Q2701"/>
  <c r="Q2702"/>
  <c r="Q2703"/>
  <c r="Q2704"/>
  <c r="Q2705"/>
  <c r="Q2706"/>
  <c r="Q2707"/>
  <c r="Q2708"/>
  <c r="Q2709"/>
  <c r="Q2710"/>
  <c r="Q2711"/>
  <c r="Q2712"/>
  <c r="Q2713"/>
  <c r="Q2714"/>
  <c r="Q2715"/>
  <c r="Q2716"/>
  <c r="Q2717"/>
  <c r="Q2718"/>
  <c r="Q2719"/>
  <c r="Q2721"/>
  <c r="Q2722"/>
  <c r="Q2723"/>
  <c r="Q2724"/>
  <c r="Q2725"/>
  <c r="Q2726"/>
  <c r="Q2727"/>
  <c r="Q2728"/>
  <c r="Q2729"/>
  <c r="Q2730"/>
  <c r="Q2731"/>
  <c r="Q2732"/>
  <c r="Q2733"/>
  <c r="Q2734"/>
  <c r="Q2735"/>
  <c r="Q2736"/>
  <c r="Q2737"/>
  <c r="Q2738"/>
  <c r="Q2739"/>
  <c r="Q2740"/>
  <c r="Q2742"/>
  <c r="Q2743"/>
  <c r="Q2744"/>
  <c r="Q2745"/>
  <c r="Q2746"/>
  <c r="Q2747"/>
  <c r="Q2748"/>
  <c r="Q2749"/>
  <c r="Q2750"/>
  <c r="Q2751"/>
  <c r="Q2752"/>
  <c r="Q2753"/>
  <c r="Q2754"/>
  <c r="Q2755"/>
  <c r="Q2756"/>
  <c r="Q2757"/>
  <c r="Q2758"/>
  <c r="Q2759"/>
  <c r="Q2760"/>
  <c r="Q2761"/>
  <c r="Q2762"/>
  <c r="Q2764"/>
  <c r="Q2765"/>
  <c r="Q2766"/>
  <c r="Q2767"/>
  <c r="Q2768"/>
  <c r="Q2769"/>
  <c r="Q2770"/>
  <c r="Q2771"/>
  <c r="Q2772"/>
  <c r="Q2773"/>
  <c r="Q2774"/>
  <c r="Q2775"/>
  <c r="Q2776"/>
  <c r="Q2777"/>
  <c r="Q2778"/>
  <c r="Q2779"/>
  <c r="Q2780"/>
  <c r="Q2781"/>
  <c r="Q2782"/>
  <c r="Q2783"/>
  <c r="Q2784"/>
  <c r="Q2785"/>
  <c r="Q2787"/>
  <c r="Q2788"/>
  <c r="Q2789"/>
  <c r="Q2790"/>
  <c r="Q2791"/>
  <c r="Q2792"/>
  <c r="Q2793"/>
  <c r="Q2794"/>
  <c r="Q2795"/>
  <c r="Q2796"/>
  <c r="Q2797"/>
  <c r="Q2798"/>
  <c r="Q2799"/>
  <c r="Q2800"/>
  <c r="Q2801"/>
  <c r="Q2802"/>
  <c r="Q2803"/>
  <c r="Q2804"/>
  <c r="Q2805"/>
  <c r="Q2807"/>
  <c r="Q2808"/>
  <c r="Q2809"/>
  <c r="Q2810"/>
  <c r="Q2811"/>
  <c r="Q2812"/>
  <c r="Q2813"/>
  <c r="Q2814"/>
  <c r="Q2815"/>
  <c r="Q2816"/>
  <c r="Q2817"/>
  <c r="Q2818"/>
  <c r="Q2819"/>
  <c r="Q2820"/>
  <c r="Q2821"/>
  <c r="Q2822"/>
  <c r="Q2823"/>
  <c r="Q2824"/>
  <c r="Q2825"/>
  <c r="Q2826"/>
  <c r="Q2827"/>
  <c r="Q2828"/>
  <c r="Q2830"/>
  <c r="Q2831"/>
  <c r="Q2832"/>
  <c r="Q2833"/>
  <c r="Q2834"/>
  <c r="Q2835"/>
  <c r="Q2836"/>
  <c r="Q2837"/>
  <c r="Q2838"/>
  <c r="Q2839"/>
  <c r="Q2840"/>
  <c r="Q2841"/>
  <c r="Q2842"/>
  <c r="Q2843"/>
  <c r="Q2844"/>
  <c r="Q2845"/>
  <c r="Q2846"/>
  <c r="Q2847"/>
  <c r="Q2848"/>
  <c r="Q2849"/>
  <c r="Q2850"/>
  <c r="Q2852"/>
  <c r="Q2853"/>
  <c r="Q2854"/>
  <c r="Q2855"/>
  <c r="Q2856"/>
  <c r="Q2857"/>
  <c r="Q2858"/>
  <c r="Q2859"/>
  <c r="Q2860"/>
  <c r="Q2861"/>
  <c r="Q2862"/>
  <c r="Q2863"/>
  <c r="Q2864"/>
  <c r="Q2865"/>
  <c r="Q2866"/>
  <c r="Q2867"/>
  <c r="Q2868"/>
  <c r="Q2869"/>
  <c r="Q2870"/>
  <c r="Q2871"/>
  <c r="Q2873"/>
  <c r="Q2874"/>
  <c r="Q2875"/>
  <c r="Q2876"/>
  <c r="Q2877"/>
  <c r="Q2878"/>
  <c r="Q2879"/>
  <c r="Q2880"/>
  <c r="Q2881"/>
  <c r="Q2882"/>
  <c r="Q2883"/>
  <c r="Q2884"/>
  <c r="Q2885"/>
  <c r="Q2886"/>
  <c r="Q2887"/>
  <c r="Q2888"/>
  <c r="Q2889"/>
  <c r="Q2890"/>
  <c r="Q2891"/>
  <c r="Q2892"/>
  <c r="Q2893"/>
  <c r="Q2894"/>
  <c r="Q2896"/>
  <c r="Q2897"/>
  <c r="Q2898"/>
  <c r="Q2899"/>
  <c r="Q2900"/>
  <c r="Q2901"/>
  <c r="Q2902"/>
  <c r="Q2903"/>
  <c r="Q2904"/>
  <c r="Q2905"/>
  <c r="Q2906"/>
  <c r="Q2907"/>
  <c r="Q2908"/>
  <c r="Q2909"/>
  <c r="Q2910"/>
  <c r="Q2911"/>
  <c r="Q2912"/>
  <c r="Q2913"/>
  <c r="Q2914"/>
  <c r="Q2915"/>
  <c r="Q2917"/>
  <c r="Q2918"/>
  <c r="Q2919"/>
  <c r="Q2920"/>
  <c r="Q2921"/>
  <c r="Q2922"/>
  <c r="Q2923"/>
  <c r="Q2924"/>
  <c r="Q2925"/>
  <c r="Q2926"/>
  <c r="Q2927"/>
  <c r="Q2928"/>
  <c r="Q2929"/>
  <c r="Q2930"/>
  <c r="Q2931"/>
  <c r="Q2932"/>
  <c r="Q2933"/>
  <c r="Q2934"/>
  <c r="Q2935"/>
  <c r="Q2936"/>
  <c r="Q2938"/>
  <c r="Q2939"/>
  <c r="Q2940"/>
  <c r="Q2941"/>
  <c r="Q2942"/>
  <c r="Q2943"/>
  <c r="Q2944"/>
  <c r="Q2945"/>
  <c r="Q2946"/>
  <c r="Q2947"/>
  <c r="Q2948"/>
  <c r="Q2949"/>
  <c r="Q2950"/>
  <c r="Q2951"/>
  <c r="Q2952"/>
  <c r="Q2953"/>
  <c r="Q2954"/>
  <c r="Q2955"/>
  <c r="Q2956"/>
  <c r="Q2957"/>
  <c r="Q2958"/>
  <c r="Q2960"/>
  <c r="Q2961"/>
  <c r="Q2962"/>
  <c r="Q2963"/>
  <c r="Q2964"/>
  <c r="Q2965"/>
  <c r="Q2966"/>
  <c r="Q2967"/>
  <c r="Q2968"/>
  <c r="Q2969"/>
  <c r="Q2970"/>
  <c r="Q2971"/>
  <c r="Q2972"/>
  <c r="Q2973"/>
  <c r="Q2974"/>
  <c r="Q2975"/>
  <c r="Q2976"/>
  <c r="Q2977"/>
  <c r="Q2978"/>
  <c r="Q2979"/>
  <c r="Q2980"/>
  <c r="Q2982"/>
  <c r="Q2983"/>
  <c r="Q2984"/>
  <c r="Q2985"/>
  <c r="Q2986"/>
  <c r="Q2987"/>
  <c r="Q2988"/>
  <c r="Q2989"/>
  <c r="Q2990"/>
  <c r="Q2991"/>
  <c r="Q2992"/>
  <c r="Q2993"/>
  <c r="Q2994"/>
  <c r="Q2995"/>
  <c r="Q2996"/>
  <c r="Q2997"/>
  <c r="Q2998"/>
  <c r="Q2999"/>
  <c r="Q3000"/>
  <c r="Q3001"/>
  <c r="Q3003"/>
  <c r="Q3004"/>
  <c r="Q3005"/>
  <c r="Q3006"/>
  <c r="Q3007"/>
  <c r="Q3008"/>
  <c r="Q3009"/>
  <c r="Q3010"/>
  <c r="Q3011"/>
  <c r="Q3012"/>
  <c r="Q3013"/>
  <c r="Q3014"/>
  <c r="Q3015"/>
  <c r="Q3016"/>
  <c r="Q3017"/>
  <c r="Q3018"/>
  <c r="Q3019"/>
  <c r="Q3020"/>
  <c r="Q3021"/>
  <c r="Q3022"/>
  <c r="Q3023"/>
  <c r="Q3024"/>
  <c r="Q3026"/>
  <c r="Q3027"/>
  <c r="Q3028"/>
  <c r="Q3029"/>
  <c r="Q3030"/>
  <c r="Q3031"/>
  <c r="Q3032"/>
  <c r="Q3033"/>
  <c r="Q3034"/>
  <c r="Q3035"/>
  <c r="Q3036"/>
  <c r="Q3037"/>
  <c r="Q3038"/>
  <c r="Q3039"/>
  <c r="Q3040"/>
  <c r="Q3041"/>
  <c r="Q3042"/>
  <c r="Q3043"/>
  <c r="Q3044"/>
  <c r="Q3045"/>
  <c r="Q3047"/>
  <c r="Q3048"/>
  <c r="Q3049"/>
  <c r="Q3050"/>
  <c r="Q3051"/>
  <c r="Q3052"/>
  <c r="Q3053"/>
  <c r="Q3054"/>
  <c r="Q3055"/>
  <c r="Q3056"/>
  <c r="Q3057"/>
  <c r="Q3058"/>
  <c r="Q3059"/>
  <c r="Q3060"/>
  <c r="Q3061"/>
  <c r="Q3062"/>
  <c r="Q3063"/>
  <c r="Q3064"/>
  <c r="Q3065"/>
  <c r="Q3066"/>
  <c r="Q3067"/>
  <c r="Q3069"/>
  <c r="Q3070"/>
  <c r="Q3071"/>
  <c r="Q3072"/>
  <c r="Q3073"/>
  <c r="Q3074"/>
  <c r="Q3075"/>
  <c r="Q3076"/>
  <c r="Q3077"/>
  <c r="Q3078"/>
  <c r="Q3079"/>
  <c r="Q3080"/>
  <c r="Q3081"/>
  <c r="Q3082"/>
  <c r="Q3083"/>
  <c r="Q3084"/>
  <c r="Q3085"/>
  <c r="Q3086"/>
  <c r="Q3087"/>
  <c r="Q3088"/>
  <c r="Q3089"/>
  <c r="Q3090"/>
  <c r="Q3092"/>
  <c r="Q3093"/>
  <c r="Q3094"/>
  <c r="Q3095"/>
  <c r="Q3096"/>
  <c r="Q3097"/>
  <c r="Q3098"/>
  <c r="Q3099"/>
  <c r="Q3100"/>
  <c r="Q3101"/>
  <c r="Q3102"/>
  <c r="Q3103"/>
  <c r="Q3104"/>
  <c r="Q3105"/>
  <c r="Q3106"/>
  <c r="Q3107"/>
  <c r="Q3108"/>
  <c r="Q3109"/>
  <c r="Q3110"/>
  <c r="Q3112"/>
  <c r="Q3113"/>
  <c r="Q3114"/>
  <c r="Q3115"/>
  <c r="Q3116"/>
  <c r="Q3117"/>
  <c r="Q3118"/>
  <c r="Q3119"/>
  <c r="Q3120"/>
  <c r="Q3121"/>
  <c r="Q3122"/>
  <c r="Q3123"/>
  <c r="Q3124"/>
  <c r="Q3125"/>
  <c r="Q3126"/>
  <c r="Q3127"/>
  <c r="Q3128"/>
  <c r="Q3129"/>
  <c r="Q3130"/>
  <c r="Q3131"/>
  <c r="Q3132"/>
  <c r="Q3133"/>
  <c r="Q3135"/>
  <c r="Q3136"/>
  <c r="Q3137"/>
  <c r="Q3138"/>
  <c r="Q3139"/>
  <c r="Q3140"/>
  <c r="Q3141"/>
  <c r="Q3142"/>
  <c r="Q3143"/>
  <c r="Q3144"/>
  <c r="Q3145"/>
  <c r="Q3146"/>
  <c r="Q3147"/>
  <c r="Q3148"/>
  <c r="Q3149"/>
  <c r="Q3150"/>
  <c r="Q3151"/>
  <c r="Q3152"/>
  <c r="Q3153"/>
  <c r="Q3154"/>
  <c r="Q3155"/>
  <c r="Q3157"/>
  <c r="Q3158"/>
  <c r="Q3159"/>
  <c r="Q3160"/>
  <c r="Q3161"/>
  <c r="Q3162"/>
  <c r="Q3163"/>
  <c r="Q3164"/>
  <c r="Q3165"/>
  <c r="Q3166"/>
  <c r="Q3167"/>
  <c r="Q3168"/>
  <c r="Q3169"/>
  <c r="Q3170"/>
  <c r="Q3171"/>
  <c r="Q3172"/>
  <c r="Q3173"/>
  <c r="Q3174"/>
  <c r="Q3175"/>
  <c r="Q3177"/>
  <c r="Q3178"/>
  <c r="Q3179"/>
  <c r="Q3180"/>
  <c r="Q3181"/>
  <c r="Q3182"/>
  <c r="Q3183"/>
  <c r="Q3184"/>
  <c r="Q3185"/>
  <c r="Q3186"/>
  <c r="Q3187"/>
  <c r="Q3188"/>
  <c r="Q3189"/>
  <c r="Q3190"/>
  <c r="Q3191"/>
  <c r="Q3192"/>
  <c r="Q3193"/>
  <c r="Q3194"/>
  <c r="Q3195"/>
  <c r="Q3196"/>
  <c r="Q3197"/>
  <c r="Q3199"/>
  <c r="Q3200"/>
  <c r="Q3201"/>
  <c r="Q3202"/>
  <c r="Q3203"/>
  <c r="Q3204"/>
  <c r="Q3205"/>
  <c r="Q3206"/>
  <c r="Q3207"/>
  <c r="Q3208"/>
  <c r="Q3209"/>
  <c r="Q3210"/>
  <c r="Q3211"/>
  <c r="Q3212"/>
  <c r="Q3213"/>
  <c r="Q3214"/>
  <c r="Q3215"/>
  <c r="Q3216"/>
  <c r="Q3217"/>
  <c r="Q3218"/>
  <c r="Q3219"/>
  <c r="Q3221"/>
  <c r="Q3222"/>
  <c r="Q3223"/>
  <c r="Q3224"/>
  <c r="Q3225"/>
  <c r="Q3226"/>
  <c r="Q3227"/>
  <c r="Q3228"/>
  <c r="Q3229"/>
  <c r="Q3230"/>
  <c r="Q3231"/>
  <c r="Q3232"/>
  <c r="Q3233"/>
  <c r="Q3234"/>
  <c r="Q3235"/>
  <c r="Q3236"/>
  <c r="Q3237"/>
  <c r="Q3238"/>
  <c r="Q3239"/>
  <c r="Q3240"/>
  <c r="Q3242"/>
  <c r="Q3243"/>
  <c r="Q3244"/>
  <c r="Q3245"/>
  <c r="Q3246"/>
  <c r="Q3247"/>
  <c r="Q3248"/>
  <c r="Q3249"/>
  <c r="Q3250"/>
  <c r="Q3251"/>
  <c r="Q3252"/>
  <c r="Q3253"/>
  <c r="Q3254"/>
  <c r="Q3255"/>
  <c r="Q3256"/>
  <c r="Q3257"/>
  <c r="Q3258"/>
  <c r="Q3259"/>
  <c r="Q3260"/>
  <c r="Q3261"/>
  <c r="Q3262"/>
  <c r="Q3264"/>
  <c r="Q3265"/>
  <c r="Q3266"/>
  <c r="Q3267"/>
  <c r="Q3268"/>
  <c r="Q3269"/>
  <c r="Q3270"/>
  <c r="Q3271"/>
  <c r="Q3272"/>
  <c r="Q3273"/>
  <c r="Q3274"/>
  <c r="Q3275"/>
  <c r="Q3276"/>
  <c r="Q3277"/>
  <c r="Q3278"/>
  <c r="Q3279"/>
  <c r="Q3280"/>
  <c r="Q3281"/>
  <c r="Q3282"/>
  <c r="Q3283"/>
  <c r="Q3284"/>
  <c r="Q3285"/>
  <c r="Q3287"/>
  <c r="Q3288"/>
  <c r="Q3289"/>
  <c r="Q3290"/>
  <c r="Q3291"/>
  <c r="Q3292"/>
  <c r="Q3293"/>
  <c r="Q3294"/>
  <c r="Q3295"/>
  <c r="Q3296"/>
  <c r="Q3297"/>
  <c r="Q3298"/>
  <c r="Q3299"/>
  <c r="Q3300"/>
  <c r="Q3301"/>
  <c r="Q3302"/>
  <c r="Q3303"/>
  <c r="Q3304"/>
  <c r="Q3305"/>
  <c r="Q3306"/>
  <c r="Q3308"/>
  <c r="Q3309"/>
  <c r="Q3310"/>
  <c r="Q3311"/>
  <c r="Q3312"/>
  <c r="Q3313"/>
  <c r="Q3314"/>
  <c r="Q3315"/>
  <c r="Q3316"/>
  <c r="Q3317"/>
  <c r="Q3318"/>
  <c r="Q3319"/>
  <c r="Q3320"/>
  <c r="Q3321"/>
  <c r="Q3322"/>
  <c r="Q3323"/>
  <c r="Q3324"/>
  <c r="Q3325"/>
  <c r="Q3326"/>
  <c r="Q3327"/>
  <c r="Q3328"/>
  <c r="Q3330"/>
  <c r="Q3331"/>
  <c r="Q3332"/>
  <c r="Q3333"/>
  <c r="Q3334"/>
  <c r="Q3335"/>
  <c r="Q3336"/>
  <c r="Q3337"/>
  <c r="Q3338"/>
  <c r="Q3339"/>
  <c r="Q3340"/>
  <c r="Q3341"/>
  <c r="Q3342"/>
  <c r="Q3343"/>
  <c r="Q3344"/>
  <c r="Q3345"/>
  <c r="Q3346"/>
  <c r="Q3347"/>
  <c r="Q3348"/>
  <c r="Q3349"/>
  <c r="Q3350"/>
  <c r="Q3352"/>
  <c r="Q3353"/>
  <c r="Q3354"/>
  <c r="Q3355"/>
  <c r="Q3356"/>
  <c r="Q3357"/>
  <c r="Q3358"/>
  <c r="Q3359"/>
  <c r="Q3360"/>
  <c r="Q3361"/>
  <c r="Q3362"/>
  <c r="Q3363"/>
  <c r="Q3364"/>
  <c r="Q3365"/>
  <c r="Q3366"/>
  <c r="Q3367"/>
  <c r="Q3368"/>
  <c r="Q3369"/>
  <c r="Q3370"/>
  <c r="Q3371"/>
  <c r="Q3373"/>
  <c r="Q3374"/>
  <c r="Q3375"/>
  <c r="Q3376"/>
  <c r="Q3377"/>
  <c r="Q3378"/>
  <c r="Q3379"/>
  <c r="Q3380"/>
  <c r="Q3381"/>
  <c r="Q3382"/>
  <c r="Q3383"/>
  <c r="Q3384"/>
  <c r="Q3385"/>
  <c r="Q3386"/>
  <c r="Q3387"/>
  <c r="Q3388"/>
  <c r="Q3389"/>
  <c r="Q3390"/>
  <c r="Q3391"/>
  <c r="Q3392"/>
  <c r="Q3393"/>
  <c r="Q3394"/>
  <c r="Q3396"/>
  <c r="Q3397"/>
  <c r="Q3398"/>
  <c r="Q3399"/>
  <c r="Q3400"/>
  <c r="Q3401"/>
  <c r="Q3402"/>
  <c r="Q3403"/>
  <c r="Q3404"/>
  <c r="Q3405"/>
  <c r="Q3406"/>
  <c r="Q3407"/>
  <c r="Q3408"/>
  <c r="Q3409"/>
  <c r="Q3410"/>
  <c r="Q3411"/>
  <c r="Q3412"/>
  <c r="Q3413"/>
  <c r="Q3414"/>
  <c r="Q3415"/>
  <c r="Q3417"/>
  <c r="Q3418"/>
  <c r="Q3419"/>
  <c r="Q3420"/>
  <c r="Q3421"/>
  <c r="Q3422"/>
  <c r="Q3423"/>
  <c r="Q3424"/>
  <c r="Q3425"/>
  <c r="Q3426"/>
  <c r="Q3427"/>
  <c r="Q3428"/>
  <c r="Q3429"/>
  <c r="Q3430"/>
  <c r="Q3431"/>
  <c r="Q3432"/>
  <c r="Q3433"/>
  <c r="Q3434"/>
  <c r="Q3435"/>
  <c r="Q3437"/>
  <c r="Q3438"/>
  <c r="Q3439"/>
  <c r="Q3440"/>
  <c r="Q3441"/>
  <c r="Q3442"/>
  <c r="Q3443"/>
  <c r="Q3444"/>
  <c r="Q3445"/>
  <c r="Q3446"/>
  <c r="Q3447"/>
  <c r="Q3448"/>
  <c r="Q3449"/>
  <c r="Q3450"/>
  <c r="Q3451"/>
  <c r="Q3452"/>
  <c r="Q3453"/>
  <c r="Q3454"/>
  <c r="Q3455"/>
  <c r="Q3456"/>
  <c r="Q3457"/>
  <c r="Q3458"/>
  <c r="Q3460"/>
  <c r="Q3461"/>
  <c r="Q3462"/>
  <c r="Q3463"/>
  <c r="Q3464"/>
  <c r="Q3465"/>
  <c r="Q3466"/>
  <c r="Q3467"/>
  <c r="Q3468"/>
  <c r="Q3469"/>
  <c r="Q3470"/>
  <c r="Q3471"/>
  <c r="Q3472"/>
  <c r="Q3473"/>
  <c r="Q3474"/>
  <c r="Q3475"/>
  <c r="Q3476"/>
  <c r="Q3477"/>
  <c r="Q3478"/>
  <c r="Q3479"/>
  <c r="Q3480"/>
  <c r="Q3482"/>
  <c r="Q3483"/>
  <c r="Q3484"/>
  <c r="Q3485"/>
  <c r="Q3486"/>
  <c r="Q3487"/>
  <c r="Q3488"/>
  <c r="Q3489"/>
  <c r="Q3490"/>
  <c r="Q3491"/>
  <c r="Q3492"/>
  <c r="Q3493"/>
  <c r="Q3494"/>
  <c r="Q3495"/>
  <c r="Q3496"/>
  <c r="Q3497"/>
  <c r="Q3498"/>
  <c r="Q3499"/>
  <c r="Q3500"/>
  <c r="Q3501"/>
  <c r="Q3503"/>
  <c r="Q3504"/>
  <c r="Q3505"/>
  <c r="Q3506"/>
  <c r="Q3507"/>
  <c r="Q3508"/>
  <c r="Q3509"/>
  <c r="Q3510"/>
  <c r="Q3511"/>
  <c r="Q3512"/>
  <c r="Q3513"/>
  <c r="Q3514"/>
  <c r="Q3515"/>
  <c r="Q3516"/>
  <c r="Q3517"/>
  <c r="Q3518"/>
  <c r="Q3519"/>
  <c r="Q3520"/>
  <c r="Q3521"/>
  <c r="Q3522"/>
  <c r="Q3523"/>
  <c r="Q3525"/>
  <c r="Q3526"/>
  <c r="Q3527"/>
  <c r="Q3528"/>
  <c r="Q3529"/>
  <c r="Q3530"/>
  <c r="Q3531"/>
  <c r="Q3532"/>
  <c r="Q3533"/>
  <c r="Q3534"/>
  <c r="Q3535"/>
  <c r="Q3536"/>
  <c r="Q3537"/>
  <c r="Q3538"/>
  <c r="Q3539"/>
  <c r="Q3540"/>
  <c r="Q3541"/>
  <c r="Q3542"/>
  <c r="Q3543"/>
  <c r="Q3544"/>
  <c r="Q3545"/>
  <c r="Q3547"/>
  <c r="Q3548"/>
  <c r="Q3549"/>
  <c r="Q3550"/>
  <c r="Q3551"/>
  <c r="Q3552"/>
  <c r="Q3553"/>
  <c r="Q3554"/>
  <c r="Q3555"/>
  <c r="Q3556"/>
  <c r="Q3557"/>
  <c r="Q3558"/>
  <c r="Q3559"/>
  <c r="Q3560"/>
  <c r="Q3561"/>
  <c r="Q3562"/>
  <c r="Q3563"/>
  <c r="Q3564"/>
  <c r="Q3565"/>
  <c r="Q3566"/>
  <c r="Q3567"/>
  <c r="Q3569"/>
  <c r="Q3570"/>
  <c r="Q3571"/>
  <c r="Q3572"/>
  <c r="Q3573"/>
  <c r="Q3574"/>
  <c r="Q3575"/>
  <c r="Q3576"/>
  <c r="Q3577"/>
  <c r="Q3578"/>
  <c r="Q3579"/>
  <c r="Q3580"/>
  <c r="Q3581"/>
  <c r="Q3582"/>
  <c r="Q3583"/>
  <c r="Q3584"/>
  <c r="Q3585"/>
  <c r="Q3586"/>
  <c r="Q3587"/>
  <c r="Q3588"/>
  <c r="Q3589"/>
  <c r="Q3591"/>
  <c r="Q3592"/>
  <c r="Q3593"/>
  <c r="Q3594"/>
  <c r="Q3595"/>
  <c r="Q3596"/>
  <c r="Q3597"/>
  <c r="Q3598"/>
  <c r="Q3599"/>
  <c r="Q3600"/>
  <c r="Q3601"/>
  <c r="Q3602"/>
  <c r="Q3603"/>
  <c r="Q3604"/>
  <c r="Q3605"/>
  <c r="Q3606"/>
  <c r="Q3607"/>
  <c r="Q3608"/>
  <c r="Q3609"/>
  <c r="Q3610"/>
  <c r="Q3612"/>
  <c r="Q3613"/>
  <c r="Q3614"/>
  <c r="Q3615"/>
  <c r="Q3616"/>
  <c r="Q3617"/>
  <c r="Q3618"/>
  <c r="Q3619"/>
  <c r="Q3620"/>
  <c r="Q3621"/>
  <c r="Q3622"/>
  <c r="Q3623"/>
  <c r="Q3624"/>
  <c r="Q3625"/>
  <c r="Q3626"/>
  <c r="Q3627"/>
  <c r="Q3628"/>
  <c r="Q3629"/>
  <c r="Q3630"/>
  <c r="Q3631"/>
  <c r="Q3632"/>
  <c r="Q3634"/>
  <c r="Q3635"/>
  <c r="Q3636"/>
  <c r="Q3637"/>
  <c r="Q3638"/>
  <c r="Q3639"/>
  <c r="Q3640"/>
  <c r="Q3641"/>
  <c r="Q3642"/>
  <c r="Q3643"/>
  <c r="Q3644"/>
  <c r="Q3645"/>
  <c r="Q3646"/>
  <c r="Q3647"/>
  <c r="Q3648"/>
  <c r="Q3649"/>
  <c r="Q3650"/>
  <c r="Q3651"/>
  <c r="Q3652"/>
  <c r="Q3653"/>
  <c r="Q3654"/>
  <c r="Q3655"/>
  <c r="Q3657"/>
  <c r="Q3658"/>
  <c r="Q3659"/>
  <c r="Q3660"/>
  <c r="Q3661"/>
  <c r="Q3662"/>
  <c r="Q3663"/>
  <c r="Q3664"/>
  <c r="Q3665"/>
  <c r="Q3666"/>
  <c r="Q3667"/>
  <c r="Q3668"/>
  <c r="Q3669"/>
  <c r="Q3670"/>
  <c r="Q3671"/>
  <c r="Q3672"/>
  <c r="Q3673"/>
  <c r="Q3674"/>
  <c r="Q3675"/>
  <c r="Q3676"/>
  <c r="Q3678"/>
  <c r="Q3679"/>
  <c r="Q3680"/>
  <c r="Q3681"/>
  <c r="Q3682"/>
  <c r="Q3683"/>
  <c r="Q3684"/>
  <c r="Q3685"/>
  <c r="Q3686"/>
  <c r="Q3687"/>
  <c r="Q3688"/>
  <c r="Q3689"/>
  <c r="Q3690"/>
  <c r="Q3691"/>
  <c r="Q3692"/>
  <c r="Q3693"/>
  <c r="Q3694"/>
  <c r="Q3695"/>
  <c r="Q3696"/>
  <c r="Q3698"/>
  <c r="Q3699"/>
  <c r="Q3700"/>
  <c r="Q3701"/>
  <c r="Q3702"/>
  <c r="Q3703"/>
  <c r="Q3704"/>
  <c r="Q3705"/>
  <c r="Q3706"/>
  <c r="Q3707"/>
  <c r="Q3708"/>
  <c r="Q3709"/>
  <c r="Q3710"/>
  <c r="Q3711"/>
  <c r="Q3712"/>
  <c r="Q3713"/>
  <c r="Q3714"/>
  <c r="Q3715"/>
  <c r="Q3716"/>
  <c r="Q3717"/>
  <c r="Q3718"/>
  <c r="Q3719"/>
  <c r="Q3721"/>
  <c r="Q3722"/>
  <c r="Q3723"/>
  <c r="Q3724"/>
  <c r="Q3725"/>
  <c r="Q3726"/>
  <c r="Q3727"/>
  <c r="Q3728"/>
  <c r="Q3729"/>
  <c r="Q3730"/>
  <c r="Q3731"/>
  <c r="Q3732"/>
  <c r="Q3733"/>
  <c r="Q3734"/>
  <c r="Q3735"/>
  <c r="Q3736"/>
  <c r="Q3737"/>
  <c r="Q3738"/>
  <c r="Q3739"/>
  <c r="Q3740"/>
  <c r="Q3742"/>
  <c r="Q3743"/>
  <c r="Q3744"/>
  <c r="Q3745"/>
  <c r="Q3746"/>
  <c r="Q3747"/>
  <c r="Q3748"/>
  <c r="Q3749"/>
  <c r="Q3750"/>
  <c r="Q3751"/>
  <c r="Q3752"/>
  <c r="Q3753"/>
  <c r="Q3754"/>
  <c r="Q3755"/>
  <c r="Q3756"/>
  <c r="Q3757"/>
  <c r="Q3758"/>
  <c r="Q3759"/>
  <c r="Q3760"/>
  <c r="Q3761"/>
  <c r="Q3762"/>
  <c r="Q3764"/>
  <c r="Q3765"/>
  <c r="Q3766"/>
  <c r="Q3767"/>
  <c r="Q3768"/>
  <c r="Q3769"/>
  <c r="Q3770"/>
  <c r="Q3771"/>
  <c r="Q3772"/>
  <c r="Q3773"/>
  <c r="Q3774"/>
  <c r="Q3775"/>
  <c r="Q3776"/>
  <c r="Q3777"/>
  <c r="Q3778"/>
  <c r="Q3779"/>
  <c r="Q3780"/>
  <c r="Q3781"/>
  <c r="Q3782"/>
  <c r="Q3783"/>
  <c r="Q3784"/>
  <c r="Q3786"/>
  <c r="Q3787"/>
  <c r="Q3788"/>
  <c r="Q3789"/>
  <c r="Q3790"/>
  <c r="Q3791"/>
  <c r="Q3792"/>
  <c r="Q3793"/>
  <c r="Q3794"/>
  <c r="Q3795"/>
  <c r="Q3796"/>
  <c r="Q3797"/>
  <c r="Q3798"/>
  <c r="Q3799"/>
  <c r="Q3800"/>
  <c r="Q3801"/>
  <c r="Q3802"/>
  <c r="Q3803"/>
  <c r="Q3804"/>
  <c r="Q3805"/>
  <c r="Q3807"/>
  <c r="Q3808"/>
  <c r="Q3809"/>
  <c r="Q3810"/>
  <c r="Q3811"/>
  <c r="Q3812"/>
  <c r="Q3813"/>
  <c r="Q3814"/>
  <c r="Q3815"/>
  <c r="Q3816"/>
  <c r="Q3817"/>
  <c r="Q3818"/>
  <c r="Q3819"/>
  <c r="Q3820"/>
  <c r="Q3821"/>
  <c r="Q3822"/>
  <c r="Q3823"/>
  <c r="Q3824"/>
  <c r="Q3825"/>
  <c r="Q3826"/>
  <c r="Q3827"/>
  <c r="Q3828"/>
  <c r="Q3830"/>
  <c r="Q3831"/>
  <c r="Q3832"/>
  <c r="Q3833"/>
  <c r="Q3834"/>
  <c r="Q3835"/>
  <c r="Q3836"/>
  <c r="Q3837"/>
  <c r="Q3838"/>
  <c r="Q3839"/>
  <c r="Q3840"/>
  <c r="Q3841"/>
  <c r="Q3842"/>
  <c r="Q3843"/>
  <c r="Q3844"/>
  <c r="Q3845"/>
  <c r="Q3846"/>
  <c r="Q3847"/>
  <c r="Q3848"/>
  <c r="Q3849"/>
  <c r="Q3850"/>
  <c r="Q3852"/>
  <c r="Q3853"/>
  <c r="Q3854"/>
  <c r="Q3855"/>
  <c r="Q3856"/>
  <c r="Q3857"/>
  <c r="Q3858"/>
  <c r="Q3859"/>
  <c r="Q3860"/>
  <c r="Q3861"/>
  <c r="Q3862"/>
  <c r="Q3863"/>
  <c r="Q3864"/>
  <c r="Q3865"/>
  <c r="Q3866"/>
  <c r="Q3867"/>
  <c r="Q3868"/>
  <c r="Q3869"/>
  <c r="Q3870"/>
  <c r="Q3871"/>
  <c r="Q3873"/>
  <c r="Q3874"/>
  <c r="Q3875"/>
  <c r="Q3876"/>
  <c r="Q3877"/>
  <c r="Q3878"/>
  <c r="Q3879"/>
  <c r="Q3880"/>
  <c r="Q3881"/>
  <c r="Q3882"/>
  <c r="Q3883"/>
  <c r="Q3884"/>
  <c r="Q3885"/>
  <c r="Q3886"/>
  <c r="Q3887"/>
  <c r="Q3888"/>
  <c r="Q3889"/>
  <c r="Q3890"/>
  <c r="Q3891"/>
  <c r="Q3892"/>
  <c r="Q3893"/>
  <c r="Q3895"/>
  <c r="Q3896"/>
  <c r="Q3897"/>
  <c r="Q3898"/>
  <c r="Q3899"/>
  <c r="Q3900"/>
  <c r="Q3901"/>
  <c r="Q3902"/>
  <c r="Q3903"/>
  <c r="Q3904"/>
  <c r="Q3905"/>
  <c r="Q3906"/>
  <c r="Q3907"/>
  <c r="Q3908"/>
  <c r="Q3909"/>
  <c r="Q3910"/>
  <c r="Q3911"/>
  <c r="Q3912"/>
  <c r="Q3913"/>
  <c r="Q3914"/>
  <c r="Q3915"/>
  <c r="Q3917"/>
  <c r="Q3918"/>
  <c r="Q3919"/>
  <c r="Q3920"/>
  <c r="Q3921"/>
  <c r="Q3922"/>
  <c r="Q3923"/>
  <c r="Q3924"/>
  <c r="Q3925"/>
  <c r="Q3926"/>
  <c r="Q3927"/>
  <c r="Q3928"/>
  <c r="Q3929"/>
  <c r="Q3930"/>
  <c r="Q3931"/>
  <c r="Q3932"/>
  <c r="Q3933"/>
  <c r="Q3934"/>
  <c r="Q3935"/>
  <c r="Q3936"/>
  <c r="Q3937"/>
  <c r="Q3938"/>
  <c r="Q3939"/>
  <c r="Q3940"/>
  <c r="Q3941"/>
  <c r="Q3942"/>
  <c r="Q3943"/>
  <c r="Q3944"/>
  <c r="Q3945"/>
  <c r="Q3946"/>
  <c r="Q3947"/>
  <c r="Q3948"/>
  <c r="Q3949"/>
  <c r="Q3950"/>
  <c r="Q3951"/>
  <c r="Q3952"/>
  <c r="Q3953"/>
  <c r="Q3954"/>
  <c r="Q3955"/>
  <c r="Q3956"/>
  <c r="Q3957"/>
  <c r="Q3958"/>
  <c r="Q3959"/>
  <c r="Q3960"/>
  <c r="Q3961"/>
  <c r="Q3962"/>
  <c r="Q3963"/>
  <c r="Q3964"/>
  <c r="Q3965"/>
  <c r="Q3966"/>
  <c r="Q3967"/>
  <c r="Q3968"/>
  <c r="Q3969"/>
  <c r="Q3970"/>
  <c r="Q3971"/>
  <c r="Q3972"/>
  <c r="Q3973"/>
  <c r="Q3974"/>
  <c r="Q3975"/>
  <c r="Q3976"/>
  <c r="Q3977"/>
  <c r="Q3978"/>
  <c r="Q3979"/>
  <c r="Q3980"/>
  <c r="Q3981"/>
  <c r="Q3982"/>
  <c r="Q3983"/>
  <c r="Q3984"/>
  <c r="Q3985"/>
  <c r="Q3986"/>
  <c r="Q3987"/>
  <c r="Q3988"/>
  <c r="Q3989"/>
  <c r="Q3990"/>
  <c r="Q3991"/>
  <c r="Q3992"/>
  <c r="Q3993"/>
  <c r="Q3994"/>
  <c r="Q3995"/>
  <c r="Q3996"/>
  <c r="Q3997"/>
  <c r="Q3998"/>
  <c r="Q3999"/>
  <c r="Q4000"/>
  <c r="Q4001"/>
  <c r="Q4002"/>
  <c r="Q4003"/>
  <c r="Q4004"/>
  <c r="Q4005"/>
  <c r="Q4006"/>
  <c r="Q4007"/>
  <c r="Q4008"/>
  <c r="Q4009"/>
  <c r="Q4010"/>
  <c r="Q4011"/>
  <c r="Q4012"/>
  <c r="Q4013"/>
  <c r="Q4014"/>
  <c r="Q4015"/>
  <c r="Q4016"/>
  <c r="Q4017"/>
  <c r="Q4018"/>
  <c r="Q4019"/>
  <c r="Q4020"/>
  <c r="Q4021"/>
  <c r="Q4022"/>
  <c r="Q4023"/>
  <c r="Q4024"/>
  <c r="Q4025"/>
  <c r="Q4026"/>
  <c r="Q4027"/>
  <c r="Q4028"/>
  <c r="Q4029"/>
  <c r="Q4030"/>
  <c r="Q4031"/>
  <c r="Q4032"/>
  <c r="Q4033"/>
  <c r="Q4034"/>
  <c r="Q4035"/>
  <c r="Q4036"/>
  <c r="Q4037"/>
  <c r="Q4038"/>
  <c r="Q4039"/>
  <c r="Q4040"/>
  <c r="Q4041"/>
  <c r="Q4042"/>
  <c r="Q4043"/>
  <c r="Q4044"/>
  <c r="Q4045"/>
  <c r="Q4046"/>
  <c r="Q4047"/>
  <c r="Q4048"/>
  <c r="Q4049"/>
  <c r="Q4050"/>
  <c r="Q4051"/>
  <c r="Q4052"/>
  <c r="Q4053"/>
  <c r="Q4054"/>
  <c r="Q4055"/>
  <c r="Q4056"/>
  <c r="Q4057"/>
  <c r="Q4058"/>
  <c r="Q4059"/>
  <c r="Q4060"/>
  <c r="Q4061"/>
  <c r="Q4062"/>
  <c r="Q4063"/>
  <c r="Q4064"/>
  <c r="Q4065"/>
  <c r="Q4066"/>
  <c r="Q4067"/>
  <c r="Q4068"/>
  <c r="Q4069"/>
  <c r="Q4070"/>
  <c r="Q4071"/>
  <c r="Q4072"/>
  <c r="Q4073"/>
  <c r="Q4074"/>
  <c r="Q4075"/>
  <c r="Q4076"/>
  <c r="Q4077"/>
  <c r="Q4078"/>
  <c r="Q4079"/>
  <c r="Q4080"/>
  <c r="Q4081"/>
  <c r="Q4082"/>
  <c r="Q4083"/>
  <c r="Q4084"/>
  <c r="Q4085"/>
  <c r="Q4086"/>
  <c r="Q4087"/>
  <c r="Q4088"/>
  <c r="Q4089"/>
  <c r="Q4090"/>
  <c r="Q4091"/>
  <c r="Q4092"/>
  <c r="Q4093"/>
  <c r="Q4094"/>
  <c r="Q4095"/>
  <c r="Q4096"/>
  <c r="Q4097"/>
  <c r="Q4098"/>
  <c r="Q4099"/>
  <c r="Q4100"/>
  <c r="Q4101"/>
  <c r="Q4102"/>
  <c r="Q4103"/>
  <c r="Q4104"/>
  <c r="Q4105"/>
  <c r="Q4106"/>
  <c r="Q4107"/>
  <c r="Q4108"/>
  <c r="Q4109"/>
  <c r="Q4110"/>
  <c r="Q4111"/>
  <c r="Q4112"/>
  <c r="Q4113"/>
  <c r="Q4114"/>
  <c r="Q4115"/>
  <c r="Q4116"/>
  <c r="Q4117"/>
  <c r="Q4118"/>
  <c r="Q4119"/>
  <c r="Q4120"/>
  <c r="Q4121"/>
  <c r="Q4122"/>
  <c r="Q4123"/>
  <c r="Q4124"/>
  <c r="Q4125"/>
  <c r="Q4126"/>
  <c r="Q4127"/>
  <c r="Q4128"/>
  <c r="Q4129"/>
  <c r="Q4130"/>
  <c r="Q4131"/>
  <c r="Q4132"/>
  <c r="Q4133"/>
  <c r="Q4134"/>
  <c r="Q4135"/>
  <c r="Q4136"/>
  <c r="Q4137"/>
  <c r="Q4138"/>
  <c r="Q4139"/>
  <c r="Q4140"/>
  <c r="Q4141"/>
  <c r="Q4142"/>
  <c r="Q4143"/>
  <c r="Q4144"/>
  <c r="Q4145"/>
  <c r="Q4146"/>
  <c r="Q4147"/>
  <c r="Q4148"/>
  <c r="Q4149"/>
  <c r="Q4150"/>
  <c r="Q4151"/>
  <c r="Q4152"/>
  <c r="Q4153"/>
  <c r="Q4154"/>
  <c r="Q4155"/>
  <c r="Q4156"/>
  <c r="Q4157"/>
  <c r="Q4158"/>
  <c r="Q4159"/>
  <c r="Q4160"/>
  <c r="Q4161"/>
  <c r="Q4162"/>
  <c r="Q4163"/>
  <c r="Q4164"/>
  <c r="Q4165"/>
  <c r="Q4166"/>
  <c r="Q4167"/>
  <c r="Q4168"/>
  <c r="Q4169"/>
  <c r="Q4170"/>
  <c r="Q4171"/>
  <c r="Q4172"/>
  <c r="Q4173"/>
  <c r="Q4174"/>
  <c r="Q4175"/>
  <c r="Q4176"/>
  <c r="Q4177"/>
  <c r="Q4178"/>
  <c r="Q4179"/>
  <c r="Q4180"/>
  <c r="Q4181"/>
  <c r="Q4182"/>
  <c r="Q4183"/>
  <c r="Q4184"/>
  <c r="Q4185"/>
  <c r="Q4186"/>
  <c r="Q4187"/>
  <c r="Q4188"/>
  <c r="Q4189"/>
  <c r="Q4190"/>
  <c r="Q4191"/>
  <c r="Q4192"/>
  <c r="Q4193"/>
  <c r="Q4194"/>
  <c r="Q4"/>
  <c r="X3"/>
  <c r="Y3"/>
  <c r="W3"/>
  <c r="W2"/>
  <c r="Y2"/>
  <c r="X2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V1254"/>
  <c r="V1255"/>
  <c r="V1256"/>
  <c r="V1257"/>
  <c r="V1258"/>
  <c r="V1259"/>
  <c r="V1260"/>
  <c r="V1261"/>
  <c r="V1262"/>
  <c r="V1263"/>
  <c r="V1264"/>
  <c r="V1265"/>
  <c r="V1266"/>
  <c r="V1267"/>
  <c r="V1268"/>
  <c r="V1269"/>
  <c r="V1270"/>
  <c r="V1271"/>
  <c r="V1272"/>
  <c r="V1273"/>
  <c r="V1274"/>
  <c r="V1275"/>
  <c r="V1276"/>
  <c r="V1277"/>
  <c r="V1278"/>
  <c r="V1279"/>
  <c r="V1280"/>
  <c r="V1281"/>
  <c r="V1282"/>
  <c r="V1283"/>
  <c r="V1284"/>
  <c r="V1285"/>
  <c r="V1286"/>
  <c r="V1287"/>
  <c r="V1288"/>
  <c r="V1289"/>
  <c r="V1290"/>
  <c r="V1291"/>
  <c r="V1292"/>
  <c r="V1293"/>
  <c r="V1294"/>
  <c r="V1295"/>
  <c r="V1296"/>
  <c r="V1297"/>
  <c r="V1298"/>
  <c r="V1299"/>
  <c r="V1300"/>
  <c r="V1301"/>
  <c r="V1302"/>
  <c r="V1303"/>
  <c r="V1304"/>
  <c r="V1305"/>
  <c r="V1306"/>
  <c r="V1307"/>
  <c r="V1308"/>
  <c r="V1309"/>
  <c r="V1310"/>
  <c r="V1311"/>
  <c r="V1312"/>
  <c r="V1313"/>
  <c r="V1314"/>
  <c r="V1315"/>
  <c r="V1316"/>
  <c r="V1317"/>
  <c r="V1318"/>
  <c r="V1319"/>
  <c r="V1320"/>
  <c r="V1321"/>
  <c r="V1322"/>
  <c r="V1323"/>
  <c r="V1324"/>
  <c r="V1325"/>
  <c r="V1326"/>
  <c r="V1327"/>
  <c r="V1328"/>
  <c r="V1329"/>
  <c r="V1330"/>
  <c r="V1331"/>
  <c r="V1332"/>
  <c r="V1333"/>
  <c r="V1334"/>
  <c r="V1335"/>
  <c r="V1336"/>
  <c r="V1337"/>
  <c r="V1338"/>
  <c r="V1339"/>
  <c r="V1340"/>
  <c r="V1341"/>
  <c r="V1342"/>
  <c r="V1343"/>
  <c r="V1344"/>
  <c r="V1345"/>
  <c r="V1346"/>
  <c r="V1347"/>
  <c r="V1348"/>
  <c r="V1349"/>
  <c r="V1350"/>
  <c r="V1351"/>
  <c r="V1352"/>
  <c r="V1353"/>
  <c r="V1354"/>
  <c r="V1355"/>
  <c r="V1356"/>
  <c r="V1357"/>
  <c r="V1358"/>
  <c r="V1359"/>
  <c r="V1360"/>
  <c r="V1361"/>
  <c r="V1362"/>
  <c r="V1363"/>
  <c r="V1364"/>
  <c r="V1365"/>
  <c r="V1366"/>
  <c r="V1367"/>
  <c r="V1368"/>
  <c r="V1369"/>
  <c r="V1370"/>
  <c r="V1371"/>
  <c r="V1372"/>
  <c r="V1373"/>
  <c r="V1374"/>
  <c r="V1375"/>
  <c r="V1376"/>
  <c r="V1377"/>
  <c r="V1378"/>
  <c r="V1379"/>
  <c r="V1380"/>
  <c r="V1381"/>
  <c r="V1382"/>
  <c r="V1383"/>
  <c r="V1384"/>
  <c r="V1385"/>
  <c r="V1386"/>
  <c r="V1387"/>
  <c r="V1388"/>
  <c r="V1389"/>
  <c r="V1390"/>
  <c r="V1391"/>
  <c r="V1392"/>
  <c r="V1393"/>
  <c r="V1394"/>
  <c r="V1395"/>
  <c r="V1396"/>
  <c r="V1397"/>
  <c r="V1398"/>
  <c r="V1399"/>
  <c r="V1400"/>
  <c r="V1401"/>
  <c r="V1402"/>
  <c r="V1403"/>
  <c r="V1404"/>
  <c r="V1405"/>
  <c r="V1406"/>
  <c r="V1407"/>
  <c r="V1408"/>
  <c r="V1409"/>
  <c r="V1410"/>
  <c r="V1411"/>
  <c r="V1412"/>
  <c r="V1413"/>
  <c r="V1414"/>
  <c r="V1415"/>
  <c r="V1416"/>
  <c r="V1417"/>
  <c r="V1418"/>
  <c r="V1419"/>
  <c r="V1420"/>
  <c r="V1421"/>
  <c r="V1422"/>
  <c r="V1423"/>
  <c r="V1424"/>
  <c r="V1425"/>
  <c r="V1426"/>
  <c r="V1427"/>
  <c r="V1428"/>
  <c r="V1429"/>
  <c r="V1430"/>
  <c r="V1431"/>
  <c r="V1432"/>
  <c r="V1433"/>
  <c r="V1434"/>
  <c r="V1435"/>
  <c r="V1436"/>
  <c r="V1437"/>
  <c r="V1438"/>
  <c r="V1439"/>
  <c r="V1440"/>
  <c r="V1441"/>
  <c r="V1442"/>
  <c r="V1443"/>
  <c r="V1444"/>
  <c r="V1445"/>
  <c r="V1446"/>
  <c r="V1447"/>
  <c r="V1448"/>
  <c r="V1449"/>
  <c r="V1450"/>
  <c r="V1451"/>
  <c r="V1452"/>
  <c r="V1453"/>
  <c r="V1454"/>
  <c r="V1455"/>
  <c r="V1456"/>
  <c r="V1457"/>
  <c r="V1458"/>
  <c r="V1459"/>
  <c r="V1460"/>
  <c r="V1461"/>
  <c r="V1462"/>
  <c r="V1463"/>
  <c r="V1464"/>
  <c r="V1465"/>
  <c r="V1466"/>
  <c r="V1467"/>
  <c r="V1468"/>
  <c r="V1469"/>
  <c r="V1470"/>
  <c r="V1471"/>
  <c r="V1472"/>
  <c r="V1473"/>
  <c r="V1474"/>
  <c r="V1475"/>
  <c r="V1476"/>
  <c r="V1477"/>
  <c r="V1478"/>
  <c r="V1479"/>
  <c r="V1480"/>
  <c r="V1481"/>
  <c r="V1482"/>
  <c r="V1483"/>
  <c r="V1484"/>
  <c r="V1485"/>
  <c r="V1486"/>
  <c r="V1487"/>
  <c r="V1488"/>
  <c r="V1489"/>
  <c r="V1490"/>
  <c r="V1491"/>
  <c r="V1492"/>
  <c r="V1493"/>
  <c r="V1494"/>
  <c r="V1495"/>
  <c r="V1496"/>
  <c r="V1497"/>
  <c r="V1498"/>
  <c r="V1499"/>
  <c r="V1500"/>
  <c r="V1501"/>
  <c r="V1502"/>
  <c r="V1503"/>
  <c r="V1504"/>
  <c r="V1505"/>
  <c r="V1506"/>
  <c r="V1507"/>
  <c r="V1508"/>
  <c r="V1509"/>
  <c r="V1510"/>
  <c r="V1511"/>
  <c r="V1512"/>
  <c r="V1513"/>
  <c r="V1514"/>
  <c r="V1515"/>
  <c r="V1516"/>
  <c r="V1517"/>
  <c r="V1518"/>
  <c r="V1519"/>
  <c r="V1520"/>
  <c r="V1521"/>
  <c r="V1522"/>
  <c r="V1523"/>
  <c r="V1524"/>
  <c r="V1525"/>
  <c r="V1526"/>
  <c r="V1527"/>
  <c r="V1528"/>
  <c r="V1529"/>
  <c r="V1530"/>
  <c r="V1531"/>
  <c r="V1532"/>
  <c r="V1533"/>
  <c r="V1534"/>
  <c r="V1535"/>
  <c r="V1536"/>
  <c r="V1537"/>
  <c r="V1538"/>
  <c r="V1539"/>
  <c r="V1540"/>
  <c r="V1541"/>
  <c r="V1542"/>
  <c r="V1543"/>
  <c r="V1544"/>
  <c r="V1545"/>
  <c r="V1546"/>
  <c r="V1547"/>
  <c r="V1548"/>
  <c r="V1549"/>
  <c r="V1550"/>
  <c r="V1551"/>
  <c r="V1552"/>
  <c r="V1553"/>
  <c r="V1554"/>
  <c r="V1555"/>
  <c r="V1556"/>
  <c r="V1557"/>
  <c r="V1558"/>
  <c r="V1559"/>
  <c r="V1560"/>
  <c r="V1561"/>
  <c r="V1562"/>
  <c r="V1563"/>
  <c r="V1564"/>
  <c r="V1565"/>
  <c r="V1566"/>
  <c r="V1567"/>
  <c r="V1568"/>
  <c r="V1569"/>
  <c r="V1570"/>
  <c r="V1571"/>
  <c r="V1572"/>
  <c r="V1573"/>
  <c r="V1574"/>
  <c r="V1575"/>
  <c r="V1576"/>
  <c r="V1577"/>
  <c r="V1578"/>
  <c r="V1579"/>
  <c r="V1580"/>
  <c r="V1581"/>
  <c r="V1582"/>
  <c r="V1583"/>
  <c r="V1584"/>
  <c r="V1585"/>
  <c r="V1586"/>
  <c r="V1587"/>
  <c r="V1588"/>
  <c r="V1589"/>
  <c r="V1590"/>
  <c r="V1591"/>
  <c r="V1592"/>
  <c r="V1593"/>
  <c r="V1594"/>
  <c r="V1595"/>
  <c r="V1596"/>
  <c r="V1597"/>
  <c r="V1598"/>
  <c r="V1599"/>
  <c r="V1600"/>
  <c r="V1601"/>
  <c r="V1602"/>
  <c r="V1603"/>
  <c r="V1604"/>
  <c r="V1605"/>
  <c r="V1606"/>
  <c r="V1607"/>
  <c r="V1608"/>
  <c r="V1609"/>
  <c r="V1610"/>
  <c r="V1611"/>
  <c r="V1612"/>
  <c r="V1613"/>
  <c r="V1614"/>
  <c r="V1615"/>
  <c r="V1616"/>
  <c r="V1617"/>
  <c r="V1618"/>
  <c r="V1619"/>
  <c r="V1620"/>
  <c r="V1621"/>
  <c r="V1622"/>
  <c r="V1623"/>
  <c r="V1624"/>
  <c r="V1625"/>
  <c r="V1626"/>
  <c r="V1627"/>
  <c r="V1628"/>
  <c r="V1629"/>
  <c r="V1630"/>
  <c r="V1631"/>
  <c r="V1632"/>
  <c r="V1633"/>
  <c r="V1634"/>
  <c r="V1635"/>
  <c r="V1636"/>
  <c r="V1637"/>
  <c r="V1638"/>
  <c r="V1639"/>
  <c r="V1640"/>
  <c r="V1641"/>
  <c r="V1642"/>
  <c r="V1643"/>
  <c r="V1644"/>
  <c r="V1645"/>
  <c r="V1646"/>
  <c r="V1647"/>
  <c r="V1648"/>
  <c r="V1649"/>
  <c r="V1650"/>
  <c r="V1651"/>
  <c r="V1652"/>
  <c r="V1653"/>
  <c r="V1654"/>
  <c r="V1655"/>
  <c r="V1656"/>
  <c r="V1657"/>
  <c r="V1658"/>
  <c r="V1659"/>
  <c r="V1660"/>
  <c r="V1661"/>
  <c r="V1662"/>
  <c r="V1663"/>
  <c r="V1664"/>
  <c r="V1665"/>
  <c r="V1666"/>
  <c r="V1667"/>
  <c r="V1668"/>
  <c r="V1669"/>
  <c r="V1670"/>
  <c r="V1671"/>
  <c r="V1672"/>
  <c r="V1673"/>
  <c r="V1674"/>
  <c r="V1675"/>
  <c r="V1676"/>
  <c r="V1677"/>
  <c r="V1678"/>
  <c r="V1679"/>
  <c r="V1680"/>
  <c r="V1681"/>
  <c r="V1682"/>
  <c r="V1683"/>
  <c r="V1684"/>
  <c r="V1685"/>
  <c r="V1686"/>
  <c r="V1687"/>
  <c r="V1688"/>
  <c r="V1689"/>
  <c r="V1690"/>
  <c r="V1691"/>
  <c r="V1692"/>
  <c r="V1693"/>
  <c r="V1694"/>
  <c r="V1695"/>
  <c r="V1696"/>
  <c r="V1697"/>
  <c r="V1698"/>
  <c r="V1699"/>
  <c r="V1700"/>
  <c r="V1701"/>
  <c r="V1702"/>
  <c r="V1703"/>
  <c r="V1704"/>
  <c r="V1705"/>
  <c r="V1706"/>
  <c r="V1707"/>
  <c r="V1708"/>
  <c r="V1709"/>
  <c r="V1710"/>
  <c r="V1711"/>
  <c r="V1712"/>
  <c r="V1713"/>
  <c r="V1714"/>
  <c r="V1715"/>
  <c r="V1716"/>
  <c r="V1717"/>
  <c r="V1718"/>
  <c r="V1719"/>
  <c r="V1720"/>
  <c r="V1721"/>
  <c r="V1722"/>
  <c r="V1723"/>
  <c r="V1724"/>
  <c r="V1725"/>
  <c r="V1726"/>
  <c r="V1727"/>
  <c r="V1728"/>
  <c r="V1729"/>
  <c r="V1730"/>
  <c r="V1731"/>
  <c r="V1732"/>
  <c r="V1733"/>
  <c r="V1734"/>
  <c r="V1735"/>
  <c r="V1736"/>
  <c r="V1737"/>
  <c r="V1738"/>
  <c r="V1739"/>
  <c r="V1740"/>
  <c r="V1741"/>
  <c r="V1742"/>
  <c r="V1743"/>
  <c r="V1744"/>
  <c r="V1745"/>
  <c r="V1746"/>
  <c r="V1747"/>
  <c r="V1748"/>
  <c r="V1749"/>
  <c r="V1750"/>
  <c r="V1751"/>
  <c r="V1752"/>
  <c r="V1753"/>
  <c r="V1754"/>
  <c r="V1755"/>
  <c r="V1756"/>
  <c r="V1757"/>
  <c r="V1758"/>
  <c r="V1759"/>
  <c r="V1760"/>
  <c r="V1761"/>
  <c r="V1762"/>
  <c r="V1763"/>
  <c r="V1764"/>
  <c r="V1765"/>
  <c r="V1766"/>
  <c r="V1767"/>
  <c r="V1768"/>
  <c r="V1769"/>
  <c r="V1770"/>
  <c r="V1771"/>
  <c r="V1772"/>
  <c r="V1773"/>
  <c r="V1774"/>
  <c r="V1775"/>
  <c r="V1776"/>
  <c r="V1777"/>
  <c r="V1778"/>
  <c r="V1779"/>
  <c r="V1780"/>
  <c r="V1781"/>
  <c r="V1782"/>
  <c r="V1783"/>
  <c r="V1784"/>
  <c r="V1785"/>
  <c r="V1786"/>
  <c r="V1787"/>
  <c r="V1788"/>
  <c r="V1789"/>
  <c r="V1790"/>
  <c r="V1791"/>
  <c r="V1792"/>
  <c r="V1793"/>
  <c r="V1794"/>
  <c r="V1795"/>
  <c r="V1796"/>
  <c r="V1797"/>
  <c r="V1798"/>
  <c r="V1799"/>
  <c r="V1800"/>
  <c r="V1801"/>
  <c r="V1802"/>
  <c r="V1803"/>
  <c r="V1804"/>
  <c r="V1805"/>
  <c r="V1806"/>
  <c r="V1807"/>
  <c r="V1808"/>
  <c r="V1809"/>
  <c r="V1810"/>
  <c r="V1811"/>
  <c r="V1812"/>
  <c r="V1813"/>
  <c r="V1814"/>
  <c r="V1815"/>
  <c r="V1816"/>
  <c r="V1817"/>
  <c r="V1818"/>
  <c r="V1819"/>
  <c r="V1820"/>
  <c r="V1821"/>
  <c r="V1822"/>
  <c r="V1823"/>
  <c r="V1824"/>
  <c r="V1825"/>
  <c r="V1826"/>
  <c r="V1827"/>
  <c r="V1828"/>
  <c r="V1829"/>
  <c r="V1830"/>
  <c r="V1831"/>
  <c r="V1832"/>
  <c r="V1833"/>
  <c r="V1834"/>
  <c r="V1835"/>
  <c r="V1836"/>
  <c r="V1837"/>
  <c r="V1838"/>
  <c r="V1839"/>
  <c r="V1840"/>
  <c r="V1841"/>
  <c r="V1842"/>
  <c r="V1843"/>
  <c r="V1844"/>
  <c r="V1845"/>
  <c r="V1846"/>
  <c r="V1847"/>
  <c r="V1848"/>
  <c r="V1849"/>
  <c r="V1850"/>
  <c r="V1851"/>
  <c r="V1852"/>
  <c r="V1853"/>
  <c r="V1854"/>
  <c r="V1855"/>
  <c r="V1856"/>
  <c r="V1857"/>
  <c r="V1858"/>
  <c r="V1859"/>
  <c r="V1860"/>
  <c r="V1861"/>
  <c r="V1862"/>
  <c r="V1863"/>
  <c r="V1864"/>
  <c r="V1865"/>
  <c r="V1866"/>
  <c r="V1867"/>
  <c r="V1868"/>
  <c r="V1869"/>
  <c r="V1870"/>
  <c r="V1871"/>
  <c r="V1872"/>
  <c r="V1873"/>
  <c r="V1874"/>
  <c r="V1875"/>
  <c r="V1876"/>
  <c r="V1877"/>
  <c r="V1878"/>
  <c r="V1879"/>
  <c r="V1880"/>
  <c r="V1881"/>
  <c r="V1882"/>
  <c r="V1883"/>
  <c r="V1884"/>
  <c r="V1885"/>
  <c r="V1886"/>
  <c r="V1887"/>
  <c r="V1888"/>
  <c r="V1889"/>
  <c r="V1890"/>
  <c r="V1891"/>
  <c r="V1892"/>
  <c r="V1893"/>
  <c r="V1894"/>
  <c r="V1895"/>
  <c r="V1896"/>
  <c r="V1897"/>
  <c r="V1898"/>
  <c r="V1899"/>
  <c r="V1900"/>
  <c r="V1901"/>
  <c r="V1902"/>
  <c r="V1903"/>
  <c r="V1904"/>
  <c r="V1905"/>
  <c r="V1906"/>
  <c r="V1907"/>
  <c r="V1908"/>
  <c r="V1909"/>
  <c r="V1910"/>
  <c r="V1911"/>
  <c r="V1912"/>
  <c r="V1913"/>
  <c r="V1914"/>
  <c r="V1915"/>
  <c r="V1916"/>
  <c r="V1917"/>
  <c r="V1918"/>
  <c r="V1919"/>
  <c r="V1920"/>
  <c r="V1921"/>
  <c r="V1922"/>
  <c r="V1923"/>
  <c r="V1924"/>
  <c r="V1925"/>
  <c r="V1926"/>
  <c r="V1927"/>
  <c r="V1928"/>
  <c r="V1929"/>
  <c r="V1930"/>
  <c r="V1931"/>
  <c r="V1932"/>
  <c r="V1933"/>
  <c r="V1934"/>
  <c r="V1935"/>
  <c r="V1936"/>
  <c r="V1937"/>
  <c r="V1938"/>
  <c r="V1939"/>
  <c r="V1940"/>
  <c r="V1941"/>
  <c r="V1942"/>
  <c r="V1943"/>
  <c r="V1944"/>
  <c r="V1945"/>
  <c r="V1946"/>
  <c r="V1947"/>
  <c r="V1948"/>
  <c r="V1949"/>
  <c r="V1950"/>
  <c r="V1951"/>
  <c r="V1952"/>
  <c r="V1953"/>
  <c r="V1954"/>
  <c r="V1955"/>
  <c r="V1956"/>
  <c r="V1957"/>
  <c r="V1958"/>
  <c r="V1959"/>
  <c r="V1960"/>
  <c r="V1961"/>
  <c r="V1962"/>
  <c r="V1963"/>
  <c r="V1964"/>
  <c r="V1965"/>
  <c r="V1966"/>
  <c r="V1967"/>
  <c r="V1968"/>
  <c r="V1969"/>
  <c r="V1970"/>
  <c r="V1971"/>
  <c r="V1972"/>
  <c r="V1973"/>
  <c r="V1974"/>
  <c r="V1975"/>
  <c r="V1976"/>
  <c r="V1977"/>
  <c r="V1978"/>
  <c r="V1979"/>
  <c r="V1980"/>
  <c r="V1981"/>
  <c r="V1982"/>
  <c r="V1983"/>
  <c r="V1984"/>
  <c r="V1985"/>
  <c r="V1986"/>
  <c r="V1987"/>
  <c r="V1988"/>
  <c r="V1989"/>
  <c r="V1990"/>
  <c r="V1991"/>
  <c r="V1992"/>
  <c r="V1993"/>
  <c r="V1994"/>
  <c r="V1995"/>
  <c r="V1996"/>
  <c r="V1997"/>
  <c r="V1998"/>
  <c r="V1999"/>
  <c r="V2000"/>
  <c r="V2001"/>
  <c r="V2002"/>
  <c r="V2003"/>
  <c r="V2004"/>
  <c r="V2005"/>
  <c r="V2006"/>
  <c r="V2007"/>
  <c r="V2008"/>
  <c r="V2009"/>
  <c r="V2010"/>
  <c r="V2011"/>
  <c r="V2012"/>
  <c r="V2013"/>
  <c r="V2014"/>
  <c r="V2015"/>
  <c r="V2016"/>
  <c r="V2017"/>
  <c r="V2018"/>
  <c r="V2019"/>
  <c r="V2020"/>
  <c r="V2021"/>
  <c r="V2022"/>
  <c r="V2023"/>
  <c r="V2024"/>
  <c r="V2025"/>
  <c r="V2026"/>
  <c r="V2027"/>
  <c r="V2028"/>
  <c r="V2029"/>
  <c r="V2030"/>
  <c r="V2031"/>
  <c r="V2032"/>
  <c r="V2033"/>
  <c r="V2034"/>
  <c r="V2035"/>
  <c r="V2036"/>
  <c r="V2037"/>
  <c r="V2038"/>
  <c r="V2039"/>
  <c r="V2040"/>
  <c r="V2041"/>
  <c r="V2042"/>
  <c r="V2043"/>
  <c r="V2044"/>
  <c r="V2045"/>
  <c r="V2046"/>
  <c r="V2047"/>
  <c r="V2048"/>
  <c r="V2049"/>
  <c r="V2050"/>
  <c r="V2051"/>
  <c r="V2052"/>
  <c r="V2053"/>
  <c r="V2054"/>
  <c r="V2055"/>
  <c r="V2056"/>
  <c r="V2057"/>
  <c r="V2058"/>
  <c r="V2059"/>
  <c r="V2060"/>
  <c r="V2061"/>
  <c r="V2062"/>
  <c r="V2063"/>
  <c r="V2064"/>
  <c r="V2065"/>
  <c r="V2066"/>
  <c r="V2067"/>
  <c r="V2068"/>
  <c r="V2069"/>
  <c r="V2070"/>
  <c r="V2071"/>
  <c r="V2072"/>
  <c r="V2073"/>
  <c r="V2074"/>
  <c r="V2075"/>
  <c r="V2076"/>
  <c r="V2077"/>
  <c r="V2078"/>
  <c r="V2079"/>
  <c r="V2080"/>
  <c r="V2081"/>
  <c r="V2082"/>
  <c r="V2083"/>
  <c r="V2084"/>
  <c r="V2085"/>
  <c r="V2086"/>
  <c r="V2087"/>
  <c r="V2088"/>
  <c r="V2089"/>
  <c r="V2090"/>
  <c r="V2091"/>
  <c r="V2092"/>
  <c r="V2093"/>
  <c r="V2094"/>
  <c r="V2095"/>
  <c r="V2096"/>
  <c r="V2097"/>
  <c r="V2098"/>
  <c r="V2099"/>
  <c r="V2100"/>
  <c r="V2101"/>
  <c r="V2102"/>
  <c r="V2103"/>
  <c r="V2104"/>
  <c r="V2105"/>
  <c r="V2106"/>
  <c r="V2107"/>
  <c r="V2108"/>
  <c r="V2109"/>
  <c r="V2110"/>
  <c r="V2111"/>
  <c r="V2112"/>
  <c r="V2113"/>
  <c r="V2114"/>
  <c r="V2115"/>
  <c r="V2116"/>
  <c r="V2117"/>
  <c r="V2118"/>
  <c r="V2119"/>
  <c r="V2120"/>
  <c r="V2121"/>
  <c r="V2122"/>
  <c r="V2123"/>
  <c r="V2124"/>
  <c r="V2125"/>
  <c r="V2126"/>
  <c r="V2127"/>
  <c r="V2128"/>
  <c r="V2129"/>
  <c r="V2130"/>
  <c r="V2131"/>
  <c r="V2132"/>
  <c r="V2133"/>
  <c r="V2134"/>
  <c r="V2135"/>
  <c r="V2136"/>
  <c r="V2137"/>
  <c r="V2138"/>
  <c r="V2139"/>
  <c r="V2140"/>
  <c r="V2141"/>
  <c r="V2142"/>
  <c r="V2143"/>
  <c r="V2144"/>
  <c r="V2145"/>
  <c r="V2146"/>
  <c r="V2147"/>
  <c r="V2148"/>
  <c r="V2149"/>
  <c r="V2150"/>
  <c r="V2151"/>
  <c r="V2152"/>
  <c r="V2153"/>
  <c r="V2154"/>
  <c r="V2155"/>
  <c r="V2156"/>
  <c r="V2157"/>
  <c r="V2158"/>
  <c r="V2159"/>
  <c r="V2160"/>
  <c r="V2161"/>
  <c r="V2162"/>
  <c r="V2163"/>
  <c r="V2164"/>
  <c r="V2165"/>
  <c r="V2166"/>
  <c r="V2167"/>
  <c r="V2168"/>
  <c r="V2169"/>
  <c r="V2170"/>
  <c r="V2171"/>
  <c r="V2172"/>
  <c r="V2173"/>
  <c r="V2174"/>
  <c r="V2175"/>
  <c r="V2176"/>
  <c r="V2177"/>
  <c r="V2178"/>
  <c r="V2179"/>
  <c r="V2180"/>
  <c r="V2181"/>
  <c r="V2182"/>
  <c r="V2183"/>
  <c r="V2184"/>
  <c r="V2185"/>
  <c r="V2186"/>
  <c r="V2187"/>
  <c r="V2188"/>
  <c r="V2189"/>
  <c r="V2190"/>
  <c r="V2191"/>
  <c r="V2192"/>
  <c r="V2193"/>
  <c r="V2194"/>
  <c r="V2195"/>
  <c r="V2196"/>
  <c r="V2197"/>
  <c r="V2198"/>
  <c r="V2199"/>
  <c r="V2200"/>
  <c r="V2201"/>
  <c r="V2202"/>
  <c r="V2203"/>
  <c r="V2204"/>
  <c r="V2205"/>
  <c r="V2206"/>
  <c r="V2207"/>
  <c r="V2208"/>
  <c r="V2209"/>
  <c r="V2210"/>
  <c r="V2211"/>
  <c r="V2212"/>
  <c r="V2213"/>
  <c r="V2214"/>
  <c r="V2215"/>
  <c r="V2216"/>
  <c r="V2217"/>
  <c r="V2218"/>
  <c r="V2219"/>
  <c r="V2220"/>
  <c r="V2221"/>
  <c r="V2222"/>
  <c r="V2223"/>
  <c r="V2224"/>
  <c r="V2225"/>
  <c r="V2226"/>
  <c r="V2227"/>
  <c r="V2228"/>
  <c r="V2229"/>
  <c r="V2230"/>
  <c r="V2231"/>
  <c r="V2232"/>
  <c r="V2233"/>
  <c r="V2234"/>
  <c r="V2235"/>
  <c r="V2236"/>
  <c r="V2237"/>
  <c r="V2238"/>
  <c r="V2239"/>
  <c r="V2240"/>
  <c r="V2241"/>
  <c r="V2242"/>
  <c r="V2243"/>
  <c r="V2244"/>
  <c r="V2245"/>
  <c r="V2246"/>
  <c r="V2247"/>
  <c r="V2248"/>
  <c r="V2249"/>
  <c r="V2250"/>
  <c r="V2251"/>
  <c r="V2252"/>
  <c r="V2253"/>
  <c r="V2254"/>
  <c r="V2255"/>
  <c r="V2256"/>
  <c r="V2257"/>
  <c r="V2258"/>
  <c r="V2259"/>
  <c r="V2260"/>
  <c r="V2261"/>
  <c r="V2262"/>
  <c r="V2263"/>
  <c r="V2264"/>
  <c r="V2265"/>
  <c r="V2266"/>
  <c r="V2267"/>
  <c r="V2268"/>
  <c r="V2269"/>
  <c r="V2270"/>
  <c r="V2271"/>
  <c r="V2272"/>
  <c r="V2273"/>
  <c r="V2274"/>
  <c r="V2275"/>
  <c r="V2276"/>
  <c r="V2277"/>
  <c r="V2278"/>
  <c r="V2279"/>
  <c r="V2280"/>
  <c r="V2281"/>
  <c r="V2282"/>
  <c r="V2283"/>
  <c r="V2284"/>
  <c r="V2285"/>
  <c r="V2286"/>
  <c r="V2287"/>
  <c r="V2288"/>
  <c r="V2289"/>
  <c r="V2290"/>
  <c r="V2291"/>
  <c r="V2292"/>
  <c r="V2293"/>
  <c r="V2294"/>
  <c r="V2295"/>
  <c r="V2296"/>
  <c r="V2297"/>
  <c r="V2298"/>
  <c r="V2299"/>
  <c r="V2300"/>
  <c r="V2301"/>
  <c r="V2302"/>
  <c r="V2303"/>
  <c r="V2304"/>
  <c r="V2305"/>
  <c r="V2306"/>
  <c r="V2307"/>
  <c r="V2308"/>
  <c r="V2309"/>
  <c r="V2310"/>
  <c r="V2311"/>
  <c r="V2312"/>
  <c r="V2313"/>
  <c r="V2314"/>
  <c r="V2315"/>
  <c r="V2316"/>
  <c r="V2317"/>
  <c r="V2318"/>
  <c r="V2319"/>
  <c r="V2320"/>
  <c r="V2321"/>
  <c r="V2322"/>
  <c r="V2323"/>
  <c r="V2324"/>
  <c r="V2325"/>
  <c r="V2326"/>
  <c r="V2327"/>
  <c r="V2328"/>
  <c r="V2329"/>
  <c r="V2330"/>
  <c r="V2331"/>
  <c r="V2332"/>
  <c r="V2333"/>
  <c r="V2334"/>
  <c r="V2335"/>
  <c r="V2336"/>
  <c r="V2337"/>
  <c r="V2338"/>
  <c r="V2339"/>
  <c r="V2340"/>
  <c r="V2341"/>
  <c r="V2342"/>
  <c r="V2343"/>
  <c r="V2344"/>
  <c r="V2345"/>
  <c r="V2346"/>
  <c r="V2347"/>
  <c r="V2348"/>
  <c r="V2349"/>
  <c r="V2350"/>
  <c r="V2351"/>
  <c r="V2352"/>
  <c r="V2353"/>
  <c r="V2354"/>
  <c r="V2355"/>
  <c r="V2356"/>
  <c r="V2357"/>
  <c r="V2358"/>
  <c r="V2359"/>
  <c r="V2360"/>
  <c r="V2361"/>
  <c r="V2362"/>
  <c r="V2363"/>
  <c r="V2364"/>
  <c r="V2365"/>
  <c r="V2366"/>
  <c r="V2367"/>
  <c r="V2368"/>
  <c r="V2369"/>
  <c r="V2370"/>
  <c r="V2371"/>
  <c r="V2372"/>
  <c r="V2373"/>
  <c r="V2374"/>
  <c r="V2375"/>
  <c r="V2376"/>
  <c r="V2377"/>
  <c r="V2378"/>
  <c r="V2379"/>
  <c r="V2380"/>
  <c r="V2381"/>
  <c r="V2382"/>
  <c r="V2383"/>
  <c r="V2384"/>
  <c r="V2385"/>
  <c r="V2386"/>
  <c r="V2387"/>
  <c r="V2388"/>
  <c r="V2389"/>
  <c r="V2390"/>
  <c r="V2391"/>
  <c r="V2392"/>
  <c r="V2393"/>
  <c r="V2394"/>
  <c r="V2395"/>
  <c r="V2396"/>
  <c r="V2397"/>
  <c r="V2398"/>
  <c r="V2399"/>
  <c r="V2400"/>
  <c r="V2401"/>
  <c r="V2402"/>
  <c r="V2403"/>
  <c r="V2404"/>
  <c r="V2405"/>
  <c r="V2406"/>
  <c r="V2407"/>
  <c r="V2408"/>
  <c r="V2409"/>
  <c r="V2410"/>
  <c r="V2411"/>
  <c r="V2412"/>
  <c r="V2413"/>
  <c r="V2414"/>
  <c r="V2415"/>
  <c r="V2416"/>
  <c r="V2417"/>
  <c r="V2418"/>
  <c r="V2419"/>
  <c r="V2420"/>
  <c r="V2421"/>
  <c r="V2422"/>
  <c r="V2423"/>
  <c r="V2424"/>
  <c r="V2425"/>
  <c r="V2426"/>
  <c r="V2427"/>
  <c r="V2428"/>
  <c r="V2429"/>
  <c r="V2430"/>
  <c r="V2431"/>
  <c r="V2432"/>
  <c r="V2433"/>
  <c r="V2434"/>
  <c r="V2435"/>
  <c r="V2436"/>
  <c r="V2437"/>
  <c r="V2438"/>
  <c r="V2439"/>
  <c r="V2440"/>
  <c r="V2441"/>
  <c r="V2442"/>
  <c r="V2443"/>
  <c r="V2444"/>
  <c r="V2445"/>
  <c r="V2446"/>
  <c r="V2447"/>
  <c r="V2448"/>
  <c r="V2449"/>
  <c r="V2450"/>
  <c r="V2451"/>
  <c r="V2452"/>
  <c r="V2453"/>
  <c r="V2454"/>
  <c r="V2455"/>
  <c r="V2456"/>
  <c r="V2457"/>
  <c r="V2458"/>
  <c r="V2459"/>
  <c r="V2460"/>
  <c r="V2461"/>
  <c r="V2462"/>
  <c r="V2463"/>
  <c r="V2464"/>
  <c r="V2465"/>
  <c r="V2466"/>
  <c r="V2467"/>
  <c r="V2468"/>
  <c r="V2469"/>
  <c r="V2470"/>
  <c r="V2471"/>
  <c r="V2472"/>
  <c r="V2473"/>
  <c r="V2474"/>
  <c r="V2475"/>
  <c r="V2476"/>
  <c r="V2477"/>
  <c r="V2478"/>
  <c r="V2479"/>
  <c r="V2480"/>
  <c r="V2481"/>
  <c r="V2482"/>
  <c r="V2483"/>
  <c r="V2484"/>
  <c r="V2485"/>
  <c r="V2486"/>
  <c r="V2487"/>
  <c r="V2488"/>
  <c r="V2489"/>
  <c r="V2490"/>
  <c r="V2491"/>
  <c r="V2492"/>
  <c r="V2493"/>
  <c r="V2494"/>
  <c r="V2495"/>
  <c r="V2496"/>
  <c r="V2497"/>
  <c r="V2498"/>
  <c r="V2499"/>
  <c r="V2500"/>
  <c r="V2501"/>
  <c r="V2502"/>
  <c r="V2503"/>
  <c r="V2504"/>
  <c r="V2505"/>
  <c r="V2506"/>
  <c r="V2507"/>
  <c r="V2508"/>
  <c r="V2509"/>
  <c r="V2510"/>
  <c r="V2511"/>
  <c r="V2512"/>
  <c r="V2513"/>
  <c r="V2514"/>
  <c r="V2515"/>
  <c r="V2516"/>
  <c r="V2517"/>
  <c r="V2518"/>
  <c r="V2519"/>
  <c r="V2520"/>
  <c r="V2521"/>
  <c r="V2522"/>
  <c r="V2523"/>
  <c r="V2524"/>
  <c r="V2525"/>
  <c r="V2526"/>
  <c r="V2527"/>
  <c r="V2528"/>
  <c r="V2529"/>
  <c r="V2530"/>
  <c r="V2531"/>
  <c r="V2532"/>
  <c r="V2533"/>
  <c r="V2534"/>
  <c r="V2535"/>
  <c r="V2536"/>
  <c r="V2537"/>
  <c r="V2538"/>
  <c r="V2539"/>
  <c r="V2540"/>
  <c r="V2541"/>
  <c r="V2542"/>
  <c r="V2543"/>
  <c r="V2544"/>
  <c r="V2545"/>
  <c r="V2546"/>
  <c r="V2547"/>
  <c r="V2548"/>
  <c r="V2549"/>
  <c r="V2550"/>
  <c r="V2551"/>
  <c r="V2552"/>
  <c r="V2553"/>
  <c r="V2554"/>
  <c r="V2555"/>
  <c r="V2556"/>
  <c r="V2557"/>
  <c r="V2558"/>
  <c r="V2559"/>
  <c r="V2560"/>
  <c r="V2561"/>
  <c r="V2562"/>
  <c r="V2563"/>
  <c r="V2564"/>
  <c r="V2565"/>
  <c r="V2566"/>
  <c r="V2567"/>
  <c r="V2568"/>
  <c r="V2569"/>
  <c r="V2570"/>
  <c r="V2571"/>
  <c r="V2572"/>
  <c r="V2573"/>
  <c r="V2574"/>
  <c r="V2575"/>
  <c r="V2576"/>
  <c r="V2577"/>
  <c r="V2578"/>
  <c r="V2579"/>
  <c r="V2580"/>
  <c r="V2581"/>
  <c r="V2582"/>
  <c r="V2583"/>
  <c r="V2584"/>
  <c r="V2585"/>
  <c r="V2586"/>
  <c r="V2587"/>
  <c r="V2588"/>
  <c r="V2589"/>
  <c r="V2590"/>
  <c r="V2591"/>
  <c r="V2592"/>
  <c r="V2593"/>
  <c r="V2594"/>
  <c r="V2595"/>
  <c r="V2596"/>
  <c r="V2597"/>
  <c r="V2598"/>
  <c r="V2599"/>
  <c r="V2600"/>
  <c r="V2601"/>
  <c r="V2602"/>
  <c r="V2603"/>
  <c r="V2604"/>
  <c r="V2605"/>
  <c r="V2606"/>
  <c r="V2607"/>
  <c r="V2608"/>
  <c r="V2609"/>
  <c r="V2610"/>
  <c r="V2611"/>
  <c r="V2612"/>
  <c r="V2613"/>
  <c r="V2614"/>
  <c r="V2615"/>
  <c r="V2616"/>
  <c r="V2617"/>
  <c r="V2618"/>
  <c r="V2619"/>
  <c r="V2620"/>
  <c r="V2621"/>
  <c r="V2622"/>
  <c r="V2623"/>
  <c r="V2624"/>
  <c r="V2625"/>
  <c r="V2626"/>
  <c r="V2627"/>
  <c r="V2628"/>
  <c r="V2629"/>
  <c r="V2630"/>
  <c r="V2631"/>
  <c r="V2632"/>
  <c r="V2633"/>
  <c r="V2634"/>
  <c r="V2635"/>
  <c r="V2636"/>
  <c r="V2637"/>
  <c r="V2638"/>
  <c r="V2639"/>
  <c r="V2640"/>
  <c r="V2641"/>
  <c r="V2642"/>
  <c r="V2643"/>
  <c r="V2644"/>
  <c r="V2645"/>
  <c r="V2646"/>
  <c r="V2647"/>
  <c r="V2648"/>
  <c r="V2649"/>
  <c r="V2650"/>
  <c r="V2651"/>
  <c r="V2652"/>
  <c r="V2653"/>
  <c r="V2654"/>
  <c r="V2655"/>
  <c r="V2656"/>
  <c r="V2657"/>
  <c r="V2658"/>
  <c r="V2659"/>
  <c r="V2660"/>
  <c r="V2661"/>
  <c r="V2662"/>
  <c r="V2663"/>
  <c r="V2664"/>
  <c r="V2665"/>
  <c r="V2666"/>
  <c r="V2667"/>
  <c r="V2668"/>
  <c r="V2669"/>
  <c r="V2670"/>
  <c r="V2671"/>
  <c r="V2672"/>
  <c r="V2673"/>
  <c r="V2674"/>
  <c r="V2675"/>
  <c r="V2676"/>
  <c r="V2677"/>
  <c r="V2678"/>
  <c r="V2679"/>
  <c r="V2680"/>
  <c r="V2681"/>
  <c r="V2682"/>
  <c r="V2683"/>
  <c r="V2684"/>
  <c r="V2685"/>
  <c r="V2686"/>
  <c r="V2687"/>
  <c r="V2688"/>
  <c r="V2689"/>
  <c r="V2690"/>
  <c r="V2691"/>
  <c r="V2692"/>
  <c r="V2693"/>
  <c r="V2694"/>
  <c r="V2695"/>
  <c r="V2696"/>
  <c r="V2697"/>
  <c r="V2698"/>
  <c r="V2699"/>
  <c r="V2700"/>
  <c r="V2701"/>
  <c r="V2702"/>
  <c r="V2703"/>
  <c r="V2704"/>
  <c r="V2705"/>
  <c r="V2706"/>
  <c r="V2707"/>
  <c r="V2708"/>
  <c r="V2709"/>
  <c r="V2710"/>
  <c r="V2711"/>
  <c r="V2712"/>
  <c r="V2713"/>
  <c r="V2714"/>
  <c r="V2715"/>
  <c r="V2716"/>
  <c r="V2717"/>
  <c r="V2718"/>
  <c r="V2719"/>
  <c r="V2720"/>
  <c r="V2721"/>
  <c r="V2722"/>
  <c r="V2723"/>
  <c r="V2724"/>
  <c r="V2725"/>
  <c r="V2726"/>
  <c r="V2727"/>
  <c r="V2728"/>
  <c r="V2729"/>
  <c r="V2730"/>
  <c r="V2731"/>
  <c r="V2732"/>
  <c r="V2733"/>
  <c r="V2734"/>
  <c r="V2735"/>
  <c r="V2736"/>
  <c r="V2737"/>
  <c r="V2738"/>
  <c r="V2739"/>
  <c r="V2740"/>
  <c r="V2741"/>
  <c r="V2742"/>
  <c r="V2743"/>
  <c r="V2744"/>
  <c r="V2745"/>
  <c r="V2746"/>
  <c r="V2747"/>
  <c r="V2748"/>
  <c r="V2749"/>
  <c r="V2750"/>
  <c r="V2751"/>
  <c r="V2752"/>
  <c r="V2753"/>
  <c r="V2754"/>
  <c r="V2755"/>
  <c r="V2756"/>
  <c r="V2757"/>
  <c r="V2758"/>
  <c r="V2759"/>
  <c r="V2760"/>
  <c r="V2761"/>
  <c r="V2762"/>
  <c r="V2763"/>
  <c r="V2764"/>
  <c r="V2765"/>
  <c r="V2766"/>
  <c r="V2767"/>
  <c r="V2768"/>
  <c r="V2769"/>
  <c r="V2770"/>
  <c r="V2771"/>
  <c r="V2772"/>
  <c r="V2773"/>
  <c r="V2774"/>
  <c r="V2775"/>
  <c r="V2776"/>
  <c r="V2777"/>
  <c r="V2778"/>
  <c r="V2779"/>
  <c r="V2780"/>
  <c r="V2781"/>
  <c r="V2782"/>
  <c r="V2783"/>
  <c r="V2784"/>
  <c r="V2785"/>
  <c r="V2786"/>
  <c r="V2787"/>
  <c r="V2788"/>
  <c r="V2789"/>
  <c r="V2790"/>
  <c r="V2791"/>
  <c r="V2792"/>
  <c r="V2793"/>
  <c r="V2794"/>
  <c r="V2795"/>
  <c r="V2796"/>
  <c r="V2797"/>
  <c r="V2798"/>
  <c r="V2799"/>
  <c r="V2800"/>
  <c r="V2801"/>
  <c r="V2802"/>
  <c r="V2803"/>
  <c r="V2804"/>
  <c r="V2805"/>
  <c r="V2806"/>
  <c r="V2807"/>
  <c r="V2808"/>
  <c r="V2809"/>
  <c r="V2810"/>
  <c r="V2811"/>
  <c r="V2812"/>
  <c r="V2813"/>
  <c r="V2814"/>
  <c r="V2815"/>
  <c r="V2816"/>
  <c r="V2817"/>
  <c r="V2818"/>
  <c r="V2819"/>
  <c r="V2820"/>
  <c r="V2821"/>
  <c r="V2822"/>
  <c r="V2823"/>
  <c r="V2824"/>
  <c r="V2825"/>
  <c r="V2826"/>
  <c r="V2827"/>
  <c r="V2828"/>
  <c r="V2829"/>
  <c r="V2830"/>
  <c r="V2831"/>
  <c r="V2832"/>
  <c r="V2833"/>
  <c r="V2834"/>
  <c r="V2835"/>
  <c r="V2836"/>
  <c r="V2837"/>
  <c r="V2838"/>
  <c r="V2839"/>
  <c r="V2840"/>
  <c r="V2841"/>
  <c r="V2842"/>
  <c r="V2843"/>
  <c r="V2844"/>
  <c r="V2845"/>
  <c r="V2846"/>
  <c r="V2847"/>
  <c r="V2848"/>
  <c r="V2849"/>
  <c r="V2850"/>
  <c r="V2851"/>
  <c r="V2852"/>
  <c r="V2853"/>
  <c r="V2854"/>
  <c r="V2855"/>
  <c r="V2856"/>
  <c r="V2857"/>
  <c r="V2858"/>
  <c r="V2859"/>
  <c r="V2860"/>
  <c r="V2861"/>
  <c r="V2862"/>
  <c r="V2863"/>
  <c r="V2864"/>
  <c r="V2865"/>
  <c r="V2866"/>
  <c r="V2867"/>
  <c r="V2868"/>
  <c r="V2869"/>
  <c r="V2870"/>
  <c r="V2871"/>
  <c r="V2872"/>
  <c r="V2873"/>
  <c r="V2874"/>
  <c r="V2875"/>
  <c r="V2876"/>
  <c r="V2877"/>
  <c r="V2878"/>
  <c r="V2879"/>
  <c r="V2880"/>
  <c r="V2881"/>
  <c r="V2882"/>
  <c r="V2883"/>
  <c r="V2884"/>
  <c r="V2885"/>
  <c r="V2886"/>
  <c r="V2887"/>
  <c r="V2888"/>
  <c r="V2889"/>
  <c r="V2890"/>
  <c r="V2891"/>
  <c r="V2892"/>
  <c r="V2893"/>
  <c r="V2894"/>
  <c r="V2895"/>
  <c r="V2896"/>
  <c r="V2897"/>
  <c r="V2898"/>
  <c r="V2899"/>
  <c r="V2900"/>
  <c r="V2901"/>
  <c r="V2902"/>
  <c r="V2903"/>
  <c r="V2904"/>
  <c r="V2905"/>
  <c r="V2906"/>
  <c r="V2907"/>
  <c r="V2908"/>
  <c r="V2909"/>
  <c r="V2910"/>
  <c r="V2911"/>
  <c r="V2912"/>
  <c r="V2913"/>
  <c r="V2914"/>
  <c r="V2915"/>
  <c r="V2916"/>
  <c r="V2917"/>
  <c r="V2918"/>
  <c r="V2919"/>
  <c r="V2920"/>
  <c r="V2921"/>
  <c r="V2922"/>
  <c r="V2923"/>
  <c r="V2924"/>
  <c r="V2925"/>
  <c r="V2926"/>
  <c r="V2927"/>
  <c r="V2928"/>
  <c r="V2929"/>
  <c r="V2930"/>
  <c r="V2931"/>
  <c r="V2932"/>
  <c r="V2933"/>
  <c r="V2934"/>
  <c r="V2935"/>
  <c r="V2936"/>
  <c r="V2937"/>
  <c r="V2938"/>
  <c r="V2939"/>
  <c r="V2940"/>
  <c r="V2941"/>
  <c r="V2942"/>
  <c r="V2943"/>
  <c r="V2944"/>
  <c r="V2945"/>
  <c r="V2946"/>
  <c r="V2947"/>
  <c r="V2948"/>
  <c r="V2949"/>
  <c r="V2950"/>
  <c r="V2951"/>
  <c r="V2952"/>
  <c r="V2953"/>
  <c r="V2954"/>
  <c r="V2955"/>
  <c r="V2956"/>
  <c r="V2957"/>
  <c r="V2958"/>
  <c r="V2959"/>
  <c r="V2960"/>
  <c r="V2961"/>
  <c r="V2962"/>
  <c r="V2963"/>
  <c r="V2964"/>
  <c r="V2965"/>
  <c r="V2966"/>
  <c r="V2967"/>
  <c r="V2968"/>
  <c r="V2969"/>
  <c r="V2970"/>
  <c r="V2971"/>
  <c r="V2972"/>
  <c r="V2973"/>
  <c r="V2974"/>
  <c r="V2975"/>
  <c r="V2976"/>
  <c r="V2977"/>
  <c r="V2978"/>
  <c r="V2979"/>
  <c r="V2980"/>
  <c r="V2981"/>
  <c r="V2982"/>
  <c r="V2983"/>
  <c r="V2984"/>
  <c r="V2985"/>
  <c r="V2986"/>
  <c r="V2987"/>
  <c r="V2988"/>
  <c r="V2989"/>
  <c r="V2990"/>
  <c r="V2991"/>
  <c r="V2992"/>
  <c r="V2993"/>
  <c r="V2994"/>
  <c r="V2995"/>
  <c r="V2996"/>
  <c r="V2997"/>
  <c r="V2998"/>
  <c r="V2999"/>
  <c r="V3000"/>
  <c r="V3001"/>
  <c r="V3002"/>
  <c r="V3003"/>
  <c r="V3004"/>
  <c r="V3005"/>
  <c r="V3006"/>
  <c r="V3007"/>
  <c r="V3008"/>
  <c r="V3009"/>
  <c r="V3010"/>
  <c r="V3011"/>
  <c r="V3012"/>
  <c r="V3013"/>
  <c r="V3014"/>
  <c r="V3015"/>
  <c r="V3016"/>
  <c r="V3017"/>
  <c r="V3018"/>
  <c r="V3019"/>
  <c r="V3020"/>
  <c r="V3021"/>
  <c r="V3022"/>
  <c r="V3023"/>
  <c r="V3024"/>
  <c r="V3025"/>
  <c r="V3026"/>
  <c r="V3027"/>
  <c r="V3028"/>
  <c r="V3029"/>
  <c r="V3030"/>
  <c r="V3031"/>
  <c r="V3032"/>
  <c r="V3033"/>
  <c r="V3034"/>
  <c r="V3035"/>
  <c r="V3036"/>
  <c r="V3037"/>
  <c r="V3038"/>
  <c r="V3039"/>
  <c r="V3040"/>
  <c r="V3041"/>
  <c r="V3042"/>
  <c r="V3043"/>
  <c r="V3044"/>
  <c r="V3045"/>
  <c r="V3046"/>
  <c r="V3047"/>
  <c r="V3048"/>
  <c r="V3049"/>
  <c r="V3050"/>
  <c r="V3051"/>
  <c r="V3052"/>
  <c r="V3053"/>
  <c r="V3054"/>
  <c r="V3055"/>
  <c r="V3056"/>
  <c r="V3057"/>
  <c r="V3058"/>
  <c r="V3059"/>
  <c r="V3060"/>
  <c r="V3061"/>
  <c r="V3062"/>
  <c r="V3063"/>
  <c r="V3064"/>
  <c r="V3065"/>
  <c r="V3066"/>
  <c r="V3067"/>
  <c r="V3068"/>
  <c r="V3069"/>
  <c r="V3070"/>
  <c r="V3071"/>
  <c r="V3072"/>
  <c r="V3073"/>
  <c r="V3074"/>
  <c r="V3075"/>
  <c r="V3076"/>
  <c r="V3077"/>
  <c r="V3078"/>
  <c r="V3079"/>
  <c r="V3080"/>
  <c r="V3081"/>
  <c r="V3082"/>
  <c r="V3083"/>
  <c r="V3084"/>
  <c r="V3085"/>
  <c r="V3086"/>
  <c r="V3087"/>
  <c r="V3088"/>
  <c r="V3089"/>
  <c r="V3090"/>
  <c r="V3091"/>
  <c r="V3092"/>
  <c r="V3093"/>
  <c r="V3094"/>
  <c r="V3095"/>
  <c r="V3096"/>
  <c r="V3097"/>
  <c r="V3098"/>
  <c r="V3099"/>
  <c r="V3100"/>
  <c r="V3101"/>
  <c r="V3102"/>
  <c r="V3103"/>
  <c r="V3104"/>
  <c r="V3105"/>
  <c r="V3106"/>
  <c r="V3107"/>
  <c r="V3108"/>
  <c r="V3109"/>
  <c r="V3110"/>
  <c r="V3111"/>
  <c r="V3112"/>
  <c r="V3113"/>
  <c r="V3114"/>
  <c r="V3115"/>
  <c r="V3116"/>
  <c r="V3117"/>
  <c r="V3118"/>
  <c r="V3119"/>
  <c r="V3120"/>
  <c r="V3121"/>
  <c r="V3122"/>
  <c r="V3123"/>
  <c r="V3124"/>
  <c r="V3125"/>
  <c r="V3126"/>
  <c r="V3127"/>
  <c r="V3128"/>
  <c r="V3129"/>
  <c r="V3130"/>
  <c r="V3131"/>
  <c r="V3132"/>
  <c r="V3133"/>
  <c r="V3134"/>
  <c r="V3135"/>
  <c r="V3136"/>
  <c r="V3137"/>
  <c r="V3138"/>
  <c r="V3139"/>
  <c r="V3140"/>
  <c r="V3141"/>
  <c r="V3142"/>
  <c r="V3143"/>
  <c r="V3144"/>
  <c r="V3145"/>
  <c r="V3146"/>
  <c r="V3147"/>
  <c r="V3148"/>
  <c r="V3149"/>
  <c r="V3150"/>
  <c r="V3151"/>
  <c r="V3152"/>
  <c r="V3153"/>
  <c r="V3154"/>
  <c r="V3155"/>
  <c r="V3156"/>
  <c r="V3157"/>
  <c r="V3158"/>
  <c r="V3159"/>
  <c r="V3160"/>
  <c r="V3161"/>
  <c r="V3162"/>
  <c r="V3163"/>
  <c r="V3164"/>
  <c r="V3165"/>
  <c r="V3166"/>
  <c r="V3167"/>
  <c r="V3168"/>
  <c r="V3169"/>
  <c r="V3170"/>
  <c r="V3171"/>
  <c r="V3172"/>
  <c r="V3173"/>
  <c r="V3174"/>
  <c r="V3175"/>
  <c r="V3176"/>
  <c r="V3177"/>
  <c r="V3178"/>
  <c r="V3179"/>
  <c r="V3180"/>
  <c r="V3181"/>
  <c r="V3182"/>
  <c r="V3183"/>
  <c r="V3184"/>
  <c r="V3185"/>
  <c r="V3186"/>
  <c r="V3187"/>
  <c r="V3188"/>
  <c r="V3189"/>
  <c r="V3190"/>
  <c r="V3191"/>
  <c r="V3192"/>
  <c r="V3193"/>
  <c r="V3194"/>
  <c r="V3195"/>
  <c r="V3196"/>
  <c r="V3197"/>
  <c r="V3198"/>
  <c r="V3199"/>
  <c r="V3200"/>
  <c r="V3201"/>
  <c r="V3202"/>
  <c r="V3203"/>
  <c r="V3204"/>
  <c r="V3205"/>
  <c r="V3206"/>
  <c r="V3207"/>
  <c r="V3208"/>
  <c r="V3209"/>
  <c r="V3210"/>
  <c r="V3211"/>
  <c r="V3212"/>
  <c r="V3213"/>
  <c r="V3214"/>
  <c r="V3215"/>
  <c r="V3216"/>
  <c r="V3217"/>
  <c r="V3218"/>
  <c r="V3219"/>
  <c r="V3220"/>
  <c r="V3221"/>
  <c r="V3222"/>
  <c r="V3223"/>
  <c r="V3224"/>
  <c r="V3225"/>
  <c r="V3226"/>
  <c r="V3227"/>
  <c r="V3228"/>
  <c r="V3229"/>
  <c r="V3230"/>
  <c r="V3231"/>
  <c r="V3232"/>
  <c r="V3233"/>
  <c r="V3234"/>
  <c r="V3235"/>
  <c r="V3236"/>
  <c r="V3237"/>
  <c r="V3238"/>
  <c r="V3239"/>
  <c r="V3240"/>
  <c r="V3241"/>
  <c r="V3242"/>
  <c r="V3243"/>
  <c r="V3244"/>
  <c r="V3245"/>
  <c r="V3246"/>
  <c r="V3247"/>
  <c r="V3248"/>
  <c r="V3249"/>
  <c r="V3250"/>
  <c r="V3251"/>
  <c r="V3252"/>
  <c r="V3253"/>
  <c r="V3254"/>
  <c r="V3255"/>
  <c r="V3256"/>
  <c r="V3257"/>
  <c r="V3258"/>
  <c r="V3259"/>
  <c r="V3260"/>
  <c r="V3261"/>
  <c r="V3262"/>
  <c r="V3263"/>
  <c r="V3264"/>
  <c r="V3265"/>
  <c r="V3266"/>
  <c r="V3267"/>
  <c r="V3268"/>
  <c r="V3269"/>
  <c r="V3270"/>
  <c r="V3271"/>
  <c r="V3272"/>
  <c r="V3273"/>
  <c r="V3274"/>
  <c r="V3275"/>
  <c r="V3276"/>
  <c r="V3277"/>
  <c r="V3278"/>
  <c r="V3279"/>
  <c r="V3280"/>
  <c r="V3281"/>
  <c r="V3282"/>
  <c r="V3283"/>
  <c r="V3284"/>
  <c r="V3285"/>
  <c r="V3286"/>
  <c r="V3287"/>
  <c r="V3288"/>
  <c r="V3289"/>
  <c r="V3290"/>
  <c r="V3291"/>
  <c r="V3292"/>
  <c r="V3293"/>
  <c r="V3294"/>
  <c r="V3295"/>
  <c r="V3296"/>
  <c r="V3297"/>
  <c r="V3298"/>
  <c r="V3299"/>
  <c r="V3300"/>
  <c r="V3301"/>
  <c r="V3302"/>
  <c r="V3303"/>
  <c r="V3304"/>
  <c r="V3305"/>
  <c r="V3306"/>
  <c r="V3307"/>
  <c r="V3308"/>
  <c r="V3309"/>
  <c r="V3310"/>
  <c r="V3311"/>
  <c r="V3312"/>
  <c r="V3313"/>
  <c r="V3314"/>
  <c r="V3315"/>
  <c r="V3316"/>
  <c r="V3317"/>
  <c r="V3318"/>
  <c r="V3319"/>
  <c r="V3320"/>
  <c r="V3321"/>
  <c r="V3322"/>
  <c r="V3323"/>
  <c r="V3324"/>
  <c r="V3325"/>
  <c r="V3326"/>
  <c r="V3327"/>
  <c r="V3328"/>
  <c r="V3329"/>
  <c r="V3330"/>
  <c r="V3331"/>
  <c r="V3332"/>
  <c r="V3333"/>
  <c r="V3334"/>
  <c r="V3335"/>
  <c r="V3336"/>
  <c r="V3337"/>
  <c r="V3338"/>
  <c r="V3339"/>
  <c r="V3340"/>
  <c r="V3341"/>
  <c r="V3342"/>
  <c r="V3343"/>
  <c r="V3344"/>
  <c r="V3345"/>
  <c r="V3346"/>
  <c r="V3347"/>
  <c r="V3348"/>
  <c r="V3349"/>
  <c r="V3350"/>
  <c r="V3351"/>
  <c r="V3352"/>
  <c r="V3353"/>
  <c r="V3354"/>
  <c r="V3355"/>
  <c r="V3356"/>
  <c r="V3357"/>
  <c r="V3358"/>
  <c r="V3359"/>
  <c r="V3360"/>
  <c r="V3361"/>
  <c r="V3362"/>
  <c r="V3363"/>
  <c r="V3364"/>
  <c r="V3365"/>
  <c r="V3366"/>
  <c r="V3367"/>
  <c r="V3368"/>
  <c r="V3369"/>
  <c r="V3370"/>
  <c r="V3371"/>
  <c r="V3372"/>
  <c r="V3373"/>
  <c r="V3374"/>
  <c r="V3375"/>
  <c r="V3376"/>
  <c r="V3377"/>
  <c r="V3378"/>
  <c r="V3379"/>
  <c r="V3380"/>
  <c r="V3381"/>
  <c r="V3382"/>
  <c r="V3383"/>
  <c r="V3384"/>
  <c r="V3385"/>
  <c r="V3386"/>
  <c r="V3387"/>
  <c r="V3388"/>
  <c r="V3389"/>
  <c r="V3390"/>
  <c r="V3391"/>
  <c r="V3392"/>
  <c r="V3393"/>
  <c r="V3394"/>
  <c r="V3395"/>
  <c r="V3396"/>
  <c r="V3397"/>
  <c r="V3398"/>
  <c r="V3399"/>
  <c r="V3400"/>
  <c r="V3401"/>
  <c r="V3402"/>
  <c r="V3403"/>
  <c r="V3404"/>
  <c r="V3405"/>
  <c r="V3406"/>
  <c r="V3407"/>
  <c r="V3408"/>
  <c r="V3409"/>
  <c r="V3410"/>
  <c r="V3411"/>
  <c r="V3412"/>
  <c r="V3413"/>
  <c r="V3414"/>
  <c r="V3415"/>
  <c r="V3416"/>
  <c r="V3417"/>
  <c r="V3418"/>
  <c r="V3419"/>
  <c r="V3420"/>
  <c r="V3421"/>
  <c r="V3422"/>
  <c r="V3423"/>
  <c r="V3424"/>
  <c r="V3425"/>
  <c r="V3426"/>
  <c r="V3427"/>
  <c r="V3428"/>
  <c r="V3429"/>
  <c r="V3430"/>
  <c r="V3431"/>
  <c r="V3432"/>
  <c r="V3433"/>
  <c r="V3434"/>
  <c r="V3435"/>
  <c r="V3436"/>
  <c r="V3437"/>
  <c r="V3438"/>
  <c r="V3439"/>
  <c r="V3440"/>
  <c r="V3441"/>
  <c r="V3442"/>
  <c r="V3443"/>
  <c r="V3444"/>
  <c r="V3445"/>
  <c r="V3446"/>
  <c r="V3447"/>
  <c r="V3448"/>
  <c r="V3449"/>
  <c r="V3450"/>
  <c r="V3451"/>
  <c r="V3452"/>
  <c r="V3453"/>
  <c r="V3454"/>
  <c r="V3455"/>
  <c r="V3456"/>
  <c r="V3457"/>
  <c r="V3458"/>
  <c r="V3459"/>
  <c r="V3460"/>
  <c r="V3461"/>
  <c r="V3462"/>
  <c r="V3463"/>
  <c r="V3464"/>
  <c r="V3465"/>
  <c r="V3466"/>
  <c r="V3467"/>
  <c r="V3468"/>
  <c r="V3469"/>
  <c r="V3470"/>
  <c r="V3471"/>
  <c r="V3472"/>
  <c r="V3473"/>
  <c r="V3474"/>
  <c r="V3475"/>
  <c r="V3476"/>
  <c r="V3477"/>
  <c r="V3478"/>
  <c r="V3479"/>
  <c r="V3480"/>
  <c r="V3481"/>
  <c r="V3482"/>
  <c r="V3483"/>
  <c r="V3484"/>
  <c r="V3485"/>
  <c r="V3486"/>
  <c r="V3487"/>
  <c r="V3488"/>
  <c r="V3489"/>
  <c r="V3490"/>
  <c r="V3491"/>
  <c r="V3492"/>
  <c r="V3493"/>
  <c r="V3494"/>
  <c r="V3495"/>
  <c r="V3496"/>
  <c r="V3497"/>
  <c r="V3498"/>
  <c r="V3499"/>
  <c r="V3500"/>
  <c r="V3501"/>
  <c r="V3502"/>
  <c r="V3503"/>
  <c r="V3504"/>
  <c r="V3505"/>
  <c r="V3506"/>
  <c r="V3507"/>
  <c r="V3508"/>
  <c r="V3509"/>
  <c r="V3510"/>
  <c r="V3511"/>
  <c r="V3512"/>
  <c r="V3513"/>
  <c r="V3514"/>
  <c r="V3515"/>
  <c r="V3516"/>
  <c r="V3517"/>
  <c r="V3518"/>
  <c r="V3519"/>
  <c r="V3520"/>
  <c r="V3521"/>
  <c r="V3522"/>
  <c r="V3523"/>
  <c r="V3524"/>
  <c r="V3525"/>
  <c r="V3526"/>
  <c r="V3527"/>
  <c r="V3528"/>
  <c r="V3529"/>
  <c r="V3530"/>
  <c r="V3531"/>
  <c r="V3532"/>
  <c r="V3533"/>
  <c r="V3534"/>
  <c r="V3535"/>
  <c r="V3536"/>
  <c r="V3537"/>
  <c r="V3538"/>
  <c r="V3539"/>
  <c r="V3540"/>
  <c r="V3541"/>
  <c r="V3542"/>
  <c r="V3543"/>
  <c r="V3544"/>
  <c r="V3545"/>
  <c r="V3546"/>
  <c r="V3547"/>
  <c r="V3548"/>
  <c r="V3549"/>
  <c r="V3550"/>
  <c r="V3551"/>
  <c r="V3552"/>
  <c r="V3553"/>
  <c r="V3554"/>
  <c r="V3555"/>
  <c r="V3556"/>
  <c r="V3557"/>
  <c r="V3558"/>
  <c r="V3559"/>
  <c r="V3560"/>
  <c r="V3561"/>
  <c r="V3562"/>
  <c r="V3563"/>
  <c r="V3564"/>
  <c r="V3565"/>
  <c r="V3566"/>
  <c r="V3567"/>
  <c r="V3568"/>
  <c r="V3569"/>
  <c r="V3570"/>
  <c r="V3571"/>
  <c r="V3572"/>
  <c r="V3573"/>
  <c r="V3574"/>
  <c r="V3575"/>
  <c r="V3576"/>
  <c r="V3577"/>
  <c r="V3578"/>
  <c r="V3579"/>
  <c r="V3580"/>
  <c r="V3581"/>
  <c r="V3582"/>
  <c r="V3583"/>
  <c r="V3584"/>
  <c r="V3585"/>
  <c r="V3586"/>
  <c r="V3587"/>
  <c r="V3588"/>
  <c r="V3589"/>
  <c r="V3590"/>
  <c r="V3591"/>
  <c r="V3592"/>
  <c r="V3593"/>
  <c r="V3594"/>
  <c r="V3595"/>
  <c r="V3596"/>
  <c r="V3597"/>
  <c r="V3598"/>
  <c r="V3599"/>
  <c r="V3600"/>
  <c r="V3601"/>
  <c r="V3602"/>
  <c r="V3603"/>
  <c r="V3604"/>
  <c r="V3605"/>
  <c r="V3606"/>
  <c r="V3607"/>
  <c r="V3608"/>
  <c r="V3609"/>
  <c r="V3610"/>
  <c r="V3611"/>
  <c r="V3612"/>
  <c r="V3613"/>
  <c r="V3614"/>
  <c r="V3615"/>
  <c r="V3616"/>
  <c r="V3617"/>
  <c r="V3618"/>
  <c r="V3619"/>
  <c r="V3620"/>
  <c r="V3621"/>
  <c r="V3622"/>
  <c r="V3623"/>
  <c r="V3624"/>
  <c r="V3625"/>
  <c r="V3626"/>
  <c r="V3627"/>
  <c r="V3628"/>
  <c r="V3629"/>
  <c r="V3630"/>
  <c r="V3631"/>
  <c r="V3632"/>
  <c r="V3633"/>
  <c r="V3634"/>
  <c r="V3635"/>
  <c r="V3636"/>
  <c r="V3637"/>
  <c r="V3638"/>
  <c r="V3639"/>
  <c r="V3640"/>
  <c r="V3641"/>
  <c r="V3642"/>
  <c r="V3643"/>
  <c r="V3644"/>
  <c r="V3645"/>
  <c r="V3646"/>
  <c r="V3647"/>
  <c r="V3648"/>
  <c r="V3649"/>
  <c r="V3650"/>
  <c r="V3651"/>
  <c r="V3652"/>
  <c r="V3653"/>
  <c r="V3654"/>
  <c r="V3655"/>
  <c r="V3656"/>
  <c r="V3657"/>
  <c r="V3658"/>
  <c r="V3659"/>
  <c r="V3660"/>
  <c r="V3661"/>
  <c r="V3662"/>
  <c r="V3663"/>
  <c r="V3664"/>
  <c r="V3665"/>
  <c r="V3666"/>
  <c r="V3667"/>
  <c r="V3668"/>
  <c r="V3669"/>
  <c r="V3670"/>
  <c r="V3671"/>
  <c r="V3672"/>
  <c r="V3673"/>
  <c r="V3674"/>
  <c r="V3675"/>
  <c r="V3676"/>
  <c r="V3677"/>
  <c r="V3678"/>
  <c r="V3679"/>
  <c r="V3680"/>
  <c r="V3681"/>
  <c r="V3682"/>
  <c r="V3683"/>
  <c r="V3684"/>
  <c r="V3685"/>
  <c r="V3686"/>
  <c r="V3687"/>
  <c r="V3688"/>
  <c r="V3689"/>
  <c r="V3690"/>
  <c r="V3691"/>
  <c r="V3692"/>
  <c r="V3693"/>
  <c r="V3694"/>
  <c r="V3695"/>
  <c r="V3696"/>
  <c r="V3697"/>
  <c r="V3698"/>
  <c r="V3699"/>
  <c r="V3700"/>
  <c r="V3701"/>
  <c r="V3702"/>
  <c r="V3703"/>
  <c r="V3704"/>
  <c r="V3705"/>
  <c r="V3706"/>
  <c r="V3707"/>
  <c r="V3708"/>
  <c r="V3709"/>
  <c r="V3710"/>
  <c r="V3711"/>
  <c r="V3712"/>
  <c r="V3713"/>
  <c r="V3714"/>
  <c r="V3715"/>
  <c r="V3716"/>
  <c r="V3717"/>
  <c r="V3718"/>
  <c r="V3719"/>
  <c r="V3720"/>
  <c r="V3721"/>
  <c r="V3722"/>
  <c r="V3723"/>
  <c r="V3724"/>
  <c r="V3725"/>
  <c r="V3726"/>
  <c r="V3727"/>
  <c r="V3728"/>
  <c r="V3729"/>
  <c r="V3730"/>
  <c r="V3731"/>
  <c r="V3732"/>
  <c r="V3733"/>
  <c r="V3734"/>
  <c r="V3735"/>
  <c r="V3736"/>
  <c r="V3737"/>
  <c r="V3738"/>
  <c r="V3739"/>
  <c r="V3740"/>
  <c r="V3741"/>
  <c r="V3742"/>
  <c r="V3743"/>
  <c r="V3744"/>
  <c r="V3745"/>
  <c r="V3746"/>
  <c r="V3747"/>
  <c r="V3748"/>
  <c r="V3749"/>
  <c r="V3750"/>
  <c r="V3751"/>
  <c r="V3752"/>
  <c r="V3753"/>
  <c r="V3754"/>
  <c r="V3755"/>
  <c r="V3756"/>
  <c r="V3757"/>
  <c r="V3758"/>
  <c r="V3759"/>
  <c r="V3760"/>
  <c r="V3761"/>
  <c r="V3762"/>
  <c r="V3763"/>
  <c r="V3764"/>
  <c r="V3765"/>
  <c r="V3766"/>
  <c r="V3767"/>
  <c r="V3768"/>
  <c r="V3769"/>
  <c r="V3770"/>
  <c r="V3771"/>
  <c r="V3772"/>
  <c r="V3773"/>
  <c r="V3774"/>
  <c r="V3775"/>
  <c r="V3776"/>
  <c r="V3777"/>
  <c r="V3778"/>
  <c r="V3779"/>
  <c r="V3780"/>
  <c r="V3781"/>
  <c r="V3782"/>
  <c r="V3783"/>
  <c r="V3784"/>
  <c r="V3785"/>
  <c r="V3786"/>
  <c r="V3787"/>
  <c r="V3788"/>
  <c r="V3789"/>
  <c r="V3790"/>
  <c r="V3791"/>
  <c r="V3792"/>
  <c r="V3793"/>
  <c r="V3794"/>
  <c r="V3795"/>
  <c r="V3796"/>
  <c r="V3797"/>
  <c r="V3798"/>
  <c r="V3799"/>
  <c r="V3800"/>
  <c r="V3801"/>
  <c r="V3802"/>
  <c r="V3803"/>
  <c r="V3804"/>
  <c r="V3805"/>
  <c r="V3806"/>
  <c r="V3807"/>
  <c r="V3808"/>
  <c r="V3809"/>
  <c r="V3810"/>
  <c r="V3811"/>
  <c r="V3812"/>
  <c r="V3813"/>
  <c r="V3814"/>
  <c r="V3815"/>
  <c r="V3816"/>
  <c r="V3817"/>
  <c r="V3818"/>
  <c r="V3819"/>
  <c r="V3820"/>
  <c r="V3821"/>
  <c r="V3822"/>
  <c r="V3823"/>
  <c r="V3824"/>
  <c r="V3825"/>
  <c r="V3826"/>
  <c r="V3827"/>
  <c r="V3828"/>
  <c r="V3829"/>
  <c r="V3830"/>
  <c r="V3831"/>
  <c r="V3832"/>
  <c r="V3833"/>
  <c r="V3834"/>
  <c r="V3835"/>
  <c r="V3836"/>
  <c r="V3837"/>
  <c r="V3838"/>
  <c r="V3839"/>
  <c r="V3840"/>
  <c r="V3841"/>
  <c r="V3842"/>
  <c r="V3843"/>
  <c r="V3844"/>
  <c r="V3845"/>
  <c r="V3846"/>
  <c r="V3847"/>
  <c r="V3848"/>
  <c r="V3849"/>
  <c r="V3850"/>
  <c r="V3851"/>
  <c r="V3852"/>
  <c r="V3853"/>
  <c r="V3854"/>
  <c r="V3855"/>
  <c r="V3856"/>
  <c r="V3857"/>
  <c r="V3858"/>
  <c r="V3859"/>
  <c r="V3860"/>
  <c r="V3861"/>
  <c r="V3862"/>
  <c r="V3863"/>
  <c r="V3864"/>
  <c r="V3865"/>
  <c r="V3866"/>
  <c r="V3867"/>
  <c r="V3868"/>
  <c r="V3869"/>
  <c r="V3870"/>
  <c r="V3871"/>
  <c r="V3872"/>
  <c r="V3873"/>
  <c r="V3874"/>
  <c r="V3875"/>
  <c r="V3876"/>
  <c r="V3877"/>
  <c r="V3878"/>
  <c r="V3879"/>
  <c r="V3880"/>
  <c r="V3881"/>
  <c r="V3882"/>
  <c r="V3883"/>
  <c r="V3884"/>
  <c r="V3885"/>
  <c r="V3886"/>
  <c r="V3887"/>
  <c r="V3888"/>
  <c r="V3889"/>
  <c r="V3890"/>
  <c r="V3891"/>
  <c r="V3892"/>
  <c r="V3893"/>
  <c r="V3894"/>
  <c r="V3895"/>
  <c r="V3896"/>
  <c r="V3897"/>
  <c r="V3898"/>
  <c r="V3899"/>
  <c r="V3900"/>
  <c r="V3901"/>
  <c r="V3902"/>
  <c r="V3903"/>
  <c r="V3904"/>
  <c r="V3905"/>
  <c r="V3906"/>
  <c r="V3907"/>
  <c r="V3908"/>
  <c r="V3909"/>
  <c r="V3910"/>
  <c r="V3911"/>
  <c r="V3912"/>
  <c r="V3913"/>
  <c r="V3914"/>
  <c r="V3915"/>
  <c r="V3916"/>
  <c r="V3917"/>
  <c r="V3918"/>
  <c r="V3919"/>
  <c r="V3920"/>
  <c r="V3921"/>
  <c r="V3922"/>
  <c r="V3923"/>
  <c r="V3924"/>
  <c r="V3925"/>
  <c r="V3926"/>
  <c r="V3927"/>
  <c r="V3928"/>
  <c r="V3929"/>
  <c r="V3930"/>
  <c r="V3931"/>
  <c r="V3932"/>
  <c r="V3933"/>
  <c r="V3934"/>
  <c r="V3935"/>
  <c r="V3936"/>
  <c r="V3937"/>
  <c r="V3938"/>
  <c r="V3939"/>
  <c r="V3940"/>
  <c r="V3941"/>
  <c r="V3942"/>
  <c r="V3943"/>
  <c r="V3944"/>
  <c r="V3945"/>
  <c r="V3946"/>
  <c r="V3947"/>
  <c r="V3948"/>
  <c r="V3949"/>
  <c r="V3950"/>
  <c r="V3951"/>
  <c r="V3952"/>
  <c r="V3953"/>
  <c r="V3954"/>
  <c r="V3955"/>
  <c r="V3956"/>
  <c r="V3957"/>
  <c r="V3958"/>
  <c r="V3959"/>
  <c r="V3960"/>
  <c r="V3961"/>
  <c r="V3962"/>
  <c r="V3963"/>
  <c r="V3964"/>
  <c r="V3965"/>
  <c r="V3966"/>
  <c r="V3967"/>
  <c r="V3968"/>
  <c r="V3969"/>
  <c r="V3970"/>
  <c r="V3971"/>
  <c r="V3972"/>
  <c r="V3973"/>
  <c r="V3974"/>
  <c r="V3975"/>
  <c r="V3976"/>
  <c r="V3977"/>
  <c r="V3978"/>
  <c r="V3979"/>
  <c r="V3980"/>
  <c r="V3981"/>
  <c r="V3982"/>
  <c r="V3983"/>
  <c r="V3984"/>
  <c r="V3985"/>
  <c r="V3986"/>
  <c r="V3987"/>
  <c r="V3988"/>
  <c r="V3989"/>
  <c r="V3990"/>
  <c r="V3991"/>
  <c r="V3992"/>
  <c r="V3993"/>
  <c r="V3994"/>
  <c r="V3995"/>
  <c r="V3996"/>
  <c r="V3997"/>
  <c r="V3998"/>
  <c r="V3999"/>
  <c r="V4000"/>
  <c r="V4001"/>
  <c r="V4002"/>
  <c r="V4003"/>
  <c r="V4004"/>
  <c r="V4005"/>
  <c r="V4006"/>
  <c r="V4007"/>
  <c r="V4008"/>
  <c r="V4009"/>
  <c r="V4010"/>
  <c r="V4011"/>
  <c r="V4012"/>
  <c r="V4013"/>
  <c r="V4014"/>
  <c r="V4015"/>
  <c r="V4016"/>
  <c r="V4017"/>
  <c r="V4018"/>
  <c r="V4019"/>
  <c r="V4020"/>
  <c r="V4021"/>
  <c r="V4022"/>
  <c r="V4023"/>
  <c r="V4024"/>
  <c r="V4025"/>
  <c r="V4026"/>
  <c r="V4027"/>
  <c r="V4028"/>
  <c r="V4029"/>
  <c r="V4030"/>
  <c r="V4031"/>
  <c r="V4032"/>
  <c r="V4033"/>
  <c r="V4034"/>
  <c r="V4035"/>
  <c r="V4036"/>
  <c r="V4037"/>
  <c r="V4038"/>
  <c r="V4039"/>
  <c r="V4040"/>
  <c r="V4041"/>
  <c r="V4042"/>
  <c r="V4043"/>
  <c r="V4044"/>
  <c r="V4045"/>
  <c r="V4046"/>
  <c r="V4047"/>
  <c r="V4048"/>
  <c r="V4049"/>
  <c r="V4050"/>
  <c r="V4051"/>
  <c r="V4052"/>
  <c r="V4053"/>
  <c r="V4054"/>
  <c r="V4055"/>
  <c r="V4056"/>
  <c r="V4057"/>
  <c r="V4058"/>
  <c r="V4059"/>
  <c r="V4060"/>
  <c r="V4061"/>
  <c r="V4062"/>
  <c r="V4063"/>
  <c r="V4064"/>
  <c r="V4065"/>
  <c r="V4066"/>
  <c r="V4067"/>
  <c r="V4068"/>
  <c r="V4069"/>
  <c r="V4070"/>
  <c r="V4071"/>
  <c r="V4072"/>
  <c r="V4073"/>
  <c r="V4074"/>
  <c r="V4075"/>
  <c r="V4076"/>
  <c r="V4077"/>
  <c r="V4078"/>
  <c r="V4079"/>
  <c r="V4080"/>
  <c r="V4081"/>
  <c r="V4082"/>
  <c r="V4083"/>
  <c r="V4084"/>
  <c r="V4085"/>
  <c r="V4086"/>
  <c r="V4087"/>
  <c r="V4088"/>
  <c r="V4089"/>
  <c r="V4090"/>
  <c r="V4091"/>
  <c r="V4092"/>
  <c r="V4093"/>
  <c r="V4094"/>
  <c r="V4095"/>
  <c r="V4096"/>
  <c r="V4097"/>
  <c r="V4098"/>
  <c r="V4099"/>
  <c r="V4100"/>
  <c r="V4101"/>
  <c r="V4102"/>
  <c r="V4103"/>
  <c r="V4104"/>
  <c r="V4105"/>
  <c r="V4106"/>
  <c r="V4107"/>
  <c r="V4108"/>
  <c r="V4109"/>
  <c r="V4110"/>
  <c r="V4111"/>
  <c r="V4112"/>
  <c r="V4113"/>
  <c r="V4114"/>
  <c r="V4115"/>
  <c r="V4116"/>
  <c r="V4117"/>
  <c r="V4118"/>
  <c r="V4119"/>
  <c r="V4120"/>
  <c r="V4121"/>
  <c r="V4122"/>
  <c r="V4123"/>
  <c r="V4124"/>
  <c r="V4125"/>
  <c r="V4126"/>
  <c r="V4127"/>
  <c r="V4128"/>
  <c r="V4129"/>
  <c r="V4130"/>
  <c r="V4131"/>
  <c r="V4132"/>
  <c r="V4133"/>
  <c r="V4134"/>
  <c r="V4135"/>
  <c r="V4136"/>
  <c r="V4137"/>
  <c r="V4138"/>
  <c r="V4139"/>
  <c r="V4140"/>
  <c r="V4141"/>
  <c r="V4142"/>
  <c r="V4143"/>
  <c r="V4144"/>
  <c r="V4145"/>
  <c r="V4146"/>
  <c r="V4147"/>
  <c r="V4148"/>
  <c r="V4149"/>
  <c r="V4150"/>
  <c r="V4151"/>
  <c r="V4152"/>
  <c r="V4153"/>
  <c r="V4154"/>
  <c r="V4155"/>
  <c r="V4156"/>
  <c r="V4157"/>
  <c r="V4158"/>
  <c r="V4159"/>
  <c r="V4160"/>
  <c r="V4161"/>
  <c r="V4162"/>
  <c r="V4163"/>
  <c r="V4164"/>
  <c r="V4165"/>
  <c r="V4166"/>
  <c r="V4167"/>
  <c r="V4168"/>
  <c r="V4169"/>
  <c r="V4170"/>
  <c r="V4171"/>
  <c r="V4172"/>
  <c r="V4173"/>
  <c r="V4174"/>
  <c r="V4175"/>
  <c r="V4176"/>
  <c r="V4177"/>
  <c r="V4178"/>
  <c r="V4179"/>
  <c r="V4180"/>
  <c r="V4181"/>
  <c r="V4182"/>
  <c r="V4183"/>
  <c r="V4184"/>
  <c r="V4185"/>
  <c r="V4186"/>
  <c r="V4187"/>
  <c r="V4188"/>
  <c r="V4189"/>
  <c r="V4190"/>
  <c r="V4191"/>
  <c r="V4192"/>
  <c r="V4193"/>
  <c r="V4194"/>
  <c r="V6"/>
  <c r="P4"/>
  <c r="O4"/>
  <c r="M5"/>
  <c r="K4"/>
  <c r="U5"/>
  <c r="X5"/>
  <c r="U6"/>
  <c r="X6"/>
  <c r="U7"/>
  <c r="X7"/>
  <c r="U8"/>
  <c r="X8"/>
  <c r="U9"/>
  <c r="X9"/>
  <c r="U10"/>
  <c r="X10"/>
  <c r="U11"/>
  <c r="X11"/>
  <c r="U12"/>
  <c r="X12"/>
  <c r="U13"/>
  <c r="X13"/>
  <c r="U14"/>
  <c r="X14"/>
  <c r="U15"/>
  <c r="X15"/>
  <c r="U16"/>
  <c r="X16"/>
  <c r="U17"/>
  <c r="X17"/>
  <c r="U18"/>
  <c r="X18"/>
  <c r="U19"/>
  <c r="X19"/>
  <c r="U20"/>
  <c r="X20"/>
  <c r="U21"/>
  <c r="X21"/>
  <c r="U22"/>
  <c r="X22"/>
  <c r="U23"/>
  <c r="X23"/>
  <c r="U24"/>
  <c r="X24"/>
  <c r="U25"/>
  <c r="X25"/>
  <c r="U26"/>
  <c r="X26"/>
  <c r="U27"/>
  <c r="X27"/>
  <c r="U28"/>
  <c r="X28"/>
  <c r="U29"/>
  <c r="X29"/>
  <c r="U30"/>
  <c r="X30"/>
  <c r="U31"/>
  <c r="X31"/>
  <c r="U32"/>
  <c r="X32"/>
  <c r="U33"/>
  <c r="X33"/>
  <c r="U34"/>
  <c r="X34"/>
  <c r="U35"/>
  <c r="X35"/>
  <c r="U36"/>
  <c r="X36"/>
  <c r="U37"/>
  <c r="X37"/>
  <c r="U38"/>
  <c r="X38"/>
  <c r="U39"/>
  <c r="X39"/>
  <c r="U40"/>
  <c r="X40"/>
  <c r="U41"/>
  <c r="X41"/>
  <c r="U42"/>
  <c r="X42"/>
  <c r="U43"/>
  <c r="X43"/>
  <c r="U44"/>
  <c r="X44"/>
  <c r="U45"/>
  <c r="X45"/>
  <c r="U46"/>
  <c r="X46"/>
  <c r="U47"/>
  <c r="X47"/>
  <c r="U48"/>
  <c r="X48"/>
  <c r="U49"/>
  <c r="X49"/>
  <c r="U50"/>
  <c r="X50"/>
  <c r="U51"/>
  <c r="X51"/>
  <c r="U52"/>
  <c r="X52"/>
  <c r="U53"/>
  <c r="X53"/>
  <c r="U54"/>
  <c r="X54"/>
  <c r="U55"/>
  <c r="X55"/>
  <c r="U56"/>
  <c r="X56"/>
  <c r="U57"/>
  <c r="X57"/>
  <c r="U58"/>
  <c r="X58"/>
  <c r="U59"/>
  <c r="X59"/>
  <c r="U60"/>
  <c r="X60"/>
  <c r="U61"/>
  <c r="X61"/>
  <c r="U62"/>
  <c r="X62"/>
  <c r="U63"/>
  <c r="X63"/>
  <c r="U64"/>
  <c r="X64"/>
  <c r="U65"/>
  <c r="X65"/>
  <c r="U66"/>
  <c r="X66"/>
  <c r="U67"/>
  <c r="X67"/>
  <c r="U68"/>
  <c r="X68"/>
  <c r="U69"/>
  <c r="X69"/>
  <c r="U70"/>
  <c r="X70"/>
  <c r="U71"/>
  <c r="X71"/>
  <c r="U72"/>
  <c r="X72"/>
  <c r="U73"/>
  <c r="X73"/>
  <c r="U74"/>
  <c r="X74"/>
  <c r="U75"/>
  <c r="X75"/>
  <c r="U76"/>
  <c r="X76"/>
  <c r="U77"/>
  <c r="X77"/>
  <c r="U78"/>
  <c r="X78"/>
  <c r="U79"/>
  <c r="X79"/>
  <c r="U80"/>
  <c r="X80"/>
  <c r="U81"/>
  <c r="X81"/>
  <c r="U82"/>
  <c r="X82"/>
  <c r="U83"/>
  <c r="X83"/>
  <c r="U84"/>
  <c r="X84"/>
  <c r="U85"/>
  <c r="X85"/>
  <c r="U86"/>
  <c r="X86"/>
  <c r="U87"/>
  <c r="X87"/>
  <c r="U88"/>
  <c r="X88"/>
  <c r="U89"/>
  <c r="X89"/>
  <c r="U90"/>
  <c r="X90"/>
  <c r="U91"/>
  <c r="X91"/>
  <c r="U92"/>
  <c r="X92"/>
  <c r="U93"/>
  <c r="X93"/>
  <c r="U94"/>
  <c r="X94"/>
  <c r="U95"/>
  <c r="X95"/>
  <c r="U96"/>
  <c r="X96"/>
  <c r="U97"/>
  <c r="X97"/>
  <c r="U98"/>
  <c r="X98"/>
  <c r="U99"/>
  <c r="X99"/>
  <c r="U100"/>
  <c r="X100"/>
  <c r="U101"/>
  <c r="X101"/>
  <c r="U102"/>
  <c r="X102"/>
  <c r="U103"/>
  <c r="X103"/>
  <c r="U104"/>
  <c r="X104"/>
  <c r="U105"/>
  <c r="X105"/>
  <c r="U106"/>
  <c r="X106"/>
  <c r="U107"/>
  <c r="X107"/>
  <c r="U108"/>
  <c r="X108"/>
  <c r="U109"/>
  <c r="X109"/>
  <c r="U110"/>
  <c r="X110"/>
  <c r="U111"/>
  <c r="X111"/>
  <c r="U112"/>
  <c r="X112"/>
  <c r="U113"/>
  <c r="X113"/>
  <c r="U114"/>
  <c r="X114"/>
  <c r="U115"/>
  <c r="X115"/>
  <c r="U116"/>
  <c r="X116"/>
  <c r="U117"/>
  <c r="X117"/>
  <c r="U118"/>
  <c r="X118"/>
  <c r="U119"/>
  <c r="X119"/>
  <c r="U120"/>
  <c r="X120"/>
  <c r="U121"/>
  <c r="X121"/>
  <c r="U122"/>
  <c r="X122"/>
  <c r="U123"/>
  <c r="X123"/>
  <c r="U124"/>
  <c r="X124"/>
  <c r="U125"/>
  <c r="X125"/>
  <c r="U126"/>
  <c r="X126"/>
  <c r="U127"/>
  <c r="X127"/>
  <c r="U128"/>
  <c r="X128"/>
  <c r="U129"/>
  <c r="X129"/>
  <c r="U130"/>
  <c r="X130"/>
  <c r="U131"/>
  <c r="X131"/>
  <c r="U132"/>
  <c r="X132"/>
  <c r="U133"/>
  <c r="X133"/>
  <c r="U134"/>
  <c r="X134"/>
  <c r="U135"/>
  <c r="X135"/>
  <c r="U136"/>
  <c r="X136"/>
  <c r="U137"/>
  <c r="X137"/>
  <c r="U138"/>
  <c r="X138"/>
  <c r="U139"/>
  <c r="X139"/>
  <c r="U140"/>
  <c r="X140"/>
  <c r="U141"/>
  <c r="X141"/>
  <c r="U142"/>
  <c r="X142"/>
  <c r="U143"/>
  <c r="X143"/>
  <c r="U144"/>
  <c r="X144"/>
  <c r="U145"/>
  <c r="X145"/>
  <c r="U146"/>
  <c r="X146"/>
  <c r="U147"/>
  <c r="X147"/>
  <c r="U148"/>
  <c r="X148"/>
  <c r="U149"/>
  <c r="X149"/>
  <c r="U150"/>
  <c r="X150"/>
  <c r="U151"/>
  <c r="X151"/>
  <c r="U152"/>
  <c r="X152"/>
  <c r="U153"/>
  <c r="X153"/>
  <c r="U154"/>
  <c r="X154"/>
  <c r="U155"/>
  <c r="X155"/>
  <c r="U156"/>
  <c r="X156"/>
  <c r="U157"/>
  <c r="X157"/>
  <c r="U158"/>
  <c r="X158"/>
  <c r="U159"/>
  <c r="X159"/>
  <c r="U160"/>
  <c r="X160"/>
  <c r="U161"/>
  <c r="X161"/>
  <c r="U162"/>
  <c r="X162"/>
  <c r="U163"/>
  <c r="X163"/>
  <c r="U164"/>
  <c r="X164"/>
  <c r="U165"/>
  <c r="X165"/>
  <c r="U166"/>
  <c r="X166"/>
  <c r="U167"/>
  <c r="X167"/>
  <c r="U168"/>
  <c r="X168"/>
  <c r="U169"/>
  <c r="X169"/>
  <c r="U170"/>
  <c r="X170"/>
  <c r="U171"/>
  <c r="X171"/>
  <c r="U172"/>
  <c r="X172"/>
  <c r="U173"/>
  <c r="X173"/>
  <c r="U174"/>
  <c r="X174"/>
  <c r="U175"/>
  <c r="X175"/>
  <c r="U176"/>
  <c r="X176"/>
  <c r="U177"/>
  <c r="X177"/>
  <c r="U178"/>
  <c r="X178"/>
  <c r="U179"/>
  <c r="X179"/>
  <c r="U180"/>
  <c r="X180"/>
  <c r="U181"/>
  <c r="X181"/>
  <c r="U182"/>
  <c r="X182"/>
  <c r="U183"/>
  <c r="X183"/>
  <c r="U184"/>
  <c r="X184"/>
  <c r="U185"/>
  <c r="X185"/>
  <c r="U186"/>
  <c r="X186"/>
  <c r="U187"/>
  <c r="X187"/>
  <c r="U188"/>
  <c r="X188"/>
  <c r="U189"/>
  <c r="X189"/>
  <c r="U190"/>
  <c r="X190"/>
  <c r="U191"/>
  <c r="X191"/>
  <c r="U192"/>
  <c r="X192"/>
  <c r="U193"/>
  <c r="X193"/>
  <c r="U194"/>
  <c r="X194"/>
  <c r="U195"/>
  <c r="X195"/>
  <c r="U196"/>
  <c r="X196"/>
  <c r="U197"/>
  <c r="X197"/>
  <c r="U198"/>
  <c r="X198"/>
  <c r="U199"/>
  <c r="X199"/>
  <c r="U200"/>
  <c r="X200"/>
  <c r="U201"/>
  <c r="X201"/>
  <c r="U202"/>
  <c r="X202"/>
  <c r="U203"/>
  <c r="X203"/>
  <c r="U204"/>
  <c r="X204"/>
  <c r="U205"/>
  <c r="X205"/>
  <c r="U206"/>
  <c r="X206"/>
  <c r="U207"/>
  <c r="X207"/>
  <c r="U208"/>
  <c r="X208"/>
  <c r="U209"/>
  <c r="X209"/>
  <c r="U210"/>
  <c r="X210"/>
  <c r="U211"/>
  <c r="X211"/>
  <c r="U212"/>
  <c r="X212"/>
  <c r="U213"/>
  <c r="X213"/>
  <c r="U214"/>
  <c r="X214"/>
  <c r="U215"/>
  <c r="X215"/>
  <c r="U216"/>
  <c r="X216"/>
  <c r="U217"/>
  <c r="X217"/>
  <c r="U218"/>
  <c r="X218"/>
  <c r="U219"/>
  <c r="X219"/>
  <c r="U220"/>
  <c r="X220"/>
  <c r="U221"/>
  <c r="X221"/>
  <c r="U222"/>
  <c r="X222"/>
  <c r="U223"/>
  <c r="X223"/>
  <c r="U224"/>
  <c r="X224"/>
  <c r="U225"/>
  <c r="X225"/>
  <c r="U226"/>
  <c r="X226"/>
  <c r="U227"/>
  <c r="X227"/>
  <c r="U228"/>
  <c r="X228"/>
  <c r="U229"/>
  <c r="X229"/>
  <c r="U230"/>
  <c r="X230"/>
  <c r="U231"/>
  <c r="X231"/>
  <c r="U232"/>
  <c r="X232"/>
  <c r="U233"/>
  <c r="X233"/>
  <c r="U234"/>
  <c r="X234"/>
  <c r="U235"/>
  <c r="X235"/>
  <c r="U236"/>
  <c r="X236"/>
  <c r="U237"/>
  <c r="X237"/>
  <c r="U238"/>
  <c r="X238"/>
  <c r="U239"/>
  <c r="X239"/>
  <c r="U240"/>
  <c r="X240"/>
  <c r="U241"/>
  <c r="X241"/>
  <c r="U242"/>
  <c r="X242"/>
  <c r="U243"/>
  <c r="X243"/>
  <c r="U244"/>
  <c r="X244"/>
  <c r="U245"/>
  <c r="X245"/>
  <c r="U246"/>
  <c r="X246"/>
  <c r="U247"/>
  <c r="X247"/>
  <c r="U248"/>
  <c r="X248"/>
  <c r="U249"/>
  <c r="X249"/>
  <c r="U250"/>
  <c r="X250"/>
  <c r="U251"/>
  <c r="X251"/>
  <c r="U252"/>
  <c r="X252"/>
  <c r="U253"/>
  <c r="X253"/>
  <c r="U254"/>
  <c r="X254"/>
  <c r="U255"/>
  <c r="X255"/>
  <c r="U256"/>
  <c r="X256"/>
  <c r="U257"/>
  <c r="X257"/>
  <c r="U258"/>
  <c r="X258"/>
  <c r="U259"/>
  <c r="X259"/>
  <c r="U260"/>
  <c r="X260"/>
  <c r="U261"/>
  <c r="X261"/>
  <c r="U262"/>
  <c r="X262"/>
  <c r="U263"/>
  <c r="X263"/>
  <c r="U264"/>
  <c r="X264"/>
  <c r="U265"/>
  <c r="X265"/>
  <c r="U266"/>
  <c r="X266"/>
  <c r="U267"/>
  <c r="X267"/>
  <c r="U268"/>
  <c r="X268"/>
  <c r="U269"/>
  <c r="X269"/>
  <c r="U270"/>
  <c r="X270"/>
  <c r="U271"/>
  <c r="X271"/>
  <c r="U272"/>
  <c r="X272"/>
  <c r="U273"/>
  <c r="X273"/>
  <c r="U274"/>
  <c r="X274"/>
  <c r="U275"/>
  <c r="X275"/>
  <c r="U276"/>
  <c r="X276"/>
  <c r="U277"/>
  <c r="X277"/>
  <c r="U278"/>
  <c r="X278"/>
  <c r="U279"/>
  <c r="X279"/>
  <c r="U280"/>
  <c r="X280"/>
  <c r="U281"/>
  <c r="X281"/>
  <c r="U282"/>
  <c r="X282"/>
  <c r="U283"/>
  <c r="X283"/>
  <c r="U284"/>
  <c r="X284"/>
  <c r="U285"/>
  <c r="X285"/>
  <c r="U286"/>
  <c r="X286"/>
  <c r="U287"/>
  <c r="X287"/>
  <c r="U288"/>
  <c r="X288"/>
  <c r="U289"/>
  <c r="X289"/>
  <c r="U290"/>
  <c r="X290"/>
  <c r="U291"/>
  <c r="X291"/>
  <c r="U292"/>
  <c r="X292"/>
  <c r="U293"/>
  <c r="X293"/>
  <c r="U294"/>
  <c r="X294"/>
  <c r="U295"/>
  <c r="X295"/>
  <c r="U296"/>
  <c r="X296"/>
  <c r="U297"/>
  <c r="X297"/>
  <c r="U298"/>
  <c r="X298"/>
  <c r="U299"/>
  <c r="X299"/>
  <c r="U300"/>
  <c r="X300"/>
  <c r="U301"/>
  <c r="X301"/>
  <c r="U302"/>
  <c r="X302"/>
  <c r="U303"/>
  <c r="X303"/>
  <c r="U304"/>
  <c r="X304"/>
  <c r="U305"/>
  <c r="X305"/>
  <c r="U306"/>
  <c r="X306"/>
  <c r="U307"/>
  <c r="X307"/>
  <c r="U308"/>
  <c r="X308"/>
  <c r="U309"/>
  <c r="X309"/>
  <c r="U310"/>
  <c r="X310"/>
  <c r="U311"/>
  <c r="X311"/>
  <c r="U312"/>
  <c r="X312"/>
  <c r="U313"/>
  <c r="X313"/>
  <c r="U314"/>
  <c r="X314"/>
  <c r="U315"/>
  <c r="X315"/>
  <c r="U316"/>
  <c r="X316"/>
  <c r="U317"/>
  <c r="X317"/>
  <c r="U318"/>
  <c r="X318"/>
  <c r="U319"/>
  <c r="X319"/>
  <c r="U320"/>
  <c r="X320"/>
  <c r="U321"/>
  <c r="X321"/>
  <c r="U322"/>
  <c r="X322"/>
  <c r="U323"/>
  <c r="X323"/>
  <c r="U324"/>
  <c r="X324"/>
  <c r="U325"/>
  <c r="X325"/>
  <c r="U326"/>
  <c r="X326"/>
  <c r="U327"/>
  <c r="X327"/>
  <c r="U328"/>
  <c r="X328"/>
  <c r="U329"/>
  <c r="X329"/>
  <c r="U330"/>
  <c r="X330"/>
  <c r="U331"/>
  <c r="X331"/>
  <c r="U332"/>
  <c r="X332"/>
  <c r="U333"/>
  <c r="X333"/>
  <c r="U334"/>
  <c r="X334"/>
  <c r="U335"/>
  <c r="X335"/>
  <c r="U336"/>
  <c r="X336"/>
  <c r="U337"/>
  <c r="X337"/>
  <c r="U338"/>
  <c r="X338"/>
  <c r="U339"/>
  <c r="X339"/>
  <c r="U340"/>
  <c r="X340"/>
  <c r="U341"/>
  <c r="X341"/>
  <c r="U342"/>
  <c r="X342"/>
  <c r="U343"/>
  <c r="X343"/>
  <c r="U344"/>
  <c r="X344"/>
  <c r="U345"/>
  <c r="X345"/>
  <c r="U346"/>
  <c r="X346"/>
  <c r="U347"/>
  <c r="X347"/>
  <c r="U348"/>
  <c r="X348"/>
  <c r="U349"/>
  <c r="X349"/>
  <c r="U350"/>
  <c r="X350"/>
  <c r="U351"/>
  <c r="X351"/>
  <c r="U352"/>
  <c r="X352"/>
  <c r="U353"/>
  <c r="X353"/>
  <c r="U354"/>
  <c r="X354"/>
  <c r="U355"/>
  <c r="X355"/>
  <c r="U356"/>
  <c r="X356"/>
  <c r="U357"/>
  <c r="X357"/>
  <c r="U358"/>
  <c r="X358"/>
  <c r="U359"/>
  <c r="X359"/>
  <c r="U360"/>
  <c r="X360"/>
  <c r="U361"/>
  <c r="X361"/>
  <c r="U362"/>
  <c r="X362"/>
  <c r="U363"/>
  <c r="X363"/>
  <c r="U364"/>
  <c r="X364"/>
  <c r="U365"/>
  <c r="X365"/>
  <c r="U366"/>
  <c r="X366"/>
  <c r="U367"/>
  <c r="X367"/>
  <c r="U368"/>
  <c r="X368"/>
  <c r="U369"/>
  <c r="X369"/>
  <c r="U370"/>
  <c r="X370"/>
  <c r="U371"/>
  <c r="X371"/>
  <c r="U372"/>
  <c r="X372"/>
  <c r="U373"/>
  <c r="X373"/>
  <c r="U374"/>
  <c r="X374"/>
  <c r="U375"/>
  <c r="X375"/>
  <c r="U376"/>
  <c r="X376"/>
  <c r="U377"/>
  <c r="X377"/>
  <c r="U378"/>
  <c r="X378"/>
  <c r="U379"/>
  <c r="X379"/>
  <c r="U380"/>
  <c r="X380"/>
  <c r="U381"/>
  <c r="X381"/>
  <c r="U382"/>
  <c r="X382"/>
  <c r="U383"/>
  <c r="X383"/>
  <c r="U384"/>
  <c r="X384"/>
  <c r="U385"/>
  <c r="X385"/>
  <c r="U386"/>
  <c r="X386"/>
  <c r="U387"/>
  <c r="X387"/>
  <c r="U388"/>
  <c r="X388"/>
  <c r="U389"/>
  <c r="X389"/>
  <c r="U390"/>
  <c r="X390"/>
  <c r="U391"/>
  <c r="X391"/>
  <c r="U392"/>
  <c r="X392"/>
  <c r="U393"/>
  <c r="X393"/>
  <c r="U394"/>
  <c r="X394"/>
  <c r="U395"/>
  <c r="X395"/>
  <c r="U396"/>
  <c r="X396"/>
  <c r="U397"/>
  <c r="X397"/>
  <c r="U398"/>
  <c r="X398"/>
  <c r="U399"/>
  <c r="X399"/>
  <c r="U400"/>
  <c r="X400"/>
  <c r="U401"/>
  <c r="X401"/>
  <c r="U402"/>
  <c r="X402"/>
  <c r="U403"/>
  <c r="X403"/>
  <c r="U404"/>
  <c r="X404"/>
  <c r="U405"/>
  <c r="X405"/>
  <c r="U406"/>
  <c r="X406"/>
  <c r="U407"/>
  <c r="X407"/>
  <c r="U408"/>
  <c r="X408"/>
  <c r="U409"/>
  <c r="X409"/>
  <c r="U410"/>
  <c r="X410"/>
  <c r="U411"/>
  <c r="X411"/>
  <c r="U412"/>
  <c r="X412"/>
  <c r="U413"/>
  <c r="X413"/>
  <c r="U414"/>
  <c r="X414"/>
  <c r="U415"/>
  <c r="X415"/>
  <c r="U416"/>
  <c r="X416"/>
  <c r="U417"/>
  <c r="X417"/>
  <c r="U418"/>
  <c r="X418"/>
  <c r="U419"/>
  <c r="X419"/>
  <c r="U420"/>
  <c r="X420"/>
  <c r="U421"/>
  <c r="X421"/>
  <c r="U422"/>
  <c r="X422"/>
  <c r="U423"/>
  <c r="X423"/>
  <c r="U424"/>
  <c r="X424"/>
  <c r="U425"/>
  <c r="X425"/>
  <c r="U426"/>
  <c r="X426"/>
  <c r="U427"/>
  <c r="X427"/>
  <c r="U428"/>
  <c r="X428"/>
  <c r="U429"/>
  <c r="X429"/>
  <c r="U430"/>
  <c r="X430"/>
  <c r="U431"/>
  <c r="X431"/>
  <c r="U432"/>
  <c r="X432"/>
  <c r="U433"/>
  <c r="X433"/>
  <c r="U434"/>
  <c r="X434"/>
  <c r="U435"/>
  <c r="X435"/>
  <c r="U436"/>
  <c r="X436"/>
  <c r="U437"/>
  <c r="X437"/>
  <c r="U438"/>
  <c r="X438"/>
  <c r="U439"/>
  <c r="X439"/>
  <c r="U440"/>
  <c r="X440"/>
  <c r="U441"/>
  <c r="X441"/>
  <c r="U442"/>
  <c r="X442"/>
  <c r="U443"/>
  <c r="X443"/>
  <c r="U444"/>
  <c r="X444"/>
  <c r="U445"/>
  <c r="X445"/>
  <c r="U446"/>
  <c r="X446"/>
  <c r="U447"/>
  <c r="X447"/>
  <c r="U448"/>
  <c r="X448"/>
  <c r="U449"/>
  <c r="X449"/>
  <c r="U450"/>
  <c r="X450"/>
  <c r="U451"/>
  <c r="X451"/>
  <c r="U452"/>
  <c r="X452"/>
  <c r="U453"/>
  <c r="X453"/>
  <c r="U454"/>
  <c r="X454"/>
  <c r="U455"/>
  <c r="X455"/>
  <c r="U456"/>
  <c r="X456"/>
  <c r="U457"/>
  <c r="X457"/>
  <c r="U458"/>
  <c r="X458"/>
  <c r="U459"/>
  <c r="X459"/>
  <c r="U460"/>
  <c r="X460"/>
  <c r="U461"/>
  <c r="X461"/>
  <c r="U462"/>
  <c r="X462"/>
  <c r="U463"/>
  <c r="X463"/>
  <c r="U464"/>
  <c r="X464"/>
  <c r="U465"/>
  <c r="X465"/>
  <c r="U466"/>
  <c r="X466"/>
  <c r="U467"/>
  <c r="X467"/>
  <c r="U468"/>
  <c r="X468"/>
  <c r="U469"/>
  <c r="X469"/>
  <c r="U470"/>
  <c r="X470"/>
  <c r="U471"/>
  <c r="X471"/>
  <c r="U472"/>
  <c r="X472"/>
  <c r="U473"/>
  <c r="X473"/>
  <c r="U474"/>
  <c r="X474"/>
  <c r="U475"/>
  <c r="X475"/>
  <c r="U476"/>
  <c r="X476"/>
  <c r="U477"/>
  <c r="X477"/>
  <c r="U478"/>
  <c r="X478"/>
  <c r="U479"/>
  <c r="X479"/>
  <c r="U480"/>
  <c r="X480"/>
  <c r="U481"/>
  <c r="X481"/>
  <c r="U482"/>
  <c r="X482"/>
  <c r="U483"/>
  <c r="X483"/>
  <c r="U484"/>
  <c r="X484"/>
  <c r="U485"/>
  <c r="X485"/>
  <c r="U486"/>
  <c r="X486"/>
  <c r="U487"/>
  <c r="X487"/>
  <c r="U488"/>
  <c r="X488"/>
  <c r="U489"/>
  <c r="X489"/>
  <c r="U490"/>
  <c r="X490"/>
  <c r="U491"/>
  <c r="X491"/>
  <c r="U492"/>
  <c r="X492"/>
  <c r="U493"/>
  <c r="X493"/>
  <c r="U494"/>
  <c r="X494"/>
  <c r="U495"/>
  <c r="X495"/>
  <c r="U496"/>
  <c r="X496"/>
  <c r="U497"/>
  <c r="X497"/>
  <c r="U498"/>
  <c r="X498"/>
  <c r="U499"/>
  <c r="X499"/>
  <c r="U500"/>
  <c r="X500"/>
  <c r="U501"/>
  <c r="X501"/>
  <c r="U502"/>
  <c r="X502"/>
  <c r="U503"/>
  <c r="X503"/>
  <c r="U504"/>
  <c r="X504"/>
  <c r="U505"/>
  <c r="X505"/>
  <c r="U506"/>
  <c r="X506"/>
  <c r="U507"/>
  <c r="X507"/>
  <c r="U508"/>
  <c r="X508"/>
  <c r="U509"/>
  <c r="X509"/>
  <c r="U510"/>
  <c r="X510"/>
  <c r="U511"/>
  <c r="X511"/>
  <c r="U512"/>
  <c r="X512"/>
  <c r="U513"/>
  <c r="X513"/>
  <c r="U514"/>
  <c r="X514"/>
  <c r="U515"/>
  <c r="X515"/>
  <c r="U516"/>
  <c r="X516"/>
  <c r="U517"/>
  <c r="X517"/>
  <c r="U518"/>
  <c r="X518"/>
  <c r="U519"/>
  <c r="X519"/>
  <c r="U520"/>
  <c r="X520"/>
  <c r="U521"/>
  <c r="X521"/>
  <c r="U522"/>
  <c r="X522"/>
  <c r="U523"/>
  <c r="X523"/>
  <c r="U524"/>
  <c r="X524"/>
  <c r="U525"/>
  <c r="X525"/>
  <c r="U526"/>
  <c r="X526"/>
  <c r="U527"/>
  <c r="X527"/>
  <c r="U528"/>
  <c r="X528"/>
  <c r="U529"/>
  <c r="X529"/>
  <c r="U530"/>
  <c r="X530"/>
  <c r="U531"/>
  <c r="X531"/>
  <c r="U532"/>
  <c r="X532"/>
  <c r="U533"/>
  <c r="X533"/>
  <c r="U534"/>
  <c r="X534"/>
  <c r="U535"/>
  <c r="X535"/>
  <c r="U536"/>
  <c r="X536"/>
  <c r="U537"/>
  <c r="X537"/>
  <c r="U538"/>
  <c r="X538"/>
  <c r="U539"/>
  <c r="X539"/>
  <c r="U540"/>
  <c r="X540"/>
  <c r="U541"/>
  <c r="X541"/>
  <c r="U542"/>
  <c r="X542"/>
  <c r="U543"/>
  <c r="X543"/>
  <c r="U544"/>
  <c r="X544"/>
  <c r="U545"/>
  <c r="X545"/>
  <c r="U546"/>
  <c r="X546"/>
  <c r="U547"/>
  <c r="X547"/>
  <c r="U548"/>
  <c r="X548"/>
  <c r="U549"/>
  <c r="X549"/>
  <c r="U550"/>
  <c r="X550"/>
  <c r="U551"/>
  <c r="X551"/>
  <c r="U552"/>
  <c r="X552"/>
  <c r="U553"/>
  <c r="X553"/>
  <c r="U554"/>
  <c r="X554"/>
  <c r="U555"/>
  <c r="X555"/>
  <c r="U556"/>
  <c r="X556"/>
  <c r="U557"/>
  <c r="X557"/>
  <c r="U558"/>
  <c r="X558"/>
  <c r="U559"/>
  <c r="X559"/>
  <c r="U560"/>
  <c r="X560"/>
  <c r="U561"/>
  <c r="X561"/>
  <c r="U562"/>
  <c r="X562"/>
  <c r="U563"/>
  <c r="X563"/>
  <c r="U564"/>
  <c r="X564"/>
  <c r="U565"/>
  <c r="X565"/>
  <c r="U566"/>
  <c r="X566"/>
  <c r="U567"/>
  <c r="X567"/>
  <c r="U568"/>
  <c r="X568"/>
  <c r="U569"/>
  <c r="X569"/>
  <c r="U570"/>
  <c r="X570"/>
  <c r="U571"/>
  <c r="X571"/>
  <c r="U572"/>
  <c r="X572"/>
  <c r="U573"/>
  <c r="X573"/>
  <c r="U574"/>
  <c r="X574"/>
  <c r="U575"/>
  <c r="X575"/>
  <c r="U576"/>
  <c r="X576"/>
  <c r="U577"/>
  <c r="X577"/>
  <c r="U578"/>
  <c r="X578"/>
  <c r="U579"/>
  <c r="X579"/>
  <c r="U580"/>
  <c r="X580"/>
  <c r="U581"/>
  <c r="X581"/>
  <c r="U582"/>
  <c r="X582"/>
  <c r="U583"/>
  <c r="X583"/>
  <c r="U584"/>
  <c r="X584"/>
  <c r="U585"/>
  <c r="X585"/>
  <c r="U586"/>
  <c r="X586"/>
  <c r="U587"/>
  <c r="X587"/>
  <c r="U588"/>
  <c r="X588"/>
  <c r="U589"/>
  <c r="X589"/>
  <c r="U590"/>
  <c r="X590"/>
  <c r="U591"/>
  <c r="X591"/>
  <c r="U592"/>
  <c r="X592"/>
  <c r="U593"/>
  <c r="X593"/>
  <c r="U594"/>
  <c r="X594"/>
  <c r="U595"/>
  <c r="X595"/>
  <c r="U596"/>
  <c r="X596"/>
  <c r="U597"/>
  <c r="X597"/>
  <c r="U598"/>
  <c r="X598"/>
  <c r="U599"/>
  <c r="X599"/>
  <c r="U600"/>
  <c r="X600"/>
  <c r="U601"/>
  <c r="X601"/>
  <c r="U602"/>
  <c r="X602"/>
  <c r="U603"/>
  <c r="X603"/>
  <c r="U604"/>
  <c r="X604"/>
  <c r="U605"/>
  <c r="X605"/>
  <c r="U606"/>
  <c r="X606"/>
  <c r="U607"/>
  <c r="X607"/>
  <c r="U608"/>
  <c r="X608"/>
  <c r="U609"/>
  <c r="X609"/>
  <c r="U610"/>
  <c r="X610"/>
  <c r="U611"/>
  <c r="X611"/>
  <c r="U612"/>
  <c r="X612"/>
  <c r="U613"/>
  <c r="X613"/>
  <c r="U614"/>
  <c r="X614"/>
  <c r="U615"/>
  <c r="X615"/>
  <c r="U616"/>
  <c r="X616"/>
  <c r="U617"/>
  <c r="X617"/>
  <c r="U618"/>
  <c r="X618"/>
  <c r="U619"/>
  <c r="X619"/>
  <c r="U620"/>
  <c r="X620"/>
  <c r="U621"/>
  <c r="X621"/>
  <c r="U622"/>
  <c r="X622"/>
  <c r="U623"/>
  <c r="X623"/>
  <c r="U624"/>
  <c r="X624"/>
  <c r="U625"/>
  <c r="X625"/>
  <c r="U626"/>
  <c r="X626"/>
  <c r="U627"/>
  <c r="X627"/>
  <c r="U628"/>
  <c r="X628"/>
  <c r="U629"/>
  <c r="X629"/>
  <c r="U630"/>
  <c r="X630"/>
  <c r="U631"/>
  <c r="X631"/>
  <c r="U632"/>
  <c r="X632"/>
  <c r="U633"/>
  <c r="X633"/>
  <c r="U634"/>
  <c r="X634"/>
  <c r="U635"/>
  <c r="X635"/>
  <c r="U636"/>
  <c r="X636"/>
  <c r="U637"/>
  <c r="X637"/>
  <c r="U638"/>
  <c r="X638"/>
  <c r="U639"/>
  <c r="X639"/>
  <c r="U640"/>
  <c r="X640"/>
  <c r="U641"/>
  <c r="X641"/>
  <c r="U642"/>
  <c r="X642"/>
  <c r="U643"/>
  <c r="X643"/>
  <c r="U644"/>
  <c r="X644"/>
  <c r="U645"/>
  <c r="X645"/>
  <c r="U646"/>
  <c r="X646"/>
  <c r="U647"/>
  <c r="X647"/>
  <c r="U648"/>
  <c r="X648"/>
  <c r="U649"/>
  <c r="X649"/>
  <c r="U650"/>
  <c r="X650"/>
  <c r="U651"/>
  <c r="X651"/>
  <c r="U652"/>
  <c r="X652"/>
  <c r="U653"/>
  <c r="X653"/>
  <c r="U654"/>
  <c r="X654"/>
  <c r="U655"/>
  <c r="X655"/>
  <c r="U656"/>
  <c r="X656"/>
  <c r="U657"/>
  <c r="X657"/>
  <c r="U658"/>
  <c r="X658"/>
  <c r="U659"/>
  <c r="X659"/>
  <c r="U660"/>
  <c r="X660"/>
  <c r="U661"/>
  <c r="X661"/>
  <c r="U662"/>
  <c r="X662"/>
  <c r="U663"/>
  <c r="X663"/>
  <c r="U664"/>
  <c r="X664"/>
  <c r="U665"/>
  <c r="X665"/>
  <c r="U666"/>
  <c r="X666"/>
  <c r="U667"/>
  <c r="X667"/>
  <c r="U668"/>
  <c r="X668"/>
  <c r="U669"/>
  <c r="X669"/>
  <c r="U670"/>
  <c r="X670"/>
  <c r="U671"/>
  <c r="X671"/>
  <c r="U672"/>
  <c r="X672"/>
  <c r="U673"/>
  <c r="X673"/>
  <c r="U674"/>
  <c r="X674"/>
  <c r="U675"/>
  <c r="X675"/>
  <c r="U676"/>
  <c r="X676"/>
  <c r="U677"/>
  <c r="X677"/>
  <c r="U678"/>
  <c r="X678"/>
  <c r="U679"/>
  <c r="X679"/>
  <c r="U680"/>
  <c r="X680"/>
  <c r="U681"/>
  <c r="X681"/>
  <c r="U682"/>
  <c r="X682"/>
  <c r="U683"/>
  <c r="X683"/>
  <c r="U684"/>
  <c r="X684"/>
  <c r="U685"/>
  <c r="X685"/>
  <c r="U686"/>
  <c r="X686"/>
  <c r="U687"/>
  <c r="X687"/>
  <c r="U688"/>
  <c r="X688"/>
  <c r="U689"/>
  <c r="X689"/>
  <c r="U690"/>
  <c r="X690"/>
  <c r="U691"/>
  <c r="X691"/>
  <c r="U692"/>
  <c r="X692"/>
  <c r="U693"/>
  <c r="X693"/>
  <c r="U694"/>
  <c r="X694"/>
  <c r="U695"/>
  <c r="X695"/>
  <c r="U696"/>
  <c r="X696"/>
  <c r="U697"/>
  <c r="X697"/>
  <c r="U698"/>
  <c r="X698"/>
  <c r="U699"/>
  <c r="X699"/>
  <c r="U700"/>
  <c r="X700"/>
  <c r="U701"/>
  <c r="X701"/>
  <c r="U702"/>
  <c r="X702"/>
  <c r="U703"/>
  <c r="X703"/>
  <c r="U704"/>
  <c r="X704"/>
  <c r="U705"/>
  <c r="X705"/>
  <c r="U706"/>
  <c r="X706"/>
  <c r="U707"/>
  <c r="X707"/>
  <c r="U708"/>
  <c r="X708"/>
  <c r="U709"/>
  <c r="X709"/>
  <c r="U710"/>
  <c r="X710"/>
  <c r="U711"/>
  <c r="X711"/>
  <c r="U712"/>
  <c r="X712"/>
  <c r="U713"/>
  <c r="X713"/>
  <c r="U714"/>
  <c r="X714"/>
  <c r="U715"/>
  <c r="X715"/>
  <c r="U716"/>
  <c r="X716"/>
  <c r="U717"/>
  <c r="X717"/>
  <c r="U718"/>
  <c r="X718"/>
  <c r="U719"/>
  <c r="X719"/>
  <c r="U720"/>
  <c r="X720"/>
  <c r="U721"/>
  <c r="X721"/>
  <c r="U722"/>
  <c r="X722"/>
  <c r="U723"/>
  <c r="X723"/>
  <c r="U724"/>
  <c r="X724"/>
  <c r="U725"/>
  <c r="X725"/>
  <c r="U726"/>
  <c r="X726"/>
  <c r="U727"/>
  <c r="X727"/>
  <c r="U728"/>
  <c r="X728"/>
  <c r="U729"/>
  <c r="X729"/>
  <c r="U730"/>
  <c r="X730"/>
  <c r="U731"/>
  <c r="X731"/>
  <c r="U732"/>
  <c r="X732"/>
  <c r="U733"/>
  <c r="X733"/>
  <c r="U734"/>
  <c r="X734"/>
  <c r="U735"/>
  <c r="X735"/>
  <c r="U736"/>
  <c r="X736"/>
  <c r="U737"/>
  <c r="X737"/>
  <c r="U738"/>
  <c r="X738"/>
  <c r="U739"/>
  <c r="X739"/>
  <c r="U740"/>
  <c r="X740"/>
  <c r="U741"/>
  <c r="X741"/>
  <c r="U742"/>
  <c r="X742"/>
  <c r="U743"/>
  <c r="X743"/>
  <c r="U744"/>
  <c r="X744"/>
  <c r="U745"/>
  <c r="X745"/>
  <c r="U746"/>
  <c r="X746"/>
  <c r="U747"/>
  <c r="X747"/>
  <c r="U748"/>
  <c r="X748"/>
  <c r="U749"/>
  <c r="X749"/>
  <c r="U750"/>
  <c r="X750"/>
  <c r="U751"/>
  <c r="X751"/>
  <c r="U752"/>
  <c r="X752"/>
  <c r="U753"/>
  <c r="X753"/>
  <c r="U754"/>
  <c r="X754"/>
  <c r="U755"/>
  <c r="X755"/>
  <c r="U756"/>
  <c r="X756"/>
  <c r="U757"/>
  <c r="X757"/>
  <c r="U758"/>
  <c r="X758"/>
  <c r="U759"/>
  <c r="X759"/>
  <c r="U760"/>
  <c r="X760"/>
  <c r="U761"/>
  <c r="X761"/>
  <c r="U762"/>
  <c r="X762"/>
  <c r="U763"/>
  <c r="X763"/>
  <c r="U764"/>
  <c r="X764"/>
  <c r="U765"/>
  <c r="X765"/>
  <c r="U766"/>
  <c r="X766"/>
  <c r="U767"/>
  <c r="X767"/>
  <c r="U768"/>
  <c r="X768"/>
  <c r="U769"/>
  <c r="X769"/>
  <c r="U770"/>
  <c r="X770"/>
  <c r="U771"/>
  <c r="X771"/>
  <c r="U772"/>
  <c r="X772"/>
  <c r="U773"/>
  <c r="X773"/>
  <c r="U774"/>
  <c r="X774"/>
  <c r="U775"/>
  <c r="X775"/>
  <c r="U776"/>
  <c r="X776"/>
  <c r="U777"/>
  <c r="X777"/>
  <c r="U778"/>
  <c r="X778"/>
  <c r="U779"/>
  <c r="X779"/>
  <c r="U780"/>
  <c r="X780"/>
  <c r="U781"/>
  <c r="X781"/>
  <c r="U782"/>
  <c r="X782"/>
  <c r="U783"/>
  <c r="X783"/>
  <c r="U784"/>
  <c r="X784"/>
  <c r="U785"/>
  <c r="X785"/>
  <c r="U786"/>
  <c r="X786"/>
  <c r="U787"/>
  <c r="X787"/>
  <c r="U788"/>
  <c r="X788"/>
  <c r="U789"/>
  <c r="X789"/>
  <c r="U790"/>
  <c r="X790"/>
  <c r="U791"/>
  <c r="X791"/>
  <c r="U792"/>
  <c r="X792"/>
  <c r="U793"/>
  <c r="X793"/>
  <c r="U794"/>
  <c r="X794"/>
  <c r="U795"/>
  <c r="X795"/>
  <c r="U796"/>
  <c r="X796"/>
  <c r="U797"/>
  <c r="X797"/>
  <c r="U798"/>
  <c r="X798"/>
  <c r="U799"/>
  <c r="X799"/>
  <c r="U800"/>
  <c r="X800"/>
  <c r="U801"/>
  <c r="X801"/>
  <c r="U802"/>
  <c r="X802"/>
  <c r="U803"/>
  <c r="X803"/>
  <c r="U804"/>
  <c r="X804"/>
  <c r="U805"/>
  <c r="X805"/>
  <c r="U806"/>
  <c r="X806"/>
  <c r="U807"/>
  <c r="X807"/>
  <c r="U808"/>
  <c r="X808"/>
  <c r="U809"/>
  <c r="X809"/>
  <c r="U810"/>
  <c r="X810"/>
  <c r="U811"/>
  <c r="X811"/>
  <c r="U812"/>
  <c r="X812"/>
  <c r="U813"/>
  <c r="X813"/>
  <c r="U814"/>
  <c r="X814"/>
  <c r="U815"/>
  <c r="X815"/>
  <c r="U816"/>
  <c r="X816"/>
  <c r="U817"/>
  <c r="X817"/>
  <c r="U818"/>
  <c r="X818"/>
  <c r="U819"/>
  <c r="X819"/>
  <c r="U820"/>
  <c r="X820"/>
  <c r="U821"/>
  <c r="X821"/>
  <c r="U822"/>
  <c r="X822"/>
  <c r="U823"/>
  <c r="X823"/>
  <c r="U824"/>
  <c r="X824"/>
  <c r="U825"/>
  <c r="X825"/>
  <c r="U826"/>
  <c r="X826"/>
  <c r="U827"/>
  <c r="X827"/>
  <c r="U828"/>
  <c r="X828"/>
  <c r="U829"/>
  <c r="X829"/>
  <c r="U830"/>
  <c r="X830"/>
  <c r="U831"/>
  <c r="X831"/>
  <c r="U832"/>
  <c r="X832"/>
  <c r="U833"/>
  <c r="X833"/>
  <c r="U834"/>
  <c r="X834"/>
  <c r="U835"/>
  <c r="X835"/>
  <c r="U836"/>
  <c r="X836"/>
  <c r="U837"/>
  <c r="X837"/>
  <c r="U838"/>
  <c r="X838"/>
  <c r="U839"/>
  <c r="X839"/>
  <c r="U840"/>
  <c r="X840"/>
  <c r="U841"/>
  <c r="X841"/>
  <c r="U842"/>
  <c r="X842"/>
  <c r="U843"/>
  <c r="X843"/>
  <c r="U844"/>
  <c r="X844"/>
  <c r="U845"/>
  <c r="X845"/>
  <c r="U846"/>
  <c r="X846"/>
  <c r="U847"/>
  <c r="X847"/>
  <c r="U848"/>
  <c r="X848"/>
  <c r="U849"/>
  <c r="X849"/>
  <c r="U850"/>
  <c r="X850"/>
  <c r="U851"/>
  <c r="X851"/>
  <c r="U852"/>
  <c r="X852"/>
  <c r="U853"/>
  <c r="X853"/>
  <c r="U854"/>
  <c r="X854"/>
  <c r="U855"/>
  <c r="X855"/>
  <c r="U856"/>
  <c r="X856"/>
  <c r="U857"/>
  <c r="X857"/>
  <c r="U858"/>
  <c r="X858"/>
  <c r="U859"/>
  <c r="X859"/>
  <c r="U860"/>
  <c r="X860"/>
  <c r="U861"/>
  <c r="X861"/>
  <c r="U862"/>
  <c r="X862"/>
  <c r="U863"/>
  <c r="X863"/>
  <c r="U864"/>
  <c r="X864"/>
  <c r="U865"/>
  <c r="X865"/>
  <c r="U866"/>
  <c r="X866"/>
  <c r="U867"/>
  <c r="X867"/>
  <c r="U868"/>
  <c r="X868"/>
  <c r="U869"/>
  <c r="X869"/>
  <c r="U870"/>
  <c r="X870"/>
  <c r="U871"/>
  <c r="X871"/>
  <c r="U872"/>
  <c r="X872"/>
  <c r="U873"/>
  <c r="X873"/>
  <c r="U874"/>
  <c r="X874"/>
  <c r="U875"/>
  <c r="X875"/>
  <c r="U876"/>
  <c r="X876"/>
  <c r="U877"/>
  <c r="X877"/>
  <c r="U878"/>
  <c r="X878"/>
  <c r="U879"/>
  <c r="X879"/>
  <c r="U880"/>
  <c r="X880"/>
  <c r="U881"/>
  <c r="X881"/>
  <c r="U882"/>
  <c r="X882"/>
  <c r="U883"/>
  <c r="X883"/>
  <c r="U884"/>
  <c r="X884"/>
  <c r="U885"/>
  <c r="X885"/>
  <c r="U886"/>
  <c r="X886"/>
  <c r="U887"/>
  <c r="X887"/>
  <c r="U888"/>
  <c r="X888"/>
  <c r="U889"/>
  <c r="X889"/>
  <c r="U890"/>
  <c r="X890"/>
  <c r="U891"/>
  <c r="X891"/>
  <c r="U892"/>
  <c r="X892"/>
  <c r="U893"/>
  <c r="X893"/>
  <c r="U894"/>
  <c r="X894"/>
  <c r="U895"/>
  <c r="X895"/>
  <c r="U896"/>
  <c r="X896"/>
  <c r="U897"/>
  <c r="X897"/>
  <c r="U898"/>
  <c r="X898"/>
  <c r="U899"/>
  <c r="X899"/>
  <c r="U900"/>
  <c r="X900"/>
  <c r="U901"/>
  <c r="X901"/>
  <c r="U902"/>
  <c r="X902"/>
  <c r="U903"/>
  <c r="X903"/>
  <c r="U904"/>
  <c r="X904"/>
  <c r="U905"/>
  <c r="X905"/>
  <c r="U906"/>
  <c r="X906"/>
  <c r="U907"/>
  <c r="X907"/>
  <c r="U908"/>
  <c r="X908"/>
  <c r="U909"/>
  <c r="X909"/>
  <c r="U910"/>
  <c r="X910"/>
  <c r="U911"/>
  <c r="X911"/>
  <c r="U912"/>
  <c r="X912"/>
  <c r="U913"/>
  <c r="X913"/>
  <c r="U914"/>
  <c r="X914"/>
  <c r="U915"/>
  <c r="X915"/>
  <c r="U916"/>
  <c r="X916"/>
  <c r="U917"/>
  <c r="X917"/>
  <c r="U918"/>
  <c r="X918"/>
  <c r="U919"/>
  <c r="X919"/>
  <c r="U920"/>
  <c r="X920"/>
  <c r="U921"/>
  <c r="X921"/>
  <c r="U922"/>
  <c r="X922"/>
  <c r="U923"/>
  <c r="X923"/>
  <c r="U924"/>
  <c r="X924"/>
  <c r="U925"/>
  <c r="X925"/>
  <c r="U926"/>
  <c r="X926"/>
  <c r="U927"/>
  <c r="X927"/>
  <c r="U928"/>
  <c r="X928"/>
  <c r="U929"/>
  <c r="X929"/>
  <c r="U930"/>
  <c r="X930"/>
  <c r="U931"/>
  <c r="X931"/>
  <c r="U932"/>
  <c r="X932"/>
  <c r="U933"/>
  <c r="X933"/>
  <c r="U934"/>
  <c r="X934"/>
  <c r="U935"/>
  <c r="X935"/>
  <c r="U936"/>
  <c r="X936"/>
  <c r="U937"/>
  <c r="X937"/>
  <c r="U938"/>
  <c r="X938"/>
  <c r="U939"/>
  <c r="X939"/>
  <c r="U940"/>
  <c r="X940"/>
  <c r="U941"/>
  <c r="X941"/>
  <c r="U942"/>
  <c r="X942"/>
  <c r="U943"/>
  <c r="X943"/>
  <c r="U944"/>
  <c r="X944"/>
  <c r="U945"/>
  <c r="X945"/>
  <c r="U946"/>
  <c r="X946"/>
  <c r="U947"/>
  <c r="X947"/>
  <c r="U948"/>
  <c r="X948"/>
  <c r="U949"/>
  <c r="X949"/>
  <c r="U950"/>
  <c r="X950"/>
  <c r="U951"/>
  <c r="X951"/>
  <c r="U952"/>
  <c r="X952"/>
  <c r="U953"/>
  <c r="X953"/>
  <c r="U954"/>
  <c r="X954"/>
  <c r="U955"/>
  <c r="X955"/>
  <c r="U956"/>
  <c r="X956"/>
  <c r="U957"/>
  <c r="X957"/>
  <c r="U958"/>
  <c r="X958"/>
  <c r="U959"/>
  <c r="X959"/>
  <c r="U960"/>
  <c r="X960"/>
  <c r="U961"/>
  <c r="X961"/>
  <c r="U962"/>
  <c r="X962"/>
  <c r="U963"/>
  <c r="X963"/>
  <c r="U964"/>
  <c r="X964"/>
  <c r="U965"/>
  <c r="X965"/>
  <c r="U966"/>
  <c r="X966"/>
  <c r="U967"/>
  <c r="X967"/>
  <c r="U968"/>
  <c r="X968"/>
  <c r="U969"/>
  <c r="X969"/>
  <c r="U970"/>
  <c r="X970"/>
  <c r="U971"/>
  <c r="X971"/>
  <c r="U972"/>
  <c r="X972"/>
  <c r="U973"/>
  <c r="X973"/>
  <c r="U974"/>
  <c r="X974"/>
  <c r="U975"/>
  <c r="X975"/>
  <c r="U976"/>
  <c r="X976"/>
  <c r="U977"/>
  <c r="X977"/>
  <c r="U978"/>
  <c r="X978"/>
  <c r="U979"/>
  <c r="X979"/>
  <c r="U980"/>
  <c r="X980"/>
  <c r="U981"/>
  <c r="X981"/>
  <c r="U982"/>
  <c r="X982"/>
  <c r="U983"/>
  <c r="X983"/>
  <c r="U984"/>
  <c r="X984"/>
  <c r="U985"/>
  <c r="X985"/>
  <c r="U986"/>
  <c r="X986"/>
  <c r="U987"/>
  <c r="X987"/>
  <c r="U988"/>
  <c r="X988"/>
  <c r="U989"/>
  <c r="X989"/>
  <c r="U990"/>
  <c r="X990"/>
  <c r="U991"/>
  <c r="X991"/>
  <c r="U992"/>
  <c r="X992"/>
  <c r="U993"/>
  <c r="X993"/>
  <c r="U994"/>
  <c r="X994"/>
  <c r="U995"/>
  <c r="X995"/>
  <c r="U996"/>
  <c r="X996"/>
  <c r="U997"/>
  <c r="X997"/>
  <c r="U998"/>
  <c r="X998"/>
  <c r="U999"/>
  <c r="X999"/>
  <c r="U1000"/>
  <c r="X1000"/>
  <c r="U1001"/>
  <c r="X1001"/>
  <c r="U1002"/>
  <c r="X1002"/>
  <c r="U1003"/>
  <c r="X1003"/>
  <c r="U1004"/>
  <c r="X1004"/>
  <c r="U1005"/>
  <c r="X1005"/>
  <c r="U1006"/>
  <c r="X1006"/>
  <c r="U1007"/>
  <c r="X1007"/>
  <c r="U1008"/>
  <c r="X1008"/>
  <c r="U1009"/>
  <c r="X1009"/>
  <c r="U1010"/>
  <c r="X1010"/>
  <c r="U1011"/>
  <c r="X1011"/>
  <c r="U1012"/>
  <c r="X1012"/>
  <c r="U1013"/>
  <c r="X1013"/>
  <c r="U1014"/>
  <c r="X1014"/>
  <c r="U1015"/>
  <c r="X1015"/>
  <c r="U1016"/>
  <c r="X1016"/>
  <c r="U1017"/>
  <c r="X1017"/>
  <c r="U1018"/>
  <c r="X1018"/>
  <c r="U1019"/>
  <c r="X1019"/>
  <c r="U1020"/>
  <c r="X1020"/>
  <c r="U1021"/>
  <c r="X1021"/>
  <c r="U1022"/>
  <c r="X1022"/>
  <c r="U1023"/>
  <c r="X1023"/>
  <c r="U1024"/>
  <c r="X1024"/>
  <c r="U1025"/>
  <c r="X1025"/>
  <c r="U1026"/>
  <c r="X1026"/>
  <c r="U1027"/>
  <c r="X1027"/>
  <c r="U1028"/>
  <c r="X1028"/>
  <c r="U1029"/>
  <c r="X1029"/>
  <c r="U1030"/>
  <c r="X1030"/>
  <c r="U1031"/>
  <c r="X1031"/>
  <c r="U1032"/>
  <c r="X1032"/>
  <c r="U1033"/>
  <c r="X1033"/>
  <c r="U1034"/>
  <c r="X1034"/>
  <c r="U1035"/>
  <c r="X1035"/>
  <c r="U1036"/>
  <c r="X1036"/>
  <c r="U1037"/>
  <c r="X1037"/>
  <c r="U1038"/>
  <c r="X1038"/>
  <c r="U1039"/>
  <c r="X1039"/>
  <c r="U1040"/>
  <c r="X1040"/>
  <c r="U1041"/>
  <c r="X1041"/>
  <c r="U1042"/>
  <c r="X1042"/>
  <c r="U1043"/>
  <c r="X1043"/>
  <c r="U1044"/>
  <c r="X1044"/>
  <c r="U1045"/>
  <c r="X1045"/>
  <c r="U1046"/>
  <c r="X1046"/>
  <c r="U1047"/>
  <c r="X1047"/>
  <c r="U1048"/>
  <c r="X1048"/>
  <c r="U1049"/>
  <c r="X1049"/>
  <c r="U1050"/>
  <c r="X1050"/>
  <c r="U1051"/>
  <c r="X1051"/>
  <c r="U1052"/>
  <c r="X1052"/>
  <c r="U1053"/>
  <c r="X1053"/>
  <c r="U1054"/>
  <c r="X1054"/>
  <c r="U1055"/>
  <c r="X1055"/>
  <c r="U1056"/>
  <c r="X1056"/>
  <c r="U1057"/>
  <c r="X1057"/>
  <c r="U1058"/>
  <c r="X1058"/>
  <c r="U1059"/>
  <c r="X1059"/>
  <c r="U1060"/>
  <c r="X1060"/>
  <c r="U1061"/>
  <c r="X1061"/>
  <c r="U1062"/>
  <c r="X1062"/>
  <c r="U1063"/>
  <c r="X1063"/>
  <c r="U1064"/>
  <c r="X1064"/>
  <c r="U1065"/>
  <c r="X1065"/>
  <c r="U1066"/>
  <c r="X1066"/>
  <c r="U1067"/>
  <c r="X1067"/>
  <c r="U1068"/>
  <c r="X1068"/>
  <c r="U1069"/>
  <c r="X1069"/>
  <c r="U1070"/>
  <c r="X1070"/>
  <c r="U1071"/>
  <c r="X1071"/>
  <c r="U1072"/>
  <c r="X1072"/>
  <c r="U1073"/>
  <c r="X1073"/>
  <c r="U1074"/>
  <c r="X1074"/>
  <c r="U1075"/>
  <c r="X1075"/>
  <c r="U1076"/>
  <c r="X1076"/>
  <c r="U1077"/>
  <c r="X1077"/>
  <c r="U1078"/>
  <c r="X1078"/>
  <c r="U1079"/>
  <c r="X1079"/>
  <c r="U1080"/>
  <c r="X1080"/>
  <c r="U1081"/>
  <c r="X1081"/>
  <c r="U1082"/>
  <c r="X1082"/>
  <c r="U1083"/>
  <c r="X1083"/>
  <c r="U1084"/>
  <c r="X1084"/>
  <c r="U1085"/>
  <c r="X1085"/>
  <c r="U1086"/>
  <c r="X1086"/>
  <c r="U1087"/>
  <c r="X1087"/>
  <c r="U1088"/>
  <c r="X1088"/>
  <c r="U1089"/>
  <c r="X1089"/>
  <c r="U1090"/>
  <c r="X1090"/>
  <c r="U1091"/>
  <c r="X1091"/>
  <c r="U1092"/>
  <c r="X1092"/>
  <c r="U1093"/>
  <c r="X1093"/>
  <c r="U1094"/>
  <c r="X1094"/>
  <c r="U1095"/>
  <c r="X1095"/>
  <c r="U1096"/>
  <c r="X1096"/>
  <c r="U1097"/>
  <c r="X1097"/>
  <c r="U1098"/>
  <c r="X1098"/>
  <c r="U1099"/>
  <c r="X1099"/>
  <c r="U1100"/>
  <c r="X1100"/>
  <c r="U1101"/>
  <c r="X1101"/>
  <c r="U1102"/>
  <c r="X1102"/>
  <c r="U1103"/>
  <c r="X1103"/>
  <c r="U1104"/>
  <c r="X1104"/>
  <c r="U1105"/>
  <c r="X1105"/>
  <c r="U1106"/>
  <c r="X1106"/>
  <c r="U1107"/>
  <c r="X1107"/>
  <c r="U1108"/>
  <c r="X1108"/>
  <c r="U1109"/>
  <c r="X1109"/>
  <c r="U1110"/>
  <c r="X1110"/>
  <c r="U1111"/>
  <c r="X1111"/>
  <c r="U1112"/>
  <c r="X1112"/>
  <c r="U1113"/>
  <c r="X1113"/>
  <c r="U1114"/>
  <c r="X1114"/>
  <c r="U1115"/>
  <c r="X1115"/>
  <c r="U1116"/>
  <c r="X1116"/>
  <c r="U1117"/>
  <c r="X1117"/>
  <c r="U1118"/>
  <c r="X1118"/>
  <c r="U1119"/>
  <c r="X1119"/>
  <c r="U1120"/>
  <c r="X1120"/>
  <c r="U1121"/>
  <c r="X1121"/>
  <c r="U1122"/>
  <c r="X1122"/>
  <c r="U1123"/>
  <c r="X1123"/>
  <c r="U1124"/>
  <c r="X1124"/>
  <c r="U1125"/>
  <c r="X1125"/>
  <c r="U1126"/>
  <c r="X1126"/>
  <c r="U1127"/>
  <c r="X1127"/>
  <c r="U1128"/>
  <c r="X1128"/>
  <c r="U1129"/>
  <c r="X1129"/>
  <c r="U1130"/>
  <c r="X1130"/>
  <c r="U1131"/>
  <c r="X1131"/>
  <c r="U1132"/>
  <c r="X1132"/>
  <c r="U1133"/>
  <c r="X1133"/>
  <c r="U1134"/>
  <c r="X1134"/>
  <c r="U1135"/>
  <c r="X1135"/>
  <c r="U1136"/>
  <c r="X1136"/>
  <c r="U1137"/>
  <c r="X1137"/>
  <c r="U1138"/>
  <c r="X1138"/>
  <c r="U1139"/>
  <c r="X1139"/>
  <c r="U1140"/>
  <c r="X1140"/>
  <c r="U1141"/>
  <c r="X1141"/>
  <c r="U1142"/>
  <c r="X1142"/>
  <c r="U1143"/>
  <c r="X1143"/>
  <c r="U1144"/>
  <c r="X1144"/>
  <c r="U1145"/>
  <c r="X1145"/>
  <c r="U1146"/>
  <c r="X1146"/>
  <c r="U1147"/>
  <c r="X1147"/>
  <c r="U1148"/>
  <c r="X1148"/>
  <c r="U1149"/>
  <c r="X1149"/>
  <c r="U1150"/>
  <c r="X1150"/>
  <c r="U1151"/>
  <c r="X1151"/>
  <c r="U1152"/>
  <c r="X1152"/>
  <c r="U1153"/>
  <c r="X1153"/>
  <c r="U1154"/>
  <c r="X1154"/>
  <c r="U1155"/>
  <c r="X1155"/>
  <c r="U1156"/>
  <c r="X1156"/>
  <c r="U1157"/>
  <c r="X1157"/>
  <c r="U1158"/>
  <c r="X1158"/>
  <c r="U1159"/>
  <c r="X1159"/>
  <c r="U1160"/>
  <c r="X1160"/>
  <c r="U1161"/>
  <c r="X1161"/>
  <c r="U1162"/>
  <c r="X1162"/>
  <c r="U1163"/>
  <c r="X1163"/>
  <c r="U1164"/>
  <c r="X1164"/>
  <c r="U1165"/>
  <c r="X1165"/>
  <c r="U1166"/>
  <c r="X1166"/>
  <c r="U1167"/>
  <c r="X1167"/>
  <c r="U1168"/>
  <c r="X1168"/>
  <c r="U1169"/>
  <c r="X1169"/>
  <c r="U1170"/>
  <c r="X1170"/>
  <c r="U1171"/>
  <c r="X1171"/>
  <c r="U1172"/>
  <c r="X1172"/>
  <c r="U1173"/>
  <c r="X1173"/>
  <c r="U1174"/>
  <c r="X1174"/>
  <c r="U1175"/>
  <c r="X1175"/>
  <c r="U1176"/>
  <c r="X1176"/>
  <c r="U1177"/>
  <c r="X1177"/>
  <c r="U1178"/>
  <c r="X1178"/>
  <c r="U1179"/>
  <c r="X1179"/>
  <c r="U1180"/>
  <c r="X1180"/>
  <c r="U1181"/>
  <c r="X1181"/>
  <c r="U1182"/>
  <c r="X1182"/>
  <c r="U1183"/>
  <c r="X1183"/>
  <c r="U1184"/>
  <c r="X1184"/>
  <c r="U1185"/>
  <c r="X1185"/>
  <c r="U1186"/>
  <c r="X1186"/>
  <c r="U1187"/>
  <c r="X1187"/>
  <c r="U1188"/>
  <c r="X1188"/>
  <c r="U1189"/>
  <c r="X1189"/>
  <c r="U1190"/>
  <c r="X1190"/>
  <c r="U1191"/>
  <c r="X1191"/>
  <c r="U1192"/>
  <c r="X1192"/>
  <c r="U1193"/>
  <c r="X1193"/>
  <c r="U1194"/>
  <c r="X1194"/>
  <c r="U1195"/>
  <c r="X1195"/>
  <c r="U1196"/>
  <c r="X1196"/>
  <c r="U1197"/>
  <c r="X1197"/>
  <c r="U1198"/>
  <c r="X1198"/>
  <c r="U1199"/>
  <c r="X1199"/>
  <c r="U1200"/>
  <c r="X1200"/>
  <c r="U1201"/>
  <c r="X1201"/>
  <c r="U1202"/>
  <c r="X1202"/>
  <c r="U1203"/>
  <c r="X1203"/>
  <c r="U1204"/>
  <c r="X1204"/>
  <c r="U1205"/>
  <c r="X1205"/>
  <c r="U1206"/>
  <c r="X1206"/>
  <c r="U1207"/>
  <c r="X1207"/>
  <c r="U1208"/>
  <c r="X1208"/>
  <c r="U1209"/>
  <c r="X1209"/>
  <c r="U1210"/>
  <c r="X1210"/>
  <c r="U1211"/>
  <c r="X1211"/>
  <c r="U1212"/>
  <c r="X1212"/>
  <c r="U1213"/>
  <c r="X1213"/>
  <c r="U1214"/>
  <c r="X1214"/>
  <c r="U1215"/>
  <c r="X1215"/>
  <c r="U1216"/>
  <c r="X1216"/>
  <c r="U1217"/>
  <c r="X1217"/>
  <c r="U1218"/>
  <c r="X1218"/>
  <c r="U1219"/>
  <c r="X1219"/>
  <c r="U1220"/>
  <c r="X1220"/>
  <c r="U1221"/>
  <c r="X1221"/>
  <c r="U1222"/>
  <c r="X1222"/>
  <c r="U1223"/>
  <c r="X1223"/>
  <c r="U1224"/>
  <c r="X1224"/>
  <c r="U1225"/>
  <c r="X1225"/>
  <c r="U1226"/>
  <c r="X1226"/>
  <c r="U1227"/>
  <c r="X1227"/>
  <c r="U1228"/>
  <c r="X1228"/>
  <c r="U1229"/>
  <c r="X1229"/>
  <c r="U1230"/>
  <c r="X1230"/>
  <c r="U1231"/>
  <c r="X1231"/>
  <c r="U1232"/>
  <c r="X1232"/>
  <c r="U1233"/>
  <c r="X1233"/>
  <c r="U1234"/>
  <c r="X1234"/>
  <c r="U1235"/>
  <c r="X1235"/>
  <c r="U1236"/>
  <c r="X1236"/>
  <c r="U1237"/>
  <c r="X1237"/>
  <c r="U1238"/>
  <c r="X1238"/>
  <c r="U1239"/>
  <c r="X1239"/>
  <c r="U1240"/>
  <c r="X1240"/>
  <c r="U1241"/>
  <c r="X1241"/>
  <c r="U1242"/>
  <c r="X1242"/>
  <c r="U1243"/>
  <c r="X1243"/>
  <c r="U1244"/>
  <c r="X1244"/>
  <c r="U1245"/>
  <c r="X1245"/>
  <c r="U1246"/>
  <c r="X1246"/>
  <c r="U1247"/>
  <c r="X1247"/>
  <c r="U1248"/>
  <c r="X1248"/>
  <c r="U1249"/>
  <c r="X1249"/>
  <c r="U1250"/>
  <c r="X1250"/>
  <c r="U1251"/>
  <c r="X1251"/>
  <c r="U1252"/>
  <c r="X1252"/>
  <c r="U1253"/>
  <c r="X1253"/>
  <c r="U1254"/>
  <c r="X1254"/>
  <c r="U1255"/>
  <c r="X1255"/>
  <c r="U1256"/>
  <c r="X1256"/>
  <c r="U1257"/>
  <c r="X1257"/>
  <c r="U1258"/>
  <c r="X1258"/>
  <c r="U1259"/>
  <c r="X1259"/>
  <c r="U1260"/>
  <c r="X1260"/>
  <c r="U1261"/>
  <c r="X1261"/>
  <c r="U1262"/>
  <c r="X1262"/>
  <c r="U1263"/>
  <c r="X1263"/>
  <c r="U1264"/>
  <c r="X1264"/>
  <c r="U1265"/>
  <c r="X1265"/>
  <c r="U1266"/>
  <c r="X1266"/>
  <c r="U1267"/>
  <c r="X1267"/>
  <c r="U1268"/>
  <c r="X1268"/>
  <c r="U1269"/>
  <c r="X1269"/>
  <c r="U1270"/>
  <c r="X1270"/>
  <c r="U1271"/>
  <c r="X1271"/>
  <c r="U1272"/>
  <c r="X1272"/>
  <c r="U1273"/>
  <c r="X1273"/>
  <c r="U1274"/>
  <c r="X1274"/>
  <c r="U1275"/>
  <c r="X1275"/>
  <c r="U1276"/>
  <c r="X1276"/>
  <c r="U1277"/>
  <c r="X1277"/>
  <c r="U1278"/>
  <c r="X1278"/>
  <c r="U1279"/>
  <c r="X1279"/>
  <c r="U1280"/>
  <c r="X1280"/>
  <c r="U1281"/>
  <c r="X1281"/>
  <c r="U1282"/>
  <c r="X1282"/>
  <c r="U1283"/>
  <c r="X1283"/>
  <c r="U1284"/>
  <c r="X1284"/>
  <c r="U1285"/>
  <c r="X1285"/>
  <c r="U1286"/>
  <c r="X1286"/>
  <c r="U1287"/>
  <c r="X1287"/>
  <c r="U1288"/>
  <c r="X1288"/>
  <c r="U1289"/>
  <c r="X1289"/>
  <c r="U1290"/>
  <c r="X1290"/>
  <c r="U1291"/>
  <c r="X1291"/>
  <c r="U1292"/>
  <c r="X1292"/>
  <c r="U1293"/>
  <c r="X1293"/>
  <c r="U1294"/>
  <c r="X1294"/>
  <c r="U1295"/>
  <c r="X1295"/>
  <c r="U1296"/>
  <c r="X1296"/>
  <c r="U1297"/>
  <c r="X1297"/>
  <c r="U1298"/>
  <c r="X1298"/>
  <c r="U1299"/>
  <c r="X1299"/>
  <c r="U1300"/>
  <c r="X1300"/>
  <c r="U1301"/>
  <c r="X1301"/>
  <c r="U1302"/>
  <c r="X1302"/>
  <c r="U1303"/>
  <c r="X1303"/>
  <c r="U1304"/>
  <c r="X1304"/>
  <c r="U1305"/>
  <c r="X1305"/>
  <c r="U1306"/>
  <c r="X1306"/>
  <c r="U1307"/>
  <c r="X1307"/>
  <c r="U1308"/>
  <c r="X1308"/>
  <c r="U1309"/>
  <c r="X1309"/>
  <c r="U1310"/>
  <c r="X1310"/>
  <c r="U1311"/>
  <c r="X1311"/>
  <c r="U1312"/>
  <c r="X1312"/>
  <c r="U1313"/>
  <c r="X1313"/>
  <c r="U1314"/>
  <c r="X1314"/>
  <c r="U1315"/>
  <c r="X1315"/>
  <c r="U1316"/>
  <c r="X1316"/>
  <c r="U1317"/>
  <c r="X1317"/>
  <c r="U1318"/>
  <c r="X1318"/>
  <c r="U1319"/>
  <c r="X1319"/>
  <c r="U1320"/>
  <c r="X1320"/>
  <c r="U1321"/>
  <c r="X1321"/>
  <c r="U1322"/>
  <c r="X1322"/>
  <c r="U1323"/>
  <c r="X1323"/>
  <c r="U1324"/>
  <c r="X1324"/>
  <c r="U1325"/>
  <c r="X1325"/>
  <c r="U1326"/>
  <c r="X1326"/>
  <c r="U1327"/>
  <c r="X1327"/>
  <c r="U1328"/>
  <c r="X1328"/>
  <c r="U1329"/>
  <c r="X1329"/>
  <c r="U1330"/>
  <c r="X1330"/>
  <c r="U1331"/>
  <c r="X1331"/>
  <c r="U1332"/>
  <c r="X1332"/>
  <c r="U1333"/>
  <c r="X1333"/>
  <c r="U1334"/>
  <c r="X1334"/>
  <c r="U1335"/>
  <c r="X1335"/>
  <c r="U1336"/>
  <c r="X1336"/>
  <c r="U1337"/>
  <c r="X1337"/>
  <c r="U1338"/>
  <c r="X1338"/>
  <c r="U1339"/>
  <c r="X1339"/>
  <c r="U1340"/>
  <c r="X1340"/>
  <c r="U1341"/>
  <c r="X1341"/>
  <c r="U1342"/>
  <c r="X1342"/>
  <c r="U1343"/>
  <c r="X1343"/>
  <c r="U1344"/>
  <c r="X1344"/>
  <c r="U1345"/>
  <c r="X1345"/>
  <c r="U1346"/>
  <c r="X1346"/>
  <c r="U1347"/>
  <c r="X1347"/>
  <c r="U1348"/>
  <c r="X1348"/>
  <c r="U1349"/>
  <c r="X1349"/>
  <c r="U1350"/>
  <c r="X1350"/>
  <c r="U1351"/>
  <c r="X1351"/>
  <c r="U1352"/>
  <c r="X1352"/>
  <c r="U1353"/>
  <c r="X1353"/>
  <c r="U1354"/>
  <c r="X1354"/>
  <c r="U1355"/>
  <c r="X1355"/>
  <c r="U1356"/>
  <c r="X1356"/>
  <c r="U1357"/>
  <c r="X1357"/>
  <c r="U1358"/>
  <c r="X1358"/>
  <c r="U1359"/>
  <c r="X1359"/>
  <c r="U1360"/>
  <c r="X1360"/>
  <c r="U1361"/>
  <c r="X1361"/>
  <c r="U1362"/>
  <c r="X1362"/>
  <c r="U1363"/>
  <c r="X1363"/>
  <c r="U1364"/>
  <c r="X1364"/>
  <c r="U1365"/>
  <c r="X1365"/>
  <c r="U1366"/>
  <c r="X1366"/>
  <c r="U1367"/>
  <c r="X1367"/>
  <c r="U1368"/>
  <c r="X1368"/>
  <c r="U1369"/>
  <c r="X1369"/>
  <c r="U1370"/>
  <c r="X1370"/>
  <c r="U1371"/>
  <c r="X1371"/>
  <c r="U1372"/>
  <c r="X1372"/>
  <c r="U1373"/>
  <c r="X1373"/>
  <c r="U1374"/>
  <c r="X1374"/>
  <c r="U1375"/>
  <c r="X1375"/>
  <c r="U1376"/>
  <c r="X1376"/>
  <c r="U1377"/>
  <c r="X1377"/>
  <c r="U1378"/>
  <c r="X1378"/>
  <c r="U1379"/>
  <c r="X1379"/>
  <c r="U1380"/>
  <c r="X1380"/>
  <c r="U1381"/>
  <c r="X1381"/>
  <c r="U1382"/>
  <c r="X1382"/>
  <c r="U1383"/>
  <c r="X1383"/>
  <c r="U1384"/>
  <c r="X1384"/>
  <c r="U1385"/>
  <c r="X1385"/>
  <c r="U1386"/>
  <c r="X1386"/>
  <c r="U1387"/>
  <c r="X1387"/>
  <c r="U1388"/>
  <c r="X1388"/>
  <c r="U1389"/>
  <c r="X1389"/>
  <c r="U1390"/>
  <c r="X1390"/>
  <c r="U1391"/>
  <c r="X1391"/>
  <c r="U1392"/>
  <c r="X1392"/>
  <c r="U1393"/>
  <c r="X1393"/>
  <c r="U1394"/>
  <c r="X1394"/>
  <c r="U1395"/>
  <c r="X1395"/>
  <c r="U1396"/>
  <c r="X1396"/>
  <c r="U1397"/>
  <c r="X1397"/>
  <c r="U1398"/>
  <c r="X1398"/>
  <c r="U1399"/>
  <c r="X1399"/>
  <c r="U1400"/>
  <c r="X1400"/>
  <c r="U1401"/>
  <c r="X1401"/>
  <c r="U1402"/>
  <c r="X1402"/>
  <c r="U1403"/>
  <c r="X1403"/>
  <c r="U1404"/>
  <c r="X1404"/>
  <c r="U1405"/>
  <c r="X1405"/>
  <c r="U1406"/>
  <c r="X1406"/>
  <c r="U1407"/>
  <c r="X1407"/>
  <c r="U1408"/>
  <c r="X1408"/>
  <c r="U1409"/>
  <c r="X1409"/>
  <c r="U1410"/>
  <c r="X1410"/>
  <c r="U1411"/>
  <c r="X1411"/>
  <c r="U1412"/>
  <c r="X1412"/>
  <c r="U1413"/>
  <c r="X1413"/>
  <c r="U1414"/>
  <c r="X1414"/>
  <c r="U1415"/>
  <c r="X1415"/>
  <c r="U1416"/>
  <c r="X1416"/>
  <c r="U1417"/>
  <c r="X1417"/>
  <c r="U1418"/>
  <c r="X1418"/>
  <c r="U1419"/>
  <c r="X1419"/>
  <c r="U1420"/>
  <c r="X1420"/>
  <c r="U1421"/>
  <c r="X1421"/>
  <c r="U1422"/>
  <c r="X1422"/>
  <c r="U1423"/>
  <c r="X1423"/>
  <c r="U1424"/>
  <c r="X1424"/>
  <c r="U1425"/>
  <c r="X1425"/>
  <c r="U1426"/>
  <c r="X1426"/>
  <c r="U1427"/>
  <c r="X1427"/>
  <c r="U1428"/>
  <c r="X1428"/>
  <c r="U1429"/>
  <c r="X1429"/>
  <c r="U1430"/>
  <c r="X1430"/>
  <c r="U1431"/>
  <c r="X1431"/>
  <c r="U1432"/>
  <c r="X1432"/>
  <c r="U1433"/>
  <c r="X1433"/>
  <c r="U1434"/>
  <c r="X1434"/>
  <c r="U1435"/>
  <c r="X1435"/>
  <c r="U1436"/>
  <c r="X1436"/>
  <c r="U1437"/>
  <c r="X1437"/>
  <c r="U1438"/>
  <c r="X1438"/>
  <c r="U1439"/>
  <c r="X1439"/>
  <c r="U1440"/>
  <c r="X1440"/>
  <c r="U1441"/>
  <c r="X1441"/>
  <c r="U1442"/>
  <c r="X1442"/>
  <c r="U1443"/>
  <c r="X1443"/>
  <c r="U1444"/>
  <c r="X1444"/>
  <c r="U1445"/>
  <c r="X1445"/>
  <c r="U1446"/>
  <c r="X1446"/>
  <c r="U1447"/>
  <c r="X1447"/>
  <c r="U1448"/>
  <c r="X1448"/>
  <c r="U1449"/>
  <c r="X1449"/>
  <c r="U1450"/>
  <c r="X1450"/>
  <c r="U1451"/>
  <c r="X1451"/>
  <c r="U1452"/>
  <c r="X1452"/>
  <c r="U1453"/>
  <c r="X1453"/>
  <c r="U1454"/>
  <c r="X1454"/>
  <c r="U1455"/>
  <c r="X1455"/>
  <c r="U1456"/>
  <c r="X1456"/>
  <c r="U1457"/>
  <c r="X1457"/>
  <c r="U1458"/>
  <c r="X1458"/>
  <c r="U1459"/>
  <c r="X1459"/>
  <c r="U1460"/>
  <c r="X1460"/>
  <c r="U1461"/>
  <c r="X1461"/>
  <c r="U1462"/>
  <c r="X1462"/>
  <c r="U1463"/>
  <c r="X1463"/>
  <c r="U1464"/>
  <c r="X1464"/>
  <c r="U1465"/>
  <c r="X1465"/>
  <c r="U1466"/>
  <c r="X1466"/>
  <c r="U1467"/>
  <c r="X1467"/>
  <c r="U1468"/>
  <c r="X1468"/>
  <c r="U1469"/>
  <c r="X1469"/>
  <c r="U1470"/>
  <c r="X1470"/>
  <c r="U1471"/>
  <c r="X1471"/>
  <c r="U1472"/>
  <c r="X1472"/>
  <c r="U1473"/>
  <c r="X1473"/>
  <c r="U1474"/>
  <c r="X1474"/>
  <c r="U1475"/>
  <c r="X1475"/>
  <c r="U1476"/>
  <c r="X1476"/>
  <c r="U1477"/>
  <c r="X1477"/>
  <c r="U1478"/>
  <c r="X1478"/>
  <c r="U1479"/>
  <c r="X1479"/>
  <c r="U1480"/>
  <c r="X1480"/>
  <c r="U1481"/>
  <c r="X1481"/>
  <c r="U1482"/>
  <c r="X1482"/>
  <c r="U1483"/>
  <c r="X1483"/>
  <c r="U1484"/>
  <c r="X1484"/>
  <c r="U1485"/>
  <c r="X1485"/>
  <c r="U1486"/>
  <c r="X1486"/>
  <c r="U1487"/>
  <c r="X1487"/>
  <c r="U1488"/>
  <c r="X1488"/>
  <c r="U1489"/>
  <c r="X1489"/>
  <c r="U1490"/>
  <c r="X1490"/>
  <c r="U1491"/>
  <c r="X1491"/>
  <c r="U1492"/>
  <c r="X1492"/>
  <c r="U1493"/>
  <c r="X1493"/>
  <c r="U1494"/>
  <c r="X1494"/>
  <c r="U1495"/>
  <c r="X1495"/>
  <c r="U1496"/>
  <c r="X1496"/>
  <c r="U1497"/>
  <c r="X1497"/>
  <c r="U1498"/>
  <c r="X1498"/>
  <c r="U1499"/>
  <c r="X1499"/>
  <c r="U1500"/>
  <c r="X1500"/>
  <c r="U1501"/>
  <c r="X1501"/>
  <c r="U1502"/>
  <c r="X1502"/>
  <c r="U1503"/>
  <c r="X1503"/>
  <c r="U1504"/>
  <c r="X1504"/>
  <c r="U1505"/>
  <c r="X1505"/>
  <c r="U1506"/>
  <c r="X1506"/>
  <c r="U1507"/>
  <c r="X1507"/>
  <c r="U1508"/>
  <c r="X1508"/>
  <c r="U1509"/>
  <c r="X1509"/>
  <c r="U1510"/>
  <c r="X1510"/>
  <c r="U1511"/>
  <c r="X1511"/>
  <c r="U1512"/>
  <c r="X1512"/>
  <c r="U1513"/>
  <c r="X1513"/>
  <c r="U1514"/>
  <c r="X1514"/>
  <c r="U1515"/>
  <c r="X1515"/>
  <c r="U1516"/>
  <c r="X1516"/>
  <c r="U1517"/>
  <c r="X1517"/>
  <c r="U1518"/>
  <c r="X1518"/>
  <c r="U1519"/>
  <c r="X1519"/>
  <c r="U1520"/>
  <c r="X1520"/>
  <c r="U1521"/>
  <c r="X1521"/>
  <c r="U1522"/>
  <c r="X1522"/>
  <c r="U1523"/>
  <c r="X1523"/>
  <c r="U1524"/>
  <c r="X1524"/>
  <c r="U1525"/>
  <c r="X1525"/>
  <c r="U1526"/>
  <c r="X1526"/>
  <c r="U1527"/>
  <c r="X1527"/>
  <c r="U1528"/>
  <c r="X1528"/>
  <c r="U1529"/>
  <c r="X1529"/>
  <c r="U1530"/>
  <c r="X1530"/>
  <c r="U1531"/>
  <c r="X1531"/>
  <c r="U1532"/>
  <c r="X1532"/>
  <c r="U1533"/>
  <c r="X1533"/>
  <c r="U1534"/>
  <c r="X1534"/>
  <c r="U1535"/>
  <c r="X1535"/>
  <c r="U1536"/>
  <c r="X1536"/>
  <c r="U1537"/>
  <c r="X1537"/>
  <c r="U1538"/>
  <c r="X1538"/>
  <c r="U1539"/>
  <c r="X1539"/>
  <c r="U1540"/>
  <c r="X1540"/>
  <c r="U1541"/>
  <c r="X1541"/>
  <c r="U1542"/>
  <c r="X1542"/>
  <c r="U1543"/>
  <c r="X1543"/>
  <c r="U1544"/>
  <c r="X1544"/>
  <c r="U1545"/>
  <c r="X1545"/>
  <c r="U1546"/>
  <c r="X1546"/>
  <c r="U1547"/>
  <c r="X1547"/>
  <c r="U1548"/>
  <c r="X1548"/>
  <c r="U1549"/>
  <c r="X1549"/>
  <c r="U1550"/>
  <c r="X1550"/>
  <c r="U1551"/>
  <c r="X1551"/>
  <c r="U1552"/>
  <c r="X1552"/>
  <c r="U1553"/>
  <c r="X1553"/>
  <c r="U1554"/>
  <c r="X1554"/>
  <c r="U1555"/>
  <c r="X1555"/>
  <c r="U1556"/>
  <c r="X1556"/>
  <c r="U1557"/>
  <c r="X1557"/>
  <c r="U1558"/>
  <c r="X1558"/>
  <c r="U1559"/>
  <c r="X1559"/>
  <c r="U1560"/>
  <c r="X1560"/>
  <c r="U1561"/>
  <c r="X1561"/>
  <c r="U1562"/>
  <c r="X1562"/>
  <c r="U1563"/>
  <c r="X1563"/>
  <c r="U1564"/>
  <c r="X1564"/>
  <c r="U1565"/>
  <c r="X1565"/>
  <c r="U1566"/>
  <c r="X1566"/>
  <c r="U1567"/>
  <c r="X1567"/>
  <c r="U1568"/>
  <c r="X1568"/>
  <c r="U1569"/>
  <c r="X1569"/>
  <c r="U1570"/>
  <c r="X1570"/>
  <c r="U1571"/>
  <c r="X1571"/>
  <c r="U1572"/>
  <c r="X1572"/>
  <c r="U1573"/>
  <c r="X1573"/>
  <c r="U1574"/>
  <c r="X1574"/>
  <c r="U1575"/>
  <c r="X1575"/>
  <c r="U1576"/>
  <c r="X1576"/>
  <c r="U1577"/>
  <c r="X1577"/>
  <c r="U1578"/>
  <c r="X1578"/>
  <c r="U1579"/>
  <c r="X1579"/>
  <c r="U1580"/>
  <c r="X1580"/>
  <c r="U1581"/>
  <c r="X1581"/>
  <c r="U1582"/>
  <c r="X1582"/>
  <c r="U1583"/>
  <c r="X1583"/>
  <c r="U1584"/>
  <c r="X1584"/>
  <c r="U1585"/>
  <c r="X1585"/>
  <c r="U1586"/>
  <c r="X1586"/>
  <c r="U1587"/>
  <c r="X1587"/>
  <c r="U1588"/>
  <c r="X1588"/>
  <c r="U1589"/>
  <c r="X1589"/>
  <c r="U1590"/>
  <c r="X1590"/>
  <c r="U1591"/>
  <c r="X1591"/>
  <c r="U1592"/>
  <c r="X1592"/>
  <c r="U1593"/>
  <c r="X1593"/>
  <c r="U1594"/>
  <c r="X1594"/>
  <c r="U1595"/>
  <c r="X1595"/>
  <c r="U1596"/>
  <c r="X1596"/>
  <c r="U1597"/>
  <c r="X1597"/>
  <c r="U1598"/>
  <c r="X1598"/>
  <c r="U1599"/>
  <c r="X1599"/>
  <c r="U1600"/>
  <c r="X1600"/>
  <c r="U1601"/>
  <c r="X1601"/>
  <c r="U1602"/>
  <c r="X1602"/>
  <c r="U1603"/>
  <c r="X1603"/>
  <c r="U1604"/>
  <c r="X1604"/>
  <c r="U1605"/>
  <c r="X1605"/>
  <c r="U1606"/>
  <c r="X1606"/>
  <c r="U1607"/>
  <c r="X1607"/>
  <c r="U1608"/>
  <c r="X1608"/>
  <c r="U1609"/>
  <c r="X1609"/>
  <c r="U1610"/>
  <c r="X1610"/>
  <c r="U1611"/>
  <c r="X1611"/>
  <c r="U1612"/>
  <c r="X1612"/>
  <c r="U1613"/>
  <c r="X1613"/>
  <c r="U1614"/>
  <c r="X1614"/>
  <c r="U1615"/>
  <c r="X1615"/>
  <c r="U1616"/>
  <c r="X1616"/>
  <c r="U1617"/>
  <c r="X1617"/>
  <c r="U1618"/>
  <c r="X1618"/>
  <c r="U1619"/>
  <c r="X1619"/>
  <c r="U1620"/>
  <c r="X1620"/>
  <c r="U1621"/>
  <c r="X1621"/>
  <c r="U1622"/>
  <c r="X1622"/>
  <c r="U1623"/>
  <c r="X1623"/>
  <c r="U1624"/>
  <c r="X1624"/>
  <c r="U1625"/>
  <c r="X1625"/>
  <c r="U1626"/>
  <c r="X1626"/>
  <c r="U1627"/>
  <c r="X1627"/>
  <c r="U1628"/>
  <c r="X1628"/>
  <c r="U1629"/>
  <c r="X1629"/>
  <c r="U1630"/>
  <c r="X1630"/>
  <c r="U1631"/>
  <c r="X1631"/>
  <c r="U1632"/>
  <c r="X1632"/>
  <c r="U1633"/>
  <c r="X1633"/>
  <c r="U1634"/>
  <c r="X1634"/>
  <c r="U1635"/>
  <c r="X1635"/>
  <c r="U1636"/>
  <c r="X1636"/>
  <c r="U1637"/>
  <c r="X1637"/>
  <c r="U1638"/>
  <c r="X1638"/>
  <c r="U1639"/>
  <c r="X1639"/>
  <c r="U1640"/>
  <c r="X1640"/>
  <c r="U1641"/>
  <c r="X1641"/>
  <c r="U1642"/>
  <c r="X1642"/>
  <c r="U1643"/>
  <c r="X1643"/>
  <c r="U1644"/>
  <c r="X1644"/>
  <c r="U1645"/>
  <c r="X1645"/>
  <c r="U1646"/>
  <c r="X1646"/>
  <c r="U1647"/>
  <c r="X1647"/>
  <c r="U1648"/>
  <c r="X1648"/>
  <c r="U1649"/>
  <c r="X1649"/>
  <c r="U1650"/>
  <c r="X1650"/>
  <c r="U1651"/>
  <c r="X1651"/>
  <c r="U1652"/>
  <c r="X1652"/>
  <c r="U1653"/>
  <c r="X1653"/>
  <c r="U1654"/>
  <c r="X1654"/>
  <c r="U1655"/>
  <c r="X1655"/>
  <c r="U1656"/>
  <c r="X1656"/>
  <c r="U1657"/>
  <c r="X1657"/>
  <c r="U1658"/>
  <c r="X1658"/>
  <c r="U1659"/>
  <c r="X1659"/>
  <c r="U1660"/>
  <c r="X1660"/>
  <c r="U1661"/>
  <c r="X1661"/>
  <c r="U1662"/>
  <c r="X1662"/>
  <c r="U1663"/>
  <c r="X1663"/>
  <c r="U1664"/>
  <c r="X1664"/>
  <c r="U1665"/>
  <c r="X1665"/>
  <c r="U1666"/>
  <c r="X1666"/>
  <c r="U1667"/>
  <c r="X1667"/>
  <c r="U1668"/>
  <c r="X1668"/>
  <c r="U1669"/>
  <c r="X1669"/>
  <c r="U1670"/>
  <c r="X1670"/>
  <c r="U1671"/>
  <c r="X1671"/>
  <c r="U1672"/>
  <c r="X1672"/>
  <c r="U1673"/>
  <c r="X1673"/>
  <c r="U1674"/>
  <c r="X1674"/>
  <c r="U1675"/>
  <c r="X1675"/>
  <c r="U1676"/>
  <c r="X1676"/>
  <c r="U1677"/>
  <c r="X1677"/>
  <c r="U1678"/>
  <c r="X1678"/>
  <c r="U1679"/>
  <c r="X1679"/>
  <c r="U1680"/>
  <c r="X1680"/>
  <c r="U1681"/>
  <c r="X1681"/>
  <c r="U1682"/>
  <c r="X1682"/>
  <c r="U1683"/>
  <c r="X1683"/>
  <c r="U1684"/>
  <c r="X1684"/>
  <c r="U1685"/>
  <c r="X1685"/>
  <c r="U1686"/>
  <c r="X1686"/>
  <c r="U1687"/>
  <c r="X1687"/>
  <c r="U1688"/>
  <c r="X1688"/>
  <c r="U1689"/>
  <c r="X1689"/>
  <c r="U1690"/>
  <c r="X1690"/>
  <c r="U1691"/>
  <c r="X1691"/>
  <c r="U1692"/>
  <c r="X1692"/>
  <c r="U1693"/>
  <c r="X1693"/>
  <c r="U1694"/>
  <c r="X1694"/>
  <c r="U1695"/>
  <c r="X1695"/>
  <c r="U1696"/>
  <c r="X1696"/>
  <c r="U1697"/>
  <c r="X1697"/>
  <c r="U1698"/>
  <c r="X1698"/>
  <c r="U1699"/>
  <c r="X1699"/>
  <c r="U1700"/>
  <c r="X1700"/>
  <c r="U1701"/>
  <c r="X1701"/>
  <c r="U1702"/>
  <c r="X1702"/>
  <c r="U1703"/>
  <c r="X1703"/>
  <c r="U1704"/>
  <c r="X1704"/>
  <c r="U1705"/>
  <c r="X1705"/>
  <c r="U1706"/>
  <c r="X1706"/>
  <c r="U1707"/>
  <c r="X1707"/>
  <c r="U1708"/>
  <c r="X1708"/>
  <c r="U1709"/>
  <c r="X1709"/>
  <c r="U1710"/>
  <c r="X1710"/>
  <c r="U1711"/>
  <c r="X1711"/>
  <c r="U1712"/>
  <c r="X1712"/>
  <c r="U1713"/>
  <c r="X1713"/>
  <c r="U1714"/>
  <c r="X1714"/>
  <c r="U1715"/>
  <c r="X1715"/>
  <c r="U1716"/>
  <c r="X1716"/>
  <c r="U1717"/>
  <c r="X1717"/>
  <c r="U1718"/>
  <c r="X1718"/>
  <c r="U1719"/>
  <c r="X1719"/>
  <c r="U1720"/>
  <c r="X1720"/>
  <c r="U1721"/>
  <c r="X1721"/>
  <c r="U1722"/>
  <c r="X1722"/>
  <c r="U1723"/>
  <c r="X1723"/>
  <c r="U1724"/>
  <c r="X1724"/>
  <c r="U1725"/>
  <c r="X1725"/>
  <c r="U1726"/>
  <c r="X1726"/>
  <c r="U1727"/>
  <c r="X1727"/>
  <c r="U1728"/>
  <c r="X1728"/>
  <c r="U1729"/>
  <c r="X1729"/>
  <c r="U1730"/>
  <c r="X1730"/>
  <c r="U1731"/>
  <c r="X1731"/>
  <c r="U1732"/>
  <c r="X1732"/>
  <c r="U1733"/>
  <c r="X1733"/>
  <c r="U1734"/>
  <c r="X1734"/>
  <c r="U1735"/>
  <c r="X1735"/>
  <c r="U1736"/>
  <c r="X1736"/>
  <c r="U1737"/>
  <c r="X1737"/>
  <c r="U1738"/>
  <c r="X1738"/>
  <c r="U1739"/>
  <c r="X1739"/>
  <c r="U1740"/>
  <c r="X1740"/>
  <c r="U1741"/>
  <c r="X1741"/>
  <c r="U1742"/>
  <c r="X1742"/>
  <c r="U1743"/>
  <c r="X1743"/>
  <c r="U1744"/>
  <c r="X1744"/>
  <c r="U1745"/>
  <c r="X1745"/>
  <c r="U1746"/>
  <c r="X1746"/>
  <c r="U1747"/>
  <c r="X1747"/>
  <c r="U1748"/>
  <c r="X1748"/>
  <c r="U1749"/>
  <c r="X1749"/>
  <c r="U1750"/>
  <c r="X1750"/>
  <c r="U1751"/>
  <c r="X1751"/>
  <c r="U1752"/>
  <c r="X1752"/>
  <c r="U1753"/>
  <c r="X1753"/>
  <c r="U1754"/>
  <c r="X1754"/>
  <c r="U1755"/>
  <c r="X1755"/>
  <c r="U1756"/>
  <c r="X1756"/>
  <c r="U1757"/>
  <c r="X1757"/>
  <c r="U1758"/>
  <c r="X1758"/>
  <c r="U1759"/>
  <c r="X1759"/>
  <c r="U1760"/>
  <c r="X1760"/>
  <c r="U1761"/>
  <c r="X1761"/>
  <c r="U1762"/>
  <c r="X1762"/>
  <c r="U1763"/>
  <c r="X1763"/>
  <c r="U1764"/>
  <c r="X1764"/>
  <c r="U1765"/>
  <c r="X1765"/>
  <c r="U1766"/>
  <c r="X1766"/>
  <c r="U1767"/>
  <c r="X1767"/>
  <c r="U1768"/>
  <c r="X1768"/>
  <c r="U1769"/>
  <c r="X1769"/>
  <c r="U1770"/>
  <c r="X1770"/>
  <c r="U1771"/>
  <c r="X1771"/>
  <c r="U1772"/>
  <c r="X1772"/>
  <c r="U1773"/>
  <c r="X1773"/>
  <c r="U1774"/>
  <c r="X1774"/>
  <c r="U1775"/>
  <c r="X1775"/>
  <c r="U1776"/>
  <c r="X1776"/>
  <c r="U1777"/>
  <c r="X1777"/>
  <c r="U1778"/>
  <c r="X1778"/>
  <c r="U1779"/>
  <c r="X1779"/>
  <c r="U1780"/>
  <c r="X1780"/>
  <c r="U1781"/>
  <c r="X1781"/>
  <c r="U1782"/>
  <c r="X1782"/>
  <c r="U1783"/>
  <c r="X1783"/>
  <c r="U1784"/>
  <c r="X1784"/>
  <c r="U1785"/>
  <c r="X1785"/>
  <c r="U1786"/>
  <c r="X1786"/>
  <c r="U1787"/>
  <c r="X1787"/>
  <c r="U1788"/>
  <c r="X1788"/>
  <c r="U1789"/>
  <c r="X1789"/>
  <c r="U1790"/>
  <c r="X1790"/>
  <c r="U1791"/>
  <c r="X1791"/>
  <c r="U1792"/>
  <c r="X1792"/>
  <c r="U1793"/>
  <c r="X1793"/>
  <c r="U1794"/>
  <c r="X1794"/>
  <c r="U1795"/>
  <c r="X1795"/>
  <c r="U1796"/>
  <c r="X1796"/>
  <c r="U1797"/>
  <c r="X1797"/>
  <c r="U1798"/>
  <c r="X1798"/>
  <c r="U1799"/>
  <c r="X1799"/>
  <c r="U1800"/>
  <c r="X1800"/>
  <c r="U1801"/>
  <c r="X1801"/>
  <c r="U1802"/>
  <c r="X1802"/>
  <c r="U1803"/>
  <c r="X1803"/>
  <c r="U1804"/>
  <c r="X1804"/>
  <c r="U1805"/>
  <c r="X1805"/>
  <c r="U1806"/>
  <c r="X1806"/>
  <c r="U1807"/>
  <c r="X1807"/>
  <c r="U1808"/>
  <c r="X1808"/>
  <c r="U1809"/>
  <c r="X1809"/>
  <c r="U1810"/>
  <c r="X1810"/>
  <c r="U1811"/>
  <c r="X1811"/>
  <c r="U1812"/>
  <c r="X1812"/>
  <c r="U1813"/>
  <c r="X1813"/>
  <c r="U1814"/>
  <c r="X1814"/>
  <c r="U1815"/>
  <c r="X1815"/>
  <c r="U1816"/>
  <c r="X1816"/>
  <c r="U1817"/>
  <c r="X1817"/>
  <c r="U1818"/>
  <c r="X1818"/>
  <c r="U1819"/>
  <c r="X1819"/>
  <c r="U1820"/>
  <c r="X1820"/>
  <c r="U1821"/>
  <c r="X1821"/>
  <c r="U1822"/>
  <c r="X1822"/>
  <c r="U1823"/>
  <c r="X1823"/>
  <c r="U1824"/>
  <c r="X1824"/>
  <c r="U1825"/>
  <c r="X1825"/>
  <c r="U1826"/>
  <c r="X1826"/>
  <c r="U1827"/>
  <c r="X1827"/>
  <c r="U1828"/>
  <c r="X1828"/>
  <c r="U1829"/>
  <c r="X1829"/>
  <c r="U1830"/>
  <c r="X1830"/>
  <c r="U1831"/>
  <c r="X1831"/>
  <c r="U1832"/>
  <c r="X1832"/>
  <c r="U1833"/>
  <c r="X1833"/>
  <c r="U1834"/>
  <c r="X1834"/>
  <c r="U1835"/>
  <c r="X1835"/>
  <c r="U1836"/>
  <c r="X1836"/>
  <c r="U1837"/>
  <c r="X1837"/>
  <c r="U1838"/>
  <c r="X1838"/>
  <c r="U1839"/>
  <c r="X1839"/>
  <c r="U1840"/>
  <c r="X1840"/>
  <c r="U1841"/>
  <c r="X1841"/>
  <c r="U1842"/>
  <c r="X1842"/>
  <c r="U1843"/>
  <c r="X1843"/>
  <c r="U1844"/>
  <c r="X1844"/>
  <c r="U1845"/>
  <c r="X1845"/>
  <c r="U1846"/>
  <c r="X1846"/>
  <c r="U1847"/>
  <c r="X1847"/>
  <c r="U1848"/>
  <c r="X1848"/>
  <c r="U1849"/>
  <c r="X1849"/>
  <c r="U1850"/>
  <c r="X1850"/>
  <c r="U1851"/>
  <c r="X1851"/>
  <c r="U1852"/>
  <c r="X1852"/>
  <c r="U1853"/>
  <c r="X1853"/>
  <c r="U1854"/>
  <c r="X1854"/>
  <c r="U1855"/>
  <c r="X1855"/>
  <c r="U1856"/>
  <c r="X1856"/>
  <c r="U1857"/>
  <c r="X1857"/>
  <c r="U1858"/>
  <c r="X1858"/>
  <c r="U1859"/>
  <c r="X1859"/>
  <c r="U1860"/>
  <c r="X1860"/>
  <c r="U1861"/>
  <c r="X1861"/>
  <c r="U1862"/>
  <c r="X1862"/>
  <c r="U1863"/>
  <c r="X1863"/>
  <c r="U1864"/>
  <c r="X1864"/>
  <c r="U1865"/>
  <c r="X1865"/>
  <c r="U1866"/>
  <c r="X1866"/>
  <c r="U1867"/>
  <c r="X1867"/>
  <c r="U1868"/>
  <c r="X1868"/>
  <c r="U1869"/>
  <c r="X1869"/>
  <c r="U1870"/>
  <c r="X1870"/>
  <c r="U1871"/>
  <c r="X1871"/>
  <c r="U1872"/>
  <c r="X1872"/>
  <c r="U1873"/>
  <c r="X1873"/>
  <c r="U1874"/>
  <c r="X1874"/>
  <c r="U1875"/>
  <c r="X1875"/>
  <c r="U1876"/>
  <c r="X1876"/>
  <c r="U1877"/>
  <c r="X1877"/>
  <c r="U1878"/>
  <c r="X1878"/>
  <c r="U1879"/>
  <c r="X1879"/>
  <c r="U1880"/>
  <c r="X1880"/>
  <c r="U1881"/>
  <c r="X1881"/>
  <c r="U1882"/>
  <c r="X1882"/>
  <c r="U1883"/>
  <c r="X1883"/>
  <c r="U1884"/>
  <c r="X1884"/>
  <c r="U1885"/>
  <c r="X1885"/>
  <c r="U1886"/>
  <c r="X1886"/>
  <c r="U1887"/>
  <c r="X1887"/>
  <c r="U1888"/>
  <c r="X1888"/>
  <c r="U1889"/>
  <c r="X1889"/>
  <c r="U1890"/>
  <c r="X1890"/>
  <c r="U1891"/>
  <c r="X1891"/>
  <c r="U1892"/>
  <c r="X1892"/>
  <c r="U1893"/>
  <c r="X1893"/>
  <c r="U1894"/>
  <c r="X1894"/>
  <c r="U1895"/>
  <c r="X1895"/>
  <c r="U1896"/>
  <c r="X1896"/>
  <c r="U1897"/>
  <c r="X1897"/>
  <c r="U1898"/>
  <c r="X1898"/>
  <c r="U1899"/>
  <c r="X1899"/>
  <c r="U1900"/>
  <c r="X1900"/>
  <c r="U1901"/>
  <c r="X1901"/>
  <c r="U1902"/>
  <c r="X1902"/>
  <c r="U1903"/>
  <c r="X1903"/>
  <c r="U1904"/>
  <c r="X1904"/>
  <c r="U1905"/>
  <c r="X1905"/>
  <c r="U1906"/>
  <c r="X1906"/>
  <c r="U1907"/>
  <c r="X1907"/>
  <c r="U1908"/>
  <c r="X1908"/>
  <c r="U1909"/>
  <c r="X1909"/>
  <c r="U1910"/>
  <c r="X1910"/>
  <c r="U1911"/>
  <c r="X1911"/>
  <c r="U1912"/>
  <c r="X1912"/>
  <c r="U1913"/>
  <c r="X1913"/>
  <c r="U1914"/>
  <c r="X1914"/>
  <c r="U1915"/>
  <c r="X1915"/>
  <c r="U1916"/>
  <c r="X1916"/>
  <c r="U1917"/>
  <c r="X1917"/>
  <c r="U1918"/>
  <c r="X1918"/>
  <c r="U1919"/>
  <c r="X1919"/>
  <c r="U1920"/>
  <c r="X1920"/>
  <c r="U1921"/>
  <c r="X1921"/>
  <c r="U1922"/>
  <c r="X1922"/>
  <c r="U1923"/>
  <c r="X1923"/>
  <c r="U1924"/>
  <c r="X1924"/>
  <c r="U1925"/>
  <c r="X1925"/>
  <c r="U1926"/>
  <c r="X1926"/>
  <c r="U1927"/>
  <c r="X1927"/>
  <c r="U1928"/>
  <c r="X1928"/>
  <c r="U1929"/>
  <c r="X1929"/>
  <c r="U1930"/>
  <c r="X1930"/>
  <c r="U1931"/>
  <c r="X1931"/>
  <c r="U1932"/>
  <c r="X1932"/>
  <c r="U1933"/>
  <c r="X1933"/>
  <c r="U1934"/>
  <c r="X1934"/>
  <c r="U1935"/>
  <c r="X1935"/>
  <c r="U1936"/>
  <c r="X1936"/>
  <c r="U1937"/>
  <c r="X1937"/>
  <c r="U1938"/>
  <c r="X1938"/>
  <c r="U1939"/>
  <c r="X1939"/>
  <c r="U1940"/>
  <c r="X1940"/>
  <c r="U1941"/>
  <c r="X1941"/>
  <c r="U1942"/>
  <c r="X1942"/>
  <c r="U1943"/>
  <c r="X1943"/>
  <c r="U1944"/>
  <c r="X1944"/>
  <c r="U1945"/>
  <c r="X1945"/>
  <c r="U1946"/>
  <c r="X1946"/>
  <c r="U1947"/>
  <c r="X1947"/>
  <c r="U1948"/>
  <c r="X1948"/>
  <c r="U1949"/>
  <c r="X1949"/>
  <c r="U1950"/>
  <c r="X1950"/>
  <c r="U1951"/>
  <c r="X1951"/>
  <c r="U1952"/>
  <c r="X1952"/>
  <c r="U1953"/>
  <c r="X1953"/>
  <c r="U1954"/>
  <c r="X1954"/>
  <c r="U1955"/>
  <c r="X1955"/>
  <c r="U1956"/>
  <c r="X1956"/>
  <c r="U1957"/>
  <c r="X1957"/>
  <c r="U1958"/>
  <c r="X1958"/>
  <c r="U1959"/>
  <c r="X1959"/>
  <c r="U1960"/>
  <c r="X1960"/>
  <c r="U1961"/>
  <c r="X1961"/>
  <c r="U1962"/>
  <c r="X1962"/>
  <c r="U1963"/>
  <c r="X1963"/>
  <c r="U1964"/>
  <c r="X1964"/>
  <c r="U1965"/>
  <c r="X1965"/>
  <c r="U1966"/>
  <c r="X1966"/>
  <c r="U1967"/>
  <c r="X1967"/>
  <c r="U1968"/>
  <c r="X1968"/>
  <c r="U1969"/>
  <c r="X1969"/>
  <c r="U1970"/>
  <c r="X1970"/>
  <c r="U1971"/>
  <c r="X1971"/>
  <c r="U1972"/>
  <c r="X1972"/>
  <c r="U1973"/>
  <c r="X1973"/>
  <c r="U1974"/>
  <c r="X1974"/>
  <c r="U1975"/>
  <c r="X1975"/>
  <c r="U1976"/>
  <c r="X1976"/>
  <c r="U1977"/>
  <c r="X1977"/>
  <c r="U1978"/>
  <c r="X1978"/>
  <c r="U1979"/>
  <c r="X1979"/>
  <c r="U1980"/>
  <c r="X1980"/>
  <c r="U1981"/>
  <c r="X1981"/>
  <c r="U1982"/>
  <c r="X1982"/>
  <c r="U1983"/>
  <c r="X1983"/>
  <c r="U1984"/>
  <c r="X1984"/>
  <c r="U1985"/>
  <c r="X1985"/>
  <c r="U1986"/>
  <c r="X1986"/>
  <c r="U1987"/>
  <c r="X1987"/>
  <c r="U1988"/>
  <c r="X1988"/>
  <c r="U1989"/>
  <c r="X1989"/>
  <c r="U1990"/>
  <c r="X1990"/>
  <c r="U1991"/>
  <c r="X1991"/>
  <c r="U1992"/>
  <c r="X1992"/>
  <c r="U1993"/>
  <c r="X1993"/>
  <c r="U1994"/>
  <c r="X1994"/>
  <c r="U1995"/>
  <c r="X1995"/>
  <c r="U1996"/>
  <c r="X1996"/>
  <c r="U1997"/>
  <c r="X1997"/>
  <c r="U1998"/>
  <c r="X1998"/>
  <c r="U1999"/>
  <c r="X1999"/>
  <c r="U2000"/>
  <c r="X2000"/>
  <c r="U2001"/>
  <c r="X2001"/>
  <c r="U2002"/>
  <c r="X2002"/>
  <c r="U2003"/>
  <c r="X2003"/>
  <c r="U2004"/>
  <c r="X2004"/>
  <c r="U2005"/>
  <c r="X2005"/>
  <c r="U2006"/>
  <c r="X2006"/>
  <c r="U2007"/>
  <c r="X2007"/>
  <c r="U2008"/>
  <c r="X2008"/>
  <c r="U2009"/>
  <c r="X2009"/>
  <c r="U2010"/>
  <c r="X2010"/>
  <c r="U2011"/>
  <c r="X2011"/>
  <c r="U2012"/>
  <c r="X2012"/>
  <c r="U2013"/>
  <c r="X2013"/>
  <c r="U2014"/>
  <c r="X2014"/>
  <c r="U2015"/>
  <c r="X2015"/>
  <c r="U2016"/>
  <c r="X2016"/>
  <c r="U2017"/>
  <c r="X2017"/>
  <c r="U2018"/>
  <c r="X2018"/>
  <c r="U2019"/>
  <c r="X2019"/>
  <c r="U2020"/>
  <c r="X2020"/>
  <c r="U2021"/>
  <c r="X2021"/>
  <c r="U2022"/>
  <c r="X2022"/>
  <c r="U2023"/>
  <c r="X2023"/>
  <c r="U2024"/>
  <c r="X2024"/>
  <c r="U2025"/>
  <c r="X2025"/>
  <c r="U2026"/>
  <c r="X2026"/>
  <c r="U2027"/>
  <c r="X2027"/>
  <c r="U2028"/>
  <c r="X2028"/>
  <c r="U2029"/>
  <c r="X2029"/>
  <c r="U2030"/>
  <c r="X2030"/>
  <c r="U2031"/>
  <c r="X2031"/>
  <c r="U2032"/>
  <c r="X2032"/>
  <c r="U2033"/>
  <c r="X2033"/>
  <c r="U2034"/>
  <c r="X2034"/>
  <c r="U2035"/>
  <c r="X2035"/>
  <c r="U2036"/>
  <c r="X2036"/>
  <c r="U2037"/>
  <c r="X2037"/>
  <c r="U2038"/>
  <c r="X2038"/>
  <c r="U2039"/>
  <c r="X2039"/>
  <c r="U2040"/>
  <c r="X2040"/>
  <c r="U2041"/>
  <c r="X2041"/>
  <c r="U2042"/>
  <c r="X2042"/>
  <c r="U2043"/>
  <c r="X2043"/>
  <c r="U2044"/>
  <c r="X2044"/>
  <c r="U2045"/>
  <c r="X2045"/>
  <c r="U2046"/>
  <c r="X2046"/>
  <c r="U2047"/>
  <c r="X2047"/>
  <c r="U2048"/>
  <c r="X2048"/>
  <c r="U2049"/>
  <c r="X2049"/>
  <c r="U2050"/>
  <c r="X2050"/>
  <c r="U2051"/>
  <c r="X2051"/>
  <c r="U2052"/>
  <c r="X2052"/>
  <c r="U2053"/>
  <c r="X2053"/>
  <c r="U2054"/>
  <c r="X2054"/>
  <c r="U2055"/>
  <c r="X2055"/>
  <c r="U2056"/>
  <c r="X2056"/>
  <c r="U2057"/>
  <c r="X2057"/>
  <c r="U2058"/>
  <c r="X2058"/>
  <c r="U2059"/>
  <c r="X2059"/>
  <c r="U2060"/>
  <c r="X2060"/>
  <c r="U2061"/>
  <c r="X2061"/>
  <c r="U2062"/>
  <c r="X2062"/>
  <c r="U2063"/>
  <c r="X2063"/>
  <c r="U2064"/>
  <c r="X2064"/>
  <c r="U2065"/>
  <c r="X2065"/>
  <c r="U2066"/>
  <c r="X2066"/>
  <c r="U2067"/>
  <c r="X2067"/>
  <c r="U2068"/>
  <c r="X2068"/>
  <c r="U2069"/>
  <c r="X2069"/>
  <c r="U2070"/>
  <c r="X2070"/>
  <c r="U2071"/>
  <c r="X2071"/>
  <c r="U2072"/>
  <c r="X2072"/>
  <c r="U2073"/>
  <c r="X2073"/>
  <c r="U2074"/>
  <c r="X2074"/>
  <c r="U2075"/>
  <c r="X2075"/>
  <c r="U2076"/>
  <c r="X2076"/>
  <c r="U2077"/>
  <c r="X2077"/>
  <c r="U2078"/>
  <c r="X2078"/>
  <c r="U2079"/>
  <c r="X2079"/>
  <c r="U2080"/>
  <c r="X2080"/>
  <c r="U2081"/>
  <c r="X2081"/>
  <c r="U2082"/>
  <c r="X2082"/>
  <c r="U2083"/>
  <c r="X2083"/>
  <c r="U2084"/>
  <c r="X2084"/>
  <c r="U2085"/>
  <c r="X2085"/>
  <c r="U2086"/>
  <c r="X2086"/>
  <c r="U2087"/>
  <c r="X2087"/>
  <c r="U2088"/>
  <c r="X2088"/>
  <c r="U2089"/>
  <c r="X2089"/>
  <c r="U2090"/>
  <c r="X2090"/>
  <c r="U2091"/>
  <c r="X2091"/>
  <c r="U2092"/>
  <c r="X2092"/>
  <c r="U2093"/>
  <c r="X2093"/>
  <c r="U2094"/>
  <c r="X2094"/>
  <c r="U2095"/>
  <c r="X2095"/>
  <c r="U2096"/>
  <c r="X2096"/>
  <c r="U2097"/>
  <c r="X2097"/>
  <c r="U2098"/>
  <c r="X2098"/>
  <c r="U2099"/>
  <c r="X2099"/>
  <c r="U2100"/>
  <c r="X2100"/>
  <c r="U2101"/>
  <c r="X2101"/>
  <c r="U2102"/>
  <c r="X2102"/>
  <c r="U2103"/>
  <c r="X2103"/>
  <c r="U2104"/>
  <c r="X2104"/>
  <c r="U2105"/>
  <c r="X2105"/>
  <c r="U2106"/>
  <c r="X2106"/>
  <c r="U2107"/>
  <c r="X2107"/>
  <c r="U2108"/>
  <c r="X2108"/>
  <c r="U2109"/>
  <c r="X2109"/>
  <c r="U2110"/>
  <c r="X2110"/>
  <c r="U2111"/>
  <c r="X2111"/>
  <c r="U2112"/>
  <c r="X2112"/>
  <c r="U2113"/>
  <c r="X2113"/>
  <c r="U2114"/>
  <c r="X2114"/>
  <c r="U2115"/>
  <c r="X2115"/>
  <c r="U2116"/>
  <c r="X2116"/>
  <c r="U2117"/>
  <c r="X2117"/>
  <c r="U2118"/>
  <c r="X2118"/>
  <c r="U2119"/>
  <c r="X2119"/>
  <c r="U2120"/>
  <c r="X2120"/>
  <c r="U2121"/>
  <c r="X2121"/>
  <c r="U2122"/>
  <c r="X2122"/>
  <c r="U2123"/>
  <c r="X2123"/>
  <c r="U2124"/>
  <c r="X2124"/>
  <c r="U2125"/>
  <c r="X2125"/>
  <c r="U2126"/>
  <c r="X2126"/>
  <c r="U2127"/>
  <c r="X2127"/>
  <c r="U2128"/>
  <c r="X2128"/>
  <c r="U2129"/>
  <c r="X2129"/>
  <c r="U2130"/>
  <c r="X2130"/>
  <c r="U2131"/>
  <c r="X2131"/>
  <c r="U2132"/>
  <c r="X2132"/>
  <c r="U2133"/>
  <c r="X2133"/>
  <c r="U2134"/>
  <c r="X2134"/>
  <c r="U2135"/>
  <c r="X2135"/>
  <c r="U2136"/>
  <c r="X2136"/>
  <c r="U2137"/>
  <c r="X2137"/>
  <c r="U2138"/>
  <c r="X2138"/>
  <c r="U2139"/>
  <c r="X2139"/>
  <c r="U2140"/>
  <c r="X2140"/>
  <c r="U2141"/>
  <c r="X2141"/>
  <c r="U2142"/>
  <c r="X2142"/>
  <c r="U2143"/>
  <c r="X2143"/>
  <c r="U2144"/>
  <c r="X2144"/>
  <c r="U2145"/>
  <c r="X2145"/>
  <c r="U2146"/>
  <c r="X2146"/>
  <c r="U2147"/>
  <c r="X2147"/>
  <c r="U2148"/>
  <c r="X2148"/>
  <c r="U2149"/>
  <c r="X2149"/>
  <c r="U2150"/>
  <c r="X2150"/>
  <c r="U2151"/>
  <c r="X2151"/>
  <c r="U2152"/>
  <c r="X2152"/>
  <c r="U2153"/>
  <c r="X2153"/>
  <c r="U2154"/>
  <c r="X2154"/>
  <c r="U2155"/>
  <c r="X2155"/>
  <c r="U2156"/>
  <c r="X2156"/>
  <c r="U2157"/>
  <c r="X2157"/>
  <c r="U2158"/>
  <c r="X2158"/>
  <c r="U2159"/>
  <c r="X2159"/>
  <c r="U2160"/>
  <c r="X2160"/>
  <c r="U2161"/>
  <c r="X2161"/>
  <c r="U2162"/>
  <c r="X2162"/>
  <c r="U2163"/>
  <c r="X2163"/>
  <c r="U2164"/>
  <c r="X2164"/>
  <c r="U2165"/>
  <c r="X2165"/>
  <c r="U2166"/>
  <c r="X2166"/>
  <c r="U2167"/>
  <c r="X2167"/>
  <c r="U2168"/>
  <c r="X2168"/>
  <c r="U2169"/>
  <c r="X2169"/>
  <c r="U2170"/>
  <c r="X2170"/>
  <c r="U2171"/>
  <c r="X2171"/>
  <c r="U2172"/>
  <c r="X2172"/>
  <c r="U2173"/>
  <c r="X2173"/>
  <c r="U2174"/>
  <c r="X2174"/>
  <c r="U2175"/>
  <c r="X2175"/>
  <c r="U2176"/>
  <c r="X2176"/>
  <c r="U2177"/>
  <c r="X2177"/>
  <c r="U2178"/>
  <c r="X2178"/>
  <c r="U2179"/>
  <c r="X2179"/>
  <c r="U2180"/>
  <c r="X2180"/>
  <c r="U2181"/>
  <c r="X2181"/>
  <c r="U2182"/>
  <c r="X2182"/>
  <c r="U2183"/>
  <c r="X2183"/>
  <c r="U2184"/>
  <c r="X2184"/>
  <c r="U2185"/>
  <c r="X2185"/>
  <c r="U2186"/>
  <c r="X2186"/>
  <c r="U2187"/>
  <c r="X2187"/>
  <c r="U2188"/>
  <c r="X2188"/>
  <c r="U2189"/>
  <c r="X2189"/>
  <c r="U2190"/>
  <c r="X2190"/>
  <c r="U2191"/>
  <c r="X2191"/>
  <c r="U2192"/>
  <c r="X2192"/>
  <c r="U2193"/>
  <c r="X2193"/>
  <c r="U2194"/>
  <c r="X2194"/>
  <c r="U2195"/>
  <c r="X2195"/>
  <c r="U2196"/>
  <c r="X2196"/>
  <c r="U2197"/>
  <c r="X2197"/>
  <c r="U2198"/>
  <c r="X2198"/>
  <c r="U2199"/>
  <c r="X2199"/>
  <c r="U2200"/>
  <c r="X2200"/>
  <c r="U2201"/>
  <c r="X2201"/>
  <c r="U2202"/>
  <c r="X2202"/>
  <c r="U2203"/>
  <c r="X2203"/>
  <c r="U2204"/>
  <c r="X2204"/>
  <c r="U2205"/>
  <c r="X2205"/>
  <c r="U2206"/>
  <c r="X2206"/>
  <c r="U2207"/>
  <c r="X2207"/>
  <c r="U2208"/>
  <c r="X2208"/>
  <c r="U2209"/>
  <c r="X2209"/>
  <c r="U2210"/>
  <c r="X2210"/>
  <c r="U2211"/>
  <c r="X2211"/>
  <c r="U2212"/>
  <c r="X2212"/>
  <c r="U2213"/>
  <c r="X2213"/>
  <c r="U2214"/>
  <c r="X2214"/>
  <c r="U2215"/>
  <c r="X2215"/>
  <c r="U2216"/>
  <c r="X2216"/>
  <c r="U2217"/>
  <c r="X2217"/>
  <c r="U2218"/>
  <c r="X2218"/>
  <c r="U2219"/>
  <c r="X2219"/>
  <c r="U2220"/>
  <c r="X2220"/>
  <c r="U2221"/>
  <c r="X2221"/>
  <c r="U2222"/>
  <c r="X2222"/>
  <c r="U2223"/>
  <c r="X2223"/>
  <c r="U2224"/>
  <c r="X2224"/>
  <c r="U2225"/>
  <c r="X2225"/>
  <c r="U2226"/>
  <c r="X2226"/>
  <c r="U2227"/>
  <c r="X2227"/>
  <c r="U2228"/>
  <c r="X2228"/>
  <c r="U2229"/>
  <c r="X2229"/>
  <c r="U2230"/>
  <c r="X2230"/>
  <c r="U2231"/>
  <c r="X2231"/>
  <c r="U2232"/>
  <c r="X2232"/>
  <c r="U2233"/>
  <c r="X2233"/>
  <c r="U2234"/>
  <c r="X2234"/>
  <c r="U2235"/>
  <c r="X2235"/>
  <c r="U2236"/>
  <c r="X2236"/>
  <c r="U2237"/>
  <c r="X2237"/>
  <c r="U2238"/>
  <c r="X2238"/>
  <c r="U2239"/>
  <c r="X2239"/>
  <c r="U2240"/>
  <c r="X2240"/>
  <c r="U2241"/>
  <c r="X2241"/>
  <c r="U2242"/>
  <c r="X2242"/>
  <c r="U2243"/>
  <c r="X2243"/>
  <c r="U2244"/>
  <c r="X2244"/>
  <c r="U2245"/>
  <c r="X2245"/>
  <c r="U2246"/>
  <c r="X2246"/>
  <c r="U2247"/>
  <c r="X2247"/>
  <c r="U2248"/>
  <c r="X2248"/>
  <c r="U2249"/>
  <c r="X2249"/>
  <c r="U2250"/>
  <c r="X2250"/>
  <c r="U2251"/>
  <c r="X2251"/>
  <c r="U2252"/>
  <c r="X2252"/>
  <c r="U2253"/>
  <c r="X2253"/>
  <c r="U2254"/>
  <c r="X2254"/>
  <c r="U2255"/>
  <c r="X2255"/>
  <c r="U2256"/>
  <c r="X2256"/>
  <c r="U2257"/>
  <c r="X2257"/>
  <c r="U2258"/>
  <c r="X2258"/>
  <c r="U2259"/>
  <c r="X2259"/>
  <c r="U2260"/>
  <c r="X2260"/>
  <c r="U2261"/>
  <c r="X2261"/>
  <c r="U2262"/>
  <c r="X2262"/>
  <c r="U2263"/>
  <c r="X2263"/>
  <c r="U2264"/>
  <c r="X2264"/>
  <c r="U2265"/>
  <c r="X2265"/>
  <c r="U2266"/>
  <c r="X2266"/>
  <c r="U2267"/>
  <c r="X2267"/>
  <c r="U2268"/>
  <c r="X2268"/>
  <c r="U2269"/>
  <c r="X2269"/>
  <c r="U2270"/>
  <c r="X2270"/>
  <c r="U2271"/>
  <c r="X2271"/>
  <c r="U2272"/>
  <c r="X2272"/>
  <c r="U2273"/>
  <c r="X2273"/>
  <c r="U2274"/>
  <c r="X2274"/>
  <c r="U2275"/>
  <c r="X2275"/>
  <c r="U2276"/>
  <c r="X2276"/>
  <c r="U2277"/>
  <c r="X2277"/>
  <c r="U2278"/>
  <c r="X2278"/>
  <c r="U2279"/>
  <c r="X2279"/>
  <c r="U2280"/>
  <c r="X2280"/>
  <c r="U2281"/>
  <c r="X2281"/>
  <c r="U2282"/>
  <c r="X2282"/>
  <c r="U2283"/>
  <c r="X2283"/>
  <c r="U2284"/>
  <c r="X2284"/>
  <c r="U2285"/>
  <c r="X2285"/>
  <c r="U2286"/>
  <c r="X2286"/>
  <c r="U2287"/>
  <c r="X2287"/>
  <c r="U2288"/>
  <c r="X2288"/>
  <c r="U2289"/>
  <c r="X2289"/>
  <c r="U2290"/>
  <c r="X2290"/>
  <c r="U2291"/>
  <c r="X2291"/>
  <c r="U2292"/>
  <c r="X2292"/>
  <c r="U2293"/>
  <c r="X2293"/>
  <c r="U2294"/>
  <c r="X2294"/>
  <c r="U2295"/>
  <c r="X2295"/>
  <c r="U2296"/>
  <c r="X2296"/>
  <c r="U2297"/>
  <c r="X2297"/>
  <c r="U2298"/>
  <c r="X2298"/>
  <c r="U2299"/>
  <c r="X2299"/>
  <c r="U2300"/>
  <c r="X2300"/>
  <c r="U2301"/>
  <c r="X2301"/>
  <c r="U2302"/>
  <c r="X2302"/>
  <c r="U2303"/>
  <c r="X2303"/>
  <c r="U2304"/>
  <c r="X2304"/>
  <c r="U2305"/>
  <c r="X2305"/>
  <c r="U2306"/>
  <c r="X2306"/>
  <c r="U2307"/>
  <c r="X2307"/>
  <c r="U2308"/>
  <c r="X2308"/>
  <c r="U2309"/>
  <c r="X2309"/>
  <c r="U2310"/>
  <c r="X2310"/>
  <c r="U2311"/>
  <c r="X2311"/>
  <c r="U2312"/>
  <c r="X2312"/>
  <c r="U2313"/>
  <c r="X2313"/>
  <c r="U2314"/>
  <c r="X2314"/>
  <c r="U2315"/>
  <c r="X2315"/>
  <c r="U2316"/>
  <c r="X2316"/>
  <c r="U2317"/>
  <c r="X2317"/>
  <c r="U2318"/>
  <c r="X2318"/>
  <c r="U2319"/>
  <c r="X2319"/>
  <c r="U2320"/>
  <c r="X2320"/>
  <c r="U2321"/>
  <c r="X2321"/>
  <c r="U2322"/>
  <c r="X2322"/>
  <c r="U2323"/>
  <c r="X2323"/>
  <c r="U2324"/>
  <c r="X2324"/>
  <c r="U2325"/>
  <c r="X2325"/>
  <c r="U2326"/>
  <c r="X2326"/>
  <c r="U2327"/>
  <c r="X2327"/>
  <c r="U2328"/>
  <c r="X2328"/>
  <c r="U2329"/>
  <c r="X2329"/>
  <c r="U2330"/>
  <c r="X2330"/>
  <c r="U2331"/>
  <c r="X2331"/>
  <c r="U2332"/>
  <c r="X2332"/>
  <c r="U2333"/>
  <c r="X2333"/>
  <c r="U2334"/>
  <c r="X2334"/>
  <c r="U2335"/>
  <c r="X2335"/>
  <c r="U2336"/>
  <c r="X2336"/>
  <c r="U2337"/>
  <c r="X2337"/>
  <c r="U2338"/>
  <c r="X2338"/>
  <c r="U2339"/>
  <c r="X2339"/>
  <c r="U2340"/>
  <c r="X2340"/>
  <c r="U2341"/>
  <c r="X2341"/>
  <c r="U2342"/>
  <c r="X2342"/>
  <c r="U2343"/>
  <c r="X2343"/>
  <c r="U2344"/>
  <c r="X2344"/>
  <c r="U2345"/>
  <c r="X2345"/>
  <c r="U2346"/>
  <c r="X2346"/>
  <c r="U2347"/>
  <c r="X2347"/>
  <c r="U2348"/>
  <c r="X2348"/>
  <c r="U2349"/>
  <c r="X2349"/>
  <c r="U2350"/>
  <c r="X2350"/>
  <c r="U2351"/>
  <c r="X2351"/>
  <c r="U2352"/>
  <c r="X2352"/>
  <c r="U2353"/>
  <c r="X2353"/>
  <c r="U2354"/>
  <c r="X2354"/>
  <c r="U2355"/>
  <c r="X2355"/>
  <c r="U2356"/>
  <c r="X2356"/>
  <c r="U2357"/>
  <c r="X2357"/>
  <c r="U2358"/>
  <c r="X2358"/>
  <c r="U2359"/>
  <c r="X2359"/>
  <c r="U2360"/>
  <c r="X2360"/>
  <c r="U2361"/>
  <c r="X2361"/>
  <c r="U2362"/>
  <c r="X2362"/>
  <c r="U2363"/>
  <c r="X2363"/>
  <c r="U2364"/>
  <c r="X2364"/>
  <c r="U2365"/>
  <c r="X2365"/>
  <c r="U2366"/>
  <c r="X2366"/>
  <c r="U2367"/>
  <c r="X2367"/>
  <c r="U2368"/>
  <c r="X2368"/>
  <c r="U2369"/>
  <c r="X2369"/>
  <c r="U2370"/>
  <c r="X2370"/>
  <c r="U2371"/>
  <c r="X2371"/>
  <c r="U2372"/>
  <c r="X2372"/>
  <c r="U2373"/>
  <c r="X2373"/>
  <c r="U2374"/>
  <c r="X2374"/>
  <c r="U2375"/>
  <c r="X2375"/>
  <c r="U2376"/>
  <c r="X2376"/>
  <c r="U2377"/>
  <c r="X2377"/>
  <c r="U2378"/>
  <c r="X2378"/>
  <c r="U2379"/>
  <c r="X2379"/>
  <c r="U2380"/>
  <c r="X2380"/>
  <c r="U2381"/>
  <c r="X2381"/>
  <c r="U2382"/>
  <c r="X2382"/>
  <c r="U2383"/>
  <c r="X2383"/>
  <c r="U2384"/>
  <c r="X2384"/>
  <c r="U2385"/>
  <c r="X2385"/>
  <c r="U2386"/>
  <c r="X2386"/>
  <c r="U2387"/>
  <c r="X2387"/>
  <c r="U2388"/>
  <c r="X2388"/>
  <c r="U2389"/>
  <c r="X2389"/>
  <c r="U2390"/>
  <c r="X2390"/>
  <c r="U2391"/>
  <c r="X2391"/>
  <c r="U2392"/>
  <c r="X2392"/>
  <c r="U2393"/>
  <c r="X2393"/>
  <c r="U2394"/>
  <c r="X2394"/>
  <c r="U2395"/>
  <c r="X2395"/>
  <c r="U2396"/>
  <c r="X2396"/>
  <c r="U2397"/>
  <c r="X2397"/>
  <c r="U2398"/>
  <c r="X2398"/>
  <c r="U2399"/>
  <c r="X2399"/>
  <c r="U2400"/>
  <c r="X2400"/>
  <c r="U2401"/>
  <c r="X2401"/>
  <c r="U2402"/>
  <c r="X2402"/>
  <c r="U2403"/>
  <c r="X2403"/>
  <c r="U2404"/>
  <c r="X2404"/>
  <c r="U2405"/>
  <c r="X2405"/>
  <c r="U2406"/>
  <c r="X2406"/>
  <c r="U2407"/>
  <c r="X2407"/>
  <c r="U2408"/>
  <c r="X2408"/>
  <c r="U2409"/>
  <c r="X2409"/>
  <c r="U2410"/>
  <c r="X2410"/>
  <c r="U2411"/>
  <c r="X2411"/>
  <c r="U2412"/>
  <c r="X2412"/>
  <c r="U2413"/>
  <c r="X2413"/>
  <c r="U2414"/>
  <c r="X2414"/>
  <c r="U2415"/>
  <c r="X2415"/>
  <c r="U2416"/>
  <c r="X2416"/>
  <c r="U2417"/>
  <c r="X2417"/>
  <c r="U2418"/>
  <c r="X2418"/>
  <c r="U2419"/>
  <c r="X2419"/>
  <c r="U2420"/>
  <c r="X2420"/>
  <c r="U2421"/>
  <c r="X2421"/>
  <c r="U2422"/>
  <c r="X2422"/>
  <c r="U2423"/>
  <c r="X2423"/>
  <c r="U2424"/>
  <c r="X2424"/>
  <c r="U2425"/>
  <c r="X2425"/>
  <c r="U2426"/>
  <c r="X2426"/>
  <c r="U2427"/>
  <c r="X2427"/>
  <c r="U2428"/>
  <c r="X2428"/>
  <c r="U2429"/>
  <c r="X2429"/>
  <c r="U2430"/>
  <c r="X2430"/>
  <c r="U2431"/>
  <c r="X2431"/>
  <c r="U2432"/>
  <c r="X2432"/>
  <c r="U2433"/>
  <c r="X2433"/>
  <c r="U2434"/>
  <c r="X2434"/>
  <c r="U2435"/>
  <c r="X2435"/>
  <c r="U2436"/>
  <c r="X2436"/>
  <c r="U2437"/>
  <c r="X2437"/>
  <c r="U2438"/>
  <c r="X2438"/>
  <c r="U2439"/>
  <c r="X2439"/>
  <c r="U2440"/>
  <c r="X2440"/>
  <c r="U2441"/>
  <c r="X2441"/>
  <c r="U2442"/>
  <c r="X2442"/>
  <c r="U2443"/>
  <c r="X2443"/>
  <c r="U2444"/>
  <c r="X2444"/>
  <c r="U2445"/>
  <c r="X2445"/>
  <c r="U2446"/>
  <c r="X2446"/>
  <c r="U2447"/>
  <c r="X2447"/>
  <c r="U2448"/>
  <c r="X2448"/>
  <c r="U2449"/>
  <c r="X2449"/>
  <c r="U2450"/>
  <c r="X2450"/>
  <c r="U2451"/>
  <c r="X2451"/>
  <c r="U2452"/>
  <c r="X2452"/>
  <c r="U2453"/>
  <c r="X2453"/>
  <c r="U2454"/>
  <c r="X2454"/>
  <c r="U2455"/>
  <c r="X2455"/>
  <c r="U2456"/>
  <c r="X2456"/>
  <c r="U2457"/>
  <c r="X2457"/>
  <c r="U2458"/>
  <c r="X2458"/>
  <c r="U2459"/>
  <c r="X2459"/>
  <c r="U2460"/>
  <c r="X2460"/>
  <c r="U2461"/>
  <c r="X2461"/>
  <c r="U2462"/>
  <c r="X2462"/>
  <c r="U2463"/>
  <c r="X2463"/>
  <c r="U2464"/>
  <c r="X2464"/>
  <c r="U2465"/>
  <c r="X2465"/>
  <c r="U2466"/>
  <c r="X2466"/>
  <c r="U2467"/>
  <c r="X2467"/>
  <c r="U2468"/>
  <c r="X2468"/>
  <c r="U2469"/>
  <c r="X2469"/>
  <c r="U2470"/>
  <c r="X2470"/>
  <c r="U2471"/>
  <c r="X2471"/>
  <c r="U2472"/>
  <c r="X2472"/>
  <c r="U2473"/>
  <c r="X2473"/>
  <c r="U2474"/>
  <c r="X2474"/>
  <c r="U2475"/>
  <c r="X2475"/>
  <c r="U2476"/>
  <c r="X2476"/>
  <c r="U2477"/>
  <c r="X2477"/>
  <c r="U2478"/>
  <c r="X2478"/>
  <c r="U2479"/>
  <c r="X2479"/>
  <c r="U2480"/>
  <c r="X2480"/>
  <c r="U2481"/>
  <c r="X2481"/>
  <c r="U2482"/>
  <c r="X2482"/>
  <c r="U2483"/>
  <c r="X2483"/>
  <c r="U2484"/>
  <c r="X2484"/>
  <c r="U2485"/>
  <c r="X2485"/>
  <c r="U2486"/>
  <c r="X2486"/>
  <c r="U2487"/>
  <c r="X2487"/>
  <c r="U2488"/>
  <c r="X2488"/>
  <c r="U2489"/>
  <c r="X2489"/>
  <c r="U2490"/>
  <c r="X2490"/>
  <c r="U2491"/>
  <c r="X2491"/>
  <c r="U2492"/>
  <c r="X2492"/>
  <c r="U2493"/>
  <c r="X2493"/>
  <c r="U2494"/>
  <c r="X2494"/>
  <c r="U2495"/>
  <c r="X2495"/>
  <c r="U2496"/>
  <c r="X2496"/>
  <c r="U2497"/>
  <c r="X2497"/>
  <c r="U2498"/>
  <c r="X2498"/>
  <c r="U2499"/>
  <c r="X2499"/>
  <c r="U2500"/>
  <c r="X2500"/>
  <c r="U2501"/>
  <c r="X2501"/>
  <c r="U2502"/>
  <c r="X2502"/>
  <c r="U2503"/>
  <c r="X2503"/>
  <c r="U2504"/>
  <c r="X2504"/>
  <c r="U2505"/>
  <c r="X2505"/>
  <c r="U2506"/>
  <c r="X2506"/>
  <c r="U2507"/>
  <c r="X2507"/>
  <c r="U2508"/>
  <c r="X2508"/>
  <c r="U2509"/>
  <c r="X2509"/>
  <c r="U2510"/>
  <c r="X2510"/>
  <c r="U2511"/>
  <c r="X2511"/>
  <c r="U2512"/>
  <c r="X2512"/>
  <c r="U2513"/>
  <c r="X2513"/>
  <c r="U2514"/>
  <c r="X2514"/>
  <c r="U2515"/>
  <c r="X2515"/>
  <c r="U2516"/>
  <c r="X2516"/>
  <c r="U2517"/>
  <c r="X2517"/>
  <c r="U2518"/>
  <c r="X2518"/>
  <c r="U2519"/>
  <c r="X2519"/>
  <c r="U2520"/>
  <c r="X2520"/>
  <c r="U2521"/>
  <c r="X2521"/>
  <c r="U2522"/>
  <c r="X2522"/>
  <c r="U2523"/>
  <c r="X2523"/>
  <c r="U2524"/>
  <c r="X2524"/>
  <c r="U2525"/>
  <c r="X2525"/>
  <c r="U2526"/>
  <c r="X2526"/>
  <c r="U2527"/>
  <c r="X2527"/>
  <c r="U2528"/>
  <c r="X2528"/>
  <c r="U2529"/>
  <c r="X2529"/>
  <c r="U2530"/>
  <c r="X2530"/>
  <c r="U2531"/>
  <c r="X2531"/>
  <c r="U2532"/>
  <c r="X2532"/>
  <c r="U2533"/>
  <c r="X2533"/>
  <c r="U2534"/>
  <c r="X2534"/>
  <c r="U2535"/>
  <c r="X2535"/>
  <c r="U2536"/>
  <c r="X2536"/>
  <c r="U2537"/>
  <c r="X2537"/>
  <c r="U2538"/>
  <c r="X2538"/>
  <c r="U2539"/>
  <c r="X2539"/>
  <c r="U2540"/>
  <c r="X2540"/>
  <c r="U2541"/>
  <c r="X2541"/>
  <c r="U2542"/>
  <c r="X2542"/>
  <c r="U2543"/>
  <c r="X2543"/>
  <c r="U2544"/>
  <c r="X2544"/>
  <c r="U2545"/>
  <c r="X2545"/>
  <c r="U2546"/>
  <c r="X2546"/>
  <c r="U2547"/>
  <c r="X2547"/>
  <c r="U2548"/>
  <c r="X2548"/>
  <c r="U2549"/>
  <c r="X2549"/>
  <c r="U2550"/>
  <c r="X2550"/>
  <c r="U2551"/>
  <c r="X2551"/>
  <c r="U2552"/>
  <c r="X2552"/>
  <c r="U2553"/>
  <c r="X2553"/>
  <c r="U2554"/>
  <c r="X2554"/>
  <c r="U2555"/>
  <c r="X2555"/>
  <c r="U2556"/>
  <c r="X2556"/>
  <c r="U2557"/>
  <c r="X2557"/>
  <c r="U2558"/>
  <c r="X2558"/>
  <c r="U2559"/>
  <c r="X2559"/>
  <c r="U2560"/>
  <c r="X2560"/>
  <c r="U2561"/>
  <c r="X2561"/>
  <c r="U2562"/>
  <c r="X2562"/>
  <c r="U2563"/>
  <c r="X2563"/>
  <c r="U2564"/>
  <c r="X2564"/>
  <c r="U2565"/>
  <c r="X2565"/>
  <c r="U2566"/>
  <c r="X2566"/>
  <c r="U2567"/>
  <c r="X2567"/>
  <c r="U2568"/>
  <c r="X2568"/>
  <c r="U2569"/>
  <c r="X2569"/>
  <c r="U2570"/>
  <c r="X2570"/>
  <c r="U2571"/>
  <c r="X2571"/>
  <c r="U2572"/>
  <c r="X2572"/>
  <c r="U2573"/>
  <c r="X2573"/>
  <c r="U2574"/>
  <c r="X2574"/>
  <c r="U2575"/>
  <c r="X2575"/>
  <c r="U2576"/>
  <c r="X2576"/>
  <c r="U2577"/>
  <c r="X2577"/>
  <c r="U2578"/>
  <c r="X2578"/>
  <c r="U2579"/>
  <c r="X2579"/>
  <c r="U2580"/>
  <c r="X2580"/>
  <c r="U2581"/>
  <c r="X2581"/>
  <c r="U2582"/>
  <c r="X2582"/>
  <c r="U2583"/>
  <c r="X2583"/>
  <c r="U2584"/>
  <c r="X2584"/>
  <c r="U2585"/>
  <c r="X2585"/>
  <c r="U2586"/>
  <c r="X2586"/>
  <c r="U2587"/>
  <c r="X2587"/>
  <c r="U2588"/>
  <c r="X2588"/>
  <c r="U2589"/>
  <c r="X2589"/>
  <c r="U2590"/>
  <c r="X2590"/>
  <c r="U2591"/>
  <c r="X2591"/>
  <c r="U2592"/>
  <c r="X2592"/>
  <c r="U2593"/>
  <c r="X2593"/>
  <c r="U2594"/>
  <c r="X2594"/>
  <c r="U2595"/>
  <c r="X2595"/>
  <c r="U2596"/>
  <c r="X2596"/>
  <c r="U2597"/>
  <c r="X2597"/>
  <c r="U2598"/>
  <c r="X2598"/>
  <c r="U2599"/>
  <c r="X2599"/>
  <c r="U2600"/>
  <c r="X2600"/>
  <c r="U2601"/>
  <c r="X2601"/>
  <c r="U2602"/>
  <c r="X2602"/>
  <c r="U2603"/>
  <c r="X2603"/>
  <c r="U2604"/>
  <c r="X2604"/>
  <c r="U2605"/>
  <c r="X2605"/>
  <c r="U2606"/>
  <c r="X2606"/>
  <c r="U2607"/>
  <c r="X2607"/>
  <c r="U2608"/>
  <c r="X2608"/>
  <c r="U2609"/>
  <c r="X2609"/>
  <c r="U2610"/>
  <c r="X2610"/>
  <c r="U2611"/>
  <c r="X2611"/>
  <c r="U2612"/>
  <c r="X2612"/>
  <c r="U2613"/>
  <c r="X2613"/>
  <c r="U2614"/>
  <c r="X2614"/>
  <c r="U2615"/>
  <c r="X2615"/>
  <c r="U2616"/>
  <c r="X2616"/>
  <c r="U2617"/>
  <c r="X2617"/>
  <c r="U2618"/>
  <c r="X2618"/>
  <c r="U2619"/>
  <c r="X2619"/>
  <c r="U2620"/>
  <c r="X2620"/>
  <c r="U2621"/>
  <c r="X2621"/>
  <c r="U2622"/>
  <c r="X2622"/>
  <c r="U2623"/>
  <c r="X2623"/>
  <c r="U2624"/>
  <c r="X2624"/>
  <c r="U2625"/>
  <c r="X2625"/>
  <c r="U2626"/>
  <c r="X2626"/>
  <c r="U2627"/>
  <c r="X2627"/>
  <c r="U2628"/>
  <c r="X2628"/>
  <c r="U2629"/>
  <c r="X2629"/>
  <c r="U2630"/>
  <c r="X2630"/>
  <c r="U2631"/>
  <c r="X2631"/>
  <c r="U2632"/>
  <c r="X2632"/>
  <c r="U2633"/>
  <c r="X2633"/>
  <c r="U2634"/>
  <c r="X2634"/>
  <c r="U2635"/>
  <c r="X2635"/>
  <c r="U2636"/>
  <c r="X2636"/>
  <c r="U2637"/>
  <c r="X2637"/>
  <c r="U2638"/>
  <c r="X2638"/>
  <c r="U2639"/>
  <c r="X2639"/>
  <c r="U2640"/>
  <c r="X2640"/>
  <c r="U2641"/>
  <c r="X2641"/>
  <c r="U2642"/>
  <c r="X2642"/>
  <c r="U2643"/>
  <c r="X2643"/>
  <c r="U2644"/>
  <c r="X2644"/>
  <c r="U2645"/>
  <c r="X2645"/>
  <c r="U2646"/>
  <c r="X2646"/>
  <c r="U2647"/>
  <c r="X2647"/>
  <c r="U2648"/>
  <c r="X2648"/>
  <c r="U2649"/>
  <c r="X2649"/>
  <c r="U2650"/>
  <c r="X2650"/>
  <c r="U2651"/>
  <c r="X2651"/>
  <c r="U2652"/>
  <c r="X2652"/>
  <c r="U2653"/>
  <c r="X2653"/>
  <c r="U2654"/>
  <c r="X2654"/>
  <c r="U2655"/>
  <c r="X2655"/>
  <c r="U2656"/>
  <c r="X2656"/>
  <c r="U2657"/>
  <c r="X2657"/>
  <c r="U2658"/>
  <c r="X2658"/>
  <c r="U2659"/>
  <c r="X2659"/>
  <c r="U2660"/>
  <c r="X2660"/>
  <c r="U2661"/>
  <c r="X2661"/>
  <c r="U2662"/>
  <c r="X2662"/>
  <c r="U2663"/>
  <c r="X2663"/>
  <c r="U2664"/>
  <c r="X2664"/>
  <c r="U2665"/>
  <c r="X2665"/>
  <c r="U2666"/>
  <c r="X2666"/>
  <c r="U2667"/>
  <c r="X2667"/>
  <c r="U2668"/>
  <c r="X2668"/>
  <c r="U2669"/>
  <c r="X2669"/>
  <c r="U2670"/>
  <c r="X2670"/>
  <c r="U2671"/>
  <c r="X2671"/>
  <c r="U2672"/>
  <c r="X2672"/>
  <c r="U2673"/>
  <c r="X2673"/>
  <c r="U2674"/>
  <c r="X2674"/>
  <c r="U2675"/>
  <c r="X2675"/>
  <c r="U2676"/>
  <c r="X2676"/>
  <c r="U2677"/>
  <c r="X2677"/>
  <c r="U2678"/>
  <c r="X2678"/>
  <c r="U2679"/>
  <c r="X2679"/>
  <c r="U2680"/>
  <c r="X2680"/>
  <c r="U2681"/>
  <c r="X2681"/>
  <c r="U2682"/>
  <c r="X2682"/>
  <c r="U2683"/>
  <c r="X2683"/>
  <c r="U2684"/>
  <c r="X2684"/>
  <c r="U2685"/>
  <c r="X2685"/>
  <c r="U2686"/>
  <c r="X2686"/>
  <c r="U2687"/>
  <c r="X2687"/>
  <c r="U2688"/>
  <c r="X2688"/>
  <c r="U2689"/>
  <c r="X2689"/>
  <c r="U2690"/>
  <c r="X2690"/>
  <c r="U2691"/>
  <c r="X2691"/>
  <c r="U2692"/>
  <c r="X2692"/>
  <c r="U2693"/>
  <c r="X2693"/>
  <c r="U2694"/>
  <c r="X2694"/>
  <c r="U2695"/>
  <c r="X2695"/>
  <c r="U2696"/>
  <c r="X2696"/>
  <c r="U2697"/>
  <c r="X2697"/>
  <c r="U2698"/>
  <c r="X2698"/>
  <c r="U2699"/>
  <c r="X2699"/>
  <c r="U2700"/>
  <c r="X2700"/>
  <c r="U2701"/>
  <c r="X2701"/>
  <c r="U2702"/>
  <c r="X2702"/>
  <c r="U2703"/>
  <c r="X2703"/>
  <c r="U2704"/>
  <c r="X2704"/>
  <c r="U2705"/>
  <c r="X2705"/>
  <c r="U2706"/>
  <c r="X2706"/>
  <c r="U2707"/>
  <c r="X2707"/>
  <c r="U2708"/>
  <c r="X2708"/>
  <c r="U2709"/>
  <c r="X2709"/>
  <c r="U2710"/>
  <c r="X2710"/>
  <c r="U2711"/>
  <c r="X2711"/>
  <c r="U2712"/>
  <c r="X2712"/>
  <c r="U2713"/>
  <c r="X2713"/>
  <c r="U2714"/>
  <c r="X2714"/>
  <c r="U2715"/>
  <c r="X2715"/>
  <c r="U2716"/>
  <c r="X2716"/>
  <c r="U2717"/>
  <c r="X2717"/>
  <c r="U2718"/>
  <c r="X2718"/>
  <c r="U2719"/>
  <c r="X2719"/>
  <c r="U2720"/>
  <c r="X2720"/>
  <c r="U2721"/>
  <c r="X2721"/>
  <c r="U2722"/>
  <c r="X2722"/>
  <c r="U2723"/>
  <c r="X2723"/>
  <c r="U2724"/>
  <c r="X2724"/>
  <c r="U2725"/>
  <c r="X2725"/>
  <c r="U2726"/>
  <c r="X2726"/>
  <c r="U2727"/>
  <c r="X2727"/>
  <c r="U2728"/>
  <c r="X2728"/>
  <c r="U2729"/>
  <c r="X2729"/>
  <c r="U2730"/>
  <c r="X2730"/>
  <c r="U2731"/>
  <c r="X2731"/>
  <c r="U2732"/>
  <c r="X2732"/>
  <c r="U2733"/>
  <c r="X2733"/>
  <c r="U2734"/>
  <c r="X2734"/>
  <c r="U2735"/>
  <c r="X2735"/>
  <c r="U2736"/>
  <c r="X2736"/>
  <c r="U2737"/>
  <c r="X2737"/>
  <c r="U2738"/>
  <c r="X2738"/>
  <c r="U2739"/>
  <c r="X2739"/>
  <c r="U2740"/>
  <c r="X2740"/>
  <c r="U2741"/>
  <c r="X2741"/>
  <c r="U2742"/>
  <c r="X2742"/>
  <c r="U2743"/>
  <c r="X2743"/>
  <c r="U2744"/>
  <c r="X2744"/>
  <c r="U2745"/>
  <c r="X2745"/>
  <c r="U2746"/>
  <c r="X2746"/>
  <c r="U2747"/>
  <c r="X2747"/>
  <c r="U2748"/>
  <c r="X2748"/>
  <c r="U2749"/>
  <c r="X2749"/>
  <c r="U2750"/>
  <c r="X2750"/>
  <c r="U2751"/>
  <c r="X2751"/>
  <c r="U2752"/>
  <c r="X2752"/>
  <c r="U2753"/>
  <c r="X2753"/>
  <c r="U2754"/>
  <c r="X2754"/>
  <c r="U2755"/>
  <c r="X2755"/>
  <c r="U2756"/>
  <c r="X2756"/>
  <c r="U2757"/>
  <c r="X2757"/>
  <c r="U2758"/>
  <c r="X2758"/>
  <c r="U2759"/>
  <c r="X2759"/>
  <c r="U2760"/>
  <c r="X2760"/>
  <c r="U2761"/>
  <c r="X2761"/>
  <c r="U2762"/>
  <c r="X2762"/>
  <c r="U2763"/>
  <c r="X2763"/>
  <c r="U2764"/>
  <c r="X2764"/>
  <c r="U2765"/>
  <c r="X2765"/>
  <c r="U2766"/>
  <c r="X2766"/>
  <c r="U2767"/>
  <c r="X2767"/>
  <c r="U2768"/>
  <c r="X2768"/>
  <c r="U2769"/>
  <c r="X2769"/>
  <c r="U2770"/>
  <c r="X2770"/>
  <c r="U2771"/>
  <c r="X2771"/>
  <c r="U2772"/>
  <c r="X2772"/>
  <c r="U2773"/>
  <c r="X2773"/>
  <c r="U2774"/>
  <c r="X2774"/>
  <c r="U2775"/>
  <c r="X2775"/>
  <c r="U2776"/>
  <c r="X2776"/>
  <c r="U2777"/>
  <c r="X2777"/>
  <c r="U2778"/>
  <c r="X2778"/>
  <c r="U2779"/>
  <c r="X2779"/>
  <c r="U2780"/>
  <c r="X2780"/>
  <c r="U2781"/>
  <c r="X2781"/>
  <c r="U2782"/>
  <c r="X2782"/>
  <c r="U2783"/>
  <c r="X2783"/>
  <c r="U2784"/>
  <c r="X2784"/>
  <c r="U2785"/>
  <c r="X2785"/>
  <c r="U2786"/>
  <c r="X2786"/>
  <c r="U2787"/>
  <c r="X2787"/>
  <c r="U2788"/>
  <c r="X2788"/>
  <c r="U2789"/>
  <c r="X2789"/>
  <c r="U2790"/>
  <c r="X2790"/>
  <c r="U2791"/>
  <c r="X2791"/>
  <c r="U2792"/>
  <c r="X2792"/>
  <c r="U2793"/>
  <c r="X2793"/>
  <c r="U2794"/>
  <c r="X2794"/>
  <c r="U2795"/>
  <c r="X2795"/>
  <c r="U2796"/>
  <c r="X2796"/>
  <c r="U2797"/>
  <c r="X2797"/>
  <c r="U2798"/>
  <c r="X2798"/>
  <c r="U2799"/>
  <c r="X2799"/>
  <c r="U2800"/>
  <c r="X2800"/>
  <c r="U2801"/>
  <c r="X2801"/>
  <c r="U2802"/>
  <c r="X2802"/>
  <c r="U2803"/>
  <c r="X2803"/>
  <c r="U2804"/>
  <c r="X2804"/>
  <c r="U2805"/>
  <c r="X2805"/>
  <c r="U2806"/>
  <c r="X2806"/>
  <c r="U2807"/>
  <c r="X2807"/>
  <c r="U2808"/>
  <c r="X2808"/>
  <c r="U2809"/>
  <c r="X2809"/>
  <c r="U2810"/>
  <c r="X2810"/>
  <c r="U2811"/>
  <c r="X2811"/>
  <c r="U2812"/>
  <c r="X2812"/>
  <c r="U2813"/>
  <c r="X2813"/>
  <c r="U2814"/>
  <c r="X2814"/>
  <c r="U2815"/>
  <c r="X2815"/>
  <c r="U2816"/>
  <c r="X2816"/>
  <c r="U2817"/>
  <c r="X2817"/>
  <c r="U2818"/>
  <c r="X2818"/>
  <c r="U2819"/>
  <c r="X2819"/>
  <c r="U2820"/>
  <c r="X2820"/>
  <c r="U2821"/>
  <c r="X2821"/>
  <c r="U2822"/>
  <c r="X2822"/>
  <c r="U2823"/>
  <c r="X2823"/>
  <c r="U2824"/>
  <c r="X2824"/>
  <c r="U2825"/>
  <c r="X2825"/>
  <c r="U2826"/>
  <c r="X2826"/>
  <c r="U2827"/>
  <c r="X2827"/>
  <c r="U2828"/>
  <c r="X2828"/>
  <c r="U2829"/>
  <c r="X2829"/>
  <c r="U2830"/>
  <c r="X2830"/>
  <c r="U2831"/>
  <c r="X2831"/>
  <c r="U2832"/>
  <c r="X2832"/>
  <c r="U2833"/>
  <c r="X2833"/>
  <c r="U2834"/>
  <c r="X2834"/>
  <c r="U2835"/>
  <c r="X2835"/>
  <c r="U2836"/>
  <c r="X2836"/>
  <c r="U2837"/>
  <c r="X2837"/>
  <c r="U2838"/>
  <c r="X2838"/>
  <c r="U2839"/>
  <c r="X2839"/>
  <c r="U2840"/>
  <c r="X2840"/>
  <c r="U2841"/>
  <c r="X2841"/>
  <c r="U2842"/>
  <c r="X2842"/>
  <c r="U2843"/>
  <c r="X2843"/>
  <c r="U2844"/>
  <c r="X2844"/>
  <c r="U2845"/>
  <c r="X2845"/>
  <c r="U2846"/>
  <c r="X2846"/>
  <c r="U2847"/>
  <c r="X2847"/>
  <c r="U2848"/>
  <c r="X2848"/>
  <c r="U2849"/>
  <c r="X2849"/>
  <c r="U2850"/>
  <c r="X2850"/>
  <c r="U2851"/>
  <c r="X2851"/>
  <c r="U2852"/>
  <c r="X2852"/>
  <c r="U2853"/>
  <c r="X2853"/>
  <c r="U2854"/>
  <c r="X2854"/>
  <c r="U2855"/>
  <c r="X2855"/>
  <c r="U2856"/>
  <c r="X2856"/>
  <c r="U2857"/>
  <c r="X2857"/>
  <c r="U2858"/>
  <c r="X2858"/>
  <c r="U2859"/>
  <c r="X2859"/>
  <c r="U2860"/>
  <c r="X2860"/>
  <c r="U2861"/>
  <c r="X2861"/>
  <c r="U2862"/>
  <c r="X2862"/>
  <c r="U2863"/>
  <c r="X2863"/>
  <c r="U2864"/>
  <c r="X2864"/>
  <c r="U2865"/>
  <c r="X2865"/>
  <c r="U2866"/>
  <c r="X2866"/>
  <c r="U2867"/>
  <c r="X2867"/>
  <c r="U2868"/>
  <c r="X2868"/>
  <c r="U2869"/>
  <c r="X2869"/>
  <c r="U2870"/>
  <c r="X2870"/>
  <c r="U2871"/>
  <c r="X2871"/>
  <c r="U2872"/>
  <c r="X2872"/>
  <c r="U2873"/>
  <c r="X2873"/>
  <c r="U2874"/>
  <c r="X2874"/>
  <c r="U2875"/>
  <c r="X2875"/>
  <c r="U2876"/>
  <c r="X2876"/>
  <c r="U2877"/>
  <c r="X2877"/>
  <c r="U2878"/>
  <c r="X2878"/>
  <c r="U2879"/>
  <c r="X2879"/>
  <c r="U2880"/>
  <c r="X2880"/>
  <c r="U2881"/>
  <c r="X2881"/>
  <c r="U2882"/>
  <c r="X2882"/>
  <c r="U2883"/>
  <c r="X2883"/>
  <c r="U2884"/>
  <c r="X2884"/>
  <c r="U2885"/>
  <c r="X2885"/>
  <c r="U2886"/>
  <c r="X2886"/>
  <c r="U2887"/>
  <c r="X2887"/>
  <c r="U2888"/>
  <c r="X2888"/>
  <c r="U2889"/>
  <c r="X2889"/>
  <c r="U2890"/>
  <c r="X2890"/>
  <c r="U2891"/>
  <c r="X2891"/>
  <c r="U2892"/>
  <c r="X2892"/>
  <c r="U2893"/>
  <c r="X2893"/>
  <c r="U2894"/>
  <c r="X2894"/>
  <c r="U2895"/>
  <c r="X2895"/>
  <c r="U2896"/>
  <c r="X2896"/>
  <c r="U2897"/>
  <c r="X2897"/>
  <c r="U2898"/>
  <c r="X2898"/>
  <c r="U2899"/>
  <c r="X2899"/>
  <c r="U2900"/>
  <c r="X2900"/>
  <c r="U2901"/>
  <c r="X2901"/>
  <c r="U2902"/>
  <c r="X2902"/>
  <c r="U2903"/>
  <c r="X2903"/>
  <c r="U2904"/>
  <c r="X2904"/>
  <c r="U2905"/>
  <c r="X2905"/>
  <c r="U2906"/>
  <c r="X2906"/>
  <c r="U2907"/>
  <c r="X2907"/>
  <c r="U2908"/>
  <c r="X2908"/>
  <c r="U2909"/>
  <c r="X2909"/>
  <c r="U2910"/>
  <c r="X2910"/>
  <c r="U2911"/>
  <c r="X2911"/>
  <c r="U2912"/>
  <c r="X2912"/>
  <c r="U2913"/>
  <c r="X2913"/>
  <c r="U2914"/>
  <c r="X2914"/>
  <c r="U2915"/>
  <c r="X2915"/>
  <c r="U2916"/>
  <c r="X2916"/>
  <c r="U2917"/>
  <c r="X2917"/>
  <c r="U2918"/>
  <c r="X2918"/>
  <c r="U2919"/>
  <c r="X2919"/>
  <c r="U2920"/>
  <c r="X2920"/>
  <c r="U2921"/>
  <c r="X2921"/>
  <c r="U2922"/>
  <c r="X2922"/>
  <c r="U2923"/>
  <c r="X2923"/>
  <c r="U2924"/>
  <c r="X2924"/>
  <c r="U2925"/>
  <c r="X2925"/>
  <c r="U2926"/>
  <c r="X2926"/>
  <c r="U2927"/>
  <c r="X2927"/>
  <c r="U2928"/>
  <c r="X2928"/>
  <c r="U2929"/>
  <c r="X2929"/>
  <c r="U2930"/>
  <c r="X2930"/>
  <c r="U2931"/>
  <c r="X2931"/>
  <c r="U2932"/>
  <c r="X2932"/>
  <c r="U2933"/>
  <c r="X2933"/>
  <c r="U2934"/>
  <c r="X2934"/>
  <c r="U2935"/>
  <c r="X2935"/>
  <c r="U2936"/>
  <c r="X2936"/>
  <c r="U2937"/>
  <c r="X2937"/>
  <c r="U2938"/>
  <c r="X2938"/>
  <c r="U2939"/>
  <c r="X2939"/>
  <c r="U2940"/>
  <c r="X2940"/>
  <c r="U2941"/>
  <c r="X2941"/>
  <c r="U2942"/>
  <c r="X2942"/>
  <c r="U2943"/>
  <c r="X2943"/>
  <c r="U2944"/>
  <c r="X2944"/>
  <c r="U2945"/>
  <c r="X2945"/>
  <c r="U2946"/>
  <c r="X2946"/>
  <c r="U2947"/>
  <c r="X2947"/>
  <c r="U2948"/>
  <c r="X2948"/>
  <c r="U2949"/>
  <c r="X2949"/>
  <c r="U2950"/>
  <c r="X2950"/>
  <c r="U2951"/>
  <c r="X2951"/>
  <c r="U2952"/>
  <c r="X2952"/>
  <c r="U2953"/>
  <c r="X2953"/>
  <c r="U2954"/>
  <c r="X2954"/>
  <c r="U2955"/>
  <c r="X2955"/>
  <c r="U2956"/>
  <c r="X2956"/>
  <c r="U2957"/>
  <c r="X2957"/>
  <c r="U2958"/>
  <c r="X2958"/>
  <c r="U2959"/>
  <c r="X2959"/>
  <c r="U2960"/>
  <c r="X2960"/>
  <c r="U2961"/>
  <c r="X2961"/>
  <c r="U2962"/>
  <c r="X2962"/>
  <c r="U2963"/>
  <c r="X2963"/>
  <c r="U2964"/>
  <c r="X2964"/>
  <c r="U2965"/>
  <c r="X2965"/>
  <c r="U2966"/>
  <c r="X2966"/>
  <c r="U2967"/>
  <c r="X2967"/>
  <c r="U2968"/>
  <c r="X2968"/>
  <c r="U2969"/>
  <c r="X2969"/>
  <c r="U2970"/>
  <c r="X2970"/>
  <c r="U2971"/>
  <c r="X2971"/>
  <c r="U2972"/>
  <c r="X2972"/>
  <c r="U2973"/>
  <c r="X2973"/>
  <c r="U2974"/>
  <c r="X2974"/>
  <c r="U2975"/>
  <c r="X2975"/>
  <c r="U2976"/>
  <c r="X2976"/>
  <c r="U2977"/>
  <c r="X2977"/>
  <c r="U2978"/>
  <c r="X2978"/>
  <c r="U2979"/>
  <c r="X2979"/>
  <c r="U2980"/>
  <c r="X2980"/>
  <c r="U2981"/>
  <c r="X2981"/>
  <c r="U2982"/>
  <c r="X2982"/>
  <c r="U2983"/>
  <c r="X2983"/>
  <c r="U2984"/>
  <c r="X2984"/>
  <c r="U2985"/>
  <c r="X2985"/>
  <c r="U2986"/>
  <c r="X2986"/>
  <c r="U2987"/>
  <c r="X2987"/>
  <c r="U2988"/>
  <c r="X2988"/>
  <c r="U2989"/>
  <c r="X2989"/>
  <c r="U2990"/>
  <c r="X2990"/>
  <c r="U2991"/>
  <c r="X2991"/>
  <c r="U2992"/>
  <c r="X2992"/>
  <c r="U2993"/>
  <c r="X2993"/>
  <c r="U2994"/>
  <c r="X2994"/>
  <c r="U2995"/>
  <c r="X2995"/>
  <c r="U2996"/>
  <c r="X2996"/>
  <c r="U2997"/>
  <c r="X2997"/>
  <c r="U2998"/>
  <c r="X2998"/>
  <c r="U2999"/>
  <c r="X2999"/>
  <c r="U3000"/>
  <c r="X3000"/>
  <c r="U3001"/>
  <c r="X3001"/>
  <c r="U3002"/>
  <c r="X3002"/>
  <c r="U3003"/>
  <c r="X3003"/>
  <c r="U3004"/>
  <c r="X3004"/>
  <c r="U3005"/>
  <c r="X3005"/>
  <c r="U3006"/>
  <c r="X3006"/>
  <c r="U3007"/>
  <c r="X3007"/>
  <c r="U3008"/>
  <c r="X3008"/>
  <c r="U3009"/>
  <c r="X3009"/>
  <c r="U3010"/>
  <c r="X3010"/>
  <c r="U3011"/>
  <c r="X3011"/>
  <c r="U3012"/>
  <c r="X3012"/>
  <c r="U3013"/>
  <c r="X3013"/>
  <c r="U3014"/>
  <c r="X3014"/>
  <c r="U3015"/>
  <c r="X3015"/>
  <c r="U3016"/>
  <c r="X3016"/>
  <c r="U3017"/>
  <c r="X3017"/>
  <c r="U3018"/>
  <c r="X3018"/>
  <c r="U3019"/>
  <c r="X3019"/>
  <c r="U3020"/>
  <c r="X3020"/>
  <c r="U3021"/>
  <c r="X3021"/>
  <c r="U3022"/>
  <c r="X3022"/>
  <c r="U3023"/>
  <c r="X3023"/>
  <c r="U3024"/>
  <c r="X3024"/>
  <c r="U3025"/>
  <c r="X3025"/>
  <c r="U3026"/>
  <c r="X3026"/>
  <c r="U3027"/>
  <c r="X3027"/>
  <c r="U3028"/>
  <c r="X3028"/>
  <c r="U3029"/>
  <c r="X3029"/>
  <c r="U3030"/>
  <c r="X3030"/>
  <c r="U3031"/>
  <c r="X3031"/>
  <c r="U3032"/>
  <c r="X3032"/>
  <c r="U3033"/>
  <c r="X3033"/>
  <c r="U3034"/>
  <c r="X3034"/>
  <c r="U3035"/>
  <c r="X3035"/>
  <c r="U3036"/>
  <c r="X3036"/>
  <c r="U3037"/>
  <c r="X3037"/>
  <c r="U3038"/>
  <c r="X3038"/>
  <c r="U3039"/>
  <c r="X3039"/>
  <c r="U3040"/>
  <c r="X3040"/>
  <c r="U3041"/>
  <c r="X3041"/>
  <c r="U3042"/>
  <c r="X3042"/>
  <c r="U3043"/>
  <c r="X3043"/>
  <c r="U3044"/>
  <c r="X3044"/>
  <c r="U3045"/>
  <c r="X3045"/>
  <c r="U3046"/>
  <c r="X3046"/>
  <c r="U3047"/>
  <c r="X3047"/>
  <c r="U3048"/>
  <c r="X3048"/>
  <c r="U3049"/>
  <c r="X3049"/>
  <c r="U3050"/>
  <c r="X3050"/>
  <c r="U3051"/>
  <c r="X3051"/>
  <c r="U3052"/>
  <c r="X3052"/>
  <c r="U3053"/>
  <c r="X3053"/>
  <c r="U3054"/>
  <c r="X3054"/>
  <c r="U3055"/>
  <c r="X3055"/>
  <c r="U3056"/>
  <c r="X3056"/>
  <c r="U3057"/>
  <c r="X3057"/>
  <c r="U3058"/>
  <c r="X3058"/>
  <c r="U3059"/>
  <c r="X3059"/>
  <c r="U3060"/>
  <c r="X3060"/>
  <c r="U3061"/>
  <c r="X3061"/>
  <c r="U3062"/>
  <c r="X3062"/>
  <c r="U3063"/>
  <c r="X3063"/>
  <c r="U3064"/>
  <c r="X3064"/>
  <c r="U3065"/>
  <c r="X3065"/>
  <c r="U3066"/>
  <c r="X3066"/>
  <c r="U3067"/>
  <c r="X3067"/>
  <c r="U3068"/>
  <c r="X3068"/>
  <c r="U3069"/>
  <c r="X3069"/>
  <c r="U3070"/>
  <c r="X3070"/>
  <c r="U3071"/>
  <c r="X3071"/>
  <c r="U3072"/>
  <c r="X3072"/>
  <c r="U3073"/>
  <c r="X3073"/>
  <c r="U3074"/>
  <c r="X3074"/>
  <c r="U3075"/>
  <c r="X3075"/>
  <c r="U3076"/>
  <c r="X3076"/>
  <c r="U3077"/>
  <c r="X3077"/>
  <c r="U3078"/>
  <c r="X3078"/>
  <c r="U3079"/>
  <c r="X3079"/>
  <c r="U3080"/>
  <c r="X3080"/>
  <c r="U3081"/>
  <c r="X3081"/>
  <c r="U3082"/>
  <c r="X3082"/>
  <c r="U3083"/>
  <c r="X3083"/>
  <c r="U3084"/>
  <c r="X3084"/>
  <c r="U3085"/>
  <c r="X3085"/>
  <c r="U3086"/>
  <c r="X3086"/>
  <c r="U3087"/>
  <c r="X3087"/>
  <c r="U3088"/>
  <c r="X3088"/>
  <c r="U3089"/>
  <c r="X3089"/>
  <c r="U3090"/>
  <c r="X3090"/>
  <c r="U3091"/>
  <c r="X3091"/>
  <c r="U3092"/>
  <c r="X3092"/>
  <c r="U3093"/>
  <c r="X3093"/>
  <c r="U3094"/>
  <c r="X3094"/>
  <c r="U3095"/>
  <c r="X3095"/>
  <c r="U3096"/>
  <c r="X3096"/>
  <c r="U3097"/>
  <c r="X3097"/>
  <c r="U3098"/>
  <c r="X3098"/>
  <c r="U3099"/>
  <c r="X3099"/>
  <c r="U3100"/>
  <c r="X3100"/>
  <c r="U3101"/>
  <c r="X3101"/>
  <c r="U3102"/>
  <c r="X3102"/>
  <c r="U3103"/>
  <c r="X3103"/>
  <c r="U3104"/>
  <c r="X3104"/>
  <c r="U3105"/>
  <c r="X3105"/>
  <c r="U3106"/>
  <c r="X3106"/>
  <c r="U3107"/>
  <c r="X3107"/>
  <c r="U3108"/>
  <c r="X3108"/>
  <c r="U3109"/>
  <c r="X3109"/>
  <c r="U3110"/>
  <c r="X3110"/>
  <c r="U3111"/>
  <c r="X3111"/>
  <c r="U3112"/>
  <c r="X3112"/>
  <c r="U3113"/>
  <c r="X3113"/>
  <c r="U3114"/>
  <c r="X3114"/>
  <c r="U3115"/>
  <c r="X3115"/>
  <c r="U3116"/>
  <c r="X3116"/>
  <c r="U3117"/>
  <c r="X3117"/>
  <c r="U3118"/>
  <c r="X3118"/>
  <c r="U3119"/>
  <c r="X3119"/>
  <c r="U3120"/>
  <c r="X3120"/>
  <c r="U3121"/>
  <c r="X3121"/>
  <c r="U3122"/>
  <c r="X3122"/>
  <c r="U3123"/>
  <c r="X3123"/>
  <c r="U3124"/>
  <c r="X3124"/>
  <c r="U3125"/>
  <c r="X3125"/>
  <c r="U3126"/>
  <c r="X3126"/>
  <c r="U3127"/>
  <c r="X3127"/>
  <c r="U3128"/>
  <c r="X3128"/>
  <c r="U3129"/>
  <c r="X3129"/>
  <c r="U3130"/>
  <c r="X3130"/>
  <c r="U3131"/>
  <c r="X3131"/>
  <c r="U3132"/>
  <c r="X3132"/>
  <c r="U3133"/>
  <c r="X3133"/>
  <c r="U3134"/>
  <c r="X3134"/>
  <c r="U3135"/>
  <c r="X3135"/>
  <c r="U3136"/>
  <c r="X3136"/>
  <c r="U3137"/>
  <c r="X3137"/>
  <c r="U3138"/>
  <c r="X3138"/>
  <c r="U3139"/>
  <c r="X3139"/>
  <c r="U3140"/>
  <c r="X3140"/>
  <c r="U3141"/>
  <c r="X3141"/>
  <c r="U3142"/>
  <c r="X3142"/>
  <c r="U3143"/>
  <c r="X3143"/>
  <c r="U3144"/>
  <c r="X3144"/>
  <c r="U3145"/>
  <c r="X3145"/>
  <c r="U3146"/>
  <c r="X3146"/>
  <c r="U3147"/>
  <c r="X3147"/>
  <c r="U3148"/>
  <c r="X3148"/>
  <c r="U3149"/>
  <c r="X3149"/>
  <c r="U3150"/>
  <c r="X3150"/>
  <c r="U3151"/>
  <c r="X3151"/>
  <c r="U3152"/>
  <c r="X3152"/>
  <c r="U3153"/>
  <c r="X3153"/>
  <c r="U3154"/>
  <c r="X3154"/>
  <c r="U3155"/>
  <c r="X3155"/>
  <c r="U3156"/>
  <c r="X3156"/>
  <c r="U3157"/>
  <c r="X3157"/>
  <c r="U3158"/>
  <c r="X3158"/>
  <c r="U3159"/>
  <c r="X3159"/>
  <c r="U3160"/>
  <c r="X3160"/>
  <c r="U3161"/>
  <c r="X3161"/>
  <c r="U3162"/>
  <c r="X3162"/>
  <c r="U3163"/>
  <c r="X3163"/>
  <c r="U3164"/>
  <c r="X3164"/>
  <c r="U3165"/>
  <c r="X3165"/>
  <c r="U3166"/>
  <c r="X3166"/>
  <c r="U3167"/>
  <c r="X3167"/>
  <c r="U3168"/>
  <c r="X3168"/>
  <c r="U3169"/>
  <c r="X3169"/>
  <c r="U3170"/>
  <c r="X3170"/>
  <c r="U3171"/>
  <c r="X3171"/>
  <c r="U3172"/>
  <c r="X3172"/>
  <c r="U3173"/>
  <c r="X3173"/>
  <c r="U3174"/>
  <c r="X3174"/>
  <c r="U3175"/>
  <c r="X3175"/>
  <c r="U3176"/>
  <c r="X3176"/>
  <c r="U3177"/>
  <c r="X3177"/>
  <c r="U3178"/>
  <c r="X3178"/>
  <c r="U3179"/>
  <c r="X3179"/>
  <c r="U3180"/>
  <c r="X3180"/>
  <c r="U3181"/>
  <c r="X3181"/>
  <c r="U3182"/>
  <c r="X3182"/>
  <c r="U3183"/>
  <c r="X3183"/>
  <c r="U3184"/>
  <c r="X3184"/>
  <c r="U3185"/>
  <c r="X3185"/>
  <c r="U3186"/>
  <c r="X3186"/>
  <c r="U3187"/>
  <c r="X3187"/>
  <c r="U3188"/>
  <c r="X3188"/>
  <c r="U3189"/>
  <c r="X3189"/>
  <c r="U3190"/>
  <c r="X3190"/>
  <c r="U3191"/>
  <c r="X3191"/>
  <c r="U3192"/>
  <c r="X3192"/>
  <c r="U3193"/>
  <c r="X3193"/>
  <c r="U3194"/>
  <c r="X3194"/>
  <c r="U3195"/>
  <c r="X3195"/>
  <c r="U3196"/>
  <c r="X3196"/>
  <c r="U3197"/>
  <c r="X3197"/>
  <c r="U3198"/>
  <c r="X3198"/>
  <c r="U3199"/>
  <c r="X3199"/>
  <c r="U3200"/>
  <c r="X3200"/>
  <c r="U3201"/>
  <c r="X3201"/>
  <c r="U3202"/>
  <c r="X3202"/>
  <c r="U3203"/>
  <c r="X3203"/>
  <c r="U3204"/>
  <c r="X3204"/>
  <c r="U3205"/>
  <c r="X3205"/>
  <c r="U3206"/>
  <c r="X3206"/>
  <c r="U3207"/>
  <c r="X3207"/>
  <c r="U3208"/>
  <c r="X3208"/>
  <c r="U3209"/>
  <c r="X3209"/>
  <c r="U3210"/>
  <c r="X3210"/>
  <c r="U3211"/>
  <c r="X3211"/>
  <c r="U3212"/>
  <c r="X3212"/>
  <c r="U3213"/>
  <c r="X3213"/>
  <c r="U3214"/>
  <c r="X3214"/>
  <c r="U3215"/>
  <c r="X3215"/>
  <c r="U3216"/>
  <c r="X3216"/>
  <c r="U3217"/>
  <c r="X3217"/>
  <c r="U3218"/>
  <c r="X3218"/>
  <c r="U3219"/>
  <c r="X3219"/>
  <c r="U3220"/>
  <c r="X3220"/>
  <c r="U3221"/>
  <c r="X3221"/>
  <c r="U3222"/>
  <c r="X3222"/>
  <c r="U3223"/>
  <c r="X3223"/>
  <c r="U3224"/>
  <c r="X3224"/>
  <c r="U3225"/>
  <c r="X3225"/>
  <c r="U3226"/>
  <c r="X3226"/>
  <c r="U3227"/>
  <c r="X3227"/>
  <c r="U3228"/>
  <c r="X3228"/>
  <c r="U3229"/>
  <c r="X3229"/>
  <c r="U3230"/>
  <c r="X3230"/>
  <c r="U3231"/>
  <c r="X3231"/>
  <c r="U3232"/>
  <c r="X3232"/>
  <c r="U3233"/>
  <c r="X3233"/>
  <c r="U3234"/>
  <c r="X3234"/>
  <c r="U3235"/>
  <c r="X3235"/>
  <c r="U3236"/>
  <c r="X3236"/>
  <c r="U3237"/>
  <c r="X3237"/>
  <c r="U3238"/>
  <c r="X3238"/>
  <c r="U3239"/>
  <c r="X3239"/>
  <c r="U3240"/>
  <c r="X3240"/>
  <c r="U3241"/>
  <c r="X3241"/>
  <c r="U3242"/>
  <c r="X3242"/>
  <c r="U3243"/>
  <c r="X3243"/>
  <c r="U3244"/>
  <c r="X3244"/>
  <c r="U3245"/>
  <c r="X3245"/>
  <c r="U3246"/>
  <c r="X3246"/>
  <c r="U3247"/>
  <c r="X3247"/>
  <c r="U3248"/>
  <c r="X3248"/>
  <c r="U3249"/>
  <c r="X3249"/>
  <c r="U3250"/>
  <c r="X3250"/>
  <c r="U3251"/>
  <c r="X3251"/>
  <c r="U3252"/>
  <c r="X3252"/>
  <c r="U3253"/>
  <c r="X3253"/>
  <c r="U3254"/>
  <c r="X3254"/>
  <c r="U3255"/>
  <c r="X3255"/>
  <c r="U3256"/>
  <c r="X3256"/>
  <c r="U3257"/>
  <c r="X3257"/>
  <c r="U3258"/>
  <c r="X3258"/>
  <c r="U3259"/>
  <c r="X3259"/>
  <c r="U3260"/>
  <c r="X3260"/>
  <c r="U3261"/>
  <c r="X3261"/>
  <c r="U3262"/>
  <c r="X3262"/>
  <c r="U3263"/>
  <c r="X3263"/>
  <c r="U3264"/>
  <c r="X3264"/>
  <c r="U3265"/>
  <c r="X3265"/>
  <c r="U3266"/>
  <c r="X3266"/>
  <c r="U3267"/>
  <c r="X3267"/>
  <c r="U3268"/>
  <c r="X3268"/>
  <c r="U3269"/>
  <c r="X3269"/>
  <c r="U3270"/>
  <c r="X3270"/>
  <c r="U3271"/>
  <c r="X3271"/>
  <c r="U3272"/>
  <c r="X3272"/>
  <c r="U3273"/>
  <c r="X3273"/>
  <c r="U3274"/>
  <c r="X3274"/>
  <c r="U3275"/>
  <c r="X3275"/>
  <c r="U3276"/>
  <c r="X3276"/>
  <c r="U3277"/>
  <c r="X3277"/>
  <c r="U3278"/>
  <c r="X3278"/>
  <c r="U3279"/>
  <c r="X3279"/>
  <c r="U3280"/>
  <c r="X3280"/>
  <c r="U3281"/>
  <c r="X3281"/>
  <c r="U3282"/>
  <c r="X3282"/>
  <c r="U3283"/>
  <c r="X3283"/>
  <c r="U3284"/>
  <c r="X3284"/>
  <c r="U3285"/>
  <c r="X3285"/>
  <c r="U3286"/>
  <c r="X3286"/>
  <c r="U3287"/>
  <c r="X3287"/>
  <c r="U3288"/>
  <c r="X3288"/>
  <c r="U3289"/>
  <c r="X3289"/>
  <c r="U3290"/>
  <c r="X3290"/>
  <c r="U3291"/>
  <c r="X3291"/>
  <c r="U3292"/>
  <c r="X3292"/>
  <c r="U3293"/>
  <c r="X3293"/>
  <c r="U3294"/>
  <c r="X3294"/>
  <c r="U3295"/>
  <c r="X3295"/>
  <c r="U3296"/>
  <c r="X3296"/>
  <c r="U3297"/>
  <c r="X3297"/>
  <c r="U3298"/>
  <c r="X3298"/>
  <c r="U3299"/>
  <c r="X3299"/>
  <c r="U3300"/>
  <c r="X3300"/>
  <c r="U3301"/>
  <c r="X3301"/>
  <c r="U3302"/>
  <c r="X3302"/>
  <c r="U3303"/>
  <c r="X3303"/>
  <c r="U3304"/>
  <c r="X3304"/>
  <c r="U3305"/>
  <c r="X3305"/>
  <c r="U3306"/>
  <c r="X3306"/>
  <c r="U3307"/>
  <c r="X3307"/>
  <c r="U3308"/>
  <c r="X3308"/>
  <c r="U3309"/>
  <c r="X3309"/>
  <c r="U3310"/>
  <c r="X3310"/>
  <c r="U3311"/>
  <c r="X3311"/>
  <c r="U3312"/>
  <c r="X3312"/>
  <c r="U3313"/>
  <c r="X3313"/>
  <c r="U3314"/>
  <c r="X3314"/>
  <c r="U3315"/>
  <c r="X3315"/>
  <c r="U3316"/>
  <c r="X3316"/>
  <c r="U3317"/>
  <c r="X3317"/>
  <c r="U3318"/>
  <c r="X3318"/>
  <c r="U3319"/>
  <c r="X3319"/>
  <c r="U3320"/>
  <c r="X3320"/>
  <c r="U3321"/>
  <c r="X3321"/>
  <c r="U3322"/>
  <c r="X3322"/>
  <c r="U3323"/>
  <c r="X3323"/>
  <c r="U3324"/>
  <c r="X3324"/>
  <c r="U3325"/>
  <c r="X3325"/>
  <c r="U3326"/>
  <c r="X3326"/>
  <c r="U3327"/>
  <c r="X3327"/>
  <c r="U3328"/>
  <c r="X3328"/>
  <c r="U3329"/>
  <c r="X3329"/>
  <c r="U3330"/>
  <c r="X3330"/>
  <c r="U3331"/>
  <c r="X3331"/>
  <c r="U3332"/>
  <c r="X3332"/>
  <c r="U3333"/>
  <c r="X3333"/>
  <c r="U3334"/>
  <c r="X3334"/>
  <c r="U3335"/>
  <c r="X3335"/>
  <c r="U3336"/>
  <c r="X3336"/>
  <c r="U3337"/>
  <c r="X3337"/>
  <c r="U3338"/>
  <c r="X3338"/>
  <c r="U3339"/>
  <c r="X3339"/>
  <c r="U3340"/>
  <c r="X3340"/>
  <c r="U3341"/>
  <c r="X3341"/>
  <c r="U3342"/>
  <c r="X3342"/>
  <c r="U3343"/>
  <c r="X3343"/>
  <c r="U3344"/>
  <c r="X3344"/>
  <c r="U3345"/>
  <c r="X3345"/>
  <c r="U3346"/>
  <c r="X3346"/>
  <c r="U3347"/>
  <c r="X3347"/>
  <c r="U3348"/>
  <c r="X3348"/>
  <c r="U3349"/>
  <c r="X3349"/>
  <c r="U3350"/>
  <c r="X3350"/>
  <c r="U3351"/>
  <c r="X3351"/>
  <c r="U3352"/>
  <c r="X3352"/>
  <c r="U3353"/>
  <c r="X3353"/>
  <c r="U3354"/>
  <c r="X3354"/>
  <c r="U3355"/>
  <c r="X3355"/>
  <c r="U3356"/>
  <c r="X3356"/>
  <c r="U3357"/>
  <c r="X3357"/>
  <c r="U3358"/>
  <c r="X3358"/>
  <c r="U3359"/>
  <c r="X3359"/>
  <c r="U3360"/>
  <c r="X3360"/>
  <c r="U3361"/>
  <c r="X3361"/>
  <c r="U3362"/>
  <c r="X3362"/>
  <c r="U3363"/>
  <c r="X3363"/>
  <c r="U3364"/>
  <c r="X3364"/>
  <c r="U3365"/>
  <c r="X3365"/>
  <c r="U3366"/>
  <c r="X3366"/>
  <c r="U3367"/>
  <c r="X3367"/>
  <c r="U3368"/>
  <c r="X3368"/>
  <c r="U3369"/>
  <c r="X3369"/>
  <c r="U3370"/>
  <c r="X3370"/>
  <c r="U3371"/>
  <c r="X3371"/>
  <c r="U3372"/>
  <c r="X3372"/>
  <c r="U3373"/>
  <c r="X3373"/>
  <c r="U3374"/>
  <c r="X3374"/>
  <c r="U3375"/>
  <c r="X3375"/>
  <c r="U3376"/>
  <c r="X3376"/>
  <c r="U3377"/>
  <c r="X3377"/>
  <c r="U3378"/>
  <c r="X3378"/>
  <c r="U3379"/>
  <c r="X3379"/>
  <c r="U3380"/>
  <c r="X3380"/>
  <c r="U3381"/>
  <c r="X3381"/>
  <c r="U3382"/>
  <c r="X3382"/>
  <c r="U3383"/>
  <c r="X3383"/>
  <c r="U3384"/>
  <c r="X3384"/>
  <c r="U3385"/>
  <c r="X3385"/>
  <c r="U3386"/>
  <c r="X3386"/>
  <c r="U3387"/>
  <c r="X3387"/>
  <c r="U3388"/>
  <c r="X3388"/>
  <c r="U3389"/>
  <c r="X3389"/>
  <c r="U3390"/>
  <c r="X3390"/>
  <c r="U3391"/>
  <c r="X3391"/>
  <c r="U3392"/>
  <c r="X3392"/>
  <c r="U3393"/>
  <c r="X3393"/>
  <c r="U3394"/>
  <c r="X3394"/>
  <c r="U3395"/>
  <c r="X3395"/>
  <c r="U3396"/>
  <c r="X3396"/>
  <c r="U3397"/>
  <c r="X3397"/>
  <c r="U3398"/>
  <c r="X3398"/>
  <c r="U3399"/>
  <c r="X3399"/>
  <c r="U3400"/>
  <c r="X3400"/>
  <c r="U3401"/>
  <c r="X3401"/>
  <c r="U3402"/>
  <c r="X3402"/>
  <c r="U3403"/>
  <c r="X3403"/>
  <c r="U3404"/>
  <c r="X3404"/>
  <c r="U3405"/>
  <c r="X3405"/>
  <c r="U3406"/>
  <c r="X3406"/>
  <c r="U3407"/>
  <c r="X3407"/>
  <c r="U3408"/>
  <c r="X3408"/>
  <c r="U3409"/>
  <c r="X3409"/>
  <c r="U3410"/>
  <c r="X3410"/>
  <c r="U3411"/>
  <c r="X3411"/>
  <c r="U3412"/>
  <c r="X3412"/>
  <c r="U3413"/>
  <c r="X3413"/>
  <c r="U3414"/>
  <c r="X3414"/>
  <c r="U3415"/>
  <c r="X3415"/>
  <c r="U3416"/>
  <c r="X3416"/>
  <c r="U3417"/>
  <c r="X3417"/>
  <c r="U3418"/>
  <c r="X3418"/>
  <c r="U3419"/>
  <c r="X3419"/>
  <c r="U3420"/>
  <c r="X3420"/>
  <c r="U3421"/>
  <c r="X3421"/>
  <c r="U3422"/>
  <c r="X3422"/>
  <c r="U3423"/>
  <c r="X3423"/>
  <c r="U3424"/>
  <c r="X3424"/>
  <c r="U3425"/>
  <c r="X3425"/>
  <c r="U3426"/>
  <c r="X3426"/>
  <c r="U3427"/>
  <c r="X3427"/>
  <c r="U3428"/>
  <c r="X3428"/>
  <c r="U3429"/>
  <c r="X3429"/>
  <c r="U3430"/>
  <c r="X3430"/>
  <c r="U3431"/>
  <c r="X3431"/>
  <c r="U3432"/>
  <c r="X3432"/>
  <c r="U3433"/>
  <c r="X3433"/>
  <c r="U3434"/>
  <c r="X3434"/>
  <c r="U3435"/>
  <c r="X3435"/>
  <c r="U3436"/>
  <c r="X3436"/>
  <c r="U3437"/>
  <c r="X3437"/>
  <c r="U3438"/>
  <c r="X3438"/>
  <c r="U3439"/>
  <c r="X3439"/>
  <c r="U3440"/>
  <c r="X3440"/>
  <c r="U3441"/>
  <c r="X3441"/>
  <c r="U3442"/>
  <c r="X3442"/>
  <c r="U3443"/>
  <c r="X3443"/>
  <c r="U3444"/>
  <c r="X3444"/>
  <c r="U3445"/>
  <c r="X3445"/>
  <c r="U3446"/>
  <c r="X3446"/>
  <c r="U3447"/>
  <c r="X3447"/>
  <c r="U3448"/>
  <c r="X3448"/>
  <c r="U3449"/>
  <c r="X3449"/>
  <c r="U3450"/>
  <c r="X3450"/>
  <c r="U3451"/>
  <c r="X3451"/>
  <c r="U3452"/>
  <c r="X3452"/>
  <c r="U3453"/>
  <c r="X3453"/>
  <c r="U3454"/>
  <c r="X3454"/>
  <c r="U3455"/>
  <c r="X3455"/>
  <c r="U3456"/>
  <c r="X3456"/>
  <c r="U3457"/>
  <c r="X3457"/>
  <c r="U3458"/>
  <c r="X3458"/>
  <c r="U3459"/>
  <c r="X3459"/>
  <c r="U3460"/>
  <c r="X3460"/>
  <c r="U3461"/>
  <c r="X3461"/>
  <c r="U3462"/>
  <c r="X3462"/>
  <c r="U3463"/>
  <c r="X3463"/>
  <c r="U3464"/>
  <c r="X3464"/>
  <c r="U3465"/>
  <c r="X3465"/>
  <c r="U3466"/>
  <c r="X3466"/>
  <c r="U3467"/>
  <c r="X3467"/>
  <c r="U3468"/>
  <c r="X3468"/>
  <c r="U3469"/>
  <c r="X3469"/>
  <c r="U3470"/>
  <c r="X3470"/>
  <c r="U3471"/>
  <c r="X3471"/>
  <c r="U3472"/>
  <c r="X3472"/>
  <c r="U3473"/>
  <c r="X3473"/>
  <c r="U3474"/>
  <c r="X3474"/>
  <c r="U3475"/>
  <c r="X3475"/>
  <c r="U3476"/>
  <c r="X3476"/>
  <c r="U3477"/>
  <c r="X3477"/>
  <c r="U3478"/>
  <c r="X3478"/>
  <c r="U3479"/>
  <c r="X3479"/>
  <c r="U3480"/>
  <c r="X3480"/>
  <c r="U3481"/>
  <c r="X3481"/>
  <c r="U3482"/>
  <c r="X3482"/>
  <c r="U3483"/>
  <c r="X3483"/>
  <c r="U3484"/>
  <c r="X3484"/>
  <c r="U3485"/>
  <c r="X3485"/>
  <c r="U3486"/>
  <c r="X3486"/>
  <c r="U3487"/>
  <c r="X3487"/>
  <c r="U3488"/>
  <c r="X3488"/>
  <c r="U3489"/>
  <c r="X3489"/>
  <c r="U3490"/>
  <c r="X3490"/>
  <c r="U3491"/>
  <c r="X3491"/>
  <c r="U3492"/>
  <c r="X3492"/>
  <c r="U3493"/>
  <c r="X3493"/>
  <c r="U3494"/>
  <c r="X3494"/>
  <c r="U3495"/>
  <c r="X3495"/>
  <c r="U3496"/>
  <c r="X3496"/>
  <c r="U3497"/>
  <c r="X3497"/>
  <c r="U3498"/>
  <c r="X3498"/>
  <c r="U3499"/>
  <c r="X3499"/>
  <c r="U3500"/>
  <c r="X3500"/>
  <c r="U3501"/>
  <c r="X3501"/>
  <c r="U3502"/>
  <c r="X3502"/>
  <c r="U3503"/>
  <c r="X3503"/>
  <c r="U3504"/>
  <c r="X3504"/>
  <c r="U3505"/>
  <c r="X3505"/>
  <c r="U3506"/>
  <c r="X3506"/>
  <c r="U3507"/>
  <c r="X3507"/>
  <c r="U3508"/>
  <c r="X3508"/>
  <c r="U3509"/>
  <c r="X3509"/>
  <c r="U3510"/>
  <c r="X3510"/>
  <c r="U3511"/>
  <c r="X3511"/>
  <c r="U3512"/>
  <c r="X3512"/>
  <c r="U3513"/>
  <c r="X3513"/>
  <c r="U3514"/>
  <c r="X3514"/>
  <c r="U3515"/>
  <c r="X3515"/>
  <c r="U3516"/>
  <c r="X3516"/>
  <c r="U3517"/>
  <c r="X3517"/>
  <c r="U3518"/>
  <c r="X3518"/>
  <c r="U3519"/>
  <c r="X3519"/>
  <c r="U3520"/>
  <c r="X3520"/>
  <c r="U3521"/>
  <c r="X3521"/>
  <c r="U3522"/>
  <c r="X3522"/>
  <c r="U3523"/>
  <c r="X3523"/>
  <c r="U3524"/>
  <c r="X3524"/>
  <c r="U3525"/>
  <c r="X3525"/>
  <c r="U3526"/>
  <c r="X3526"/>
  <c r="U3527"/>
  <c r="X3527"/>
  <c r="U3528"/>
  <c r="X3528"/>
  <c r="U3529"/>
  <c r="X3529"/>
  <c r="U3530"/>
  <c r="X3530"/>
  <c r="U3531"/>
  <c r="X3531"/>
  <c r="U3532"/>
  <c r="X3532"/>
  <c r="U3533"/>
  <c r="X3533"/>
  <c r="U3534"/>
  <c r="X3534"/>
  <c r="U3535"/>
  <c r="X3535"/>
  <c r="U3536"/>
  <c r="X3536"/>
  <c r="U3537"/>
  <c r="X3537"/>
  <c r="U3538"/>
  <c r="X3538"/>
  <c r="U3539"/>
  <c r="X3539"/>
  <c r="U3540"/>
  <c r="X3540"/>
  <c r="U3541"/>
  <c r="X3541"/>
  <c r="U3542"/>
  <c r="X3542"/>
  <c r="U3543"/>
  <c r="X3543"/>
  <c r="U3544"/>
  <c r="X3544"/>
  <c r="U3545"/>
  <c r="X3545"/>
  <c r="U3546"/>
  <c r="X3546"/>
  <c r="U3547"/>
  <c r="X3547"/>
  <c r="U3548"/>
  <c r="X3548"/>
  <c r="U3549"/>
  <c r="X3549"/>
  <c r="U3550"/>
  <c r="X3550"/>
  <c r="U3551"/>
  <c r="X3551"/>
  <c r="U3552"/>
  <c r="X3552"/>
  <c r="U3553"/>
  <c r="X3553"/>
  <c r="U3554"/>
  <c r="X3554"/>
  <c r="U3555"/>
  <c r="X3555"/>
  <c r="U3556"/>
  <c r="X3556"/>
  <c r="U3557"/>
  <c r="X3557"/>
  <c r="U3558"/>
  <c r="X3558"/>
  <c r="U3559"/>
  <c r="X3559"/>
  <c r="U3560"/>
  <c r="X3560"/>
  <c r="U3561"/>
  <c r="X3561"/>
  <c r="U3562"/>
  <c r="X3562"/>
  <c r="U3563"/>
  <c r="X3563"/>
  <c r="U3564"/>
  <c r="X3564"/>
  <c r="U3565"/>
  <c r="X3565"/>
  <c r="U3566"/>
  <c r="X3566"/>
  <c r="U3567"/>
  <c r="X3567"/>
  <c r="U3568"/>
  <c r="X3568"/>
  <c r="U3569"/>
  <c r="X3569"/>
  <c r="U3570"/>
  <c r="X3570"/>
  <c r="U3571"/>
  <c r="X3571"/>
  <c r="U3572"/>
  <c r="X3572"/>
  <c r="U3573"/>
  <c r="X3573"/>
  <c r="U3574"/>
  <c r="X3574"/>
  <c r="U3575"/>
  <c r="X3575"/>
  <c r="U3576"/>
  <c r="X3576"/>
  <c r="U3577"/>
  <c r="X3577"/>
  <c r="U3578"/>
  <c r="X3578"/>
  <c r="U3579"/>
  <c r="X3579"/>
  <c r="U3580"/>
  <c r="X3580"/>
  <c r="U3581"/>
  <c r="X3581"/>
  <c r="U3582"/>
  <c r="X3582"/>
  <c r="U3583"/>
  <c r="X3583"/>
  <c r="U3584"/>
  <c r="X3584"/>
  <c r="U3585"/>
  <c r="X3585"/>
  <c r="U3586"/>
  <c r="X3586"/>
  <c r="U3587"/>
  <c r="X3587"/>
  <c r="U3588"/>
  <c r="X3588"/>
  <c r="U3589"/>
  <c r="X3589"/>
  <c r="U3590"/>
  <c r="X3590"/>
  <c r="U3591"/>
  <c r="X3591"/>
  <c r="U3592"/>
  <c r="X3592"/>
  <c r="U3593"/>
  <c r="X3593"/>
  <c r="U3594"/>
  <c r="X3594"/>
  <c r="U3595"/>
  <c r="X3595"/>
  <c r="U3596"/>
  <c r="X3596"/>
  <c r="U3597"/>
  <c r="X3597"/>
  <c r="U3598"/>
  <c r="X3598"/>
  <c r="U3599"/>
  <c r="X3599"/>
  <c r="U3600"/>
  <c r="X3600"/>
  <c r="U3601"/>
  <c r="X3601"/>
  <c r="U3602"/>
  <c r="X3602"/>
  <c r="U3603"/>
  <c r="X3603"/>
  <c r="U3604"/>
  <c r="X3604"/>
  <c r="U3605"/>
  <c r="X3605"/>
  <c r="U3606"/>
  <c r="X3606"/>
  <c r="U3607"/>
  <c r="X3607"/>
  <c r="U3608"/>
  <c r="X3608"/>
  <c r="U3609"/>
  <c r="X3609"/>
  <c r="U3610"/>
  <c r="X3610"/>
  <c r="U3611"/>
  <c r="X3611"/>
  <c r="U3612"/>
  <c r="X3612"/>
  <c r="U3613"/>
  <c r="X3613"/>
  <c r="U3614"/>
  <c r="X3614"/>
  <c r="U3615"/>
  <c r="X3615"/>
  <c r="U3616"/>
  <c r="X3616"/>
  <c r="U3617"/>
  <c r="X3617"/>
  <c r="U3618"/>
  <c r="X3618"/>
  <c r="U3619"/>
  <c r="X3619"/>
  <c r="U3620"/>
  <c r="X3620"/>
  <c r="U3621"/>
  <c r="X3621"/>
  <c r="U3622"/>
  <c r="X3622"/>
  <c r="U3623"/>
  <c r="X3623"/>
  <c r="U3624"/>
  <c r="X3624"/>
  <c r="U3625"/>
  <c r="X3625"/>
  <c r="U3626"/>
  <c r="X3626"/>
  <c r="U3627"/>
  <c r="X3627"/>
  <c r="U3628"/>
  <c r="X3628"/>
  <c r="U3629"/>
  <c r="X3629"/>
  <c r="U3630"/>
  <c r="X3630"/>
  <c r="U3631"/>
  <c r="X3631"/>
  <c r="U3632"/>
  <c r="X3632"/>
  <c r="U3633"/>
  <c r="X3633"/>
  <c r="U3634"/>
  <c r="X3634"/>
  <c r="U3635"/>
  <c r="X3635"/>
  <c r="U3636"/>
  <c r="X3636"/>
  <c r="U3637"/>
  <c r="X3637"/>
  <c r="U3638"/>
  <c r="X3638"/>
  <c r="U3639"/>
  <c r="X3639"/>
  <c r="U3640"/>
  <c r="X3640"/>
  <c r="U3641"/>
  <c r="X3641"/>
  <c r="U3642"/>
  <c r="X3642"/>
  <c r="U3643"/>
  <c r="X3643"/>
  <c r="U3644"/>
  <c r="X3644"/>
  <c r="U3645"/>
  <c r="X3645"/>
  <c r="U3646"/>
  <c r="X3646"/>
  <c r="U3647"/>
  <c r="X3647"/>
  <c r="U3648"/>
  <c r="X3648"/>
  <c r="U3649"/>
  <c r="X3649"/>
  <c r="U3650"/>
  <c r="X3650"/>
  <c r="U3651"/>
  <c r="X3651"/>
  <c r="U3652"/>
  <c r="X3652"/>
  <c r="U3653"/>
  <c r="X3653"/>
  <c r="U3654"/>
  <c r="X3654"/>
  <c r="U3655"/>
  <c r="X3655"/>
  <c r="U3656"/>
  <c r="X3656"/>
  <c r="U3657"/>
  <c r="X3657"/>
  <c r="U3658"/>
  <c r="X3658"/>
  <c r="U3659"/>
  <c r="X3659"/>
  <c r="U3660"/>
  <c r="X3660"/>
  <c r="U3661"/>
  <c r="X3661"/>
  <c r="U3662"/>
  <c r="X3662"/>
  <c r="U3663"/>
  <c r="X3663"/>
  <c r="U3664"/>
  <c r="X3664"/>
  <c r="U3665"/>
  <c r="X3665"/>
  <c r="U3666"/>
  <c r="X3666"/>
  <c r="U3667"/>
  <c r="X3667"/>
  <c r="U3668"/>
  <c r="X3668"/>
  <c r="U3669"/>
  <c r="X3669"/>
  <c r="U3670"/>
  <c r="X3670"/>
  <c r="U3671"/>
  <c r="X3671"/>
  <c r="U3672"/>
  <c r="X3672"/>
  <c r="U3673"/>
  <c r="X3673"/>
  <c r="U3674"/>
  <c r="X3674"/>
  <c r="U3675"/>
  <c r="X3675"/>
  <c r="U3676"/>
  <c r="X3676"/>
  <c r="U3677"/>
  <c r="X3677"/>
  <c r="U3678"/>
  <c r="X3678"/>
  <c r="U3679"/>
  <c r="X3679"/>
  <c r="U3680"/>
  <c r="X3680"/>
  <c r="U3681"/>
  <c r="X3681"/>
  <c r="U3682"/>
  <c r="X3682"/>
  <c r="U3683"/>
  <c r="X3683"/>
  <c r="U3684"/>
  <c r="X3684"/>
  <c r="U3685"/>
  <c r="X3685"/>
  <c r="U3686"/>
  <c r="X3686"/>
  <c r="U3687"/>
  <c r="X3687"/>
  <c r="U3688"/>
  <c r="X3688"/>
  <c r="U3689"/>
  <c r="X3689"/>
  <c r="U3690"/>
  <c r="X3690"/>
  <c r="U3691"/>
  <c r="X3691"/>
  <c r="U3692"/>
  <c r="X3692"/>
  <c r="U3693"/>
  <c r="X3693"/>
  <c r="U3694"/>
  <c r="X3694"/>
  <c r="U3695"/>
  <c r="X3695"/>
  <c r="U3696"/>
  <c r="X3696"/>
  <c r="U3697"/>
  <c r="X3697"/>
  <c r="U3698"/>
  <c r="X3698"/>
  <c r="U3699"/>
  <c r="X3699"/>
  <c r="U3700"/>
  <c r="X3700"/>
  <c r="U3701"/>
  <c r="X3701"/>
  <c r="U3702"/>
  <c r="X3702"/>
  <c r="U3703"/>
  <c r="X3703"/>
  <c r="U3704"/>
  <c r="X3704"/>
  <c r="U3705"/>
  <c r="X3705"/>
  <c r="U3706"/>
  <c r="X3706"/>
  <c r="U3707"/>
  <c r="X3707"/>
  <c r="U3708"/>
  <c r="X3708"/>
  <c r="U3709"/>
  <c r="X3709"/>
  <c r="U3710"/>
  <c r="X3710"/>
  <c r="U3711"/>
  <c r="X3711"/>
  <c r="U3712"/>
  <c r="X3712"/>
  <c r="U3713"/>
  <c r="X3713"/>
  <c r="U3714"/>
  <c r="X3714"/>
  <c r="U3715"/>
  <c r="X3715"/>
  <c r="U3716"/>
  <c r="X3716"/>
  <c r="U3717"/>
  <c r="X3717"/>
  <c r="U3718"/>
  <c r="X3718"/>
  <c r="U3719"/>
  <c r="X3719"/>
  <c r="U3720"/>
  <c r="X3720"/>
  <c r="U3721"/>
  <c r="X3721"/>
  <c r="U3722"/>
  <c r="X3722"/>
  <c r="U3723"/>
  <c r="X3723"/>
  <c r="U3724"/>
  <c r="X3724"/>
  <c r="U3725"/>
  <c r="X3725"/>
  <c r="U3726"/>
  <c r="X3726"/>
  <c r="U3727"/>
  <c r="X3727"/>
  <c r="U3728"/>
  <c r="X3728"/>
  <c r="U3729"/>
  <c r="X3729"/>
  <c r="U3730"/>
  <c r="X3730"/>
  <c r="U3731"/>
  <c r="X3731"/>
  <c r="U3732"/>
  <c r="X3732"/>
  <c r="U3733"/>
  <c r="X3733"/>
  <c r="U3734"/>
  <c r="X3734"/>
  <c r="U3735"/>
  <c r="X3735"/>
  <c r="U3736"/>
  <c r="X3736"/>
  <c r="U3737"/>
  <c r="X3737"/>
  <c r="U3738"/>
  <c r="X3738"/>
  <c r="U3739"/>
  <c r="X3739"/>
  <c r="U3740"/>
  <c r="X3740"/>
  <c r="U3741"/>
  <c r="X3741"/>
  <c r="U3742"/>
  <c r="X3742"/>
  <c r="U3743"/>
  <c r="X3743"/>
  <c r="U3744"/>
  <c r="X3744"/>
  <c r="U3745"/>
  <c r="X3745"/>
  <c r="U3746"/>
  <c r="X3746"/>
  <c r="U3747"/>
  <c r="X3747"/>
  <c r="U3748"/>
  <c r="X3748"/>
  <c r="U3749"/>
  <c r="X3749"/>
  <c r="U3750"/>
  <c r="X3750"/>
  <c r="U3751"/>
  <c r="X3751"/>
  <c r="U3752"/>
  <c r="X3752"/>
  <c r="U3753"/>
  <c r="X3753"/>
  <c r="U3754"/>
  <c r="X3754"/>
  <c r="U3755"/>
  <c r="X3755"/>
  <c r="U3756"/>
  <c r="X3756"/>
  <c r="U3757"/>
  <c r="X3757"/>
  <c r="U3758"/>
  <c r="X3758"/>
  <c r="U3759"/>
  <c r="X3759"/>
  <c r="U3760"/>
  <c r="X3760"/>
  <c r="U3761"/>
  <c r="X3761"/>
  <c r="U3762"/>
  <c r="X3762"/>
  <c r="U3763"/>
  <c r="X3763"/>
  <c r="U3764"/>
  <c r="X3764"/>
  <c r="U3765"/>
  <c r="X3765"/>
  <c r="U3766"/>
  <c r="X3766"/>
  <c r="U3767"/>
  <c r="X3767"/>
  <c r="U3768"/>
  <c r="X3768"/>
  <c r="U3769"/>
  <c r="X3769"/>
  <c r="U3770"/>
  <c r="X3770"/>
  <c r="U3771"/>
  <c r="X3771"/>
  <c r="U3772"/>
  <c r="X3772"/>
  <c r="U3773"/>
  <c r="X3773"/>
  <c r="U3774"/>
  <c r="X3774"/>
  <c r="U3775"/>
  <c r="X3775"/>
  <c r="U3776"/>
  <c r="X3776"/>
  <c r="U3777"/>
  <c r="X3777"/>
  <c r="U3778"/>
  <c r="X3778"/>
  <c r="U3779"/>
  <c r="X3779"/>
  <c r="U3780"/>
  <c r="X3780"/>
  <c r="U3781"/>
  <c r="X3781"/>
  <c r="U3782"/>
  <c r="X3782"/>
  <c r="U3783"/>
  <c r="X3783"/>
  <c r="U3784"/>
  <c r="X3784"/>
  <c r="U3785"/>
  <c r="X3785"/>
  <c r="U3786"/>
  <c r="X3786"/>
  <c r="U3787"/>
  <c r="X3787"/>
  <c r="U3788"/>
  <c r="X3788"/>
  <c r="U3789"/>
  <c r="X3789"/>
  <c r="U3790"/>
  <c r="X3790"/>
  <c r="U3791"/>
  <c r="X3791"/>
  <c r="U3792"/>
  <c r="X3792"/>
  <c r="U3793"/>
  <c r="X3793"/>
  <c r="U3794"/>
  <c r="X3794"/>
  <c r="U3795"/>
  <c r="X3795"/>
  <c r="U3796"/>
  <c r="X3796"/>
  <c r="U3797"/>
  <c r="X3797"/>
  <c r="U3798"/>
  <c r="X3798"/>
  <c r="U3799"/>
  <c r="X3799"/>
  <c r="U3800"/>
  <c r="X3800"/>
  <c r="U3801"/>
  <c r="X3801"/>
  <c r="U3802"/>
  <c r="X3802"/>
  <c r="U3803"/>
  <c r="X3803"/>
  <c r="U3804"/>
  <c r="X3804"/>
  <c r="U3805"/>
  <c r="X3805"/>
  <c r="U3806"/>
  <c r="X3806"/>
  <c r="U3807"/>
  <c r="X3807"/>
  <c r="U3808"/>
  <c r="X3808"/>
  <c r="U3809"/>
  <c r="X3809"/>
  <c r="U3810"/>
  <c r="X3810"/>
  <c r="U3811"/>
  <c r="X3811"/>
  <c r="U3812"/>
  <c r="X3812"/>
  <c r="U3813"/>
  <c r="X3813"/>
  <c r="U3814"/>
  <c r="X3814"/>
  <c r="U3815"/>
  <c r="X3815"/>
  <c r="U3816"/>
  <c r="X3816"/>
  <c r="U3817"/>
  <c r="X3817"/>
  <c r="U3818"/>
  <c r="X3818"/>
  <c r="U3819"/>
  <c r="X3819"/>
  <c r="U3820"/>
  <c r="X3820"/>
  <c r="U3821"/>
  <c r="X3821"/>
  <c r="U3822"/>
  <c r="X3822"/>
  <c r="U3823"/>
  <c r="X3823"/>
  <c r="U3824"/>
  <c r="X3824"/>
  <c r="U3825"/>
  <c r="X3825"/>
  <c r="U3826"/>
  <c r="X3826"/>
  <c r="U3827"/>
  <c r="X3827"/>
  <c r="U3828"/>
  <c r="X3828"/>
  <c r="U3829"/>
  <c r="X3829"/>
  <c r="U3830"/>
  <c r="X3830"/>
  <c r="U3831"/>
  <c r="X3831"/>
  <c r="U3832"/>
  <c r="X3832"/>
  <c r="U3833"/>
  <c r="X3833"/>
  <c r="U3834"/>
  <c r="X3834"/>
  <c r="U3835"/>
  <c r="X3835"/>
  <c r="U3836"/>
  <c r="X3836"/>
  <c r="U3837"/>
  <c r="X3837"/>
  <c r="U3838"/>
  <c r="X3838"/>
  <c r="U3839"/>
  <c r="X3839"/>
  <c r="U3840"/>
  <c r="X3840"/>
  <c r="U3841"/>
  <c r="X3841"/>
  <c r="U3842"/>
  <c r="X3842"/>
  <c r="U3843"/>
  <c r="X3843"/>
  <c r="U3844"/>
  <c r="X3844"/>
  <c r="U3845"/>
  <c r="X3845"/>
  <c r="U3846"/>
  <c r="X3846"/>
  <c r="U3847"/>
  <c r="X3847"/>
  <c r="U3848"/>
  <c r="X3848"/>
  <c r="U3849"/>
  <c r="X3849"/>
  <c r="U3850"/>
  <c r="X3850"/>
  <c r="U3851"/>
  <c r="X3851"/>
  <c r="U3852"/>
  <c r="X3852"/>
  <c r="U3853"/>
  <c r="X3853"/>
  <c r="U3854"/>
  <c r="X3854"/>
  <c r="U3855"/>
  <c r="X3855"/>
  <c r="U3856"/>
  <c r="X3856"/>
  <c r="U3857"/>
  <c r="X3857"/>
  <c r="U3858"/>
  <c r="X3858"/>
  <c r="U3859"/>
  <c r="X3859"/>
  <c r="U3860"/>
  <c r="X3860"/>
  <c r="U3861"/>
  <c r="X3861"/>
  <c r="U3862"/>
  <c r="X3862"/>
  <c r="U3863"/>
  <c r="X3863"/>
  <c r="U3864"/>
  <c r="X3864"/>
  <c r="U3865"/>
  <c r="X3865"/>
  <c r="U3866"/>
  <c r="X3866"/>
  <c r="U3867"/>
  <c r="X3867"/>
  <c r="U3868"/>
  <c r="X3868"/>
  <c r="U3869"/>
  <c r="X3869"/>
  <c r="U3870"/>
  <c r="X3870"/>
  <c r="U3871"/>
  <c r="X3871"/>
  <c r="U3872"/>
  <c r="X3872"/>
  <c r="U3873"/>
  <c r="X3873"/>
  <c r="U3874"/>
  <c r="X3874"/>
  <c r="U3875"/>
  <c r="X3875"/>
  <c r="U3876"/>
  <c r="X3876"/>
  <c r="U3877"/>
  <c r="X3877"/>
  <c r="U3878"/>
  <c r="X3878"/>
  <c r="U3879"/>
  <c r="X3879"/>
  <c r="U3880"/>
  <c r="X3880"/>
  <c r="U3881"/>
  <c r="X3881"/>
  <c r="U3882"/>
  <c r="X3882"/>
  <c r="U3883"/>
  <c r="X3883"/>
  <c r="U3884"/>
  <c r="X3884"/>
  <c r="U3885"/>
  <c r="X3885"/>
  <c r="U3886"/>
  <c r="X3886"/>
  <c r="U3887"/>
  <c r="X3887"/>
  <c r="U3888"/>
  <c r="X3888"/>
  <c r="U3889"/>
  <c r="X3889"/>
  <c r="U3890"/>
  <c r="X3890"/>
  <c r="U3891"/>
  <c r="X3891"/>
  <c r="U3892"/>
  <c r="X3892"/>
  <c r="U3893"/>
  <c r="X3893"/>
  <c r="U3894"/>
  <c r="X3894"/>
  <c r="U3895"/>
  <c r="X3895"/>
  <c r="U3896"/>
  <c r="X3896"/>
  <c r="U3897"/>
  <c r="X3897"/>
  <c r="U3898"/>
  <c r="X3898"/>
  <c r="U3899"/>
  <c r="X3899"/>
  <c r="U3900"/>
  <c r="X3900"/>
  <c r="U3901"/>
  <c r="X3901"/>
  <c r="U3902"/>
  <c r="X3902"/>
  <c r="U3903"/>
  <c r="X3903"/>
  <c r="U3904"/>
  <c r="X3904"/>
  <c r="U3905"/>
  <c r="X3905"/>
  <c r="U3906"/>
  <c r="X3906"/>
  <c r="U3907"/>
  <c r="X3907"/>
  <c r="U3908"/>
  <c r="X3908"/>
  <c r="U3909"/>
  <c r="X3909"/>
  <c r="U3910"/>
  <c r="X3910"/>
  <c r="U3911"/>
  <c r="X3911"/>
  <c r="U3912"/>
  <c r="X3912"/>
  <c r="U3913"/>
  <c r="X3913"/>
  <c r="U3914"/>
  <c r="X3914"/>
  <c r="U3915"/>
  <c r="X3915"/>
  <c r="U3916"/>
  <c r="X3916"/>
  <c r="U3917"/>
  <c r="X3917"/>
  <c r="U3918"/>
  <c r="X3918"/>
  <c r="U3919"/>
  <c r="X3919"/>
  <c r="U3920"/>
  <c r="X3920"/>
  <c r="U3921"/>
  <c r="X3921"/>
  <c r="U3922"/>
  <c r="X3922"/>
  <c r="U3923"/>
  <c r="X3923"/>
  <c r="U3924"/>
  <c r="X3924"/>
  <c r="U3925"/>
  <c r="X3925"/>
  <c r="U3926"/>
  <c r="X3926"/>
  <c r="U3927"/>
  <c r="X3927"/>
  <c r="U3928"/>
  <c r="X3928"/>
  <c r="U3929"/>
  <c r="X3929"/>
  <c r="U3930"/>
  <c r="X3930"/>
  <c r="U3931"/>
  <c r="X3931"/>
  <c r="U3932"/>
  <c r="X3932"/>
  <c r="U3933"/>
  <c r="X3933"/>
  <c r="U3934"/>
  <c r="X3934"/>
  <c r="U3935"/>
  <c r="X3935"/>
  <c r="U3936"/>
  <c r="X3936"/>
  <c r="U3937"/>
  <c r="X3937"/>
  <c r="U3938"/>
  <c r="X3938"/>
  <c r="U3939"/>
  <c r="X3939"/>
  <c r="U3940"/>
  <c r="X3940"/>
  <c r="U3941"/>
  <c r="X3941"/>
  <c r="U3942"/>
  <c r="X3942"/>
  <c r="U3943"/>
  <c r="X3943"/>
  <c r="U3944"/>
  <c r="X3944"/>
  <c r="U3945"/>
  <c r="X3945"/>
  <c r="U3946"/>
  <c r="X3946"/>
  <c r="U3947"/>
  <c r="X3947"/>
  <c r="U3948"/>
  <c r="X3948"/>
  <c r="U3949"/>
  <c r="X3949"/>
  <c r="U3950"/>
  <c r="X3950"/>
  <c r="U3951"/>
  <c r="X3951"/>
  <c r="U3952"/>
  <c r="X3952"/>
  <c r="U3953"/>
  <c r="X3953"/>
  <c r="U3954"/>
  <c r="X3954"/>
  <c r="U3955"/>
  <c r="X3955"/>
  <c r="U3956"/>
  <c r="X3956"/>
  <c r="U3957"/>
  <c r="X3957"/>
  <c r="U3958"/>
  <c r="X3958"/>
  <c r="U3959"/>
  <c r="X3959"/>
  <c r="U3960"/>
  <c r="X3960"/>
  <c r="U3961"/>
  <c r="X3961"/>
  <c r="U3962"/>
  <c r="X3962"/>
  <c r="U3963"/>
  <c r="X3963"/>
  <c r="U3964"/>
  <c r="X3964"/>
  <c r="U3965"/>
  <c r="X3965"/>
  <c r="U3966"/>
  <c r="X3966"/>
  <c r="U3967"/>
  <c r="X3967"/>
  <c r="U3968"/>
  <c r="X3968"/>
  <c r="U3969"/>
  <c r="X3969"/>
  <c r="U3970"/>
  <c r="X3970"/>
  <c r="U3971"/>
  <c r="X3971"/>
  <c r="U3972"/>
  <c r="X3972"/>
  <c r="U3973"/>
  <c r="X3973"/>
  <c r="U3974"/>
  <c r="X3974"/>
  <c r="U3975"/>
  <c r="X3975"/>
  <c r="U3976"/>
  <c r="X3976"/>
  <c r="U3977"/>
  <c r="X3977"/>
  <c r="U3978"/>
  <c r="X3978"/>
  <c r="U3979"/>
  <c r="X3979"/>
  <c r="U3980"/>
  <c r="X3980"/>
  <c r="U3981"/>
  <c r="X3981"/>
  <c r="U3982"/>
  <c r="X3982"/>
  <c r="U3983"/>
  <c r="X3983"/>
  <c r="U3984"/>
  <c r="X3984"/>
  <c r="U3985"/>
  <c r="X3985"/>
  <c r="U3986"/>
  <c r="X3986"/>
  <c r="U3987"/>
  <c r="X3987"/>
  <c r="U3988"/>
  <c r="X3988"/>
  <c r="U3989"/>
  <c r="X3989"/>
  <c r="U3990"/>
  <c r="X3990"/>
  <c r="U3991"/>
  <c r="X3991"/>
  <c r="U3992"/>
  <c r="X3992"/>
  <c r="U3993"/>
  <c r="X3993"/>
  <c r="U3994"/>
  <c r="X3994"/>
  <c r="U3995"/>
  <c r="X3995"/>
  <c r="U3996"/>
  <c r="X3996"/>
  <c r="U3997"/>
  <c r="X3997"/>
  <c r="U3998"/>
  <c r="X3998"/>
  <c r="U3999"/>
  <c r="X3999"/>
  <c r="U4000"/>
  <c r="X4000"/>
  <c r="U4001"/>
  <c r="X4001"/>
  <c r="U4002"/>
  <c r="X4002"/>
  <c r="U4003"/>
  <c r="X4003"/>
  <c r="U4004"/>
  <c r="X4004"/>
  <c r="U4005"/>
  <c r="X4005"/>
  <c r="U4006"/>
  <c r="X4006"/>
  <c r="U4007"/>
  <c r="X4007"/>
  <c r="U4008"/>
  <c r="X4008"/>
  <c r="U4009"/>
  <c r="X4009"/>
  <c r="U4010"/>
  <c r="X4010"/>
  <c r="U4011"/>
  <c r="X4011"/>
  <c r="U4012"/>
  <c r="X4012"/>
  <c r="U4013"/>
  <c r="X4013"/>
  <c r="U4014"/>
  <c r="X4014"/>
  <c r="U4015"/>
  <c r="X4015"/>
  <c r="U4016"/>
  <c r="X4016"/>
  <c r="U4017"/>
  <c r="X4017"/>
  <c r="U4018"/>
  <c r="X4018"/>
  <c r="U4019"/>
  <c r="X4019"/>
  <c r="U4020"/>
  <c r="X4020"/>
  <c r="U4021"/>
  <c r="X4021"/>
  <c r="U4022"/>
  <c r="X4022"/>
  <c r="U4023"/>
  <c r="X4023"/>
  <c r="U4024"/>
  <c r="X4024"/>
  <c r="U4025"/>
  <c r="X4025"/>
  <c r="U4026"/>
  <c r="X4026"/>
  <c r="U4027"/>
  <c r="X4027"/>
  <c r="U4028"/>
  <c r="X4028"/>
  <c r="U4029"/>
  <c r="X4029"/>
  <c r="U4030"/>
  <c r="X4030"/>
  <c r="U4031"/>
  <c r="X4031"/>
  <c r="U4032"/>
  <c r="X4032"/>
  <c r="U4033"/>
  <c r="X4033"/>
  <c r="U4034"/>
  <c r="X4034"/>
  <c r="U4035"/>
  <c r="X4035"/>
  <c r="U4036"/>
  <c r="X4036"/>
  <c r="U4037"/>
  <c r="X4037"/>
  <c r="U4038"/>
  <c r="X4038"/>
  <c r="U4039"/>
  <c r="X4039"/>
  <c r="U4040"/>
  <c r="X4040"/>
  <c r="U4041"/>
  <c r="X4041"/>
  <c r="U4042"/>
  <c r="X4042"/>
  <c r="U4043"/>
  <c r="X4043"/>
  <c r="U4044"/>
  <c r="X4044"/>
  <c r="U4045"/>
  <c r="X4045"/>
  <c r="U4046"/>
  <c r="X4046"/>
  <c r="U4047"/>
  <c r="X4047"/>
  <c r="U4048"/>
  <c r="X4048"/>
  <c r="U4049"/>
  <c r="X4049"/>
  <c r="U4050"/>
  <c r="X4050"/>
  <c r="U4051"/>
  <c r="X4051"/>
  <c r="U4052"/>
  <c r="X4052"/>
  <c r="U4053"/>
  <c r="X4053"/>
  <c r="U4054"/>
  <c r="X4054"/>
  <c r="U4055"/>
  <c r="X4055"/>
  <c r="U4056"/>
  <c r="X4056"/>
  <c r="U4057"/>
  <c r="X4057"/>
  <c r="U4058"/>
  <c r="X4058"/>
  <c r="U4059"/>
  <c r="X4059"/>
  <c r="U4060"/>
  <c r="X4060"/>
  <c r="U4061"/>
  <c r="X4061"/>
  <c r="U4062"/>
  <c r="X4062"/>
  <c r="U4063"/>
  <c r="X4063"/>
  <c r="U4064"/>
  <c r="X4064"/>
  <c r="U4065"/>
  <c r="X4065"/>
  <c r="U4066"/>
  <c r="X4066"/>
  <c r="U4067"/>
  <c r="X4067"/>
  <c r="U4068"/>
  <c r="X4068"/>
  <c r="U4069"/>
  <c r="X4069"/>
  <c r="U4070"/>
  <c r="X4070"/>
  <c r="U4071"/>
  <c r="X4071"/>
  <c r="U4072"/>
  <c r="X4072"/>
  <c r="U4073"/>
  <c r="X4073"/>
  <c r="U4074"/>
  <c r="X4074"/>
  <c r="U4075"/>
  <c r="X4075"/>
  <c r="U4076"/>
  <c r="X4076"/>
  <c r="U4077"/>
  <c r="X4077"/>
  <c r="U4078"/>
  <c r="X4078"/>
  <c r="U4079"/>
  <c r="X4079"/>
  <c r="U4080"/>
  <c r="X4080"/>
  <c r="U4081"/>
  <c r="X4081"/>
  <c r="U4082"/>
  <c r="X4082"/>
  <c r="U4083"/>
  <c r="X4083"/>
  <c r="U4084"/>
  <c r="X4084"/>
  <c r="U4085"/>
  <c r="X4085"/>
  <c r="U4086"/>
  <c r="X4086"/>
  <c r="U4087"/>
  <c r="X4087"/>
  <c r="U4088"/>
  <c r="X4088"/>
  <c r="U4089"/>
  <c r="X4089"/>
  <c r="U4090"/>
  <c r="X4090"/>
  <c r="U4091"/>
  <c r="X4091"/>
  <c r="U4092"/>
  <c r="X4092"/>
  <c r="U4093"/>
  <c r="X4093"/>
  <c r="U4094"/>
  <c r="X4094"/>
  <c r="U4095"/>
  <c r="X4095"/>
  <c r="U4096"/>
  <c r="X4096"/>
  <c r="U4097"/>
  <c r="X4097"/>
  <c r="U4098"/>
  <c r="X4098"/>
  <c r="U4099"/>
  <c r="X4099"/>
  <c r="U4100"/>
  <c r="X4100"/>
  <c r="U4101"/>
  <c r="X4101"/>
  <c r="U4102"/>
  <c r="X4102"/>
  <c r="U4103"/>
  <c r="X4103"/>
  <c r="U4104"/>
  <c r="X4104"/>
  <c r="U4105"/>
  <c r="X4105"/>
  <c r="U4106"/>
  <c r="X4106"/>
  <c r="U4107"/>
  <c r="X4107"/>
  <c r="U4108"/>
  <c r="X4108"/>
  <c r="U4109"/>
  <c r="X4109"/>
  <c r="U4110"/>
  <c r="X4110"/>
  <c r="U4111"/>
  <c r="X4111"/>
  <c r="U4112"/>
  <c r="X4112"/>
  <c r="U4113"/>
  <c r="X4113"/>
  <c r="U4114"/>
  <c r="X4114"/>
  <c r="U4115"/>
  <c r="X4115"/>
  <c r="U4116"/>
  <c r="X4116"/>
  <c r="U4117"/>
  <c r="X4117"/>
  <c r="U4118"/>
  <c r="X4118"/>
  <c r="U4119"/>
  <c r="X4119"/>
  <c r="U4120"/>
  <c r="X4120"/>
  <c r="U4121"/>
  <c r="X4121"/>
  <c r="U4122"/>
  <c r="X4122"/>
  <c r="U4123"/>
  <c r="X4123"/>
  <c r="U4124"/>
  <c r="X4124"/>
  <c r="U4125"/>
  <c r="X4125"/>
  <c r="U4126"/>
  <c r="X4126"/>
  <c r="U4127"/>
  <c r="X4127"/>
  <c r="U4128"/>
  <c r="X4128"/>
  <c r="U4129"/>
  <c r="X4129"/>
  <c r="U4130"/>
  <c r="X4130"/>
  <c r="U4131"/>
  <c r="X4131"/>
  <c r="U4132"/>
  <c r="X4132"/>
  <c r="U4133"/>
  <c r="X4133"/>
  <c r="U4134"/>
  <c r="X4134"/>
  <c r="U4135"/>
  <c r="X4135"/>
  <c r="U4136"/>
  <c r="X4136"/>
  <c r="U4137"/>
  <c r="X4137"/>
  <c r="U4138"/>
  <c r="X4138"/>
  <c r="U4139"/>
  <c r="X4139"/>
  <c r="U4140"/>
  <c r="X4140"/>
  <c r="U4141"/>
  <c r="X4141"/>
  <c r="U4142"/>
  <c r="X4142"/>
  <c r="U4143"/>
  <c r="X4143"/>
  <c r="U4144"/>
  <c r="X4144"/>
  <c r="U4145"/>
  <c r="X4145"/>
  <c r="U4146"/>
  <c r="X4146"/>
  <c r="U4147"/>
  <c r="X4147"/>
  <c r="U4148"/>
  <c r="X4148"/>
  <c r="U4149"/>
  <c r="X4149"/>
  <c r="U4150"/>
  <c r="X4150"/>
  <c r="U4151"/>
  <c r="X4151"/>
  <c r="U4152"/>
  <c r="X4152"/>
  <c r="U4153"/>
  <c r="X4153"/>
  <c r="U4154"/>
  <c r="X4154"/>
  <c r="U4155"/>
  <c r="X4155"/>
  <c r="U4156"/>
  <c r="X4156"/>
  <c r="U4157"/>
  <c r="X4157"/>
  <c r="U4158"/>
  <c r="X4158"/>
  <c r="U4159"/>
  <c r="X4159"/>
  <c r="U4160"/>
  <c r="X4160"/>
  <c r="U4161"/>
  <c r="X4161"/>
  <c r="U4162"/>
  <c r="X4162"/>
  <c r="U4163"/>
  <c r="X4163"/>
  <c r="U4164"/>
  <c r="X4164"/>
  <c r="U4165"/>
  <c r="X4165"/>
  <c r="U4166"/>
  <c r="X4166"/>
  <c r="U4167"/>
  <c r="X4167"/>
  <c r="U4168"/>
  <c r="X4168"/>
  <c r="U4169"/>
  <c r="X4169"/>
  <c r="U4170"/>
  <c r="X4170"/>
  <c r="U4171"/>
  <c r="X4171"/>
  <c r="U4172"/>
  <c r="X4172"/>
  <c r="U4173"/>
  <c r="X4173"/>
  <c r="U4174"/>
  <c r="X4174"/>
  <c r="U4175"/>
  <c r="X4175"/>
  <c r="U4176"/>
  <c r="X4176"/>
  <c r="U4177"/>
  <c r="X4177"/>
  <c r="U4178"/>
  <c r="X4178"/>
  <c r="U4179"/>
  <c r="X4179"/>
  <c r="U4180"/>
  <c r="X4180"/>
  <c r="U4181"/>
  <c r="X4181"/>
  <c r="U4182"/>
  <c r="X4182"/>
  <c r="U4183"/>
  <c r="X4183"/>
  <c r="U4184"/>
  <c r="X4184"/>
  <c r="U4185"/>
  <c r="X4185"/>
  <c r="U4186"/>
  <c r="X4186"/>
  <c r="U4187"/>
  <c r="X4187"/>
  <c r="U4188"/>
  <c r="X4188"/>
  <c r="U4189"/>
  <c r="X4189"/>
  <c r="U4190"/>
  <c r="X4190"/>
  <c r="U4191"/>
  <c r="X4191"/>
  <c r="U4192"/>
  <c r="X4192"/>
  <c r="U4193"/>
  <c r="X4193"/>
  <c r="U4194"/>
  <c r="X4194"/>
  <c r="X1"/>
  <c r="W1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W1254"/>
  <c r="W1255"/>
  <c r="W1256"/>
  <c r="W1257"/>
  <c r="W1258"/>
  <c r="W1259"/>
  <c r="W1260"/>
  <c r="W1261"/>
  <c r="W1262"/>
  <c r="W1263"/>
  <c r="W1264"/>
  <c r="W1265"/>
  <c r="W1266"/>
  <c r="W1267"/>
  <c r="W1268"/>
  <c r="W1269"/>
  <c r="W1270"/>
  <c r="W1271"/>
  <c r="W1272"/>
  <c r="W1273"/>
  <c r="W1274"/>
  <c r="W1275"/>
  <c r="W1276"/>
  <c r="W1277"/>
  <c r="W1278"/>
  <c r="W1279"/>
  <c r="W1280"/>
  <c r="W1281"/>
  <c r="W1282"/>
  <c r="W1283"/>
  <c r="W1284"/>
  <c r="W1285"/>
  <c r="W1286"/>
  <c r="W1287"/>
  <c r="W1288"/>
  <c r="W1289"/>
  <c r="W1290"/>
  <c r="W1291"/>
  <c r="W1292"/>
  <c r="W1293"/>
  <c r="W1294"/>
  <c r="W1295"/>
  <c r="W1296"/>
  <c r="W1297"/>
  <c r="W1298"/>
  <c r="W1299"/>
  <c r="W1300"/>
  <c r="W1301"/>
  <c r="W1302"/>
  <c r="W1303"/>
  <c r="W1304"/>
  <c r="W1305"/>
  <c r="W1306"/>
  <c r="W1307"/>
  <c r="W1308"/>
  <c r="W1309"/>
  <c r="W1310"/>
  <c r="W1311"/>
  <c r="W1312"/>
  <c r="W1313"/>
  <c r="W1314"/>
  <c r="W1315"/>
  <c r="W1316"/>
  <c r="W1317"/>
  <c r="W1318"/>
  <c r="W1319"/>
  <c r="W1320"/>
  <c r="W1321"/>
  <c r="W1322"/>
  <c r="W1323"/>
  <c r="W1324"/>
  <c r="W1325"/>
  <c r="W1326"/>
  <c r="W1327"/>
  <c r="W1328"/>
  <c r="W1329"/>
  <c r="W1330"/>
  <c r="W1331"/>
  <c r="W1332"/>
  <c r="W1333"/>
  <c r="W1334"/>
  <c r="W1335"/>
  <c r="W1336"/>
  <c r="W1337"/>
  <c r="W1338"/>
  <c r="W1339"/>
  <c r="W1340"/>
  <c r="W1341"/>
  <c r="W1342"/>
  <c r="W1343"/>
  <c r="W1344"/>
  <c r="W1345"/>
  <c r="W1346"/>
  <c r="W1347"/>
  <c r="W1348"/>
  <c r="W1349"/>
  <c r="W1350"/>
  <c r="W1351"/>
  <c r="W1352"/>
  <c r="W1353"/>
  <c r="W1354"/>
  <c r="W1355"/>
  <c r="W1356"/>
  <c r="W1357"/>
  <c r="W1358"/>
  <c r="W1359"/>
  <c r="W1360"/>
  <c r="W1361"/>
  <c r="W1362"/>
  <c r="W1363"/>
  <c r="W1364"/>
  <c r="W1365"/>
  <c r="W1366"/>
  <c r="W1367"/>
  <c r="W1368"/>
  <c r="W1369"/>
  <c r="W1370"/>
  <c r="W1371"/>
  <c r="W1372"/>
  <c r="W1373"/>
  <c r="W1374"/>
  <c r="W1375"/>
  <c r="W1376"/>
  <c r="W1377"/>
  <c r="W1378"/>
  <c r="W1379"/>
  <c r="W1380"/>
  <c r="W1381"/>
  <c r="W1382"/>
  <c r="W1383"/>
  <c r="W1384"/>
  <c r="W1385"/>
  <c r="W1386"/>
  <c r="W1387"/>
  <c r="W1388"/>
  <c r="W1389"/>
  <c r="W1390"/>
  <c r="W1391"/>
  <c r="W1392"/>
  <c r="W1393"/>
  <c r="W1394"/>
  <c r="W1395"/>
  <c r="W1396"/>
  <c r="W1397"/>
  <c r="W1398"/>
  <c r="W1399"/>
  <c r="W1400"/>
  <c r="W1401"/>
  <c r="W1402"/>
  <c r="W1403"/>
  <c r="W1404"/>
  <c r="W1405"/>
  <c r="W1406"/>
  <c r="W1407"/>
  <c r="W1408"/>
  <c r="W1409"/>
  <c r="W1410"/>
  <c r="W1411"/>
  <c r="W1412"/>
  <c r="W1413"/>
  <c r="W1414"/>
  <c r="W1415"/>
  <c r="W1416"/>
  <c r="W1417"/>
  <c r="W1418"/>
  <c r="W1419"/>
  <c r="W1420"/>
  <c r="W1421"/>
  <c r="W1422"/>
  <c r="W1423"/>
  <c r="W1424"/>
  <c r="W1425"/>
  <c r="W1426"/>
  <c r="W1427"/>
  <c r="W1428"/>
  <c r="W1429"/>
  <c r="W1430"/>
  <c r="W1431"/>
  <c r="W1432"/>
  <c r="W1433"/>
  <c r="W1434"/>
  <c r="W1435"/>
  <c r="W1436"/>
  <c r="W1437"/>
  <c r="W1438"/>
  <c r="W1439"/>
  <c r="W1440"/>
  <c r="W1441"/>
  <c r="W1442"/>
  <c r="W1443"/>
  <c r="W1444"/>
  <c r="W1445"/>
  <c r="W1446"/>
  <c r="W1447"/>
  <c r="W1448"/>
  <c r="W1449"/>
  <c r="W1450"/>
  <c r="W1451"/>
  <c r="W1452"/>
  <c r="W1453"/>
  <c r="W1454"/>
  <c r="W1455"/>
  <c r="W1456"/>
  <c r="W1457"/>
  <c r="W1458"/>
  <c r="W1459"/>
  <c r="W1460"/>
  <c r="W1461"/>
  <c r="W1462"/>
  <c r="W1463"/>
  <c r="W1464"/>
  <c r="W1465"/>
  <c r="W1466"/>
  <c r="W1467"/>
  <c r="W1468"/>
  <c r="W1469"/>
  <c r="W1470"/>
  <c r="W1471"/>
  <c r="W1472"/>
  <c r="W1473"/>
  <c r="W1474"/>
  <c r="W1475"/>
  <c r="W1476"/>
  <c r="W1477"/>
  <c r="W1478"/>
  <c r="W1479"/>
  <c r="W1480"/>
  <c r="W1481"/>
  <c r="W1482"/>
  <c r="W1483"/>
  <c r="W1484"/>
  <c r="W1485"/>
  <c r="W1486"/>
  <c r="W1487"/>
  <c r="W1488"/>
  <c r="W1489"/>
  <c r="W1490"/>
  <c r="W1491"/>
  <c r="W1492"/>
  <c r="W1493"/>
  <c r="W1494"/>
  <c r="W1495"/>
  <c r="W1496"/>
  <c r="W1497"/>
  <c r="W1498"/>
  <c r="W1499"/>
  <c r="W1500"/>
  <c r="W1501"/>
  <c r="W1502"/>
  <c r="W1503"/>
  <c r="W1504"/>
  <c r="W1505"/>
  <c r="W1506"/>
  <c r="W1507"/>
  <c r="W1508"/>
  <c r="W1509"/>
  <c r="W1510"/>
  <c r="W1511"/>
  <c r="W1512"/>
  <c r="W1513"/>
  <c r="W1514"/>
  <c r="W1515"/>
  <c r="W1516"/>
  <c r="W1517"/>
  <c r="W1518"/>
  <c r="W1519"/>
  <c r="W1520"/>
  <c r="W1521"/>
  <c r="W1522"/>
  <c r="W1523"/>
  <c r="W1524"/>
  <c r="W1525"/>
  <c r="W1526"/>
  <c r="W1527"/>
  <c r="W1528"/>
  <c r="W1529"/>
  <c r="W1530"/>
  <c r="W1531"/>
  <c r="W1532"/>
  <c r="W1533"/>
  <c r="W1534"/>
  <c r="W1535"/>
  <c r="W1536"/>
  <c r="W1537"/>
  <c r="W1538"/>
  <c r="W1539"/>
  <c r="W1540"/>
  <c r="W1541"/>
  <c r="W1542"/>
  <c r="W1543"/>
  <c r="W1544"/>
  <c r="W1545"/>
  <c r="W1546"/>
  <c r="W1547"/>
  <c r="W1548"/>
  <c r="W1549"/>
  <c r="W1550"/>
  <c r="W1551"/>
  <c r="W1552"/>
  <c r="W1553"/>
  <c r="W1554"/>
  <c r="W1555"/>
  <c r="W1556"/>
  <c r="W1557"/>
  <c r="W1558"/>
  <c r="W1559"/>
  <c r="W1560"/>
  <c r="W1561"/>
  <c r="W1562"/>
  <c r="W1563"/>
  <c r="W1564"/>
  <c r="W1565"/>
  <c r="W1566"/>
  <c r="W1567"/>
  <c r="W1568"/>
  <c r="W1569"/>
  <c r="W1570"/>
  <c r="W1571"/>
  <c r="W1572"/>
  <c r="W1573"/>
  <c r="W1574"/>
  <c r="W1575"/>
  <c r="W1576"/>
  <c r="W1577"/>
  <c r="W1578"/>
  <c r="W1579"/>
  <c r="W1580"/>
  <c r="W1581"/>
  <c r="W1582"/>
  <c r="W1583"/>
  <c r="W1584"/>
  <c r="W1585"/>
  <c r="W1586"/>
  <c r="W1587"/>
  <c r="W1588"/>
  <c r="W1589"/>
  <c r="W1590"/>
  <c r="W1591"/>
  <c r="W1592"/>
  <c r="W1593"/>
  <c r="W1594"/>
  <c r="W1595"/>
  <c r="W1596"/>
  <c r="W1597"/>
  <c r="W1598"/>
  <c r="W1599"/>
  <c r="W1600"/>
  <c r="W1601"/>
  <c r="W1602"/>
  <c r="W1603"/>
  <c r="W1604"/>
  <c r="W1605"/>
  <c r="W1606"/>
  <c r="W1607"/>
  <c r="W1608"/>
  <c r="W1609"/>
  <c r="W1610"/>
  <c r="W1611"/>
  <c r="W1612"/>
  <c r="W1613"/>
  <c r="W1614"/>
  <c r="W1615"/>
  <c r="W1616"/>
  <c r="W1617"/>
  <c r="W1618"/>
  <c r="W1619"/>
  <c r="W1620"/>
  <c r="W1621"/>
  <c r="W1622"/>
  <c r="W1623"/>
  <c r="W1624"/>
  <c r="W1625"/>
  <c r="W1626"/>
  <c r="W1627"/>
  <c r="W1628"/>
  <c r="W1629"/>
  <c r="W1630"/>
  <c r="W1631"/>
  <c r="W1632"/>
  <c r="W1633"/>
  <c r="W1634"/>
  <c r="W1635"/>
  <c r="W1636"/>
  <c r="W1637"/>
  <c r="W1638"/>
  <c r="W1639"/>
  <c r="W1640"/>
  <c r="W1641"/>
  <c r="W1642"/>
  <c r="W1643"/>
  <c r="W1644"/>
  <c r="W1645"/>
  <c r="W1646"/>
  <c r="W1647"/>
  <c r="W1648"/>
  <c r="W1649"/>
  <c r="W1650"/>
  <c r="W1651"/>
  <c r="W1652"/>
  <c r="W1653"/>
  <c r="W1654"/>
  <c r="W1655"/>
  <c r="W1656"/>
  <c r="W1657"/>
  <c r="W1658"/>
  <c r="W1659"/>
  <c r="W1660"/>
  <c r="W1661"/>
  <c r="W1662"/>
  <c r="W1663"/>
  <c r="W1664"/>
  <c r="W1665"/>
  <c r="W1666"/>
  <c r="W1667"/>
  <c r="W1668"/>
  <c r="W1669"/>
  <c r="W1670"/>
  <c r="W1671"/>
  <c r="W1672"/>
  <c r="W1673"/>
  <c r="W1674"/>
  <c r="W1675"/>
  <c r="W1676"/>
  <c r="W1677"/>
  <c r="W1678"/>
  <c r="W1679"/>
  <c r="W1680"/>
  <c r="W1681"/>
  <c r="W1682"/>
  <c r="W1683"/>
  <c r="W1684"/>
  <c r="W1685"/>
  <c r="W1686"/>
  <c r="W1687"/>
  <c r="W1688"/>
  <c r="W1689"/>
  <c r="W1690"/>
  <c r="W1691"/>
  <c r="W1692"/>
  <c r="W1693"/>
  <c r="W1694"/>
  <c r="W1695"/>
  <c r="W1696"/>
  <c r="W1697"/>
  <c r="W1698"/>
  <c r="W1699"/>
  <c r="W1700"/>
  <c r="W1701"/>
  <c r="W1702"/>
  <c r="W1703"/>
  <c r="W1704"/>
  <c r="W1705"/>
  <c r="W1706"/>
  <c r="W1707"/>
  <c r="W1708"/>
  <c r="W1709"/>
  <c r="W1710"/>
  <c r="W1711"/>
  <c r="W1712"/>
  <c r="W1713"/>
  <c r="W1714"/>
  <c r="W1715"/>
  <c r="W1716"/>
  <c r="W1717"/>
  <c r="W1718"/>
  <c r="W1719"/>
  <c r="W1720"/>
  <c r="W1721"/>
  <c r="W1722"/>
  <c r="W1723"/>
  <c r="W1724"/>
  <c r="W1725"/>
  <c r="W1726"/>
  <c r="W1727"/>
  <c r="W1728"/>
  <c r="W1729"/>
  <c r="W1730"/>
  <c r="W1731"/>
  <c r="W1732"/>
  <c r="W1733"/>
  <c r="W1734"/>
  <c r="W1735"/>
  <c r="W1736"/>
  <c r="W1737"/>
  <c r="W1738"/>
  <c r="W1739"/>
  <c r="W1740"/>
  <c r="W1741"/>
  <c r="W1742"/>
  <c r="W1743"/>
  <c r="W1744"/>
  <c r="W1745"/>
  <c r="W1746"/>
  <c r="W1747"/>
  <c r="W1748"/>
  <c r="W1749"/>
  <c r="W1750"/>
  <c r="W1751"/>
  <c r="W1752"/>
  <c r="W1753"/>
  <c r="W1754"/>
  <c r="W1755"/>
  <c r="W1756"/>
  <c r="W1757"/>
  <c r="W1758"/>
  <c r="W1759"/>
  <c r="W1760"/>
  <c r="W1761"/>
  <c r="W1762"/>
  <c r="W1763"/>
  <c r="W1764"/>
  <c r="W1765"/>
  <c r="W1766"/>
  <c r="W1767"/>
  <c r="W1768"/>
  <c r="W1769"/>
  <c r="W1770"/>
  <c r="W1771"/>
  <c r="W1772"/>
  <c r="W1773"/>
  <c r="W1774"/>
  <c r="W1775"/>
  <c r="W1776"/>
  <c r="W1777"/>
  <c r="W1778"/>
  <c r="W1779"/>
  <c r="W1780"/>
  <c r="W1781"/>
  <c r="W1782"/>
  <c r="W1783"/>
  <c r="W1784"/>
  <c r="W1785"/>
  <c r="W1786"/>
  <c r="W1787"/>
  <c r="W1788"/>
  <c r="W1789"/>
  <c r="W1790"/>
  <c r="W1791"/>
  <c r="W1792"/>
  <c r="W1793"/>
  <c r="W1794"/>
  <c r="W1795"/>
  <c r="W1796"/>
  <c r="W1797"/>
  <c r="W1798"/>
  <c r="W1799"/>
  <c r="W1800"/>
  <c r="W1801"/>
  <c r="W1802"/>
  <c r="W1803"/>
  <c r="W1804"/>
  <c r="W1805"/>
  <c r="W1806"/>
  <c r="W1807"/>
  <c r="W1808"/>
  <c r="W1809"/>
  <c r="W1810"/>
  <c r="W1811"/>
  <c r="W1812"/>
  <c r="W1813"/>
  <c r="W1814"/>
  <c r="W1815"/>
  <c r="W1816"/>
  <c r="W1817"/>
  <c r="W1818"/>
  <c r="W1819"/>
  <c r="W1820"/>
  <c r="W1821"/>
  <c r="W1822"/>
  <c r="W1823"/>
  <c r="W1824"/>
  <c r="W1825"/>
  <c r="W1826"/>
  <c r="W1827"/>
  <c r="W1828"/>
  <c r="W1829"/>
  <c r="W1830"/>
  <c r="W1831"/>
  <c r="W1832"/>
  <c r="W1833"/>
  <c r="W1834"/>
  <c r="W1835"/>
  <c r="W1836"/>
  <c r="W1837"/>
  <c r="W1838"/>
  <c r="W1839"/>
  <c r="W1840"/>
  <c r="W1841"/>
  <c r="W1842"/>
  <c r="W1843"/>
  <c r="W1844"/>
  <c r="W1845"/>
  <c r="W1846"/>
  <c r="W1847"/>
  <c r="W1848"/>
  <c r="W1849"/>
  <c r="W1850"/>
  <c r="W1851"/>
  <c r="W1852"/>
  <c r="W1853"/>
  <c r="W1854"/>
  <c r="W1855"/>
  <c r="W1856"/>
  <c r="W1857"/>
  <c r="W1858"/>
  <c r="W1859"/>
  <c r="W1860"/>
  <c r="W1861"/>
  <c r="W1862"/>
  <c r="W1863"/>
  <c r="W1864"/>
  <c r="W1865"/>
  <c r="W1866"/>
  <c r="W1867"/>
  <c r="W1868"/>
  <c r="W1869"/>
  <c r="W1870"/>
  <c r="W1871"/>
  <c r="W1872"/>
  <c r="W1873"/>
  <c r="W1874"/>
  <c r="W1875"/>
  <c r="W1876"/>
  <c r="W1877"/>
  <c r="W1878"/>
  <c r="W1879"/>
  <c r="W1880"/>
  <c r="W1881"/>
  <c r="W1882"/>
  <c r="W1883"/>
  <c r="W1884"/>
  <c r="W1885"/>
  <c r="W1886"/>
  <c r="W1887"/>
  <c r="W1888"/>
  <c r="W1889"/>
  <c r="W1890"/>
  <c r="W1891"/>
  <c r="W1892"/>
  <c r="W1893"/>
  <c r="W1894"/>
  <c r="W1895"/>
  <c r="W1896"/>
  <c r="W1897"/>
  <c r="W1898"/>
  <c r="W1899"/>
  <c r="W1900"/>
  <c r="W1901"/>
  <c r="W1902"/>
  <c r="W1903"/>
  <c r="W1904"/>
  <c r="W1905"/>
  <c r="W1906"/>
  <c r="W1907"/>
  <c r="W1908"/>
  <c r="W1909"/>
  <c r="W1910"/>
  <c r="W1911"/>
  <c r="W1912"/>
  <c r="W1913"/>
  <c r="W1914"/>
  <c r="W1915"/>
  <c r="W1916"/>
  <c r="W1917"/>
  <c r="W1918"/>
  <c r="W1919"/>
  <c r="W1920"/>
  <c r="W1921"/>
  <c r="W1922"/>
  <c r="W1923"/>
  <c r="W1924"/>
  <c r="W1925"/>
  <c r="W1926"/>
  <c r="W1927"/>
  <c r="W1928"/>
  <c r="W1929"/>
  <c r="W1930"/>
  <c r="W1931"/>
  <c r="W1932"/>
  <c r="W1933"/>
  <c r="W1934"/>
  <c r="W1935"/>
  <c r="W1936"/>
  <c r="W1937"/>
  <c r="W1938"/>
  <c r="W1939"/>
  <c r="W1940"/>
  <c r="W1941"/>
  <c r="W1942"/>
  <c r="W1943"/>
  <c r="W1944"/>
  <c r="W1945"/>
  <c r="W1946"/>
  <c r="W1947"/>
  <c r="W1948"/>
  <c r="W1949"/>
  <c r="W1950"/>
  <c r="W1951"/>
  <c r="W1952"/>
  <c r="W1953"/>
  <c r="W1954"/>
  <c r="W1955"/>
  <c r="W1956"/>
  <c r="W1957"/>
  <c r="W1958"/>
  <c r="W1959"/>
  <c r="W1960"/>
  <c r="W1961"/>
  <c r="W1962"/>
  <c r="W1963"/>
  <c r="W1964"/>
  <c r="W1965"/>
  <c r="W1966"/>
  <c r="W1967"/>
  <c r="W1968"/>
  <c r="W1969"/>
  <c r="W1970"/>
  <c r="W1971"/>
  <c r="W1972"/>
  <c r="W1973"/>
  <c r="W1974"/>
  <c r="W1975"/>
  <c r="W1976"/>
  <c r="W1977"/>
  <c r="W1978"/>
  <c r="W1979"/>
  <c r="W1980"/>
  <c r="W1981"/>
  <c r="W1982"/>
  <c r="W1983"/>
  <c r="W1984"/>
  <c r="W1985"/>
  <c r="W1986"/>
  <c r="W1987"/>
  <c r="W1988"/>
  <c r="W1989"/>
  <c r="W1990"/>
  <c r="W1991"/>
  <c r="W1992"/>
  <c r="W1993"/>
  <c r="W1994"/>
  <c r="W1995"/>
  <c r="W1996"/>
  <c r="W1997"/>
  <c r="W1998"/>
  <c r="W1999"/>
  <c r="W2000"/>
  <c r="W2001"/>
  <c r="W2002"/>
  <c r="W2003"/>
  <c r="W2004"/>
  <c r="W2005"/>
  <c r="W2006"/>
  <c r="W2007"/>
  <c r="W2008"/>
  <c r="W2009"/>
  <c r="W2010"/>
  <c r="W2011"/>
  <c r="W2012"/>
  <c r="W2013"/>
  <c r="W2014"/>
  <c r="W2015"/>
  <c r="W2016"/>
  <c r="W2017"/>
  <c r="W2018"/>
  <c r="W2019"/>
  <c r="W2020"/>
  <c r="W2021"/>
  <c r="W2022"/>
  <c r="W2023"/>
  <c r="W2024"/>
  <c r="W2025"/>
  <c r="W2026"/>
  <c r="W2027"/>
  <c r="W2028"/>
  <c r="W2029"/>
  <c r="W2030"/>
  <c r="W2031"/>
  <c r="W2032"/>
  <c r="W2033"/>
  <c r="W2034"/>
  <c r="W2035"/>
  <c r="W2036"/>
  <c r="W2037"/>
  <c r="W2038"/>
  <c r="W2039"/>
  <c r="W2040"/>
  <c r="W2041"/>
  <c r="W2042"/>
  <c r="W2043"/>
  <c r="W2044"/>
  <c r="W2045"/>
  <c r="W2046"/>
  <c r="W2047"/>
  <c r="W2048"/>
  <c r="W2049"/>
  <c r="W2050"/>
  <c r="W2051"/>
  <c r="W2052"/>
  <c r="W2053"/>
  <c r="W2054"/>
  <c r="W2055"/>
  <c r="W2056"/>
  <c r="W2057"/>
  <c r="W2058"/>
  <c r="W2059"/>
  <c r="W2060"/>
  <c r="W2061"/>
  <c r="W2062"/>
  <c r="W2063"/>
  <c r="W2064"/>
  <c r="W2065"/>
  <c r="W2066"/>
  <c r="W2067"/>
  <c r="W2068"/>
  <c r="W2069"/>
  <c r="W2070"/>
  <c r="W2071"/>
  <c r="W2072"/>
  <c r="W2073"/>
  <c r="W2074"/>
  <c r="W2075"/>
  <c r="W2076"/>
  <c r="W2077"/>
  <c r="W2078"/>
  <c r="W2079"/>
  <c r="W2080"/>
  <c r="W2081"/>
  <c r="W2082"/>
  <c r="W2083"/>
  <c r="W2084"/>
  <c r="W2085"/>
  <c r="W2086"/>
  <c r="W2087"/>
  <c r="W2088"/>
  <c r="W2089"/>
  <c r="W2090"/>
  <c r="W2091"/>
  <c r="W2092"/>
  <c r="W2093"/>
  <c r="W2094"/>
  <c r="W2095"/>
  <c r="W2096"/>
  <c r="W2097"/>
  <c r="W2098"/>
  <c r="W2099"/>
  <c r="W2100"/>
  <c r="W2101"/>
  <c r="W2102"/>
  <c r="W2103"/>
  <c r="W2104"/>
  <c r="W2105"/>
  <c r="W2106"/>
  <c r="W2107"/>
  <c r="W2108"/>
  <c r="W2109"/>
  <c r="W2110"/>
  <c r="W2111"/>
  <c r="W2112"/>
  <c r="W2113"/>
  <c r="W2114"/>
  <c r="W2115"/>
  <c r="W2116"/>
  <c r="W2117"/>
  <c r="W2118"/>
  <c r="W2119"/>
  <c r="W2120"/>
  <c r="W2121"/>
  <c r="W2122"/>
  <c r="W2123"/>
  <c r="W2124"/>
  <c r="W2125"/>
  <c r="W2126"/>
  <c r="W2127"/>
  <c r="W2128"/>
  <c r="W2129"/>
  <c r="W2130"/>
  <c r="W2131"/>
  <c r="W2132"/>
  <c r="W2133"/>
  <c r="W2134"/>
  <c r="W2135"/>
  <c r="W2136"/>
  <c r="W2137"/>
  <c r="W2138"/>
  <c r="W2139"/>
  <c r="W2140"/>
  <c r="W2141"/>
  <c r="W2142"/>
  <c r="W2143"/>
  <c r="W2144"/>
  <c r="W2145"/>
  <c r="W2146"/>
  <c r="W2147"/>
  <c r="W2148"/>
  <c r="W2149"/>
  <c r="W2150"/>
  <c r="W2151"/>
  <c r="W2152"/>
  <c r="W2153"/>
  <c r="W2154"/>
  <c r="W2155"/>
  <c r="W2156"/>
  <c r="W2157"/>
  <c r="W2158"/>
  <c r="W2159"/>
  <c r="W2160"/>
  <c r="W2161"/>
  <c r="W2162"/>
  <c r="W2163"/>
  <c r="W2164"/>
  <c r="W2165"/>
  <c r="W2166"/>
  <c r="W2167"/>
  <c r="W2168"/>
  <c r="W2169"/>
  <c r="W2170"/>
  <c r="W2171"/>
  <c r="W2172"/>
  <c r="W2173"/>
  <c r="W2174"/>
  <c r="W2175"/>
  <c r="W2176"/>
  <c r="W2177"/>
  <c r="W2178"/>
  <c r="W2179"/>
  <c r="W2180"/>
  <c r="W2181"/>
  <c r="W2182"/>
  <c r="W2183"/>
  <c r="W2184"/>
  <c r="W2185"/>
  <c r="W2186"/>
  <c r="W2187"/>
  <c r="W2188"/>
  <c r="W2189"/>
  <c r="W2190"/>
  <c r="W2191"/>
  <c r="W2192"/>
  <c r="W2193"/>
  <c r="W2194"/>
  <c r="W2195"/>
  <c r="W2196"/>
  <c r="W2197"/>
  <c r="W2198"/>
  <c r="W2199"/>
  <c r="W2200"/>
  <c r="W2201"/>
  <c r="W2202"/>
  <c r="W2203"/>
  <c r="W2204"/>
  <c r="W2205"/>
  <c r="W2206"/>
  <c r="W2207"/>
  <c r="W2208"/>
  <c r="W2209"/>
  <c r="W2210"/>
  <c r="W2211"/>
  <c r="W2212"/>
  <c r="W2213"/>
  <c r="W2214"/>
  <c r="W2215"/>
  <c r="W2216"/>
  <c r="W2217"/>
  <c r="W2218"/>
  <c r="W2219"/>
  <c r="W2220"/>
  <c r="W2221"/>
  <c r="W2222"/>
  <c r="W2223"/>
  <c r="W2224"/>
  <c r="W2225"/>
  <c r="W2226"/>
  <c r="W2227"/>
  <c r="W2228"/>
  <c r="W2229"/>
  <c r="W2230"/>
  <c r="W2231"/>
  <c r="W2232"/>
  <c r="W2233"/>
  <c r="W2234"/>
  <c r="W2235"/>
  <c r="W2236"/>
  <c r="W2237"/>
  <c r="W2238"/>
  <c r="W2239"/>
  <c r="W2240"/>
  <c r="W2241"/>
  <c r="W2242"/>
  <c r="W2243"/>
  <c r="W2244"/>
  <c r="W2245"/>
  <c r="W2246"/>
  <c r="W2247"/>
  <c r="W2248"/>
  <c r="W2249"/>
  <c r="W2250"/>
  <c r="W2251"/>
  <c r="W2252"/>
  <c r="W2253"/>
  <c r="W2254"/>
  <c r="W2255"/>
  <c r="W2256"/>
  <c r="W2257"/>
  <c r="W2258"/>
  <c r="W2259"/>
  <c r="W2260"/>
  <c r="W2261"/>
  <c r="W2262"/>
  <c r="W2263"/>
  <c r="W2264"/>
  <c r="W2265"/>
  <c r="W2266"/>
  <c r="W2267"/>
  <c r="W2268"/>
  <c r="W2269"/>
  <c r="W2270"/>
  <c r="W2271"/>
  <c r="W2272"/>
  <c r="W2273"/>
  <c r="W2274"/>
  <c r="W2275"/>
  <c r="W2276"/>
  <c r="W2277"/>
  <c r="W2278"/>
  <c r="W2279"/>
  <c r="W2280"/>
  <c r="W2281"/>
  <c r="W2282"/>
  <c r="W2283"/>
  <c r="W2284"/>
  <c r="W2285"/>
  <c r="W2286"/>
  <c r="W2287"/>
  <c r="W2288"/>
  <c r="W2289"/>
  <c r="W2290"/>
  <c r="W2291"/>
  <c r="W2292"/>
  <c r="W2293"/>
  <c r="W2294"/>
  <c r="W2295"/>
  <c r="W2296"/>
  <c r="W2297"/>
  <c r="W2298"/>
  <c r="W2299"/>
  <c r="W2300"/>
  <c r="W2301"/>
  <c r="W2302"/>
  <c r="W2303"/>
  <c r="W2304"/>
  <c r="W2305"/>
  <c r="W2306"/>
  <c r="W2307"/>
  <c r="W2308"/>
  <c r="W2309"/>
  <c r="W2310"/>
  <c r="W2311"/>
  <c r="W2312"/>
  <c r="W2313"/>
  <c r="W2314"/>
  <c r="W2315"/>
  <c r="W2316"/>
  <c r="W2317"/>
  <c r="W2318"/>
  <c r="W2319"/>
  <c r="W2320"/>
  <c r="W2321"/>
  <c r="W2322"/>
  <c r="W2323"/>
  <c r="W2324"/>
  <c r="W2325"/>
  <c r="W2326"/>
  <c r="W2327"/>
  <c r="W2328"/>
  <c r="W2329"/>
  <c r="W2330"/>
  <c r="W2331"/>
  <c r="W2332"/>
  <c r="W2333"/>
  <c r="W2334"/>
  <c r="W2335"/>
  <c r="W2336"/>
  <c r="W2337"/>
  <c r="W2338"/>
  <c r="W2339"/>
  <c r="W2340"/>
  <c r="W2341"/>
  <c r="W2342"/>
  <c r="W2343"/>
  <c r="W2344"/>
  <c r="W2345"/>
  <c r="W2346"/>
  <c r="W2347"/>
  <c r="W2348"/>
  <c r="W2349"/>
  <c r="W2350"/>
  <c r="W2351"/>
  <c r="W2352"/>
  <c r="W2353"/>
  <c r="W2354"/>
  <c r="W2355"/>
  <c r="W2356"/>
  <c r="W2357"/>
  <c r="W2358"/>
  <c r="W2359"/>
  <c r="W2360"/>
  <c r="W2361"/>
  <c r="W2362"/>
  <c r="W2363"/>
  <c r="W2364"/>
  <c r="W2365"/>
  <c r="W2366"/>
  <c r="W2367"/>
  <c r="W2368"/>
  <c r="W2369"/>
  <c r="W2370"/>
  <c r="W2371"/>
  <c r="W2372"/>
  <c r="W2373"/>
  <c r="W2374"/>
  <c r="W2375"/>
  <c r="W2376"/>
  <c r="W2377"/>
  <c r="W2378"/>
  <c r="W2379"/>
  <c r="W2380"/>
  <c r="W2381"/>
  <c r="W2382"/>
  <c r="W2383"/>
  <c r="W2384"/>
  <c r="W2385"/>
  <c r="W2386"/>
  <c r="W2387"/>
  <c r="W2388"/>
  <c r="W2389"/>
  <c r="W2390"/>
  <c r="W2391"/>
  <c r="W2392"/>
  <c r="W2393"/>
  <c r="W2394"/>
  <c r="W2395"/>
  <c r="W2396"/>
  <c r="W2397"/>
  <c r="W2398"/>
  <c r="W2399"/>
  <c r="W2400"/>
  <c r="W2401"/>
  <c r="W2402"/>
  <c r="W2403"/>
  <c r="W2404"/>
  <c r="W2405"/>
  <c r="W2406"/>
  <c r="W2407"/>
  <c r="W2408"/>
  <c r="W2409"/>
  <c r="W2410"/>
  <c r="W2411"/>
  <c r="W2412"/>
  <c r="W2413"/>
  <c r="W2414"/>
  <c r="W2415"/>
  <c r="W2416"/>
  <c r="W2417"/>
  <c r="W2418"/>
  <c r="W2419"/>
  <c r="W2420"/>
  <c r="W2421"/>
  <c r="W2422"/>
  <c r="W2423"/>
  <c r="W2424"/>
  <c r="W2425"/>
  <c r="W2426"/>
  <c r="W2427"/>
  <c r="W2428"/>
  <c r="W2429"/>
  <c r="W2430"/>
  <c r="W2431"/>
  <c r="W2432"/>
  <c r="W2433"/>
  <c r="W2434"/>
  <c r="W2435"/>
  <c r="W2436"/>
  <c r="W2437"/>
  <c r="W2438"/>
  <c r="W2439"/>
  <c r="W2440"/>
  <c r="W2441"/>
  <c r="W2442"/>
  <c r="W2443"/>
  <c r="W2444"/>
  <c r="W2445"/>
  <c r="W2446"/>
  <c r="W2447"/>
  <c r="W2448"/>
  <c r="W2449"/>
  <c r="W2450"/>
  <c r="W2451"/>
  <c r="W2452"/>
  <c r="W2453"/>
  <c r="W2454"/>
  <c r="W2455"/>
  <c r="W2456"/>
  <c r="W2457"/>
  <c r="W2458"/>
  <c r="W2459"/>
  <c r="W2460"/>
  <c r="W2461"/>
  <c r="W2462"/>
  <c r="W2463"/>
  <c r="W2464"/>
  <c r="W2465"/>
  <c r="W2466"/>
  <c r="W2467"/>
  <c r="W2468"/>
  <c r="W2469"/>
  <c r="W2470"/>
  <c r="W2471"/>
  <c r="W2472"/>
  <c r="W2473"/>
  <c r="W2474"/>
  <c r="W2475"/>
  <c r="W2476"/>
  <c r="W2477"/>
  <c r="W2478"/>
  <c r="W2479"/>
  <c r="W2480"/>
  <c r="W2481"/>
  <c r="W2482"/>
  <c r="W2483"/>
  <c r="W2484"/>
  <c r="W2485"/>
  <c r="W2486"/>
  <c r="W2487"/>
  <c r="W2488"/>
  <c r="W2489"/>
  <c r="W2490"/>
  <c r="W2491"/>
  <c r="W2492"/>
  <c r="W2493"/>
  <c r="W2494"/>
  <c r="W2495"/>
  <c r="W2496"/>
  <c r="W2497"/>
  <c r="W2498"/>
  <c r="W2499"/>
  <c r="W2500"/>
  <c r="W2501"/>
  <c r="W2502"/>
  <c r="W2503"/>
  <c r="W2504"/>
  <c r="W2505"/>
  <c r="W2506"/>
  <c r="W2507"/>
  <c r="W2508"/>
  <c r="W2509"/>
  <c r="W2510"/>
  <c r="W2511"/>
  <c r="W2512"/>
  <c r="W2513"/>
  <c r="W2514"/>
  <c r="W2515"/>
  <c r="W2516"/>
  <c r="W2517"/>
  <c r="W2518"/>
  <c r="W2519"/>
  <c r="W2520"/>
  <c r="W2521"/>
  <c r="W2522"/>
  <c r="W2523"/>
  <c r="W2524"/>
  <c r="W2525"/>
  <c r="W2526"/>
  <c r="W2527"/>
  <c r="W2528"/>
  <c r="W2529"/>
  <c r="W2530"/>
  <c r="W2531"/>
  <c r="W2532"/>
  <c r="W2533"/>
  <c r="W2534"/>
  <c r="W2535"/>
  <c r="W2536"/>
  <c r="W2537"/>
  <c r="W2538"/>
  <c r="W2539"/>
  <c r="W2540"/>
  <c r="W2541"/>
  <c r="W2542"/>
  <c r="W2543"/>
  <c r="W2544"/>
  <c r="W2545"/>
  <c r="W2546"/>
  <c r="W2547"/>
  <c r="W2548"/>
  <c r="W2549"/>
  <c r="W2550"/>
  <c r="W2551"/>
  <c r="W2552"/>
  <c r="W2553"/>
  <c r="W2554"/>
  <c r="W2555"/>
  <c r="W2556"/>
  <c r="W2557"/>
  <c r="W2558"/>
  <c r="W2559"/>
  <c r="W2560"/>
  <c r="W2561"/>
  <c r="W2562"/>
  <c r="W2563"/>
  <c r="W2564"/>
  <c r="W2565"/>
  <c r="W2566"/>
  <c r="W2567"/>
  <c r="W2568"/>
  <c r="W2569"/>
  <c r="W2570"/>
  <c r="W2571"/>
  <c r="W2572"/>
  <c r="W2573"/>
  <c r="W2574"/>
  <c r="W2575"/>
  <c r="W2576"/>
  <c r="W2577"/>
  <c r="W2578"/>
  <c r="W2579"/>
  <c r="W2580"/>
  <c r="W2581"/>
  <c r="W2582"/>
  <c r="W2583"/>
  <c r="W2584"/>
  <c r="W2585"/>
  <c r="W2586"/>
  <c r="W2587"/>
  <c r="W2588"/>
  <c r="W2589"/>
  <c r="W2590"/>
  <c r="W2591"/>
  <c r="W2592"/>
  <c r="W2593"/>
  <c r="W2594"/>
  <c r="W2595"/>
  <c r="W2596"/>
  <c r="W2597"/>
  <c r="W2598"/>
  <c r="W2599"/>
  <c r="W2600"/>
  <c r="W2601"/>
  <c r="W2602"/>
  <c r="W2603"/>
  <c r="W2604"/>
  <c r="W2605"/>
  <c r="W2606"/>
  <c r="W2607"/>
  <c r="W2608"/>
  <c r="W2609"/>
  <c r="W2610"/>
  <c r="W2611"/>
  <c r="W2612"/>
  <c r="W2613"/>
  <c r="W2614"/>
  <c r="W2615"/>
  <c r="W2616"/>
  <c r="W2617"/>
  <c r="W2618"/>
  <c r="W2619"/>
  <c r="W2620"/>
  <c r="W2621"/>
  <c r="W2622"/>
  <c r="W2623"/>
  <c r="W2624"/>
  <c r="W2625"/>
  <c r="W2626"/>
  <c r="W2627"/>
  <c r="W2628"/>
  <c r="W2629"/>
  <c r="W2630"/>
  <c r="W2631"/>
  <c r="W2632"/>
  <c r="W2633"/>
  <c r="W2634"/>
  <c r="W2635"/>
  <c r="W2636"/>
  <c r="W2637"/>
  <c r="W2638"/>
  <c r="W2639"/>
  <c r="W2640"/>
  <c r="W2641"/>
  <c r="W2642"/>
  <c r="W2643"/>
  <c r="W2644"/>
  <c r="W2645"/>
  <c r="W2646"/>
  <c r="W2647"/>
  <c r="W2648"/>
  <c r="W2649"/>
  <c r="W2650"/>
  <c r="W2651"/>
  <c r="W2652"/>
  <c r="W2653"/>
  <c r="W2654"/>
  <c r="W2655"/>
  <c r="W2656"/>
  <c r="W2657"/>
  <c r="W2658"/>
  <c r="W2659"/>
  <c r="W2660"/>
  <c r="W2661"/>
  <c r="W2662"/>
  <c r="W2663"/>
  <c r="W2664"/>
  <c r="W2665"/>
  <c r="W2666"/>
  <c r="W2667"/>
  <c r="W2668"/>
  <c r="W2669"/>
  <c r="W2670"/>
  <c r="W2671"/>
  <c r="W2672"/>
  <c r="W2673"/>
  <c r="W2674"/>
  <c r="W2675"/>
  <c r="W2676"/>
  <c r="W2677"/>
  <c r="W2678"/>
  <c r="W2679"/>
  <c r="W2680"/>
  <c r="W2681"/>
  <c r="W2682"/>
  <c r="W2683"/>
  <c r="W2684"/>
  <c r="W2685"/>
  <c r="W2686"/>
  <c r="W2687"/>
  <c r="W2688"/>
  <c r="W2689"/>
  <c r="W2690"/>
  <c r="W2691"/>
  <c r="W2692"/>
  <c r="W2693"/>
  <c r="W2694"/>
  <c r="W2695"/>
  <c r="W2696"/>
  <c r="W2697"/>
  <c r="W2698"/>
  <c r="W2699"/>
  <c r="W2700"/>
  <c r="W2701"/>
  <c r="W2702"/>
  <c r="W2703"/>
  <c r="W2704"/>
  <c r="W2705"/>
  <c r="W2706"/>
  <c r="W2707"/>
  <c r="W2708"/>
  <c r="W2709"/>
  <c r="W2710"/>
  <c r="W2711"/>
  <c r="W2712"/>
  <c r="W2713"/>
  <c r="W2714"/>
  <c r="W2715"/>
  <c r="W2716"/>
  <c r="W2717"/>
  <c r="W2718"/>
  <c r="W2719"/>
  <c r="W2720"/>
  <c r="W2721"/>
  <c r="W2722"/>
  <c r="W2723"/>
  <c r="W2724"/>
  <c r="W2725"/>
  <c r="W2726"/>
  <c r="W2727"/>
  <c r="W2728"/>
  <c r="W2729"/>
  <c r="W2730"/>
  <c r="W2731"/>
  <c r="W2732"/>
  <c r="W2733"/>
  <c r="W2734"/>
  <c r="W2735"/>
  <c r="W2736"/>
  <c r="W2737"/>
  <c r="W2738"/>
  <c r="W2739"/>
  <c r="W2740"/>
  <c r="W2741"/>
  <c r="W2742"/>
  <c r="W2743"/>
  <c r="W2744"/>
  <c r="W2745"/>
  <c r="W2746"/>
  <c r="W2747"/>
  <c r="W2748"/>
  <c r="W2749"/>
  <c r="W2750"/>
  <c r="W2751"/>
  <c r="W2752"/>
  <c r="W2753"/>
  <c r="W2754"/>
  <c r="W2755"/>
  <c r="W2756"/>
  <c r="W2757"/>
  <c r="W2758"/>
  <c r="W2759"/>
  <c r="W2760"/>
  <c r="W2761"/>
  <c r="W2762"/>
  <c r="W2763"/>
  <c r="W2764"/>
  <c r="W2765"/>
  <c r="W2766"/>
  <c r="W2767"/>
  <c r="W2768"/>
  <c r="W2769"/>
  <c r="W2770"/>
  <c r="W2771"/>
  <c r="W2772"/>
  <c r="W2773"/>
  <c r="W2774"/>
  <c r="W2775"/>
  <c r="W2776"/>
  <c r="W2777"/>
  <c r="W2778"/>
  <c r="W2779"/>
  <c r="W2780"/>
  <c r="W2781"/>
  <c r="W2782"/>
  <c r="W2783"/>
  <c r="W2784"/>
  <c r="W2785"/>
  <c r="W2786"/>
  <c r="W2787"/>
  <c r="W2788"/>
  <c r="W2789"/>
  <c r="W2790"/>
  <c r="W2791"/>
  <c r="W2792"/>
  <c r="W2793"/>
  <c r="W2794"/>
  <c r="W2795"/>
  <c r="W2796"/>
  <c r="W2797"/>
  <c r="W2798"/>
  <c r="W2799"/>
  <c r="W2800"/>
  <c r="W2801"/>
  <c r="W2802"/>
  <c r="W2803"/>
  <c r="W2804"/>
  <c r="W2805"/>
  <c r="W2806"/>
  <c r="W2807"/>
  <c r="W2808"/>
  <c r="W2809"/>
  <c r="W2810"/>
  <c r="W2811"/>
  <c r="W2812"/>
  <c r="W2813"/>
  <c r="W2814"/>
  <c r="W2815"/>
  <c r="W2816"/>
  <c r="W2817"/>
  <c r="W2818"/>
  <c r="W2819"/>
  <c r="W2820"/>
  <c r="W2821"/>
  <c r="W2822"/>
  <c r="W2823"/>
  <c r="W2824"/>
  <c r="W2825"/>
  <c r="W2826"/>
  <c r="W2827"/>
  <c r="W2828"/>
  <c r="W2829"/>
  <c r="W2830"/>
  <c r="W2831"/>
  <c r="W2832"/>
  <c r="W2833"/>
  <c r="W2834"/>
  <c r="W2835"/>
  <c r="W2836"/>
  <c r="W2837"/>
  <c r="W2838"/>
  <c r="W2839"/>
  <c r="W2840"/>
  <c r="W2841"/>
  <c r="W2842"/>
  <c r="W2843"/>
  <c r="W2844"/>
  <c r="W2845"/>
  <c r="W2846"/>
  <c r="W2847"/>
  <c r="W2848"/>
  <c r="W2849"/>
  <c r="W2850"/>
  <c r="W2851"/>
  <c r="W2852"/>
  <c r="W2853"/>
  <c r="W2854"/>
  <c r="W2855"/>
  <c r="W2856"/>
  <c r="W2857"/>
  <c r="W2858"/>
  <c r="W2859"/>
  <c r="W2860"/>
  <c r="W2861"/>
  <c r="W2862"/>
  <c r="W2863"/>
  <c r="W2864"/>
  <c r="W2865"/>
  <c r="W2866"/>
  <c r="W2867"/>
  <c r="W2868"/>
  <c r="W2869"/>
  <c r="W2870"/>
  <c r="W2871"/>
  <c r="W2872"/>
  <c r="W2873"/>
  <c r="W2874"/>
  <c r="W2875"/>
  <c r="W2876"/>
  <c r="W2877"/>
  <c r="W2878"/>
  <c r="W2879"/>
  <c r="W2880"/>
  <c r="W2881"/>
  <c r="W2882"/>
  <c r="W2883"/>
  <c r="W2884"/>
  <c r="W2885"/>
  <c r="W2886"/>
  <c r="W2887"/>
  <c r="W2888"/>
  <c r="W2889"/>
  <c r="W2890"/>
  <c r="W2891"/>
  <c r="W2892"/>
  <c r="W2893"/>
  <c r="W2894"/>
  <c r="W2895"/>
  <c r="W2896"/>
  <c r="W2897"/>
  <c r="W2898"/>
  <c r="W2899"/>
  <c r="W2900"/>
  <c r="W2901"/>
  <c r="W2902"/>
  <c r="W2903"/>
  <c r="W2904"/>
  <c r="W2905"/>
  <c r="W2906"/>
  <c r="W2907"/>
  <c r="W2908"/>
  <c r="W2909"/>
  <c r="W2910"/>
  <c r="W2911"/>
  <c r="W2912"/>
  <c r="W2913"/>
  <c r="W2914"/>
  <c r="W2915"/>
  <c r="W2916"/>
  <c r="W2917"/>
  <c r="W2918"/>
  <c r="W2919"/>
  <c r="W2920"/>
  <c r="W2921"/>
  <c r="W2922"/>
  <c r="W2923"/>
  <c r="W2924"/>
  <c r="W2925"/>
  <c r="W2926"/>
  <c r="W2927"/>
  <c r="W2928"/>
  <c r="W2929"/>
  <c r="W2930"/>
  <c r="W2931"/>
  <c r="W2932"/>
  <c r="W2933"/>
  <c r="W2934"/>
  <c r="W2935"/>
  <c r="W2936"/>
  <c r="W2937"/>
  <c r="W2938"/>
  <c r="W2939"/>
  <c r="W2940"/>
  <c r="W2941"/>
  <c r="W2942"/>
  <c r="W2943"/>
  <c r="W2944"/>
  <c r="W2945"/>
  <c r="W2946"/>
  <c r="W2947"/>
  <c r="W2948"/>
  <c r="W2949"/>
  <c r="W2950"/>
  <c r="W2951"/>
  <c r="W2952"/>
  <c r="W2953"/>
  <c r="W2954"/>
  <c r="W2955"/>
  <c r="W2956"/>
  <c r="W2957"/>
  <c r="W2958"/>
  <c r="W2959"/>
  <c r="W2960"/>
  <c r="W2961"/>
  <c r="W2962"/>
  <c r="W2963"/>
  <c r="W2964"/>
  <c r="W2965"/>
  <c r="W2966"/>
  <c r="W2967"/>
  <c r="W2968"/>
  <c r="W2969"/>
  <c r="W2970"/>
  <c r="W2971"/>
  <c r="W2972"/>
  <c r="W2973"/>
  <c r="W2974"/>
  <c r="W2975"/>
  <c r="W2976"/>
  <c r="W2977"/>
  <c r="W2978"/>
  <c r="W2979"/>
  <c r="W2980"/>
  <c r="W2981"/>
  <c r="W2982"/>
  <c r="W2983"/>
  <c r="W2984"/>
  <c r="W2985"/>
  <c r="W2986"/>
  <c r="W2987"/>
  <c r="W2988"/>
  <c r="W2989"/>
  <c r="W2990"/>
  <c r="W2991"/>
  <c r="W2992"/>
  <c r="W2993"/>
  <c r="W2994"/>
  <c r="W2995"/>
  <c r="W2996"/>
  <c r="W2997"/>
  <c r="W2998"/>
  <c r="W2999"/>
  <c r="W3000"/>
  <c r="W3001"/>
  <c r="W3002"/>
  <c r="W3003"/>
  <c r="W3004"/>
  <c r="W3005"/>
  <c r="W3006"/>
  <c r="W3007"/>
  <c r="W3008"/>
  <c r="W3009"/>
  <c r="W3010"/>
  <c r="W3011"/>
  <c r="W3012"/>
  <c r="W3013"/>
  <c r="W3014"/>
  <c r="W3015"/>
  <c r="W3016"/>
  <c r="W3017"/>
  <c r="W3018"/>
  <c r="W3019"/>
  <c r="W3020"/>
  <c r="W3021"/>
  <c r="W3022"/>
  <c r="W3023"/>
  <c r="W3024"/>
  <c r="W3025"/>
  <c r="W3026"/>
  <c r="W3027"/>
  <c r="W3028"/>
  <c r="W3029"/>
  <c r="W3030"/>
  <c r="W3031"/>
  <c r="W3032"/>
  <c r="W3033"/>
  <c r="W3034"/>
  <c r="W3035"/>
  <c r="W3036"/>
  <c r="W3037"/>
  <c r="W3038"/>
  <c r="W3039"/>
  <c r="W3040"/>
  <c r="W3041"/>
  <c r="W3042"/>
  <c r="W3043"/>
  <c r="W3044"/>
  <c r="W3045"/>
  <c r="W3046"/>
  <c r="W3047"/>
  <c r="W3048"/>
  <c r="W3049"/>
  <c r="W3050"/>
  <c r="W3051"/>
  <c r="W3052"/>
  <c r="W3053"/>
  <c r="W3054"/>
  <c r="W3055"/>
  <c r="W3056"/>
  <c r="W3057"/>
  <c r="W3058"/>
  <c r="W3059"/>
  <c r="W3060"/>
  <c r="W3061"/>
  <c r="W3062"/>
  <c r="W3063"/>
  <c r="W3064"/>
  <c r="W3065"/>
  <c r="W3066"/>
  <c r="W3067"/>
  <c r="W3068"/>
  <c r="W3069"/>
  <c r="W3070"/>
  <c r="W3071"/>
  <c r="W3072"/>
  <c r="W3073"/>
  <c r="W3074"/>
  <c r="W3075"/>
  <c r="W3076"/>
  <c r="W3077"/>
  <c r="W3078"/>
  <c r="W3079"/>
  <c r="W3080"/>
  <c r="W3081"/>
  <c r="W3082"/>
  <c r="W3083"/>
  <c r="W3084"/>
  <c r="W3085"/>
  <c r="W3086"/>
  <c r="W3087"/>
  <c r="W3088"/>
  <c r="W3089"/>
  <c r="W3090"/>
  <c r="W3091"/>
  <c r="W3092"/>
  <c r="W3093"/>
  <c r="W3094"/>
  <c r="W3095"/>
  <c r="W3096"/>
  <c r="W3097"/>
  <c r="W3098"/>
  <c r="W3099"/>
  <c r="W3100"/>
  <c r="W3101"/>
  <c r="W3102"/>
  <c r="W3103"/>
  <c r="W3104"/>
  <c r="W3105"/>
  <c r="W3106"/>
  <c r="W3107"/>
  <c r="W3108"/>
  <c r="W3109"/>
  <c r="W3110"/>
  <c r="W3111"/>
  <c r="W3112"/>
  <c r="W3113"/>
  <c r="W3114"/>
  <c r="W3115"/>
  <c r="W3116"/>
  <c r="W3117"/>
  <c r="W3118"/>
  <c r="W3119"/>
  <c r="W3120"/>
  <c r="W3121"/>
  <c r="W3122"/>
  <c r="W3123"/>
  <c r="W3124"/>
  <c r="W3125"/>
  <c r="W3126"/>
  <c r="W3127"/>
  <c r="W3128"/>
  <c r="W3129"/>
  <c r="W3130"/>
  <c r="W3131"/>
  <c r="W3132"/>
  <c r="W3133"/>
  <c r="W3134"/>
  <c r="W3135"/>
  <c r="W3136"/>
  <c r="W3137"/>
  <c r="W3138"/>
  <c r="W3139"/>
  <c r="W3140"/>
  <c r="W3141"/>
  <c r="W3142"/>
  <c r="W3143"/>
  <c r="W3144"/>
  <c r="W3145"/>
  <c r="W3146"/>
  <c r="W3147"/>
  <c r="W3148"/>
  <c r="W3149"/>
  <c r="W3150"/>
  <c r="W3151"/>
  <c r="W3152"/>
  <c r="W3153"/>
  <c r="W3154"/>
  <c r="W3155"/>
  <c r="W3156"/>
  <c r="W3157"/>
  <c r="W3158"/>
  <c r="W3159"/>
  <c r="W3160"/>
  <c r="W3161"/>
  <c r="W3162"/>
  <c r="W3163"/>
  <c r="W3164"/>
  <c r="W3165"/>
  <c r="W3166"/>
  <c r="W3167"/>
  <c r="W3168"/>
  <c r="W3169"/>
  <c r="W3170"/>
  <c r="W3171"/>
  <c r="W3172"/>
  <c r="W3173"/>
  <c r="W3174"/>
  <c r="W3175"/>
  <c r="W3176"/>
  <c r="W3177"/>
  <c r="W3178"/>
  <c r="W3179"/>
  <c r="W3180"/>
  <c r="W3181"/>
  <c r="W3182"/>
  <c r="W3183"/>
  <c r="W3184"/>
  <c r="W3185"/>
  <c r="W3186"/>
  <c r="W3187"/>
  <c r="W3188"/>
  <c r="W3189"/>
  <c r="W3190"/>
  <c r="W3191"/>
  <c r="W3192"/>
  <c r="W3193"/>
  <c r="W3194"/>
  <c r="W3195"/>
  <c r="W3196"/>
  <c r="W3197"/>
  <c r="W3198"/>
  <c r="W3199"/>
  <c r="W3200"/>
  <c r="W3201"/>
  <c r="W3202"/>
  <c r="W3203"/>
  <c r="W3204"/>
  <c r="W3205"/>
  <c r="W3206"/>
  <c r="W3207"/>
  <c r="W3208"/>
  <c r="W3209"/>
  <c r="W3210"/>
  <c r="W3211"/>
  <c r="W3212"/>
  <c r="W3213"/>
  <c r="W3214"/>
  <c r="W3215"/>
  <c r="W3216"/>
  <c r="W3217"/>
  <c r="W3218"/>
  <c r="W3219"/>
  <c r="W3220"/>
  <c r="W3221"/>
  <c r="W3222"/>
  <c r="W3223"/>
  <c r="W3224"/>
  <c r="W3225"/>
  <c r="W3226"/>
  <c r="W3227"/>
  <c r="W3228"/>
  <c r="W3229"/>
  <c r="W3230"/>
  <c r="W3231"/>
  <c r="W3232"/>
  <c r="W3233"/>
  <c r="W3234"/>
  <c r="W3235"/>
  <c r="W3236"/>
  <c r="W3237"/>
  <c r="W3238"/>
  <c r="W3239"/>
  <c r="W3240"/>
  <c r="W3241"/>
  <c r="W3242"/>
  <c r="W3243"/>
  <c r="W3244"/>
  <c r="W3245"/>
  <c r="W3246"/>
  <c r="W3247"/>
  <c r="W3248"/>
  <c r="W3249"/>
  <c r="W3250"/>
  <c r="W3251"/>
  <c r="W3252"/>
  <c r="W3253"/>
  <c r="W3254"/>
  <c r="W3255"/>
  <c r="W3256"/>
  <c r="W3257"/>
  <c r="W3258"/>
  <c r="W3259"/>
  <c r="W3260"/>
  <c r="W3261"/>
  <c r="W3262"/>
  <c r="W3263"/>
  <c r="W3264"/>
  <c r="W3265"/>
  <c r="W3266"/>
  <c r="W3267"/>
  <c r="W3268"/>
  <c r="W3269"/>
  <c r="W3270"/>
  <c r="W3271"/>
  <c r="W3272"/>
  <c r="W3273"/>
  <c r="W3274"/>
  <c r="W3275"/>
  <c r="W3276"/>
  <c r="W3277"/>
  <c r="W3278"/>
  <c r="W3279"/>
  <c r="W3280"/>
  <c r="W3281"/>
  <c r="W3282"/>
  <c r="W3283"/>
  <c r="W3284"/>
  <c r="W3285"/>
  <c r="W3286"/>
  <c r="W3287"/>
  <c r="W3288"/>
  <c r="W3289"/>
  <c r="W3290"/>
  <c r="W3291"/>
  <c r="W3292"/>
  <c r="W3293"/>
  <c r="W3294"/>
  <c r="W3295"/>
  <c r="W3296"/>
  <c r="W3297"/>
  <c r="W3298"/>
  <c r="W3299"/>
  <c r="W3300"/>
  <c r="W3301"/>
  <c r="W3302"/>
  <c r="W3303"/>
  <c r="W3304"/>
  <c r="W3305"/>
  <c r="W3306"/>
  <c r="W3307"/>
  <c r="W3308"/>
  <c r="W3309"/>
  <c r="W3310"/>
  <c r="W3311"/>
  <c r="W3312"/>
  <c r="W3313"/>
  <c r="W3314"/>
  <c r="W3315"/>
  <c r="W3316"/>
  <c r="W3317"/>
  <c r="W3318"/>
  <c r="W3319"/>
  <c r="W3320"/>
  <c r="W3321"/>
  <c r="W3322"/>
  <c r="W3323"/>
  <c r="W3324"/>
  <c r="W3325"/>
  <c r="W3326"/>
  <c r="W3327"/>
  <c r="W3328"/>
  <c r="W3329"/>
  <c r="W3330"/>
  <c r="W3331"/>
  <c r="W3332"/>
  <c r="W3333"/>
  <c r="W3334"/>
  <c r="W3335"/>
  <c r="W3336"/>
  <c r="W3337"/>
  <c r="W3338"/>
  <c r="W3339"/>
  <c r="W3340"/>
  <c r="W3341"/>
  <c r="W3342"/>
  <c r="W3343"/>
  <c r="W3344"/>
  <c r="W3345"/>
  <c r="W3346"/>
  <c r="W3347"/>
  <c r="W3348"/>
  <c r="W3349"/>
  <c r="W3350"/>
  <c r="W3351"/>
  <c r="W3352"/>
  <c r="W3353"/>
  <c r="W3354"/>
  <c r="W3355"/>
  <c r="W3356"/>
  <c r="W3357"/>
  <c r="W3358"/>
  <c r="W3359"/>
  <c r="W3360"/>
  <c r="W3361"/>
  <c r="W3362"/>
  <c r="W3363"/>
  <c r="W3364"/>
  <c r="W3365"/>
  <c r="W3366"/>
  <c r="W3367"/>
  <c r="W3368"/>
  <c r="W3369"/>
  <c r="W3370"/>
  <c r="W3371"/>
  <c r="W3372"/>
  <c r="W3373"/>
  <c r="W3374"/>
  <c r="W3375"/>
  <c r="W3376"/>
  <c r="W3377"/>
  <c r="W3378"/>
  <c r="W3379"/>
  <c r="W3380"/>
  <c r="W3381"/>
  <c r="W3382"/>
  <c r="W3383"/>
  <c r="W3384"/>
  <c r="W3385"/>
  <c r="W3386"/>
  <c r="W3387"/>
  <c r="W3388"/>
  <c r="W3389"/>
  <c r="W3390"/>
  <c r="W3391"/>
  <c r="W3392"/>
  <c r="W3393"/>
  <c r="W3394"/>
  <c r="W3395"/>
  <c r="W3396"/>
  <c r="W3397"/>
  <c r="W3398"/>
  <c r="W3399"/>
  <c r="W3400"/>
  <c r="W3401"/>
  <c r="W3402"/>
  <c r="W3403"/>
  <c r="W3404"/>
  <c r="W3405"/>
  <c r="W3406"/>
  <c r="W3407"/>
  <c r="W3408"/>
  <c r="W3409"/>
  <c r="W3410"/>
  <c r="W3411"/>
  <c r="W3412"/>
  <c r="W3413"/>
  <c r="W3414"/>
  <c r="W3415"/>
  <c r="W3416"/>
  <c r="W3417"/>
  <c r="W3418"/>
  <c r="W3419"/>
  <c r="W3420"/>
  <c r="W3421"/>
  <c r="W3422"/>
  <c r="W3423"/>
  <c r="W3424"/>
  <c r="W3425"/>
  <c r="W3426"/>
  <c r="W3427"/>
  <c r="W3428"/>
  <c r="W3429"/>
  <c r="W3430"/>
  <c r="W3431"/>
  <c r="W3432"/>
  <c r="W3433"/>
  <c r="W3434"/>
  <c r="W3435"/>
  <c r="W3436"/>
  <c r="W3437"/>
  <c r="W3438"/>
  <c r="W3439"/>
  <c r="W3440"/>
  <c r="W3441"/>
  <c r="W3442"/>
  <c r="W3443"/>
  <c r="W3444"/>
  <c r="W3445"/>
  <c r="W3446"/>
  <c r="W3447"/>
  <c r="W3448"/>
  <c r="W3449"/>
  <c r="W3450"/>
  <c r="W3451"/>
  <c r="W3452"/>
  <c r="W3453"/>
  <c r="W3454"/>
  <c r="W3455"/>
  <c r="W3456"/>
  <c r="W3457"/>
  <c r="W3458"/>
  <c r="W3459"/>
  <c r="W3460"/>
  <c r="W3461"/>
  <c r="W3462"/>
  <c r="W3463"/>
  <c r="W3464"/>
  <c r="W3465"/>
  <c r="W3466"/>
  <c r="W3467"/>
  <c r="W3468"/>
  <c r="W3469"/>
  <c r="W3470"/>
  <c r="W3471"/>
  <c r="W3472"/>
  <c r="W3473"/>
  <c r="W3474"/>
  <c r="W3475"/>
  <c r="W3476"/>
  <c r="W3477"/>
  <c r="W3478"/>
  <c r="W3479"/>
  <c r="W3480"/>
  <c r="W3481"/>
  <c r="W3482"/>
  <c r="W3483"/>
  <c r="W3484"/>
  <c r="W3485"/>
  <c r="W3486"/>
  <c r="W3487"/>
  <c r="W3488"/>
  <c r="W3489"/>
  <c r="W3490"/>
  <c r="W3491"/>
  <c r="W3492"/>
  <c r="W3493"/>
  <c r="W3494"/>
  <c r="W3495"/>
  <c r="W3496"/>
  <c r="W3497"/>
  <c r="W3498"/>
  <c r="W3499"/>
  <c r="W3500"/>
  <c r="W3501"/>
  <c r="W3502"/>
  <c r="W3503"/>
  <c r="W3504"/>
  <c r="W3505"/>
  <c r="W3506"/>
  <c r="W3507"/>
  <c r="W3508"/>
  <c r="W3509"/>
  <c r="W3510"/>
  <c r="W3511"/>
  <c r="W3512"/>
  <c r="W3513"/>
  <c r="W3514"/>
  <c r="W3515"/>
  <c r="W3516"/>
  <c r="W3517"/>
  <c r="W3518"/>
  <c r="W3519"/>
  <c r="W3520"/>
  <c r="W3521"/>
  <c r="W3522"/>
  <c r="W3523"/>
  <c r="W3524"/>
  <c r="W3525"/>
  <c r="W3526"/>
  <c r="W3527"/>
  <c r="W3528"/>
  <c r="W3529"/>
  <c r="W3530"/>
  <c r="W3531"/>
  <c r="W3532"/>
  <c r="W3533"/>
  <c r="W3534"/>
  <c r="W3535"/>
  <c r="W3536"/>
  <c r="W3537"/>
  <c r="W3538"/>
  <c r="W3539"/>
  <c r="W3540"/>
  <c r="W3541"/>
  <c r="W3542"/>
  <c r="W3543"/>
  <c r="W3544"/>
  <c r="W3545"/>
  <c r="W3546"/>
  <c r="W3547"/>
  <c r="W3548"/>
  <c r="W3549"/>
  <c r="W3550"/>
  <c r="W3551"/>
  <c r="W3552"/>
  <c r="W3553"/>
  <c r="W3554"/>
  <c r="W3555"/>
  <c r="W3556"/>
  <c r="W3557"/>
  <c r="W3558"/>
  <c r="W3559"/>
  <c r="W3560"/>
  <c r="W3561"/>
  <c r="W3562"/>
  <c r="W3563"/>
  <c r="W3564"/>
  <c r="W3565"/>
  <c r="W3566"/>
  <c r="W3567"/>
  <c r="W3568"/>
  <c r="W3569"/>
  <c r="W3570"/>
  <c r="W3571"/>
  <c r="W3572"/>
  <c r="W3573"/>
  <c r="W3574"/>
  <c r="W3575"/>
  <c r="W3576"/>
  <c r="W3577"/>
  <c r="W3578"/>
  <c r="W3579"/>
  <c r="W3580"/>
  <c r="W3581"/>
  <c r="W3582"/>
  <c r="W3583"/>
  <c r="W3584"/>
  <c r="W3585"/>
  <c r="W3586"/>
  <c r="W3587"/>
  <c r="W3588"/>
  <c r="W3589"/>
  <c r="W3590"/>
  <c r="W3591"/>
  <c r="W3592"/>
  <c r="W3593"/>
  <c r="W3594"/>
  <c r="W3595"/>
  <c r="W3596"/>
  <c r="W3597"/>
  <c r="W3598"/>
  <c r="W3599"/>
  <c r="W3600"/>
  <c r="W3601"/>
  <c r="W3602"/>
  <c r="W3603"/>
  <c r="W3604"/>
  <c r="W3605"/>
  <c r="W3606"/>
  <c r="W3607"/>
  <c r="W3608"/>
  <c r="W3609"/>
  <c r="W3610"/>
  <c r="W3611"/>
  <c r="W3612"/>
  <c r="W3613"/>
  <c r="W3614"/>
  <c r="W3615"/>
  <c r="W3616"/>
  <c r="W3617"/>
  <c r="W3618"/>
  <c r="W3619"/>
  <c r="W3620"/>
  <c r="W3621"/>
  <c r="W3622"/>
  <c r="W3623"/>
  <c r="W3624"/>
  <c r="W3625"/>
  <c r="W3626"/>
  <c r="W3627"/>
  <c r="W3628"/>
  <c r="W3629"/>
  <c r="W3630"/>
  <c r="W3631"/>
  <c r="W3632"/>
  <c r="W3633"/>
  <c r="W3634"/>
  <c r="W3635"/>
  <c r="W3636"/>
  <c r="W3637"/>
  <c r="W3638"/>
  <c r="W3639"/>
  <c r="W3640"/>
  <c r="W3641"/>
  <c r="W3642"/>
  <c r="W3643"/>
  <c r="W3644"/>
  <c r="W3645"/>
  <c r="W3646"/>
  <c r="W3647"/>
  <c r="W3648"/>
  <c r="W3649"/>
  <c r="W3650"/>
  <c r="W3651"/>
  <c r="W3652"/>
  <c r="W3653"/>
  <c r="W3654"/>
  <c r="W3655"/>
  <c r="W3656"/>
  <c r="W3657"/>
  <c r="W3658"/>
  <c r="W3659"/>
  <c r="W3660"/>
  <c r="W3661"/>
  <c r="W3662"/>
  <c r="W3663"/>
  <c r="W3664"/>
  <c r="W3665"/>
  <c r="W3666"/>
  <c r="W3667"/>
  <c r="W3668"/>
  <c r="W3669"/>
  <c r="W3670"/>
  <c r="W3671"/>
  <c r="W3672"/>
  <c r="W3673"/>
  <c r="W3674"/>
  <c r="W3675"/>
  <c r="W3676"/>
  <c r="W3677"/>
  <c r="W3678"/>
  <c r="W3679"/>
  <c r="W3680"/>
  <c r="W3681"/>
  <c r="W3682"/>
  <c r="W3683"/>
  <c r="W3684"/>
  <c r="W3685"/>
  <c r="W3686"/>
  <c r="W3687"/>
  <c r="W3688"/>
  <c r="W3689"/>
  <c r="W3690"/>
  <c r="W3691"/>
  <c r="W3692"/>
  <c r="W3693"/>
  <c r="W3694"/>
  <c r="W3695"/>
  <c r="W3696"/>
  <c r="W3697"/>
  <c r="W3698"/>
  <c r="W3699"/>
  <c r="W3700"/>
  <c r="W3701"/>
  <c r="W3702"/>
  <c r="W3703"/>
  <c r="W3704"/>
  <c r="W3705"/>
  <c r="W3706"/>
  <c r="W3707"/>
  <c r="W3708"/>
  <c r="W3709"/>
  <c r="W3710"/>
  <c r="W3711"/>
  <c r="W3712"/>
  <c r="W3713"/>
  <c r="W3714"/>
  <c r="W3715"/>
  <c r="W3716"/>
  <c r="W3717"/>
  <c r="W3718"/>
  <c r="W3719"/>
  <c r="W3720"/>
  <c r="W3721"/>
  <c r="W3722"/>
  <c r="W3723"/>
  <c r="W3724"/>
  <c r="W3725"/>
  <c r="W3726"/>
  <c r="W3727"/>
  <c r="W3728"/>
  <c r="W3729"/>
  <c r="W3730"/>
  <c r="W3731"/>
  <c r="W3732"/>
  <c r="W3733"/>
  <c r="W3734"/>
  <c r="W3735"/>
  <c r="W3736"/>
  <c r="W3737"/>
  <c r="W3738"/>
  <c r="W3739"/>
  <c r="W3740"/>
  <c r="W3741"/>
  <c r="W3742"/>
  <c r="W3743"/>
  <c r="W3744"/>
  <c r="W3745"/>
  <c r="W3746"/>
  <c r="W3747"/>
  <c r="W3748"/>
  <c r="W3749"/>
  <c r="W3750"/>
  <c r="W3751"/>
  <c r="W3752"/>
  <c r="W3753"/>
  <c r="W3754"/>
  <c r="W3755"/>
  <c r="W3756"/>
  <c r="W3757"/>
  <c r="W3758"/>
  <c r="W3759"/>
  <c r="W3760"/>
  <c r="W3761"/>
  <c r="W3762"/>
  <c r="W3763"/>
  <c r="W3764"/>
  <c r="W3765"/>
  <c r="W3766"/>
  <c r="W3767"/>
  <c r="W3768"/>
  <c r="W3769"/>
  <c r="W3770"/>
  <c r="W3771"/>
  <c r="W3772"/>
  <c r="W3773"/>
  <c r="W3774"/>
  <c r="W3775"/>
  <c r="W3776"/>
  <c r="W3777"/>
  <c r="W3778"/>
  <c r="W3779"/>
  <c r="W3780"/>
  <c r="W3781"/>
  <c r="W3782"/>
  <c r="W3783"/>
  <c r="W3784"/>
  <c r="W3785"/>
  <c r="W3786"/>
  <c r="W3787"/>
  <c r="W3788"/>
  <c r="W3789"/>
  <c r="W3790"/>
  <c r="W3791"/>
  <c r="W3792"/>
  <c r="W3793"/>
  <c r="W3794"/>
  <c r="W3795"/>
  <c r="W3796"/>
  <c r="W3797"/>
  <c r="W3798"/>
  <c r="W3799"/>
  <c r="W3800"/>
  <c r="W3801"/>
  <c r="W3802"/>
  <c r="W3803"/>
  <c r="W3804"/>
  <c r="W3805"/>
  <c r="W3806"/>
  <c r="W3807"/>
  <c r="W3808"/>
  <c r="W3809"/>
  <c r="W3810"/>
  <c r="W3811"/>
  <c r="W3812"/>
  <c r="W3813"/>
  <c r="W3814"/>
  <c r="W3815"/>
  <c r="W3816"/>
  <c r="W3817"/>
  <c r="W3818"/>
  <c r="W3819"/>
  <c r="W3820"/>
  <c r="W3821"/>
  <c r="W3822"/>
  <c r="W3823"/>
  <c r="W3824"/>
  <c r="W3825"/>
  <c r="W3826"/>
  <c r="W3827"/>
  <c r="W3828"/>
  <c r="W3829"/>
  <c r="W3830"/>
  <c r="W3831"/>
  <c r="W3832"/>
  <c r="W3833"/>
  <c r="W3834"/>
  <c r="W3835"/>
  <c r="W3836"/>
  <c r="W3837"/>
  <c r="W3838"/>
  <c r="W3839"/>
  <c r="W3840"/>
  <c r="W3841"/>
  <c r="W3842"/>
  <c r="W3843"/>
  <c r="W3844"/>
  <c r="W3845"/>
  <c r="W3846"/>
  <c r="W3847"/>
  <c r="W3848"/>
  <c r="W3849"/>
  <c r="W3850"/>
  <c r="W3851"/>
  <c r="W3852"/>
  <c r="W3853"/>
  <c r="W3854"/>
  <c r="W3855"/>
  <c r="W3856"/>
  <c r="W3857"/>
  <c r="W3858"/>
  <c r="W3859"/>
  <c r="W3860"/>
  <c r="W3861"/>
  <c r="W3862"/>
  <c r="W3863"/>
  <c r="W3864"/>
  <c r="W3865"/>
  <c r="W3866"/>
  <c r="W3867"/>
  <c r="W3868"/>
  <c r="W3869"/>
  <c r="W3870"/>
  <c r="W3871"/>
  <c r="W3872"/>
  <c r="W3873"/>
  <c r="W3874"/>
  <c r="W3875"/>
  <c r="W3876"/>
  <c r="W3877"/>
  <c r="W3878"/>
  <c r="W3879"/>
  <c r="W3880"/>
  <c r="W3881"/>
  <c r="W3882"/>
  <c r="W3883"/>
  <c r="W3884"/>
  <c r="W3885"/>
  <c r="W3886"/>
  <c r="W3887"/>
  <c r="W3888"/>
  <c r="W3889"/>
  <c r="W3890"/>
  <c r="W3891"/>
  <c r="W3892"/>
  <c r="W3893"/>
  <c r="W3894"/>
  <c r="W3895"/>
  <c r="W3896"/>
  <c r="W3897"/>
  <c r="W3898"/>
  <c r="W3899"/>
  <c r="W3900"/>
  <c r="W3901"/>
  <c r="W3902"/>
  <c r="W3903"/>
  <c r="W3904"/>
  <c r="W3905"/>
  <c r="W3906"/>
  <c r="W3907"/>
  <c r="W3908"/>
  <c r="W3909"/>
  <c r="W3910"/>
  <c r="W3911"/>
  <c r="W3912"/>
  <c r="W3913"/>
  <c r="W3914"/>
  <c r="W3915"/>
  <c r="W3916"/>
  <c r="W3917"/>
  <c r="W3918"/>
  <c r="W3919"/>
  <c r="W3920"/>
  <c r="W3921"/>
  <c r="W3922"/>
  <c r="W3923"/>
  <c r="W3924"/>
  <c r="W3925"/>
  <c r="W3926"/>
  <c r="W3927"/>
  <c r="W3928"/>
  <c r="W3929"/>
  <c r="W3930"/>
  <c r="W3931"/>
  <c r="W3932"/>
  <c r="W3933"/>
  <c r="W3934"/>
  <c r="W3935"/>
  <c r="W3936"/>
  <c r="W3937"/>
  <c r="W3938"/>
  <c r="W3939"/>
  <c r="W3940"/>
  <c r="W3941"/>
  <c r="W3942"/>
  <c r="W3943"/>
  <c r="W3944"/>
  <c r="W3945"/>
  <c r="W3946"/>
  <c r="W3947"/>
  <c r="W3948"/>
  <c r="W3949"/>
  <c r="W3950"/>
  <c r="W3951"/>
  <c r="W3952"/>
  <c r="W3953"/>
  <c r="W3954"/>
  <c r="W3955"/>
  <c r="W3956"/>
  <c r="W3957"/>
  <c r="W3958"/>
  <c r="W3959"/>
  <c r="W3960"/>
  <c r="W3961"/>
  <c r="W3962"/>
  <c r="W3963"/>
  <c r="W3964"/>
  <c r="W3965"/>
  <c r="W3966"/>
  <c r="W3967"/>
  <c r="W3968"/>
  <c r="W3969"/>
  <c r="W3970"/>
  <c r="W3971"/>
  <c r="W3972"/>
  <c r="W3973"/>
  <c r="W3974"/>
  <c r="W3975"/>
  <c r="W3976"/>
  <c r="W3977"/>
  <c r="W3978"/>
  <c r="W3979"/>
  <c r="W3980"/>
  <c r="W3981"/>
  <c r="W3982"/>
  <c r="W3983"/>
  <c r="W3984"/>
  <c r="W3985"/>
  <c r="W3986"/>
  <c r="W3987"/>
  <c r="W3988"/>
  <c r="W3989"/>
  <c r="W3990"/>
  <c r="W3991"/>
  <c r="W3992"/>
  <c r="W3993"/>
  <c r="W3994"/>
  <c r="W3995"/>
  <c r="W3996"/>
  <c r="W3997"/>
  <c r="W3998"/>
  <c r="W3999"/>
  <c r="W4000"/>
  <c r="W4001"/>
  <c r="W4002"/>
  <c r="W4003"/>
  <c r="W4004"/>
  <c r="W4005"/>
  <c r="W4006"/>
  <c r="W4007"/>
  <c r="W4008"/>
  <c r="W4009"/>
  <c r="W4010"/>
  <c r="W4011"/>
  <c r="W4012"/>
  <c r="W4013"/>
  <c r="W4014"/>
  <c r="W4015"/>
  <c r="W4016"/>
  <c r="W4017"/>
  <c r="W4018"/>
  <c r="W4019"/>
  <c r="W4020"/>
  <c r="W4021"/>
  <c r="W4022"/>
  <c r="W4023"/>
  <c r="W4024"/>
  <c r="W4025"/>
  <c r="W4026"/>
  <c r="W4027"/>
  <c r="W4028"/>
  <c r="W4029"/>
  <c r="W4030"/>
  <c r="W4031"/>
  <c r="W4032"/>
  <c r="W4033"/>
  <c r="W4034"/>
  <c r="W4035"/>
  <c r="W4036"/>
  <c r="W4037"/>
  <c r="W4038"/>
  <c r="W4039"/>
  <c r="W4040"/>
  <c r="W4041"/>
  <c r="W4042"/>
  <c r="W4043"/>
  <c r="W4044"/>
  <c r="W4045"/>
  <c r="W4046"/>
  <c r="W4047"/>
  <c r="W4048"/>
  <c r="W4049"/>
  <c r="W4050"/>
  <c r="W4051"/>
  <c r="W4052"/>
  <c r="W4053"/>
  <c r="W4054"/>
  <c r="W4055"/>
  <c r="W4056"/>
  <c r="W4057"/>
  <c r="W4058"/>
  <c r="W4059"/>
  <c r="W4060"/>
  <c r="W4061"/>
  <c r="W4062"/>
  <c r="W4063"/>
  <c r="W4064"/>
  <c r="W4065"/>
  <c r="W4066"/>
  <c r="W4067"/>
  <c r="W4068"/>
  <c r="W4069"/>
  <c r="W4070"/>
  <c r="W4071"/>
  <c r="W4072"/>
  <c r="W4073"/>
  <c r="W4074"/>
  <c r="W4075"/>
  <c r="W4076"/>
  <c r="W4077"/>
  <c r="W4078"/>
  <c r="W4079"/>
  <c r="W4080"/>
  <c r="W4081"/>
  <c r="W4082"/>
  <c r="W4083"/>
  <c r="W4084"/>
  <c r="W4085"/>
  <c r="W4086"/>
  <c r="W4087"/>
  <c r="W4088"/>
  <c r="W4089"/>
  <c r="W4090"/>
  <c r="W4091"/>
  <c r="W4092"/>
  <c r="W4093"/>
  <c r="W4094"/>
  <c r="W4095"/>
  <c r="W4096"/>
  <c r="W4097"/>
  <c r="W4098"/>
  <c r="W4099"/>
  <c r="W4100"/>
  <c r="W4101"/>
  <c r="W4102"/>
  <c r="W4103"/>
  <c r="W4104"/>
  <c r="W4105"/>
  <c r="W4106"/>
  <c r="W4107"/>
  <c r="W4108"/>
  <c r="W4109"/>
  <c r="W4110"/>
  <c r="W4111"/>
  <c r="W4112"/>
  <c r="W4113"/>
  <c r="W4114"/>
  <c r="W4115"/>
  <c r="W4116"/>
  <c r="W4117"/>
  <c r="W4118"/>
  <c r="W4119"/>
  <c r="W4120"/>
  <c r="W4121"/>
  <c r="W4122"/>
  <c r="W4123"/>
  <c r="W4124"/>
  <c r="W4125"/>
  <c r="W4126"/>
  <c r="W4127"/>
  <c r="W4128"/>
  <c r="W4129"/>
  <c r="W4130"/>
  <c r="W4131"/>
  <c r="W4132"/>
  <c r="W4133"/>
  <c r="W4134"/>
  <c r="W4135"/>
  <c r="W4136"/>
  <c r="W4137"/>
  <c r="W4138"/>
  <c r="W4139"/>
  <c r="W4140"/>
  <c r="W4141"/>
  <c r="W4142"/>
  <c r="W4143"/>
  <c r="W4144"/>
  <c r="W4145"/>
  <c r="W4146"/>
  <c r="W4147"/>
  <c r="W4148"/>
  <c r="W4149"/>
  <c r="W4150"/>
  <c r="W4151"/>
  <c r="W4152"/>
  <c r="W4153"/>
  <c r="W4154"/>
  <c r="W4155"/>
  <c r="W4156"/>
  <c r="W4157"/>
  <c r="W4158"/>
  <c r="W4159"/>
  <c r="W4160"/>
  <c r="W4161"/>
  <c r="W4162"/>
  <c r="W4163"/>
  <c r="W4164"/>
  <c r="W4165"/>
  <c r="W4166"/>
  <c r="W4167"/>
  <c r="W4168"/>
  <c r="W4169"/>
  <c r="W4170"/>
  <c r="W4171"/>
  <c r="W4172"/>
  <c r="W4173"/>
  <c r="W4174"/>
  <c r="W4175"/>
  <c r="W4176"/>
  <c r="W4177"/>
  <c r="W4178"/>
  <c r="W4179"/>
  <c r="W4180"/>
  <c r="W4181"/>
  <c r="W4182"/>
  <c r="W4183"/>
  <c r="W4184"/>
  <c r="W4185"/>
  <c r="W4186"/>
  <c r="W4187"/>
  <c r="W4188"/>
  <c r="W4189"/>
  <c r="W4190"/>
  <c r="W4191"/>
  <c r="W4192"/>
  <c r="W4193"/>
  <c r="W4194"/>
  <c r="W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T1254"/>
  <c r="T1255"/>
  <c r="T1256"/>
  <c r="T1257"/>
  <c r="T1258"/>
  <c r="T1259"/>
  <c r="T1260"/>
  <c r="T1261"/>
  <c r="T1262"/>
  <c r="T1263"/>
  <c r="T1264"/>
  <c r="T1265"/>
  <c r="T1266"/>
  <c r="T1267"/>
  <c r="T1268"/>
  <c r="T1269"/>
  <c r="T1270"/>
  <c r="T1271"/>
  <c r="T1272"/>
  <c r="T1273"/>
  <c r="T1274"/>
  <c r="T1275"/>
  <c r="T1276"/>
  <c r="T1277"/>
  <c r="T1278"/>
  <c r="T1279"/>
  <c r="T1280"/>
  <c r="T1281"/>
  <c r="T1282"/>
  <c r="T1283"/>
  <c r="T1284"/>
  <c r="T1285"/>
  <c r="T1286"/>
  <c r="T1287"/>
  <c r="T1288"/>
  <c r="T1289"/>
  <c r="T1290"/>
  <c r="T1291"/>
  <c r="T1292"/>
  <c r="T1293"/>
  <c r="T1294"/>
  <c r="T1295"/>
  <c r="T1296"/>
  <c r="T1297"/>
  <c r="T1298"/>
  <c r="T1299"/>
  <c r="T1300"/>
  <c r="T1301"/>
  <c r="T1302"/>
  <c r="T1303"/>
  <c r="T1304"/>
  <c r="T1305"/>
  <c r="T1306"/>
  <c r="T1307"/>
  <c r="T1308"/>
  <c r="T1309"/>
  <c r="T1310"/>
  <c r="T1311"/>
  <c r="T1312"/>
  <c r="T1313"/>
  <c r="T1314"/>
  <c r="T1315"/>
  <c r="T1316"/>
  <c r="T1317"/>
  <c r="T1318"/>
  <c r="T1319"/>
  <c r="T1320"/>
  <c r="T1321"/>
  <c r="T1322"/>
  <c r="T1323"/>
  <c r="T1324"/>
  <c r="T1325"/>
  <c r="T1326"/>
  <c r="T1327"/>
  <c r="T1328"/>
  <c r="T1329"/>
  <c r="T1330"/>
  <c r="T1331"/>
  <c r="T1332"/>
  <c r="T1333"/>
  <c r="T1334"/>
  <c r="T1335"/>
  <c r="T1336"/>
  <c r="T1337"/>
  <c r="T1338"/>
  <c r="T1339"/>
  <c r="T1340"/>
  <c r="T1341"/>
  <c r="T1342"/>
  <c r="T1343"/>
  <c r="T1344"/>
  <c r="T1345"/>
  <c r="T1346"/>
  <c r="T1347"/>
  <c r="T1348"/>
  <c r="T1349"/>
  <c r="T1350"/>
  <c r="T1351"/>
  <c r="T1352"/>
  <c r="T1353"/>
  <c r="T1354"/>
  <c r="T1355"/>
  <c r="T1356"/>
  <c r="T1357"/>
  <c r="T1358"/>
  <c r="T1359"/>
  <c r="T1360"/>
  <c r="T1361"/>
  <c r="T1362"/>
  <c r="T1363"/>
  <c r="T1364"/>
  <c r="T1365"/>
  <c r="T1366"/>
  <c r="T1367"/>
  <c r="T1368"/>
  <c r="T1369"/>
  <c r="T1370"/>
  <c r="T1371"/>
  <c r="T1372"/>
  <c r="T1373"/>
  <c r="T1374"/>
  <c r="T1375"/>
  <c r="T1376"/>
  <c r="T1377"/>
  <c r="T1378"/>
  <c r="T1379"/>
  <c r="T1380"/>
  <c r="T1381"/>
  <c r="T1382"/>
  <c r="T1383"/>
  <c r="T1384"/>
  <c r="T1385"/>
  <c r="T1386"/>
  <c r="T1387"/>
  <c r="T1388"/>
  <c r="T1389"/>
  <c r="T1390"/>
  <c r="T1391"/>
  <c r="T1392"/>
  <c r="T1393"/>
  <c r="T1394"/>
  <c r="T1395"/>
  <c r="T1396"/>
  <c r="T1397"/>
  <c r="T1398"/>
  <c r="T1399"/>
  <c r="T1400"/>
  <c r="T1401"/>
  <c r="T1402"/>
  <c r="T1403"/>
  <c r="T1404"/>
  <c r="T1405"/>
  <c r="T1406"/>
  <c r="T1407"/>
  <c r="T1408"/>
  <c r="T1409"/>
  <c r="T1410"/>
  <c r="T1411"/>
  <c r="T1412"/>
  <c r="T1413"/>
  <c r="T1414"/>
  <c r="T1415"/>
  <c r="T1416"/>
  <c r="T1417"/>
  <c r="T1418"/>
  <c r="T1419"/>
  <c r="T1420"/>
  <c r="T1421"/>
  <c r="T1422"/>
  <c r="T1423"/>
  <c r="T1424"/>
  <c r="T1425"/>
  <c r="T1426"/>
  <c r="T1427"/>
  <c r="T1428"/>
  <c r="T1429"/>
  <c r="T1430"/>
  <c r="T1431"/>
  <c r="T1432"/>
  <c r="T1433"/>
  <c r="T1434"/>
  <c r="T1435"/>
  <c r="T1436"/>
  <c r="T1437"/>
  <c r="T1438"/>
  <c r="T1439"/>
  <c r="T1440"/>
  <c r="T1441"/>
  <c r="T1442"/>
  <c r="T1443"/>
  <c r="T1444"/>
  <c r="T1445"/>
  <c r="T1446"/>
  <c r="T1447"/>
  <c r="T1448"/>
  <c r="T1449"/>
  <c r="T1450"/>
  <c r="T1451"/>
  <c r="T1452"/>
  <c r="T1453"/>
  <c r="T1454"/>
  <c r="T1455"/>
  <c r="T1456"/>
  <c r="T1457"/>
  <c r="T1458"/>
  <c r="T1459"/>
  <c r="T1460"/>
  <c r="T1461"/>
  <c r="T1462"/>
  <c r="T1463"/>
  <c r="T1464"/>
  <c r="T1465"/>
  <c r="T1466"/>
  <c r="T1467"/>
  <c r="T1468"/>
  <c r="T1469"/>
  <c r="T1470"/>
  <c r="T1471"/>
  <c r="T1472"/>
  <c r="T1473"/>
  <c r="T1474"/>
  <c r="T1475"/>
  <c r="T1476"/>
  <c r="T1477"/>
  <c r="T1478"/>
  <c r="T1479"/>
  <c r="T1480"/>
  <c r="T1481"/>
  <c r="T1482"/>
  <c r="T1483"/>
  <c r="T1484"/>
  <c r="T1485"/>
  <c r="T1486"/>
  <c r="T1487"/>
  <c r="T1488"/>
  <c r="T1489"/>
  <c r="T1490"/>
  <c r="T1491"/>
  <c r="T1492"/>
  <c r="T1493"/>
  <c r="T1494"/>
  <c r="T1495"/>
  <c r="T1496"/>
  <c r="T1497"/>
  <c r="T1498"/>
  <c r="T1499"/>
  <c r="T1500"/>
  <c r="T1501"/>
  <c r="T1502"/>
  <c r="T1503"/>
  <c r="T1504"/>
  <c r="T1505"/>
  <c r="T1506"/>
  <c r="T1507"/>
  <c r="T1508"/>
  <c r="T1509"/>
  <c r="T1510"/>
  <c r="T1511"/>
  <c r="T1512"/>
  <c r="T1513"/>
  <c r="T1514"/>
  <c r="T1515"/>
  <c r="T1516"/>
  <c r="T1517"/>
  <c r="T1518"/>
  <c r="T1519"/>
  <c r="T1520"/>
  <c r="T1521"/>
  <c r="T1522"/>
  <c r="T1523"/>
  <c r="T1524"/>
  <c r="T1525"/>
  <c r="T1526"/>
  <c r="T1527"/>
  <c r="T1528"/>
  <c r="T1529"/>
  <c r="T1530"/>
  <c r="T1531"/>
  <c r="T1532"/>
  <c r="T1533"/>
  <c r="T1534"/>
  <c r="T1535"/>
  <c r="T1536"/>
  <c r="T1537"/>
  <c r="T1538"/>
  <c r="T1539"/>
  <c r="T1540"/>
  <c r="T1541"/>
  <c r="T1542"/>
  <c r="T1543"/>
  <c r="T1544"/>
  <c r="T1545"/>
  <c r="T1546"/>
  <c r="T1547"/>
  <c r="T1548"/>
  <c r="T1549"/>
  <c r="T1550"/>
  <c r="T1551"/>
  <c r="T1552"/>
  <c r="T1553"/>
  <c r="T1554"/>
  <c r="T1555"/>
  <c r="T1556"/>
  <c r="T1557"/>
  <c r="T1558"/>
  <c r="T1559"/>
  <c r="T1560"/>
  <c r="T1561"/>
  <c r="T1562"/>
  <c r="T1563"/>
  <c r="T1564"/>
  <c r="T1565"/>
  <c r="T1566"/>
  <c r="T1567"/>
  <c r="T1568"/>
  <c r="T1569"/>
  <c r="T1570"/>
  <c r="T1571"/>
  <c r="T1572"/>
  <c r="T1573"/>
  <c r="T1574"/>
  <c r="T1575"/>
  <c r="T1576"/>
  <c r="T1577"/>
  <c r="T1578"/>
  <c r="T1579"/>
  <c r="T1580"/>
  <c r="T1581"/>
  <c r="T1582"/>
  <c r="T1583"/>
  <c r="T1584"/>
  <c r="T1585"/>
  <c r="T1586"/>
  <c r="T1587"/>
  <c r="T1588"/>
  <c r="T1589"/>
  <c r="T1590"/>
  <c r="T1591"/>
  <c r="T1592"/>
  <c r="T1593"/>
  <c r="T1594"/>
  <c r="T1595"/>
  <c r="T1596"/>
  <c r="T1597"/>
  <c r="T1598"/>
  <c r="T1599"/>
  <c r="T1600"/>
  <c r="T1601"/>
  <c r="T1602"/>
  <c r="T1603"/>
  <c r="T1604"/>
  <c r="T1605"/>
  <c r="T1606"/>
  <c r="T1607"/>
  <c r="T1608"/>
  <c r="T1609"/>
  <c r="T1610"/>
  <c r="T1611"/>
  <c r="T1612"/>
  <c r="T1613"/>
  <c r="T1614"/>
  <c r="T1615"/>
  <c r="T1616"/>
  <c r="T1617"/>
  <c r="T1618"/>
  <c r="T1619"/>
  <c r="T1620"/>
  <c r="T1621"/>
  <c r="T1622"/>
  <c r="T1623"/>
  <c r="T1624"/>
  <c r="T1625"/>
  <c r="T1626"/>
  <c r="T1627"/>
  <c r="T1628"/>
  <c r="T1629"/>
  <c r="T1630"/>
  <c r="T1631"/>
  <c r="T1632"/>
  <c r="T1633"/>
  <c r="T1634"/>
  <c r="T1635"/>
  <c r="T1636"/>
  <c r="T1637"/>
  <c r="T1638"/>
  <c r="T1639"/>
  <c r="T1640"/>
  <c r="T1641"/>
  <c r="T1642"/>
  <c r="T1643"/>
  <c r="T1644"/>
  <c r="T1645"/>
  <c r="T1646"/>
  <c r="T1647"/>
  <c r="T1648"/>
  <c r="T1649"/>
  <c r="T1650"/>
  <c r="T1651"/>
  <c r="T1652"/>
  <c r="T1653"/>
  <c r="T1654"/>
  <c r="T1655"/>
  <c r="T1656"/>
  <c r="T1657"/>
  <c r="T1658"/>
  <c r="T1659"/>
  <c r="T1660"/>
  <c r="T1661"/>
  <c r="T1662"/>
  <c r="T1663"/>
  <c r="T1664"/>
  <c r="T1665"/>
  <c r="T1666"/>
  <c r="T1667"/>
  <c r="T1668"/>
  <c r="T1669"/>
  <c r="T1670"/>
  <c r="T1671"/>
  <c r="T1672"/>
  <c r="T1673"/>
  <c r="T1674"/>
  <c r="T1675"/>
  <c r="T1676"/>
  <c r="T1677"/>
  <c r="T1678"/>
  <c r="T1679"/>
  <c r="T1680"/>
  <c r="T1681"/>
  <c r="T1682"/>
  <c r="T1683"/>
  <c r="T1684"/>
  <c r="T1685"/>
  <c r="T1686"/>
  <c r="T1687"/>
  <c r="T1688"/>
  <c r="T1689"/>
  <c r="T1690"/>
  <c r="T1691"/>
  <c r="T1692"/>
  <c r="T1693"/>
  <c r="T1694"/>
  <c r="T1695"/>
  <c r="T1696"/>
  <c r="T1697"/>
  <c r="T1698"/>
  <c r="T1699"/>
  <c r="T1700"/>
  <c r="T1701"/>
  <c r="T1702"/>
  <c r="T1703"/>
  <c r="T1704"/>
  <c r="T1705"/>
  <c r="T1706"/>
  <c r="T1707"/>
  <c r="T1708"/>
  <c r="T1709"/>
  <c r="T1710"/>
  <c r="T1711"/>
  <c r="T1712"/>
  <c r="T1713"/>
  <c r="T1714"/>
  <c r="T1715"/>
  <c r="T1716"/>
  <c r="T1717"/>
  <c r="T1718"/>
  <c r="T1719"/>
  <c r="T1720"/>
  <c r="T1721"/>
  <c r="T1722"/>
  <c r="T1723"/>
  <c r="T1724"/>
  <c r="T1725"/>
  <c r="T1726"/>
  <c r="T1727"/>
  <c r="T1728"/>
  <c r="T1729"/>
  <c r="T1730"/>
  <c r="T1731"/>
  <c r="T1732"/>
  <c r="T1733"/>
  <c r="T1734"/>
  <c r="T1735"/>
  <c r="T1736"/>
  <c r="T1737"/>
  <c r="T1738"/>
  <c r="T1739"/>
  <c r="T1740"/>
  <c r="T1741"/>
  <c r="T1742"/>
  <c r="T1743"/>
  <c r="T1744"/>
  <c r="T1745"/>
  <c r="T1746"/>
  <c r="T1747"/>
  <c r="T1748"/>
  <c r="T1749"/>
  <c r="T1750"/>
  <c r="T1751"/>
  <c r="T1752"/>
  <c r="T1753"/>
  <c r="T1754"/>
  <c r="T1755"/>
  <c r="T1756"/>
  <c r="T1757"/>
  <c r="T1758"/>
  <c r="T1759"/>
  <c r="T1760"/>
  <c r="T1761"/>
  <c r="T1762"/>
  <c r="T1763"/>
  <c r="T1764"/>
  <c r="T1765"/>
  <c r="T1766"/>
  <c r="T1767"/>
  <c r="T1768"/>
  <c r="T1769"/>
  <c r="T1770"/>
  <c r="T1771"/>
  <c r="T1772"/>
  <c r="T1773"/>
  <c r="T1774"/>
  <c r="T1775"/>
  <c r="T1776"/>
  <c r="T1777"/>
  <c r="T1778"/>
  <c r="T1779"/>
  <c r="T1780"/>
  <c r="T1781"/>
  <c r="T1782"/>
  <c r="T1783"/>
  <c r="T1784"/>
  <c r="T1785"/>
  <c r="T1786"/>
  <c r="T1787"/>
  <c r="T1788"/>
  <c r="T1789"/>
  <c r="T1790"/>
  <c r="T1791"/>
  <c r="T1792"/>
  <c r="T1793"/>
  <c r="T1794"/>
  <c r="T1795"/>
  <c r="T1796"/>
  <c r="T1797"/>
  <c r="T1798"/>
  <c r="T1799"/>
  <c r="T1800"/>
  <c r="T1801"/>
  <c r="T1802"/>
  <c r="T1803"/>
  <c r="T1804"/>
  <c r="T1805"/>
  <c r="T1806"/>
  <c r="T1807"/>
  <c r="T1808"/>
  <c r="T1809"/>
  <c r="T1810"/>
  <c r="T1811"/>
  <c r="T1812"/>
  <c r="T1813"/>
  <c r="T1814"/>
  <c r="T1815"/>
  <c r="T1816"/>
  <c r="T1817"/>
  <c r="T1818"/>
  <c r="T1819"/>
  <c r="T1820"/>
  <c r="T1821"/>
  <c r="T1822"/>
  <c r="T1823"/>
  <c r="T1824"/>
  <c r="T1825"/>
  <c r="T1826"/>
  <c r="T1827"/>
  <c r="T1828"/>
  <c r="T1829"/>
  <c r="T1830"/>
  <c r="T1831"/>
  <c r="T1832"/>
  <c r="T1833"/>
  <c r="T1834"/>
  <c r="T1835"/>
  <c r="T1836"/>
  <c r="T1837"/>
  <c r="T1838"/>
  <c r="T1839"/>
  <c r="T1840"/>
  <c r="T1841"/>
  <c r="T1842"/>
  <c r="T1843"/>
  <c r="T1844"/>
  <c r="T1845"/>
  <c r="T1846"/>
  <c r="T1847"/>
  <c r="T1848"/>
  <c r="T1849"/>
  <c r="T1850"/>
  <c r="T1851"/>
  <c r="T1852"/>
  <c r="T1853"/>
  <c r="T1854"/>
  <c r="T1855"/>
  <c r="T1856"/>
  <c r="T1857"/>
  <c r="T1858"/>
  <c r="T1859"/>
  <c r="T1860"/>
  <c r="T1861"/>
  <c r="T1862"/>
  <c r="T1863"/>
  <c r="T1864"/>
  <c r="T1865"/>
  <c r="T1866"/>
  <c r="T1867"/>
  <c r="T1868"/>
  <c r="T1869"/>
  <c r="T1870"/>
  <c r="T1871"/>
  <c r="T1872"/>
  <c r="T1873"/>
  <c r="T1874"/>
  <c r="T1875"/>
  <c r="T1876"/>
  <c r="T1877"/>
  <c r="T1878"/>
  <c r="T1879"/>
  <c r="T1880"/>
  <c r="T1881"/>
  <c r="T1882"/>
  <c r="T1883"/>
  <c r="T1884"/>
  <c r="T1885"/>
  <c r="T1886"/>
  <c r="T1887"/>
  <c r="T1888"/>
  <c r="T1889"/>
  <c r="T1890"/>
  <c r="T1891"/>
  <c r="T1892"/>
  <c r="T1893"/>
  <c r="T1894"/>
  <c r="T1895"/>
  <c r="T1896"/>
  <c r="T1897"/>
  <c r="T1898"/>
  <c r="T1899"/>
  <c r="T1900"/>
  <c r="T1901"/>
  <c r="T1902"/>
  <c r="T1903"/>
  <c r="T1904"/>
  <c r="T1905"/>
  <c r="T1906"/>
  <c r="T1907"/>
  <c r="T1908"/>
  <c r="T1909"/>
  <c r="T1910"/>
  <c r="T1911"/>
  <c r="T1912"/>
  <c r="T1913"/>
  <c r="T1914"/>
  <c r="T1915"/>
  <c r="T1916"/>
  <c r="T1917"/>
  <c r="T1918"/>
  <c r="T1919"/>
  <c r="T1920"/>
  <c r="T1921"/>
  <c r="T1922"/>
  <c r="T1923"/>
  <c r="T1924"/>
  <c r="T1925"/>
  <c r="T1926"/>
  <c r="T1927"/>
  <c r="T1928"/>
  <c r="T1929"/>
  <c r="T1930"/>
  <c r="T1931"/>
  <c r="T1932"/>
  <c r="T1933"/>
  <c r="T1934"/>
  <c r="T1935"/>
  <c r="T1936"/>
  <c r="T1937"/>
  <c r="T1938"/>
  <c r="T1939"/>
  <c r="T1940"/>
  <c r="T1941"/>
  <c r="T1942"/>
  <c r="T1943"/>
  <c r="T1944"/>
  <c r="T1945"/>
  <c r="T1946"/>
  <c r="T1947"/>
  <c r="T1948"/>
  <c r="T1949"/>
  <c r="T1950"/>
  <c r="T1951"/>
  <c r="T1952"/>
  <c r="T1953"/>
  <c r="T1954"/>
  <c r="T1955"/>
  <c r="T1956"/>
  <c r="T1957"/>
  <c r="T1958"/>
  <c r="T1959"/>
  <c r="T1960"/>
  <c r="T1961"/>
  <c r="T1962"/>
  <c r="T1963"/>
  <c r="T1964"/>
  <c r="T1965"/>
  <c r="T1966"/>
  <c r="T1967"/>
  <c r="T1968"/>
  <c r="T1969"/>
  <c r="T1970"/>
  <c r="T1971"/>
  <c r="T1972"/>
  <c r="T1973"/>
  <c r="T1974"/>
  <c r="T1975"/>
  <c r="T1976"/>
  <c r="T1977"/>
  <c r="T1978"/>
  <c r="T1979"/>
  <c r="T1980"/>
  <c r="T1981"/>
  <c r="T1982"/>
  <c r="T1983"/>
  <c r="T1984"/>
  <c r="T1985"/>
  <c r="T1986"/>
  <c r="T1987"/>
  <c r="T1988"/>
  <c r="T1989"/>
  <c r="T1990"/>
  <c r="T1991"/>
  <c r="T1992"/>
  <c r="T1993"/>
  <c r="T1994"/>
  <c r="T1995"/>
  <c r="T1996"/>
  <c r="T1997"/>
  <c r="T1998"/>
  <c r="T1999"/>
  <c r="T2000"/>
  <c r="T2001"/>
  <c r="T2002"/>
  <c r="T2003"/>
  <c r="T2004"/>
  <c r="T2005"/>
  <c r="T2006"/>
  <c r="T2007"/>
  <c r="T2008"/>
  <c r="T2009"/>
  <c r="T2010"/>
  <c r="T2011"/>
  <c r="T2012"/>
  <c r="T2013"/>
  <c r="T2014"/>
  <c r="T2015"/>
  <c r="T2016"/>
  <c r="T2017"/>
  <c r="T2018"/>
  <c r="T2019"/>
  <c r="T2020"/>
  <c r="T2021"/>
  <c r="T2022"/>
  <c r="T2023"/>
  <c r="T2024"/>
  <c r="T2025"/>
  <c r="T2026"/>
  <c r="T2027"/>
  <c r="T2028"/>
  <c r="T2029"/>
  <c r="T2030"/>
  <c r="T2031"/>
  <c r="T2032"/>
  <c r="T2033"/>
  <c r="T2034"/>
  <c r="T2035"/>
  <c r="T2036"/>
  <c r="T2037"/>
  <c r="T2038"/>
  <c r="T2039"/>
  <c r="T2040"/>
  <c r="T2041"/>
  <c r="T2042"/>
  <c r="T2043"/>
  <c r="T2044"/>
  <c r="T2045"/>
  <c r="T2046"/>
  <c r="T2047"/>
  <c r="T2048"/>
  <c r="T2049"/>
  <c r="T2050"/>
  <c r="T2051"/>
  <c r="T2052"/>
  <c r="T2053"/>
  <c r="T2054"/>
  <c r="T2055"/>
  <c r="T2056"/>
  <c r="T2057"/>
  <c r="T2058"/>
  <c r="T2059"/>
  <c r="T2060"/>
  <c r="T2061"/>
  <c r="T2062"/>
  <c r="T2063"/>
  <c r="T2064"/>
  <c r="T2065"/>
  <c r="T2066"/>
  <c r="T2067"/>
  <c r="T2068"/>
  <c r="T2069"/>
  <c r="T2070"/>
  <c r="T2071"/>
  <c r="T2072"/>
  <c r="T2073"/>
  <c r="T2074"/>
  <c r="T2075"/>
  <c r="T2076"/>
  <c r="T2077"/>
  <c r="T2078"/>
  <c r="T2079"/>
  <c r="T2080"/>
  <c r="T2081"/>
  <c r="T2082"/>
  <c r="T2083"/>
  <c r="T2084"/>
  <c r="T2085"/>
  <c r="T2086"/>
  <c r="T2087"/>
  <c r="T2088"/>
  <c r="T2089"/>
  <c r="T2090"/>
  <c r="T2091"/>
  <c r="T2092"/>
  <c r="T2093"/>
  <c r="T2094"/>
  <c r="T2095"/>
  <c r="T2096"/>
  <c r="T2097"/>
  <c r="T2098"/>
  <c r="T2099"/>
  <c r="T2100"/>
  <c r="T2101"/>
  <c r="T2102"/>
  <c r="T2103"/>
  <c r="T2104"/>
  <c r="T2105"/>
  <c r="T2106"/>
  <c r="T2107"/>
  <c r="T2108"/>
  <c r="T2109"/>
  <c r="T2110"/>
  <c r="T2111"/>
  <c r="T2112"/>
  <c r="T2113"/>
  <c r="T2114"/>
  <c r="T2115"/>
  <c r="T2116"/>
  <c r="T2117"/>
  <c r="T2118"/>
  <c r="T2119"/>
  <c r="T2120"/>
  <c r="T2121"/>
  <c r="T2122"/>
  <c r="T2123"/>
  <c r="T2124"/>
  <c r="T2125"/>
  <c r="T2126"/>
  <c r="T2127"/>
  <c r="T2128"/>
  <c r="T2129"/>
  <c r="T2130"/>
  <c r="T2131"/>
  <c r="T2132"/>
  <c r="T2133"/>
  <c r="T2134"/>
  <c r="T2135"/>
  <c r="T2136"/>
  <c r="T2137"/>
  <c r="T2138"/>
  <c r="T2139"/>
  <c r="T2140"/>
  <c r="T2141"/>
  <c r="T2142"/>
  <c r="T2143"/>
  <c r="T2144"/>
  <c r="T2145"/>
  <c r="T2146"/>
  <c r="T2147"/>
  <c r="T2148"/>
  <c r="T2149"/>
  <c r="T2150"/>
  <c r="T2151"/>
  <c r="T2152"/>
  <c r="T2153"/>
  <c r="T2154"/>
  <c r="T2155"/>
  <c r="T2156"/>
  <c r="T2157"/>
  <c r="T2158"/>
  <c r="T2159"/>
  <c r="T2160"/>
  <c r="T2161"/>
  <c r="T2162"/>
  <c r="T2163"/>
  <c r="T2164"/>
  <c r="T2165"/>
  <c r="T2166"/>
  <c r="T2167"/>
  <c r="T2168"/>
  <c r="T2169"/>
  <c r="T2170"/>
  <c r="T2171"/>
  <c r="T2172"/>
  <c r="T2173"/>
  <c r="T2174"/>
  <c r="T2175"/>
  <c r="T2176"/>
  <c r="T2177"/>
  <c r="T2178"/>
  <c r="T2179"/>
  <c r="T2180"/>
  <c r="T2181"/>
  <c r="T2182"/>
  <c r="T2183"/>
  <c r="T2184"/>
  <c r="T2185"/>
  <c r="T2186"/>
  <c r="T2187"/>
  <c r="T2188"/>
  <c r="T2189"/>
  <c r="T2190"/>
  <c r="T2191"/>
  <c r="T2192"/>
  <c r="T2193"/>
  <c r="T2194"/>
  <c r="T2195"/>
  <c r="T2196"/>
  <c r="T2197"/>
  <c r="T2198"/>
  <c r="T2199"/>
  <c r="T2200"/>
  <c r="T2201"/>
  <c r="T2202"/>
  <c r="T2203"/>
  <c r="T2204"/>
  <c r="T2205"/>
  <c r="T2206"/>
  <c r="T2207"/>
  <c r="T2208"/>
  <c r="T2209"/>
  <c r="T2210"/>
  <c r="T2211"/>
  <c r="T2212"/>
  <c r="T2213"/>
  <c r="T2214"/>
  <c r="T2215"/>
  <c r="T2216"/>
  <c r="T2217"/>
  <c r="T2218"/>
  <c r="T2219"/>
  <c r="T2220"/>
  <c r="T2221"/>
  <c r="T2222"/>
  <c r="T2223"/>
  <c r="T2224"/>
  <c r="T2225"/>
  <c r="T2226"/>
  <c r="T2227"/>
  <c r="T2228"/>
  <c r="T2229"/>
  <c r="T2230"/>
  <c r="T2231"/>
  <c r="T2232"/>
  <c r="T2233"/>
  <c r="T2234"/>
  <c r="T2235"/>
  <c r="T2236"/>
  <c r="T2237"/>
  <c r="T2238"/>
  <c r="T2239"/>
  <c r="T2240"/>
  <c r="T2241"/>
  <c r="T2242"/>
  <c r="T2243"/>
  <c r="T2244"/>
  <c r="T2245"/>
  <c r="T2246"/>
  <c r="T2247"/>
  <c r="T2248"/>
  <c r="T2249"/>
  <c r="T2250"/>
  <c r="T2251"/>
  <c r="T2252"/>
  <c r="T2253"/>
  <c r="T2254"/>
  <c r="T2255"/>
  <c r="T2256"/>
  <c r="T2257"/>
  <c r="T2258"/>
  <c r="T2259"/>
  <c r="T2260"/>
  <c r="T2261"/>
  <c r="T2262"/>
  <c r="T2263"/>
  <c r="T2264"/>
  <c r="T2265"/>
  <c r="T2266"/>
  <c r="T2267"/>
  <c r="T2268"/>
  <c r="T2269"/>
  <c r="T2270"/>
  <c r="T2271"/>
  <c r="T2272"/>
  <c r="T2273"/>
  <c r="T2274"/>
  <c r="T2275"/>
  <c r="T2276"/>
  <c r="T2277"/>
  <c r="T2278"/>
  <c r="T2279"/>
  <c r="T2280"/>
  <c r="T2281"/>
  <c r="T2282"/>
  <c r="T2283"/>
  <c r="T2284"/>
  <c r="T2285"/>
  <c r="T2286"/>
  <c r="T2287"/>
  <c r="T2288"/>
  <c r="T2289"/>
  <c r="T2290"/>
  <c r="T2291"/>
  <c r="T2292"/>
  <c r="T2293"/>
  <c r="T2294"/>
  <c r="T2295"/>
  <c r="T2296"/>
  <c r="T2297"/>
  <c r="T2298"/>
  <c r="T2299"/>
  <c r="T2300"/>
  <c r="T2301"/>
  <c r="T2302"/>
  <c r="T2303"/>
  <c r="T2304"/>
  <c r="T2305"/>
  <c r="T2306"/>
  <c r="T2307"/>
  <c r="T2308"/>
  <c r="T2309"/>
  <c r="T2310"/>
  <c r="T2311"/>
  <c r="T2312"/>
  <c r="T2313"/>
  <c r="T2314"/>
  <c r="T2315"/>
  <c r="T2316"/>
  <c r="T2317"/>
  <c r="T2318"/>
  <c r="T2319"/>
  <c r="T2320"/>
  <c r="T2321"/>
  <c r="T2322"/>
  <c r="T2323"/>
  <c r="T2324"/>
  <c r="T2325"/>
  <c r="T2326"/>
  <c r="T2327"/>
  <c r="T2328"/>
  <c r="T2329"/>
  <c r="T2330"/>
  <c r="T2331"/>
  <c r="T2332"/>
  <c r="T2333"/>
  <c r="T2334"/>
  <c r="T2335"/>
  <c r="T2336"/>
  <c r="T2337"/>
  <c r="T2338"/>
  <c r="T2339"/>
  <c r="T2340"/>
  <c r="T2341"/>
  <c r="T2342"/>
  <c r="T2343"/>
  <c r="T2344"/>
  <c r="T2345"/>
  <c r="T2346"/>
  <c r="T2347"/>
  <c r="T2348"/>
  <c r="T2349"/>
  <c r="T2350"/>
  <c r="T2351"/>
  <c r="T2352"/>
  <c r="T2353"/>
  <c r="T2354"/>
  <c r="T2355"/>
  <c r="T2356"/>
  <c r="T2357"/>
  <c r="T2358"/>
  <c r="T2359"/>
  <c r="T2360"/>
  <c r="T2361"/>
  <c r="T2362"/>
  <c r="T2363"/>
  <c r="T2364"/>
  <c r="T2365"/>
  <c r="T2366"/>
  <c r="T2367"/>
  <c r="T2368"/>
  <c r="T2369"/>
  <c r="T2370"/>
  <c r="T2371"/>
  <c r="T2372"/>
  <c r="T2373"/>
  <c r="T2374"/>
  <c r="T2375"/>
  <c r="T2376"/>
  <c r="T2377"/>
  <c r="T2378"/>
  <c r="T2379"/>
  <c r="T2380"/>
  <c r="T2381"/>
  <c r="T2382"/>
  <c r="T2383"/>
  <c r="T2384"/>
  <c r="T2385"/>
  <c r="T2386"/>
  <c r="T2387"/>
  <c r="T2388"/>
  <c r="T2389"/>
  <c r="T2390"/>
  <c r="T2391"/>
  <c r="T2392"/>
  <c r="T2393"/>
  <c r="T2394"/>
  <c r="T2395"/>
  <c r="T2396"/>
  <c r="T2397"/>
  <c r="T2398"/>
  <c r="T2399"/>
  <c r="T2400"/>
  <c r="T2401"/>
  <c r="T2402"/>
  <c r="T2403"/>
  <c r="T2404"/>
  <c r="T2405"/>
  <c r="T2406"/>
  <c r="T2407"/>
  <c r="T2408"/>
  <c r="T2409"/>
  <c r="T2410"/>
  <c r="T2411"/>
  <c r="T2412"/>
  <c r="T2413"/>
  <c r="T2414"/>
  <c r="T2415"/>
  <c r="T2416"/>
  <c r="T2417"/>
  <c r="T2418"/>
  <c r="T2419"/>
  <c r="T2420"/>
  <c r="T2421"/>
  <c r="T2422"/>
  <c r="T2423"/>
  <c r="T2424"/>
  <c r="T2425"/>
  <c r="T2426"/>
  <c r="T2427"/>
  <c r="T2428"/>
  <c r="T2429"/>
  <c r="T2430"/>
  <c r="T2431"/>
  <c r="T2432"/>
  <c r="T2433"/>
  <c r="T2434"/>
  <c r="T2435"/>
  <c r="T2436"/>
  <c r="T2437"/>
  <c r="T2438"/>
  <c r="T2439"/>
  <c r="T2440"/>
  <c r="T2441"/>
  <c r="T2442"/>
  <c r="T2443"/>
  <c r="T2444"/>
  <c r="T2445"/>
  <c r="T2446"/>
  <c r="T2447"/>
  <c r="T2448"/>
  <c r="T2449"/>
  <c r="T2450"/>
  <c r="T2451"/>
  <c r="T2452"/>
  <c r="T2453"/>
  <c r="T2454"/>
  <c r="T2455"/>
  <c r="T2456"/>
  <c r="T2457"/>
  <c r="T2458"/>
  <c r="T2459"/>
  <c r="T2460"/>
  <c r="T2461"/>
  <c r="T2462"/>
  <c r="T2463"/>
  <c r="T2464"/>
  <c r="T2465"/>
  <c r="T2466"/>
  <c r="T2467"/>
  <c r="T2468"/>
  <c r="T2469"/>
  <c r="T2470"/>
  <c r="T2471"/>
  <c r="T2472"/>
  <c r="T2473"/>
  <c r="T2474"/>
  <c r="T2475"/>
  <c r="T2476"/>
  <c r="T2477"/>
  <c r="T2478"/>
  <c r="T2479"/>
  <c r="T2480"/>
  <c r="T2481"/>
  <c r="T2482"/>
  <c r="T2483"/>
  <c r="T2484"/>
  <c r="T2485"/>
  <c r="T2486"/>
  <c r="T2487"/>
  <c r="T2488"/>
  <c r="T2489"/>
  <c r="T2490"/>
  <c r="T2491"/>
  <c r="T2492"/>
  <c r="T2493"/>
  <c r="T2494"/>
  <c r="T2495"/>
  <c r="T2496"/>
  <c r="T2497"/>
  <c r="T2498"/>
  <c r="T2499"/>
  <c r="T2500"/>
  <c r="T2501"/>
  <c r="T2502"/>
  <c r="T2503"/>
  <c r="T2504"/>
  <c r="T2505"/>
  <c r="T2506"/>
  <c r="T2507"/>
  <c r="T2508"/>
  <c r="T2509"/>
  <c r="T2510"/>
  <c r="T2511"/>
  <c r="T2512"/>
  <c r="T2513"/>
  <c r="T2514"/>
  <c r="T2515"/>
  <c r="T2516"/>
  <c r="T2517"/>
  <c r="T2518"/>
  <c r="T2519"/>
  <c r="T2520"/>
  <c r="T2521"/>
  <c r="T2522"/>
  <c r="T2523"/>
  <c r="T2524"/>
  <c r="T2525"/>
  <c r="T2526"/>
  <c r="T2527"/>
  <c r="T2528"/>
  <c r="T2529"/>
  <c r="T2530"/>
  <c r="T2531"/>
  <c r="T2532"/>
  <c r="T2533"/>
  <c r="T2534"/>
  <c r="T2535"/>
  <c r="T2536"/>
  <c r="T2537"/>
  <c r="T2538"/>
  <c r="T2539"/>
  <c r="T2540"/>
  <c r="T2541"/>
  <c r="T2542"/>
  <c r="T2543"/>
  <c r="T2544"/>
  <c r="T2545"/>
  <c r="T2546"/>
  <c r="T2547"/>
  <c r="T2548"/>
  <c r="T2549"/>
  <c r="T2550"/>
  <c r="T2551"/>
  <c r="T2552"/>
  <c r="T2553"/>
  <c r="T2554"/>
  <c r="T2555"/>
  <c r="T2556"/>
  <c r="T2557"/>
  <c r="T2558"/>
  <c r="T2559"/>
  <c r="T2560"/>
  <c r="T2561"/>
  <c r="T2562"/>
  <c r="T2563"/>
  <c r="T2564"/>
  <c r="T2565"/>
  <c r="T2566"/>
  <c r="T2567"/>
  <c r="T2568"/>
  <c r="T2569"/>
  <c r="T2570"/>
  <c r="T2571"/>
  <c r="T2572"/>
  <c r="T2573"/>
  <c r="T2574"/>
  <c r="T2575"/>
  <c r="T2576"/>
  <c r="T2577"/>
  <c r="T2578"/>
  <c r="T2579"/>
  <c r="T2580"/>
  <c r="T2581"/>
  <c r="T2582"/>
  <c r="T2583"/>
  <c r="T2584"/>
  <c r="T2585"/>
  <c r="T2586"/>
  <c r="T2587"/>
  <c r="T2588"/>
  <c r="T2589"/>
  <c r="T2590"/>
  <c r="T2591"/>
  <c r="T2592"/>
  <c r="T2593"/>
  <c r="T2594"/>
  <c r="T2595"/>
  <c r="T2596"/>
  <c r="T2597"/>
  <c r="T2598"/>
  <c r="T2599"/>
  <c r="T2600"/>
  <c r="T2601"/>
  <c r="T2602"/>
  <c r="T2603"/>
  <c r="T2604"/>
  <c r="T2605"/>
  <c r="T2606"/>
  <c r="T2607"/>
  <c r="T2608"/>
  <c r="T2609"/>
  <c r="T2610"/>
  <c r="T2611"/>
  <c r="T2612"/>
  <c r="T2613"/>
  <c r="T2614"/>
  <c r="T2615"/>
  <c r="T2616"/>
  <c r="T2617"/>
  <c r="T2618"/>
  <c r="T2619"/>
  <c r="T2620"/>
  <c r="T2621"/>
  <c r="T2622"/>
  <c r="T2623"/>
  <c r="T2624"/>
  <c r="T2625"/>
  <c r="T2626"/>
  <c r="T2627"/>
  <c r="T2628"/>
  <c r="T2629"/>
  <c r="T2630"/>
  <c r="T2631"/>
  <c r="T2632"/>
  <c r="T2633"/>
  <c r="T2634"/>
  <c r="T2635"/>
  <c r="T2636"/>
  <c r="T2637"/>
  <c r="T2638"/>
  <c r="T2639"/>
  <c r="T2640"/>
  <c r="T2641"/>
  <c r="T2642"/>
  <c r="T2643"/>
  <c r="T2644"/>
  <c r="T2645"/>
  <c r="T2646"/>
  <c r="T2647"/>
  <c r="T2648"/>
  <c r="T2649"/>
  <c r="T2650"/>
  <c r="T2651"/>
  <c r="T2652"/>
  <c r="T2653"/>
  <c r="T2654"/>
  <c r="T2655"/>
  <c r="T2656"/>
  <c r="T2657"/>
  <c r="T2658"/>
  <c r="T2659"/>
  <c r="T2660"/>
  <c r="T2661"/>
  <c r="T2662"/>
  <c r="T2663"/>
  <c r="T2664"/>
  <c r="T2665"/>
  <c r="T2666"/>
  <c r="T2667"/>
  <c r="T2668"/>
  <c r="T2669"/>
  <c r="T2670"/>
  <c r="T2671"/>
  <c r="T2672"/>
  <c r="T2673"/>
  <c r="T2674"/>
  <c r="T2675"/>
  <c r="T2676"/>
  <c r="T2677"/>
  <c r="T2678"/>
  <c r="T2679"/>
  <c r="T2680"/>
  <c r="T2681"/>
  <c r="T2682"/>
  <c r="T2683"/>
  <c r="T2684"/>
  <c r="T2685"/>
  <c r="T2686"/>
  <c r="T2687"/>
  <c r="T2688"/>
  <c r="T2689"/>
  <c r="T2690"/>
  <c r="T2691"/>
  <c r="T2692"/>
  <c r="T2693"/>
  <c r="T2694"/>
  <c r="T2695"/>
  <c r="T2696"/>
  <c r="T2697"/>
  <c r="T2698"/>
  <c r="T2699"/>
  <c r="T2700"/>
  <c r="T2701"/>
  <c r="T2702"/>
  <c r="T2703"/>
  <c r="T2704"/>
  <c r="T2705"/>
  <c r="T2706"/>
  <c r="T2707"/>
  <c r="T2708"/>
  <c r="T2709"/>
  <c r="T2710"/>
  <c r="T2711"/>
  <c r="T2712"/>
  <c r="T2713"/>
  <c r="T2714"/>
  <c r="T2715"/>
  <c r="T2716"/>
  <c r="T2717"/>
  <c r="T2718"/>
  <c r="T2719"/>
  <c r="T2720"/>
  <c r="T2721"/>
  <c r="T2722"/>
  <c r="T2723"/>
  <c r="T2724"/>
  <c r="T2725"/>
  <c r="T2726"/>
  <c r="T2727"/>
  <c r="T2728"/>
  <c r="T2729"/>
  <c r="T2730"/>
  <c r="T2731"/>
  <c r="T2732"/>
  <c r="T2733"/>
  <c r="T2734"/>
  <c r="T2735"/>
  <c r="T2736"/>
  <c r="T2737"/>
  <c r="T2738"/>
  <c r="T2739"/>
  <c r="T2740"/>
  <c r="T2741"/>
  <c r="T2742"/>
  <c r="T2743"/>
  <c r="T2744"/>
  <c r="T2745"/>
  <c r="T2746"/>
  <c r="T2747"/>
  <c r="T2748"/>
  <c r="T2749"/>
  <c r="T2750"/>
  <c r="T2751"/>
  <c r="T2752"/>
  <c r="T2753"/>
  <c r="T2754"/>
  <c r="T2755"/>
  <c r="T2756"/>
  <c r="T2757"/>
  <c r="T2758"/>
  <c r="T2759"/>
  <c r="T2760"/>
  <c r="T2761"/>
  <c r="T2762"/>
  <c r="T2763"/>
  <c r="T2764"/>
  <c r="T2765"/>
  <c r="T2766"/>
  <c r="T2767"/>
  <c r="T2768"/>
  <c r="T2769"/>
  <c r="T2770"/>
  <c r="T2771"/>
  <c r="T2772"/>
  <c r="T2773"/>
  <c r="T2774"/>
  <c r="T2775"/>
  <c r="T2776"/>
  <c r="T2777"/>
  <c r="T2778"/>
  <c r="T2779"/>
  <c r="T2780"/>
  <c r="T2781"/>
  <c r="T2782"/>
  <c r="T2783"/>
  <c r="T2784"/>
  <c r="T2785"/>
  <c r="T2786"/>
  <c r="T2787"/>
  <c r="T2788"/>
  <c r="T2789"/>
  <c r="T2790"/>
  <c r="T2791"/>
  <c r="T2792"/>
  <c r="T2793"/>
  <c r="T2794"/>
  <c r="T2795"/>
  <c r="T2796"/>
  <c r="T2797"/>
  <c r="T2798"/>
  <c r="T2799"/>
  <c r="T2800"/>
  <c r="T2801"/>
  <c r="T2802"/>
  <c r="T2803"/>
  <c r="T2804"/>
  <c r="T2805"/>
  <c r="T2806"/>
  <c r="T2807"/>
  <c r="T2808"/>
  <c r="T2809"/>
  <c r="T2810"/>
  <c r="T2811"/>
  <c r="T2812"/>
  <c r="T2813"/>
  <c r="T2814"/>
  <c r="T2815"/>
  <c r="T2816"/>
  <c r="T2817"/>
  <c r="T2818"/>
  <c r="T2819"/>
  <c r="T2820"/>
  <c r="T2821"/>
  <c r="T2822"/>
  <c r="T2823"/>
  <c r="T2824"/>
  <c r="T2825"/>
  <c r="T2826"/>
  <c r="T2827"/>
  <c r="T2828"/>
  <c r="T2829"/>
  <c r="T2830"/>
  <c r="T2831"/>
  <c r="T2832"/>
  <c r="T2833"/>
  <c r="T2834"/>
  <c r="T2835"/>
  <c r="T2836"/>
  <c r="T2837"/>
  <c r="T2838"/>
  <c r="T2839"/>
  <c r="T2840"/>
  <c r="T2841"/>
  <c r="T2842"/>
  <c r="T2843"/>
  <c r="T2844"/>
  <c r="T2845"/>
  <c r="T2846"/>
  <c r="T2847"/>
  <c r="T2848"/>
  <c r="T2849"/>
  <c r="T2850"/>
  <c r="T2851"/>
  <c r="T2852"/>
  <c r="T2853"/>
  <c r="T2854"/>
  <c r="T2855"/>
  <c r="T2856"/>
  <c r="T2857"/>
  <c r="T2858"/>
  <c r="T2859"/>
  <c r="T2860"/>
  <c r="T2861"/>
  <c r="T2862"/>
  <c r="T2863"/>
  <c r="T2864"/>
  <c r="T2865"/>
  <c r="T2866"/>
  <c r="T2867"/>
  <c r="T2868"/>
  <c r="T2869"/>
  <c r="T2870"/>
  <c r="T2871"/>
  <c r="T2872"/>
  <c r="T2873"/>
  <c r="T2874"/>
  <c r="T2875"/>
  <c r="T2876"/>
  <c r="T2877"/>
  <c r="T2878"/>
  <c r="T2879"/>
  <c r="T2880"/>
  <c r="T2881"/>
  <c r="T2882"/>
  <c r="T2883"/>
  <c r="T2884"/>
  <c r="T2885"/>
  <c r="T2886"/>
  <c r="T2887"/>
  <c r="T2888"/>
  <c r="T2889"/>
  <c r="T2890"/>
  <c r="T2891"/>
  <c r="T2892"/>
  <c r="T2893"/>
  <c r="T2894"/>
  <c r="T2895"/>
  <c r="T2896"/>
  <c r="T2897"/>
  <c r="T2898"/>
  <c r="T2899"/>
  <c r="T2900"/>
  <c r="T2901"/>
  <c r="T2902"/>
  <c r="T2903"/>
  <c r="T2904"/>
  <c r="T2905"/>
  <c r="T2906"/>
  <c r="T2907"/>
  <c r="T2908"/>
  <c r="T2909"/>
  <c r="T2910"/>
  <c r="T2911"/>
  <c r="T2912"/>
  <c r="T2913"/>
  <c r="T2914"/>
  <c r="T2915"/>
  <c r="T2916"/>
  <c r="T2917"/>
  <c r="T2918"/>
  <c r="T2919"/>
  <c r="T2920"/>
  <c r="T2921"/>
  <c r="T2922"/>
  <c r="T2923"/>
  <c r="T2924"/>
  <c r="T2925"/>
  <c r="T2926"/>
  <c r="T2927"/>
  <c r="T2928"/>
  <c r="T2929"/>
  <c r="T2930"/>
  <c r="T2931"/>
  <c r="T2932"/>
  <c r="T2933"/>
  <c r="T2934"/>
  <c r="T2935"/>
  <c r="T2936"/>
  <c r="T2937"/>
  <c r="T2938"/>
  <c r="T2939"/>
  <c r="T2940"/>
  <c r="T2941"/>
  <c r="T2942"/>
  <c r="T2943"/>
  <c r="T2944"/>
  <c r="T2945"/>
  <c r="T2946"/>
  <c r="T2947"/>
  <c r="T2948"/>
  <c r="T2949"/>
  <c r="T2950"/>
  <c r="T2951"/>
  <c r="T2952"/>
  <c r="T2953"/>
  <c r="T2954"/>
  <c r="T2955"/>
  <c r="T2956"/>
  <c r="T2957"/>
  <c r="T2958"/>
  <c r="T2959"/>
  <c r="T2960"/>
  <c r="T2961"/>
  <c r="T2962"/>
  <c r="T2963"/>
  <c r="T2964"/>
  <c r="T2965"/>
  <c r="T2966"/>
  <c r="T2967"/>
  <c r="T2968"/>
  <c r="T2969"/>
  <c r="T2970"/>
  <c r="T2971"/>
  <c r="T2972"/>
  <c r="T2973"/>
  <c r="T2974"/>
  <c r="T2975"/>
  <c r="T2976"/>
  <c r="T2977"/>
  <c r="T2978"/>
  <c r="T2979"/>
  <c r="T2980"/>
  <c r="T2981"/>
  <c r="T2982"/>
  <c r="T2983"/>
  <c r="T2984"/>
  <c r="T2985"/>
  <c r="T2986"/>
  <c r="T2987"/>
  <c r="T2988"/>
  <c r="T2989"/>
  <c r="T2990"/>
  <c r="T2991"/>
  <c r="T2992"/>
  <c r="T2993"/>
  <c r="T2994"/>
  <c r="T2995"/>
  <c r="T2996"/>
  <c r="T2997"/>
  <c r="T2998"/>
  <c r="T2999"/>
  <c r="T3000"/>
  <c r="T3001"/>
  <c r="T3002"/>
  <c r="T3003"/>
  <c r="T3004"/>
  <c r="T3005"/>
  <c r="T3006"/>
  <c r="T3007"/>
  <c r="T3008"/>
  <c r="T3009"/>
  <c r="T3010"/>
  <c r="T3011"/>
  <c r="T3012"/>
  <c r="T3013"/>
  <c r="T3014"/>
  <c r="T3015"/>
  <c r="T3016"/>
  <c r="T3017"/>
  <c r="T3018"/>
  <c r="T3019"/>
  <c r="T3020"/>
  <c r="T3021"/>
  <c r="T3022"/>
  <c r="T3023"/>
  <c r="T3024"/>
  <c r="T3025"/>
  <c r="T3026"/>
  <c r="T3027"/>
  <c r="T3028"/>
  <c r="T3029"/>
  <c r="T3030"/>
  <c r="T3031"/>
  <c r="T3032"/>
  <c r="T3033"/>
  <c r="T3034"/>
  <c r="T3035"/>
  <c r="T3036"/>
  <c r="T3037"/>
  <c r="T3038"/>
  <c r="T3039"/>
  <c r="T3040"/>
  <c r="T3041"/>
  <c r="T3042"/>
  <c r="T3043"/>
  <c r="T3044"/>
  <c r="T3045"/>
  <c r="T3046"/>
  <c r="T3047"/>
  <c r="T3048"/>
  <c r="T3049"/>
  <c r="T3050"/>
  <c r="T3051"/>
  <c r="T3052"/>
  <c r="T3053"/>
  <c r="T3054"/>
  <c r="T3055"/>
  <c r="T3056"/>
  <c r="T3057"/>
  <c r="T3058"/>
  <c r="T3059"/>
  <c r="T3060"/>
  <c r="T3061"/>
  <c r="T3062"/>
  <c r="T3063"/>
  <c r="T3064"/>
  <c r="T3065"/>
  <c r="T3066"/>
  <c r="T3067"/>
  <c r="T3068"/>
  <c r="T3069"/>
  <c r="T3070"/>
  <c r="T3071"/>
  <c r="T3072"/>
  <c r="T3073"/>
  <c r="T3074"/>
  <c r="T3075"/>
  <c r="T3076"/>
  <c r="T3077"/>
  <c r="T3078"/>
  <c r="T3079"/>
  <c r="T3080"/>
  <c r="T3081"/>
  <c r="T3082"/>
  <c r="T3083"/>
  <c r="T3084"/>
  <c r="T3085"/>
  <c r="T3086"/>
  <c r="T3087"/>
  <c r="T3088"/>
  <c r="T3089"/>
  <c r="T3090"/>
  <c r="T3091"/>
  <c r="T3092"/>
  <c r="T3093"/>
  <c r="T3094"/>
  <c r="T3095"/>
  <c r="T3096"/>
  <c r="T3097"/>
  <c r="T3098"/>
  <c r="T3099"/>
  <c r="T3100"/>
  <c r="T3101"/>
  <c r="T3102"/>
  <c r="T3103"/>
  <c r="T3104"/>
  <c r="T3105"/>
  <c r="T3106"/>
  <c r="T3107"/>
  <c r="T3108"/>
  <c r="T3109"/>
  <c r="T3110"/>
  <c r="T3111"/>
  <c r="T3112"/>
  <c r="T3113"/>
  <c r="T3114"/>
  <c r="T3115"/>
  <c r="T3116"/>
  <c r="T3117"/>
  <c r="T3118"/>
  <c r="T3119"/>
  <c r="T3120"/>
  <c r="T3121"/>
  <c r="T3122"/>
  <c r="T3123"/>
  <c r="T3124"/>
  <c r="T3125"/>
  <c r="T3126"/>
  <c r="T3127"/>
  <c r="T3128"/>
  <c r="T3129"/>
  <c r="T3130"/>
  <c r="T3131"/>
  <c r="T3132"/>
  <c r="T3133"/>
  <c r="T3134"/>
  <c r="T3135"/>
  <c r="T3136"/>
  <c r="T3137"/>
  <c r="T3138"/>
  <c r="T3139"/>
  <c r="T3140"/>
  <c r="T3141"/>
  <c r="T3142"/>
  <c r="T3143"/>
  <c r="T3144"/>
  <c r="T3145"/>
  <c r="T3146"/>
  <c r="T3147"/>
  <c r="T3148"/>
  <c r="T3149"/>
  <c r="T3150"/>
  <c r="T3151"/>
  <c r="T3152"/>
  <c r="T3153"/>
  <c r="T3154"/>
  <c r="T3155"/>
  <c r="T3156"/>
  <c r="T3157"/>
  <c r="T3158"/>
  <c r="T3159"/>
  <c r="T3160"/>
  <c r="T3161"/>
  <c r="T3162"/>
  <c r="T3163"/>
  <c r="T3164"/>
  <c r="T3165"/>
  <c r="T3166"/>
  <c r="T3167"/>
  <c r="T3168"/>
  <c r="T3169"/>
  <c r="T3170"/>
  <c r="T3171"/>
  <c r="T3172"/>
  <c r="T3173"/>
  <c r="T3174"/>
  <c r="T3175"/>
  <c r="T3176"/>
  <c r="T3177"/>
  <c r="T3178"/>
  <c r="T3179"/>
  <c r="T3180"/>
  <c r="T3181"/>
  <c r="T3182"/>
  <c r="T3183"/>
  <c r="T3184"/>
  <c r="T3185"/>
  <c r="T3186"/>
  <c r="T3187"/>
  <c r="T3188"/>
  <c r="T3189"/>
  <c r="T3190"/>
  <c r="T3191"/>
  <c r="T3192"/>
  <c r="T3193"/>
  <c r="T3194"/>
  <c r="T3195"/>
  <c r="T3196"/>
  <c r="T3197"/>
  <c r="T3198"/>
  <c r="T3199"/>
  <c r="T3200"/>
  <c r="T3201"/>
  <c r="T3202"/>
  <c r="T3203"/>
  <c r="T3204"/>
  <c r="T3205"/>
  <c r="T3206"/>
  <c r="T3207"/>
  <c r="T3208"/>
  <c r="T3209"/>
  <c r="T3210"/>
  <c r="T3211"/>
  <c r="T3212"/>
  <c r="T3213"/>
  <c r="T3214"/>
  <c r="T3215"/>
  <c r="T3216"/>
  <c r="T3217"/>
  <c r="T3218"/>
  <c r="T3219"/>
  <c r="T3220"/>
  <c r="T3221"/>
  <c r="T3222"/>
  <c r="T3223"/>
  <c r="T3224"/>
  <c r="T3225"/>
  <c r="T3226"/>
  <c r="T3227"/>
  <c r="T3228"/>
  <c r="T3229"/>
  <c r="T3230"/>
  <c r="T3231"/>
  <c r="T3232"/>
  <c r="T3233"/>
  <c r="T3234"/>
  <c r="T3235"/>
  <c r="T3236"/>
  <c r="T3237"/>
  <c r="T3238"/>
  <c r="T3239"/>
  <c r="T3240"/>
  <c r="T3241"/>
  <c r="T3242"/>
  <c r="T3243"/>
  <c r="T3244"/>
  <c r="T3245"/>
  <c r="T3246"/>
  <c r="T3247"/>
  <c r="T3248"/>
  <c r="T3249"/>
  <c r="T3250"/>
  <c r="T3251"/>
  <c r="T3252"/>
  <c r="T3253"/>
  <c r="T3254"/>
  <c r="T3255"/>
  <c r="T3256"/>
  <c r="T3257"/>
  <c r="T3258"/>
  <c r="T3259"/>
  <c r="T3260"/>
  <c r="T3261"/>
  <c r="T3262"/>
  <c r="T3263"/>
  <c r="T3264"/>
  <c r="T3265"/>
  <c r="T3266"/>
  <c r="T3267"/>
  <c r="T3268"/>
  <c r="T3269"/>
  <c r="T3270"/>
  <c r="T3271"/>
  <c r="T3272"/>
  <c r="T3273"/>
  <c r="T3274"/>
  <c r="T3275"/>
  <c r="T3276"/>
  <c r="T3277"/>
  <c r="T3278"/>
  <c r="T3279"/>
  <c r="T3280"/>
  <c r="T3281"/>
  <c r="T3282"/>
  <c r="T3283"/>
  <c r="T3284"/>
  <c r="T3285"/>
  <c r="T3286"/>
  <c r="T3287"/>
  <c r="T3288"/>
  <c r="T3289"/>
  <c r="T3290"/>
  <c r="T3291"/>
  <c r="T3292"/>
  <c r="T3293"/>
  <c r="T3294"/>
  <c r="T3295"/>
  <c r="T3296"/>
  <c r="T3297"/>
  <c r="T3298"/>
  <c r="T3299"/>
  <c r="T3300"/>
  <c r="T3301"/>
  <c r="T3302"/>
  <c r="T3303"/>
  <c r="T3304"/>
  <c r="T3305"/>
  <c r="T3306"/>
  <c r="T3307"/>
  <c r="T3308"/>
  <c r="T3309"/>
  <c r="T3310"/>
  <c r="T3311"/>
  <c r="T3312"/>
  <c r="T3313"/>
  <c r="T3314"/>
  <c r="T3315"/>
  <c r="T3316"/>
  <c r="T3317"/>
  <c r="T3318"/>
  <c r="T3319"/>
  <c r="T3320"/>
  <c r="T3321"/>
  <c r="T3322"/>
  <c r="T3323"/>
  <c r="T3324"/>
  <c r="T3325"/>
  <c r="T3326"/>
  <c r="T3327"/>
  <c r="T3328"/>
  <c r="T3329"/>
  <c r="T3330"/>
  <c r="T3331"/>
  <c r="T3332"/>
  <c r="T3333"/>
  <c r="T3334"/>
  <c r="T3335"/>
  <c r="T3336"/>
  <c r="T3337"/>
  <c r="T3338"/>
  <c r="T3339"/>
  <c r="T3340"/>
  <c r="T3341"/>
  <c r="T3342"/>
  <c r="T3343"/>
  <c r="T3344"/>
  <c r="T3345"/>
  <c r="T3346"/>
  <c r="T3347"/>
  <c r="T3348"/>
  <c r="T3349"/>
  <c r="T3350"/>
  <c r="T3351"/>
  <c r="T3352"/>
  <c r="T3353"/>
  <c r="T3354"/>
  <c r="T3355"/>
  <c r="T3356"/>
  <c r="T3357"/>
  <c r="T3358"/>
  <c r="T3359"/>
  <c r="T3360"/>
  <c r="T3361"/>
  <c r="T3362"/>
  <c r="T3363"/>
  <c r="T3364"/>
  <c r="T3365"/>
  <c r="T3366"/>
  <c r="T3367"/>
  <c r="T3368"/>
  <c r="T3369"/>
  <c r="T3370"/>
  <c r="T3371"/>
  <c r="T3372"/>
  <c r="T3373"/>
  <c r="T3374"/>
  <c r="T3375"/>
  <c r="T3376"/>
  <c r="T3377"/>
  <c r="T3378"/>
  <c r="T3379"/>
  <c r="T3380"/>
  <c r="T3381"/>
  <c r="T3382"/>
  <c r="T3383"/>
  <c r="T3384"/>
  <c r="T3385"/>
  <c r="T3386"/>
  <c r="T3387"/>
  <c r="T3388"/>
  <c r="T3389"/>
  <c r="T3390"/>
  <c r="T3391"/>
  <c r="T3392"/>
  <c r="T3393"/>
  <c r="T3394"/>
  <c r="T3395"/>
  <c r="T3396"/>
  <c r="T3397"/>
  <c r="T3398"/>
  <c r="T3399"/>
  <c r="T3400"/>
  <c r="T3401"/>
  <c r="T3402"/>
  <c r="T3403"/>
  <c r="T3404"/>
  <c r="T3405"/>
  <c r="T3406"/>
  <c r="T3407"/>
  <c r="T3408"/>
  <c r="T3409"/>
  <c r="T3410"/>
  <c r="T3411"/>
  <c r="T3412"/>
  <c r="T3413"/>
  <c r="T3414"/>
  <c r="T3415"/>
  <c r="T3416"/>
  <c r="T3417"/>
  <c r="T3418"/>
  <c r="T3419"/>
  <c r="T3420"/>
  <c r="T3421"/>
  <c r="T3422"/>
  <c r="T3423"/>
  <c r="T3424"/>
  <c r="T3425"/>
  <c r="T3426"/>
  <c r="T3427"/>
  <c r="T3428"/>
  <c r="T3429"/>
  <c r="T3430"/>
  <c r="T3431"/>
  <c r="T3432"/>
  <c r="T3433"/>
  <c r="T3434"/>
  <c r="T3435"/>
  <c r="T3436"/>
  <c r="T3437"/>
  <c r="T3438"/>
  <c r="T3439"/>
  <c r="T3440"/>
  <c r="T3441"/>
  <c r="T3442"/>
  <c r="T3443"/>
  <c r="T3444"/>
  <c r="T3445"/>
  <c r="T3446"/>
  <c r="T3447"/>
  <c r="T3448"/>
  <c r="T3449"/>
  <c r="T3450"/>
  <c r="T3451"/>
  <c r="T3452"/>
  <c r="T3453"/>
  <c r="T3454"/>
  <c r="T3455"/>
  <c r="T3456"/>
  <c r="T3457"/>
  <c r="T3458"/>
  <c r="T3459"/>
  <c r="T3460"/>
  <c r="T3461"/>
  <c r="T3462"/>
  <c r="T3463"/>
  <c r="T3464"/>
  <c r="T3465"/>
  <c r="T3466"/>
  <c r="T3467"/>
  <c r="T3468"/>
  <c r="T3469"/>
  <c r="T3470"/>
  <c r="T3471"/>
  <c r="T3472"/>
  <c r="T3473"/>
  <c r="T3474"/>
  <c r="T3475"/>
  <c r="T3476"/>
  <c r="T3477"/>
  <c r="T3478"/>
  <c r="T3479"/>
  <c r="T3480"/>
  <c r="T3481"/>
  <c r="T3482"/>
  <c r="T3483"/>
  <c r="T3484"/>
  <c r="T3485"/>
  <c r="T3486"/>
  <c r="T3487"/>
  <c r="T3488"/>
  <c r="T3489"/>
  <c r="T3490"/>
  <c r="T3491"/>
  <c r="T3492"/>
  <c r="T3493"/>
  <c r="T3494"/>
  <c r="T3495"/>
  <c r="T3496"/>
  <c r="T3497"/>
  <c r="T3498"/>
  <c r="T3499"/>
  <c r="T3500"/>
  <c r="T3501"/>
  <c r="T3502"/>
  <c r="T3503"/>
  <c r="T3504"/>
  <c r="T3505"/>
  <c r="T3506"/>
  <c r="T3507"/>
  <c r="T3508"/>
  <c r="T3509"/>
  <c r="T3510"/>
  <c r="T3511"/>
  <c r="T3512"/>
  <c r="T3513"/>
  <c r="T3514"/>
  <c r="T3515"/>
  <c r="T3516"/>
  <c r="T3517"/>
  <c r="T3518"/>
  <c r="T3519"/>
  <c r="T3520"/>
  <c r="T3521"/>
  <c r="T3522"/>
  <c r="T3523"/>
  <c r="T3524"/>
  <c r="T3525"/>
  <c r="T3526"/>
  <c r="T3527"/>
  <c r="T3528"/>
  <c r="T3529"/>
  <c r="T3530"/>
  <c r="T3531"/>
  <c r="T3532"/>
  <c r="T3533"/>
  <c r="T3534"/>
  <c r="T3535"/>
  <c r="T3536"/>
  <c r="T3537"/>
  <c r="T3538"/>
  <c r="T3539"/>
  <c r="T3540"/>
  <c r="T3541"/>
  <c r="T3542"/>
  <c r="T3543"/>
  <c r="T3544"/>
  <c r="T3545"/>
  <c r="T3546"/>
  <c r="T3547"/>
  <c r="T3548"/>
  <c r="T3549"/>
  <c r="T3550"/>
  <c r="T3551"/>
  <c r="T3552"/>
  <c r="T3553"/>
  <c r="T3554"/>
  <c r="T3555"/>
  <c r="T3556"/>
  <c r="T3557"/>
  <c r="T3558"/>
  <c r="T3559"/>
  <c r="T3560"/>
  <c r="T3561"/>
  <c r="T3562"/>
  <c r="T3563"/>
  <c r="T3564"/>
  <c r="T3565"/>
  <c r="T3566"/>
  <c r="T3567"/>
  <c r="T3568"/>
  <c r="T3569"/>
  <c r="T3570"/>
  <c r="T3571"/>
  <c r="T3572"/>
  <c r="T3573"/>
  <c r="T3574"/>
  <c r="T3575"/>
  <c r="T3576"/>
  <c r="T3577"/>
  <c r="T3578"/>
  <c r="T3579"/>
  <c r="T3580"/>
  <c r="T3581"/>
  <c r="T3582"/>
  <c r="T3583"/>
  <c r="T3584"/>
  <c r="T3585"/>
  <c r="T3586"/>
  <c r="T3587"/>
  <c r="T3588"/>
  <c r="T3589"/>
  <c r="T3590"/>
  <c r="T3591"/>
  <c r="T3592"/>
  <c r="T3593"/>
  <c r="T3594"/>
  <c r="T3595"/>
  <c r="T3596"/>
  <c r="T3597"/>
  <c r="T3598"/>
  <c r="T3599"/>
  <c r="T3600"/>
  <c r="T3601"/>
  <c r="T3602"/>
  <c r="T3603"/>
  <c r="T3604"/>
  <c r="T3605"/>
  <c r="T3606"/>
  <c r="T3607"/>
  <c r="T3608"/>
  <c r="T3609"/>
  <c r="T3610"/>
  <c r="T3611"/>
  <c r="T3612"/>
  <c r="T3613"/>
  <c r="T3614"/>
  <c r="T3615"/>
  <c r="T3616"/>
  <c r="T3617"/>
  <c r="T3618"/>
  <c r="T3619"/>
  <c r="T3620"/>
  <c r="T3621"/>
  <c r="T3622"/>
  <c r="T3623"/>
  <c r="T3624"/>
  <c r="T3625"/>
  <c r="T3626"/>
  <c r="T3627"/>
  <c r="T3628"/>
  <c r="T3629"/>
  <c r="T3630"/>
  <c r="T3631"/>
  <c r="T3632"/>
  <c r="T3633"/>
  <c r="T3634"/>
  <c r="T3635"/>
  <c r="T3636"/>
  <c r="T3637"/>
  <c r="T3638"/>
  <c r="T3639"/>
  <c r="T3640"/>
  <c r="T3641"/>
  <c r="T3642"/>
  <c r="T3643"/>
  <c r="T3644"/>
  <c r="T3645"/>
  <c r="T3646"/>
  <c r="T3647"/>
  <c r="T3648"/>
  <c r="T3649"/>
  <c r="T3650"/>
  <c r="T3651"/>
  <c r="T3652"/>
  <c r="T3653"/>
  <c r="T3654"/>
  <c r="T3655"/>
  <c r="T3656"/>
  <c r="T3657"/>
  <c r="T3658"/>
  <c r="T3659"/>
  <c r="T3660"/>
  <c r="T3661"/>
  <c r="T3662"/>
  <c r="T3663"/>
  <c r="T3664"/>
  <c r="T3665"/>
  <c r="T3666"/>
  <c r="T3667"/>
  <c r="T3668"/>
  <c r="T3669"/>
  <c r="T3670"/>
  <c r="T3671"/>
  <c r="T3672"/>
  <c r="T3673"/>
  <c r="T3674"/>
  <c r="T3675"/>
  <c r="T3676"/>
  <c r="T3677"/>
  <c r="T3678"/>
  <c r="T3679"/>
  <c r="T3680"/>
  <c r="T3681"/>
  <c r="T3682"/>
  <c r="T3683"/>
  <c r="T3684"/>
  <c r="T3685"/>
  <c r="T3686"/>
  <c r="T3687"/>
  <c r="T3688"/>
  <c r="T3689"/>
  <c r="T3690"/>
  <c r="T3691"/>
  <c r="T3692"/>
  <c r="T3693"/>
  <c r="T3694"/>
  <c r="T3695"/>
  <c r="T3696"/>
  <c r="T3697"/>
  <c r="T3698"/>
  <c r="T3699"/>
  <c r="T3700"/>
  <c r="T3701"/>
  <c r="T3702"/>
  <c r="T3703"/>
  <c r="T3704"/>
  <c r="T3705"/>
  <c r="T3706"/>
  <c r="T3707"/>
  <c r="T3708"/>
  <c r="T3709"/>
  <c r="T3710"/>
  <c r="T3711"/>
  <c r="T3712"/>
  <c r="T3713"/>
  <c r="T3714"/>
  <c r="T3715"/>
  <c r="T3716"/>
  <c r="T3717"/>
  <c r="T3718"/>
  <c r="T3719"/>
  <c r="T3720"/>
  <c r="T3721"/>
  <c r="T3722"/>
  <c r="T3723"/>
  <c r="T3724"/>
  <c r="T3725"/>
  <c r="T3726"/>
  <c r="T3727"/>
  <c r="T3728"/>
  <c r="T3729"/>
  <c r="T3730"/>
  <c r="T3731"/>
  <c r="T3732"/>
  <c r="T3733"/>
  <c r="T3734"/>
  <c r="T3735"/>
  <c r="T3736"/>
  <c r="T3737"/>
  <c r="T3738"/>
  <c r="T3739"/>
  <c r="T3740"/>
  <c r="T3741"/>
  <c r="T3742"/>
  <c r="T3743"/>
  <c r="T3744"/>
  <c r="T3745"/>
  <c r="T3746"/>
  <c r="T3747"/>
  <c r="T3748"/>
  <c r="T3749"/>
  <c r="T3750"/>
  <c r="T3751"/>
  <c r="T3752"/>
  <c r="T3753"/>
  <c r="T3754"/>
  <c r="T3755"/>
  <c r="T3756"/>
  <c r="T3757"/>
  <c r="T3758"/>
  <c r="T3759"/>
  <c r="T3760"/>
  <c r="T3761"/>
  <c r="T3762"/>
  <c r="T3763"/>
  <c r="T3764"/>
  <c r="T3765"/>
  <c r="T3766"/>
  <c r="T3767"/>
  <c r="T3768"/>
  <c r="T3769"/>
  <c r="T3770"/>
  <c r="T3771"/>
  <c r="T3772"/>
  <c r="T3773"/>
  <c r="T3774"/>
  <c r="T3775"/>
  <c r="T3776"/>
  <c r="T3777"/>
  <c r="T3778"/>
  <c r="T3779"/>
  <c r="T3780"/>
  <c r="T3781"/>
  <c r="T3782"/>
  <c r="T3783"/>
  <c r="T3784"/>
  <c r="T3785"/>
  <c r="T3786"/>
  <c r="T3787"/>
  <c r="T3788"/>
  <c r="T3789"/>
  <c r="T3790"/>
  <c r="T3791"/>
  <c r="T3792"/>
  <c r="T3793"/>
  <c r="T3794"/>
  <c r="T3795"/>
  <c r="T3796"/>
  <c r="T3797"/>
  <c r="T3798"/>
  <c r="T3799"/>
  <c r="T3800"/>
  <c r="T3801"/>
  <c r="T3802"/>
  <c r="T3803"/>
  <c r="T3804"/>
  <c r="T3805"/>
  <c r="T3806"/>
  <c r="T3807"/>
  <c r="T3808"/>
  <c r="T3809"/>
  <c r="T3810"/>
  <c r="T3811"/>
  <c r="T3812"/>
  <c r="T3813"/>
  <c r="T3814"/>
  <c r="T3815"/>
  <c r="T3816"/>
  <c r="T3817"/>
  <c r="T3818"/>
  <c r="T3819"/>
  <c r="T3820"/>
  <c r="T3821"/>
  <c r="T3822"/>
  <c r="T3823"/>
  <c r="T3824"/>
  <c r="T3825"/>
  <c r="T3826"/>
  <c r="T3827"/>
  <c r="T3828"/>
  <c r="T3829"/>
  <c r="T3830"/>
  <c r="T3831"/>
  <c r="T3832"/>
  <c r="T3833"/>
  <c r="T3834"/>
  <c r="T3835"/>
  <c r="T3836"/>
  <c r="T3837"/>
  <c r="T3838"/>
  <c r="T3839"/>
  <c r="T3840"/>
  <c r="T3841"/>
  <c r="T3842"/>
  <c r="T3843"/>
  <c r="T3844"/>
  <c r="T3845"/>
  <c r="T3846"/>
  <c r="T3847"/>
  <c r="T3848"/>
  <c r="T3849"/>
  <c r="T3850"/>
  <c r="T3851"/>
  <c r="T3852"/>
  <c r="T3853"/>
  <c r="T3854"/>
  <c r="T3855"/>
  <c r="T3856"/>
  <c r="T3857"/>
  <c r="T3858"/>
  <c r="T3859"/>
  <c r="T3860"/>
  <c r="T3861"/>
  <c r="T3862"/>
  <c r="T3863"/>
  <c r="T3864"/>
  <c r="T3865"/>
  <c r="T3866"/>
  <c r="T3867"/>
  <c r="T3868"/>
  <c r="T3869"/>
  <c r="T3870"/>
  <c r="T3871"/>
  <c r="T3872"/>
  <c r="T3873"/>
  <c r="T3874"/>
  <c r="T3875"/>
  <c r="T3876"/>
  <c r="T3877"/>
  <c r="T3878"/>
  <c r="T3879"/>
  <c r="T3880"/>
  <c r="T3881"/>
  <c r="T3882"/>
  <c r="T3883"/>
  <c r="T3884"/>
  <c r="T3885"/>
  <c r="T3886"/>
  <c r="T3887"/>
  <c r="T3888"/>
  <c r="T3889"/>
  <c r="T3890"/>
  <c r="T3891"/>
  <c r="T3892"/>
  <c r="T3893"/>
  <c r="T3894"/>
  <c r="T3895"/>
  <c r="T3896"/>
  <c r="T3897"/>
  <c r="T3898"/>
  <c r="T3899"/>
  <c r="T3900"/>
  <c r="T3901"/>
  <c r="T3902"/>
  <c r="T3903"/>
  <c r="T3904"/>
  <c r="T3905"/>
  <c r="T3906"/>
  <c r="T3907"/>
  <c r="T3908"/>
  <c r="T3909"/>
  <c r="T3910"/>
  <c r="T3911"/>
  <c r="T3912"/>
  <c r="T3913"/>
  <c r="T3914"/>
  <c r="T3915"/>
  <c r="T3916"/>
  <c r="T3917"/>
  <c r="T3918"/>
  <c r="T3919"/>
  <c r="T3920"/>
  <c r="T3921"/>
  <c r="T3922"/>
  <c r="T3923"/>
  <c r="T3924"/>
  <c r="T3925"/>
  <c r="T3926"/>
  <c r="T3927"/>
  <c r="T3928"/>
  <c r="T3929"/>
  <c r="T3930"/>
  <c r="T3931"/>
  <c r="T3932"/>
  <c r="T3933"/>
  <c r="T3934"/>
  <c r="T3935"/>
  <c r="T3936"/>
  <c r="T3937"/>
  <c r="T3938"/>
  <c r="T3939"/>
  <c r="T3940"/>
  <c r="T3941"/>
  <c r="T3942"/>
  <c r="T3943"/>
  <c r="T3944"/>
  <c r="T3945"/>
  <c r="T3946"/>
  <c r="T3947"/>
  <c r="T3948"/>
  <c r="T3949"/>
  <c r="T3950"/>
  <c r="T3951"/>
  <c r="T3952"/>
  <c r="T3953"/>
  <c r="T3954"/>
  <c r="T3955"/>
  <c r="T3956"/>
  <c r="T3957"/>
  <c r="T3958"/>
  <c r="T3959"/>
  <c r="T3960"/>
  <c r="T3961"/>
  <c r="T3962"/>
  <c r="T3963"/>
  <c r="T3964"/>
  <c r="T3965"/>
  <c r="T3966"/>
  <c r="T3967"/>
  <c r="T3968"/>
  <c r="T3969"/>
  <c r="T3970"/>
  <c r="T3971"/>
  <c r="T3972"/>
  <c r="T3973"/>
  <c r="T3974"/>
  <c r="T3975"/>
  <c r="T3976"/>
  <c r="T3977"/>
  <c r="T3978"/>
  <c r="T3979"/>
  <c r="T3980"/>
  <c r="T3981"/>
  <c r="T3982"/>
  <c r="T3983"/>
  <c r="T3984"/>
  <c r="T3985"/>
  <c r="T3986"/>
  <c r="T3987"/>
  <c r="T3988"/>
  <c r="T3989"/>
  <c r="T3990"/>
  <c r="T3991"/>
  <c r="T3992"/>
  <c r="T3993"/>
  <c r="T3994"/>
  <c r="T3995"/>
  <c r="T3996"/>
  <c r="T3997"/>
  <c r="T3998"/>
  <c r="T3999"/>
  <c r="T4000"/>
  <c r="T4001"/>
  <c r="T4002"/>
  <c r="T4003"/>
  <c r="T4004"/>
  <c r="T4005"/>
  <c r="T4006"/>
  <c r="T4007"/>
  <c r="T4008"/>
  <c r="T4009"/>
  <c r="T4010"/>
  <c r="T4011"/>
  <c r="T4012"/>
  <c r="T4013"/>
  <c r="T4014"/>
  <c r="T4015"/>
  <c r="T4016"/>
  <c r="T4017"/>
  <c r="T4018"/>
  <c r="T4019"/>
  <c r="T4020"/>
  <c r="T4021"/>
  <c r="T4022"/>
  <c r="T4023"/>
  <c r="T4024"/>
  <c r="T4025"/>
  <c r="T4026"/>
  <c r="T4027"/>
  <c r="T4028"/>
  <c r="T4029"/>
  <c r="T4030"/>
  <c r="T4031"/>
  <c r="T4032"/>
  <c r="T4033"/>
  <c r="T4034"/>
  <c r="T4035"/>
  <c r="T4036"/>
  <c r="T4037"/>
  <c r="T4038"/>
  <c r="T4039"/>
  <c r="T4040"/>
  <c r="T4041"/>
  <c r="T4042"/>
  <c r="T4043"/>
  <c r="T4044"/>
  <c r="T4045"/>
  <c r="T4046"/>
  <c r="T4047"/>
  <c r="T4048"/>
  <c r="T4049"/>
  <c r="T4050"/>
  <c r="T4051"/>
  <c r="T4052"/>
  <c r="T4053"/>
  <c r="T4054"/>
  <c r="T4055"/>
  <c r="T4056"/>
  <c r="T4057"/>
  <c r="T4058"/>
  <c r="T4059"/>
  <c r="T4060"/>
  <c r="T4061"/>
  <c r="T4062"/>
  <c r="T4063"/>
  <c r="T4064"/>
  <c r="T4065"/>
  <c r="T4066"/>
  <c r="T4067"/>
  <c r="T4068"/>
  <c r="T4069"/>
  <c r="T4070"/>
  <c r="T4071"/>
  <c r="T4072"/>
  <c r="T4073"/>
  <c r="T4074"/>
  <c r="T4075"/>
  <c r="T4076"/>
  <c r="T4077"/>
  <c r="T4078"/>
  <c r="T4079"/>
  <c r="T4080"/>
  <c r="T4081"/>
  <c r="T4082"/>
  <c r="T4083"/>
  <c r="T4084"/>
  <c r="T4085"/>
  <c r="T4086"/>
  <c r="T4087"/>
  <c r="T4088"/>
  <c r="T4089"/>
  <c r="T4090"/>
  <c r="T4091"/>
  <c r="T4092"/>
  <c r="T4093"/>
  <c r="T4094"/>
  <c r="T4095"/>
  <c r="T4096"/>
  <c r="T4097"/>
  <c r="T4098"/>
  <c r="T4099"/>
  <c r="T4100"/>
  <c r="T4101"/>
  <c r="T4102"/>
  <c r="T4103"/>
  <c r="T4104"/>
  <c r="T4105"/>
  <c r="T4106"/>
  <c r="T4107"/>
  <c r="T4108"/>
  <c r="T4109"/>
  <c r="T4110"/>
  <c r="T4111"/>
  <c r="T4112"/>
  <c r="T4113"/>
  <c r="T4114"/>
  <c r="T4115"/>
  <c r="T4116"/>
  <c r="T4117"/>
  <c r="T4118"/>
  <c r="T4119"/>
  <c r="T4120"/>
  <c r="T4121"/>
  <c r="T4122"/>
  <c r="T4123"/>
  <c r="T4124"/>
  <c r="T4125"/>
  <c r="T4126"/>
  <c r="T4127"/>
  <c r="T4128"/>
  <c r="T4129"/>
  <c r="T4130"/>
  <c r="T4131"/>
  <c r="T4132"/>
  <c r="T4133"/>
  <c r="T4134"/>
  <c r="T4135"/>
  <c r="T4136"/>
  <c r="T4137"/>
  <c r="T4138"/>
  <c r="T4139"/>
  <c r="T4140"/>
  <c r="T4141"/>
  <c r="T4142"/>
  <c r="T4143"/>
  <c r="T4144"/>
  <c r="T4145"/>
  <c r="T4146"/>
  <c r="T4147"/>
  <c r="T4148"/>
  <c r="T4149"/>
  <c r="T4150"/>
  <c r="T4151"/>
  <c r="T4152"/>
  <c r="T4153"/>
  <c r="T4154"/>
  <c r="T4155"/>
  <c r="T4156"/>
  <c r="T4157"/>
  <c r="T4158"/>
  <c r="T4159"/>
  <c r="T4160"/>
  <c r="T4161"/>
  <c r="T4162"/>
  <c r="T4163"/>
  <c r="T4164"/>
  <c r="T4165"/>
  <c r="T4166"/>
  <c r="T4167"/>
  <c r="T4168"/>
  <c r="T4169"/>
  <c r="T4170"/>
  <c r="T4171"/>
  <c r="T4172"/>
  <c r="T4173"/>
  <c r="T4174"/>
  <c r="T4175"/>
  <c r="T4176"/>
  <c r="T4177"/>
  <c r="T4178"/>
  <c r="T4179"/>
  <c r="T4180"/>
  <c r="T4181"/>
  <c r="T4182"/>
  <c r="T4183"/>
  <c r="T4184"/>
  <c r="T4185"/>
  <c r="T4186"/>
  <c r="T4187"/>
  <c r="T4188"/>
  <c r="T4189"/>
  <c r="T4190"/>
  <c r="T4191"/>
  <c r="T4192"/>
  <c r="T4193"/>
  <c r="T4194"/>
  <c r="T5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L1254"/>
  <c r="L1255"/>
  <c r="L1256"/>
  <c r="L1257"/>
  <c r="L1258"/>
  <c r="L1259"/>
  <c r="L1260"/>
  <c r="L1261"/>
  <c r="L1262"/>
  <c r="L1263"/>
  <c r="L1264"/>
  <c r="L1265"/>
  <c r="L1266"/>
  <c r="L1267"/>
  <c r="L1268"/>
  <c r="L1269"/>
  <c r="L1270"/>
  <c r="L1271"/>
  <c r="L1272"/>
  <c r="L1273"/>
  <c r="L1274"/>
  <c r="L1275"/>
  <c r="L1276"/>
  <c r="L1277"/>
  <c r="L1278"/>
  <c r="L1279"/>
  <c r="L1280"/>
  <c r="L1281"/>
  <c r="L1282"/>
  <c r="L1283"/>
  <c r="L1284"/>
  <c r="L1285"/>
  <c r="L1286"/>
  <c r="L1287"/>
  <c r="L1288"/>
  <c r="L1289"/>
  <c r="L1290"/>
  <c r="L1291"/>
  <c r="L1292"/>
  <c r="L1293"/>
  <c r="L1294"/>
  <c r="L1295"/>
  <c r="L1296"/>
  <c r="L1297"/>
  <c r="L1298"/>
  <c r="L1299"/>
  <c r="L1300"/>
  <c r="L1301"/>
  <c r="L1302"/>
  <c r="L1303"/>
  <c r="L1304"/>
  <c r="L1305"/>
  <c r="L1306"/>
  <c r="L1307"/>
  <c r="L1308"/>
  <c r="L1309"/>
  <c r="L1310"/>
  <c r="L1311"/>
  <c r="L1312"/>
  <c r="L1313"/>
  <c r="L1314"/>
  <c r="L1315"/>
  <c r="L1316"/>
  <c r="L1317"/>
  <c r="L1318"/>
  <c r="L1319"/>
  <c r="L1320"/>
  <c r="L1321"/>
  <c r="L1322"/>
  <c r="L1323"/>
  <c r="L1324"/>
  <c r="L1325"/>
  <c r="L1326"/>
  <c r="L1327"/>
  <c r="L1328"/>
  <c r="L1329"/>
  <c r="L1330"/>
  <c r="L1331"/>
  <c r="L1332"/>
  <c r="L1333"/>
  <c r="L1334"/>
  <c r="L1335"/>
  <c r="L1336"/>
  <c r="L1337"/>
  <c r="L1338"/>
  <c r="L1339"/>
  <c r="L1340"/>
  <c r="L1341"/>
  <c r="L1342"/>
  <c r="L1343"/>
  <c r="L1344"/>
  <c r="L1345"/>
  <c r="L1346"/>
  <c r="L1347"/>
  <c r="L1348"/>
  <c r="L1349"/>
  <c r="L1350"/>
  <c r="L1351"/>
  <c r="L1352"/>
  <c r="L1353"/>
  <c r="L1354"/>
  <c r="L1355"/>
  <c r="L1356"/>
  <c r="L1357"/>
  <c r="L1358"/>
  <c r="L1359"/>
  <c r="L1360"/>
  <c r="L1361"/>
  <c r="L1362"/>
  <c r="L1363"/>
  <c r="L1364"/>
  <c r="L1365"/>
  <c r="L1366"/>
  <c r="L1367"/>
  <c r="L1368"/>
  <c r="L1369"/>
  <c r="L1370"/>
  <c r="L1371"/>
  <c r="L1372"/>
  <c r="L1373"/>
  <c r="L1374"/>
  <c r="L1375"/>
  <c r="L1376"/>
  <c r="L1377"/>
  <c r="L1378"/>
  <c r="L1379"/>
  <c r="L1380"/>
  <c r="L1381"/>
  <c r="L1382"/>
  <c r="L1383"/>
  <c r="L1384"/>
  <c r="L1385"/>
  <c r="L1386"/>
  <c r="L1387"/>
  <c r="L1388"/>
  <c r="L1389"/>
  <c r="L1390"/>
  <c r="L1391"/>
  <c r="L1392"/>
  <c r="L1393"/>
  <c r="L1394"/>
  <c r="L1395"/>
  <c r="L1396"/>
  <c r="L1397"/>
  <c r="L1398"/>
  <c r="L1399"/>
  <c r="L1400"/>
  <c r="L1401"/>
  <c r="L1402"/>
  <c r="L1403"/>
  <c r="L1404"/>
  <c r="L1405"/>
  <c r="L1406"/>
  <c r="L1407"/>
  <c r="L1408"/>
  <c r="L1409"/>
  <c r="L1410"/>
  <c r="L1411"/>
  <c r="L1412"/>
  <c r="L1413"/>
  <c r="L1414"/>
  <c r="L1415"/>
  <c r="L1416"/>
  <c r="L1417"/>
  <c r="L1418"/>
  <c r="L1419"/>
  <c r="L1420"/>
  <c r="L1421"/>
  <c r="L1422"/>
  <c r="L1423"/>
  <c r="L1424"/>
  <c r="L1425"/>
  <c r="L1426"/>
  <c r="L1427"/>
  <c r="L1428"/>
  <c r="L1429"/>
  <c r="L1430"/>
  <c r="L1431"/>
  <c r="L1432"/>
  <c r="L1433"/>
  <c r="L1434"/>
  <c r="L1435"/>
  <c r="L1436"/>
  <c r="L1437"/>
  <c r="L1438"/>
  <c r="L1439"/>
  <c r="L1440"/>
  <c r="L1441"/>
  <c r="L1442"/>
  <c r="L1443"/>
  <c r="L1444"/>
  <c r="L1445"/>
  <c r="L1446"/>
  <c r="L1447"/>
  <c r="L1448"/>
  <c r="L1449"/>
  <c r="L1450"/>
  <c r="L1451"/>
  <c r="L1452"/>
  <c r="L1453"/>
  <c r="L1454"/>
  <c r="L1455"/>
  <c r="L1456"/>
  <c r="L1457"/>
  <c r="L1458"/>
  <c r="L1459"/>
  <c r="L1460"/>
  <c r="L1461"/>
  <c r="L1462"/>
  <c r="L1463"/>
  <c r="L1464"/>
  <c r="L1465"/>
  <c r="L1466"/>
  <c r="L1467"/>
  <c r="L1468"/>
  <c r="L1469"/>
  <c r="L1470"/>
  <c r="L1471"/>
  <c r="L1472"/>
  <c r="L1473"/>
  <c r="L1474"/>
  <c r="L1475"/>
  <c r="L1476"/>
  <c r="L1477"/>
  <c r="L1478"/>
  <c r="L1479"/>
  <c r="L1480"/>
  <c r="L1481"/>
  <c r="L1482"/>
  <c r="L1483"/>
  <c r="L1484"/>
  <c r="L1485"/>
  <c r="L1486"/>
  <c r="L1487"/>
  <c r="L1488"/>
  <c r="L1489"/>
  <c r="L1490"/>
  <c r="L1491"/>
  <c r="L1492"/>
  <c r="L1493"/>
  <c r="L1494"/>
  <c r="L1495"/>
  <c r="L1496"/>
  <c r="L1497"/>
  <c r="L1498"/>
  <c r="L1499"/>
  <c r="L1500"/>
  <c r="L1501"/>
  <c r="L1502"/>
  <c r="L1503"/>
  <c r="L1504"/>
  <c r="L1505"/>
  <c r="L1506"/>
  <c r="L1507"/>
  <c r="L1508"/>
  <c r="L1509"/>
  <c r="L1510"/>
  <c r="L1511"/>
  <c r="L1512"/>
  <c r="L1513"/>
  <c r="L1514"/>
  <c r="L1515"/>
  <c r="L1516"/>
  <c r="L1517"/>
  <c r="L1518"/>
  <c r="L1519"/>
  <c r="L1520"/>
  <c r="L1521"/>
  <c r="L1522"/>
  <c r="L1523"/>
  <c r="L1524"/>
  <c r="L1525"/>
  <c r="L1526"/>
  <c r="L1527"/>
  <c r="L1528"/>
  <c r="L1529"/>
  <c r="L1530"/>
  <c r="L1531"/>
  <c r="L1532"/>
  <c r="L1533"/>
  <c r="L1534"/>
  <c r="L1535"/>
  <c r="L1536"/>
  <c r="L1537"/>
  <c r="L1538"/>
  <c r="L1539"/>
  <c r="L1540"/>
  <c r="L1541"/>
  <c r="L1542"/>
  <c r="L1543"/>
  <c r="L1544"/>
  <c r="L1545"/>
  <c r="L1546"/>
  <c r="L1547"/>
  <c r="L1548"/>
  <c r="L1549"/>
  <c r="L1550"/>
  <c r="L1551"/>
  <c r="L1552"/>
  <c r="L1553"/>
  <c r="L1554"/>
  <c r="L1555"/>
  <c r="L1556"/>
  <c r="L1557"/>
  <c r="L1558"/>
  <c r="L1559"/>
  <c r="L1560"/>
  <c r="L1561"/>
  <c r="L1562"/>
  <c r="L1563"/>
  <c r="L1564"/>
  <c r="L1565"/>
  <c r="L1566"/>
  <c r="L1567"/>
  <c r="L1568"/>
  <c r="L1569"/>
  <c r="L1570"/>
  <c r="L1571"/>
  <c r="L1572"/>
  <c r="L1573"/>
  <c r="L1574"/>
  <c r="L1575"/>
  <c r="L1576"/>
  <c r="L1577"/>
  <c r="L1578"/>
  <c r="L1579"/>
  <c r="L1580"/>
  <c r="L1581"/>
  <c r="L1582"/>
  <c r="L1583"/>
  <c r="L1584"/>
  <c r="L1585"/>
  <c r="L1586"/>
  <c r="L1587"/>
  <c r="L1588"/>
  <c r="L1589"/>
  <c r="L1590"/>
  <c r="L1591"/>
  <c r="L1592"/>
  <c r="L1593"/>
  <c r="L1594"/>
  <c r="L1595"/>
  <c r="L1596"/>
  <c r="L1597"/>
  <c r="L1598"/>
  <c r="L1599"/>
  <c r="L1600"/>
  <c r="L1601"/>
  <c r="L1602"/>
  <c r="L1603"/>
  <c r="L1604"/>
  <c r="L1605"/>
  <c r="L1606"/>
  <c r="L1607"/>
  <c r="L1608"/>
  <c r="L1609"/>
  <c r="L1610"/>
  <c r="L1611"/>
  <c r="L1612"/>
  <c r="L1613"/>
  <c r="L1614"/>
  <c r="L1615"/>
  <c r="L1616"/>
  <c r="L1617"/>
  <c r="L1618"/>
  <c r="L1619"/>
  <c r="L1620"/>
  <c r="L1621"/>
  <c r="L1622"/>
  <c r="L1623"/>
  <c r="L1624"/>
  <c r="L1625"/>
  <c r="L1626"/>
  <c r="L1627"/>
  <c r="L1628"/>
  <c r="L1629"/>
  <c r="L1630"/>
  <c r="L1631"/>
  <c r="L1632"/>
  <c r="L1633"/>
  <c r="L1634"/>
  <c r="L1635"/>
  <c r="L1636"/>
  <c r="L1637"/>
  <c r="L1638"/>
  <c r="L1639"/>
  <c r="L1640"/>
  <c r="L1641"/>
  <c r="L1642"/>
  <c r="L1643"/>
  <c r="L1644"/>
  <c r="L1645"/>
  <c r="L1646"/>
  <c r="L1647"/>
  <c r="L1648"/>
  <c r="L1649"/>
  <c r="L1650"/>
  <c r="L1651"/>
  <c r="L1652"/>
  <c r="L1653"/>
  <c r="L1654"/>
  <c r="L1655"/>
  <c r="L1656"/>
  <c r="L1657"/>
  <c r="L1658"/>
  <c r="L1659"/>
  <c r="L1660"/>
  <c r="L1661"/>
  <c r="L1662"/>
  <c r="L1663"/>
  <c r="L1664"/>
  <c r="L1665"/>
  <c r="L1666"/>
  <c r="L1667"/>
  <c r="L1668"/>
  <c r="L1669"/>
  <c r="L1670"/>
  <c r="L1671"/>
  <c r="L1672"/>
  <c r="L1673"/>
  <c r="L1674"/>
  <c r="L1675"/>
  <c r="L1676"/>
  <c r="L1677"/>
  <c r="L1678"/>
  <c r="L1679"/>
  <c r="L1680"/>
  <c r="L1681"/>
  <c r="L1682"/>
  <c r="L1683"/>
  <c r="L1684"/>
  <c r="L1685"/>
  <c r="L1686"/>
  <c r="L1687"/>
  <c r="L1688"/>
  <c r="L1689"/>
  <c r="L1690"/>
  <c r="L1691"/>
  <c r="L1692"/>
  <c r="L1693"/>
  <c r="L1694"/>
  <c r="L1695"/>
  <c r="L1696"/>
  <c r="L1697"/>
  <c r="L1698"/>
  <c r="L1699"/>
  <c r="L1700"/>
  <c r="L1701"/>
  <c r="L1702"/>
  <c r="L1703"/>
  <c r="L1704"/>
  <c r="L1705"/>
  <c r="L1706"/>
  <c r="L1707"/>
  <c r="L1708"/>
  <c r="L1709"/>
  <c r="L1710"/>
  <c r="L1711"/>
  <c r="L1712"/>
  <c r="L1713"/>
  <c r="L1714"/>
  <c r="L1715"/>
  <c r="L1716"/>
  <c r="L1717"/>
  <c r="L1718"/>
  <c r="L1719"/>
  <c r="L1720"/>
  <c r="L1721"/>
  <c r="L1722"/>
  <c r="L1723"/>
  <c r="L1724"/>
  <c r="L1725"/>
  <c r="L1726"/>
  <c r="L1727"/>
  <c r="L1728"/>
  <c r="L1729"/>
  <c r="L1730"/>
  <c r="L1731"/>
  <c r="L1732"/>
  <c r="L1733"/>
  <c r="L1734"/>
  <c r="L1735"/>
  <c r="L1736"/>
  <c r="L1737"/>
  <c r="L1738"/>
  <c r="L1739"/>
  <c r="L1740"/>
  <c r="L1741"/>
  <c r="L1742"/>
  <c r="L1743"/>
  <c r="L1744"/>
  <c r="L1745"/>
  <c r="L1746"/>
  <c r="L1747"/>
  <c r="L1748"/>
  <c r="L1749"/>
  <c r="L1750"/>
  <c r="L1751"/>
  <c r="L1752"/>
  <c r="L1753"/>
  <c r="L1754"/>
  <c r="L1755"/>
  <c r="L1756"/>
  <c r="L1757"/>
  <c r="L1758"/>
  <c r="L1759"/>
  <c r="L1760"/>
  <c r="L1761"/>
  <c r="L1762"/>
  <c r="L1763"/>
  <c r="L1764"/>
  <c r="L1765"/>
  <c r="L1766"/>
  <c r="L1767"/>
  <c r="L1768"/>
  <c r="L1769"/>
  <c r="L1770"/>
  <c r="L1771"/>
  <c r="L1772"/>
  <c r="L1773"/>
  <c r="L1774"/>
  <c r="L1775"/>
  <c r="L1776"/>
  <c r="L1777"/>
  <c r="L1778"/>
  <c r="L1779"/>
  <c r="L1780"/>
  <c r="L1781"/>
  <c r="L1782"/>
  <c r="L1783"/>
  <c r="L1784"/>
  <c r="L1785"/>
  <c r="L1786"/>
  <c r="L1787"/>
  <c r="L1788"/>
  <c r="L1789"/>
  <c r="L1790"/>
  <c r="L1791"/>
  <c r="L1792"/>
  <c r="L1793"/>
  <c r="L1794"/>
  <c r="L1795"/>
  <c r="L1796"/>
  <c r="L1797"/>
  <c r="L1798"/>
  <c r="L1799"/>
  <c r="L1800"/>
  <c r="L1801"/>
  <c r="L1802"/>
  <c r="L1803"/>
  <c r="L1804"/>
  <c r="L1805"/>
  <c r="L1806"/>
  <c r="L1807"/>
  <c r="L1808"/>
  <c r="L1809"/>
  <c r="L1810"/>
  <c r="L1811"/>
  <c r="L1812"/>
  <c r="L1813"/>
  <c r="L1814"/>
  <c r="L1815"/>
  <c r="L1816"/>
  <c r="L1817"/>
  <c r="L1818"/>
  <c r="L1819"/>
  <c r="L1820"/>
  <c r="L1821"/>
  <c r="L1822"/>
  <c r="L1823"/>
  <c r="L1824"/>
  <c r="L1825"/>
  <c r="L1826"/>
  <c r="L1827"/>
  <c r="L1828"/>
  <c r="L1829"/>
  <c r="L1830"/>
  <c r="L1831"/>
  <c r="L1832"/>
  <c r="L1833"/>
  <c r="L1834"/>
  <c r="L1835"/>
  <c r="L1836"/>
  <c r="L1837"/>
  <c r="L1838"/>
  <c r="L1839"/>
  <c r="L1840"/>
  <c r="L1841"/>
  <c r="L1842"/>
  <c r="L1843"/>
  <c r="L1844"/>
  <c r="L1845"/>
  <c r="L1846"/>
  <c r="L1847"/>
  <c r="L1848"/>
  <c r="L1849"/>
  <c r="L1850"/>
  <c r="L1851"/>
  <c r="L1852"/>
  <c r="L1853"/>
  <c r="L1854"/>
  <c r="L1855"/>
  <c r="L1856"/>
  <c r="L1857"/>
  <c r="L1858"/>
  <c r="L1859"/>
  <c r="L1860"/>
  <c r="L1861"/>
  <c r="L1862"/>
  <c r="L1863"/>
  <c r="L1864"/>
  <c r="L1865"/>
  <c r="L1866"/>
  <c r="L1867"/>
  <c r="L1868"/>
  <c r="L1869"/>
  <c r="L1870"/>
  <c r="L1871"/>
  <c r="L1872"/>
  <c r="L1873"/>
  <c r="L1874"/>
  <c r="L1875"/>
  <c r="L1876"/>
  <c r="L1877"/>
  <c r="L1878"/>
  <c r="L1879"/>
  <c r="L1880"/>
  <c r="L1881"/>
  <c r="L1882"/>
  <c r="L1883"/>
  <c r="L1884"/>
  <c r="L1885"/>
  <c r="L1886"/>
  <c r="L1887"/>
  <c r="L1888"/>
  <c r="L1889"/>
  <c r="L1890"/>
  <c r="L1891"/>
  <c r="L1892"/>
  <c r="L1893"/>
  <c r="L1894"/>
  <c r="L1895"/>
  <c r="L1896"/>
  <c r="L1897"/>
  <c r="L1898"/>
  <c r="L1899"/>
  <c r="L1900"/>
  <c r="L1901"/>
  <c r="L1902"/>
  <c r="L1903"/>
  <c r="L1904"/>
  <c r="L1905"/>
  <c r="L1906"/>
  <c r="L1907"/>
  <c r="L1908"/>
  <c r="L1909"/>
  <c r="L1910"/>
  <c r="L1911"/>
  <c r="L1912"/>
  <c r="L1913"/>
  <c r="L1914"/>
  <c r="L1915"/>
  <c r="L1916"/>
  <c r="L1917"/>
  <c r="L1918"/>
  <c r="L1919"/>
  <c r="L1920"/>
  <c r="L1921"/>
  <c r="L1922"/>
  <c r="L1923"/>
  <c r="L1924"/>
  <c r="L1925"/>
  <c r="L1926"/>
  <c r="L1927"/>
  <c r="L1928"/>
  <c r="L1929"/>
  <c r="L1930"/>
  <c r="L1931"/>
  <c r="L1932"/>
  <c r="L1933"/>
  <c r="L1934"/>
  <c r="L1935"/>
  <c r="L1936"/>
  <c r="L1937"/>
  <c r="L1938"/>
  <c r="L1939"/>
  <c r="L1940"/>
  <c r="L1941"/>
  <c r="L1942"/>
  <c r="L1943"/>
  <c r="L1944"/>
  <c r="L1945"/>
  <c r="L1946"/>
  <c r="L1947"/>
  <c r="L1948"/>
  <c r="L1949"/>
  <c r="L1950"/>
  <c r="L1951"/>
  <c r="L1952"/>
  <c r="L1953"/>
  <c r="L1954"/>
  <c r="L1955"/>
  <c r="L1956"/>
  <c r="L1957"/>
  <c r="L1958"/>
  <c r="L1959"/>
  <c r="L1960"/>
  <c r="L1961"/>
  <c r="L1962"/>
  <c r="L1963"/>
  <c r="L1964"/>
  <c r="L1965"/>
  <c r="L1966"/>
  <c r="L1967"/>
  <c r="L1968"/>
  <c r="L1969"/>
  <c r="L1970"/>
  <c r="L1971"/>
  <c r="L1972"/>
  <c r="L1973"/>
  <c r="L1974"/>
  <c r="L1975"/>
  <c r="L1976"/>
  <c r="L1977"/>
  <c r="L1978"/>
  <c r="L1979"/>
  <c r="L1980"/>
  <c r="L1981"/>
  <c r="L1982"/>
  <c r="L1983"/>
  <c r="L1984"/>
  <c r="L1985"/>
  <c r="L1986"/>
  <c r="L1987"/>
  <c r="L1988"/>
  <c r="L1989"/>
  <c r="L1990"/>
  <c r="L1991"/>
  <c r="L1992"/>
  <c r="L1993"/>
  <c r="L1994"/>
  <c r="L1995"/>
  <c r="L1996"/>
  <c r="L1997"/>
  <c r="L1998"/>
  <c r="L1999"/>
  <c r="L2000"/>
  <c r="L2001"/>
  <c r="L2002"/>
  <c r="L2003"/>
  <c r="L2004"/>
  <c r="L2005"/>
  <c r="L2006"/>
  <c r="L2007"/>
  <c r="L2008"/>
  <c r="L2009"/>
  <c r="L2010"/>
  <c r="L2011"/>
  <c r="L2012"/>
  <c r="L2013"/>
  <c r="L2014"/>
  <c r="L2015"/>
  <c r="L2016"/>
  <c r="L2017"/>
  <c r="L2018"/>
  <c r="L2019"/>
  <c r="L2020"/>
  <c r="L2021"/>
  <c r="L2022"/>
  <c r="L2023"/>
  <c r="L2024"/>
  <c r="L2025"/>
  <c r="L2026"/>
  <c r="L2027"/>
  <c r="L2028"/>
  <c r="L2029"/>
  <c r="L2030"/>
  <c r="L2031"/>
  <c r="L2032"/>
  <c r="L2033"/>
  <c r="L2034"/>
  <c r="L2035"/>
  <c r="L2036"/>
  <c r="L2037"/>
  <c r="L2038"/>
  <c r="L2039"/>
  <c r="L2040"/>
  <c r="L2041"/>
  <c r="L2042"/>
  <c r="L2043"/>
  <c r="L2044"/>
  <c r="L2045"/>
  <c r="L2046"/>
  <c r="L2047"/>
  <c r="L2048"/>
  <c r="L2049"/>
  <c r="L2050"/>
  <c r="L2051"/>
  <c r="L2052"/>
  <c r="L2053"/>
  <c r="L2054"/>
  <c r="L2055"/>
  <c r="L2056"/>
  <c r="L2057"/>
  <c r="L2058"/>
  <c r="L2059"/>
  <c r="L2060"/>
  <c r="L2061"/>
  <c r="L2062"/>
  <c r="L2063"/>
  <c r="L2064"/>
  <c r="L2065"/>
  <c r="L2066"/>
  <c r="L2067"/>
  <c r="L2068"/>
  <c r="L2069"/>
  <c r="L2070"/>
  <c r="L2071"/>
  <c r="L2072"/>
  <c r="L2073"/>
  <c r="L2074"/>
  <c r="L2075"/>
  <c r="L2076"/>
  <c r="L2077"/>
  <c r="L2078"/>
  <c r="L2079"/>
  <c r="L2080"/>
  <c r="L2081"/>
  <c r="L2082"/>
  <c r="L2083"/>
  <c r="L2084"/>
  <c r="L2085"/>
  <c r="L2086"/>
  <c r="L2087"/>
  <c r="L2088"/>
  <c r="L2089"/>
  <c r="L2090"/>
  <c r="L2091"/>
  <c r="L2092"/>
  <c r="L2093"/>
  <c r="L2094"/>
  <c r="L2095"/>
  <c r="L2096"/>
  <c r="L2097"/>
  <c r="L2098"/>
  <c r="L2099"/>
  <c r="L2100"/>
  <c r="L2101"/>
  <c r="L2102"/>
  <c r="L2103"/>
  <c r="L2104"/>
  <c r="L2105"/>
  <c r="L2106"/>
  <c r="L2107"/>
  <c r="L2108"/>
  <c r="L2109"/>
  <c r="L2110"/>
  <c r="L2111"/>
  <c r="L2112"/>
  <c r="L2113"/>
  <c r="L2114"/>
  <c r="L2115"/>
  <c r="L2116"/>
  <c r="L2117"/>
  <c r="L2118"/>
  <c r="L2119"/>
  <c r="L2120"/>
  <c r="L2121"/>
  <c r="L2122"/>
  <c r="L2123"/>
  <c r="L2124"/>
  <c r="L2125"/>
  <c r="L2126"/>
  <c r="L2127"/>
  <c r="L2128"/>
  <c r="L2129"/>
  <c r="L2130"/>
  <c r="L2131"/>
  <c r="L2132"/>
  <c r="L2133"/>
  <c r="L2134"/>
  <c r="L2135"/>
  <c r="L2136"/>
  <c r="L2137"/>
  <c r="L2138"/>
  <c r="L2139"/>
  <c r="L2140"/>
  <c r="L2141"/>
  <c r="L2142"/>
  <c r="L2143"/>
  <c r="L2144"/>
  <c r="L2145"/>
  <c r="L2146"/>
  <c r="L2147"/>
  <c r="L2148"/>
  <c r="L2149"/>
  <c r="L2150"/>
  <c r="L2151"/>
  <c r="L2152"/>
  <c r="L2153"/>
  <c r="L2154"/>
  <c r="L2155"/>
  <c r="L2156"/>
  <c r="L2157"/>
  <c r="L2158"/>
  <c r="L2159"/>
  <c r="L2160"/>
  <c r="L2161"/>
  <c r="L2162"/>
  <c r="L2163"/>
  <c r="L2164"/>
  <c r="L2165"/>
  <c r="L2166"/>
  <c r="L2167"/>
  <c r="L2168"/>
  <c r="L2169"/>
  <c r="L2170"/>
  <c r="L2171"/>
  <c r="L2172"/>
  <c r="L2173"/>
  <c r="L2174"/>
  <c r="L2175"/>
  <c r="L2176"/>
  <c r="L2177"/>
  <c r="L2178"/>
  <c r="L2179"/>
  <c r="L2180"/>
  <c r="L2181"/>
  <c r="L2182"/>
  <c r="L2183"/>
  <c r="L2184"/>
  <c r="L2185"/>
  <c r="L2186"/>
  <c r="L2187"/>
  <c r="L2188"/>
  <c r="L2189"/>
  <c r="L2190"/>
  <c r="L2191"/>
  <c r="L2192"/>
  <c r="L2193"/>
  <c r="L2194"/>
  <c r="L2195"/>
  <c r="L2196"/>
  <c r="L2197"/>
  <c r="L2198"/>
  <c r="L2199"/>
  <c r="L2200"/>
  <c r="L2201"/>
  <c r="L2202"/>
  <c r="L2203"/>
  <c r="L2204"/>
  <c r="L2205"/>
  <c r="L2206"/>
  <c r="L2207"/>
  <c r="L2208"/>
  <c r="L2209"/>
  <c r="L2210"/>
  <c r="L2211"/>
  <c r="L2212"/>
  <c r="L2213"/>
  <c r="L2214"/>
  <c r="L2215"/>
  <c r="L2216"/>
  <c r="L2217"/>
  <c r="L2218"/>
  <c r="L2219"/>
  <c r="L2220"/>
  <c r="L2221"/>
  <c r="L2222"/>
  <c r="L2223"/>
  <c r="L2224"/>
  <c r="L2225"/>
  <c r="L2226"/>
  <c r="L2227"/>
  <c r="L2228"/>
  <c r="L2229"/>
  <c r="L2230"/>
  <c r="L2231"/>
  <c r="L2232"/>
  <c r="L2233"/>
  <c r="L2234"/>
  <c r="L2235"/>
  <c r="L2236"/>
  <c r="L2237"/>
  <c r="L2238"/>
  <c r="L2239"/>
  <c r="L2240"/>
  <c r="L2241"/>
  <c r="L2242"/>
  <c r="L2243"/>
  <c r="L2244"/>
  <c r="L2245"/>
  <c r="L2246"/>
  <c r="L2247"/>
  <c r="L2248"/>
  <c r="L2249"/>
  <c r="L2250"/>
  <c r="L2251"/>
  <c r="L2252"/>
  <c r="L2253"/>
  <c r="L2254"/>
  <c r="L2255"/>
  <c r="L2256"/>
  <c r="L2257"/>
  <c r="L2258"/>
  <c r="L2259"/>
  <c r="L2260"/>
  <c r="L2261"/>
  <c r="L2262"/>
  <c r="L2263"/>
  <c r="L2264"/>
  <c r="L2265"/>
  <c r="L2266"/>
  <c r="L2267"/>
  <c r="L2268"/>
  <c r="L2269"/>
  <c r="L2270"/>
  <c r="L2271"/>
  <c r="L2272"/>
  <c r="L2273"/>
  <c r="L2274"/>
  <c r="L2275"/>
  <c r="L2276"/>
  <c r="L2277"/>
  <c r="L2278"/>
  <c r="L2279"/>
  <c r="L2280"/>
  <c r="L2281"/>
  <c r="L2282"/>
  <c r="L2283"/>
  <c r="L2284"/>
  <c r="L2285"/>
  <c r="L2286"/>
  <c r="L2287"/>
  <c r="L2288"/>
  <c r="L2289"/>
  <c r="L2290"/>
  <c r="L2291"/>
  <c r="L2292"/>
  <c r="L2293"/>
  <c r="L2294"/>
  <c r="L2295"/>
  <c r="L2296"/>
  <c r="L2297"/>
  <c r="L2298"/>
  <c r="L2299"/>
  <c r="L2300"/>
  <c r="L2301"/>
  <c r="L2302"/>
  <c r="L2303"/>
  <c r="L2304"/>
  <c r="L2305"/>
  <c r="L2306"/>
  <c r="L2307"/>
  <c r="L2308"/>
  <c r="L2309"/>
  <c r="L2310"/>
  <c r="L2311"/>
  <c r="L2312"/>
  <c r="L2313"/>
  <c r="L2314"/>
  <c r="L2315"/>
  <c r="L2316"/>
  <c r="L2317"/>
  <c r="L2318"/>
  <c r="L2319"/>
  <c r="L2320"/>
  <c r="L2321"/>
  <c r="L2322"/>
  <c r="L2323"/>
  <c r="L2324"/>
  <c r="L2325"/>
  <c r="L2326"/>
  <c r="L2327"/>
  <c r="L2328"/>
  <c r="L2329"/>
  <c r="L2330"/>
  <c r="L2331"/>
  <c r="L2332"/>
  <c r="L2333"/>
  <c r="L2334"/>
  <c r="L2335"/>
  <c r="L2336"/>
  <c r="L2337"/>
  <c r="L2338"/>
  <c r="L2339"/>
  <c r="L2340"/>
  <c r="L2341"/>
  <c r="L2342"/>
  <c r="L2343"/>
  <c r="L2344"/>
  <c r="L2345"/>
  <c r="L2346"/>
  <c r="L2347"/>
  <c r="L2348"/>
  <c r="L2349"/>
  <c r="L2350"/>
  <c r="L2351"/>
  <c r="L2352"/>
  <c r="L2353"/>
  <c r="L2354"/>
  <c r="L2355"/>
  <c r="L2356"/>
  <c r="L2357"/>
  <c r="L2358"/>
  <c r="L2359"/>
  <c r="L2360"/>
  <c r="L2361"/>
  <c r="L2362"/>
  <c r="L2363"/>
  <c r="L2364"/>
  <c r="L2365"/>
  <c r="L2366"/>
  <c r="L2367"/>
  <c r="L2368"/>
  <c r="L2369"/>
  <c r="L2370"/>
  <c r="L2371"/>
  <c r="L2372"/>
  <c r="L2373"/>
  <c r="L2374"/>
  <c r="L2375"/>
  <c r="L2376"/>
  <c r="L2377"/>
  <c r="L2378"/>
  <c r="L2379"/>
  <c r="L2380"/>
  <c r="L2381"/>
  <c r="L2382"/>
  <c r="L2383"/>
  <c r="L2384"/>
  <c r="L2385"/>
  <c r="L2386"/>
  <c r="L2387"/>
  <c r="L2388"/>
  <c r="L2389"/>
  <c r="L2390"/>
  <c r="L2391"/>
  <c r="L2392"/>
  <c r="L2393"/>
  <c r="L2394"/>
  <c r="L2395"/>
  <c r="L2396"/>
  <c r="L2397"/>
  <c r="L2398"/>
  <c r="L2399"/>
  <c r="L2400"/>
  <c r="L2401"/>
  <c r="L2402"/>
  <c r="L2403"/>
  <c r="L2404"/>
  <c r="L2405"/>
  <c r="L2406"/>
  <c r="L2407"/>
  <c r="L2408"/>
  <c r="L2409"/>
  <c r="L2410"/>
  <c r="L2411"/>
  <c r="L2412"/>
  <c r="L2413"/>
  <c r="L2414"/>
  <c r="L2415"/>
  <c r="L2416"/>
  <c r="L2417"/>
  <c r="L2418"/>
  <c r="L2419"/>
  <c r="L2420"/>
  <c r="L2421"/>
  <c r="L2422"/>
  <c r="L2423"/>
  <c r="L2424"/>
  <c r="L2425"/>
  <c r="L2426"/>
  <c r="L2427"/>
  <c r="L2428"/>
  <c r="L2429"/>
  <c r="L2430"/>
  <c r="L2431"/>
  <c r="L2432"/>
  <c r="L2433"/>
  <c r="L2434"/>
  <c r="L2435"/>
  <c r="L2436"/>
  <c r="L2437"/>
  <c r="L2438"/>
  <c r="L2439"/>
  <c r="L2440"/>
  <c r="L2441"/>
  <c r="L2442"/>
  <c r="L2443"/>
  <c r="L2444"/>
  <c r="L2445"/>
  <c r="L2446"/>
  <c r="L2447"/>
  <c r="L2448"/>
  <c r="L2449"/>
  <c r="L2450"/>
  <c r="L2451"/>
  <c r="L2452"/>
  <c r="L2453"/>
  <c r="L2454"/>
  <c r="L2455"/>
  <c r="L2456"/>
  <c r="L2457"/>
  <c r="L2458"/>
  <c r="L2459"/>
  <c r="L2460"/>
  <c r="L2461"/>
  <c r="L2462"/>
  <c r="L2463"/>
  <c r="L2464"/>
  <c r="L2465"/>
  <c r="L2466"/>
  <c r="L2467"/>
  <c r="L2468"/>
  <c r="L2469"/>
  <c r="L2470"/>
  <c r="L2471"/>
  <c r="L2472"/>
  <c r="L2473"/>
  <c r="L2474"/>
  <c r="L2475"/>
  <c r="L2476"/>
  <c r="L2477"/>
  <c r="L2478"/>
  <c r="L2479"/>
  <c r="L2480"/>
  <c r="L2481"/>
  <c r="L2482"/>
  <c r="L2483"/>
  <c r="L2484"/>
  <c r="L2485"/>
  <c r="L2486"/>
  <c r="L2487"/>
  <c r="L2488"/>
  <c r="L2489"/>
  <c r="L2490"/>
  <c r="L2491"/>
  <c r="L2492"/>
  <c r="L2493"/>
  <c r="L2494"/>
  <c r="L2495"/>
  <c r="L2496"/>
  <c r="L2497"/>
  <c r="L2498"/>
  <c r="L2499"/>
  <c r="L2500"/>
  <c r="L2501"/>
  <c r="L2502"/>
  <c r="L2503"/>
  <c r="L2504"/>
  <c r="L2505"/>
  <c r="L2506"/>
  <c r="L2507"/>
  <c r="L2508"/>
  <c r="L2509"/>
  <c r="L2510"/>
  <c r="L2511"/>
  <c r="L2512"/>
  <c r="L2513"/>
  <c r="L2514"/>
  <c r="L2515"/>
  <c r="L2516"/>
  <c r="L2517"/>
  <c r="L2518"/>
  <c r="L2519"/>
  <c r="L2520"/>
  <c r="L2521"/>
  <c r="L2522"/>
  <c r="L2523"/>
  <c r="L2524"/>
  <c r="L2525"/>
  <c r="L2526"/>
  <c r="L2527"/>
  <c r="L2528"/>
  <c r="L2529"/>
  <c r="L2530"/>
  <c r="L2531"/>
  <c r="L2532"/>
  <c r="L2533"/>
  <c r="L2534"/>
  <c r="L2535"/>
  <c r="L2536"/>
  <c r="L2537"/>
  <c r="L2538"/>
  <c r="L2539"/>
  <c r="L2540"/>
  <c r="L2541"/>
  <c r="L2542"/>
  <c r="L2543"/>
  <c r="L2544"/>
  <c r="L2545"/>
  <c r="L2546"/>
  <c r="L2547"/>
  <c r="L2548"/>
  <c r="L2549"/>
  <c r="L2550"/>
  <c r="L2551"/>
  <c r="L2552"/>
  <c r="L2553"/>
  <c r="L2554"/>
  <c r="L2555"/>
  <c r="L2556"/>
  <c r="L2557"/>
  <c r="L2558"/>
  <c r="L2559"/>
  <c r="L2560"/>
  <c r="L2561"/>
  <c r="L2562"/>
  <c r="L2563"/>
  <c r="L2564"/>
  <c r="L2565"/>
  <c r="L2566"/>
  <c r="L2567"/>
  <c r="L2568"/>
  <c r="L2569"/>
  <c r="L2570"/>
  <c r="L2571"/>
  <c r="L2572"/>
  <c r="L2573"/>
  <c r="L2574"/>
  <c r="L2575"/>
  <c r="L2576"/>
  <c r="L2577"/>
  <c r="L2578"/>
  <c r="L2579"/>
  <c r="L2580"/>
  <c r="L2581"/>
  <c r="L2582"/>
  <c r="L2583"/>
  <c r="L2584"/>
  <c r="L2585"/>
  <c r="L2586"/>
  <c r="L2587"/>
  <c r="L2588"/>
  <c r="L2589"/>
  <c r="L2590"/>
  <c r="L2591"/>
  <c r="L2592"/>
  <c r="L2593"/>
  <c r="L2594"/>
  <c r="L2595"/>
  <c r="L2596"/>
  <c r="L2597"/>
  <c r="L2598"/>
  <c r="L2599"/>
  <c r="L2600"/>
  <c r="L2601"/>
  <c r="L2602"/>
  <c r="L2603"/>
  <c r="L2604"/>
  <c r="L2605"/>
  <c r="L2606"/>
  <c r="L2607"/>
  <c r="L2608"/>
  <c r="L2609"/>
  <c r="L2610"/>
  <c r="L2611"/>
  <c r="L2612"/>
  <c r="L2613"/>
  <c r="L2614"/>
  <c r="L2615"/>
  <c r="L2616"/>
  <c r="L2617"/>
  <c r="L2618"/>
  <c r="L2619"/>
  <c r="L2620"/>
  <c r="L2621"/>
  <c r="L2622"/>
  <c r="L2623"/>
  <c r="L2624"/>
  <c r="L2625"/>
  <c r="L2626"/>
  <c r="L2627"/>
  <c r="L2628"/>
  <c r="L2629"/>
  <c r="L2630"/>
  <c r="L2631"/>
  <c r="L2632"/>
  <c r="L2633"/>
  <c r="L2634"/>
  <c r="L2635"/>
  <c r="L2636"/>
  <c r="L2637"/>
  <c r="L2638"/>
  <c r="L2639"/>
  <c r="L2640"/>
  <c r="L2641"/>
  <c r="L2642"/>
  <c r="L2643"/>
  <c r="L2644"/>
  <c r="L2645"/>
  <c r="L2646"/>
  <c r="L2647"/>
  <c r="L2648"/>
  <c r="L2649"/>
  <c r="L2650"/>
  <c r="L2651"/>
  <c r="L2652"/>
  <c r="L2653"/>
  <c r="L2654"/>
  <c r="L2655"/>
  <c r="L2656"/>
  <c r="L2657"/>
  <c r="L2658"/>
  <c r="L2659"/>
  <c r="L2660"/>
  <c r="L2661"/>
  <c r="L2662"/>
  <c r="L2663"/>
  <c r="L2664"/>
  <c r="L2665"/>
  <c r="L2666"/>
  <c r="L2667"/>
  <c r="L2668"/>
  <c r="L2669"/>
  <c r="L2670"/>
  <c r="L2671"/>
  <c r="L2672"/>
  <c r="L2673"/>
  <c r="L2674"/>
  <c r="L2675"/>
  <c r="L2676"/>
  <c r="L2677"/>
  <c r="L2678"/>
  <c r="L2679"/>
  <c r="L2680"/>
  <c r="L2681"/>
  <c r="L2682"/>
  <c r="L2683"/>
  <c r="L2684"/>
  <c r="L2685"/>
  <c r="L2686"/>
  <c r="L2687"/>
  <c r="L2688"/>
  <c r="L2689"/>
  <c r="L2690"/>
  <c r="L2691"/>
  <c r="L2692"/>
  <c r="L2693"/>
  <c r="L2694"/>
  <c r="L2695"/>
  <c r="L2696"/>
  <c r="L2697"/>
  <c r="L2698"/>
  <c r="L2699"/>
  <c r="L2700"/>
  <c r="L2701"/>
  <c r="L2702"/>
  <c r="L2703"/>
  <c r="L2704"/>
  <c r="L2705"/>
  <c r="L2706"/>
  <c r="L2707"/>
  <c r="L2708"/>
  <c r="L2709"/>
  <c r="L2710"/>
  <c r="L2711"/>
  <c r="L2712"/>
  <c r="L2713"/>
  <c r="L2714"/>
  <c r="L2715"/>
  <c r="L2716"/>
  <c r="L2717"/>
  <c r="L2718"/>
  <c r="L2719"/>
  <c r="L2720"/>
  <c r="L2721"/>
  <c r="L2722"/>
  <c r="L2723"/>
  <c r="L2724"/>
  <c r="L2725"/>
  <c r="L2726"/>
  <c r="L2727"/>
  <c r="L2728"/>
  <c r="L2729"/>
  <c r="L2730"/>
  <c r="L2731"/>
  <c r="L2732"/>
  <c r="L2733"/>
  <c r="L2734"/>
  <c r="L2735"/>
  <c r="L2736"/>
  <c r="L2737"/>
  <c r="L2738"/>
  <c r="L2739"/>
  <c r="L2740"/>
  <c r="L2741"/>
  <c r="L2742"/>
  <c r="L2743"/>
  <c r="L2744"/>
  <c r="L2745"/>
  <c r="L2746"/>
  <c r="L2747"/>
  <c r="L2748"/>
  <c r="L2749"/>
  <c r="L2750"/>
  <c r="L2751"/>
  <c r="L2752"/>
  <c r="L2753"/>
  <c r="L2754"/>
  <c r="L2755"/>
  <c r="L2756"/>
  <c r="L2757"/>
  <c r="L2758"/>
  <c r="L2759"/>
  <c r="L2760"/>
  <c r="L2761"/>
  <c r="L2762"/>
  <c r="L2763"/>
  <c r="L2764"/>
  <c r="L2765"/>
  <c r="L2766"/>
  <c r="L2767"/>
  <c r="L2768"/>
  <c r="L2769"/>
  <c r="L2770"/>
  <c r="L2771"/>
  <c r="L2772"/>
  <c r="L2773"/>
  <c r="L2774"/>
  <c r="L2775"/>
  <c r="L2776"/>
  <c r="L2777"/>
  <c r="L2778"/>
  <c r="L2779"/>
  <c r="L2780"/>
  <c r="L2781"/>
  <c r="L2782"/>
  <c r="L2783"/>
  <c r="L2784"/>
  <c r="L2785"/>
  <c r="L2786"/>
  <c r="L2787"/>
  <c r="L2788"/>
  <c r="L2789"/>
  <c r="L2790"/>
  <c r="L2791"/>
  <c r="L2792"/>
  <c r="L2793"/>
  <c r="L2794"/>
  <c r="L2795"/>
  <c r="L2796"/>
  <c r="L2797"/>
  <c r="L2798"/>
  <c r="L2799"/>
  <c r="L2800"/>
  <c r="L2801"/>
  <c r="L2802"/>
  <c r="L2803"/>
  <c r="L2804"/>
  <c r="L2805"/>
  <c r="L2806"/>
  <c r="L2807"/>
  <c r="L2808"/>
  <c r="L2809"/>
  <c r="L2810"/>
  <c r="L2811"/>
  <c r="L2812"/>
  <c r="L2813"/>
  <c r="L2814"/>
  <c r="L2815"/>
  <c r="L2816"/>
  <c r="L2817"/>
  <c r="L2818"/>
  <c r="L2819"/>
  <c r="L2820"/>
  <c r="L2821"/>
  <c r="L2822"/>
  <c r="L2823"/>
  <c r="L2824"/>
  <c r="L2825"/>
  <c r="L2826"/>
  <c r="L2827"/>
  <c r="L2828"/>
  <c r="L2829"/>
  <c r="L2830"/>
  <c r="L2831"/>
  <c r="L2832"/>
  <c r="L2833"/>
  <c r="L2834"/>
  <c r="L2835"/>
  <c r="L2836"/>
  <c r="L2837"/>
  <c r="L2838"/>
  <c r="L2839"/>
  <c r="L2840"/>
  <c r="L2841"/>
  <c r="L2842"/>
  <c r="L2843"/>
  <c r="L2844"/>
  <c r="L2845"/>
  <c r="L2846"/>
  <c r="L2847"/>
  <c r="L2848"/>
  <c r="L2849"/>
  <c r="L2850"/>
  <c r="L2851"/>
  <c r="L2852"/>
  <c r="L2853"/>
  <c r="L2854"/>
  <c r="L2855"/>
  <c r="L2856"/>
  <c r="L2857"/>
  <c r="L2858"/>
  <c r="L2859"/>
  <c r="L2860"/>
  <c r="L2861"/>
  <c r="L2862"/>
  <c r="L2863"/>
  <c r="L2864"/>
  <c r="L2865"/>
  <c r="L2866"/>
  <c r="L2867"/>
  <c r="L2868"/>
  <c r="L2869"/>
  <c r="L2870"/>
  <c r="L2871"/>
  <c r="L2872"/>
  <c r="L2873"/>
  <c r="L2874"/>
  <c r="L2875"/>
  <c r="L2876"/>
  <c r="L2877"/>
  <c r="L2878"/>
  <c r="L2879"/>
  <c r="L2880"/>
  <c r="L2881"/>
  <c r="L2882"/>
  <c r="L2883"/>
  <c r="L2884"/>
  <c r="L2885"/>
  <c r="L2886"/>
  <c r="L2887"/>
  <c r="L2888"/>
  <c r="L2889"/>
  <c r="L2890"/>
  <c r="L2891"/>
  <c r="L2892"/>
  <c r="L2893"/>
  <c r="L2894"/>
  <c r="L2895"/>
  <c r="L2896"/>
  <c r="L2897"/>
  <c r="L2898"/>
  <c r="L2899"/>
  <c r="L2900"/>
  <c r="L2901"/>
  <c r="L2902"/>
  <c r="L2903"/>
  <c r="L2904"/>
  <c r="L2905"/>
  <c r="L2906"/>
  <c r="L2907"/>
  <c r="L2908"/>
  <c r="L2909"/>
  <c r="L2910"/>
  <c r="L2911"/>
  <c r="L2912"/>
  <c r="L2913"/>
  <c r="L2914"/>
  <c r="L2915"/>
  <c r="L2916"/>
  <c r="L2917"/>
  <c r="L2918"/>
  <c r="L2919"/>
  <c r="L2920"/>
  <c r="L2921"/>
  <c r="L2922"/>
  <c r="L2923"/>
  <c r="L2924"/>
  <c r="L2925"/>
  <c r="L2926"/>
  <c r="L2927"/>
  <c r="L2928"/>
  <c r="L2929"/>
  <c r="L2930"/>
  <c r="L2931"/>
  <c r="L2932"/>
  <c r="L2933"/>
  <c r="L2934"/>
  <c r="L2935"/>
  <c r="L2936"/>
  <c r="L2937"/>
  <c r="L2938"/>
  <c r="L2939"/>
  <c r="L2940"/>
  <c r="L2941"/>
  <c r="L2942"/>
  <c r="L2943"/>
  <c r="L2944"/>
  <c r="L2945"/>
  <c r="L2946"/>
  <c r="L2947"/>
  <c r="L2948"/>
  <c r="L2949"/>
  <c r="L2950"/>
  <c r="L2951"/>
  <c r="L2952"/>
  <c r="L2953"/>
  <c r="L2954"/>
  <c r="L2955"/>
  <c r="L2956"/>
  <c r="L2957"/>
  <c r="L2958"/>
  <c r="L2959"/>
  <c r="L2960"/>
  <c r="L2961"/>
  <c r="L2962"/>
  <c r="L2963"/>
  <c r="L2964"/>
  <c r="L2965"/>
  <c r="L2966"/>
  <c r="L2967"/>
  <c r="L2968"/>
  <c r="L2969"/>
  <c r="L2970"/>
  <c r="L2971"/>
  <c r="L2972"/>
  <c r="L2973"/>
  <c r="L2974"/>
  <c r="L2975"/>
  <c r="L2976"/>
  <c r="L2977"/>
  <c r="L2978"/>
  <c r="L2979"/>
  <c r="L2980"/>
  <c r="L2981"/>
  <c r="L2982"/>
  <c r="L2983"/>
  <c r="L2984"/>
  <c r="L2985"/>
  <c r="L2986"/>
  <c r="L2987"/>
  <c r="L2988"/>
  <c r="L2989"/>
  <c r="L2990"/>
  <c r="L2991"/>
  <c r="L2992"/>
  <c r="L2993"/>
  <c r="L2994"/>
  <c r="L2995"/>
  <c r="L2996"/>
  <c r="L2997"/>
  <c r="L2998"/>
  <c r="L2999"/>
  <c r="L3000"/>
  <c r="L3001"/>
  <c r="L3002"/>
  <c r="L3003"/>
  <c r="L3004"/>
  <c r="L3005"/>
  <c r="L3006"/>
  <c r="L3007"/>
  <c r="L3008"/>
  <c r="L3009"/>
  <c r="L3010"/>
  <c r="L3011"/>
  <c r="L3012"/>
  <c r="L3013"/>
  <c r="L3014"/>
  <c r="L3015"/>
  <c r="L3016"/>
  <c r="L3017"/>
  <c r="L3018"/>
  <c r="L3019"/>
  <c r="L3020"/>
  <c r="L3021"/>
  <c r="L3022"/>
  <c r="L3023"/>
  <c r="L3024"/>
  <c r="L3025"/>
  <c r="L3026"/>
  <c r="L3027"/>
  <c r="L3028"/>
  <c r="L3029"/>
  <c r="L3030"/>
  <c r="L3031"/>
  <c r="L3032"/>
  <c r="L3033"/>
  <c r="L3034"/>
  <c r="L3035"/>
  <c r="L3036"/>
  <c r="L3037"/>
  <c r="L3038"/>
  <c r="L3039"/>
  <c r="L3040"/>
  <c r="L3041"/>
  <c r="L3042"/>
  <c r="L3043"/>
  <c r="L3044"/>
  <c r="L3045"/>
  <c r="L3046"/>
  <c r="L3047"/>
  <c r="L3048"/>
  <c r="L3049"/>
  <c r="L3050"/>
  <c r="L3051"/>
  <c r="L3052"/>
  <c r="L3053"/>
  <c r="L3054"/>
  <c r="L3055"/>
  <c r="L3056"/>
  <c r="L3057"/>
  <c r="L3058"/>
  <c r="L3059"/>
  <c r="L3060"/>
  <c r="L3061"/>
  <c r="L3062"/>
  <c r="L3063"/>
  <c r="L3064"/>
  <c r="L3065"/>
  <c r="L3066"/>
  <c r="L3067"/>
  <c r="L3068"/>
  <c r="L3069"/>
  <c r="L3070"/>
  <c r="L3071"/>
  <c r="L3072"/>
  <c r="L3073"/>
  <c r="L3074"/>
  <c r="L3075"/>
  <c r="L3076"/>
  <c r="L3077"/>
  <c r="L3078"/>
  <c r="L3079"/>
  <c r="L3080"/>
  <c r="L3081"/>
  <c r="L3082"/>
  <c r="L3083"/>
  <c r="L3084"/>
  <c r="L3085"/>
  <c r="L3086"/>
  <c r="L3087"/>
  <c r="L3088"/>
  <c r="L3089"/>
  <c r="L3090"/>
  <c r="L3091"/>
  <c r="L3092"/>
  <c r="L3093"/>
  <c r="L3094"/>
  <c r="L3095"/>
  <c r="L3096"/>
  <c r="L3097"/>
  <c r="L3098"/>
  <c r="L3099"/>
  <c r="L3100"/>
  <c r="L3101"/>
  <c r="L3102"/>
  <c r="L3103"/>
  <c r="L3104"/>
  <c r="L3105"/>
  <c r="L3106"/>
  <c r="L3107"/>
  <c r="L3108"/>
  <c r="L3109"/>
  <c r="L3110"/>
  <c r="L3111"/>
  <c r="L3112"/>
  <c r="L3113"/>
  <c r="L3114"/>
  <c r="L3115"/>
  <c r="L3116"/>
  <c r="L3117"/>
  <c r="L3118"/>
  <c r="L3119"/>
  <c r="L3120"/>
  <c r="L3121"/>
  <c r="L3122"/>
  <c r="L3123"/>
  <c r="L3124"/>
  <c r="L3125"/>
  <c r="L3126"/>
  <c r="L3127"/>
  <c r="L3128"/>
  <c r="L3129"/>
  <c r="L3130"/>
  <c r="L3131"/>
  <c r="L3132"/>
  <c r="L3133"/>
  <c r="L3134"/>
  <c r="L3135"/>
  <c r="L3136"/>
  <c r="L3137"/>
  <c r="L3138"/>
  <c r="L3139"/>
  <c r="L3140"/>
  <c r="L3141"/>
  <c r="L3142"/>
  <c r="L3143"/>
  <c r="L3144"/>
  <c r="L3145"/>
  <c r="L3146"/>
  <c r="L3147"/>
  <c r="L3148"/>
  <c r="L3149"/>
  <c r="L3150"/>
  <c r="L3151"/>
  <c r="L3152"/>
  <c r="L3153"/>
  <c r="L3154"/>
  <c r="L3155"/>
  <c r="L3156"/>
  <c r="L3157"/>
  <c r="L3158"/>
  <c r="L3159"/>
  <c r="L3160"/>
  <c r="L3161"/>
  <c r="L3162"/>
  <c r="L3163"/>
  <c r="L3164"/>
  <c r="L3165"/>
  <c r="L3166"/>
  <c r="L3167"/>
  <c r="L3168"/>
  <c r="L3169"/>
  <c r="L3170"/>
  <c r="L3171"/>
  <c r="L3172"/>
  <c r="L3173"/>
  <c r="L3174"/>
  <c r="L3175"/>
  <c r="L3176"/>
  <c r="L3177"/>
  <c r="L3178"/>
  <c r="L3179"/>
  <c r="L3180"/>
  <c r="L3181"/>
  <c r="L3182"/>
  <c r="L3183"/>
  <c r="L3184"/>
  <c r="L3185"/>
  <c r="L3186"/>
  <c r="L3187"/>
  <c r="L3188"/>
  <c r="L3189"/>
  <c r="L3190"/>
  <c r="L3191"/>
  <c r="L3192"/>
  <c r="L3193"/>
  <c r="L3194"/>
  <c r="L3195"/>
  <c r="L3196"/>
  <c r="L3197"/>
  <c r="L3198"/>
  <c r="L3199"/>
  <c r="L3200"/>
  <c r="L3201"/>
  <c r="L3202"/>
  <c r="L3203"/>
  <c r="L3204"/>
  <c r="L3205"/>
  <c r="L3206"/>
  <c r="L3207"/>
  <c r="L3208"/>
  <c r="L3209"/>
  <c r="L3210"/>
  <c r="L3211"/>
  <c r="L3212"/>
  <c r="L3213"/>
  <c r="L3214"/>
  <c r="L3215"/>
  <c r="L3216"/>
  <c r="L3217"/>
  <c r="L3218"/>
  <c r="L3219"/>
  <c r="L3220"/>
  <c r="L3221"/>
  <c r="L3222"/>
  <c r="L3223"/>
  <c r="L3224"/>
  <c r="L3225"/>
  <c r="L3226"/>
  <c r="L3227"/>
  <c r="L3228"/>
  <c r="L3229"/>
  <c r="L3230"/>
  <c r="L3231"/>
  <c r="L3232"/>
  <c r="L3233"/>
  <c r="L3234"/>
  <c r="L3235"/>
  <c r="L3236"/>
  <c r="L3237"/>
  <c r="L3238"/>
  <c r="L3239"/>
  <c r="L3240"/>
  <c r="L3241"/>
  <c r="L3242"/>
  <c r="L3243"/>
  <c r="L3244"/>
  <c r="L3245"/>
  <c r="L3246"/>
  <c r="L3247"/>
  <c r="L3248"/>
  <c r="L3249"/>
  <c r="L3250"/>
  <c r="L3251"/>
  <c r="L3252"/>
  <c r="L3253"/>
  <c r="L3254"/>
  <c r="L3255"/>
  <c r="L3256"/>
  <c r="L3257"/>
  <c r="L3258"/>
  <c r="L3259"/>
  <c r="L3260"/>
  <c r="L3261"/>
  <c r="L3262"/>
  <c r="L3263"/>
  <c r="L3264"/>
  <c r="L3265"/>
  <c r="L3266"/>
  <c r="L3267"/>
  <c r="L3268"/>
  <c r="L3269"/>
  <c r="L3270"/>
  <c r="L3271"/>
  <c r="L3272"/>
  <c r="L3273"/>
  <c r="L3274"/>
  <c r="L3275"/>
  <c r="L3276"/>
  <c r="L3277"/>
  <c r="L3278"/>
  <c r="L3279"/>
  <c r="L3280"/>
  <c r="L3281"/>
  <c r="L3282"/>
  <c r="L3283"/>
  <c r="L3284"/>
  <c r="L3285"/>
  <c r="L3286"/>
  <c r="L3287"/>
  <c r="L3288"/>
  <c r="L3289"/>
  <c r="L3290"/>
  <c r="L3291"/>
  <c r="L3292"/>
  <c r="L3293"/>
  <c r="L3294"/>
  <c r="L3295"/>
  <c r="L3296"/>
  <c r="L3297"/>
  <c r="L3298"/>
  <c r="L3299"/>
  <c r="L3300"/>
  <c r="L3301"/>
  <c r="L3302"/>
  <c r="L3303"/>
  <c r="L3304"/>
  <c r="L3305"/>
  <c r="L3306"/>
  <c r="L3307"/>
  <c r="L3308"/>
  <c r="L3309"/>
  <c r="L3310"/>
  <c r="L3311"/>
  <c r="L3312"/>
  <c r="L3313"/>
  <c r="L3314"/>
  <c r="L3315"/>
  <c r="L3316"/>
  <c r="L3317"/>
  <c r="L3318"/>
  <c r="L3319"/>
  <c r="L3320"/>
  <c r="L3321"/>
  <c r="L3322"/>
  <c r="L3323"/>
  <c r="L3324"/>
  <c r="L3325"/>
  <c r="L3326"/>
  <c r="L3327"/>
  <c r="L3328"/>
  <c r="L3329"/>
  <c r="L3330"/>
  <c r="L3331"/>
  <c r="L3332"/>
  <c r="L3333"/>
  <c r="L3334"/>
  <c r="L3335"/>
  <c r="L3336"/>
  <c r="L3337"/>
  <c r="L3338"/>
  <c r="L3339"/>
  <c r="L3340"/>
  <c r="L3341"/>
  <c r="L3342"/>
  <c r="L3343"/>
  <c r="L3344"/>
  <c r="L3345"/>
  <c r="L3346"/>
  <c r="L3347"/>
  <c r="L3348"/>
  <c r="L3349"/>
  <c r="L3350"/>
  <c r="L3351"/>
  <c r="L3352"/>
  <c r="L3353"/>
  <c r="L3354"/>
  <c r="L3355"/>
  <c r="L3356"/>
  <c r="L3357"/>
  <c r="L3358"/>
  <c r="L3359"/>
  <c r="L3360"/>
  <c r="L3361"/>
  <c r="L3362"/>
  <c r="L3363"/>
  <c r="L3364"/>
  <c r="L3365"/>
  <c r="L3366"/>
  <c r="L3367"/>
  <c r="L3368"/>
  <c r="L3369"/>
  <c r="L3370"/>
  <c r="L3371"/>
  <c r="L3372"/>
  <c r="L3373"/>
  <c r="L3374"/>
  <c r="L3375"/>
  <c r="L3376"/>
  <c r="L3377"/>
  <c r="L3378"/>
  <c r="L3379"/>
  <c r="L3380"/>
  <c r="L3381"/>
  <c r="L3382"/>
  <c r="L3383"/>
  <c r="L3384"/>
  <c r="L3385"/>
  <c r="L3386"/>
  <c r="L3387"/>
  <c r="L3388"/>
  <c r="L3389"/>
  <c r="L3390"/>
  <c r="L3391"/>
  <c r="L3392"/>
  <c r="L3393"/>
  <c r="L3394"/>
  <c r="L3395"/>
  <c r="L3396"/>
  <c r="L3397"/>
  <c r="L3398"/>
  <c r="L3399"/>
  <c r="L3400"/>
  <c r="L3401"/>
  <c r="L3402"/>
  <c r="L3403"/>
  <c r="L3404"/>
  <c r="L3405"/>
  <c r="L3406"/>
  <c r="L3407"/>
  <c r="L3408"/>
  <c r="L3409"/>
  <c r="L3410"/>
  <c r="L3411"/>
  <c r="L3412"/>
  <c r="L3413"/>
  <c r="L3414"/>
  <c r="L3415"/>
  <c r="L3416"/>
  <c r="L3417"/>
  <c r="L3418"/>
  <c r="L3419"/>
  <c r="L3420"/>
  <c r="L3421"/>
  <c r="L3422"/>
  <c r="L3423"/>
  <c r="L3424"/>
  <c r="L3425"/>
  <c r="L3426"/>
  <c r="L3427"/>
  <c r="L3428"/>
  <c r="L3429"/>
  <c r="L3430"/>
  <c r="L3431"/>
  <c r="L3432"/>
  <c r="L3433"/>
  <c r="L3434"/>
  <c r="L3435"/>
  <c r="L3436"/>
  <c r="L3437"/>
  <c r="L3438"/>
  <c r="L3439"/>
  <c r="L3440"/>
  <c r="L3441"/>
  <c r="L3442"/>
  <c r="L3443"/>
  <c r="L3444"/>
  <c r="L3445"/>
  <c r="L3446"/>
  <c r="L3447"/>
  <c r="L3448"/>
  <c r="L3449"/>
  <c r="L3450"/>
  <c r="L3451"/>
  <c r="L3452"/>
  <c r="L3453"/>
  <c r="L3454"/>
  <c r="L3455"/>
  <c r="L3456"/>
  <c r="L3457"/>
  <c r="L3458"/>
  <c r="L3459"/>
  <c r="L3460"/>
  <c r="L3461"/>
  <c r="L3462"/>
  <c r="L3463"/>
  <c r="L3464"/>
  <c r="L3465"/>
  <c r="L3466"/>
  <c r="L3467"/>
  <c r="L3468"/>
  <c r="L3469"/>
  <c r="L3470"/>
  <c r="L3471"/>
  <c r="L3472"/>
  <c r="L3473"/>
  <c r="L3474"/>
  <c r="L3475"/>
  <c r="L3476"/>
  <c r="L3477"/>
  <c r="L3478"/>
  <c r="L3479"/>
  <c r="L3480"/>
  <c r="L3481"/>
  <c r="L3482"/>
  <c r="L3483"/>
  <c r="L3484"/>
  <c r="L3485"/>
  <c r="L3486"/>
  <c r="L3487"/>
  <c r="L3488"/>
  <c r="L3489"/>
  <c r="L3490"/>
  <c r="L3491"/>
  <c r="L3492"/>
  <c r="L3493"/>
  <c r="L3494"/>
  <c r="L3495"/>
  <c r="L3496"/>
  <c r="L3497"/>
  <c r="L3498"/>
  <c r="L3499"/>
  <c r="L3500"/>
  <c r="L3501"/>
  <c r="L3502"/>
  <c r="L3503"/>
  <c r="L3504"/>
  <c r="L3505"/>
  <c r="L3506"/>
  <c r="L3507"/>
  <c r="L3508"/>
  <c r="L3509"/>
  <c r="L3510"/>
  <c r="L3511"/>
  <c r="L3512"/>
  <c r="L3513"/>
  <c r="L3514"/>
  <c r="L3515"/>
  <c r="L3516"/>
  <c r="L3517"/>
  <c r="L3518"/>
  <c r="L3519"/>
  <c r="L3520"/>
  <c r="L3521"/>
  <c r="L3522"/>
  <c r="L3523"/>
  <c r="L3524"/>
  <c r="L3525"/>
  <c r="L3526"/>
  <c r="L3527"/>
  <c r="L3528"/>
  <c r="L3529"/>
  <c r="L3530"/>
  <c r="L3531"/>
  <c r="L3532"/>
  <c r="L3533"/>
  <c r="L3534"/>
  <c r="L3535"/>
  <c r="L3536"/>
  <c r="L3537"/>
  <c r="L3538"/>
  <c r="L3539"/>
  <c r="L3540"/>
  <c r="L3541"/>
  <c r="L3542"/>
  <c r="L3543"/>
  <c r="L3544"/>
  <c r="L3545"/>
  <c r="L3546"/>
  <c r="L3547"/>
  <c r="L3548"/>
  <c r="L3549"/>
  <c r="L3550"/>
  <c r="L3551"/>
  <c r="L3552"/>
  <c r="L3553"/>
  <c r="L3554"/>
  <c r="L3555"/>
  <c r="L3556"/>
  <c r="L3557"/>
  <c r="L3558"/>
  <c r="L3559"/>
  <c r="L3560"/>
  <c r="L3561"/>
  <c r="L3562"/>
  <c r="L3563"/>
  <c r="L3564"/>
  <c r="L3565"/>
  <c r="L3566"/>
  <c r="L3567"/>
  <c r="L3568"/>
  <c r="L3569"/>
  <c r="L3570"/>
  <c r="L3571"/>
  <c r="L3572"/>
  <c r="L3573"/>
  <c r="L3574"/>
  <c r="L3575"/>
  <c r="L3576"/>
  <c r="L3577"/>
  <c r="L3578"/>
  <c r="L3579"/>
  <c r="L3580"/>
  <c r="L3581"/>
  <c r="L3582"/>
  <c r="L3583"/>
  <c r="L3584"/>
  <c r="L3585"/>
  <c r="L3586"/>
  <c r="L3587"/>
  <c r="L3588"/>
  <c r="L3589"/>
  <c r="L3590"/>
  <c r="L3591"/>
  <c r="L3592"/>
  <c r="L3593"/>
  <c r="L3594"/>
  <c r="L3595"/>
  <c r="L3596"/>
  <c r="L3597"/>
  <c r="L3598"/>
  <c r="L3599"/>
  <c r="L3600"/>
  <c r="L3601"/>
  <c r="L3602"/>
  <c r="L3603"/>
  <c r="L3604"/>
  <c r="L3605"/>
  <c r="L3606"/>
  <c r="L3607"/>
  <c r="L3608"/>
  <c r="L3609"/>
  <c r="L3610"/>
  <c r="L3611"/>
  <c r="L3612"/>
  <c r="L3613"/>
  <c r="L3614"/>
  <c r="L3615"/>
  <c r="L3616"/>
  <c r="L3617"/>
  <c r="L3618"/>
  <c r="L3619"/>
  <c r="L3620"/>
  <c r="L3621"/>
  <c r="L3622"/>
  <c r="L3623"/>
  <c r="L3624"/>
  <c r="L3625"/>
  <c r="L3626"/>
  <c r="L3627"/>
  <c r="L3628"/>
  <c r="L3629"/>
  <c r="L3630"/>
  <c r="L3631"/>
  <c r="L3632"/>
  <c r="L3633"/>
  <c r="L3634"/>
  <c r="L3635"/>
  <c r="L3636"/>
  <c r="L3637"/>
  <c r="L3638"/>
  <c r="L3639"/>
  <c r="L3640"/>
  <c r="L3641"/>
  <c r="L3642"/>
  <c r="L3643"/>
  <c r="L3644"/>
  <c r="L3645"/>
  <c r="L3646"/>
  <c r="L3647"/>
  <c r="L3648"/>
  <c r="L3649"/>
  <c r="L3650"/>
  <c r="L3651"/>
  <c r="L3652"/>
  <c r="L3653"/>
  <c r="L3654"/>
  <c r="L3655"/>
  <c r="L3656"/>
  <c r="L3657"/>
  <c r="L3658"/>
  <c r="L3659"/>
  <c r="L3660"/>
  <c r="L3661"/>
  <c r="L3662"/>
  <c r="L3663"/>
  <c r="L3664"/>
  <c r="L3665"/>
  <c r="L3666"/>
  <c r="L3667"/>
  <c r="L3668"/>
  <c r="L3669"/>
  <c r="L3670"/>
  <c r="L3671"/>
  <c r="L3672"/>
  <c r="L3673"/>
  <c r="L3674"/>
  <c r="L3675"/>
  <c r="L3676"/>
  <c r="L3677"/>
  <c r="L3678"/>
  <c r="L3679"/>
  <c r="L3680"/>
  <c r="L3681"/>
  <c r="L3682"/>
  <c r="L3683"/>
  <c r="L3684"/>
  <c r="L3685"/>
  <c r="L3686"/>
  <c r="L3687"/>
  <c r="L3688"/>
  <c r="L3689"/>
  <c r="L3690"/>
  <c r="L3691"/>
  <c r="L3692"/>
  <c r="L3693"/>
  <c r="L3694"/>
  <c r="L3695"/>
  <c r="L3696"/>
  <c r="L3697"/>
  <c r="L3698"/>
  <c r="L3699"/>
  <c r="L3700"/>
  <c r="L3701"/>
  <c r="L3702"/>
  <c r="L3703"/>
  <c r="L3704"/>
  <c r="L3705"/>
  <c r="L3706"/>
  <c r="L3707"/>
  <c r="L3708"/>
  <c r="L3709"/>
  <c r="L3710"/>
  <c r="L3711"/>
  <c r="L3712"/>
  <c r="L3713"/>
  <c r="L3714"/>
  <c r="L3715"/>
  <c r="L3716"/>
  <c r="L3717"/>
  <c r="L3718"/>
  <c r="L3719"/>
  <c r="L3720"/>
  <c r="L3721"/>
  <c r="L3722"/>
  <c r="L3723"/>
  <c r="L3724"/>
  <c r="L3725"/>
  <c r="L3726"/>
  <c r="L3727"/>
  <c r="L3728"/>
  <c r="L3729"/>
  <c r="L3730"/>
  <c r="L3731"/>
  <c r="L3732"/>
  <c r="L3733"/>
  <c r="L3734"/>
  <c r="L3735"/>
  <c r="L3736"/>
  <c r="L3737"/>
  <c r="L3738"/>
  <c r="L3739"/>
  <c r="L3740"/>
  <c r="L3741"/>
  <c r="L3742"/>
  <c r="L3743"/>
  <c r="L3744"/>
  <c r="L3745"/>
  <c r="L3746"/>
  <c r="L3747"/>
  <c r="L3748"/>
  <c r="L3749"/>
  <c r="L3750"/>
  <c r="L3751"/>
  <c r="L3752"/>
  <c r="L3753"/>
  <c r="L3754"/>
  <c r="L3755"/>
  <c r="L3756"/>
  <c r="L3757"/>
  <c r="L3758"/>
  <c r="L3759"/>
  <c r="L3760"/>
  <c r="L3761"/>
  <c r="L3762"/>
  <c r="L3763"/>
  <c r="L3764"/>
  <c r="L3765"/>
  <c r="L3766"/>
  <c r="L3767"/>
  <c r="L3768"/>
  <c r="L3769"/>
  <c r="L3770"/>
  <c r="L3771"/>
  <c r="L3772"/>
  <c r="L3773"/>
  <c r="L3774"/>
  <c r="L3775"/>
  <c r="L3776"/>
  <c r="L3777"/>
  <c r="L3778"/>
  <c r="L3779"/>
  <c r="L3780"/>
  <c r="L3781"/>
  <c r="L3782"/>
  <c r="L3783"/>
  <c r="L3784"/>
  <c r="L3785"/>
  <c r="L3786"/>
  <c r="L3787"/>
  <c r="L3788"/>
  <c r="L3789"/>
  <c r="L3790"/>
  <c r="L3791"/>
  <c r="L3792"/>
  <c r="L3793"/>
  <c r="L3794"/>
  <c r="L3795"/>
  <c r="L3796"/>
  <c r="L3797"/>
  <c r="L3798"/>
  <c r="L3799"/>
  <c r="L3800"/>
  <c r="L3801"/>
  <c r="L3802"/>
  <c r="L3803"/>
  <c r="L3804"/>
  <c r="L3805"/>
  <c r="L3806"/>
  <c r="L3807"/>
  <c r="L3808"/>
  <c r="L3809"/>
  <c r="L3810"/>
  <c r="L3811"/>
  <c r="L3812"/>
  <c r="L3813"/>
  <c r="L3814"/>
  <c r="L3815"/>
  <c r="L3816"/>
  <c r="L3817"/>
  <c r="L3818"/>
  <c r="L3819"/>
  <c r="L3820"/>
  <c r="L3821"/>
  <c r="L3822"/>
  <c r="L3823"/>
  <c r="L3824"/>
  <c r="L3825"/>
  <c r="L3826"/>
  <c r="L3827"/>
  <c r="L3828"/>
  <c r="L3829"/>
  <c r="L3830"/>
  <c r="L3831"/>
  <c r="L3832"/>
  <c r="L3833"/>
  <c r="L3834"/>
  <c r="L3835"/>
  <c r="L3836"/>
  <c r="L3837"/>
  <c r="L3838"/>
  <c r="L3839"/>
  <c r="L3840"/>
  <c r="L3841"/>
  <c r="L3842"/>
  <c r="L3843"/>
  <c r="L3844"/>
  <c r="L3845"/>
  <c r="L3846"/>
  <c r="L3847"/>
  <c r="L3848"/>
  <c r="L3849"/>
  <c r="L3850"/>
  <c r="L3851"/>
  <c r="L3852"/>
  <c r="L3853"/>
  <c r="L3854"/>
  <c r="L3855"/>
  <c r="L3856"/>
  <c r="L3857"/>
  <c r="L3858"/>
  <c r="L3859"/>
  <c r="L3860"/>
  <c r="L3861"/>
  <c r="L3862"/>
  <c r="L3863"/>
  <c r="L3864"/>
  <c r="L3865"/>
  <c r="L3866"/>
  <c r="L3867"/>
  <c r="L3868"/>
  <c r="L3869"/>
  <c r="L3870"/>
  <c r="L3871"/>
  <c r="L3872"/>
  <c r="L3873"/>
  <c r="L3874"/>
  <c r="L3875"/>
  <c r="L3876"/>
  <c r="L3877"/>
  <c r="L3878"/>
  <c r="L3879"/>
  <c r="L3880"/>
  <c r="L3881"/>
  <c r="L3882"/>
  <c r="L3883"/>
  <c r="L3884"/>
  <c r="L3885"/>
  <c r="L3886"/>
  <c r="L3887"/>
  <c r="L3888"/>
  <c r="L3889"/>
  <c r="L3890"/>
  <c r="L3891"/>
  <c r="L3892"/>
  <c r="L3893"/>
  <c r="L3894"/>
  <c r="L3895"/>
  <c r="L3896"/>
  <c r="L3897"/>
  <c r="L3898"/>
  <c r="L3899"/>
  <c r="L3900"/>
  <c r="L3901"/>
  <c r="L3902"/>
  <c r="L3903"/>
  <c r="L3904"/>
  <c r="L3905"/>
  <c r="L3906"/>
  <c r="L3907"/>
  <c r="L3908"/>
  <c r="L3909"/>
  <c r="L3910"/>
  <c r="L3911"/>
  <c r="L3912"/>
  <c r="L3913"/>
  <c r="L3914"/>
  <c r="L3915"/>
  <c r="L3916"/>
  <c r="L3917"/>
  <c r="L3918"/>
  <c r="L3919"/>
  <c r="L3920"/>
  <c r="L3921"/>
  <c r="L3922"/>
  <c r="L3923"/>
  <c r="L3924"/>
  <c r="L3925"/>
  <c r="L3926"/>
  <c r="L3927"/>
  <c r="L3928"/>
  <c r="L3929"/>
  <c r="L3930"/>
  <c r="L3931"/>
  <c r="L3932"/>
  <c r="L3933"/>
  <c r="L3934"/>
  <c r="L3935"/>
  <c r="L3936"/>
  <c r="L3937"/>
  <c r="L3938"/>
  <c r="L3939"/>
  <c r="L3940"/>
  <c r="L3941"/>
  <c r="L3942"/>
  <c r="L3943"/>
  <c r="L3944"/>
  <c r="L3945"/>
  <c r="L3946"/>
  <c r="L3947"/>
  <c r="L3948"/>
  <c r="L3949"/>
  <c r="L3950"/>
  <c r="L3951"/>
  <c r="L3952"/>
  <c r="L3953"/>
  <c r="L3954"/>
  <c r="L3955"/>
  <c r="L3956"/>
  <c r="L3957"/>
  <c r="L3958"/>
  <c r="L3959"/>
  <c r="L3960"/>
  <c r="L3961"/>
  <c r="L3962"/>
  <c r="L3963"/>
  <c r="L3964"/>
  <c r="L3965"/>
  <c r="L3966"/>
  <c r="L3967"/>
  <c r="L3968"/>
  <c r="L3969"/>
  <c r="L3970"/>
  <c r="L3971"/>
  <c r="L3972"/>
  <c r="L3973"/>
  <c r="L3974"/>
  <c r="L3975"/>
  <c r="L3976"/>
  <c r="L3977"/>
  <c r="L3978"/>
  <c r="L3979"/>
  <c r="L3980"/>
  <c r="L3981"/>
  <c r="L3982"/>
  <c r="L3983"/>
  <c r="L3984"/>
  <c r="L3985"/>
  <c r="L3986"/>
  <c r="L3987"/>
  <c r="L3988"/>
  <c r="L3989"/>
  <c r="L3990"/>
  <c r="L3991"/>
  <c r="L3992"/>
  <c r="L3993"/>
  <c r="L3994"/>
  <c r="L3995"/>
  <c r="L3996"/>
  <c r="L3997"/>
  <c r="L3998"/>
  <c r="L3999"/>
  <c r="L4000"/>
  <c r="L4001"/>
  <c r="L4002"/>
  <c r="L4003"/>
  <c r="L4004"/>
  <c r="L4005"/>
  <c r="L4006"/>
  <c r="L4007"/>
  <c r="L4008"/>
  <c r="L4009"/>
  <c r="L4010"/>
  <c r="L4011"/>
  <c r="L4012"/>
  <c r="L4013"/>
  <c r="L4014"/>
  <c r="L4015"/>
  <c r="L4016"/>
  <c r="L4017"/>
  <c r="L4018"/>
  <c r="L4019"/>
  <c r="L4020"/>
  <c r="L4021"/>
  <c r="L4022"/>
  <c r="L4023"/>
  <c r="L4024"/>
  <c r="L4025"/>
  <c r="L4026"/>
  <c r="L4027"/>
  <c r="L4028"/>
  <c r="L4029"/>
  <c r="L4030"/>
  <c r="L4031"/>
  <c r="L4032"/>
  <c r="L4033"/>
  <c r="L4034"/>
  <c r="L4035"/>
  <c r="L4036"/>
  <c r="L4037"/>
  <c r="L4038"/>
  <c r="L4039"/>
  <c r="L4040"/>
  <c r="L4041"/>
  <c r="L4042"/>
  <c r="L4043"/>
  <c r="L4044"/>
  <c r="L4045"/>
  <c r="L4046"/>
  <c r="L4047"/>
  <c r="L4048"/>
  <c r="L4049"/>
  <c r="L4050"/>
  <c r="L4051"/>
  <c r="L4052"/>
  <c r="L4053"/>
  <c r="L4054"/>
  <c r="L4055"/>
  <c r="L4056"/>
  <c r="L4057"/>
  <c r="L4058"/>
  <c r="L4059"/>
  <c r="L4060"/>
  <c r="L4061"/>
  <c r="L4062"/>
  <c r="L4063"/>
  <c r="L4064"/>
  <c r="L4065"/>
  <c r="L4066"/>
  <c r="L4067"/>
  <c r="L4068"/>
  <c r="L4069"/>
  <c r="L4070"/>
  <c r="L4071"/>
  <c r="L4072"/>
  <c r="L4073"/>
  <c r="L4074"/>
  <c r="L4075"/>
  <c r="L4076"/>
  <c r="L4077"/>
  <c r="L4078"/>
  <c r="L4079"/>
  <c r="L4080"/>
  <c r="L4081"/>
  <c r="L4082"/>
  <c r="L4083"/>
  <c r="L4084"/>
  <c r="L4085"/>
  <c r="L4086"/>
  <c r="L4087"/>
  <c r="L4088"/>
  <c r="L4089"/>
  <c r="L4090"/>
  <c r="L4091"/>
  <c r="L4092"/>
  <c r="L4093"/>
  <c r="L4094"/>
  <c r="L4095"/>
  <c r="L4096"/>
  <c r="L4097"/>
  <c r="L4098"/>
  <c r="L4099"/>
  <c r="L4100"/>
  <c r="L4101"/>
  <c r="L4102"/>
  <c r="L4103"/>
  <c r="L4104"/>
  <c r="L4105"/>
  <c r="L4106"/>
  <c r="L4107"/>
  <c r="L4108"/>
  <c r="L4109"/>
  <c r="L4110"/>
  <c r="L4111"/>
  <c r="L4112"/>
  <c r="L4113"/>
  <c r="L4114"/>
  <c r="L4115"/>
  <c r="L4116"/>
  <c r="L4117"/>
  <c r="L4118"/>
  <c r="L4119"/>
  <c r="L4120"/>
  <c r="L4121"/>
  <c r="L4122"/>
  <c r="L4123"/>
  <c r="L4124"/>
  <c r="L4125"/>
  <c r="L4126"/>
  <c r="L4127"/>
  <c r="L4128"/>
  <c r="L4129"/>
  <c r="L4130"/>
  <c r="L4131"/>
  <c r="L4132"/>
  <c r="L4133"/>
  <c r="L4134"/>
  <c r="L4135"/>
  <c r="L4136"/>
  <c r="L4137"/>
  <c r="L4138"/>
  <c r="L4139"/>
  <c r="L4140"/>
  <c r="L4141"/>
  <c r="L4142"/>
  <c r="L4143"/>
  <c r="L4144"/>
  <c r="L4145"/>
  <c r="L4146"/>
  <c r="L4147"/>
  <c r="L4148"/>
  <c r="L4149"/>
  <c r="L4150"/>
  <c r="L4151"/>
  <c r="L4152"/>
  <c r="L4153"/>
  <c r="L4154"/>
  <c r="L4155"/>
  <c r="L4156"/>
  <c r="L4157"/>
  <c r="L4158"/>
  <c r="L4159"/>
  <c r="L4160"/>
  <c r="L4161"/>
  <c r="L4162"/>
  <c r="L4163"/>
  <c r="L4164"/>
  <c r="L4165"/>
  <c r="L4166"/>
  <c r="L4167"/>
  <c r="L4168"/>
  <c r="L4169"/>
  <c r="L4170"/>
  <c r="L4171"/>
  <c r="L4172"/>
  <c r="L4173"/>
  <c r="L4174"/>
  <c r="L4175"/>
  <c r="L4176"/>
  <c r="L4177"/>
  <c r="L4178"/>
  <c r="L4179"/>
  <c r="L4180"/>
  <c r="L4181"/>
  <c r="L4182"/>
  <c r="L4183"/>
  <c r="L4184"/>
  <c r="L4185"/>
  <c r="L4186"/>
  <c r="L4187"/>
  <c r="L4188"/>
  <c r="L4189"/>
  <c r="L4190"/>
  <c r="L4191"/>
  <c r="L4192"/>
  <c r="L4193"/>
  <c r="L4194"/>
  <c r="L4"/>
  <c r="M2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M1008"/>
  <c r="M1009"/>
  <c r="M1010"/>
  <c r="M1011"/>
  <c r="M1012"/>
  <c r="M1013"/>
  <c r="M1014"/>
  <c r="M1015"/>
  <c r="M1016"/>
  <c r="M1017"/>
  <c r="M1018"/>
  <c r="M1019"/>
  <c r="M1020"/>
  <c r="M1021"/>
  <c r="M1022"/>
  <c r="M1023"/>
  <c r="M1024"/>
  <c r="M1025"/>
  <c r="M1026"/>
  <c r="M1027"/>
  <c r="M1028"/>
  <c r="M1029"/>
  <c r="M1030"/>
  <c r="M1031"/>
  <c r="M1032"/>
  <c r="M1033"/>
  <c r="M1034"/>
  <c r="M1035"/>
  <c r="M1036"/>
  <c r="M1037"/>
  <c r="M1038"/>
  <c r="M1039"/>
  <c r="M1040"/>
  <c r="M1041"/>
  <c r="M1042"/>
  <c r="M1043"/>
  <c r="M1044"/>
  <c r="M1045"/>
  <c r="M1046"/>
  <c r="M1047"/>
  <c r="M1048"/>
  <c r="M1049"/>
  <c r="M1050"/>
  <c r="M1051"/>
  <c r="M1052"/>
  <c r="M1053"/>
  <c r="M1054"/>
  <c r="M1055"/>
  <c r="M1056"/>
  <c r="M1057"/>
  <c r="M1058"/>
  <c r="M1059"/>
  <c r="M1060"/>
  <c r="M1061"/>
  <c r="M1062"/>
  <c r="M1063"/>
  <c r="M1064"/>
  <c r="M1065"/>
  <c r="M1066"/>
  <c r="M1067"/>
  <c r="M1068"/>
  <c r="M1069"/>
  <c r="M1070"/>
  <c r="M1071"/>
  <c r="M1072"/>
  <c r="M1073"/>
  <c r="M1074"/>
  <c r="M1075"/>
  <c r="M1076"/>
  <c r="M1077"/>
  <c r="M1078"/>
  <c r="M1079"/>
  <c r="M1080"/>
  <c r="M1081"/>
  <c r="M1082"/>
  <c r="M1083"/>
  <c r="M1084"/>
  <c r="M1085"/>
  <c r="M1086"/>
  <c r="M1087"/>
  <c r="M1088"/>
  <c r="M1089"/>
  <c r="M1090"/>
  <c r="M1091"/>
  <c r="M1092"/>
  <c r="M1093"/>
  <c r="M1094"/>
  <c r="M1095"/>
  <c r="M1096"/>
  <c r="M1097"/>
  <c r="M1098"/>
  <c r="M1099"/>
  <c r="M1100"/>
  <c r="M1101"/>
  <c r="M1102"/>
  <c r="M1103"/>
  <c r="M1104"/>
  <c r="M1105"/>
  <c r="M1106"/>
  <c r="M1107"/>
  <c r="M1108"/>
  <c r="M1109"/>
  <c r="M1110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M1129"/>
  <c r="M1130"/>
  <c r="M1131"/>
  <c r="M1132"/>
  <c r="M1133"/>
  <c r="M1134"/>
  <c r="M1135"/>
  <c r="M1136"/>
  <c r="M1137"/>
  <c r="M1138"/>
  <c r="M1139"/>
  <c r="M1140"/>
  <c r="M1141"/>
  <c r="M1142"/>
  <c r="M1143"/>
  <c r="M1144"/>
  <c r="M1145"/>
  <c r="M1146"/>
  <c r="M1147"/>
  <c r="M1148"/>
  <c r="M1149"/>
  <c r="M1150"/>
  <c r="M1151"/>
  <c r="M1152"/>
  <c r="M1153"/>
  <c r="M1154"/>
  <c r="M1155"/>
  <c r="M1156"/>
  <c r="M1157"/>
  <c r="M1158"/>
  <c r="M1159"/>
  <c r="M1160"/>
  <c r="M1161"/>
  <c r="M1162"/>
  <c r="M1163"/>
  <c r="M1164"/>
  <c r="M1165"/>
  <c r="M1166"/>
  <c r="M1167"/>
  <c r="M1168"/>
  <c r="M1169"/>
  <c r="M1170"/>
  <c r="M1171"/>
  <c r="M1172"/>
  <c r="M1173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M1218"/>
  <c r="M1219"/>
  <c r="M1220"/>
  <c r="M1221"/>
  <c r="M1222"/>
  <c r="M1223"/>
  <c r="M1224"/>
  <c r="M1225"/>
  <c r="M1226"/>
  <c r="M1227"/>
  <c r="M1228"/>
  <c r="M1229"/>
  <c r="M1230"/>
  <c r="M1231"/>
  <c r="M1232"/>
  <c r="M1233"/>
  <c r="M1234"/>
  <c r="M1235"/>
  <c r="M1236"/>
  <c r="M1237"/>
  <c r="M1238"/>
  <c r="M1239"/>
  <c r="M1240"/>
  <c r="M1241"/>
  <c r="M1242"/>
  <c r="M1243"/>
  <c r="M1244"/>
  <c r="M1245"/>
  <c r="M1246"/>
  <c r="M1247"/>
  <c r="M1248"/>
  <c r="M1249"/>
  <c r="M1250"/>
  <c r="M1251"/>
  <c r="M1252"/>
  <c r="M1253"/>
  <c r="M1254"/>
  <c r="M1255"/>
  <c r="M1256"/>
  <c r="M1257"/>
  <c r="M1258"/>
  <c r="M1259"/>
  <c r="M1260"/>
  <c r="M1261"/>
  <c r="M1262"/>
  <c r="M1263"/>
  <c r="M1264"/>
  <c r="M1265"/>
  <c r="M1266"/>
  <c r="M1267"/>
  <c r="M1268"/>
  <c r="M1269"/>
  <c r="M1270"/>
  <c r="M1271"/>
  <c r="M1272"/>
  <c r="M1273"/>
  <c r="M1274"/>
  <c r="M1275"/>
  <c r="M1276"/>
  <c r="M1277"/>
  <c r="M1278"/>
  <c r="M1279"/>
  <c r="M1280"/>
  <c r="M1281"/>
  <c r="M1282"/>
  <c r="M1283"/>
  <c r="M1284"/>
  <c r="M1285"/>
  <c r="M1286"/>
  <c r="M1287"/>
  <c r="M1288"/>
  <c r="M1289"/>
  <c r="M1290"/>
  <c r="M1291"/>
  <c r="M1292"/>
  <c r="M1293"/>
  <c r="M1294"/>
  <c r="M1295"/>
  <c r="M1296"/>
  <c r="M1297"/>
  <c r="M1298"/>
  <c r="M1299"/>
  <c r="M1300"/>
  <c r="M1301"/>
  <c r="M1302"/>
  <c r="M1303"/>
  <c r="M1304"/>
  <c r="M1305"/>
  <c r="M1306"/>
  <c r="M1307"/>
  <c r="M1308"/>
  <c r="M1309"/>
  <c r="M1310"/>
  <c r="M1311"/>
  <c r="M1312"/>
  <c r="M1313"/>
  <c r="M1314"/>
  <c r="M1315"/>
  <c r="M1316"/>
  <c r="M1317"/>
  <c r="M1318"/>
  <c r="M1319"/>
  <c r="M1320"/>
  <c r="M1321"/>
  <c r="M1322"/>
  <c r="M1323"/>
  <c r="M1324"/>
  <c r="M1325"/>
  <c r="M1326"/>
  <c r="M1327"/>
  <c r="M1328"/>
  <c r="M1329"/>
  <c r="M1330"/>
  <c r="M1331"/>
  <c r="M1332"/>
  <c r="M1333"/>
  <c r="M1334"/>
  <c r="M1335"/>
  <c r="M1336"/>
  <c r="M1337"/>
  <c r="M1338"/>
  <c r="M1339"/>
  <c r="M1340"/>
  <c r="M1341"/>
  <c r="M1342"/>
  <c r="M1343"/>
  <c r="M1344"/>
  <c r="M1345"/>
  <c r="M1346"/>
  <c r="M1347"/>
  <c r="M1348"/>
  <c r="M1349"/>
  <c r="M1350"/>
  <c r="M1351"/>
  <c r="M1352"/>
  <c r="M1353"/>
  <c r="M1354"/>
  <c r="M1355"/>
  <c r="M1356"/>
  <c r="M1357"/>
  <c r="M1358"/>
  <c r="M1359"/>
  <c r="M1360"/>
  <c r="M1361"/>
  <c r="M1362"/>
  <c r="M1363"/>
  <c r="M1364"/>
  <c r="M1365"/>
  <c r="M1366"/>
  <c r="M1367"/>
  <c r="M1368"/>
  <c r="M1369"/>
  <c r="M1370"/>
  <c r="M1371"/>
  <c r="M1372"/>
  <c r="M1373"/>
  <c r="M1374"/>
  <c r="M1375"/>
  <c r="M1376"/>
  <c r="M1377"/>
  <c r="M1378"/>
  <c r="M1379"/>
  <c r="M1380"/>
  <c r="M1381"/>
  <c r="M1382"/>
  <c r="M1383"/>
  <c r="M1384"/>
  <c r="M1385"/>
  <c r="M1386"/>
  <c r="M1387"/>
  <c r="M1388"/>
  <c r="M1389"/>
  <c r="M1390"/>
  <c r="M1391"/>
  <c r="M1392"/>
  <c r="M1393"/>
  <c r="M1394"/>
  <c r="M1395"/>
  <c r="M1396"/>
  <c r="M1397"/>
  <c r="M1398"/>
  <c r="M1399"/>
  <c r="M1400"/>
  <c r="M1401"/>
  <c r="M1402"/>
  <c r="M1403"/>
  <c r="M1404"/>
  <c r="M1405"/>
  <c r="M1406"/>
  <c r="M1407"/>
  <c r="M1408"/>
  <c r="M1409"/>
  <c r="M1410"/>
  <c r="M1411"/>
  <c r="M1412"/>
  <c r="M1413"/>
  <c r="M1414"/>
  <c r="M1415"/>
  <c r="M1416"/>
  <c r="M1417"/>
  <c r="M1418"/>
  <c r="M1419"/>
  <c r="M1420"/>
  <c r="M1421"/>
  <c r="M1422"/>
  <c r="M1423"/>
  <c r="M1424"/>
  <c r="M1425"/>
  <c r="M1426"/>
  <c r="M1427"/>
  <c r="M1428"/>
  <c r="M1429"/>
  <c r="M1430"/>
  <c r="M1431"/>
  <c r="M1432"/>
  <c r="M1433"/>
  <c r="M1434"/>
  <c r="M1435"/>
  <c r="M1436"/>
  <c r="M1437"/>
  <c r="M1438"/>
  <c r="M1439"/>
  <c r="M1440"/>
  <c r="M1441"/>
  <c r="M1442"/>
  <c r="M1443"/>
  <c r="M1444"/>
  <c r="M1445"/>
  <c r="M1446"/>
  <c r="M1447"/>
  <c r="M1448"/>
  <c r="M1449"/>
  <c r="M1450"/>
  <c r="M1451"/>
  <c r="M1452"/>
  <c r="M1453"/>
  <c r="M1454"/>
  <c r="M1455"/>
  <c r="M1456"/>
  <c r="M1457"/>
  <c r="M1458"/>
  <c r="M1459"/>
  <c r="M1460"/>
  <c r="M1461"/>
  <c r="M1462"/>
  <c r="M1463"/>
  <c r="M1464"/>
  <c r="M1465"/>
  <c r="M1466"/>
  <c r="M1467"/>
  <c r="M1468"/>
  <c r="M1469"/>
  <c r="M1470"/>
  <c r="M1471"/>
  <c r="M1472"/>
  <c r="M1473"/>
  <c r="M1474"/>
  <c r="M1475"/>
  <c r="M1476"/>
  <c r="M1477"/>
  <c r="M1478"/>
  <c r="M1479"/>
  <c r="M1480"/>
  <c r="M1481"/>
  <c r="M1482"/>
  <c r="M1483"/>
  <c r="M1484"/>
  <c r="M1485"/>
  <c r="M1486"/>
  <c r="M1487"/>
  <c r="M1488"/>
  <c r="M1489"/>
  <c r="M1490"/>
  <c r="M1491"/>
  <c r="M1492"/>
  <c r="M1493"/>
  <c r="M1494"/>
  <c r="M1495"/>
  <c r="M1496"/>
  <c r="M1497"/>
  <c r="M1498"/>
  <c r="M1499"/>
  <c r="M1500"/>
  <c r="M1501"/>
  <c r="M1502"/>
  <c r="M1503"/>
  <c r="M1504"/>
  <c r="M1505"/>
  <c r="M1506"/>
  <c r="M1507"/>
  <c r="M1508"/>
  <c r="M1509"/>
  <c r="M1510"/>
  <c r="M1511"/>
  <c r="M1512"/>
  <c r="M1513"/>
  <c r="M1514"/>
  <c r="M1515"/>
  <c r="M1516"/>
  <c r="M1517"/>
  <c r="M1518"/>
  <c r="M1519"/>
  <c r="M1520"/>
  <c r="M1521"/>
  <c r="M1522"/>
  <c r="M1523"/>
  <c r="M1524"/>
  <c r="M1525"/>
  <c r="M1526"/>
  <c r="M1527"/>
  <c r="M1528"/>
  <c r="M1529"/>
  <c r="M1530"/>
  <c r="M1531"/>
  <c r="M1532"/>
  <c r="M1533"/>
  <c r="M1534"/>
  <c r="M1535"/>
  <c r="M1536"/>
  <c r="M1537"/>
  <c r="M1538"/>
  <c r="M1539"/>
  <c r="M1540"/>
  <c r="M1541"/>
  <c r="M1542"/>
  <c r="M1543"/>
  <c r="M1544"/>
  <c r="M1545"/>
  <c r="M1546"/>
  <c r="M1547"/>
  <c r="M1548"/>
  <c r="M1549"/>
  <c r="M1550"/>
  <c r="M1551"/>
  <c r="M1552"/>
  <c r="M1553"/>
  <c r="M1554"/>
  <c r="M1555"/>
  <c r="M1556"/>
  <c r="M1557"/>
  <c r="M1558"/>
  <c r="M1559"/>
  <c r="M1560"/>
  <c r="M1561"/>
  <c r="M1562"/>
  <c r="M1563"/>
  <c r="M1564"/>
  <c r="M1565"/>
  <c r="M1566"/>
  <c r="M1567"/>
  <c r="M1568"/>
  <c r="M1569"/>
  <c r="M1570"/>
  <c r="M1571"/>
  <c r="M1572"/>
  <c r="M1573"/>
  <c r="M1574"/>
  <c r="M1575"/>
  <c r="M1576"/>
  <c r="M1577"/>
  <c r="M1578"/>
  <c r="M1579"/>
  <c r="M1580"/>
  <c r="M1581"/>
  <c r="M1582"/>
  <c r="M1583"/>
  <c r="M1584"/>
  <c r="M1585"/>
  <c r="M1586"/>
  <c r="M1587"/>
  <c r="M1588"/>
  <c r="M1589"/>
  <c r="M1590"/>
  <c r="M1591"/>
  <c r="M1592"/>
  <c r="M1593"/>
  <c r="M1594"/>
  <c r="M1595"/>
  <c r="M1596"/>
  <c r="M1597"/>
  <c r="M1598"/>
  <c r="M1599"/>
  <c r="M1600"/>
  <c r="M1601"/>
  <c r="M1602"/>
  <c r="M1603"/>
  <c r="M1604"/>
  <c r="M1605"/>
  <c r="M1606"/>
  <c r="M1607"/>
  <c r="M1608"/>
  <c r="M1609"/>
  <c r="M1610"/>
  <c r="M1611"/>
  <c r="M1612"/>
  <c r="M1613"/>
  <c r="M1614"/>
  <c r="M1615"/>
  <c r="M1616"/>
  <c r="M1617"/>
  <c r="M1618"/>
  <c r="M1619"/>
  <c r="M1620"/>
  <c r="M1621"/>
  <c r="M1622"/>
  <c r="M1623"/>
  <c r="M1624"/>
  <c r="M1625"/>
  <c r="M1626"/>
  <c r="M1627"/>
  <c r="M1628"/>
  <c r="M1629"/>
  <c r="M1630"/>
  <c r="M1631"/>
  <c r="M1632"/>
  <c r="M1633"/>
  <c r="M1634"/>
  <c r="M1635"/>
  <c r="M1636"/>
  <c r="M1637"/>
  <c r="M1638"/>
  <c r="M1639"/>
  <c r="M1640"/>
  <c r="M1641"/>
  <c r="M1642"/>
  <c r="M1643"/>
  <c r="M1644"/>
  <c r="M1645"/>
  <c r="M1646"/>
  <c r="M1647"/>
  <c r="M1648"/>
  <c r="M1649"/>
  <c r="M1650"/>
  <c r="M1651"/>
  <c r="M1652"/>
  <c r="M1653"/>
  <c r="M1654"/>
  <c r="M1655"/>
  <c r="M1656"/>
  <c r="M1657"/>
  <c r="M1658"/>
  <c r="M1659"/>
  <c r="M1660"/>
  <c r="M1661"/>
  <c r="M1662"/>
  <c r="M1663"/>
  <c r="M1664"/>
  <c r="M1665"/>
  <c r="M1666"/>
  <c r="M1667"/>
  <c r="M1668"/>
  <c r="M1669"/>
  <c r="M1670"/>
  <c r="M1671"/>
  <c r="M1672"/>
  <c r="M1673"/>
  <c r="M1674"/>
  <c r="M1675"/>
  <c r="M1676"/>
  <c r="M1677"/>
  <c r="M1678"/>
  <c r="M1679"/>
  <c r="M1680"/>
  <c r="M1681"/>
  <c r="M1682"/>
  <c r="M1683"/>
  <c r="M1684"/>
  <c r="M1685"/>
  <c r="M1686"/>
  <c r="M1687"/>
  <c r="M1688"/>
  <c r="M1689"/>
  <c r="M1690"/>
  <c r="M1691"/>
  <c r="M1692"/>
  <c r="M1693"/>
  <c r="M1694"/>
  <c r="M1695"/>
  <c r="M1696"/>
  <c r="M1697"/>
  <c r="M1698"/>
  <c r="M1699"/>
  <c r="M1700"/>
  <c r="M1701"/>
  <c r="M1702"/>
  <c r="M1703"/>
  <c r="M1704"/>
  <c r="M1705"/>
  <c r="M1706"/>
  <c r="M1707"/>
  <c r="M1708"/>
  <c r="M1709"/>
  <c r="M1710"/>
  <c r="M1711"/>
  <c r="M1712"/>
  <c r="M1713"/>
  <c r="M1714"/>
  <c r="M1715"/>
  <c r="M1716"/>
  <c r="M1717"/>
  <c r="M1718"/>
  <c r="M1719"/>
  <c r="M1720"/>
  <c r="M1721"/>
  <c r="M1722"/>
  <c r="M1723"/>
  <c r="M1724"/>
  <c r="M1725"/>
  <c r="M1726"/>
  <c r="M1727"/>
  <c r="M1728"/>
  <c r="M1729"/>
  <c r="M1730"/>
  <c r="M1731"/>
  <c r="M1732"/>
  <c r="M1733"/>
  <c r="M1734"/>
  <c r="M1735"/>
  <c r="M1736"/>
  <c r="M1737"/>
  <c r="M1738"/>
  <c r="M1739"/>
  <c r="M1740"/>
  <c r="M1741"/>
  <c r="M1742"/>
  <c r="M1743"/>
  <c r="M1744"/>
  <c r="M1745"/>
  <c r="M1746"/>
  <c r="M1747"/>
  <c r="M1748"/>
  <c r="M1749"/>
  <c r="M1750"/>
  <c r="M1751"/>
  <c r="M1752"/>
  <c r="M1753"/>
  <c r="M1754"/>
  <c r="M1755"/>
  <c r="M1756"/>
  <c r="M1757"/>
  <c r="M1758"/>
  <c r="M1759"/>
  <c r="M1760"/>
  <c r="M1761"/>
  <c r="M1762"/>
  <c r="M1763"/>
  <c r="M1764"/>
  <c r="M1765"/>
  <c r="M1766"/>
  <c r="M1767"/>
  <c r="M1768"/>
  <c r="M1769"/>
  <c r="M1770"/>
  <c r="M1771"/>
  <c r="M1772"/>
  <c r="M1773"/>
  <c r="M1774"/>
  <c r="M1775"/>
  <c r="M1776"/>
  <c r="M1777"/>
  <c r="M1778"/>
  <c r="M1779"/>
  <c r="M1780"/>
  <c r="M1781"/>
  <c r="M1782"/>
  <c r="M1783"/>
  <c r="M1784"/>
  <c r="M1785"/>
  <c r="M1786"/>
  <c r="M1787"/>
  <c r="M1788"/>
  <c r="M1789"/>
  <c r="M1790"/>
  <c r="M1791"/>
  <c r="M1792"/>
  <c r="M1793"/>
  <c r="M1794"/>
  <c r="M1795"/>
  <c r="M1796"/>
  <c r="M1797"/>
  <c r="M1798"/>
  <c r="M1799"/>
  <c r="M1800"/>
  <c r="M1801"/>
  <c r="M1802"/>
  <c r="M1803"/>
  <c r="M1804"/>
  <c r="M1805"/>
  <c r="M1806"/>
  <c r="M1807"/>
  <c r="M1808"/>
  <c r="M1809"/>
  <c r="M1810"/>
  <c r="M1811"/>
  <c r="M1812"/>
  <c r="M1813"/>
  <c r="M1814"/>
  <c r="M1815"/>
  <c r="M1816"/>
  <c r="M1817"/>
  <c r="M1818"/>
  <c r="M1819"/>
  <c r="M1820"/>
  <c r="M1821"/>
  <c r="M1822"/>
  <c r="M1823"/>
  <c r="M1824"/>
  <c r="M1825"/>
  <c r="M1826"/>
  <c r="M1827"/>
  <c r="M1828"/>
  <c r="M1829"/>
  <c r="M1830"/>
  <c r="M1831"/>
  <c r="M1832"/>
  <c r="M1833"/>
  <c r="M1834"/>
  <c r="M1835"/>
  <c r="M1836"/>
  <c r="M1837"/>
  <c r="M1838"/>
  <c r="M1839"/>
  <c r="M1840"/>
  <c r="M1841"/>
  <c r="M1842"/>
  <c r="M1843"/>
  <c r="M1844"/>
  <c r="M1845"/>
  <c r="M1846"/>
  <c r="M1847"/>
  <c r="M1848"/>
  <c r="M1849"/>
  <c r="M1850"/>
  <c r="M1851"/>
  <c r="M1852"/>
  <c r="M1853"/>
  <c r="M1854"/>
  <c r="M1855"/>
  <c r="M1856"/>
  <c r="M1857"/>
  <c r="M1858"/>
  <c r="M1859"/>
  <c r="M1860"/>
  <c r="M1861"/>
  <c r="M1862"/>
  <c r="M1863"/>
  <c r="M1864"/>
  <c r="M1865"/>
  <c r="M1866"/>
  <c r="M1867"/>
  <c r="M1868"/>
  <c r="M1869"/>
  <c r="M1870"/>
  <c r="M1871"/>
  <c r="M1872"/>
  <c r="M1873"/>
  <c r="M1874"/>
  <c r="M1875"/>
  <c r="M1876"/>
  <c r="M1877"/>
  <c r="M1878"/>
  <c r="M1879"/>
  <c r="M1880"/>
  <c r="M1881"/>
  <c r="M1882"/>
  <c r="M1883"/>
  <c r="M1884"/>
  <c r="M1885"/>
  <c r="M1886"/>
  <c r="M1887"/>
  <c r="M1888"/>
  <c r="M1889"/>
  <c r="M1890"/>
  <c r="M1891"/>
  <c r="M1892"/>
  <c r="M1893"/>
  <c r="M1894"/>
  <c r="M1895"/>
  <c r="M1896"/>
  <c r="M1897"/>
  <c r="M1898"/>
  <c r="M1899"/>
  <c r="M1900"/>
  <c r="M1901"/>
  <c r="M1902"/>
  <c r="M1903"/>
  <c r="M1904"/>
  <c r="M1905"/>
  <c r="M1906"/>
  <c r="M1907"/>
  <c r="M1908"/>
  <c r="M1909"/>
  <c r="M1910"/>
  <c r="M1911"/>
  <c r="M1912"/>
  <c r="M1913"/>
  <c r="M1914"/>
  <c r="M1915"/>
  <c r="M1916"/>
  <c r="M1917"/>
  <c r="M1918"/>
  <c r="M1919"/>
  <c r="M1920"/>
  <c r="M1921"/>
  <c r="M1922"/>
  <c r="M1923"/>
  <c r="M1924"/>
  <c r="M1925"/>
  <c r="M1926"/>
  <c r="M1927"/>
  <c r="M1928"/>
  <c r="M1929"/>
  <c r="M1930"/>
  <c r="M1931"/>
  <c r="M1932"/>
  <c r="M1933"/>
  <c r="M1934"/>
  <c r="M1935"/>
  <c r="M1936"/>
  <c r="M1937"/>
  <c r="M1938"/>
  <c r="M1939"/>
  <c r="M1940"/>
  <c r="M1941"/>
  <c r="M1942"/>
  <c r="M1943"/>
  <c r="M1944"/>
  <c r="M1945"/>
  <c r="M1946"/>
  <c r="M1947"/>
  <c r="M1948"/>
  <c r="M1949"/>
  <c r="M1950"/>
  <c r="M1951"/>
  <c r="M1952"/>
  <c r="M1953"/>
  <c r="M1954"/>
  <c r="M1955"/>
  <c r="M1956"/>
  <c r="M1957"/>
  <c r="M1958"/>
  <c r="M1959"/>
  <c r="M1960"/>
  <c r="M1961"/>
  <c r="M1962"/>
  <c r="M1963"/>
  <c r="M1964"/>
  <c r="M1965"/>
  <c r="M1966"/>
  <c r="M1967"/>
  <c r="M1968"/>
  <c r="M1969"/>
  <c r="M1970"/>
  <c r="M1971"/>
  <c r="M1972"/>
  <c r="M1973"/>
  <c r="M1974"/>
  <c r="M1975"/>
  <c r="M1976"/>
  <c r="M1977"/>
  <c r="M1978"/>
  <c r="M1979"/>
  <c r="M1980"/>
  <c r="M1981"/>
  <c r="M1982"/>
  <c r="M1983"/>
  <c r="M1984"/>
  <c r="M1985"/>
  <c r="M1986"/>
  <c r="M1987"/>
  <c r="M1988"/>
  <c r="M1989"/>
  <c r="M1990"/>
  <c r="M1991"/>
  <c r="M1992"/>
  <c r="M1993"/>
  <c r="M1994"/>
  <c r="M1995"/>
  <c r="M1996"/>
  <c r="M1997"/>
  <c r="M1998"/>
  <c r="M1999"/>
  <c r="M2000"/>
  <c r="M2001"/>
  <c r="M2002"/>
  <c r="M2003"/>
  <c r="M2004"/>
  <c r="M2005"/>
  <c r="M2006"/>
  <c r="M2007"/>
  <c r="M2008"/>
  <c r="M2009"/>
  <c r="M2010"/>
  <c r="M2011"/>
  <c r="M2012"/>
  <c r="M2013"/>
  <c r="M2014"/>
  <c r="M2015"/>
  <c r="M2016"/>
  <c r="M2017"/>
  <c r="M2018"/>
  <c r="M2019"/>
  <c r="M2020"/>
  <c r="M2021"/>
  <c r="M2022"/>
  <c r="M2023"/>
  <c r="M2024"/>
  <c r="M2025"/>
  <c r="M2026"/>
  <c r="M2027"/>
  <c r="M2028"/>
  <c r="M2029"/>
  <c r="M2030"/>
  <c r="M2031"/>
  <c r="M2032"/>
  <c r="M2033"/>
  <c r="M2034"/>
  <c r="M2035"/>
  <c r="M2036"/>
  <c r="M2037"/>
  <c r="M2038"/>
  <c r="M2039"/>
  <c r="M2040"/>
  <c r="M2041"/>
  <c r="M2042"/>
  <c r="M2043"/>
  <c r="M2044"/>
  <c r="M2045"/>
  <c r="M2046"/>
  <c r="M2047"/>
  <c r="M2048"/>
  <c r="M2049"/>
  <c r="M2050"/>
  <c r="M2051"/>
  <c r="M2052"/>
  <c r="M2053"/>
  <c r="M2054"/>
  <c r="M2055"/>
  <c r="M2056"/>
  <c r="M2057"/>
  <c r="M2058"/>
  <c r="M2059"/>
  <c r="M2060"/>
  <c r="M2061"/>
  <c r="M2062"/>
  <c r="M2063"/>
  <c r="M2064"/>
  <c r="M2065"/>
  <c r="M2066"/>
  <c r="M2067"/>
  <c r="M2068"/>
  <c r="M2069"/>
  <c r="M2070"/>
  <c r="M2071"/>
  <c r="M2072"/>
  <c r="M2073"/>
  <c r="M2074"/>
  <c r="M2075"/>
  <c r="M2076"/>
  <c r="M2077"/>
  <c r="M2078"/>
  <c r="M2079"/>
  <c r="M2080"/>
  <c r="M2081"/>
  <c r="M2082"/>
  <c r="M2083"/>
  <c r="M2084"/>
  <c r="M2085"/>
  <c r="M2086"/>
  <c r="M2087"/>
  <c r="M2088"/>
  <c r="M2089"/>
  <c r="M2090"/>
  <c r="M2091"/>
  <c r="M2092"/>
  <c r="M2093"/>
  <c r="M2094"/>
  <c r="M2095"/>
  <c r="M2096"/>
  <c r="M2097"/>
  <c r="M2098"/>
  <c r="M2099"/>
  <c r="M2100"/>
  <c r="M2101"/>
  <c r="M2102"/>
  <c r="M2103"/>
  <c r="M2104"/>
  <c r="M2105"/>
  <c r="M2106"/>
  <c r="M2107"/>
  <c r="M2108"/>
  <c r="M2109"/>
  <c r="M2110"/>
  <c r="M2111"/>
  <c r="M2112"/>
  <c r="M2113"/>
  <c r="M2114"/>
  <c r="M2115"/>
  <c r="M2116"/>
  <c r="M2117"/>
  <c r="M2118"/>
  <c r="M2119"/>
  <c r="M2120"/>
  <c r="M2121"/>
  <c r="M2122"/>
  <c r="M2123"/>
  <c r="M2124"/>
  <c r="M2125"/>
  <c r="M2126"/>
  <c r="M2127"/>
  <c r="M2128"/>
  <c r="M2129"/>
  <c r="M2130"/>
  <c r="M2131"/>
  <c r="M2132"/>
  <c r="M2133"/>
  <c r="M2134"/>
  <c r="M2135"/>
  <c r="M2136"/>
  <c r="M2137"/>
  <c r="M2138"/>
  <c r="M2139"/>
  <c r="M2140"/>
  <c r="M2141"/>
  <c r="M2142"/>
  <c r="M2143"/>
  <c r="M2144"/>
  <c r="M2145"/>
  <c r="M2146"/>
  <c r="M2147"/>
  <c r="M2148"/>
  <c r="M2149"/>
  <c r="M2150"/>
  <c r="M2151"/>
  <c r="M2152"/>
  <c r="M2153"/>
  <c r="M2154"/>
  <c r="M2155"/>
  <c r="M2156"/>
  <c r="M2157"/>
  <c r="M2158"/>
  <c r="M2159"/>
  <c r="M2160"/>
  <c r="M2161"/>
  <c r="M2162"/>
  <c r="M2163"/>
  <c r="M2164"/>
  <c r="M2165"/>
  <c r="M2166"/>
  <c r="M2167"/>
  <c r="M2168"/>
  <c r="M2169"/>
  <c r="M2170"/>
  <c r="M2171"/>
  <c r="M2172"/>
  <c r="M2173"/>
  <c r="M2174"/>
  <c r="M2175"/>
  <c r="M2176"/>
  <c r="M2177"/>
  <c r="M2178"/>
  <c r="M2179"/>
  <c r="M2180"/>
  <c r="M2181"/>
  <c r="M2182"/>
  <c r="M2183"/>
  <c r="M2184"/>
  <c r="M2185"/>
  <c r="M2186"/>
  <c r="M2187"/>
  <c r="M2188"/>
  <c r="M2189"/>
  <c r="M2190"/>
  <c r="M2191"/>
  <c r="M2192"/>
  <c r="M2193"/>
  <c r="M2194"/>
  <c r="M2195"/>
  <c r="M2196"/>
  <c r="M2197"/>
  <c r="M2198"/>
  <c r="M2199"/>
  <c r="M2200"/>
  <c r="M2201"/>
  <c r="M2202"/>
  <c r="M2203"/>
  <c r="M2204"/>
  <c r="M2205"/>
  <c r="M2206"/>
  <c r="M2207"/>
  <c r="M2208"/>
  <c r="M2209"/>
  <c r="M2210"/>
  <c r="M2211"/>
  <c r="M2212"/>
  <c r="M2213"/>
  <c r="M2214"/>
  <c r="M2215"/>
  <c r="M2216"/>
  <c r="M2217"/>
  <c r="M2218"/>
  <c r="M2219"/>
  <c r="M2220"/>
  <c r="M2221"/>
  <c r="M2222"/>
  <c r="M2223"/>
  <c r="M2224"/>
  <c r="M2225"/>
  <c r="M2226"/>
  <c r="M2227"/>
  <c r="M2228"/>
  <c r="M2229"/>
  <c r="M2230"/>
  <c r="M2231"/>
  <c r="M2232"/>
  <c r="M2233"/>
  <c r="M2234"/>
  <c r="M2235"/>
  <c r="M2236"/>
  <c r="M2237"/>
  <c r="M2238"/>
  <c r="M2239"/>
  <c r="M2240"/>
  <c r="M2241"/>
  <c r="M2242"/>
  <c r="M2243"/>
  <c r="M2244"/>
  <c r="M2245"/>
  <c r="M2246"/>
  <c r="M2247"/>
  <c r="M2248"/>
  <c r="M2249"/>
  <c r="M2250"/>
  <c r="M2251"/>
  <c r="M2252"/>
  <c r="M2253"/>
  <c r="M2254"/>
  <c r="M2255"/>
  <c r="M2256"/>
  <c r="M2257"/>
  <c r="M2258"/>
  <c r="M2259"/>
  <c r="M2260"/>
  <c r="M2261"/>
  <c r="M2262"/>
  <c r="M2263"/>
  <c r="M2264"/>
  <c r="M2265"/>
  <c r="M2266"/>
  <c r="M2267"/>
  <c r="M2268"/>
  <c r="M2269"/>
  <c r="M2270"/>
  <c r="M2271"/>
  <c r="M2272"/>
  <c r="M2273"/>
  <c r="M2274"/>
  <c r="M2275"/>
  <c r="M2276"/>
  <c r="M2277"/>
  <c r="M2278"/>
  <c r="M2279"/>
  <c r="M2280"/>
  <c r="M2281"/>
  <c r="M2282"/>
  <c r="M2283"/>
  <c r="M2284"/>
  <c r="M2285"/>
  <c r="M2286"/>
  <c r="M2287"/>
  <c r="M2288"/>
  <c r="M2289"/>
  <c r="M2290"/>
  <c r="M2291"/>
  <c r="M2292"/>
  <c r="M2293"/>
  <c r="M2294"/>
  <c r="M2295"/>
  <c r="M2296"/>
  <c r="M2297"/>
  <c r="M2298"/>
  <c r="M2299"/>
  <c r="M2300"/>
  <c r="M2301"/>
  <c r="M2302"/>
  <c r="M2303"/>
  <c r="M2304"/>
  <c r="M2305"/>
  <c r="M2306"/>
  <c r="M2307"/>
  <c r="M2308"/>
  <c r="M2309"/>
  <c r="M2310"/>
  <c r="M2311"/>
  <c r="M2312"/>
  <c r="M2313"/>
  <c r="M2314"/>
  <c r="M2315"/>
  <c r="M2316"/>
  <c r="M2317"/>
  <c r="M2318"/>
  <c r="M2319"/>
  <c r="M2320"/>
  <c r="M2321"/>
  <c r="M2322"/>
  <c r="M2323"/>
  <c r="M2324"/>
  <c r="M2325"/>
  <c r="M2326"/>
  <c r="M2327"/>
  <c r="M2328"/>
  <c r="M2329"/>
  <c r="M2330"/>
  <c r="M2331"/>
  <c r="M2332"/>
  <c r="M2333"/>
  <c r="M2334"/>
  <c r="M2335"/>
  <c r="M2336"/>
  <c r="M2337"/>
  <c r="M2338"/>
  <c r="M2339"/>
  <c r="M2340"/>
  <c r="M2341"/>
  <c r="M2342"/>
  <c r="M2343"/>
  <c r="M2344"/>
  <c r="M2345"/>
  <c r="M2346"/>
  <c r="M2347"/>
  <c r="M2348"/>
  <c r="M2349"/>
  <c r="M2350"/>
  <c r="M2351"/>
  <c r="M2352"/>
  <c r="M2353"/>
  <c r="M2354"/>
  <c r="M2355"/>
  <c r="M2356"/>
  <c r="M2357"/>
  <c r="M2358"/>
  <c r="M2359"/>
  <c r="M2360"/>
  <c r="M2361"/>
  <c r="M2362"/>
  <c r="M2363"/>
  <c r="M2364"/>
  <c r="M2365"/>
  <c r="M2366"/>
  <c r="M2367"/>
  <c r="M2368"/>
  <c r="M2369"/>
  <c r="M2370"/>
  <c r="M2371"/>
  <c r="M2372"/>
  <c r="M2373"/>
  <c r="M2374"/>
  <c r="M2375"/>
  <c r="M2376"/>
  <c r="M2377"/>
  <c r="M2378"/>
  <c r="M2379"/>
  <c r="M2380"/>
  <c r="M2381"/>
  <c r="M2382"/>
  <c r="M2383"/>
  <c r="M2384"/>
  <c r="M2385"/>
  <c r="M2386"/>
  <c r="M2387"/>
  <c r="M2388"/>
  <c r="M2389"/>
  <c r="M2390"/>
  <c r="M2391"/>
  <c r="M2392"/>
  <c r="M2393"/>
  <c r="M2394"/>
  <c r="M2395"/>
  <c r="M2396"/>
  <c r="M2397"/>
  <c r="M2398"/>
  <c r="M2399"/>
  <c r="M2400"/>
  <c r="M2401"/>
  <c r="M2402"/>
  <c r="M2403"/>
  <c r="M2404"/>
  <c r="M2405"/>
  <c r="M2406"/>
  <c r="M2407"/>
  <c r="M2408"/>
  <c r="M2409"/>
  <c r="M2410"/>
  <c r="M2411"/>
  <c r="M2412"/>
  <c r="M2413"/>
  <c r="M2414"/>
  <c r="M2415"/>
  <c r="M2416"/>
  <c r="M2417"/>
  <c r="M2418"/>
  <c r="M2419"/>
  <c r="M2420"/>
  <c r="M2421"/>
  <c r="M2422"/>
  <c r="M2423"/>
  <c r="M2424"/>
  <c r="M2425"/>
  <c r="M2426"/>
  <c r="M2427"/>
  <c r="M2428"/>
  <c r="M2429"/>
  <c r="M2430"/>
  <c r="M2431"/>
  <c r="M2432"/>
  <c r="M2433"/>
  <c r="M2434"/>
  <c r="M2435"/>
  <c r="M2436"/>
  <c r="M2437"/>
  <c r="M2438"/>
  <c r="M2439"/>
  <c r="M2440"/>
  <c r="M2441"/>
  <c r="M2442"/>
  <c r="M2443"/>
  <c r="M2444"/>
  <c r="M2445"/>
  <c r="M2446"/>
  <c r="M2447"/>
  <c r="M2448"/>
  <c r="M2449"/>
  <c r="M2450"/>
  <c r="M2451"/>
  <c r="M2452"/>
  <c r="M2453"/>
  <c r="M2454"/>
  <c r="M2455"/>
  <c r="M2456"/>
  <c r="M2457"/>
  <c r="M2458"/>
  <c r="M2459"/>
  <c r="M2460"/>
  <c r="M2461"/>
  <c r="M2462"/>
  <c r="M2463"/>
  <c r="M2464"/>
  <c r="M2465"/>
  <c r="M2466"/>
  <c r="M2467"/>
  <c r="M2468"/>
  <c r="M2469"/>
  <c r="M2470"/>
  <c r="M2471"/>
  <c r="M2472"/>
  <c r="M2473"/>
  <c r="M2474"/>
  <c r="M2475"/>
  <c r="M2476"/>
  <c r="M2477"/>
  <c r="M2478"/>
  <c r="M2479"/>
  <c r="M2480"/>
  <c r="M2481"/>
  <c r="M2482"/>
  <c r="M2483"/>
  <c r="M2484"/>
  <c r="M2485"/>
  <c r="M2486"/>
  <c r="M2487"/>
  <c r="M2488"/>
  <c r="M2489"/>
  <c r="M2490"/>
  <c r="M2491"/>
  <c r="M2492"/>
  <c r="M2493"/>
  <c r="M2494"/>
  <c r="M2495"/>
  <c r="M2496"/>
  <c r="M2497"/>
  <c r="M2498"/>
  <c r="M2499"/>
  <c r="M2500"/>
  <c r="M2501"/>
  <c r="M2502"/>
  <c r="M2503"/>
  <c r="M2504"/>
  <c r="M2505"/>
  <c r="M2506"/>
  <c r="M2507"/>
  <c r="M2508"/>
  <c r="M2509"/>
  <c r="M2510"/>
  <c r="M2511"/>
  <c r="M2512"/>
  <c r="M2513"/>
  <c r="M2514"/>
  <c r="M2515"/>
  <c r="M2516"/>
  <c r="M2517"/>
  <c r="M2518"/>
  <c r="M2519"/>
  <c r="M2520"/>
  <c r="M2521"/>
  <c r="M2522"/>
  <c r="M2523"/>
  <c r="M2524"/>
  <c r="M2525"/>
  <c r="M2526"/>
  <c r="M2527"/>
  <c r="M2528"/>
  <c r="M2529"/>
  <c r="M2530"/>
  <c r="M2531"/>
  <c r="M2532"/>
  <c r="M2533"/>
  <c r="M2534"/>
  <c r="M2535"/>
  <c r="M2536"/>
  <c r="M2537"/>
  <c r="M2538"/>
  <c r="M2539"/>
  <c r="M2540"/>
  <c r="M2541"/>
  <c r="M2542"/>
  <c r="M2543"/>
  <c r="M2544"/>
  <c r="M2545"/>
  <c r="M2546"/>
  <c r="M2547"/>
  <c r="M2548"/>
  <c r="M2549"/>
  <c r="M2550"/>
  <c r="M2551"/>
  <c r="M2552"/>
  <c r="M2553"/>
  <c r="M2554"/>
  <c r="M2555"/>
  <c r="M2556"/>
  <c r="M2557"/>
  <c r="M2558"/>
  <c r="M2559"/>
  <c r="M2560"/>
  <c r="M2561"/>
  <c r="M2562"/>
  <c r="M2563"/>
  <c r="M2564"/>
  <c r="M2565"/>
  <c r="M2566"/>
  <c r="M2567"/>
  <c r="M2568"/>
  <c r="M2569"/>
  <c r="M2570"/>
  <c r="M2571"/>
  <c r="M2572"/>
  <c r="M2573"/>
  <c r="M2574"/>
  <c r="M2575"/>
  <c r="M2576"/>
  <c r="M2577"/>
  <c r="M2578"/>
  <c r="M2579"/>
  <c r="M2580"/>
  <c r="M2581"/>
  <c r="M2582"/>
  <c r="M2583"/>
  <c r="M2584"/>
  <c r="M2585"/>
  <c r="M2586"/>
  <c r="M2587"/>
  <c r="M2588"/>
  <c r="M2589"/>
  <c r="M2590"/>
  <c r="M2591"/>
  <c r="M2592"/>
  <c r="M2593"/>
  <c r="M2594"/>
  <c r="M2595"/>
  <c r="M2596"/>
  <c r="M2597"/>
  <c r="M2598"/>
  <c r="M2599"/>
  <c r="M2600"/>
  <c r="M2601"/>
  <c r="M2602"/>
  <c r="M2603"/>
  <c r="M2604"/>
  <c r="M2605"/>
  <c r="M2606"/>
  <c r="M2607"/>
  <c r="M2608"/>
  <c r="M2609"/>
  <c r="M2610"/>
  <c r="M2611"/>
  <c r="M2612"/>
  <c r="M2613"/>
  <c r="M2614"/>
  <c r="M2615"/>
  <c r="M2616"/>
  <c r="M2617"/>
  <c r="M2618"/>
  <c r="M2619"/>
  <c r="M2620"/>
  <c r="M2621"/>
  <c r="M2622"/>
  <c r="M2623"/>
  <c r="M2624"/>
  <c r="M2625"/>
  <c r="M2626"/>
  <c r="M2627"/>
  <c r="M2628"/>
  <c r="M2629"/>
  <c r="M2630"/>
  <c r="M2631"/>
  <c r="M2632"/>
  <c r="M2633"/>
  <c r="M2634"/>
  <c r="M2635"/>
  <c r="M2636"/>
  <c r="M2637"/>
  <c r="M2638"/>
  <c r="M2639"/>
  <c r="M2640"/>
  <c r="M2641"/>
  <c r="M2642"/>
  <c r="M2643"/>
  <c r="M2644"/>
  <c r="M2645"/>
  <c r="M2646"/>
  <c r="M2647"/>
  <c r="M2648"/>
  <c r="M2649"/>
  <c r="M2650"/>
  <c r="M2651"/>
  <c r="M2652"/>
  <c r="M2653"/>
  <c r="M2654"/>
  <c r="M2655"/>
  <c r="M2656"/>
  <c r="M2657"/>
  <c r="M2658"/>
  <c r="M2659"/>
  <c r="M2660"/>
  <c r="M2661"/>
  <c r="M2662"/>
  <c r="M2663"/>
  <c r="M2664"/>
  <c r="M2665"/>
  <c r="M2666"/>
  <c r="M2667"/>
  <c r="M2668"/>
  <c r="M2669"/>
  <c r="M2670"/>
  <c r="M2671"/>
  <c r="M2672"/>
  <c r="M2673"/>
  <c r="M2674"/>
  <c r="M2675"/>
  <c r="M2676"/>
  <c r="M2677"/>
  <c r="M2678"/>
  <c r="M2679"/>
  <c r="M2680"/>
  <c r="M2681"/>
  <c r="M2682"/>
  <c r="M2683"/>
  <c r="M2684"/>
  <c r="M2685"/>
  <c r="M2686"/>
  <c r="M2687"/>
  <c r="M2688"/>
  <c r="M2689"/>
  <c r="M2690"/>
  <c r="M2691"/>
  <c r="M2692"/>
  <c r="M2693"/>
  <c r="M2694"/>
  <c r="M2695"/>
  <c r="M2696"/>
  <c r="M2697"/>
  <c r="M2698"/>
  <c r="M2699"/>
  <c r="M2700"/>
  <c r="M2701"/>
  <c r="M2702"/>
  <c r="M2703"/>
  <c r="M2704"/>
  <c r="M2705"/>
  <c r="M2706"/>
  <c r="M2707"/>
  <c r="M2708"/>
  <c r="M2709"/>
  <c r="M2710"/>
  <c r="M2711"/>
  <c r="M2712"/>
  <c r="M2713"/>
  <c r="M2714"/>
  <c r="M2715"/>
  <c r="M2716"/>
  <c r="M2717"/>
  <c r="M2718"/>
  <c r="M2719"/>
  <c r="M2720"/>
  <c r="M2721"/>
  <c r="M2722"/>
  <c r="M2723"/>
  <c r="M2724"/>
  <c r="M2725"/>
  <c r="M2726"/>
  <c r="M2727"/>
  <c r="M2728"/>
  <c r="M2729"/>
  <c r="M2730"/>
  <c r="M2731"/>
  <c r="M2732"/>
  <c r="M2733"/>
  <c r="M2734"/>
  <c r="M2735"/>
  <c r="M2736"/>
  <c r="M2737"/>
  <c r="M2738"/>
  <c r="M2739"/>
  <c r="M2740"/>
  <c r="M2741"/>
  <c r="M2742"/>
  <c r="M2743"/>
  <c r="M2744"/>
  <c r="M2745"/>
  <c r="M2746"/>
  <c r="M2747"/>
  <c r="M2748"/>
  <c r="M2749"/>
  <c r="M2750"/>
  <c r="M2751"/>
  <c r="M2752"/>
  <c r="M2753"/>
  <c r="M2754"/>
  <c r="M2755"/>
  <c r="M2756"/>
  <c r="M2757"/>
  <c r="M2758"/>
  <c r="M2759"/>
  <c r="M2760"/>
  <c r="M2761"/>
  <c r="M2762"/>
  <c r="M2763"/>
  <c r="M2764"/>
  <c r="M2765"/>
  <c r="M2766"/>
  <c r="M2767"/>
  <c r="M2768"/>
  <c r="M2769"/>
  <c r="M2770"/>
  <c r="M2771"/>
  <c r="M2772"/>
  <c r="M2773"/>
  <c r="M2774"/>
  <c r="M2775"/>
  <c r="M2776"/>
  <c r="M2777"/>
  <c r="M2778"/>
  <c r="M2779"/>
  <c r="M2780"/>
  <c r="M2781"/>
  <c r="M2782"/>
  <c r="M2783"/>
  <c r="M2784"/>
  <c r="M2785"/>
  <c r="M2786"/>
  <c r="M2787"/>
  <c r="M2788"/>
  <c r="M2789"/>
  <c r="M2790"/>
  <c r="M2791"/>
  <c r="M2792"/>
  <c r="M2793"/>
  <c r="M2794"/>
  <c r="M2795"/>
  <c r="M2796"/>
  <c r="M2797"/>
  <c r="M2798"/>
  <c r="M2799"/>
  <c r="M2800"/>
  <c r="M2801"/>
  <c r="M2802"/>
  <c r="M2803"/>
  <c r="M2804"/>
  <c r="M2805"/>
  <c r="M2806"/>
  <c r="M2807"/>
  <c r="M2808"/>
  <c r="M2809"/>
  <c r="M2810"/>
  <c r="M2811"/>
  <c r="M2812"/>
  <c r="M2813"/>
  <c r="M2814"/>
  <c r="M2815"/>
  <c r="M2816"/>
  <c r="M2817"/>
  <c r="M2818"/>
  <c r="M2819"/>
  <c r="M2820"/>
  <c r="M2821"/>
  <c r="M2822"/>
  <c r="M2823"/>
  <c r="M2824"/>
  <c r="M2825"/>
  <c r="M2826"/>
  <c r="M2827"/>
  <c r="M2828"/>
  <c r="M2829"/>
  <c r="M2830"/>
  <c r="M2831"/>
  <c r="M2832"/>
  <c r="M2833"/>
  <c r="M2834"/>
  <c r="M2835"/>
  <c r="M2836"/>
  <c r="M2837"/>
  <c r="M2838"/>
  <c r="M2839"/>
  <c r="M2840"/>
  <c r="M2841"/>
  <c r="M2842"/>
  <c r="M2843"/>
  <c r="M2844"/>
  <c r="M2845"/>
  <c r="M2846"/>
  <c r="M2847"/>
  <c r="M2848"/>
  <c r="M2849"/>
  <c r="M2850"/>
  <c r="M2851"/>
  <c r="M2852"/>
  <c r="M2853"/>
  <c r="M2854"/>
  <c r="M2855"/>
  <c r="M2856"/>
  <c r="M2857"/>
  <c r="M2858"/>
  <c r="M2859"/>
  <c r="M2860"/>
  <c r="M2861"/>
  <c r="M2862"/>
  <c r="M2863"/>
  <c r="M2864"/>
  <c r="M2865"/>
  <c r="M2866"/>
  <c r="M2867"/>
  <c r="M2868"/>
  <c r="M2869"/>
  <c r="M2870"/>
  <c r="M2871"/>
  <c r="M2872"/>
  <c r="M2873"/>
  <c r="M2874"/>
  <c r="M2875"/>
  <c r="M2876"/>
  <c r="M2877"/>
  <c r="M2878"/>
  <c r="M2879"/>
  <c r="M2880"/>
  <c r="M2881"/>
  <c r="M2882"/>
  <c r="M2883"/>
  <c r="M2884"/>
  <c r="M2885"/>
  <c r="M2886"/>
  <c r="M2887"/>
  <c r="M2888"/>
  <c r="M2889"/>
  <c r="M2890"/>
  <c r="M2891"/>
  <c r="M2892"/>
  <c r="M2893"/>
  <c r="M2894"/>
  <c r="M2895"/>
  <c r="M2896"/>
  <c r="M2897"/>
  <c r="M2898"/>
  <c r="M2899"/>
  <c r="M2900"/>
  <c r="M2901"/>
  <c r="M2902"/>
  <c r="M2903"/>
  <c r="M2904"/>
  <c r="M2905"/>
  <c r="M2906"/>
  <c r="M2907"/>
  <c r="M2908"/>
  <c r="M2909"/>
  <c r="M2910"/>
  <c r="M2911"/>
  <c r="M2912"/>
  <c r="M2913"/>
  <c r="M2914"/>
  <c r="M2915"/>
  <c r="M2916"/>
  <c r="M2917"/>
  <c r="M2918"/>
  <c r="M2919"/>
  <c r="M2920"/>
  <c r="M2921"/>
  <c r="M2922"/>
  <c r="M2923"/>
  <c r="M2924"/>
  <c r="M2925"/>
  <c r="M2926"/>
  <c r="M2927"/>
  <c r="M2928"/>
  <c r="M2929"/>
  <c r="M2930"/>
  <c r="M2931"/>
  <c r="M2932"/>
  <c r="M2933"/>
  <c r="M2934"/>
  <c r="M2935"/>
  <c r="M2936"/>
  <c r="M2937"/>
  <c r="M2938"/>
  <c r="M2939"/>
  <c r="M2940"/>
  <c r="M2941"/>
  <c r="M2942"/>
  <c r="M2943"/>
  <c r="M2944"/>
  <c r="M2945"/>
  <c r="M2946"/>
  <c r="M2947"/>
  <c r="M2948"/>
  <c r="M2949"/>
  <c r="M2950"/>
  <c r="M2951"/>
  <c r="M2952"/>
  <c r="M2953"/>
  <c r="M2954"/>
  <c r="M2955"/>
  <c r="M2956"/>
  <c r="M2957"/>
  <c r="M2958"/>
  <c r="M2959"/>
  <c r="M2960"/>
  <c r="M2961"/>
  <c r="M2962"/>
  <c r="M2963"/>
  <c r="M2964"/>
  <c r="M2965"/>
  <c r="M2966"/>
  <c r="M2967"/>
  <c r="M2968"/>
  <c r="M2969"/>
  <c r="M2970"/>
  <c r="M2971"/>
  <c r="M2972"/>
  <c r="M2973"/>
  <c r="M2974"/>
  <c r="M2975"/>
  <c r="M2976"/>
  <c r="M2977"/>
  <c r="M2978"/>
  <c r="M2979"/>
  <c r="M2980"/>
  <c r="M2981"/>
  <c r="M2982"/>
  <c r="M2983"/>
  <c r="M2984"/>
  <c r="M2985"/>
  <c r="M2986"/>
  <c r="M2987"/>
  <c r="M2988"/>
  <c r="M2989"/>
  <c r="M2990"/>
  <c r="M2991"/>
  <c r="M2992"/>
  <c r="M2993"/>
  <c r="M2994"/>
  <c r="M2995"/>
  <c r="M2996"/>
  <c r="M2997"/>
  <c r="M2998"/>
  <c r="M2999"/>
  <c r="M3000"/>
  <c r="M3001"/>
  <c r="M3002"/>
  <c r="M3003"/>
  <c r="M3004"/>
  <c r="M3005"/>
  <c r="M3006"/>
  <c r="M3007"/>
  <c r="M3008"/>
  <c r="M3009"/>
  <c r="M3010"/>
  <c r="M3011"/>
  <c r="M3012"/>
  <c r="M3013"/>
  <c r="M3014"/>
  <c r="M3015"/>
  <c r="M3016"/>
  <c r="M3017"/>
  <c r="M3018"/>
  <c r="M3019"/>
  <c r="M3020"/>
  <c r="M3021"/>
  <c r="M3022"/>
  <c r="M3023"/>
  <c r="M3024"/>
  <c r="M3025"/>
  <c r="M3026"/>
  <c r="M3027"/>
  <c r="M3028"/>
  <c r="M3029"/>
  <c r="M3030"/>
  <c r="M3031"/>
  <c r="M3032"/>
  <c r="M3033"/>
  <c r="M3034"/>
  <c r="M3035"/>
  <c r="M3036"/>
  <c r="M3037"/>
  <c r="M3038"/>
  <c r="M3039"/>
  <c r="M3040"/>
  <c r="M3041"/>
  <c r="M3042"/>
  <c r="M3043"/>
  <c r="M3044"/>
  <c r="M3045"/>
  <c r="M3046"/>
  <c r="M3047"/>
  <c r="M3048"/>
  <c r="M3049"/>
  <c r="M3050"/>
  <c r="M3051"/>
  <c r="M3052"/>
  <c r="M3053"/>
  <c r="M3054"/>
  <c r="M3055"/>
  <c r="M3056"/>
  <c r="M3057"/>
  <c r="M3058"/>
  <c r="M3059"/>
  <c r="M3060"/>
  <c r="M3061"/>
  <c r="M3062"/>
  <c r="M3063"/>
  <c r="M3064"/>
  <c r="M3065"/>
  <c r="M3066"/>
  <c r="M3067"/>
  <c r="M3068"/>
  <c r="M3069"/>
  <c r="M3070"/>
  <c r="M3071"/>
  <c r="M3072"/>
  <c r="M3073"/>
  <c r="M3074"/>
  <c r="M3075"/>
  <c r="M3076"/>
  <c r="M3077"/>
  <c r="M3078"/>
  <c r="M3079"/>
  <c r="M3080"/>
  <c r="M3081"/>
  <c r="M3082"/>
  <c r="M3083"/>
  <c r="M3084"/>
  <c r="M3085"/>
  <c r="M3086"/>
  <c r="M3087"/>
  <c r="M3088"/>
  <c r="M3089"/>
  <c r="M3090"/>
  <c r="M3091"/>
  <c r="M3092"/>
  <c r="M3093"/>
  <c r="M3094"/>
  <c r="M3095"/>
  <c r="M3096"/>
  <c r="M3097"/>
  <c r="M3098"/>
  <c r="M3099"/>
  <c r="M3100"/>
  <c r="M3101"/>
  <c r="M3102"/>
  <c r="M3103"/>
  <c r="M3104"/>
  <c r="M3105"/>
  <c r="M3106"/>
  <c r="M3107"/>
  <c r="M3108"/>
  <c r="M3109"/>
  <c r="M3110"/>
  <c r="M3111"/>
  <c r="M3112"/>
  <c r="M3113"/>
  <c r="M3114"/>
  <c r="M3115"/>
  <c r="M3116"/>
  <c r="M3117"/>
  <c r="M3118"/>
  <c r="M3119"/>
  <c r="M3120"/>
  <c r="M3121"/>
  <c r="M3122"/>
  <c r="M3123"/>
  <c r="M3124"/>
  <c r="M3125"/>
  <c r="M3126"/>
  <c r="M3127"/>
  <c r="M3128"/>
  <c r="M3129"/>
  <c r="M3130"/>
  <c r="M3131"/>
  <c r="M3132"/>
  <c r="M3133"/>
  <c r="M3134"/>
  <c r="M3135"/>
  <c r="M3136"/>
  <c r="M3137"/>
  <c r="M3138"/>
  <c r="M3139"/>
  <c r="M3140"/>
  <c r="M3141"/>
  <c r="M3142"/>
  <c r="M3143"/>
  <c r="M3144"/>
  <c r="M3145"/>
  <c r="M3146"/>
  <c r="M3147"/>
  <c r="M3148"/>
  <c r="M3149"/>
  <c r="M3150"/>
  <c r="M3151"/>
  <c r="M3152"/>
  <c r="M3153"/>
  <c r="M3154"/>
  <c r="M3155"/>
  <c r="M3156"/>
  <c r="M3157"/>
  <c r="M3158"/>
  <c r="M3159"/>
  <c r="M3160"/>
  <c r="M3161"/>
  <c r="M3162"/>
  <c r="M3163"/>
  <c r="M3164"/>
  <c r="M3165"/>
  <c r="M3166"/>
  <c r="M3167"/>
  <c r="M3168"/>
  <c r="M3169"/>
  <c r="M3170"/>
  <c r="M3171"/>
  <c r="M3172"/>
  <c r="M3173"/>
  <c r="M3174"/>
  <c r="M3175"/>
  <c r="M3176"/>
  <c r="M3177"/>
  <c r="M3178"/>
  <c r="M3179"/>
  <c r="M3180"/>
  <c r="M3181"/>
  <c r="M3182"/>
  <c r="M3183"/>
  <c r="M3184"/>
  <c r="M3185"/>
  <c r="M3186"/>
  <c r="M3187"/>
  <c r="M3188"/>
  <c r="M3189"/>
  <c r="M3190"/>
  <c r="M3191"/>
  <c r="M3192"/>
  <c r="M3193"/>
  <c r="M3194"/>
  <c r="M3195"/>
  <c r="M3196"/>
  <c r="M3197"/>
  <c r="M3198"/>
  <c r="M3199"/>
  <c r="M3200"/>
  <c r="M3201"/>
  <c r="M3202"/>
  <c r="M3203"/>
  <c r="M3204"/>
  <c r="M3205"/>
  <c r="M3206"/>
  <c r="M3207"/>
  <c r="M3208"/>
  <c r="M3209"/>
  <c r="M3210"/>
  <c r="M3211"/>
  <c r="M3212"/>
  <c r="M3213"/>
  <c r="M3214"/>
  <c r="M3215"/>
  <c r="M3216"/>
  <c r="M3217"/>
  <c r="M3218"/>
  <c r="M3219"/>
  <c r="M3220"/>
  <c r="M3221"/>
  <c r="M3222"/>
  <c r="M3223"/>
  <c r="M3224"/>
  <c r="M3225"/>
  <c r="M3226"/>
  <c r="M3227"/>
  <c r="M3228"/>
  <c r="M3229"/>
  <c r="M3230"/>
  <c r="M3231"/>
  <c r="M3232"/>
  <c r="M3233"/>
  <c r="M3234"/>
  <c r="M3235"/>
  <c r="M3236"/>
  <c r="M3237"/>
  <c r="M3238"/>
  <c r="M3239"/>
  <c r="M3240"/>
  <c r="M3241"/>
  <c r="M3242"/>
  <c r="M3243"/>
  <c r="M3244"/>
  <c r="M3245"/>
  <c r="M3246"/>
  <c r="M3247"/>
  <c r="M3248"/>
  <c r="M3249"/>
  <c r="M3250"/>
  <c r="M3251"/>
  <c r="M3252"/>
  <c r="M3253"/>
  <c r="M3254"/>
  <c r="M3255"/>
  <c r="M3256"/>
  <c r="M3257"/>
  <c r="M3258"/>
  <c r="M3259"/>
  <c r="M3260"/>
  <c r="M3261"/>
  <c r="M3262"/>
  <c r="M3263"/>
  <c r="M3264"/>
  <c r="M3265"/>
  <c r="M3266"/>
  <c r="M3267"/>
  <c r="M3268"/>
  <c r="M3269"/>
  <c r="M3270"/>
  <c r="M3271"/>
  <c r="M3272"/>
  <c r="M3273"/>
  <c r="M3274"/>
  <c r="M3275"/>
  <c r="M3276"/>
  <c r="M3277"/>
  <c r="M3278"/>
  <c r="M3279"/>
  <c r="M3280"/>
  <c r="M3281"/>
  <c r="M3282"/>
  <c r="M3283"/>
  <c r="M3284"/>
  <c r="M3285"/>
  <c r="M3286"/>
  <c r="M3287"/>
  <c r="M3288"/>
  <c r="M3289"/>
  <c r="M3290"/>
  <c r="M3291"/>
  <c r="M3292"/>
  <c r="M3293"/>
  <c r="M3294"/>
  <c r="M3295"/>
  <c r="M3296"/>
  <c r="M3297"/>
  <c r="M3298"/>
  <c r="M3299"/>
  <c r="M3300"/>
  <c r="M3301"/>
  <c r="M3302"/>
  <c r="M3303"/>
  <c r="M3304"/>
  <c r="M3305"/>
  <c r="M3306"/>
  <c r="M3307"/>
  <c r="M3308"/>
  <c r="M3309"/>
  <c r="M3310"/>
  <c r="M3311"/>
  <c r="M3312"/>
  <c r="M3313"/>
  <c r="M3314"/>
  <c r="M3315"/>
  <c r="M3316"/>
  <c r="M3317"/>
  <c r="M3318"/>
  <c r="M3319"/>
  <c r="M3320"/>
  <c r="M3321"/>
  <c r="M3322"/>
  <c r="M3323"/>
  <c r="M3324"/>
  <c r="M3325"/>
  <c r="M3326"/>
  <c r="M3327"/>
  <c r="M3328"/>
  <c r="M3329"/>
  <c r="M3330"/>
  <c r="M3331"/>
  <c r="M3332"/>
  <c r="M3333"/>
  <c r="M3334"/>
  <c r="M3335"/>
  <c r="M3336"/>
  <c r="M3337"/>
  <c r="M3338"/>
  <c r="M3339"/>
  <c r="M3340"/>
  <c r="M3341"/>
  <c r="M3342"/>
  <c r="M3343"/>
  <c r="M3344"/>
  <c r="M3345"/>
  <c r="M3346"/>
  <c r="M3347"/>
  <c r="M3348"/>
  <c r="M3349"/>
  <c r="M3350"/>
  <c r="M3351"/>
  <c r="M3352"/>
  <c r="M3353"/>
  <c r="M3354"/>
  <c r="M3355"/>
  <c r="M3356"/>
  <c r="M3357"/>
  <c r="M3358"/>
  <c r="M3359"/>
  <c r="M3360"/>
  <c r="M3361"/>
  <c r="M3362"/>
  <c r="M3363"/>
  <c r="M3364"/>
  <c r="M3365"/>
  <c r="M3366"/>
  <c r="M3367"/>
  <c r="M3368"/>
  <c r="M3369"/>
  <c r="M3370"/>
  <c r="M3371"/>
  <c r="M3372"/>
  <c r="M3373"/>
  <c r="M3374"/>
  <c r="M3375"/>
  <c r="M3376"/>
  <c r="M3377"/>
  <c r="M3378"/>
  <c r="M3379"/>
  <c r="M3380"/>
  <c r="M3381"/>
  <c r="M3382"/>
  <c r="M3383"/>
  <c r="M3384"/>
  <c r="M3385"/>
  <c r="M3386"/>
  <c r="M3387"/>
  <c r="M3388"/>
  <c r="M3389"/>
  <c r="M3390"/>
  <c r="M3391"/>
  <c r="M3392"/>
  <c r="M3393"/>
  <c r="M3394"/>
  <c r="M3395"/>
  <c r="M3396"/>
  <c r="M3397"/>
  <c r="M3398"/>
  <c r="M3399"/>
  <c r="M3400"/>
  <c r="M3401"/>
  <c r="M3402"/>
  <c r="M3403"/>
  <c r="M3404"/>
  <c r="M3405"/>
  <c r="M3406"/>
  <c r="M3407"/>
  <c r="M3408"/>
  <c r="M3409"/>
  <c r="M3410"/>
  <c r="M3411"/>
  <c r="M3412"/>
  <c r="M3413"/>
  <c r="M3414"/>
  <c r="M3415"/>
  <c r="M3416"/>
  <c r="M3417"/>
  <c r="M3418"/>
  <c r="M3419"/>
  <c r="M3420"/>
  <c r="M3421"/>
  <c r="M3422"/>
  <c r="M3423"/>
  <c r="M3424"/>
  <c r="M3425"/>
  <c r="M3426"/>
  <c r="M3427"/>
  <c r="M3428"/>
  <c r="M3429"/>
  <c r="M3430"/>
  <c r="M3431"/>
  <c r="M3432"/>
  <c r="M3433"/>
  <c r="M3434"/>
  <c r="M3435"/>
  <c r="M3436"/>
  <c r="M3437"/>
  <c r="M3438"/>
  <c r="M3439"/>
  <c r="M3440"/>
  <c r="M3441"/>
  <c r="M3442"/>
  <c r="M3443"/>
  <c r="M3444"/>
  <c r="M3445"/>
  <c r="M3446"/>
  <c r="M3447"/>
  <c r="M3448"/>
  <c r="M3449"/>
  <c r="M3450"/>
  <c r="M3451"/>
  <c r="M3452"/>
  <c r="M3453"/>
  <c r="M3454"/>
  <c r="M3455"/>
  <c r="M3456"/>
  <c r="M3457"/>
  <c r="M3458"/>
  <c r="M3459"/>
  <c r="M3460"/>
  <c r="M3461"/>
  <c r="M3462"/>
  <c r="M3463"/>
  <c r="M3464"/>
  <c r="M3465"/>
  <c r="M3466"/>
  <c r="M3467"/>
  <c r="M3468"/>
  <c r="M3469"/>
  <c r="M3470"/>
  <c r="M3471"/>
  <c r="M3472"/>
  <c r="M3473"/>
  <c r="M3474"/>
  <c r="M3475"/>
  <c r="M3476"/>
  <c r="M3477"/>
  <c r="M3478"/>
  <c r="M3479"/>
  <c r="M3480"/>
  <c r="M3481"/>
  <c r="M3482"/>
  <c r="M3483"/>
  <c r="M3484"/>
  <c r="M3485"/>
  <c r="M3486"/>
  <c r="M3487"/>
  <c r="M3488"/>
  <c r="M3489"/>
  <c r="M3490"/>
  <c r="M3491"/>
  <c r="M3492"/>
  <c r="M3493"/>
  <c r="M3494"/>
  <c r="M3495"/>
  <c r="M3496"/>
  <c r="M3497"/>
  <c r="M3498"/>
  <c r="M3499"/>
  <c r="M3500"/>
  <c r="M3501"/>
  <c r="M3502"/>
  <c r="M3503"/>
  <c r="M3504"/>
  <c r="M3505"/>
  <c r="M3506"/>
  <c r="M3507"/>
  <c r="M3508"/>
  <c r="M3509"/>
  <c r="M3510"/>
  <c r="M3511"/>
  <c r="M3512"/>
  <c r="M3513"/>
  <c r="M3514"/>
  <c r="M3515"/>
  <c r="M3516"/>
  <c r="M3517"/>
  <c r="M3518"/>
  <c r="M3519"/>
  <c r="M3520"/>
  <c r="M3521"/>
  <c r="M3522"/>
  <c r="M3523"/>
  <c r="M3524"/>
  <c r="M3525"/>
  <c r="M3526"/>
  <c r="M3527"/>
  <c r="M3528"/>
  <c r="M3529"/>
  <c r="M3530"/>
  <c r="M3531"/>
  <c r="M3532"/>
  <c r="M3533"/>
  <c r="M3534"/>
  <c r="M3535"/>
  <c r="M3536"/>
  <c r="M3537"/>
  <c r="M3538"/>
  <c r="M3539"/>
  <c r="M3540"/>
  <c r="M3541"/>
  <c r="M3542"/>
  <c r="M3543"/>
  <c r="M3544"/>
  <c r="M3545"/>
  <c r="M3546"/>
  <c r="M3547"/>
  <c r="M3548"/>
  <c r="M3549"/>
  <c r="M3550"/>
  <c r="M3551"/>
  <c r="M3552"/>
  <c r="M3553"/>
  <c r="M3554"/>
  <c r="M3555"/>
  <c r="M3556"/>
  <c r="M3557"/>
  <c r="M3558"/>
  <c r="M3559"/>
  <c r="M3560"/>
  <c r="M3561"/>
  <c r="M3562"/>
  <c r="M3563"/>
  <c r="M3564"/>
  <c r="M3565"/>
  <c r="M3566"/>
  <c r="M3567"/>
  <c r="M3568"/>
  <c r="M3569"/>
  <c r="M3570"/>
  <c r="M3571"/>
  <c r="M3572"/>
  <c r="M3573"/>
  <c r="M3574"/>
  <c r="M3575"/>
  <c r="M3576"/>
  <c r="M3577"/>
  <c r="M3578"/>
  <c r="M3579"/>
  <c r="M3580"/>
  <c r="M3581"/>
  <c r="M3582"/>
  <c r="M3583"/>
  <c r="M3584"/>
  <c r="M3585"/>
  <c r="M3586"/>
  <c r="M3587"/>
  <c r="M3588"/>
  <c r="M3589"/>
  <c r="M3590"/>
  <c r="M3591"/>
  <c r="M3592"/>
  <c r="M3593"/>
  <c r="M3594"/>
  <c r="M3595"/>
  <c r="M3596"/>
  <c r="M3597"/>
  <c r="M3598"/>
  <c r="M3599"/>
  <c r="M3600"/>
  <c r="M3601"/>
  <c r="M3602"/>
  <c r="M3603"/>
  <c r="M3604"/>
  <c r="M3605"/>
  <c r="M3606"/>
  <c r="M3607"/>
  <c r="M3608"/>
  <c r="M3609"/>
  <c r="M3610"/>
  <c r="M3611"/>
  <c r="M3612"/>
  <c r="M3613"/>
  <c r="M3614"/>
  <c r="M3615"/>
  <c r="M3616"/>
  <c r="M3617"/>
  <c r="M3618"/>
  <c r="M3619"/>
  <c r="M3620"/>
  <c r="M3621"/>
  <c r="M3622"/>
  <c r="M3623"/>
  <c r="M3624"/>
  <c r="M3625"/>
  <c r="M3626"/>
  <c r="M3627"/>
  <c r="M3628"/>
  <c r="M3629"/>
  <c r="M3630"/>
  <c r="M3631"/>
  <c r="M3632"/>
  <c r="M3633"/>
  <c r="M3634"/>
  <c r="M3635"/>
  <c r="M3636"/>
  <c r="M3637"/>
  <c r="M3638"/>
  <c r="M3639"/>
  <c r="M3640"/>
  <c r="M3641"/>
  <c r="M3642"/>
  <c r="M3643"/>
  <c r="M3644"/>
  <c r="M3645"/>
  <c r="M3646"/>
  <c r="M3647"/>
  <c r="M3648"/>
  <c r="M3649"/>
  <c r="M3650"/>
  <c r="M3651"/>
  <c r="M3652"/>
  <c r="M3653"/>
  <c r="M3654"/>
  <c r="M3655"/>
  <c r="M3656"/>
  <c r="M3657"/>
  <c r="M3658"/>
  <c r="M3659"/>
  <c r="M3660"/>
  <c r="M3661"/>
  <c r="M3662"/>
  <c r="M3663"/>
  <c r="M3664"/>
  <c r="M3665"/>
  <c r="M3666"/>
  <c r="M3667"/>
  <c r="M3668"/>
  <c r="M3669"/>
  <c r="M3670"/>
  <c r="M3671"/>
  <c r="M3672"/>
  <c r="M3673"/>
  <c r="M3674"/>
  <c r="M3675"/>
  <c r="M3676"/>
  <c r="M3677"/>
  <c r="M3678"/>
  <c r="M3679"/>
  <c r="M3680"/>
  <c r="M3681"/>
  <c r="M3682"/>
  <c r="M3683"/>
  <c r="M3684"/>
  <c r="M3685"/>
  <c r="M3686"/>
  <c r="M3687"/>
  <c r="M3688"/>
  <c r="M3689"/>
  <c r="M3690"/>
  <c r="M3691"/>
  <c r="M3692"/>
  <c r="M3693"/>
  <c r="M3694"/>
  <c r="M3695"/>
  <c r="M3696"/>
  <c r="M3697"/>
  <c r="M3698"/>
  <c r="M3699"/>
  <c r="M3700"/>
  <c r="M3701"/>
  <c r="M3702"/>
  <c r="M3703"/>
  <c r="M3704"/>
  <c r="M3705"/>
  <c r="M3706"/>
  <c r="M3707"/>
  <c r="M3708"/>
  <c r="M3709"/>
  <c r="M3710"/>
  <c r="M3711"/>
  <c r="M3712"/>
  <c r="M3713"/>
  <c r="M3714"/>
  <c r="M3715"/>
  <c r="M3716"/>
  <c r="M3717"/>
  <c r="M3718"/>
  <c r="M3719"/>
  <c r="M3720"/>
  <c r="M3721"/>
  <c r="M3722"/>
  <c r="M3723"/>
  <c r="M3724"/>
  <c r="M3725"/>
  <c r="M3726"/>
  <c r="M3727"/>
  <c r="M3728"/>
  <c r="M3729"/>
  <c r="M3730"/>
  <c r="M3731"/>
  <c r="M3732"/>
  <c r="M3733"/>
  <c r="M3734"/>
  <c r="M3735"/>
  <c r="M3736"/>
  <c r="M3737"/>
  <c r="M3738"/>
  <c r="M3739"/>
  <c r="M3740"/>
  <c r="M3741"/>
  <c r="M3742"/>
  <c r="M3743"/>
  <c r="M3744"/>
  <c r="M3745"/>
  <c r="M3746"/>
  <c r="M3747"/>
  <c r="M3748"/>
  <c r="M3749"/>
  <c r="M3750"/>
  <c r="M3751"/>
  <c r="M3752"/>
  <c r="M3753"/>
  <c r="M3754"/>
  <c r="M3755"/>
  <c r="M3756"/>
  <c r="M3757"/>
  <c r="M3758"/>
  <c r="M3759"/>
  <c r="M3760"/>
  <c r="M3761"/>
  <c r="M3762"/>
  <c r="M3763"/>
  <c r="M3764"/>
  <c r="M3765"/>
  <c r="M3766"/>
  <c r="M3767"/>
  <c r="M3768"/>
  <c r="M3769"/>
  <c r="M3770"/>
  <c r="M3771"/>
  <c r="M3772"/>
  <c r="M3773"/>
  <c r="M3774"/>
  <c r="M3775"/>
  <c r="M3776"/>
  <c r="M3777"/>
  <c r="M3778"/>
  <c r="M3779"/>
  <c r="M3780"/>
  <c r="M3781"/>
  <c r="M3782"/>
  <c r="M3783"/>
  <c r="M3784"/>
  <c r="M3785"/>
  <c r="M3786"/>
  <c r="M3787"/>
  <c r="M3788"/>
  <c r="M3789"/>
  <c r="M3790"/>
  <c r="M3791"/>
  <c r="M3792"/>
  <c r="M3793"/>
  <c r="M3794"/>
  <c r="M3795"/>
  <c r="M3796"/>
  <c r="M3797"/>
  <c r="M3798"/>
  <c r="M3799"/>
  <c r="M3800"/>
  <c r="M3801"/>
  <c r="M3802"/>
  <c r="M3803"/>
  <c r="M3804"/>
  <c r="M3805"/>
  <c r="M3806"/>
  <c r="M3807"/>
  <c r="M3808"/>
  <c r="M3809"/>
  <c r="M3810"/>
  <c r="M3811"/>
  <c r="M3812"/>
  <c r="M3813"/>
  <c r="M3814"/>
  <c r="M3815"/>
  <c r="M3816"/>
  <c r="M3817"/>
  <c r="M3818"/>
  <c r="M3819"/>
  <c r="M3820"/>
  <c r="M3821"/>
  <c r="M3822"/>
  <c r="M3823"/>
  <c r="M3824"/>
  <c r="M3825"/>
  <c r="M3826"/>
  <c r="M3827"/>
  <c r="M3828"/>
  <c r="M3829"/>
  <c r="M3830"/>
  <c r="M3831"/>
  <c r="M3832"/>
  <c r="M3833"/>
  <c r="M3834"/>
  <c r="M3835"/>
  <c r="M3836"/>
  <c r="M3837"/>
  <c r="M3838"/>
  <c r="M3839"/>
  <c r="M3840"/>
  <c r="M3841"/>
  <c r="M3842"/>
  <c r="M3843"/>
  <c r="M3844"/>
  <c r="M3845"/>
  <c r="M3846"/>
  <c r="M3847"/>
  <c r="M3848"/>
  <c r="M3849"/>
  <c r="M3850"/>
  <c r="M3851"/>
  <c r="M3852"/>
  <c r="M3853"/>
  <c r="M3854"/>
  <c r="M3855"/>
  <c r="M3856"/>
  <c r="M3857"/>
  <c r="M3858"/>
  <c r="M3859"/>
  <c r="M3860"/>
  <c r="M3861"/>
  <c r="M3862"/>
  <c r="M3863"/>
  <c r="M3864"/>
  <c r="M3865"/>
  <c r="M3866"/>
  <c r="M3867"/>
  <c r="M3868"/>
  <c r="M3869"/>
  <c r="M3870"/>
  <c r="M3871"/>
  <c r="M3872"/>
  <c r="M3873"/>
  <c r="M3874"/>
  <c r="M3875"/>
  <c r="M3876"/>
  <c r="M3877"/>
  <c r="M3878"/>
  <c r="M3879"/>
  <c r="M3880"/>
  <c r="M3881"/>
  <c r="M3882"/>
  <c r="M3883"/>
  <c r="M3884"/>
  <c r="M3885"/>
  <c r="M3886"/>
  <c r="M3887"/>
  <c r="M3888"/>
  <c r="M3889"/>
  <c r="M3890"/>
  <c r="M3891"/>
  <c r="M3892"/>
  <c r="M3893"/>
  <c r="M3894"/>
  <c r="M3895"/>
  <c r="M3896"/>
  <c r="M3897"/>
  <c r="M3898"/>
  <c r="M3899"/>
  <c r="M3900"/>
  <c r="M3901"/>
  <c r="M3902"/>
  <c r="M3903"/>
  <c r="M3904"/>
  <c r="M3905"/>
  <c r="M3906"/>
  <c r="M3907"/>
  <c r="M3908"/>
  <c r="M3909"/>
  <c r="M3910"/>
  <c r="M3911"/>
  <c r="M3912"/>
  <c r="M3913"/>
  <c r="M3914"/>
  <c r="M3915"/>
  <c r="M3916"/>
  <c r="M3917"/>
  <c r="M3918"/>
  <c r="M3919"/>
  <c r="M3920"/>
  <c r="M3921"/>
  <c r="M3922"/>
  <c r="M3923"/>
  <c r="M3924"/>
  <c r="M3925"/>
  <c r="M3926"/>
  <c r="M3927"/>
  <c r="M3928"/>
  <c r="M3929"/>
  <c r="M3930"/>
  <c r="M3931"/>
  <c r="M3932"/>
  <c r="M3933"/>
  <c r="M3934"/>
  <c r="M3935"/>
  <c r="M3936"/>
  <c r="M3937"/>
  <c r="M3938"/>
  <c r="M3939"/>
  <c r="M3940"/>
  <c r="M3941"/>
  <c r="M3942"/>
  <c r="M3943"/>
  <c r="M3944"/>
  <c r="M3945"/>
  <c r="M3946"/>
  <c r="M3947"/>
  <c r="M3948"/>
  <c r="M3949"/>
  <c r="M3950"/>
  <c r="M3951"/>
  <c r="M3952"/>
  <c r="M3953"/>
  <c r="M3954"/>
  <c r="M3955"/>
  <c r="M3956"/>
  <c r="M3957"/>
  <c r="M3958"/>
  <c r="M3959"/>
  <c r="M3960"/>
  <c r="M3961"/>
  <c r="M3962"/>
  <c r="M3963"/>
  <c r="M3964"/>
  <c r="M3965"/>
  <c r="M3966"/>
  <c r="M3967"/>
  <c r="M3968"/>
  <c r="M3969"/>
  <c r="M3970"/>
  <c r="M3971"/>
  <c r="M3972"/>
  <c r="M3973"/>
  <c r="M3974"/>
  <c r="M3975"/>
  <c r="M3976"/>
  <c r="M3977"/>
  <c r="M3978"/>
  <c r="M3979"/>
  <c r="M3980"/>
  <c r="M3981"/>
  <c r="M3982"/>
  <c r="M3983"/>
  <c r="M3984"/>
  <c r="M3985"/>
  <c r="M3986"/>
  <c r="M3987"/>
  <c r="M3988"/>
  <c r="M3989"/>
  <c r="M3990"/>
  <c r="M3991"/>
  <c r="M3992"/>
  <c r="M3993"/>
  <c r="M3994"/>
  <c r="M3995"/>
  <c r="M3996"/>
  <c r="M3997"/>
  <c r="M3998"/>
  <c r="M3999"/>
  <c r="M4000"/>
  <c r="M4001"/>
  <c r="M4002"/>
  <c r="M4003"/>
  <c r="M4004"/>
  <c r="M4005"/>
  <c r="M4006"/>
  <c r="M4007"/>
  <c r="M4008"/>
  <c r="M4009"/>
  <c r="M4010"/>
  <c r="M4011"/>
  <c r="M4012"/>
  <c r="M4013"/>
  <c r="M4014"/>
  <c r="M4015"/>
  <c r="M4016"/>
  <c r="M4017"/>
  <c r="M4018"/>
  <c r="M4019"/>
  <c r="M4020"/>
  <c r="M4021"/>
  <c r="M4022"/>
  <c r="M4023"/>
  <c r="M4024"/>
  <c r="M4025"/>
  <c r="M4026"/>
  <c r="M4027"/>
  <c r="M4028"/>
  <c r="M4029"/>
  <c r="M4030"/>
  <c r="M4031"/>
  <c r="M4032"/>
  <c r="M4033"/>
  <c r="M4034"/>
  <c r="M4035"/>
  <c r="M4036"/>
  <c r="M4037"/>
  <c r="M4038"/>
  <c r="M4039"/>
  <c r="M4040"/>
  <c r="M4041"/>
  <c r="M4042"/>
  <c r="M4043"/>
  <c r="M4044"/>
  <c r="M4045"/>
  <c r="M4046"/>
  <c r="M4047"/>
  <c r="M4048"/>
  <c r="M4049"/>
  <c r="M4050"/>
  <c r="M4051"/>
  <c r="M4052"/>
  <c r="M4053"/>
  <c r="M4054"/>
  <c r="M4055"/>
  <c r="M4056"/>
  <c r="M4057"/>
  <c r="M4058"/>
  <c r="M4059"/>
  <c r="M4060"/>
  <c r="M4061"/>
  <c r="M4062"/>
  <c r="M4063"/>
  <c r="M4064"/>
  <c r="M4065"/>
  <c r="M4066"/>
  <c r="M4067"/>
  <c r="M4068"/>
  <c r="M4069"/>
  <c r="M4070"/>
  <c r="M4071"/>
  <c r="M4072"/>
  <c r="M4073"/>
  <c r="M4074"/>
  <c r="M4075"/>
  <c r="M4076"/>
  <c r="M4077"/>
  <c r="M4078"/>
  <c r="M4079"/>
  <c r="M4080"/>
  <c r="M4081"/>
  <c r="M4082"/>
  <c r="M4083"/>
  <c r="M4084"/>
  <c r="M4085"/>
  <c r="M4086"/>
  <c r="M4087"/>
  <c r="M4088"/>
  <c r="M4089"/>
  <c r="M4090"/>
  <c r="M4091"/>
  <c r="M4092"/>
  <c r="M4093"/>
  <c r="M4094"/>
  <c r="M4095"/>
  <c r="M4096"/>
  <c r="M4097"/>
  <c r="M4098"/>
  <c r="M4099"/>
  <c r="M4100"/>
  <c r="M4101"/>
  <c r="M4102"/>
  <c r="M4103"/>
  <c r="M4104"/>
  <c r="M4105"/>
  <c r="M4106"/>
  <c r="M4107"/>
  <c r="M4108"/>
  <c r="M4109"/>
  <c r="M4110"/>
  <c r="M4111"/>
  <c r="M4112"/>
  <c r="M4113"/>
  <c r="M4114"/>
  <c r="M4115"/>
  <c r="M4116"/>
  <c r="M4117"/>
  <c r="M4118"/>
  <c r="M4119"/>
  <c r="M4120"/>
  <c r="M4121"/>
  <c r="M4122"/>
  <c r="M4123"/>
  <c r="M4124"/>
  <c r="M4125"/>
  <c r="M4126"/>
  <c r="M4127"/>
  <c r="M4128"/>
  <c r="M4129"/>
  <c r="M4130"/>
  <c r="M4131"/>
  <c r="M4132"/>
  <c r="M4133"/>
  <c r="M4134"/>
  <c r="M4135"/>
  <c r="M4136"/>
  <c r="M4137"/>
  <c r="M4138"/>
  <c r="M4139"/>
  <c r="M4140"/>
  <c r="M4141"/>
  <c r="M4142"/>
  <c r="M4143"/>
  <c r="M4144"/>
  <c r="M4145"/>
  <c r="M4146"/>
  <c r="M4147"/>
  <c r="M4148"/>
  <c r="M4149"/>
  <c r="M4150"/>
  <c r="M4151"/>
  <c r="M4152"/>
  <c r="M4153"/>
  <c r="M4154"/>
  <c r="M4155"/>
  <c r="M4156"/>
  <c r="M4157"/>
  <c r="M4158"/>
  <c r="M4159"/>
  <c r="M4160"/>
  <c r="M4161"/>
  <c r="M4162"/>
  <c r="M4163"/>
  <c r="M4164"/>
  <c r="M4165"/>
  <c r="M4166"/>
  <c r="M4167"/>
  <c r="M4168"/>
  <c r="M4169"/>
  <c r="M4170"/>
  <c r="M4171"/>
  <c r="M4172"/>
  <c r="M4173"/>
  <c r="M4174"/>
  <c r="M4175"/>
  <c r="M4176"/>
  <c r="M4177"/>
  <c r="M4178"/>
  <c r="M4179"/>
  <c r="M4180"/>
  <c r="M4181"/>
  <c r="M4182"/>
  <c r="M4183"/>
  <c r="M4184"/>
  <c r="M4185"/>
  <c r="M4186"/>
  <c r="M4187"/>
  <c r="M4188"/>
  <c r="M4189"/>
  <c r="M4190"/>
  <c r="M4191"/>
  <c r="M4192"/>
  <c r="M4193"/>
  <c r="M419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K1889"/>
  <c r="K1890"/>
  <c r="K1891"/>
  <c r="K1892"/>
  <c r="K1893"/>
  <c r="K1894"/>
  <c r="K1895"/>
  <c r="K1896"/>
  <c r="K1897"/>
  <c r="K1898"/>
  <c r="K1899"/>
  <c r="K1900"/>
  <c r="K1901"/>
  <c r="K1902"/>
  <c r="K1903"/>
  <c r="K1904"/>
  <c r="K1905"/>
  <c r="K1906"/>
  <c r="K1907"/>
  <c r="K1908"/>
  <c r="K1909"/>
  <c r="K1910"/>
  <c r="K1911"/>
  <c r="K1912"/>
  <c r="K1913"/>
  <c r="K1914"/>
  <c r="K1915"/>
  <c r="K1916"/>
  <c r="K1917"/>
  <c r="K1918"/>
  <c r="K1919"/>
  <c r="K1920"/>
  <c r="K1921"/>
  <c r="K1922"/>
  <c r="K1923"/>
  <c r="K1924"/>
  <c r="K1925"/>
  <c r="K1926"/>
  <c r="K1927"/>
  <c r="K1928"/>
  <c r="K1929"/>
  <c r="K1930"/>
  <c r="K1931"/>
  <c r="K1932"/>
  <c r="K1933"/>
  <c r="K1934"/>
  <c r="K1935"/>
  <c r="K1936"/>
  <c r="K1937"/>
  <c r="K1938"/>
  <c r="K1939"/>
  <c r="K1940"/>
  <c r="K1941"/>
  <c r="K1942"/>
  <c r="K1943"/>
  <c r="K1944"/>
  <c r="K1945"/>
  <c r="K1946"/>
  <c r="K1947"/>
  <c r="K1948"/>
  <c r="K1949"/>
  <c r="K1950"/>
  <c r="K1951"/>
  <c r="K1952"/>
  <c r="K1953"/>
  <c r="K1954"/>
  <c r="K1955"/>
  <c r="K1956"/>
  <c r="K1957"/>
  <c r="K1958"/>
  <c r="K1959"/>
  <c r="K1960"/>
  <c r="K1961"/>
  <c r="K1962"/>
  <c r="K1963"/>
  <c r="K1964"/>
  <c r="K1965"/>
  <c r="K1966"/>
  <c r="K1967"/>
  <c r="K1968"/>
  <c r="K1969"/>
  <c r="K1970"/>
  <c r="K1971"/>
  <c r="K1972"/>
  <c r="K1973"/>
  <c r="K1974"/>
  <c r="K1975"/>
  <c r="K1976"/>
  <c r="K1977"/>
  <c r="K1978"/>
  <c r="K1979"/>
  <c r="K1980"/>
  <c r="K1981"/>
  <c r="K1982"/>
  <c r="K1983"/>
  <c r="K1984"/>
  <c r="K1985"/>
  <c r="K1986"/>
  <c r="K1987"/>
  <c r="K1988"/>
  <c r="K1989"/>
  <c r="K1990"/>
  <c r="K1991"/>
  <c r="K1992"/>
  <c r="K1993"/>
  <c r="K1994"/>
  <c r="K1995"/>
  <c r="K1996"/>
  <c r="K1997"/>
  <c r="K1998"/>
  <c r="K1999"/>
  <c r="K2000"/>
  <c r="K2001"/>
  <c r="K2002"/>
  <c r="K2003"/>
  <c r="K2004"/>
  <c r="K2005"/>
  <c r="K2006"/>
  <c r="K2007"/>
  <c r="K2008"/>
  <c r="K2009"/>
  <c r="K2010"/>
  <c r="K2011"/>
  <c r="K2012"/>
  <c r="K2013"/>
  <c r="K2014"/>
  <c r="K2015"/>
  <c r="K2016"/>
  <c r="K2017"/>
  <c r="K2018"/>
  <c r="K2019"/>
  <c r="K2020"/>
  <c r="K2021"/>
  <c r="K2022"/>
  <c r="K2023"/>
  <c r="K2024"/>
  <c r="K2025"/>
  <c r="K2026"/>
  <c r="K2027"/>
  <c r="K2028"/>
  <c r="K2029"/>
  <c r="K2030"/>
  <c r="K2031"/>
  <c r="K2032"/>
  <c r="K2033"/>
  <c r="K2034"/>
  <c r="K2035"/>
  <c r="K2036"/>
  <c r="K2037"/>
  <c r="K2038"/>
  <c r="K2039"/>
  <c r="K2040"/>
  <c r="K2041"/>
  <c r="K2042"/>
  <c r="K2043"/>
  <c r="K2044"/>
  <c r="K2045"/>
  <c r="K2046"/>
  <c r="K2047"/>
  <c r="K2048"/>
  <c r="K2049"/>
  <c r="K2050"/>
  <c r="K2051"/>
  <c r="K2052"/>
  <c r="K2053"/>
  <c r="K2054"/>
  <c r="K2055"/>
  <c r="K2056"/>
  <c r="K2057"/>
  <c r="K2058"/>
  <c r="K2059"/>
  <c r="K2060"/>
  <c r="K2061"/>
  <c r="K2062"/>
  <c r="K2063"/>
  <c r="K2064"/>
  <c r="K2065"/>
  <c r="K2066"/>
  <c r="K2067"/>
  <c r="K2068"/>
  <c r="K2069"/>
  <c r="K2070"/>
  <c r="K2071"/>
  <c r="K2072"/>
  <c r="K2073"/>
  <c r="K2074"/>
  <c r="K2075"/>
  <c r="K2076"/>
  <c r="K2077"/>
  <c r="K2078"/>
  <c r="K2079"/>
  <c r="K2080"/>
  <c r="K2081"/>
  <c r="K2082"/>
  <c r="K2083"/>
  <c r="K2084"/>
  <c r="K2085"/>
  <c r="K2086"/>
  <c r="K2087"/>
  <c r="K2088"/>
  <c r="K2089"/>
  <c r="K2090"/>
  <c r="K2091"/>
  <c r="K2092"/>
  <c r="K2093"/>
  <c r="K2094"/>
  <c r="K2095"/>
  <c r="K2096"/>
  <c r="K2097"/>
  <c r="K2098"/>
  <c r="K2099"/>
  <c r="K2100"/>
  <c r="K2101"/>
  <c r="K2102"/>
  <c r="K2103"/>
  <c r="K2104"/>
  <c r="K2105"/>
  <c r="K2106"/>
  <c r="K2107"/>
  <c r="K2108"/>
  <c r="K2109"/>
  <c r="K2110"/>
  <c r="K2111"/>
  <c r="K2112"/>
  <c r="K2113"/>
  <c r="K2114"/>
  <c r="K2115"/>
  <c r="K2116"/>
  <c r="K2117"/>
  <c r="K2118"/>
  <c r="K2119"/>
  <c r="K2120"/>
  <c r="K2121"/>
  <c r="K2122"/>
  <c r="K2123"/>
  <c r="K2124"/>
  <c r="K2125"/>
  <c r="K2126"/>
  <c r="K2127"/>
  <c r="K2128"/>
  <c r="K2129"/>
  <c r="K2130"/>
  <c r="K2131"/>
  <c r="K2132"/>
  <c r="K2133"/>
  <c r="K2134"/>
  <c r="K2135"/>
  <c r="K2136"/>
  <c r="K2137"/>
  <c r="K2138"/>
  <c r="K2139"/>
  <c r="K2140"/>
  <c r="K2141"/>
  <c r="K2142"/>
  <c r="K2143"/>
  <c r="K2144"/>
  <c r="K2145"/>
  <c r="K2146"/>
  <c r="K2147"/>
  <c r="K2148"/>
  <c r="K2149"/>
  <c r="K2150"/>
  <c r="K2151"/>
  <c r="K2152"/>
  <c r="K2153"/>
  <c r="K2154"/>
  <c r="K2155"/>
  <c r="K2156"/>
  <c r="K2157"/>
  <c r="K2158"/>
  <c r="K2159"/>
  <c r="K2160"/>
  <c r="K2161"/>
  <c r="K2162"/>
  <c r="K2163"/>
  <c r="K2164"/>
  <c r="K2165"/>
  <c r="K2166"/>
  <c r="K2167"/>
  <c r="K2168"/>
  <c r="K2169"/>
  <c r="K2170"/>
  <c r="K2171"/>
  <c r="K2172"/>
  <c r="K2173"/>
  <c r="K2174"/>
  <c r="K2175"/>
  <c r="K2176"/>
  <c r="K2177"/>
  <c r="K2178"/>
  <c r="K2179"/>
  <c r="K2180"/>
  <c r="K2181"/>
  <c r="K2182"/>
  <c r="K2183"/>
  <c r="K2184"/>
  <c r="K2185"/>
  <c r="K2186"/>
  <c r="K2187"/>
  <c r="K2188"/>
  <c r="K2189"/>
  <c r="K2190"/>
  <c r="K2191"/>
  <c r="K2192"/>
  <c r="K2193"/>
  <c r="K2194"/>
  <c r="K2195"/>
  <c r="K2196"/>
  <c r="K2197"/>
  <c r="K2198"/>
  <c r="K2199"/>
  <c r="K2200"/>
  <c r="K2201"/>
  <c r="K2202"/>
  <c r="K2203"/>
  <c r="K2204"/>
  <c r="K2205"/>
  <c r="K2206"/>
  <c r="K2207"/>
  <c r="K2208"/>
  <c r="K2209"/>
  <c r="K2210"/>
  <c r="K2211"/>
  <c r="K2212"/>
  <c r="K2213"/>
  <c r="K2214"/>
  <c r="K2215"/>
  <c r="K2216"/>
  <c r="K2217"/>
  <c r="K2218"/>
  <c r="K2219"/>
  <c r="K2220"/>
  <c r="K2221"/>
  <c r="K2222"/>
  <c r="K2223"/>
  <c r="K2224"/>
  <c r="K2225"/>
  <c r="K2226"/>
  <c r="K2227"/>
  <c r="K2228"/>
  <c r="K2229"/>
  <c r="K2230"/>
  <c r="K2231"/>
  <c r="K2232"/>
  <c r="K2233"/>
  <c r="K2234"/>
  <c r="K2235"/>
  <c r="K2236"/>
  <c r="K2237"/>
  <c r="K2238"/>
  <c r="K2239"/>
  <c r="K2240"/>
  <c r="K2241"/>
  <c r="K2242"/>
  <c r="K2243"/>
  <c r="K2244"/>
  <c r="K2245"/>
  <c r="K2246"/>
  <c r="K2247"/>
  <c r="K2248"/>
  <c r="K2249"/>
  <c r="K2250"/>
  <c r="K2251"/>
  <c r="K2252"/>
  <c r="K2253"/>
  <c r="K2254"/>
  <c r="K2255"/>
  <c r="K2256"/>
  <c r="K2257"/>
  <c r="K2258"/>
  <c r="K2259"/>
  <c r="K2260"/>
  <c r="K2261"/>
  <c r="K2262"/>
  <c r="K2263"/>
  <c r="K2264"/>
  <c r="K2265"/>
  <c r="K2266"/>
  <c r="K2267"/>
  <c r="K2268"/>
  <c r="K2269"/>
  <c r="K2270"/>
  <c r="K2271"/>
  <c r="K2272"/>
  <c r="K2273"/>
  <c r="K2274"/>
  <c r="K2275"/>
  <c r="K2276"/>
  <c r="K2277"/>
  <c r="K2278"/>
  <c r="K2279"/>
  <c r="K2280"/>
  <c r="K2281"/>
  <c r="K2282"/>
  <c r="K2283"/>
  <c r="K2284"/>
  <c r="K2285"/>
  <c r="K2286"/>
  <c r="K2287"/>
  <c r="K2288"/>
  <c r="K2289"/>
  <c r="K2290"/>
  <c r="K2291"/>
  <c r="K2292"/>
  <c r="K2293"/>
  <c r="K2294"/>
  <c r="K2295"/>
  <c r="K2296"/>
  <c r="K2297"/>
  <c r="K2298"/>
  <c r="K2299"/>
  <c r="K2300"/>
  <c r="K2301"/>
  <c r="K2302"/>
  <c r="K2303"/>
  <c r="K2304"/>
  <c r="K2305"/>
  <c r="K2306"/>
  <c r="K2307"/>
  <c r="K2308"/>
  <c r="K2309"/>
  <c r="K2310"/>
  <c r="K2311"/>
  <c r="K2312"/>
  <c r="K2313"/>
  <c r="K2314"/>
  <c r="K2315"/>
  <c r="K2316"/>
  <c r="K2317"/>
  <c r="K2318"/>
  <c r="K2319"/>
  <c r="K2320"/>
  <c r="K2321"/>
  <c r="K2322"/>
  <c r="K2323"/>
  <c r="K2324"/>
  <c r="K2325"/>
  <c r="K2326"/>
  <c r="K2327"/>
  <c r="K2328"/>
  <c r="K2329"/>
  <c r="K2330"/>
  <c r="K2331"/>
  <c r="K2332"/>
  <c r="K2333"/>
  <c r="K2334"/>
  <c r="K2335"/>
  <c r="K2336"/>
  <c r="K2337"/>
  <c r="K2338"/>
  <c r="K2339"/>
  <c r="K2340"/>
  <c r="K2341"/>
  <c r="K2342"/>
  <c r="K2343"/>
  <c r="K2344"/>
  <c r="K2345"/>
  <c r="K2346"/>
  <c r="K2347"/>
  <c r="K2348"/>
  <c r="K2349"/>
  <c r="K2350"/>
  <c r="K2351"/>
  <c r="K2352"/>
  <c r="K2353"/>
  <c r="K2354"/>
  <c r="K2355"/>
  <c r="K2356"/>
  <c r="K2357"/>
  <c r="K2358"/>
  <c r="K2359"/>
  <c r="K2360"/>
  <c r="K2361"/>
  <c r="K2362"/>
  <c r="K2363"/>
  <c r="K2364"/>
  <c r="K2365"/>
  <c r="K2366"/>
  <c r="K2367"/>
  <c r="K2368"/>
  <c r="K2369"/>
  <c r="K2370"/>
  <c r="K2371"/>
  <c r="K2372"/>
  <c r="K2373"/>
  <c r="K2374"/>
  <c r="K2375"/>
  <c r="K2376"/>
  <c r="K2377"/>
  <c r="K2378"/>
  <c r="K2379"/>
  <c r="K2380"/>
  <c r="K2381"/>
  <c r="K2382"/>
  <c r="K2383"/>
  <c r="K2384"/>
  <c r="K2385"/>
  <c r="K2386"/>
  <c r="K2387"/>
  <c r="K2388"/>
  <c r="K2389"/>
  <c r="K2390"/>
  <c r="K2391"/>
  <c r="K2392"/>
  <c r="K2393"/>
  <c r="K2394"/>
  <c r="K2395"/>
  <c r="K2396"/>
  <c r="K2397"/>
  <c r="K2398"/>
  <c r="K2399"/>
  <c r="K2400"/>
  <c r="K2401"/>
  <c r="K2402"/>
  <c r="K2403"/>
  <c r="K2404"/>
  <c r="K2405"/>
  <c r="K2406"/>
  <c r="K2407"/>
  <c r="K2408"/>
  <c r="K2409"/>
  <c r="K2410"/>
  <c r="K2411"/>
  <c r="K2412"/>
  <c r="K2413"/>
  <c r="K2414"/>
  <c r="K2415"/>
  <c r="K2416"/>
  <c r="K2417"/>
  <c r="K2418"/>
  <c r="K2419"/>
  <c r="K2420"/>
  <c r="K2421"/>
  <c r="K2422"/>
  <c r="K2423"/>
  <c r="K2424"/>
  <c r="K2425"/>
  <c r="K2426"/>
  <c r="K2427"/>
  <c r="K2428"/>
  <c r="K2429"/>
  <c r="K2430"/>
  <c r="K2431"/>
  <c r="K2432"/>
  <c r="K2433"/>
  <c r="K2434"/>
  <c r="K2435"/>
  <c r="K2436"/>
  <c r="K2437"/>
  <c r="K2438"/>
  <c r="K2439"/>
  <c r="K2440"/>
  <c r="K2441"/>
  <c r="K2442"/>
  <c r="K2443"/>
  <c r="K2444"/>
  <c r="K2445"/>
  <c r="K2446"/>
  <c r="K2447"/>
  <c r="K2448"/>
  <c r="K2449"/>
  <c r="K2450"/>
  <c r="K2451"/>
  <c r="K2452"/>
  <c r="K2453"/>
  <c r="K2454"/>
  <c r="K2455"/>
  <c r="K2456"/>
  <c r="K2457"/>
  <c r="K2458"/>
  <c r="K2459"/>
  <c r="K2460"/>
  <c r="K2461"/>
  <c r="K2462"/>
  <c r="K2463"/>
  <c r="K2464"/>
  <c r="K2465"/>
  <c r="K2466"/>
  <c r="K2467"/>
  <c r="K2468"/>
  <c r="K2469"/>
  <c r="K2470"/>
  <c r="K2471"/>
  <c r="K2472"/>
  <c r="K2473"/>
  <c r="K2474"/>
  <c r="K2475"/>
  <c r="K2476"/>
  <c r="K2477"/>
  <c r="K2478"/>
  <c r="K2479"/>
  <c r="K2480"/>
  <c r="K2481"/>
  <c r="K2482"/>
  <c r="K2483"/>
  <c r="K2484"/>
  <c r="K2485"/>
  <c r="K2486"/>
  <c r="K2487"/>
  <c r="K2488"/>
  <c r="K2489"/>
  <c r="K2490"/>
  <c r="K2491"/>
  <c r="K2492"/>
  <c r="K2493"/>
  <c r="K2494"/>
  <c r="K2495"/>
  <c r="K2496"/>
  <c r="K2497"/>
  <c r="K2498"/>
  <c r="K2499"/>
  <c r="K2500"/>
  <c r="K2501"/>
  <c r="K2502"/>
  <c r="K2503"/>
  <c r="K2504"/>
  <c r="K2505"/>
  <c r="K2506"/>
  <c r="K2507"/>
  <c r="K2508"/>
  <c r="K2509"/>
  <c r="K2510"/>
  <c r="K2511"/>
  <c r="K2512"/>
  <c r="K2513"/>
  <c r="K2514"/>
  <c r="K2515"/>
  <c r="K2516"/>
  <c r="K2517"/>
  <c r="K2518"/>
  <c r="K2519"/>
  <c r="K2520"/>
  <c r="K2521"/>
  <c r="K2522"/>
  <c r="K2523"/>
  <c r="K2524"/>
  <c r="K2525"/>
  <c r="K2526"/>
  <c r="K2527"/>
  <c r="K2528"/>
  <c r="K2529"/>
  <c r="K2530"/>
  <c r="K2531"/>
  <c r="K2532"/>
  <c r="K2533"/>
  <c r="K2534"/>
  <c r="K2535"/>
  <c r="K2536"/>
  <c r="K2537"/>
  <c r="K2538"/>
  <c r="K2539"/>
  <c r="K2540"/>
  <c r="K2541"/>
  <c r="K2542"/>
  <c r="K2543"/>
  <c r="K2544"/>
  <c r="K2545"/>
  <c r="K2546"/>
  <c r="K2547"/>
  <c r="K2548"/>
  <c r="K2549"/>
  <c r="K2550"/>
  <c r="K2551"/>
  <c r="K2552"/>
  <c r="K2553"/>
  <c r="K2554"/>
  <c r="K2555"/>
  <c r="K2556"/>
  <c r="K2557"/>
  <c r="K2558"/>
  <c r="K2559"/>
  <c r="K2560"/>
  <c r="K2561"/>
  <c r="K2562"/>
  <c r="K2563"/>
  <c r="K2564"/>
  <c r="K2565"/>
  <c r="K2566"/>
  <c r="K2567"/>
  <c r="K2568"/>
  <c r="K2569"/>
  <c r="K2570"/>
  <c r="K2571"/>
  <c r="K2572"/>
  <c r="K2573"/>
  <c r="K2574"/>
  <c r="K2575"/>
  <c r="K2576"/>
  <c r="K2577"/>
  <c r="K2578"/>
  <c r="K2579"/>
  <c r="K2580"/>
  <c r="K2581"/>
  <c r="K2582"/>
  <c r="K2583"/>
  <c r="K2584"/>
  <c r="K2585"/>
  <c r="K2586"/>
  <c r="K2587"/>
  <c r="K2588"/>
  <c r="K2589"/>
  <c r="K2590"/>
  <c r="K2591"/>
  <c r="K2592"/>
  <c r="K2593"/>
  <c r="K2594"/>
  <c r="K2595"/>
  <c r="K2596"/>
  <c r="K2597"/>
  <c r="K2598"/>
  <c r="K2599"/>
  <c r="K2600"/>
  <c r="K2601"/>
  <c r="K2602"/>
  <c r="K2603"/>
  <c r="K2604"/>
  <c r="K2605"/>
  <c r="K2606"/>
  <c r="K2607"/>
  <c r="K2608"/>
  <c r="K2609"/>
  <c r="K2610"/>
  <c r="K2611"/>
  <c r="K2612"/>
  <c r="K2613"/>
  <c r="K2614"/>
  <c r="K2615"/>
  <c r="K2616"/>
  <c r="K2617"/>
  <c r="K2618"/>
  <c r="K2619"/>
  <c r="K2620"/>
  <c r="K2621"/>
  <c r="K2622"/>
  <c r="K2623"/>
  <c r="K2624"/>
  <c r="K2625"/>
  <c r="K2626"/>
  <c r="K2627"/>
  <c r="K2628"/>
  <c r="K2629"/>
  <c r="K2630"/>
  <c r="K2631"/>
  <c r="K2632"/>
  <c r="K2633"/>
  <c r="K2634"/>
  <c r="K2635"/>
  <c r="K2636"/>
  <c r="K2637"/>
  <c r="K2638"/>
  <c r="K2639"/>
  <c r="K2640"/>
  <c r="K2641"/>
  <c r="K2642"/>
  <c r="K2643"/>
  <c r="K2644"/>
  <c r="K2645"/>
  <c r="K2646"/>
  <c r="K2647"/>
  <c r="K2648"/>
  <c r="K2649"/>
  <c r="K2650"/>
  <c r="K2651"/>
  <c r="K2652"/>
  <c r="K2653"/>
  <c r="K2654"/>
  <c r="K2655"/>
  <c r="K2656"/>
  <c r="K2657"/>
  <c r="K2658"/>
  <c r="K2659"/>
  <c r="K2660"/>
  <c r="K2661"/>
  <c r="K2662"/>
  <c r="K2663"/>
  <c r="K2664"/>
  <c r="K2665"/>
  <c r="K2666"/>
  <c r="K2667"/>
  <c r="K2668"/>
  <c r="K2669"/>
  <c r="K2670"/>
  <c r="K2671"/>
  <c r="K2672"/>
  <c r="K2673"/>
  <c r="K2674"/>
  <c r="K2675"/>
  <c r="K2676"/>
  <c r="K2677"/>
  <c r="K2678"/>
  <c r="K2679"/>
  <c r="K2680"/>
  <c r="K2681"/>
  <c r="K2682"/>
  <c r="K2683"/>
  <c r="K2684"/>
  <c r="K2685"/>
  <c r="K2686"/>
  <c r="K2687"/>
  <c r="K2688"/>
  <c r="K2689"/>
  <c r="K2690"/>
  <c r="K2691"/>
  <c r="K2692"/>
  <c r="K2693"/>
  <c r="K2694"/>
  <c r="K2695"/>
  <c r="K2696"/>
  <c r="K2697"/>
  <c r="K2698"/>
  <c r="K2699"/>
  <c r="K2700"/>
  <c r="K2701"/>
  <c r="K2702"/>
  <c r="K2703"/>
  <c r="K2704"/>
  <c r="K2705"/>
  <c r="K2706"/>
  <c r="K2707"/>
  <c r="K2708"/>
  <c r="K2709"/>
  <c r="K2710"/>
  <c r="K2711"/>
  <c r="K2712"/>
  <c r="K2713"/>
  <c r="K2714"/>
  <c r="K2715"/>
  <c r="K2716"/>
  <c r="K2717"/>
  <c r="K2718"/>
  <c r="K2719"/>
  <c r="K2720"/>
  <c r="K2721"/>
  <c r="K2722"/>
  <c r="K2723"/>
  <c r="K2724"/>
  <c r="K2725"/>
  <c r="K2726"/>
  <c r="K2727"/>
  <c r="K2728"/>
  <c r="K2729"/>
  <c r="K2730"/>
  <c r="K2731"/>
  <c r="K2732"/>
  <c r="K2733"/>
  <c r="K2734"/>
  <c r="K2735"/>
  <c r="K2736"/>
  <c r="K2737"/>
  <c r="K2738"/>
  <c r="K2739"/>
  <c r="K2740"/>
  <c r="K2741"/>
  <c r="K2742"/>
  <c r="K2743"/>
  <c r="K2744"/>
  <c r="K2745"/>
  <c r="K2746"/>
  <c r="K2747"/>
  <c r="K2748"/>
  <c r="K2749"/>
  <c r="K2750"/>
  <c r="K2751"/>
  <c r="K2752"/>
  <c r="K2753"/>
  <c r="K2754"/>
  <c r="K2755"/>
  <c r="K2756"/>
  <c r="K2757"/>
  <c r="K2758"/>
  <c r="K2759"/>
  <c r="K2760"/>
  <c r="K2761"/>
  <c r="K2762"/>
  <c r="K2763"/>
  <c r="K2764"/>
  <c r="K2765"/>
  <c r="K2766"/>
  <c r="K2767"/>
  <c r="K2768"/>
  <c r="K2769"/>
  <c r="K2770"/>
  <c r="K2771"/>
  <c r="K2772"/>
  <c r="K2773"/>
  <c r="K2774"/>
  <c r="K2775"/>
  <c r="K2776"/>
  <c r="K2777"/>
  <c r="K2778"/>
  <c r="K2779"/>
  <c r="K2780"/>
  <c r="K2781"/>
  <c r="K2782"/>
  <c r="K2783"/>
  <c r="K2784"/>
  <c r="K2785"/>
  <c r="K2786"/>
  <c r="K2787"/>
  <c r="K2788"/>
  <c r="K2789"/>
  <c r="K2790"/>
  <c r="K2791"/>
  <c r="K2792"/>
  <c r="K2793"/>
  <c r="K2794"/>
  <c r="K2795"/>
  <c r="K2796"/>
  <c r="K2797"/>
  <c r="K2798"/>
  <c r="K2799"/>
  <c r="K2800"/>
  <c r="K2801"/>
  <c r="K2802"/>
  <c r="K2803"/>
  <c r="K2804"/>
  <c r="K2805"/>
  <c r="K2806"/>
  <c r="K2807"/>
  <c r="K2808"/>
  <c r="K2809"/>
  <c r="K2810"/>
  <c r="K2811"/>
  <c r="K2812"/>
  <c r="K2813"/>
  <c r="K2814"/>
  <c r="K2815"/>
  <c r="K2816"/>
  <c r="K2817"/>
  <c r="K2818"/>
  <c r="K2819"/>
  <c r="K2820"/>
  <c r="K2821"/>
  <c r="K2822"/>
  <c r="K2823"/>
  <c r="K2824"/>
  <c r="K2825"/>
  <c r="K2826"/>
  <c r="K2827"/>
  <c r="K2828"/>
  <c r="K2829"/>
  <c r="K2830"/>
  <c r="K2831"/>
  <c r="K2832"/>
  <c r="K2833"/>
  <c r="K2834"/>
  <c r="K2835"/>
  <c r="K2836"/>
  <c r="K2837"/>
  <c r="K2838"/>
  <c r="K2839"/>
  <c r="K2840"/>
  <c r="K2841"/>
  <c r="K2842"/>
  <c r="K2843"/>
  <c r="K2844"/>
  <c r="K2845"/>
  <c r="K2846"/>
  <c r="K2847"/>
  <c r="K2848"/>
  <c r="K2849"/>
  <c r="K2850"/>
  <c r="K2851"/>
  <c r="K2852"/>
  <c r="K2853"/>
  <c r="K2854"/>
  <c r="K2855"/>
  <c r="K2856"/>
  <c r="K2857"/>
  <c r="K2858"/>
  <c r="K2859"/>
  <c r="K2860"/>
  <c r="K2861"/>
  <c r="K2862"/>
  <c r="K2863"/>
  <c r="K2864"/>
  <c r="K2865"/>
  <c r="K2866"/>
  <c r="K2867"/>
  <c r="K2868"/>
  <c r="K2869"/>
  <c r="K2870"/>
  <c r="K2871"/>
  <c r="K2872"/>
  <c r="K2873"/>
  <c r="K2874"/>
  <c r="K2875"/>
  <c r="K2876"/>
  <c r="K2877"/>
  <c r="K2878"/>
  <c r="K2879"/>
  <c r="K2880"/>
  <c r="K2881"/>
  <c r="K2882"/>
  <c r="K2883"/>
  <c r="K2884"/>
  <c r="K2885"/>
  <c r="K2886"/>
  <c r="K2887"/>
  <c r="K2888"/>
  <c r="K2889"/>
  <c r="K2890"/>
  <c r="K2891"/>
  <c r="K2892"/>
  <c r="K2893"/>
  <c r="K2894"/>
  <c r="K2895"/>
  <c r="K2896"/>
  <c r="K2897"/>
  <c r="K2898"/>
  <c r="K2899"/>
  <c r="K2900"/>
  <c r="K2901"/>
  <c r="K2902"/>
  <c r="K2903"/>
  <c r="K2904"/>
  <c r="K2905"/>
  <c r="K2906"/>
  <c r="K2907"/>
  <c r="K2908"/>
  <c r="K2909"/>
  <c r="K2910"/>
  <c r="K2911"/>
  <c r="K2912"/>
  <c r="K2913"/>
  <c r="K2914"/>
  <c r="K2915"/>
  <c r="K2916"/>
  <c r="K2917"/>
  <c r="K2918"/>
  <c r="K2919"/>
  <c r="K2920"/>
  <c r="K2921"/>
  <c r="K2922"/>
  <c r="K2923"/>
  <c r="K2924"/>
  <c r="K2925"/>
  <c r="K2926"/>
  <c r="K2927"/>
  <c r="K2928"/>
  <c r="K2929"/>
  <c r="K2930"/>
  <c r="K2931"/>
  <c r="K2932"/>
  <c r="K2933"/>
  <c r="K2934"/>
  <c r="K2935"/>
  <c r="K2936"/>
  <c r="K2937"/>
  <c r="K2938"/>
  <c r="K2939"/>
  <c r="K2940"/>
  <c r="K2941"/>
  <c r="K2942"/>
  <c r="K2943"/>
  <c r="K2944"/>
  <c r="K2945"/>
  <c r="K2946"/>
  <c r="K2947"/>
  <c r="K2948"/>
  <c r="K2949"/>
  <c r="K2950"/>
  <c r="K2951"/>
  <c r="K2952"/>
  <c r="K2953"/>
  <c r="K2954"/>
  <c r="K2955"/>
  <c r="K2956"/>
  <c r="K2957"/>
  <c r="K2958"/>
  <c r="K2959"/>
  <c r="K2960"/>
  <c r="K2961"/>
  <c r="K2962"/>
  <c r="K2963"/>
  <c r="K2964"/>
  <c r="K2965"/>
  <c r="K2966"/>
  <c r="K2967"/>
  <c r="K2968"/>
  <c r="K2969"/>
  <c r="K2970"/>
  <c r="K2971"/>
  <c r="K2972"/>
  <c r="K2973"/>
  <c r="K2974"/>
  <c r="K2975"/>
  <c r="K2976"/>
  <c r="K2977"/>
  <c r="K2978"/>
  <c r="K2979"/>
  <c r="K2980"/>
  <c r="K2981"/>
  <c r="K2982"/>
  <c r="K2983"/>
  <c r="K2984"/>
  <c r="K2985"/>
  <c r="K2986"/>
  <c r="K2987"/>
  <c r="K2988"/>
  <c r="K2989"/>
  <c r="K2990"/>
  <c r="K2991"/>
  <c r="K2992"/>
  <c r="K2993"/>
  <c r="K2994"/>
  <c r="K2995"/>
  <c r="K2996"/>
  <c r="K2997"/>
  <c r="K2998"/>
  <c r="K2999"/>
  <c r="K3000"/>
  <c r="K3001"/>
  <c r="K3002"/>
  <c r="K3003"/>
  <c r="K3004"/>
  <c r="K3005"/>
  <c r="K3006"/>
  <c r="K3007"/>
  <c r="K3008"/>
  <c r="K3009"/>
  <c r="K3010"/>
  <c r="K3011"/>
  <c r="K3012"/>
  <c r="K3013"/>
  <c r="K3014"/>
  <c r="K3015"/>
  <c r="K3016"/>
  <c r="K3017"/>
  <c r="K3018"/>
  <c r="K3019"/>
  <c r="K3020"/>
  <c r="K3021"/>
  <c r="K3022"/>
  <c r="K3023"/>
  <c r="K3024"/>
  <c r="K3025"/>
  <c r="K3026"/>
  <c r="K3027"/>
  <c r="K3028"/>
  <c r="K3029"/>
  <c r="K3030"/>
  <c r="K3031"/>
  <c r="K3032"/>
  <c r="K3033"/>
  <c r="K3034"/>
  <c r="K3035"/>
  <c r="K3036"/>
  <c r="K3037"/>
  <c r="K3038"/>
  <c r="K3039"/>
  <c r="K3040"/>
  <c r="K3041"/>
  <c r="K3042"/>
  <c r="K3043"/>
  <c r="K3044"/>
  <c r="K3045"/>
  <c r="K3046"/>
  <c r="K3047"/>
  <c r="K3048"/>
  <c r="K3049"/>
  <c r="K3050"/>
  <c r="K3051"/>
  <c r="K3052"/>
  <c r="K3053"/>
  <c r="K3054"/>
  <c r="K3055"/>
  <c r="K3056"/>
  <c r="K3057"/>
  <c r="K3058"/>
  <c r="K3059"/>
  <c r="K3060"/>
  <c r="K3061"/>
  <c r="K3062"/>
  <c r="K3063"/>
  <c r="K3064"/>
  <c r="K3065"/>
  <c r="K3066"/>
  <c r="K3067"/>
  <c r="K3068"/>
  <c r="K3069"/>
  <c r="K3070"/>
  <c r="K3071"/>
  <c r="K3072"/>
  <c r="K3073"/>
  <c r="K3074"/>
  <c r="K3075"/>
  <c r="K3076"/>
  <c r="K3077"/>
  <c r="K3078"/>
  <c r="K3079"/>
  <c r="K3080"/>
  <c r="K3081"/>
  <c r="K3082"/>
  <c r="K3083"/>
  <c r="K3084"/>
  <c r="K3085"/>
  <c r="K3086"/>
  <c r="K3087"/>
  <c r="K3088"/>
  <c r="K3089"/>
  <c r="K3090"/>
  <c r="K3091"/>
  <c r="K3092"/>
  <c r="K3093"/>
  <c r="K3094"/>
  <c r="K3095"/>
  <c r="K3096"/>
  <c r="K3097"/>
  <c r="K3098"/>
  <c r="K3099"/>
  <c r="K3100"/>
  <c r="K3101"/>
  <c r="K3102"/>
  <c r="K3103"/>
  <c r="K3104"/>
  <c r="K3105"/>
  <c r="K3106"/>
  <c r="K3107"/>
  <c r="K3108"/>
  <c r="K3109"/>
  <c r="K3110"/>
  <c r="K3111"/>
  <c r="K3112"/>
  <c r="K3113"/>
  <c r="K3114"/>
  <c r="K3115"/>
  <c r="K3116"/>
  <c r="K3117"/>
  <c r="K3118"/>
  <c r="K3119"/>
  <c r="K3120"/>
  <c r="K3121"/>
  <c r="K3122"/>
  <c r="K3123"/>
  <c r="K3124"/>
  <c r="K3125"/>
  <c r="K3126"/>
  <c r="K3127"/>
  <c r="K3128"/>
  <c r="K3129"/>
  <c r="K3130"/>
  <c r="K3131"/>
  <c r="K3132"/>
  <c r="K3133"/>
  <c r="K3134"/>
  <c r="K3135"/>
  <c r="K3136"/>
  <c r="K3137"/>
  <c r="K3138"/>
  <c r="K3139"/>
  <c r="K3140"/>
  <c r="K3141"/>
  <c r="K3142"/>
  <c r="K3143"/>
  <c r="K3144"/>
  <c r="K3145"/>
  <c r="K3146"/>
  <c r="K3147"/>
  <c r="K3148"/>
  <c r="K3149"/>
  <c r="K3150"/>
  <c r="K3151"/>
  <c r="K3152"/>
  <c r="K3153"/>
  <c r="K3154"/>
  <c r="K3155"/>
  <c r="K3156"/>
  <c r="K3157"/>
  <c r="K3158"/>
  <c r="K3159"/>
  <c r="K3160"/>
  <c r="K3161"/>
  <c r="K3162"/>
  <c r="K3163"/>
  <c r="K3164"/>
  <c r="K3165"/>
  <c r="K3166"/>
  <c r="K3167"/>
  <c r="K3168"/>
  <c r="K3169"/>
  <c r="K3170"/>
  <c r="K3171"/>
  <c r="K3172"/>
  <c r="K3173"/>
  <c r="K3174"/>
  <c r="K3175"/>
  <c r="K3176"/>
  <c r="K3177"/>
  <c r="K3178"/>
  <c r="K3179"/>
  <c r="K3180"/>
  <c r="K3181"/>
  <c r="K3182"/>
  <c r="K3183"/>
  <c r="K3184"/>
  <c r="K3185"/>
  <c r="K3186"/>
  <c r="K3187"/>
  <c r="K3188"/>
  <c r="K3189"/>
  <c r="K3190"/>
  <c r="K3191"/>
  <c r="K3192"/>
  <c r="K3193"/>
  <c r="K3194"/>
  <c r="K3195"/>
  <c r="K3196"/>
  <c r="K3197"/>
  <c r="K3198"/>
  <c r="K3199"/>
  <c r="K3200"/>
  <c r="K3201"/>
  <c r="K3202"/>
  <c r="K3203"/>
  <c r="K3204"/>
  <c r="K3205"/>
  <c r="K3206"/>
  <c r="K3207"/>
  <c r="K3208"/>
  <c r="K3209"/>
  <c r="K3210"/>
  <c r="K3211"/>
  <c r="K3212"/>
  <c r="K3213"/>
  <c r="K3214"/>
  <c r="K3215"/>
  <c r="K3216"/>
  <c r="K3217"/>
  <c r="K3218"/>
  <c r="K3219"/>
  <c r="K3220"/>
  <c r="K3221"/>
  <c r="K3222"/>
  <c r="K3223"/>
  <c r="K3224"/>
  <c r="K3225"/>
  <c r="K3226"/>
  <c r="K3227"/>
  <c r="K3228"/>
  <c r="K3229"/>
  <c r="K3230"/>
  <c r="K3231"/>
  <c r="K3232"/>
  <c r="K3233"/>
  <c r="K3234"/>
  <c r="K3235"/>
  <c r="K3236"/>
  <c r="K3237"/>
  <c r="K3238"/>
  <c r="K3239"/>
  <c r="K3240"/>
  <c r="K3241"/>
  <c r="K3242"/>
  <c r="K3243"/>
  <c r="K3244"/>
  <c r="K3245"/>
  <c r="K3246"/>
  <c r="K3247"/>
  <c r="K3248"/>
  <c r="K3249"/>
  <c r="K3250"/>
  <c r="K3251"/>
  <c r="K3252"/>
  <c r="K3253"/>
  <c r="K3254"/>
  <c r="K3255"/>
  <c r="K3256"/>
  <c r="K3257"/>
  <c r="K3258"/>
  <c r="K3259"/>
  <c r="K3260"/>
  <c r="K3261"/>
  <c r="K3262"/>
  <c r="K3263"/>
  <c r="K3264"/>
  <c r="K3265"/>
  <c r="K3266"/>
  <c r="K3267"/>
  <c r="K3268"/>
  <c r="K3269"/>
  <c r="K3270"/>
  <c r="K3271"/>
  <c r="K3272"/>
  <c r="K3273"/>
  <c r="K3274"/>
  <c r="K3275"/>
  <c r="K3276"/>
  <c r="K3277"/>
  <c r="K3278"/>
  <c r="K3279"/>
  <c r="K3280"/>
  <c r="K3281"/>
  <c r="K3282"/>
  <c r="K3283"/>
  <c r="K3284"/>
  <c r="K3285"/>
  <c r="K3286"/>
  <c r="K3287"/>
  <c r="K3288"/>
  <c r="K3289"/>
  <c r="K3290"/>
  <c r="K3291"/>
  <c r="K3292"/>
  <c r="K3293"/>
  <c r="K3294"/>
  <c r="K3295"/>
  <c r="K3296"/>
  <c r="K3297"/>
  <c r="K3298"/>
  <c r="K3299"/>
  <c r="K3300"/>
  <c r="K3301"/>
  <c r="K3302"/>
  <c r="K3303"/>
  <c r="K3304"/>
  <c r="K3305"/>
  <c r="K3306"/>
  <c r="K3307"/>
  <c r="K3308"/>
  <c r="K3309"/>
  <c r="K3310"/>
  <c r="K3311"/>
  <c r="K3312"/>
  <c r="K3313"/>
  <c r="K3314"/>
  <c r="K3315"/>
  <c r="K3316"/>
  <c r="K3317"/>
  <c r="K3318"/>
  <c r="K3319"/>
  <c r="K3320"/>
  <c r="K3321"/>
  <c r="K3322"/>
  <c r="K3323"/>
  <c r="K3324"/>
  <c r="K3325"/>
  <c r="K3326"/>
  <c r="K3327"/>
  <c r="K3328"/>
  <c r="K3329"/>
  <c r="K3330"/>
  <c r="K3331"/>
  <c r="K3332"/>
  <c r="K3333"/>
  <c r="K3334"/>
  <c r="K3335"/>
  <c r="K3336"/>
  <c r="K3337"/>
  <c r="K3338"/>
  <c r="K3339"/>
  <c r="K3340"/>
  <c r="K3341"/>
  <c r="K3342"/>
  <c r="K3343"/>
  <c r="K3344"/>
  <c r="K3345"/>
  <c r="K3346"/>
  <c r="K3347"/>
  <c r="K3348"/>
  <c r="K3349"/>
  <c r="K3350"/>
  <c r="K3351"/>
  <c r="K3352"/>
  <c r="K3353"/>
  <c r="K3354"/>
  <c r="K3355"/>
  <c r="K3356"/>
  <c r="K3357"/>
  <c r="K3358"/>
  <c r="K3359"/>
  <c r="K3360"/>
  <c r="K3361"/>
  <c r="K3362"/>
  <c r="K3363"/>
  <c r="K3364"/>
  <c r="K3365"/>
  <c r="K3366"/>
  <c r="K3367"/>
  <c r="K3368"/>
  <c r="K3369"/>
  <c r="K3370"/>
  <c r="K3371"/>
  <c r="K3372"/>
  <c r="K3373"/>
  <c r="K3374"/>
  <c r="K3375"/>
  <c r="K3376"/>
  <c r="K3377"/>
  <c r="K3378"/>
  <c r="K3379"/>
  <c r="K3380"/>
  <c r="K3381"/>
  <c r="K3382"/>
  <c r="K3383"/>
  <c r="K3384"/>
  <c r="K3385"/>
  <c r="K3386"/>
  <c r="K3387"/>
  <c r="K3388"/>
  <c r="K3389"/>
  <c r="K3390"/>
  <c r="K3391"/>
  <c r="K3392"/>
  <c r="K3393"/>
  <c r="K3394"/>
  <c r="K3395"/>
  <c r="K3396"/>
  <c r="K3397"/>
  <c r="K3398"/>
  <c r="K3399"/>
  <c r="K3400"/>
  <c r="K3401"/>
  <c r="K3402"/>
  <c r="K3403"/>
  <c r="K3404"/>
  <c r="K3405"/>
  <c r="K3406"/>
  <c r="K3407"/>
  <c r="K3408"/>
  <c r="K3409"/>
  <c r="K3410"/>
  <c r="K3411"/>
  <c r="K3412"/>
  <c r="K3413"/>
  <c r="K3414"/>
  <c r="K3415"/>
  <c r="K3416"/>
  <c r="K3417"/>
  <c r="K3418"/>
  <c r="K3419"/>
  <c r="K3420"/>
  <c r="K3421"/>
  <c r="K3422"/>
  <c r="K3423"/>
  <c r="K3424"/>
  <c r="K3425"/>
  <c r="K3426"/>
  <c r="K3427"/>
  <c r="K3428"/>
  <c r="K3429"/>
  <c r="K3430"/>
  <c r="K3431"/>
  <c r="K3432"/>
  <c r="K3433"/>
  <c r="K3434"/>
  <c r="K3435"/>
  <c r="K3436"/>
  <c r="K3437"/>
  <c r="K3438"/>
  <c r="K3439"/>
  <c r="K3440"/>
  <c r="K3441"/>
  <c r="K3442"/>
  <c r="K3443"/>
  <c r="K3444"/>
  <c r="K3445"/>
  <c r="K3446"/>
  <c r="K3447"/>
  <c r="K3448"/>
  <c r="K3449"/>
  <c r="K3450"/>
  <c r="K3451"/>
  <c r="K3452"/>
  <c r="K3453"/>
  <c r="K3454"/>
  <c r="K3455"/>
  <c r="K3456"/>
  <c r="K3457"/>
  <c r="K3458"/>
  <c r="K3459"/>
  <c r="K3460"/>
  <c r="K3461"/>
  <c r="K3462"/>
  <c r="K3463"/>
  <c r="K3464"/>
  <c r="K3465"/>
  <c r="K3466"/>
  <c r="K3467"/>
  <c r="K3468"/>
  <c r="K3469"/>
  <c r="K3470"/>
  <c r="K3471"/>
  <c r="K3472"/>
  <c r="K3473"/>
  <c r="K3474"/>
  <c r="K3475"/>
  <c r="K3476"/>
  <c r="K3477"/>
  <c r="K3478"/>
  <c r="K3479"/>
  <c r="K3480"/>
  <c r="K3481"/>
  <c r="K3482"/>
  <c r="K3483"/>
  <c r="K3484"/>
  <c r="K3485"/>
  <c r="K3486"/>
  <c r="K3487"/>
  <c r="K3488"/>
  <c r="K3489"/>
  <c r="K3490"/>
  <c r="K3491"/>
  <c r="K3492"/>
  <c r="K3493"/>
  <c r="K3494"/>
  <c r="K3495"/>
  <c r="K3496"/>
  <c r="K3497"/>
  <c r="K3498"/>
  <c r="K3499"/>
  <c r="K3500"/>
  <c r="K3501"/>
  <c r="K3502"/>
  <c r="K3503"/>
  <c r="K3504"/>
  <c r="K3505"/>
  <c r="K3506"/>
  <c r="K3507"/>
  <c r="K3508"/>
  <c r="K3509"/>
  <c r="K3510"/>
  <c r="K3511"/>
  <c r="K3512"/>
  <c r="K3513"/>
  <c r="K3514"/>
  <c r="K3515"/>
  <c r="K3516"/>
  <c r="K3517"/>
  <c r="K3518"/>
  <c r="K3519"/>
  <c r="K3520"/>
  <c r="K3521"/>
  <c r="K3522"/>
  <c r="K3523"/>
  <c r="K3524"/>
  <c r="K3525"/>
  <c r="K3526"/>
  <c r="K3527"/>
  <c r="K3528"/>
  <c r="K3529"/>
  <c r="K3530"/>
  <c r="K3531"/>
  <c r="K3532"/>
  <c r="K3533"/>
  <c r="K3534"/>
  <c r="K3535"/>
  <c r="K3536"/>
  <c r="K3537"/>
  <c r="K3538"/>
  <c r="K3539"/>
  <c r="K3540"/>
  <c r="K3541"/>
  <c r="K3542"/>
  <c r="K3543"/>
  <c r="K3544"/>
  <c r="K3545"/>
  <c r="K3546"/>
  <c r="K3547"/>
  <c r="K3548"/>
  <c r="K3549"/>
  <c r="K3550"/>
  <c r="K3551"/>
  <c r="K3552"/>
  <c r="K3553"/>
  <c r="K3554"/>
  <c r="K3555"/>
  <c r="K3556"/>
  <c r="K3557"/>
  <c r="K3558"/>
  <c r="K3559"/>
  <c r="K3560"/>
  <c r="K3561"/>
  <c r="K3562"/>
  <c r="K3563"/>
  <c r="K3564"/>
  <c r="K3565"/>
  <c r="K3566"/>
  <c r="K3567"/>
  <c r="K3568"/>
  <c r="K3569"/>
  <c r="K3570"/>
  <c r="K3571"/>
  <c r="K3572"/>
  <c r="K3573"/>
  <c r="K3574"/>
  <c r="K3575"/>
  <c r="K3576"/>
  <c r="K3577"/>
  <c r="K3578"/>
  <c r="K3579"/>
  <c r="K3580"/>
  <c r="K3581"/>
  <c r="K3582"/>
  <c r="K3583"/>
  <c r="K3584"/>
  <c r="K3585"/>
  <c r="K3586"/>
  <c r="K3587"/>
  <c r="K3588"/>
  <c r="K3589"/>
  <c r="K3590"/>
  <c r="K3591"/>
  <c r="K3592"/>
  <c r="K3593"/>
  <c r="K3594"/>
  <c r="K3595"/>
  <c r="K3596"/>
  <c r="K3597"/>
  <c r="K3598"/>
  <c r="K3599"/>
  <c r="K3600"/>
  <c r="K3601"/>
  <c r="K3602"/>
  <c r="K3603"/>
  <c r="K3604"/>
  <c r="K3605"/>
  <c r="K3606"/>
  <c r="K3607"/>
  <c r="K3608"/>
  <c r="K3609"/>
  <c r="K3610"/>
  <c r="K3611"/>
  <c r="K3612"/>
  <c r="K3613"/>
  <c r="K3614"/>
  <c r="K3615"/>
  <c r="K3616"/>
  <c r="K3617"/>
  <c r="K3618"/>
  <c r="K3619"/>
  <c r="K3620"/>
  <c r="K3621"/>
  <c r="K3622"/>
  <c r="K3623"/>
  <c r="K3624"/>
  <c r="K3625"/>
  <c r="K3626"/>
  <c r="K3627"/>
  <c r="K3628"/>
  <c r="K3629"/>
  <c r="K3630"/>
  <c r="K3631"/>
  <c r="K3632"/>
  <c r="K3633"/>
  <c r="K3634"/>
  <c r="K3635"/>
  <c r="K3636"/>
  <c r="K3637"/>
  <c r="K3638"/>
  <c r="K3639"/>
  <c r="K3640"/>
  <c r="K3641"/>
  <c r="K3642"/>
  <c r="K3643"/>
  <c r="K3644"/>
  <c r="K3645"/>
  <c r="K3646"/>
  <c r="K3647"/>
  <c r="K3648"/>
  <c r="K3649"/>
  <c r="K3650"/>
  <c r="K3651"/>
  <c r="K3652"/>
  <c r="K3653"/>
  <c r="K3654"/>
  <c r="K3655"/>
  <c r="K3656"/>
  <c r="K3657"/>
  <c r="K3658"/>
  <c r="K3659"/>
  <c r="K3660"/>
  <c r="K3661"/>
  <c r="K3662"/>
  <c r="K3663"/>
  <c r="K3664"/>
  <c r="K3665"/>
  <c r="K3666"/>
  <c r="K3667"/>
  <c r="K3668"/>
  <c r="K3669"/>
  <c r="K3670"/>
  <c r="K3671"/>
  <c r="K3672"/>
  <c r="K3673"/>
  <c r="K3674"/>
  <c r="K3675"/>
  <c r="K3676"/>
  <c r="K3677"/>
  <c r="K3678"/>
  <c r="K3679"/>
  <c r="K3680"/>
  <c r="K3681"/>
  <c r="K3682"/>
  <c r="K3683"/>
  <c r="K3684"/>
  <c r="K3685"/>
  <c r="K3686"/>
  <c r="K3687"/>
  <c r="K3688"/>
  <c r="K3689"/>
  <c r="K3690"/>
  <c r="K3691"/>
  <c r="K3692"/>
  <c r="K3693"/>
  <c r="K3694"/>
  <c r="K3695"/>
  <c r="K3696"/>
  <c r="K3697"/>
  <c r="K3698"/>
  <c r="K3699"/>
  <c r="K3700"/>
  <c r="K3701"/>
  <c r="K3702"/>
  <c r="K3703"/>
  <c r="K3704"/>
  <c r="K3705"/>
  <c r="K3706"/>
  <c r="K3707"/>
  <c r="K3708"/>
  <c r="K3709"/>
  <c r="K3710"/>
  <c r="K3711"/>
  <c r="K3712"/>
  <c r="K3713"/>
  <c r="K3714"/>
  <c r="K3715"/>
  <c r="K3716"/>
  <c r="K3717"/>
  <c r="K3718"/>
  <c r="K3719"/>
  <c r="K3720"/>
  <c r="K3721"/>
  <c r="K3722"/>
  <c r="K3723"/>
  <c r="K3724"/>
  <c r="K3725"/>
  <c r="K3726"/>
  <c r="K3727"/>
  <c r="K3728"/>
  <c r="K3729"/>
  <c r="K3730"/>
  <c r="K3731"/>
  <c r="K3732"/>
  <c r="K3733"/>
  <c r="K3734"/>
  <c r="K3735"/>
  <c r="K3736"/>
  <c r="K3737"/>
  <c r="K3738"/>
  <c r="K3739"/>
  <c r="K3740"/>
  <c r="K3741"/>
  <c r="K3742"/>
  <c r="K3743"/>
  <c r="K3744"/>
  <c r="K3745"/>
  <c r="K3746"/>
  <c r="K3747"/>
  <c r="K3748"/>
  <c r="K3749"/>
  <c r="K3750"/>
  <c r="K3751"/>
  <c r="K3752"/>
  <c r="K3753"/>
  <c r="K3754"/>
  <c r="K3755"/>
  <c r="K3756"/>
  <c r="K3757"/>
  <c r="K3758"/>
  <c r="K3759"/>
  <c r="K3760"/>
  <c r="K3761"/>
  <c r="K3762"/>
  <c r="K3763"/>
  <c r="K3764"/>
  <c r="K3765"/>
  <c r="K3766"/>
  <c r="K3767"/>
  <c r="K3768"/>
  <c r="K3769"/>
  <c r="K3770"/>
  <c r="K3771"/>
  <c r="K3772"/>
  <c r="K3773"/>
  <c r="K3774"/>
  <c r="K3775"/>
  <c r="K3776"/>
  <c r="K3777"/>
  <c r="K3778"/>
  <c r="K3779"/>
  <c r="K3780"/>
  <c r="K3781"/>
  <c r="K3782"/>
  <c r="K3783"/>
  <c r="K3784"/>
  <c r="K3785"/>
  <c r="K3786"/>
  <c r="K3787"/>
  <c r="K3788"/>
  <c r="K3789"/>
  <c r="K3790"/>
  <c r="K3791"/>
  <c r="K3792"/>
  <c r="K3793"/>
  <c r="K3794"/>
  <c r="K3795"/>
  <c r="K3796"/>
  <c r="K3797"/>
  <c r="K3798"/>
  <c r="K3799"/>
  <c r="K3800"/>
  <c r="K3801"/>
  <c r="K3802"/>
  <c r="K3803"/>
  <c r="K3804"/>
  <c r="K3805"/>
  <c r="K3806"/>
  <c r="K3807"/>
  <c r="K3808"/>
  <c r="K3809"/>
  <c r="K3810"/>
  <c r="K3811"/>
  <c r="K3812"/>
  <c r="K3813"/>
  <c r="K3814"/>
  <c r="K3815"/>
  <c r="K3816"/>
  <c r="K3817"/>
  <c r="K3818"/>
  <c r="K3819"/>
  <c r="K3820"/>
  <c r="K3821"/>
  <c r="K3822"/>
  <c r="K3823"/>
  <c r="K3824"/>
  <c r="K3825"/>
  <c r="K3826"/>
  <c r="K3827"/>
  <c r="K3828"/>
  <c r="K3829"/>
  <c r="K3830"/>
  <c r="K3831"/>
  <c r="K3832"/>
  <c r="K3833"/>
  <c r="K3834"/>
  <c r="K3835"/>
  <c r="K3836"/>
  <c r="K3837"/>
  <c r="K3838"/>
  <c r="K3839"/>
  <c r="K3840"/>
  <c r="K3841"/>
  <c r="K3842"/>
  <c r="K3843"/>
  <c r="K3844"/>
  <c r="K3845"/>
  <c r="K3846"/>
  <c r="K3847"/>
  <c r="K3848"/>
  <c r="K3849"/>
  <c r="K3850"/>
  <c r="K3851"/>
  <c r="K3852"/>
  <c r="K3853"/>
  <c r="K3854"/>
  <c r="K3855"/>
  <c r="K3856"/>
  <c r="K3857"/>
  <c r="K3858"/>
  <c r="K3859"/>
  <c r="K3860"/>
  <c r="K3861"/>
  <c r="K3862"/>
  <c r="K3863"/>
  <c r="K3864"/>
  <c r="K3865"/>
  <c r="K3866"/>
  <c r="K3867"/>
  <c r="K3868"/>
  <c r="K3869"/>
  <c r="K3870"/>
  <c r="K3871"/>
  <c r="K3872"/>
  <c r="K3873"/>
  <c r="K3874"/>
  <c r="K3875"/>
  <c r="K3876"/>
  <c r="K3877"/>
  <c r="K3878"/>
  <c r="K3879"/>
  <c r="K3880"/>
  <c r="K3881"/>
  <c r="K3882"/>
  <c r="K3883"/>
  <c r="K3884"/>
  <c r="K3885"/>
  <c r="K3886"/>
  <c r="K3887"/>
  <c r="K3888"/>
  <c r="K3889"/>
  <c r="K3890"/>
  <c r="K3891"/>
  <c r="K3892"/>
  <c r="K3893"/>
  <c r="K3894"/>
  <c r="K3895"/>
  <c r="K3896"/>
  <c r="K3897"/>
  <c r="K3898"/>
  <c r="K3899"/>
  <c r="K3900"/>
  <c r="K3901"/>
  <c r="K3902"/>
  <c r="K3903"/>
  <c r="K3904"/>
  <c r="K3905"/>
  <c r="K3906"/>
  <c r="K3907"/>
  <c r="K3908"/>
  <c r="K3909"/>
  <c r="K3910"/>
  <c r="K3911"/>
  <c r="K3912"/>
  <c r="K3913"/>
  <c r="K3914"/>
  <c r="K3915"/>
  <c r="K3916"/>
  <c r="K3917"/>
  <c r="K3918"/>
  <c r="K3919"/>
  <c r="K3920"/>
  <c r="K3921"/>
  <c r="K3922"/>
  <c r="K3923"/>
  <c r="K3924"/>
  <c r="K3925"/>
  <c r="K3926"/>
  <c r="K3927"/>
  <c r="K3928"/>
  <c r="K3929"/>
  <c r="K3930"/>
  <c r="K3931"/>
  <c r="K3932"/>
  <c r="K3933"/>
  <c r="K3934"/>
  <c r="K3935"/>
  <c r="K3936"/>
  <c r="K3937"/>
  <c r="K3938"/>
  <c r="K3939"/>
  <c r="K3940"/>
  <c r="K3941"/>
  <c r="K3942"/>
  <c r="K3943"/>
  <c r="K3944"/>
  <c r="K3945"/>
  <c r="K3946"/>
  <c r="K3947"/>
  <c r="K3948"/>
  <c r="K3949"/>
  <c r="K3950"/>
  <c r="K3951"/>
  <c r="K3952"/>
  <c r="K3953"/>
  <c r="K3954"/>
  <c r="K3955"/>
  <c r="K3956"/>
  <c r="K3957"/>
  <c r="K3958"/>
  <c r="K3959"/>
  <c r="K3960"/>
  <c r="K3961"/>
  <c r="K3962"/>
  <c r="K3963"/>
  <c r="K3964"/>
  <c r="K3965"/>
  <c r="K3966"/>
  <c r="K3967"/>
  <c r="K3968"/>
  <c r="K3969"/>
  <c r="K3970"/>
  <c r="K3971"/>
  <c r="K3972"/>
  <c r="K3973"/>
  <c r="K3974"/>
  <c r="K3975"/>
  <c r="K3976"/>
  <c r="K3977"/>
  <c r="K3978"/>
  <c r="K3979"/>
  <c r="K3980"/>
  <c r="K3981"/>
  <c r="K3982"/>
  <c r="K3983"/>
  <c r="K3984"/>
  <c r="K3985"/>
  <c r="K3986"/>
  <c r="K3987"/>
  <c r="K3988"/>
  <c r="K3989"/>
  <c r="K3990"/>
  <c r="K3991"/>
  <c r="K3992"/>
  <c r="K3993"/>
  <c r="K3994"/>
  <c r="K3995"/>
  <c r="K3996"/>
  <c r="K3997"/>
  <c r="K3998"/>
  <c r="K3999"/>
  <c r="K4000"/>
  <c r="K4001"/>
  <c r="K4002"/>
  <c r="K4003"/>
  <c r="K4004"/>
  <c r="K4005"/>
  <c r="K4006"/>
  <c r="K4007"/>
  <c r="K4008"/>
  <c r="K4009"/>
  <c r="K4010"/>
  <c r="K4011"/>
  <c r="K4012"/>
  <c r="K4013"/>
  <c r="K4014"/>
  <c r="K4015"/>
  <c r="K4016"/>
  <c r="K4017"/>
  <c r="K4018"/>
  <c r="K4019"/>
  <c r="K4020"/>
  <c r="K4021"/>
  <c r="K4022"/>
  <c r="K4023"/>
  <c r="K4024"/>
  <c r="K4025"/>
  <c r="K4026"/>
  <c r="K4027"/>
  <c r="K4028"/>
  <c r="K4029"/>
  <c r="K4030"/>
  <c r="K4031"/>
  <c r="K4032"/>
  <c r="K4033"/>
  <c r="K4034"/>
  <c r="K4035"/>
  <c r="K4036"/>
  <c r="K4037"/>
  <c r="K4038"/>
  <c r="K4039"/>
  <c r="K4040"/>
  <c r="K4041"/>
  <c r="K4042"/>
  <c r="K4043"/>
  <c r="K4044"/>
  <c r="K4045"/>
  <c r="K4046"/>
  <c r="K4047"/>
  <c r="K4048"/>
  <c r="K4049"/>
  <c r="K4050"/>
  <c r="K4051"/>
  <c r="K4052"/>
  <c r="K4053"/>
  <c r="K4054"/>
  <c r="K4055"/>
  <c r="K4056"/>
  <c r="K4057"/>
  <c r="K4058"/>
  <c r="K4059"/>
  <c r="K4060"/>
  <c r="K4061"/>
  <c r="K4062"/>
  <c r="K4063"/>
  <c r="K4064"/>
  <c r="K4065"/>
  <c r="K4066"/>
  <c r="K4067"/>
  <c r="K4068"/>
  <c r="K4069"/>
  <c r="K4070"/>
  <c r="K4071"/>
  <c r="K4072"/>
  <c r="K4073"/>
  <c r="K4074"/>
  <c r="K4075"/>
  <c r="K4076"/>
  <c r="K4077"/>
  <c r="K4078"/>
  <c r="K4079"/>
  <c r="K4080"/>
  <c r="K4081"/>
  <c r="K4082"/>
  <c r="K4083"/>
  <c r="K4084"/>
  <c r="K4085"/>
  <c r="K4086"/>
  <c r="K4087"/>
  <c r="K4088"/>
  <c r="K4089"/>
  <c r="K4090"/>
  <c r="K4091"/>
  <c r="K4092"/>
  <c r="K4093"/>
  <c r="K4094"/>
  <c r="K4095"/>
  <c r="K4096"/>
  <c r="K4097"/>
  <c r="K4098"/>
  <c r="K4099"/>
  <c r="K4100"/>
  <c r="K4101"/>
  <c r="K4102"/>
  <c r="K4103"/>
  <c r="K4104"/>
  <c r="K4105"/>
  <c r="K4106"/>
  <c r="K4107"/>
  <c r="K4108"/>
  <c r="K4109"/>
  <c r="K4110"/>
  <c r="K4111"/>
  <c r="K4112"/>
  <c r="K4113"/>
  <c r="K4114"/>
  <c r="K4115"/>
  <c r="K4116"/>
  <c r="K4117"/>
  <c r="K4118"/>
  <c r="K4119"/>
  <c r="K4120"/>
  <c r="K4121"/>
  <c r="K4122"/>
  <c r="K4123"/>
  <c r="K4124"/>
  <c r="K4125"/>
  <c r="K4126"/>
  <c r="K4127"/>
  <c r="K4128"/>
  <c r="K4129"/>
  <c r="K4130"/>
  <c r="K4131"/>
  <c r="K4132"/>
  <c r="K4133"/>
  <c r="K4134"/>
  <c r="K4135"/>
  <c r="K4136"/>
  <c r="K4137"/>
  <c r="K4138"/>
  <c r="K4139"/>
  <c r="K4140"/>
  <c r="K4141"/>
  <c r="K4142"/>
  <c r="K4143"/>
  <c r="K4144"/>
  <c r="K4145"/>
  <c r="K4146"/>
  <c r="K4147"/>
  <c r="K4148"/>
  <c r="K4149"/>
  <c r="K4150"/>
  <c r="K4151"/>
  <c r="K4152"/>
  <c r="K4153"/>
  <c r="K4154"/>
  <c r="K4155"/>
  <c r="K4156"/>
  <c r="K4157"/>
  <c r="K4158"/>
  <c r="K4159"/>
  <c r="K4160"/>
  <c r="K4161"/>
  <c r="K4162"/>
  <c r="K4163"/>
  <c r="K4164"/>
  <c r="K4165"/>
  <c r="K4166"/>
  <c r="K4167"/>
  <c r="K4168"/>
  <c r="K4169"/>
  <c r="K4170"/>
  <c r="K4171"/>
  <c r="K4172"/>
  <c r="K4173"/>
  <c r="K4174"/>
  <c r="K4175"/>
  <c r="K4176"/>
  <c r="K4177"/>
  <c r="K4178"/>
  <c r="K4179"/>
  <c r="K4180"/>
  <c r="K4181"/>
  <c r="K4182"/>
  <c r="K4183"/>
  <c r="K4184"/>
  <c r="K4185"/>
  <c r="K4186"/>
  <c r="K4187"/>
  <c r="K4188"/>
  <c r="K4189"/>
  <c r="K4190"/>
  <c r="K4191"/>
  <c r="K4192"/>
  <c r="K4193"/>
  <c r="K4194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J1177"/>
  <c r="J1178"/>
  <c r="J1179"/>
  <c r="J1180"/>
  <c r="J1181"/>
  <c r="J1182"/>
  <c r="J1183"/>
  <c r="J1184"/>
  <c r="J1185"/>
  <c r="J1186"/>
  <c r="J1187"/>
  <c r="J1188"/>
  <c r="J1189"/>
  <c r="J1190"/>
  <c r="J1191"/>
  <c r="J1192"/>
  <c r="J1193"/>
  <c r="J1194"/>
  <c r="J1195"/>
  <c r="J1196"/>
  <c r="J1197"/>
  <c r="J1198"/>
  <c r="J1199"/>
  <c r="J1200"/>
  <c r="J1201"/>
  <c r="J1202"/>
  <c r="J1203"/>
  <c r="J1204"/>
  <c r="J1205"/>
  <c r="J1206"/>
  <c r="J1207"/>
  <c r="J1208"/>
  <c r="J1209"/>
  <c r="J1210"/>
  <c r="J1211"/>
  <c r="J1212"/>
  <c r="J1213"/>
  <c r="J1214"/>
  <c r="J1215"/>
  <c r="J1216"/>
  <c r="J1217"/>
  <c r="J1218"/>
  <c r="J1219"/>
  <c r="J1220"/>
  <c r="J1221"/>
  <c r="J1222"/>
  <c r="J1223"/>
  <c r="J1224"/>
  <c r="J1225"/>
  <c r="J1226"/>
  <c r="J1227"/>
  <c r="J1228"/>
  <c r="J1229"/>
  <c r="J1230"/>
  <c r="J1231"/>
  <c r="J1232"/>
  <c r="J1233"/>
  <c r="J1234"/>
  <c r="J1235"/>
  <c r="J1236"/>
  <c r="J1237"/>
  <c r="J1238"/>
  <c r="J1239"/>
  <c r="J1240"/>
  <c r="J1241"/>
  <c r="J1242"/>
  <c r="J1243"/>
  <c r="J1244"/>
  <c r="J1245"/>
  <c r="J1246"/>
  <c r="J1247"/>
  <c r="J1248"/>
  <c r="J1249"/>
  <c r="J1250"/>
  <c r="J1251"/>
  <c r="J1252"/>
  <c r="J1253"/>
  <c r="J1254"/>
  <c r="J1255"/>
  <c r="J1256"/>
  <c r="J1257"/>
  <c r="J1258"/>
  <c r="J1259"/>
  <c r="J1260"/>
  <c r="J1261"/>
  <c r="J1262"/>
  <c r="J1263"/>
  <c r="J1264"/>
  <c r="J1265"/>
  <c r="J1266"/>
  <c r="J1267"/>
  <c r="J1268"/>
  <c r="J1269"/>
  <c r="J1270"/>
  <c r="J1271"/>
  <c r="J1272"/>
  <c r="J1273"/>
  <c r="J1274"/>
  <c r="J1275"/>
  <c r="J1276"/>
  <c r="J1277"/>
  <c r="J1278"/>
  <c r="J1279"/>
  <c r="J1280"/>
  <c r="J1281"/>
  <c r="J1282"/>
  <c r="J1283"/>
  <c r="J1284"/>
  <c r="J1285"/>
  <c r="J1286"/>
  <c r="J1287"/>
  <c r="J1288"/>
  <c r="J1289"/>
  <c r="J1290"/>
  <c r="J1291"/>
  <c r="J1292"/>
  <c r="J1293"/>
  <c r="J1294"/>
  <c r="J1295"/>
  <c r="J1296"/>
  <c r="J1297"/>
  <c r="J1298"/>
  <c r="J1299"/>
  <c r="J1300"/>
  <c r="J1301"/>
  <c r="J1302"/>
  <c r="J1303"/>
  <c r="J1304"/>
  <c r="J1305"/>
  <c r="J1306"/>
  <c r="J1307"/>
  <c r="J1308"/>
  <c r="J1309"/>
  <c r="J1310"/>
  <c r="J1311"/>
  <c r="J1312"/>
  <c r="J1313"/>
  <c r="J1314"/>
  <c r="J1315"/>
  <c r="J1316"/>
  <c r="J1317"/>
  <c r="J1318"/>
  <c r="J1319"/>
  <c r="J1320"/>
  <c r="J1321"/>
  <c r="J1322"/>
  <c r="J1323"/>
  <c r="J1324"/>
  <c r="J1325"/>
  <c r="J1326"/>
  <c r="J1327"/>
  <c r="J1328"/>
  <c r="J1329"/>
  <c r="J1330"/>
  <c r="J1331"/>
  <c r="J1332"/>
  <c r="J1333"/>
  <c r="J1334"/>
  <c r="J1335"/>
  <c r="J1336"/>
  <c r="J1337"/>
  <c r="J1338"/>
  <c r="J1339"/>
  <c r="J1340"/>
  <c r="J1341"/>
  <c r="J1342"/>
  <c r="J1343"/>
  <c r="J1344"/>
  <c r="J1345"/>
  <c r="J1346"/>
  <c r="J1347"/>
  <c r="J1348"/>
  <c r="J1349"/>
  <c r="J1350"/>
  <c r="J1351"/>
  <c r="J1352"/>
  <c r="J1353"/>
  <c r="J1354"/>
  <c r="J1355"/>
  <c r="J1356"/>
  <c r="J1357"/>
  <c r="J1358"/>
  <c r="J1359"/>
  <c r="J1360"/>
  <c r="J1361"/>
  <c r="J1362"/>
  <c r="J1363"/>
  <c r="J1364"/>
  <c r="J1365"/>
  <c r="J1366"/>
  <c r="J1367"/>
  <c r="J1368"/>
  <c r="J1369"/>
  <c r="J1370"/>
  <c r="J1371"/>
  <c r="J1372"/>
  <c r="J1373"/>
  <c r="J1374"/>
  <c r="J1375"/>
  <c r="J1376"/>
  <c r="J1377"/>
  <c r="J1378"/>
  <c r="J1379"/>
  <c r="J1380"/>
  <c r="J1381"/>
  <c r="J1382"/>
  <c r="J1383"/>
  <c r="J1384"/>
  <c r="J1385"/>
  <c r="J1386"/>
  <c r="J1387"/>
  <c r="J1388"/>
  <c r="J1389"/>
  <c r="J1390"/>
  <c r="J1391"/>
  <c r="J1392"/>
  <c r="J1393"/>
  <c r="J1394"/>
  <c r="J1395"/>
  <c r="J1396"/>
  <c r="J1397"/>
  <c r="J1398"/>
  <c r="J1399"/>
  <c r="J1400"/>
  <c r="J1401"/>
  <c r="J1402"/>
  <c r="J1403"/>
  <c r="J1404"/>
  <c r="J1405"/>
  <c r="J1406"/>
  <c r="J1407"/>
  <c r="J1408"/>
  <c r="J1409"/>
  <c r="J1410"/>
  <c r="J1411"/>
  <c r="J1412"/>
  <c r="J1413"/>
  <c r="J1414"/>
  <c r="J1415"/>
  <c r="J1416"/>
  <c r="J1417"/>
  <c r="J1418"/>
  <c r="J1419"/>
  <c r="J1420"/>
  <c r="J1421"/>
  <c r="J1422"/>
  <c r="J1423"/>
  <c r="J1424"/>
  <c r="J1425"/>
  <c r="J1426"/>
  <c r="J1427"/>
  <c r="J1428"/>
  <c r="J1429"/>
  <c r="J1430"/>
  <c r="J1431"/>
  <c r="J1432"/>
  <c r="J1433"/>
  <c r="J1434"/>
  <c r="J1435"/>
  <c r="J1436"/>
  <c r="J1437"/>
  <c r="J1438"/>
  <c r="J1439"/>
  <c r="J1440"/>
  <c r="J1441"/>
  <c r="J1442"/>
  <c r="J1443"/>
  <c r="J1444"/>
  <c r="J1445"/>
  <c r="J1446"/>
  <c r="J1447"/>
  <c r="J1448"/>
  <c r="J1449"/>
  <c r="J1450"/>
  <c r="J1451"/>
  <c r="J1452"/>
  <c r="J1453"/>
  <c r="J1454"/>
  <c r="J1455"/>
  <c r="J1456"/>
  <c r="J1457"/>
  <c r="J1458"/>
  <c r="J1459"/>
  <c r="J1460"/>
  <c r="J1461"/>
  <c r="J1462"/>
  <c r="J1463"/>
  <c r="J1464"/>
  <c r="J1465"/>
  <c r="J1466"/>
  <c r="J1467"/>
  <c r="J1468"/>
  <c r="J1469"/>
  <c r="J1470"/>
  <c r="J1471"/>
  <c r="J1472"/>
  <c r="J1473"/>
  <c r="J1474"/>
  <c r="J1475"/>
  <c r="J1476"/>
  <c r="J1477"/>
  <c r="J1478"/>
  <c r="J1479"/>
  <c r="J1480"/>
  <c r="J1481"/>
  <c r="J1482"/>
  <c r="J1483"/>
  <c r="J1484"/>
  <c r="J1485"/>
  <c r="J1486"/>
  <c r="J1487"/>
  <c r="J1488"/>
  <c r="J1489"/>
  <c r="J1490"/>
  <c r="J1491"/>
  <c r="J1492"/>
  <c r="J1493"/>
  <c r="J1494"/>
  <c r="J1495"/>
  <c r="J1496"/>
  <c r="J1497"/>
  <c r="J1498"/>
  <c r="J1499"/>
  <c r="J1500"/>
  <c r="J1501"/>
  <c r="J1502"/>
  <c r="J1503"/>
  <c r="J1504"/>
  <c r="J1505"/>
  <c r="J1506"/>
  <c r="J1507"/>
  <c r="J1508"/>
  <c r="J1509"/>
  <c r="J1510"/>
  <c r="J1511"/>
  <c r="J1512"/>
  <c r="J1513"/>
  <c r="J1514"/>
  <c r="J1515"/>
  <c r="J1516"/>
  <c r="J1517"/>
  <c r="J1518"/>
  <c r="J1519"/>
  <c r="J1520"/>
  <c r="J1521"/>
  <c r="J1522"/>
  <c r="J1523"/>
  <c r="J1524"/>
  <c r="J1525"/>
  <c r="J1526"/>
  <c r="J1527"/>
  <c r="J1528"/>
  <c r="J1529"/>
  <c r="J1530"/>
  <c r="J1531"/>
  <c r="J1532"/>
  <c r="J1533"/>
  <c r="J1534"/>
  <c r="J1535"/>
  <c r="J1536"/>
  <c r="J1537"/>
  <c r="J1538"/>
  <c r="J1539"/>
  <c r="J1540"/>
  <c r="J1541"/>
  <c r="J1542"/>
  <c r="J1543"/>
  <c r="J1544"/>
  <c r="J1545"/>
  <c r="J1546"/>
  <c r="J1547"/>
  <c r="J1548"/>
  <c r="J1549"/>
  <c r="J1550"/>
  <c r="J1551"/>
  <c r="J1552"/>
  <c r="J1553"/>
  <c r="J1554"/>
  <c r="J1555"/>
  <c r="J1556"/>
  <c r="J1557"/>
  <c r="J1558"/>
  <c r="J1559"/>
  <c r="J1560"/>
  <c r="J1561"/>
  <c r="J1562"/>
  <c r="J1563"/>
  <c r="J1564"/>
  <c r="J1565"/>
  <c r="J1566"/>
  <c r="J1567"/>
  <c r="J1568"/>
  <c r="J1569"/>
  <c r="J1570"/>
  <c r="J1571"/>
  <c r="J1572"/>
  <c r="J1573"/>
  <c r="J1574"/>
  <c r="J1575"/>
  <c r="J1576"/>
  <c r="J1577"/>
  <c r="J1578"/>
  <c r="J1579"/>
  <c r="J1580"/>
  <c r="J1581"/>
  <c r="J1582"/>
  <c r="J1583"/>
  <c r="J1584"/>
  <c r="J1585"/>
  <c r="J1586"/>
  <c r="J1587"/>
  <c r="J1588"/>
  <c r="J1589"/>
  <c r="J1590"/>
  <c r="J1591"/>
  <c r="J1592"/>
  <c r="J1593"/>
  <c r="J1594"/>
  <c r="J1595"/>
  <c r="J1596"/>
  <c r="J1597"/>
  <c r="J1598"/>
  <c r="J1599"/>
  <c r="J1600"/>
  <c r="J1601"/>
  <c r="J1602"/>
  <c r="J1603"/>
  <c r="J1604"/>
  <c r="J1605"/>
  <c r="J1606"/>
  <c r="J1607"/>
  <c r="J1608"/>
  <c r="J1609"/>
  <c r="J1610"/>
  <c r="J1611"/>
  <c r="J1612"/>
  <c r="J1613"/>
  <c r="J1614"/>
  <c r="J1615"/>
  <c r="J1616"/>
  <c r="J1617"/>
  <c r="J1618"/>
  <c r="J1619"/>
  <c r="J1620"/>
  <c r="J1621"/>
  <c r="J1622"/>
  <c r="J1623"/>
  <c r="J1624"/>
  <c r="J1625"/>
  <c r="J1626"/>
  <c r="J1627"/>
  <c r="J1628"/>
  <c r="J1629"/>
  <c r="J1630"/>
  <c r="J1631"/>
  <c r="J1632"/>
  <c r="J1633"/>
  <c r="J1634"/>
  <c r="J1635"/>
  <c r="J1636"/>
  <c r="J1637"/>
  <c r="J1638"/>
  <c r="J1639"/>
  <c r="J1640"/>
  <c r="J1641"/>
  <c r="J1642"/>
  <c r="J1643"/>
  <c r="J1644"/>
  <c r="J1645"/>
  <c r="J1646"/>
  <c r="J1647"/>
  <c r="J1648"/>
  <c r="J1649"/>
  <c r="J1650"/>
  <c r="J1651"/>
  <c r="J1652"/>
  <c r="J1653"/>
  <c r="J1654"/>
  <c r="J1655"/>
  <c r="J1656"/>
  <c r="J1657"/>
  <c r="J1658"/>
  <c r="J1659"/>
  <c r="J1660"/>
  <c r="J1661"/>
  <c r="J1662"/>
  <c r="J1663"/>
  <c r="J1664"/>
  <c r="J1665"/>
  <c r="J1666"/>
  <c r="J1667"/>
  <c r="J1668"/>
  <c r="J1669"/>
  <c r="J1670"/>
  <c r="J1671"/>
  <c r="J1672"/>
  <c r="J1673"/>
  <c r="J1674"/>
  <c r="J1675"/>
  <c r="J1676"/>
  <c r="J1677"/>
  <c r="J1678"/>
  <c r="J1679"/>
  <c r="J1680"/>
  <c r="J1681"/>
  <c r="J1682"/>
  <c r="J1683"/>
  <c r="J1684"/>
  <c r="J1685"/>
  <c r="J1686"/>
  <c r="J1687"/>
  <c r="J1688"/>
  <c r="J1689"/>
  <c r="J1690"/>
  <c r="J1691"/>
  <c r="J1692"/>
  <c r="J1693"/>
  <c r="J1694"/>
  <c r="J1695"/>
  <c r="J1696"/>
  <c r="J1697"/>
  <c r="J1698"/>
  <c r="J1699"/>
  <c r="J1700"/>
  <c r="J1701"/>
  <c r="J1702"/>
  <c r="J1703"/>
  <c r="J1704"/>
  <c r="J1705"/>
  <c r="J1706"/>
  <c r="J1707"/>
  <c r="J1708"/>
  <c r="J1709"/>
  <c r="J1710"/>
  <c r="J1711"/>
  <c r="J1712"/>
  <c r="J1713"/>
  <c r="J1714"/>
  <c r="J1715"/>
  <c r="J1716"/>
  <c r="J1717"/>
  <c r="J1718"/>
  <c r="J1719"/>
  <c r="J1720"/>
  <c r="J1721"/>
  <c r="J1722"/>
  <c r="J1723"/>
  <c r="J1724"/>
  <c r="J1725"/>
  <c r="J1726"/>
  <c r="J1727"/>
  <c r="J1728"/>
  <c r="J1729"/>
  <c r="J1730"/>
  <c r="J1731"/>
  <c r="J1732"/>
  <c r="J1733"/>
  <c r="J1734"/>
  <c r="J1735"/>
  <c r="J1736"/>
  <c r="J1737"/>
  <c r="J1738"/>
  <c r="J1739"/>
  <c r="J1740"/>
  <c r="J1741"/>
  <c r="J1742"/>
  <c r="J1743"/>
  <c r="J1744"/>
  <c r="J1745"/>
  <c r="J1746"/>
  <c r="J1747"/>
  <c r="J1748"/>
  <c r="J1749"/>
  <c r="J1750"/>
  <c r="J1751"/>
  <c r="J1752"/>
  <c r="J1753"/>
  <c r="J1754"/>
  <c r="J1755"/>
  <c r="J1756"/>
  <c r="J1757"/>
  <c r="J1758"/>
  <c r="J1759"/>
  <c r="J1760"/>
  <c r="J1761"/>
  <c r="J1762"/>
  <c r="J1763"/>
  <c r="J1764"/>
  <c r="J1765"/>
  <c r="J1766"/>
  <c r="J1767"/>
  <c r="J1768"/>
  <c r="J1769"/>
  <c r="J1770"/>
  <c r="J1771"/>
  <c r="J1772"/>
  <c r="J1773"/>
  <c r="J1774"/>
  <c r="J1775"/>
  <c r="J1776"/>
  <c r="J1777"/>
  <c r="J1778"/>
  <c r="J1779"/>
  <c r="J1780"/>
  <c r="J1781"/>
  <c r="J1782"/>
  <c r="J1783"/>
  <c r="J1784"/>
  <c r="J1785"/>
  <c r="J1786"/>
  <c r="J1787"/>
  <c r="J1788"/>
  <c r="J1789"/>
  <c r="J1790"/>
  <c r="J1791"/>
  <c r="J1792"/>
  <c r="J1793"/>
  <c r="J1794"/>
  <c r="J1795"/>
  <c r="J1796"/>
  <c r="J1797"/>
  <c r="J1798"/>
  <c r="J1799"/>
  <c r="J1800"/>
  <c r="J1801"/>
  <c r="J1802"/>
  <c r="J1803"/>
  <c r="J1804"/>
  <c r="J1805"/>
  <c r="J1806"/>
  <c r="J1807"/>
  <c r="J1808"/>
  <c r="J1809"/>
  <c r="J1810"/>
  <c r="J1811"/>
  <c r="J1812"/>
  <c r="J1813"/>
  <c r="J1814"/>
  <c r="J1815"/>
  <c r="J1816"/>
  <c r="J1817"/>
  <c r="J1818"/>
  <c r="J1819"/>
  <c r="J1820"/>
  <c r="J1821"/>
  <c r="J1822"/>
  <c r="J1823"/>
  <c r="J1824"/>
  <c r="J1825"/>
  <c r="J1826"/>
  <c r="J1827"/>
  <c r="J1828"/>
  <c r="J1829"/>
  <c r="J1830"/>
  <c r="J1831"/>
  <c r="J1832"/>
  <c r="J1833"/>
  <c r="J1834"/>
  <c r="J1835"/>
  <c r="J1836"/>
  <c r="J1837"/>
  <c r="J1838"/>
  <c r="J1839"/>
  <c r="J1840"/>
  <c r="J1841"/>
  <c r="J1842"/>
  <c r="J1843"/>
  <c r="J1844"/>
  <c r="J1845"/>
  <c r="J1846"/>
  <c r="J1847"/>
  <c r="J1848"/>
  <c r="J1849"/>
  <c r="J1850"/>
  <c r="J1851"/>
  <c r="J1852"/>
  <c r="J1853"/>
  <c r="J1854"/>
  <c r="J1855"/>
  <c r="J1856"/>
  <c r="J1857"/>
  <c r="J1858"/>
  <c r="J1859"/>
  <c r="J1860"/>
  <c r="J1861"/>
  <c r="J1862"/>
  <c r="J1863"/>
  <c r="J1864"/>
  <c r="J1865"/>
  <c r="J1866"/>
  <c r="J1867"/>
  <c r="J1868"/>
  <c r="J1869"/>
  <c r="J1870"/>
  <c r="J1871"/>
  <c r="J1872"/>
  <c r="J1873"/>
  <c r="J1874"/>
  <c r="J1875"/>
  <c r="J1876"/>
  <c r="J1877"/>
  <c r="J1878"/>
  <c r="J1879"/>
  <c r="J1880"/>
  <c r="J1881"/>
  <c r="J1882"/>
  <c r="J1883"/>
  <c r="J1884"/>
  <c r="J1885"/>
  <c r="J1886"/>
  <c r="J1887"/>
  <c r="J1888"/>
  <c r="J1889"/>
  <c r="J1890"/>
  <c r="J1891"/>
  <c r="J1892"/>
  <c r="J1893"/>
  <c r="J1894"/>
  <c r="J1895"/>
  <c r="J1896"/>
  <c r="J1897"/>
  <c r="J1898"/>
  <c r="J1899"/>
  <c r="J1900"/>
  <c r="J1901"/>
  <c r="J1902"/>
  <c r="J1903"/>
  <c r="J1904"/>
  <c r="J1905"/>
  <c r="J1906"/>
  <c r="J1907"/>
  <c r="J1908"/>
  <c r="J1909"/>
  <c r="J1910"/>
  <c r="J1911"/>
  <c r="J1912"/>
  <c r="J1913"/>
  <c r="J1914"/>
  <c r="J1915"/>
  <c r="J1916"/>
  <c r="J1917"/>
  <c r="J1918"/>
  <c r="J1919"/>
  <c r="J1920"/>
  <c r="J1921"/>
  <c r="J1922"/>
  <c r="J1923"/>
  <c r="J1924"/>
  <c r="J1925"/>
  <c r="J1926"/>
  <c r="J1927"/>
  <c r="J1928"/>
  <c r="J1929"/>
  <c r="J1930"/>
  <c r="J1931"/>
  <c r="J1932"/>
  <c r="J1933"/>
  <c r="J1934"/>
  <c r="J1935"/>
  <c r="J1936"/>
  <c r="J1937"/>
  <c r="J1938"/>
  <c r="J1939"/>
  <c r="J1940"/>
  <c r="J1941"/>
  <c r="J1942"/>
  <c r="J1943"/>
  <c r="J1944"/>
  <c r="J1945"/>
  <c r="J1946"/>
  <c r="J1947"/>
  <c r="J1948"/>
  <c r="J1949"/>
  <c r="J1950"/>
  <c r="J1951"/>
  <c r="J1952"/>
  <c r="J1953"/>
  <c r="J1954"/>
  <c r="J1955"/>
  <c r="J1956"/>
  <c r="J1957"/>
  <c r="J1958"/>
  <c r="J1959"/>
  <c r="J1960"/>
  <c r="J1961"/>
  <c r="J1962"/>
  <c r="J1963"/>
  <c r="J1964"/>
  <c r="J1965"/>
  <c r="J1966"/>
  <c r="J1967"/>
  <c r="J1968"/>
  <c r="J1969"/>
  <c r="J1970"/>
  <c r="J1971"/>
  <c r="J1972"/>
  <c r="J1973"/>
  <c r="J1974"/>
  <c r="J1975"/>
  <c r="J1976"/>
  <c r="J1977"/>
  <c r="J1978"/>
  <c r="J1979"/>
  <c r="J1980"/>
  <c r="J1981"/>
  <c r="J1982"/>
  <c r="J1983"/>
  <c r="J1984"/>
  <c r="J1985"/>
  <c r="J1986"/>
  <c r="J1987"/>
  <c r="J1988"/>
  <c r="J1989"/>
  <c r="J1990"/>
  <c r="J1991"/>
  <c r="J1992"/>
  <c r="J1993"/>
  <c r="J1994"/>
  <c r="J1995"/>
  <c r="J1996"/>
  <c r="J1997"/>
  <c r="J1998"/>
  <c r="J1999"/>
  <c r="J2000"/>
  <c r="J2001"/>
  <c r="J2002"/>
  <c r="J2003"/>
  <c r="J2004"/>
  <c r="J2005"/>
  <c r="J2006"/>
  <c r="J2007"/>
  <c r="J2008"/>
  <c r="J2009"/>
  <c r="J2010"/>
  <c r="J2011"/>
  <c r="J2012"/>
  <c r="J2013"/>
  <c r="J2014"/>
  <c r="J2015"/>
  <c r="J2016"/>
  <c r="J2017"/>
  <c r="J2018"/>
  <c r="J2019"/>
  <c r="J2020"/>
  <c r="J2021"/>
  <c r="J2022"/>
  <c r="J2023"/>
  <c r="J2024"/>
  <c r="J2025"/>
  <c r="J2026"/>
  <c r="J2027"/>
  <c r="J2028"/>
  <c r="J2029"/>
  <c r="J2030"/>
  <c r="J2031"/>
  <c r="J2032"/>
  <c r="J2033"/>
  <c r="J2034"/>
  <c r="J2035"/>
  <c r="J2036"/>
  <c r="J2037"/>
  <c r="J2038"/>
  <c r="J2039"/>
  <c r="J2040"/>
  <c r="J2041"/>
  <c r="J2042"/>
  <c r="J2043"/>
  <c r="J2044"/>
  <c r="J2045"/>
  <c r="J2046"/>
  <c r="J2047"/>
  <c r="J2048"/>
  <c r="J2049"/>
  <c r="J2050"/>
  <c r="J2051"/>
  <c r="J2052"/>
  <c r="J2053"/>
  <c r="J2054"/>
  <c r="J2055"/>
  <c r="J2056"/>
  <c r="J2057"/>
  <c r="J2058"/>
  <c r="J2059"/>
  <c r="J2060"/>
  <c r="J2061"/>
  <c r="J2062"/>
  <c r="J2063"/>
  <c r="J2064"/>
  <c r="J2065"/>
  <c r="J2066"/>
  <c r="J2067"/>
  <c r="J2068"/>
  <c r="J2069"/>
  <c r="J2070"/>
  <c r="J2071"/>
  <c r="J2072"/>
  <c r="J2073"/>
  <c r="J2074"/>
  <c r="J2075"/>
  <c r="J2076"/>
  <c r="J2077"/>
  <c r="J2078"/>
  <c r="J2079"/>
  <c r="J2080"/>
  <c r="J2081"/>
  <c r="J2082"/>
  <c r="J2083"/>
  <c r="J2084"/>
  <c r="J2085"/>
  <c r="J2086"/>
  <c r="J2087"/>
  <c r="J2088"/>
  <c r="J2089"/>
  <c r="J2090"/>
  <c r="J2091"/>
  <c r="J2092"/>
  <c r="J2093"/>
  <c r="J2094"/>
  <c r="J2095"/>
  <c r="J2096"/>
  <c r="J2097"/>
  <c r="J2098"/>
  <c r="J2099"/>
  <c r="J2100"/>
  <c r="J2101"/>
  <c r="J2102"/>
  <c r="J2103"/>
  <c r="J2104"/>
  <c r="J2105"/>
  <c r="J2106"/>
  <c r="J2107"/>
  <c r="J2108"/>
  <c r="J2109"/>
  <c r="J2110"/>
  <c r="J2111"/>
  <c r="J2112"/>
  <c r="J2113"/>
  <c r="J2114"/>
  <c r="J2115"/>
  <c r="J2116"/>
  <c r="J2117"/>
  <c r="J2118"/>
  <c r="J2119"/>
  <c r="J2120"/>
  <c r="J2121"/>
  <c r="J2122"/>
  <c r="J2123"/>
  <c r="J2124"/>
  <c r="J2125"/>
  <c r="J2126"/>
  <c r="J2127"/>
  <c r="J2128"/>
  <c r="J2129"/>
  <c r="J2130"/>
  <c r="J2131"/>
  <c r="J2132"/>
  <c r="J2133"/>
  <c r="J2134"/>
  <c r="J2135"/>
  <c r="J2136"/>
  <c r="J2137"/>
  <c r="J2138"/>
  <c r="J2139"/>
  <c r="J2140"/>
  <c r="J2141"/>
  <c r="J2142"/>
  <c r="J2143"/>
  <c r="J2144"/>
  <c r="J2145"/>
  <c r="J2146"/>
  <c r="J2147"/>
  <c r="J2148"/>
  <c r="J2149"/>
  <c r="J2150"/>
  <c r="J2151"/>
  <c r="J2152"/>
  <c r="J2153"/>
  <c r="J2154"/>
  <c r="J2155"/>
  <c r="J2156"/>
  <c r="J2157"/>
  <c r="J2158"/>
  <c r="J2159"/>
  <c r="J2160"/>
  <c r="J2161"/>
  <c r="J2162"/>
  <c r="J2163"/>
  <c r="J2164"/>
  <c r="J2165"/>
  <c r="J2166"/>
  <c r="J2167"/>
  <c r="J2168"/>
  <c r="J2169"/>
  <c r="J2170"/>
  <c r="J2171"/>
  <c r="J2172"/>
  <c r="J2173"/>
  <c r="J2174"/>
  <c r="J2175"/>
  <c r="J2176"/>
  <c r="J2177"/>
  <c r="J2178"/>
  <c r="J2179"/>
  <c r="J2180"/>
  <c r="J2181"/>
  <c r="J2182"/>
  <c r="J2183"/>
  <c r="J2184"/>
  <c r="J2185"/>
  <c r="J2186"/>
  <c r="J2187"/>
  <c r="J2188"/>
  <c r="J2189"/>
  <c r="J2190"/>
  <c r="J2191"/>
  <c r="J2192"/>
  <c r="J2193"/>
  <c r="J2194"/>
  <c r="J2195"/>
  <c r="J2196"/>
  <c r="J2197"/>
  <c r="J2198"/>
  <c r="J2199"/>
  <c r="J2200"/>
  <c r="J2201"/>
  <c r="J2202"/>
  <c r="J2203"/>
  <c r="J2204"/>
  <c r="J2205"/>
  <c r="J2206"/>
  <c r="J2207"/>
  <c r="J2208"/>
  <c r="J2209"/>
  <c r="J2210"/>
  <c r="J2211"/>
  <c r="J2212"/>
  <c r="J2213"/>
  <c r="J2214"/>
  <c r="J2215"/>
  <c r="J2216"/>
  <c r="J2217"/>
  <c r="J2218"/>
  <c r="J2219"/>
  <c r="J2220"/>
  <c r="J2221"/>
  <c r="J2222"/>
  <c r="J2223"/>
  <c r="J2224"/>
  <c r="J2225"/>
  <c r="J2226"/>
  <c r="J2227"/>
  <c r="J2228"/>
  <c r="J2229"/>
  <c r="J2230"/>
  <c r="J2231"/>
  <c r="J2232"/>
  <c r="J2233"/>
  <c r="J2234"/>
  <c r="J2235"/>
  <c r="J2236"/>
  <c r="J2237"/>
  <c r="J2238"/>
  <c r="J2239"/>
  <c r="J2240"/>
  <c r="J2241"/>
  <c r="J2242"/>
  <c r="J2243"/>
  <c r="J2244"/>
  <c r="J2245"/>
  <c r="J2246"/>
  <c r="J2247"/>
  <c r="J2248"/>
  <c r="J2249"/>
  <c r="J2250"/>
  <c r="J2251"/>
  <c r="J2252"/>
  <c r="J2253"/>
  <c r="J2254"/>
  <c r="J2255"/>
  <c r="J2256"/>
  <c r="J2257"/>
  <c r="J2258"/>
  <c r="J2259"/>
  <c r="J2260"/>
  <c r="J2261"/>
  <c r="J2262"/>
  <c r="J2263"/>
  <c r="J2264"/>
  <c r="J2265"/>
  <c r="J2266"/>
  <c r="J2267"/>
  <c r="J2268"/>
  <c r="J2269"/>
  <c r="J2270"/>
  <c r="J2271"/>
  <c r="J2272"/>
  <c r="J2273"/>
  <c r="J2274"/>
  <c r="J2275"/>
  <c r="J2276"/>
  <c r="J2277"/>
  <c r="J2278"/>
  <c r="J2279"/>
  <c r="J2280"/>
  <c r="J2281"/>
  <c r="J2282"/>
  <c r="J2283"/>
  <c r="J2284"/>
  <c r="J2285"/>
  <c r="J2286"/>
  <c r="J2287"/>
  <c r="J2288"/>
  <c r="J2289"/>
  <c r="J2290"/>
  <c r="J2291"/>
  <c r="J2292"/>
  <c r="J2293"/>
  <c r="J2294"/>
  <c r="J2295"/>
  <c r="J2296"/>
  <c r="J2297"/>
  <c r="J2298"/>
  <c r="J2299"/>
  <c r="J2300"/>
  <c r="J2301"/>
  <c r="J2302"/>
  <c r="J2303"/>
  <c r="J2304"/>
  <c r="J2305"/>
  <c r="J2306"/>
  <c r="J2307"/>
  <c r="J2308"/>
  <c r="J2309"/>
  <c r="J2310"/>
  <c r="J2311"/>
  <c r="J2312"/>
  <c r="J2313"/>
  <c r="J2314"/>
  <c r="J2315"/>
  <c r="J2316"/>
  <c r="J2317"/>
  <c r="J2318"/>
  <c r="J2319"/>
  <c r="J2320"/>
  <c r="J2321"/>
  <c r="J2322"/>
  <c r="J2323"/>
  <c r="J2324"/>
  <c r="J2325"/>
  <c r="J2326"/>
  <c r="J2327"/>
  <c r="J2328"/>
  <c r="J2329"/>
  <c r="J2330"/>
  <c r="J2331"/>
  <c r="J2332"/>
  <c r="J2333"/>
  <c r="J2334"/>
  <c r="J2335"/>
  <c r="J2336"/>
  <c r="J2337"/>
  <c r="J2338"/>
  <c r="J2339"/>
  <c r="J2340"/>
  <c r="J2341"/>
  <c r="J2342"/>
  <c r="J2343"/>
  <c r="J2344"/>
  <c r="J2345"/>
  <c r="J2346"/>
  <c r="J2347"/>
  <c r="J2348"/>
  <c r="J2349"/>
  <c r="J2350"/>
  <c r="J2351"/>
  <c r="J2352"/>
  <c r="J2353"/>
  <c r="J2354"/>
  <c r="J2355"/>
  <c r="J2356"/>
  <c r="J2357"/>
  <c r="J2358"/>
  <c r="J2359"/>
  <c r="J2360"/>
  <c r="J2361"/>
  <c r="J2362"/>
  <c r="J2363"/>
  <c r="J2364"/>
  <c r="J2365"/>
  <c r="J2366"/>
  <c r="J2367"/>
  <c r="J2368"/>
  <c r="J2369"/>
  <c r="J2370"/>
  <c r="J2371"/>
  <c r="J2372"/>
  <c r="J2373"/>
  <c r="J2374"/>
  <c r="J2375"/>
  <c r="J2376"/>
  <c r="J2377"/>
  <c r="J2378"/>
  <c r="J2379"/>
  <c r="J2380"/>
  <c r="J2381"/>
  <c r="J2382"/>
  <c r="J2383"/>
  <c r="J2384"/>
  <c r="J2385"/>
  <c r="J2386"/>
  <c r="J2387"/>
  <c r="J2388"/>
  <c r="J2389"/>
  <c r="J2390"/>
  <c r="J2391"/>
  <c r="J2392"/>
  <c r="J2393"/>
  <c r="J2394"/>
  <c r="J2395"/>
  <c r="J2396"/>
  <c r="J2397"/>
  <c r="J2398"/>
  <c r="J2399"/>
  <c r="J2400"/>
  <c r="J2401"/>
  <c r="J2402"/>
  <c r="J2403"/>
  <c r="J2404"/>
  <c r="J2405"/>
  <c r="J2406"/>
  <c r="J2407"/>
  <c r="J2408"/>
  <c r="J2409"/>
  <c r="J2410"/>
  <c r="J2411"/>
  <c r="J2412"/>
  <c r="J2413"/>
  <c r="J2414"/>
  <c r="J2415"/>
  <c r="J2416"/>
  <c r="J2417"/>
  <c r="J2418"/>
  <c r="J2419"/>
  <c r="J2420"/>
  <c r="J2421"/>
  <c r="J2422"/>
  <c r="J2423"/>
  <c r="J2424"/>
  <c r="J2425"/>
  <c r="J2426"/>
  <c r="J2427"/>
  <c r="J2428"/>
  <c r="J2429"/>
  <c r="J2430"/>
  <c r="J2431"/>
  <c r="J2432"/>
  <c r="J2433"/>
  <c r="J2434"/>
  <c r="J2435"/>
  <c r="J2436"/>
  <c r="J2437"/>
  <c r="J2438"/>
  <c r="J2439"/>
  <c r="J2440"/>
  <c r="J2441"/>
  <c r="J2442"/>
  <c r="J2443"/>
  <c r="J2444"/>
  <c r="J2445"/>
  <c r="J2446"/>
  <c r="J2447"/>
  <c r="J2448"/>
  <c r="J2449"/>
  <c r="J2450"/>
  <c r="J2451"/>
  <c r="J2452"/>
  <c r="J2453"/>
  <c r="J2454"/>
  <c r="J2455"/>
  <c r="J2456"/>
  <c r="J2457"/>
  <c r="J2458"/>
  <c r="J2459"/>
  <c r="J2460"/>
  <c r="J2461"/>
  <c r="J2462"/>
  <c r="J2463"/>
  <c r="J2464"/>
  <c r="J2465"/>
  <c r="J2466"/>
  <c r="J2467"/>
  <c r="J2468"/>
  <c r="J2469"/>
  <c r="J2470"/>
  <c r="J2471"/>
  <c r="J2472"/>
  <c r="J2473"/>
  <c r="J2474"/>
  <c r="J2475"/>
  <c r="J2476"/>
  <c r="J2477"/>
  <c r="J2478"/>
  <c r="J2479"/>
  <c r="J2480"/>
  <c r="J2481"/>
  <c r="J2482"/>
  <c r="J2483"/>
  <c r="J2484"/>
  <c r="J2485"/>
  <c r="J2486"/>
  <c r="J2487"/>
  <c r="J2488"/>
  <c r="J2489"/>
  <c r="J2490"/>
  <c r="J2491"/>
  <c r="J2492"/>
  <c r="J2493"/>
  <c r="J2494"/>
  <c r="J2495"/>
  <c r="J2496"/>
  <c r="J2497"/>
  <c r="J2498"/>
  <c r="J2499"/>
  <c r="J2500"/>
  <c r="J2501"/>
  <c r="J2502"/>
  <c r="J2503"/>
  <c r="J2504"/>
  <c r="J2505"/>
  <c r="J2506"/>
  <c r="J2507"/>
  <c r="J2508"/>
  <c r="J2509"/>
  <c r="J2510"/>
  <c r="J2511"/>
  <c r="J2512"/>
  <c r="J2513"/>
  <c r="J2514"/>
  <c r="J2515"/>
  <c r="J2516"/>
  <c r="J2517"/>
  <c r="J2518"/>
  <c r="J2519"/>
  <c r="J2520"/>
  <c r="J2521"/>
  <c r="J2522"/>
  <c r="J2523"/>
  <c r="J2524"/>
  <c r="J2525"/>
  <c r="J2526"/>
  <c r="J2527"/>
  <c r="J2528"/>
  <c r="J2529"/>
  <c r="J2530"/>
  <c r="J2531"/>
  <c r="J2532"/>
  <c r="J2533"/>
  <c r="J2534"/>
  <c r="J2535"/>
  <c r="J2536"/>
  <c r="J2537"/>
  <c r="J2538"/>
  <c r="J2539"/>
  <c r="J2540"/>
  <c r="J2541"/>
  <c r="J2542"/>
  <c r="J2543"/>
  <c r="J2544"/>
  <c r="J2545"/>
  <c r="J2546"/>
  <c r="J2547"/>
  <c r="J2548"/>
  <c r="J2549"/>
  <c r="J2550"/>
  <c r="J2551"/>
  <c r="J2552"/>
  <c r="J2553"/>
  <c r="J2554"/>
  <c r="J2555"/>
  <c r="J2556"/>
  <c r="J2557"/>
  <c r="J2558"/>
  <c r="J2559"/>
  <c r="J2560"/>
  <c r="J2561"/>
  <c r="J2562"/>
  <c r="J2563"/>
  <c r="J2564"/>
  <c r="J2565"/>
  <c r="J2566"/>
  <c r="J2567"/>
  <c r="J2568"/>
  <c r="J2569"/>
  <c r="J2570"/>
  <c r="J2571"/>
  <c r="J2572"/>
  <c r="J2573"/>
  <c r="J2574"/>
  <c r="J2575"/>
  <c r="J2576"/>
  <c r="J2577"/>
  <c r="J2578"/>
  <c r="J2579"/>
  <c r="J2580"/>
  <c r="J2581"/>
  <c r="J2582"/>
  <c r="J2583"/>
  <c r="J2584"/>
  <c r="J2585"/>
  <c r="J2586"/>
  <c r="J2587"/>
  <c r="J2588"/>
  <c r="J2589"/>
  <c r="J2590"/>
  <c r="J2591"/>
  <c r="J2592"/>
  <c r="J2593"/>
  <c r="J2594"/>
  <c r="J2595"/>
  <c r="J2596"/>
  <c r="J2597"/>
  <c r="J2598"/>
  <c r="J2599"/>
  <c r="J2600"/>
  <c r="J2601"/>
  <c r="J2602"/>
  <c r="J2603"/>
  <c r="J2604"/>
  <c r="J2605"/>
  <c r="J2606"/>
  <c r="J2607"/>
  <c r="J2608"/>
  <c r="J2609"/>
  <c r="J2610"/>
  <c r="J2611"/>
  <c r="J2612"/>
  <c r="J2613"/>
  <c r="J2614"/>
  <c r="J2615"/>
  <c r="J2616"/>
  <c r="J2617"/>
  <c r="J2618"/>
  <c r="J2619"/>
  <c r="J2620"/>
  <c r="J2621"/>
  <c r="J2622"/>
  <c r="J2623"/>
  <c r="J2624"/>
  <c r="J2625"/>
  <c r="J2626"/>
  <c r="J2627"/>
  <c r="J2628"/>
  <c r="J2629"/>
  <c r="J2630"/>
  <c r="J2631"/>
  <c r="J2632"/>
  <c r="J2633"/>
  <c r="J2634"/>
  <c r="J2635"/>
  <c r="J2636"/>
  <c r="J2637"/>
  <c r="J2638"/>
  <c r="J2639"/>
  <c r="J2640"/>
  <c r="J2641"/>
  <c r="J2642"/>
  <c r="J2643"/>
  <c r="J2644"/>
  <c r="J2645"/>
  <c r="J2646"/>
  <c r="J2647"/>
  <c r="J2648"/>
  <c r="J2649"/>
  <c r="J2650"/>
  <c r="J2651"/>
  <c r="J2652"/>
  <c r="J2653"/>
  <c r="J2654"/>
  <c r="J2655"/>
  <c r="J2656"/>
  <c r="J2657"/>
  <c r="J2658"/>
  <c r="J2659"/>
  <c r="J2660"/>
  <c r="J2661"/>
  <c r="J2662"/>
  <c r="J2663"/>
  <c r="J2664"/>
  <c r="J2665"/>
  <c r="J2666"/>
  <c r="J2667"/>
  <c r="J2668"/>
  <c r="J2669"/>
  <c r="J2670"/>
  <c r="J2671"/>
  <c r="J2672"/>
  <c r="J2673"/>
  <c r="J2674"/>
  <c r="J2675"/>
  <c r="J2676"/>
  <c r="J2677"/>
  <c r="J2678"/>
  <c r="J2679"/>
  <c r="J2680"/>
  <c r="J2681"/>
  <c r="J2682"/>
  <c r="J2683"/>
  <c r="J2684"/>
  <c r="J2685"/>
  <c r="J2686"/>
  <c r="J2687"/>
  <c r="J2688"/>
  <c r="J2689"/>
  <c r="J2690"/>
  <c r="J2691"/>
  <c r="J2692"/>
  <c r="J2693"/>
  <c r="J2694"/>
  <c r="J2695"/>
  <c r="J2696"/>
  <c r="J2697"/>
  <c r="J2698"/>
  <c r="J2699"/>
  <c r="J2700"/>
  <c r="J2701"/>
  <c r="J2702"/>
  <c r="J2703"/>
  <c r="J2704"/>
  <c r="J2705"/>
  <c r="J2706"/>
  <c r="J2707"/>
  <c r="J2708"/>
  <c r="J2709"/>
  <c r="J2710"/>
  <c r="J2711"/>
  <c r="J2712"/>
  <c r="J2713"/>
  <c r="J2714"/>
  <c r="J2715"/>
  <c r="J2716"/>
  <c r="J2717"/>
  <c r="J2718"/>
  <c r="J2719"/>
  <c r="J2720"/>
  <c r="J2721"/>
  <c r="J2722"/>
  <c r="J2723"/>
  <c r="J2724"/>
  <c r="J2725"/>
  <c r="J2726"/>
  <c r="J2727"/>
  <c r="J2728"/>
  <c r="J2729"/>
  <c r="J2730"/>
  <c r="J2731"/>
  <c r="J2732"/>
  <c r="J2733"/>
  <c r="J2734"/>
  <c r="J2735"/>
  <c r="J2736"/>
  <c r="J2737"/>
  <c r="J2738"/>
  <c r="J2739"/>
  <c r="J2740"/>
  <c r="J2741"/>
  <c r="J2742"/>
  <c r="J2743"/>
  <c r="J2744"/>
  <c r="J2745"/>
  <c r="J2746"/>
  <c r="J2747"/>
  <c r="J2748"/>
  <c r="J2749"/>
  <c r="J2750"/>
  <c r="J2751"/>
  <c r="J2752"/>
  <c r="J2753"/>
  <c r="J2754"/>
  <c r="J2755"/>
  <c r="J2756"/>
  <c r="J2757"/>
  <c r="J2758"/>
  <c r="J2759"/>
  <c r="J2760"/>
  <c r="J2761"/>
  <c r="J2762"/>
  <c r="J2763"/>
  <c r="J2764"/>
  <c r="J2765"/>
  <c r="J2766"/>
  <c r="J2767"/>
  <c r="J2768"/>
  <c r="J2769"/>
  <c r="J2770"/>
  <c r="J2771"/>
  <c r="J2772"/>
  <c r="J2773"/>
  <c r="J2774"/>
  <c r="J2775"/>
  <c r="J2776"/>
  <c r="J2777"/>
  <c r="J2778"/>
  <c r="J2779"/>
  <c r="J2780"/>
  <c r="J2781"/>
  <c r="J2782"/>
  <c r="J2783"/>
  <c r="J2784"/>
  <c r="J2785"/>
  <c r="J2786"/>
  <c r="J2787"/>
  <c r="J2788"/>
  <c r="J2789"/>
  <c r="J2790"/>
  <c r="J2791"/>
  <c r="J2792"/>
  <c r="J2793"/>
  <c r="J2794"/>
  <c r="J2795"/>
  <c r="J2796"/>
  <c r="J2797"/>
  <c r="J2798"/>
  <c r="J2799"/>
  <c r="J2800"/>
  <c r="J2801"/>
  <c r="J2802"/>
  <c r="J2803"/>
  <c r="J2804"/>
  <c r="J2805"/>
  <c r="J2806"/>
  <c r="J2807"/>
  <c r="J2808"/>
  <c r="J2809"/>
  <c r="J2810"/>
  <c r="J2811"/>
  <c r="J2812"/>
  <c r="J2813"/>
  <c r="J2814"/>
  <c r="J2815"/>
  <c r="J2816"/>
  <c r="J2817"/>
  <c r="J2818"/>
  <c r="J2819"/>
  <c r="J2820"/>
  <c r="J2821"/>
  <c r="J2822"/>
  <c r="J2823"/>
  <c r="J2824"/>
  <c r="J2825"/>
  <c r="J2826"/>
  <c r="J2827"/>
  <c r="J2828"/>
  <c r="J2829"/>
  <c r="J2830"/>
  <c r="J2831"/>
  <c r="J2832"/>
  <c r="J2833"/>
  <c r="J2834"/>
  <c r="J2835"/>
  <c r="J2836"/>
  <c r="J2837"/>
  <c r="J2838"/>
  <c r="J2839"/>
  <c r="J2840"/>
  <c r="J2841"/>
  <c r="J2842"/>
  <c r="J2843"/>
  <c r="J2844"/>
  <c r="J2845"/>
  <c r="J2846"/>
  <c r="J2847"/>
  <c r="J2848"/>
  <c r="J2849"/>
  <c r="J2850"/>
  <c r="J2851"/>
  <c r="J2852"/>
  <c r="J2853"/>
  <c r="J2854"/>
  <c r="J2855"/>
  <c r="J2856"/>
  <c r="J2857"/>
  <c r="J2858"/>
  <c r="J2859"/>
  <c r="J2860"/>
  <c r="J2861"/>
  <c r="J2862"/>
  <c r="J2863"/>
  <c r="J2864"/>
  <c r="J2865"/>
  <c r="J2866"/>
  <c r="J2867"/>
  <c r="J2868"/>
  <c r="J2869"/>
  <c r="J2870"/>
  <c r="J2871"/>
  <c r="J2872"/>
  <c r="J2873"/>
  <c r="J2874"/>
  <c r="J2875"/>
  <c r="J2876"/>
  <c r="J2877"/>
  <c r="J2878"/>
  <c r="J2879"/>
  <c r="J2880"/>
  <c r="J2881"/>
  <c r="J2882"/>
  <c r="J2883"/>
  <c r="J2884"/>
  <c r="J2885"/>
  <c r="J2886"/>
  <c r="J2887"/>
  <c r="J2888"/>
  <c r="J2889"/>
  <c r="J2890"/>
  <c r="J2891"/>
  <c r="J2892"/>
  <c r="J2893"/>
  <c r="J2894"/>
  <c r="J2895"/>
  <c r="J2896"/>
  <c r="J2897"/>
  <c r="J2898"/>
  <c r="J2899"/>
  <c r="J2900"/>
  <c r="J2901"/>
  <c r="J2902"/>
  <c r="J2903"/>
  <c r="J2904"/>
  <c r="J2905"/>
  <c r="J2906"/>
  <c r="J2907"/>
  <c r="J2908"/>
  <c r="J2909"/>
  <c r="J2910"/>
  <c r="J2911"/>
  <c r="J2912"/>
  <c r="J2913"/>
  <c r="J2914"/>
  <c r="J2915"/>
  <c r="J2916"/>
  <c r="J2917"/>
  <c r="J2918"/>
  <c r="J2919"/>
  <c r="J2920"/>
  <c r="J2921"/>
  <c r="J2922"/>
  <c r="J2923"/>
  <c r="J2924"/>
  <c r="J2925"/>
  <c r="J2926"/>
  <c r="J2927"/>
  <c r="J2928"/>
  <c r="J2929"/>
  <c r="J2930"/>
  <c r="J2931"/>
  <c r="J2932"/>
  <c r="J2933"/>
  <c r="J2934"/>
  <c r="J2935"/>
  <c r="J2936"/>
  <c r="J2937"/>
  <c r="J2938"/>
  <c r="J2939"/>
  <c r="J2940"/>
  <c r="J2941"/>
  <c r="J2942"/>
  <c r="J2943"/>
  <c r="J2944"/>
  <c r="J2945"/>
  <c r="J2946"/>
  <c r="J2947"/>
  <c r="J2948"/>
  <c r="J2949"/>
  <c r="J2950"/>
  <c r="J2951"/>
  <c r="J2952"/>
  <c r="J2953"/>
  <c r="J2954"/>
  <c r="J2955"/>
  <c r="J2956"/>
  <c r="J2957"/>
  <c r="J2958"/>
  <c r="J2959"/>
  <c r="J2960"/>
  <c r="J2961"/>
  <c r="J2962"/>
  <c r="J2963"/>
  <c r="J2964"/>
  <c r="J2965"/>
  <c r="J2966"/>
  <c r="J2967"/>
  <c r="J2968"/>
  <c r="J2969"/>
  <c r="J2970"/>
  <c r="J2971"/>
  <c r="J2972"/>
  <c r="J2973"/>
  <c r="J2974"/>
  <c r="J2975"/>
  <c r="J2976"/>
  <c r="J2977"/>
  <c r="J2978"/>
  <c r="J2979"/>
  <c r="J2980"/>
  <c r="J2981"/>
  <c r="J2982"/>
  <c r="J2983"/>
  <c r="J2984"/>
  <c r="J2985"/>
  <c r="J2986"/>
  <c r="J2987"/>
  <c r="J2988"/>
  <c r="J2989"/>
  <c r="J2990"/>
  <c r="J2991"/>
  <c r="J2992"/>
  <c r="J2993"/>
  <c r="J2994"/>
  <c r="J2995"/>
  <c r="J2996"/>
  <c r="J2997"/>
  <c r="J2998"/>
  <c r="J2999"/>
  <c r="J3000"/>
  <c r="J3001"/>
  <c r="J3002"/>
  <c r="J3003"/>
  <c r="J3004"/>
  <c r="J3005"/>
  <c r="J3006"/>
  <c r="J3007"/>
  <c r="J3008"/>
  <c r="J3009"/>
  <c r="J3010"/>
  <c r="J3011"/>
  <c r="J3012"/>
  <c r="J3013"/>
  <c r="J3014"/>
  <c r="J3015"/>
  <c r="J3016"/>
  <c r="J3017"/>
  <c r="J3018"/>
  <c r="J3019"/>
  <c r="J3020"/>
  <c r="J3021"/>
  <c r="J3022"/>
  <c r="J3023"/>
  <c r="J3024"/>
  <c r="J3025"/>
  <c r="J3026"/>
  <c r="J3027"/>
  <c r="J3028"/>
  <c r="J3029"/>
  <c r="J3030"/>
  <c r="J3031"/>
  <c r="J3032"/>
  <c r="J3033"/>
  <c r="J3034"/>
  <c r="J3035"/>
  <c r="J3036"/>
  <c r="J3037"/>
  <c r="J3038"/>
  <c r="J3039"/>
  <c r="J3040"/>
  <c r="J3041"/>
  <c r="J3042"/>
  <c r="J3043"/>
  <c r="J3044"/>
  <c r="J3045"/>
  <c r="J3046"/>
  <c r="J3047"/>
  <c r="J3048"/>
  <c r="J3049"/>
  <c r="J3050"/>
  <c r="J3051"/>
  <c r="J3052"/>
  <c r="J3053"/>
  <c r="J3054"/>
  <c r="J3055"/>
  <c r="J3056"/>
  <c r="J3057"/>
  <c r="J3058"/>
  <c r="J3059"/>
  <c r="J3060"/>
  <c r="J3061"/>
  <c r="J3062"/>
  <c r="J3063"/>
  <c r="J3064"/>
  <c r="J3065"/>
  <c r="J3066"/>
  <c r="J3067"/>
  <c r="J3068"/>
  <c r="J3069"/>
  <c r="J3070"/>
  <c r="J3071"/>
  <c r="J3072"/>
  <c r="J3073"/>
  <c r="J3074"/>
  <c r="J3075"/>
  <c r="J3076"/>
  <c r="J3077"/>
  <c r="J3078"/>
  <c r="J3079"/>
  <c r="J3080"/>
  <c r="J3081"/>
  <c r="J3082"/>
  <c r="J3083"/>
  <c r="J3084"/>
  <c r="J3085"/>
  <c r="J3086"/>
  <c r="J3087"/>
  <c r="J3088"/>
  <c r="J3089"/>
  <c r="J3090"/>
  <c r="J3091"/>
  <c r="J3092"/>
  <c r="J3093"/>
  <c r="J3094"/>
  <c r="J3095"/>
  <c r="J3096"/>
  <c r="J3097"/>
  <c r="J3098"/>
  <c r="J3099"/>
  <c r="J3100"/>
  <c r="J3101"/>
  <c r="J3102"/>
  <c r="J3103"/>
  <c r="J3104"/>
  <c r="J3105"/>
  <c r="J3106"/>
  <c r="J3107"/>
  <c r="J3108"/>
  <c r="J3109"/>
  <c r="J3110"/>
  <c r="J3111"/>
  <c r="J3112"/>
  <c r="J3113"/>
  <c r="J3114"/>
  <c r="J3115"/>
  <c r="J3116"/>
  <c r="J3117"/>
  <c r="J3118"/>
  <c r="J3119"/>
  <c r="J3120"/>
  <c r="J3121"/>
  <c r="J3122"/>
  <c r="J3123"/>
  <c r="J3124"/>
  <c r="J3125"/>
  <c r="J3126"/>
  <c r="J3127"/>
  <c r="J3128"/>
  <c r="J3129"/>
  <c r="J3130"/>
  <c r="J3131"/>
  <c r="J3132"/>
  <c r="J3133"/>
  <c r="J3134"/>
  <c r="J3135"/>
  <c r="J3136"/>
  <c r="J3137"/>
  <c r="J3138"/>
  <c r="J3139"/>
  <c r="J3140"/>
  <c r="J3141"/>
  <c r="J3142"/>
  <c r="J3143"/>
  <c r="J3144"/>
  <c r="J3145"/>
  <c r="J3146"/>
  <c r="J3147"/>
  <c r="J3148"/>
  <c r="J3149"/>
  <c r="J3150"/>
  <c r="J3151"/>
  <c r="J3152"/>
  <c r="J3153"/>
  <c r="J3154"/>
  <c r="J3155"/>
  <c r="J3156"/>
  <c r="J3157"/>
  <c r="J3158"/>
  <c r="J3159"/>
  <c r="J3160"/>
  <c r="J3161"/>
  <c r="J3162"/>
  <c r="J3163"/>
  <c r="J3164"/>
  <c r="J3165"/>
  <c r="J3166"/>
  <c r="J3167"/>
  <c r="J3168"/>
  <c r="J3169"/>
  <c r="J3170"/>
  <c r="J3171"/>
  <c r="J3172"/>
  <c r="J3173"/>
  <c r="J3174"/>
  <c r="J3175"/>
  <c r="J3176"/>
  <c r="J3177"/>
  <c r="J3178"/>
  <c r="J3179"/>
  <c r="J3180"/>
  <c r="J3181"/>
  <c r="J3182"/>
  <c r="J3183"/>
  <c r="J3184"/>
  <c r="J3185"/>
  <c r="J3186"/>
  <c r="J3187"/>
  <c r="J3188"/>
  <c r="J3189"/>
  <c r="J3190"/>
  <c r="J3191"/>
  <c r="J3192"/>
  <c r="J3193"/>
  <c r="J3194"/>
  <c r="J3195"/>
  <c r="J3196"/>
  <c r="J3197"/>
  <c r="J3198"/>
  <c r="J3199"/>
  <c r="J3200"/>
  <c r="J3201"/>
  <c r="J3202"/>
  <c r="J3203"/>
  <c r="J3204"/>
  <c r="J3205"/>
  <c r="J3206"/>
  <c r="J3207"/>
  <c r="J3208"/>
  <c r="J3209"/>
  <c r="J3210"/>
  <c r="J3211"/>
  <c r="J3212"/>
  <c r="J3213"/>
  <c r="J3214"/>
  <c r="J3215"/>
  <c r="J3216"/>
  <c r="J3217"/>
  <c r="J3218"/>
  <c r="J3219"/>
  <c r="J3220"/>
  <c r="J3221"/>
  <c r="J3222"/>
  <c r="J3223"/>
  <c r="J3224"/>
  <c r="J3225"/>
  <c r="J3226"/>
  <c r="J3227"/>
  <c r="J3228"/>
  <c r="J3229"/>
  <c r="J3230"/>
  <c r="J3231"/>
  <c r="J3232"/>
  <c r="J3233"/>
  <c r="J3234"/>
  <c r="J3235"/>
  <c r="J3236"/>
  <c r="J3237"/>
  <c r="J3238"/>
  <c r="J3239"/>
  <c r="J3240"/>
  <c r="J3241"/>
  <c r="J3242"/>
  <c r="J3243"/>
  <c r="J3244"/>
  <c r="J3245"/>
  <c r="J3246"/>
  <c r="J3247"/>
  <c r="J3248"/>
  <c r="J3249"/>
  <c r="J3250"/>
  <c r="J3251"/>
  <c r="J3252"/>
  <c r="J3253"/>
  <c r="J3254"/>
  <c r="J3255"/>
  <c r="J3256"/>
  <c r="J3257"/>
  <c r="J3258"/>
  <c r="J3259"/>
  <c r="J3260"/>
  <c r="J3261"/>
  <c r="J3262"/>
  <c r="J3263"/>
  <c r="J3264"/>
  <c r="J3265"/>
  <c r="J3266"/>
  <c r="J3267"/>
  <c r="J3268"/>
  <c r="J3269"/>
  <c r="J3270"/>
  <c r="J3271"/>
  <c r="J3272"/>
  <c r="J3273"/>
  <c r="J3274"/>
  <c r="J3275"/>
  <c r="J3276"/>
  <c r="J3277"/>
  <c r="J3278"/>
  <c r="J3279"/>
  <c r="J3280"/>
  <c r="J3281"/>
  <c r="J3282"/>
  <c r="J3283"/>
  <c r="J3284"/>
  <c r="J3285"/>
  <c r="J3286"/>
  <c r="J3287"/>
  <c r="J3288"/>
  <c r="J3289"/>
  <c r="J3290"/>
  <c r="J3291"/>
  <c r="J3292"/>
  <c r="J3293"/>
  <c r="J3294"/>
  <c r="J3295"/>
  <c r="J3296"/>
  <c r="J3297"/>
  <c r="J3298"/>
  <c r="J3299"/>
  <c r="J3300"/>
  <c r="J3301"/>
  <c r="J3302"/>
  <c r="J3303"/>
  <c r="J3304"/>
  <c r="J3305"/>
  <c r="J3306"/>
  <c r="J3307"/>
  <c r="J3308"/>
  <c r="J3309"/>
  <c r="J3310"/>
  <c r="J3311"/>
  <c r="J3312"/>
  <c r="J3313"/>
  <c r="J3314"/>
  <c r="J3315"/>
  <c r="J3316"/>
  <c r="J3317"/>
  <c r="J3318"/>
  <c r="J3319"/>
  <c r="J3320"/>
  <c r="J3321"/>
  <c r="J3322"/>
  <c r="J3323"/>
  <c r="J3324"/>
  <c r="J3325"/>
  <c r="J3326"/>
  <c r="J3327"/>
  <c r="J3328"/>
  <c r="J3329"/>
  <c r="J3330"/>
  <c r="J3331"/>
  <c r="J3332"/>
  <c r="J3333"/>
  <c r="J3334"/>
  <c r="J3335"/>
  <c r="J3336"/>
  <c r="J3337"/>
  <c r="J3338"/>
  <c r="J3339"/>
  <c r="J3340"/>
  <c r="J3341"/>
  <c r="J3342"/>
  <c r="J3343"/>
  <c r="J3344"/>
  <c r="J3345"/>
  <c r="J3346"/>
  <c r="J3347"/>
  <c r="J3348"/>
  <c r="J3349"/>
  <c r="J3350"/>
  <c r="J3351"/>
  <c r="J3352"/>
  <c r="J3353"/>
  <c r="J3354"/>
  <c r="J3355"/>
  <c r="J3356"/>
  <c r="J3357"/>
  <c r="J3358"/>
  <c r="J3359"/>
  <c r="J3360"/>
  <c r="J3361"/>
  <c r="J3362"/>
  <c r="J3363"/>
  <c r="J3364"/>
  <c r="J3365"/>
  <c r="J3366"/>
  <c r="J3367"/>
  <c r="J3368"/>
  <c r="J3369"/>
  <c r="J3370"/>
  <c r="J3371"/>
  <c r="J3372"/>
  <c r="J3373"/>
  <c r="J3374"/>
  <c r="J3375"/>
  <c r="J3376"/>
  <c r="J3377"/>
  <c r="J3378"/>
  <c r="J3379"/>
  <c r="J3380"/>
  <c r="J3381"/>
  <c r="J3382"/>
  <c r="J3383"/>
  <c r="J3384"/>
  <c r="J3385"/>
  <c r="J3386"/>
  <c r="J3387"/>
  <c r="J3388"/>
  <c r="J3389"/>
  <c r="J3390"/>
  <c r="J3391"/>
  <c r="J3392"/>
  <c r="J3393"/>
  <c r="J3394"/>
  <c r="J3395"/>
  <c r="J3396"/>
  <c r="J3397"/>
  <c r="J3398"/>
  <c r="J3399"/>
  <c r="J3400"/>
  <c r="J3401"/>
  <c r="J3402"/>
  <c r="J3403"/>
  <c r="J3404"/>
  <c r="J3405"/>
  <c r="J3406"/>
  <c r="J3407"/>
  <c r="J3408"/>
  <c r="J3409"/>
  <c r="J3410"/>
  <c r="J3411"/>
  <c r="J3412"/>
  <c r="J3413"/>
  <c r="J3414"/>
  <c r="J3415"/>
  <c r="J3416"/>
  <c r="J3417"/>
  <c r="J3418"/>
  <c r="J3419"/>
  <c r="J3420"/>
  <c r="J3421"/>
  <c r="J3422"/>
  <c r="J3423"/>
  <c r="J3424"/>
  <c r="J3425"/>
  <c r="J3426"/>
  <c r="J3427"/>
  <c r="J3428"/>
  <c r="J3429"/>
  <c r="J3430"/>
  <c r="J3431"/>
  <c r="J3432"/>
  <c r="J3433"/>
  <c r="J3434"/>
  <c r="J3435"/>
  <c r="J3436"/>
  <c r="J3437"/>
  <c r="J3438"/>
  <c r="J3439"/>
  <c r="J3440"/>
  <c r="J3441"/>
  <c r="J3442"/>
  <c r="J3443"/>
  <c r="J3444"/>
  <c r="J3445"/>
  <c r="J3446"/>
  <c r="J3447"/>
  <c r="J3448"/>
  <c r="J3449"/>
  <c r="J3450"/>
  <c r="J3451"/>
  <c r="J3452"/>
  <c r="J3453"/>
  <c r="J3454"/>
  <c r="J3455"/>
  <c r="J3456"/>
  <c r="J3457"/>
  <c r="J3458"/>
  <c r="J3459"/>
  <c r="J3460"/>
  <c r="J3461"/>
  <c r="J3462"/>
  <c r="J3463"/>
  <c r="J3464"/>
  <c r="J3465"/>
  <c r="J3466"/>
  <c r="J3467"/>
  <c r="J3468"/>
  <c r="J3469"/>
  <c r="J3470"/>
  <c r="J3471"/>
  <c r="J3472"/>
  <c r="J3473"/>
  <c r="J3474"/>
  <c r="J3475"/>
  <c r="J3476"/>
  <c r="J3477"/>
  <c r="J3478"/>
  <c r="J3479"/>
  <c r="J3480"/>
  <c r="J3481"/>
  <c r="J3482"/>
  <c r="J3483"/>
  <c r="J3484"/>
  <c r="J3485"/>
  <c r="J3486"/>
  <c r="J3487"/>
  <c r="J3488"/>
  <c r="J3489"/>
  <c r="J3490"/>
  <c r="J3491"/>
  <c r="J3492"/>
  <c r="J3493"/>
  <c r="J3494"/>
  <c r="J3495"/>
  <c r="J3496"/>
  <c r="J3497"/>
  <c r="J3498"/>
  <c r="J3499"/>
  <c r="J3500"/>
  <c r="J3501"/>
  <c r="J3502"/>
  <c r="J3503"/>
  <c r="J3504"/>
  <c r="J3505"/>
  <c r="J3506"/>
  <c r="J3507"/>
  <c r="J3508"/>
  <c r="J3509"/>
  <c r="J3510"/>
  <c r="J3511"/>
  <c r="J3512"/>
  <c r="J3513"/>
  <c r="J3514"/>
  <c r="J3515"/>
  <c r="J3516"/>
  <c r="J3517"/>
  <c r="J3518"/>
  <c r="J3519"/>
  <c r="J3520"/>
  <c r="J3521"/>
  <c r="J3522"/>
  <c r="J3523"/>
  <c r="J3524"/>
  <c r="J3525"/>
  <c r="J3526"/>
  <c r="J3527"/>
  <c r="J3528"/>
  <c r="J3529"/>
  <c r="J3530"/>
  <c r="J3531"/>
  <c r="J3532"/>
  <c r="J3533"/>
  <c r="J3534"/>
  <c r="J3535"/>
  <c r="J3536"/>
  <c r="J3537"/>
  <c r="J3538"/>
  <c r="J3539"/>
  <c r="J3540"/>
  <c r="J3541"/>
  <c r="J3542"/>
  <c r="J3543"/>
  <c r="J3544"/>
  <c r="J3545"/>
  <c r="J3546"/>
  <c r="J3547"/>
  <c r="J3548"/>
  <c r="J3549"/>
  <c r="J3550"/>
  <c r="J3551"/>
  <c r="J3552"/>
  <c r="J3553"/>
  <c r="J3554"/>
  <c r="J3555"/>
  <c r="J3556"/>
  <c r="J3557"/>
  <c r="J3558"/>
  <c r="J3559"/>
  <c r="J3560"/>
  <c r="J3561"/>
  <c r="J3562"/>
  <c r="J3563"/>
  <c r="J3564"/>
  <c r="J3565"/>
  <c r="J3566"/>
  <c r="J3567"/>
  <c r="J3568"/>
  <c r="J3569"/>
  <c r="J3570"/>
  <c r="J3571"/>
  <c r="J3572"/>
  <c r="J3573"/>
  <c r="J3574"/>
  <c r="J3575"/>
  <c r="J3576"/>
  <c r="J3577"/>
  <c r="J3578"/>
  <c r="J3579"/>
  <c r="J3580"/>
  <c r="J3581"/>
  <c r="J3582"/>
  <c r="J3583"/>
  <c r="J3584"/>
  <c r="J3585"/>
  <c r="J3586"/>
  <c r="J3587"/>
  <c r="J3588"/>
  <c r="J3589"/>
  <c r="J3590"/>
  <c r="J3591"/>
  <c r="J3592"/>
  <c r="J3593"/>
  <c r="J3594"/>
  <c r="J3595"/>
  <c r="J3596"/>
  <c r="J3597"/>
  <c r="J3598"/>
  <c r="J3599"/>
  <c r="J3600"/>
  <c r="J3601"/>
  <c r="J3602"/>
  <c r="J3603"/>
  <c r="J3604"/>
  <c r="J3605"/>
  <c r="J3606"/>
  <c r="J3607"/>
  <c r="J3608"/>
  <c r="J3609"/>
  <c r="J3610"/>
  <c r="J3611"/>
  <c r="J3612"/>
  <c r="J3613"/>
  <c r="J3614"/>
  <c r="J3615"/>
  <c r="J3616"/>
  <c r="J3617"/>
  <c r="J3618"/>
  <c r="J3619"/>
  <c r="J3620"/>
  <c r="J3621"/>
  <c r="J3622"/>
  <c r="J3623"/>
  <c r="J3624"/>
  <c r="J3625"/>
  <c r="J3626"/>
  <c r="J3627"/>
  <c r="J3628"/>
  <c r="J3629"/>
  <c r="J3630"/>
  <c r="J3631"/>
  <c r="J3632"/>
  <c r="J3633"/>
  <c r="J3634"/>
  <c r="J3635"/>
  <c r="J3636"/>
  <c r="J3637"/>
  <c r="J3638"/>
  <c r="J3639"/>
  <c r="J3640"/>
  <c r="J3641"/>
  <c r="J3642"/>
  <c r="J3643"/>
  <c r="J3644"/>
  <c r="J3645"/>
  <c r="J3646"/>
  <c r="J3647"/>
  <c r="J3648"/>
  <c r="J3649"/>
  <c r="J3650"/>
  <c r="J3651"/>
  <c r="J3652"/>
  <c r="J3653"/>
  <c r="J3654"/>
  <c r="J3655"/>
  <c r="J3656"/>
  <c r="J3657"/>
  <c r="J3658"/>
  <c r="J3659"/>
  <c r="J3660"/>
  <c r="J3661"/>
  <c r="J3662"/>
  <c r="J3663"/>
  <c r="J3664"/>
  <c r="J3665"/>
  <c r="J3666"/>
  <c r="J3667"/>
  <c r="J3668"/>
  <c r="J3669"/>
  <c r="J3670"/>
  <c r="J3671"/>
  <c r="J3672"/>
  <c r="J3673"/>
  <c r="J3674"/>
  <c r="J3675"/>
  <c r="J3676"/>
  <c r="J3677"/>
  <c r="J3678"/>
  <c r="J3679"/>
  <c r="J3680"/>
  <c r="J3681"/>
  <c r="J3682"/>
  <c r="J3683"/>
  <c r="J3684"/>
  <c r="J3685"/>
  <c r="J3686"/>
  <c r="J3687"/>
  <c r="J3688"/>
  <c r="J3689"/>
  <c r="J3690"/>
  <c r="J3691"/>
  <c r="J3692"/>
  <c r="J3693"/>
  <c r="J3694"/>
  <c r="J3695"/>
  <c r="J3696"/>
  <c r="J3697"/>
  <c r="J3698"/>
  <c r="J3699"/>
  <c r="J3700"/>
  <c r="J3701"/>
  <c r="J3702"/>
  <c r="J3703"/>
  <c r="J3704"/>
  <c r="J3705"/>
  <c r="J3706"/>
  <c r="J3707"/>
  <c r="J3708"/>
  <c r="J3709"/>
  <c r="J3710"/>
  <c r="J3711"/>
  <c r="J3712"/>
  <c r="J3713"/>
  <c r="J3714"/>
  <c r="J3715"/>
  <c r="J3716"/>
  <c r="J3717"/>
  <c r="J3718"/>
  <c r="J3719"/>
  <c r="J3720"/>
  <c r="J3721"/>
  <c r="J3722"/>
  <c r="J3723"/>
  <c r="J3724"/>
  <c r="J3725"/>
  <c r="J3726"/>
  <c r="J3727"/>
  <c r="J3728"/>
  <c r="J3729"/>
  <c r="J3730"/>
  <c r="J3731"/>
  <c r="J3732"/>
  <c r="J3733"/>
  <c r="J3734"/>
  <c r="J3735"/>
  <c r="J3736"/>
  <c r="J3737"/>
  <c r="J3738"/>
  <c r="J3739"/>
  <c r="J3740"/>
  <c r="J3741"/>
  <c r="J3742"/>
  <c r="J3743"/>
  <c r="J3744"/>
  <c r="J3745"/>
  <c r="J3746"/>
  <c r="J3747"/>
  <c r="J3748"/>
  <c r="J3749"/>
  <c r="J3750"/>
  <c r="J3751"/>
  <c r="J3752"/>
  <c r="J3753"/>
  <c r="J3754"/>
  <c r="J3755"/>
  <c r="J3756"/>
  <c r="J3757"/>
  <c r="J3758"/>
  <c r="J3759"/>
  <c r="J3760"/>
  <c r="J3761"/>
  <c r="J3762"/>
  <c r="J3763"/>
  <c r="J3764"/>
  <c r="J3765"/>
  <c r="J3766"/>
  <c r="J3767"/>
  <c r="J3768"/>
  <c r="J3769"/>
  <c r="J3770"/>
  <c r="J3771"/>
  <c r="J3772"/>
  <c r="J3773"/>
  <c r="J3774"/>
  <c r="J3775"/>
  <c r="J3776"/>
  <c r="J3777"/>
  <c r="J3778"/>
  <c r="J3779"/>
  <c r="J3780"/>
  <c r="J3781"/>
  <c r="J3782"/>
  <c r="J3783"/>
  <c r="J3784"/>
  <c r="J3785"/>
  <c r="J3786"/>
  <c r="J3787"/>
  <c r="J3788"/>
  <c r="J3789"/>
  <c r="J3790"/>
  <c r="J3791"/>
  <c r="J3792"/>
  <c r="J3793"/>
  <c r="J3794"/>
  <c r="J3795"/>
  <c r="J3796"/>
  <c r="J3797"/>
  <c r="J3798"/>
  <c r="J3799"/>
  <c r="J3800"/>
  <c r="J3801"/>
  <c r="J3802"/>
  <c r="J3803"/>
  <c r="J3804"/>
  <c r="J3805"/>
  <c r="J3806"/>
  <c r="J3807"/>
  <c r="J3808"/>
  <c r="J3809"/>
  <c r="J3810"/>
  <c r="J3811"/>
  <c r="J3812"/>
  <c r="J3813"/>
  <c r="J3814"/>
  <c r="J3815"/>
  <c r="J3816"/>
  <c r="J3817"/>
  <c r="J3818"/>
  <c r="J3819"/>
  <c r="J3820"/>
  <c r="J3821"/>
  <c r="J3822"/>
  <c r="J3823"/>
  <c r="J3824"/>
  <c r="J3825"/>
  <c r="J3826"/>
  <c r="J3827"/>
  <c r="J3828"/>
  <c r="J3829"/>
  <c r="J3830"/>
  <c r="J3831"/>
  <c r="J3832"/>
  <c r="J3833"/>
  <c r="J3834"/>
  <c r="J3835"/>
  <c r="J3836"/>
  <c r="J3837"/>
  <c r="J3838"/>
  <c r="J3839"/>
  <c r="J3840"/>
  <c r="J3841"/>
  <c r="J3842"/>
  <c r="J3843"/>
  <c r="J3844"/>
  <c r="J3845"/>
  <c r="J3846"/>
  <c r="J3847"/>
  <c r="J3848"/>
  <c r="J3849"/>
  <c r="J3850"/>
  <c r="J3851"/>
  <c r="J3852"/>
  <c r="J3853"/>
  <c r="J3854"/>
  <c r="J3855"/>
  <c r="J3856"/>
  <c r="J3857"/>
  <c r="J3858"/>
  <c r="J3859"/>
  <c r="J3860"/>
  <c r="J3861"/>
  <c r="J3862"/>
  <c r="J3863"/>
  <c r="J3864"/>
  <c r="J3865"/>
  <c r="J3866"/>
  <c r="J3867"/>
  <c r="J3868"/>
  <c r="J3869"/>
  <c r="J3870"/>
  <c r="J3871"/>
  <c r="J3872"/>
  <c r="J3873"/>
  <c r="J3874"/>
  <c r="J3875"/>
  <c r="J3876"/>
  <c r="J3877"/>
  <c r="J3878"/>
  <c r="J3879"/>
  <c r="J3880"/>
  <c r="J3881"/>
  <c r="J3882"/>
  <c r="J3883"/>
  <c r="J3884"/>
  <c r="J3885"/>
  <c r="J3886"/>
  <c r="J3887"/>
  <c r="J3888"/>
  <c r="J3889"/>
  <c r="J3890"/>
  <c r="J3891"/>
  <c r="J3892"/>
  <c r="J3893"/>
  <c r="J3894"/>
  <c r="J3895"/>
  <c r="J3896"/>
  <c r="J3897"/>
  <c r="J3898"/>
  <c r="J3899"/>
  <c r="J3900"/>
  <c r="J3901"/>
  <c r="J3902"/>
  <c r="J3903"/>
  <c r="J3904"/>
  <c r="J3905"/>
  <c r="J3906"/>
  <c r="J3907"/>
  <c r="J3908"/>
  <c r="J3909"/>
  <c r="J3910"/>
  <c r="J3911"/>
  <c r="J3912"/>
  <c r="J3913"/>
  <c r="J3914"/>
  <c r="J3915"/>
  <c r="J3916"/>
  <c r="J3917"/>
  <c r="J3918"/>
  <c r="J3919"/>
  <c r="J3920"/>
  <c r="J3921"/>
  <c r="J3922"/>
  <c r="J3923"/>
  <c r="J3924"/>
  <c r="J3925"/>
  <c r="J3926"/>
  <c r="J3927"/>
  <c r="J3928"/>
  <c r="J3929"/>
  <c r="J3930"/>
  <c r="J3931"/>
  <c r="J3932"/>
  <c r="J3933"/>
  <c r="J3934"/>
  <c r="J3935"/>
  <c r="J3936"/>
  <c r="J3937"/>
  <c r="J3938"/>
  <c r="J3939"/>
  <c r="J3940"/>
  <c r="J3941"/>
  <c r="J3942"/>
  <c r="J3943"/>
  <c r="J3944"/>
  <c r="J3945"/>
  <c r="J3946"/>
  <c r="J3947"/>
  <c r="J3948"/>
  <c r="J3949"/>
  <c r="J3950"/>
  <c r="J3951"/>
  <c r="J3952"/>
  <c r="J3953"/>
  <c r="J3954"/>
  <c r="J3955"/>
  <c r="J3956"/>
  <c r="J3957"/>
  <c r="J3958"/>
  <c r="J3959"/>
  <c r="J3960"/>
  <c r="J3961"/>
  <c r="J3962"/>
  <c r="J3963"/>
  <c r="J3964"/>
  <c r="J3965"/>
  <c r="J3966"/>
  <c r="J3967"/>
  <c r="J3968"/>
  <c r="J3969"/>
  <c r="J3970"/>
  <c r="J3971"/>
  <c r="J3972"/>
  <c r="J3973"/>
  <c r="J3974"/>
  <c r="J3975"/>
  <c r="J3976"/>
  <c r="J3977"/>
  <c r="J3978"/>
  <c r="J3979"/>
  <c r="J3980"/>
  <c r="J3981"/>
  <c r="J3982"/>
  <c r="J3983"/>
  <c r="J3984"/>
  <c r="J3985"/>
  <c r="J3986"/>
  <c r="J3987"/>
  <c r="J3988"/>
  <c r="J3989"/>
  <c r="J3990"/>
  <c r="J3991"/>
  <c r="J3992"/>
  <c r="J3993"/>
  <c r="J3994"/>
  <c r="J3995"/>
  <c r="J3996"/>
  <c r="J3997"/>
  <c r="J3998"/>
  <c r="J3999"/>
  <c r="J4000"/>
  <c r="J4001"/>
  <c r="J4002"/>
  <c r="J4003"/>
  <c r="J4004"/>
  <c r="J4005"/>
  <c r="J4006"/>
  <c r="J4007"/>
  <c r="J4008"/>
  <c r="J4009"/>
  <c r="J4010"/>
  <c r="J4011"/>
  <c r="J4012"/>
  <c r="J4013"/>
  <c r="J4014"/>
  <c r="J4015"/>
  <c r="J4016"/>
  <c r="J4017"/>
  <c r="J4018"/>
  <c r="J4019"/>
  <c r="J4020"/>
  <c r="J4021"/>
  <c r="J4022"/>
  <c r="J4023"/>
  <c r="J4024"/>
  <c r="J4025"/>
  <c r="J4026"/>
  <c r="J4027"/>
  <c r="J4028"/>
  <c r="J4029"/>
  <c r="J4030"/>
  <c r="J4031"/>
  <c r="J4032"/>
  <c r="J4033"/>
  <c r="J4034"/>
  <c r="J4035"/>
  <c r="J4036"/>
  <c r="J4037"/>
  <c r="J4038"/>
  <c r="J4039"/>
  <c r="J4040"/>
  <c r="J4041"/>
  <c r="J4042"/>
  <c r="J4043"/>
  <c r="J4044"/>
  <c r="J4045"/>
  <c r="J4046"/>
  <c r="J4047"/>
  <c r="J4048"/>
  <c r="J4049"/>
  <c r="J4050"/>
  <c r="J4051"/>
  <c r="J4052"/>
  <c r="J4053"/>
  <c r="J4054"/>
  <c r="J4055"/>
  <c r="J4056"/>
  <c r="J4057"/>
  <c r="J4058"/>
  <c r="J4059"/>
  <c r="J4060"/>
  <c r="J4061"/>
  <c r="J4062"/>
  <c r="J4063"/>
  <c r="J4064"/>
  <c r="J4065"/>
  <c r="J4066"/>
  <c r="J4067"/>
  <c r="J4068"/>
  <c r="J4069"/>
  <c r="J4070"/>
  <c r="J4071"/>
  <c r="J4072"/>
  <c r="J4073"/>
  <c r="J4074"/>
  <c r="J4075"/>
  <c r="J4076"/>
  <c r="J4077"/>
  <c r="J4078"/>
  <c r="J4079"/>
  <c r="J4080"/>
  <c r="J4081"/>
  <c r="J4082"/>
  <c r="J4083"/>
  <c r="J4084"/>
  <c r="J4085"/>
  <c r="J4086"/>
  <c r="J4087"/>
  <c r="J4088"/>
  <c r="J4089"/>
  <c r="J4090"/>
  <c r="J4091"/>
  <c r="J4092"/>
  <c r="J4093"/>
  <c r="J4094"/>
  <c r="J4095"/>
  <c r="J4096"/>
  <c r="J4097"/>
  <c r="J4098"/>
  <c r="J4099"/>
  <c r="J4100"/>
  <c r="J4101"/>
  <c r="J4102"/>
  <c r="J4103"/>
  <c r="J4104"/>
  <c r="J4105"/>
  <c r="J4106"/>
  <c r="J4107"/>
  <c r="J4108"/>
  <c r="J4109"/>
  <c r="J4110"/>
  <c r="J4111"/>
  <c r="J4112"/>
  <c r="J4113"/>
  <c r="J4114"/>
  <c r="J4115"/>
  <c r="J4116"/>
  <c r="J4117"/>
  <c r="J4118"/>
  <c r="J4119"/>
  <c r="J4120"/>
  <c r="J4121"/>
  <c r="J4122"/>
  <c r="J4123"/>
  <c r="J4124"/>
  <c r="J4125"/>
  <c r="J4126"/>
  <c r="J4127"/>
  <c r="J4128"/>
  <c r="J4129"/>
  <c r="J4130"/>
  <c r="J4131"/>
  <c r="J4132"/>
  <c r="J4133"/>
  <c r="J4134"/>
  <c r="J4135"/>
  <c r="J4136"/>
  <c r="J4137"/>
  <c r="J4138"/>
  <c r="J4139"/>
  <c r="J4140"/>
  <c r="J4141"/>
  <c r="J4142"/>
  <c r="J4143"/>
  <c r="J4144"/>
  <c r="J4145"/>
  <c r="J4146"/>
  <c r="J4147"/>
  <c r="J4148"/>
  <c r="J4149"/>
  <c r="J4150"/>
  <c r="J4151"/>
  <c r="J4152"/>
  <c r="J4153"/>
  <c r="J4154"/>
  <c r="J4155"/>
  <c r="J4156"/>
  <c r="J4157"/>
  <c r="J4158"/>
  <c r="J4159"/>
  <c r="J4160"/>
  <c r="J4161"/>
  <c r="J4162"/>
  <c r="J4163"/>
  <c r="J4164"/>
  <c r="J4165"/>
  <c r="J4166"/>
  <c r="J4167"/>
  <c r="J4168"/>
  <c r="J4169"/>
  <c r="J4170"/>
  <c r="J4171"/>
  <c r="J4172"/>
  <c r="J4173"/>
  <c r="J4174"/>
  <c r="J4175"/>
  <c r="J4176"/>
  <c r="J4177"/>
  <c r="J4178"/>
  <c r="J4179"/>
  <c r="J4180"/>
  <c r="J4181"/>
  <c r="J4182"/>
  <c r="J4183"/>
  <c r="J4184"/>
  <c r="J4185"/>
  <c r="J4186"/>
  <c r="J4187"/>
  <c r="J4188"/>
  <c r="J4189"/>
  <c r="J4190"/>
  <c r="J4191"/>
  <c r="J4192"/>
  <c r="J4193"/>
  <c r="J4194"/>
  <c r="J5"/>
  <c r="J4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H3489"/>
  <c r="H3490"/>
  <c r="H3491"/>
  <c r="H3492"/>
  <c r="H3493"/>
  <c r="H3494"/>
  <c r="H3495"/>
  <c r="H3496"/>
  <c r="H3497"/>
  <c r="H3498"/>
  <c r="H3499"/>
  <c r="H3500"/>
  <c r="H3501"/>
  <c r="H3502"/>
  <c r="H3503"/>
  <c r="H3504"/>
  <c r="H3505"/>
  <c r="H3506"/>
  <c r="H3507"/>
  <c r="H3508"/>
  <c r="H3509"/>
  <c r="H3510"/>
  <c r="H3511"/>
  <c r="H3512"/>
  <c r="H3513"/>
  <c r="H3514"/>
  <c r="H3515"/>
  <c r="H3516"/>
  <c r="H3517"/>
  <c r="H3518"/>
  <c r="H3519"/>
  <c r="H3520"/>
  <c r="H3521"/>
  <c r="H3522"/>
  <c r="H3523"/>
  <c r="H3524"/>
  <c r="H3525"/>
  <c r="H3526"/>
  <c r="H3527"/>
  <c r="H3528"/>
  <c r="H3529"/>
  <c r="H3530"/>
  <c r="H3531"/>
  <c r="H3532"/>
  <c r="H3533"/>
  <c r="H3534"/>
  <c r="H3535"/>
  <c r="H3536"/>
  <c r="H3537"/>
  <c r="H3538"/>
  <c r="H3539"/>
  <c r="H3540"/>
  <c r="H3541"/>
  <c r="H3542"/>
  <c r="H3543"/>
  <c r="H3544"/>
  <c r="H3545"/>
  <c r="H3546"/>
  <c r="H3547"/>
  <c r="H3548"/>
  <c r="H3549"/>
  <c r="H3550"/>
  <c r="H3551"/>
  <c r="H3552"/>
  <c r="H3553"/>
  <c r="H3554"/>
  <c r="H3555"/>
  <c r="H3556"/>
  <c r="H3557"/>
  <c r="H3558"/>
  <c r="H3559"/>
  <c r="H3560"/>
  <c r="H3561"/>
  <c r="H3562"/>
  <c r="H3563"/>
  <c r="H3564"/>
  <c r="H3565"/>
  <c r="H3566"/>
  <c r="H3567"/>
  <c r="H3568"/>
  <c r="H3569"/>
  <c r="H3570"/>
  <c r="H3571"/>
  <c r="H3572"/>
  <c r="H3573"/>
  <c r="H3574"/>
  <c r="H3575"/>
  <c r="H3576"/>
  <c r="H3577"/>
  <c r="H3578"/>
  <c r="H3579"/>
  <c r="H3580"/>
  <c r="H3581"/>
  <c r="H3582"/>
  <c r="H3583"/>
  <c r="H3584"/>
  <c r="H3585"/>
  <c r="H3586"/>
  <c r="H3587"/>
  <c r="H3588"/>
  <c r="H3589"/>
  <c r="H3590"/>
  <c r="H3591"/>
  <c r="H3592"/>
  <c r="H3593"/>
  <c r="H3594"/>
  <c r="H3595"/>
  <c r="H3596"/>
  <c r="H3597"/>
  <c r="H3598"/>
  <c r="H3599"/>
  <c r="H3600"/>
  <c r="H3601"/>
  <c r="H3602"/>
  <c r="H3603"/>
  <c r="H3604"/>
  <c r="H3605"/>
  <c r="H3606"/>
  <c r="H3607"/>
  <c r="H3608"/>
  <c r="H3609"/>
  <c r="H3610"/>
  <c r="H3611"/>
  <c r="H3612"/>
  <c r="H3613"/>
  <c r="H3614"/>
  <c r="H3615"/>
  <c r="H3616"/>
  <c r="H3617"/>
  <c r="H3618"/>
  <c r="H3619"/>
  <c r="H3620"/>
  <c r="H3621"/>
  <c r="H3622"/>
  <c r="H3623"/>
  <c r="H3624"/>
  <c r="H3625"/>
  <c r="H3626"/>
  <c r="H3627"/>
  <c r="H3628"/>
  <c r="H3629"/>
  <c r="H3630"/>
  <c r="H3631"/>
  <c r="H3632"/>
  <c r="H3633"/>
  <c r="H3634"/>
  <c r="H3635"/>
  <c r="H3636"/>
  <c r="H3637"/>
  <c r="H3638"/>
  <c r="H3639"/>
  <c r="H3640"/>
  <c r="H3641"/>
  <c r="H3642"/>
  <c r="H3643"/>
  <c r="H3644"/>
  <c r="H3645"/>
  <c r="H3646"/>
  <c r="H3647"/>
  <c r="H3648"/>
  <c r="H3649"/>
  <c r="H3650"/>
  <c r="H3651"/>
  <c r="H3652"/>
  <c r="H3653"/>
  <c r="H3654"/>
  <c r="H3655"/>
  <c r="H3656"/>
  <c r="H3657"/>
  <c r="H3658"/>
  <c r="H3659"/>
  <c r="H3660"/>
  <c r="H3661"/>
  <c r="H3662"/>
  <c r="H3663"/>
  <c r="H3664"/>
  <c r="H3665"/>
  <c r="H3666"/>
  <c r="H3667"/>
  <c r="H3668"/>
  <c r="H3669"/>
  <c r="H3670"/>
  <c r="H3671"/>
  <c r="H3672"/>
  <c r="H3673"/>
  <c r="H3674"/>
  <c r="H3675"/>
  <c r="H3676"/>
  <c r="H3677"/>
  <c r="H3678"/>
  <c r="H3679"/>
  <c r="H3680"/>
  <c r="H3681"/>
  <c r="H3682"/>
  <c r="H3683"/>
  <c r="H3684"/>
  <c r="H3685"/>
  <c r="H3686"/>
  <c r="H3687"/>
  <c r="H3688"/>
  <c r="H3689"/>
  <c r="H3690"/>
  <c r="H3691"/>
  <c r="H3692"/>
  <c r="H3693"/>
  <c r="H3694"/>
  <c r="H3695"/>
  <c r="H3696"/>
  <c r="H3697"/>
  <c r="H3698"/>
  <c r="H3699"/>
  <c r="H3700"/>
  <c r="H3701"/>
  <c r="H3702"/>
  <c r="H3703"/>
  <c r="H3704"/>
  <c r="H3705"/>
  <c r="H3706"/>
  <c r="H3707"/>
  <c r="H3708"/>
  <c r="H3709"/>
  <c r="H3710"/>
  <c r="H3711"/>
  <c r="H3712"/>
  <c r="H3713"/>
  <c r="H3714"/>
  <c r="H3715"/>
  <c r="H3716"/>
  <c r="H3717"/>
  <c r="H3718"/>
  <c r="H3719"/>
  <c r="H3720"/>
  <c r="H3721"/>
  <c r="H3722"/>
  <c r="H3723"/>
  <c r="H3724"/>
  <c r="H3725"/>
  <c r="H3726"/>
  <c r="H3727"/>
  <c r="H3728"/>
  <c r="H3729"/>
  <c r="H3730"/>
  <c r="H3731"/>
  <c r="H3732"/>
  <c r="H3733"/>
  <c r="H3734"/>
  <c r="H3735"/>
  <c r="H3736"/>
  <c r="H3737"/>
  <c r="H3738"/>
  <c r="H3739"/>
  <c r="H3740"/>
  <c r="H3741"/>
  <c r="H3742"/>
  <c r="H3743"/>
  <c r="H3744"/>
  <c r="H3745"/>
  <c r="H3746"/>
  <c r="H3747"/>
  <c r="H3748"/>
  <c r="H3749"/>
  <c r="H3750"/>
  <c r="H3751"/>
  <c r="H3752"/>
  <c r="H3753"/>
  <c r="H3754"/>
  <c r="H3755"/>
  <c r="H3756"/>
  <c r="H3757"/>
  <c r="H3758"/>
  <c r="H3759"/>
  <c r="H3760"/>
  <c r="H3761"/>
  <c r="H3762"/>
  <c r="H3763"/>
  <c r="H3764"/>
  <c r="H3765"/>
  <c r="H3766"/>
  <c r="H3767"/>
  <c r="H3768"/>
  <c r="H3769"/>
  <c r="H3770"/>
  <c r="H3771"/>
  <c r="H3772"/>
  <c r="H3773"/>
  <c r="H3774"/>
  <c r="H3775"/>
  <c r="H3776"/>
  <c r="H3777"/>
  <c r="H3778"/>
  <c r="H3779"/>
  <c r="H3780"/>
  <c r="H3781"/>
  <c r="H3782"/>
  <c r="H3783"/>
  <c r="H3784"/>
  <c r="H3785"/>
  <c r="H3786"/>
  <c r="H3787"/>
  <c r="H3788"/>
  <c r="H3789"/>
  <c r="H3790"/>
  <c r="H3791"/>
  <c r="H3792"/>
  <c r="H3793"/>
  <c r="H3794"/>
  <c r="H3795"/>
  <c r="H3796"/>
  <c r="H3797"/>
  <c r="H3798"/>
  <c r="H3799"/>
  <c r="H3800"/>
  <c r="H3801"/>
  <c r="H3802"/>
  <c r="H3803"/>
  <c r="H3804"/>
  <c r="H3805"/>
  <c r="H3806"/>
  <c r="H3807"/>
  <c r="H3808"/>
  <c r="H3809"/>
  <c r="H3810"/>
  <c r="H3811"/>
  <c r="H3812"/>
  <c r="H3813"/>
  <c r="H3814"/>
  <c r="H3815"/>
  <c r="H3816"/>
  <c r="H3817"/>
  <c r="H3818"/>
  <c r="H3819"/>
  <c r="H3820"/>
  <c r="H3821"/>
  <c r="H3822"/>
  <c r="H3823"/>
  <c r="H3824"/>
  <c r="H3825"/>
  <c r="H3826"/>
  <c r="H3827"/>
  <c r="H3828"/>
  <c r="H3829"/>
  <c r="H3830"/>
  <c r="H3831"/>
  <c r="H3832"/>
  <c r="H3833"/>
  <c r="H3834"/>
  <c r="H3835"/>
  <c r="H3836"/>
  <c r="H3837"/>
  <c r="H3838"/>
  <c r="H3839"/>
  <c r="H3840"/>
  <c r="H3841"/>
  <c r="H3842"/>
  <c r="H3843"/>
  <c r="H3844"/>
  <c r="H3845"/>
  <c r="H3846"/>
  <c r="H3847"/>
  <c r="H3848"/>
  <c r="H3849"/>
  <c r="H3850"/>
  <c r="H3851"/>
  <c r="H3852"/>
  <c r="H3853"/>
  <c r="H3854"/>
  <c r="H3855"/>
  <c r="H3856"/>
  <c r="H3857"/>
  <c r="H3858"/>
  <c r="H3859"/>
  <c r="H3860"/>
  <c r="H3861"/>
  <c r="H3862"/>
  <c r="H3863"/>
  <c r="H3864"/>
  <c r="H3865"/>
  <c r="H3866"/>
  <c r="H3867"/>
  <c r="H3868"/>
  <c r="H3869"/>
  <c r="H3870"/>
  <c r="H3871"/>
  <c r="H3872"/>
  <c r="H3873"/>
  <c r="H3874"/>
  <c r="H3875"/>
  <c r="H3876"/>
  <c r="H3877"/>
  <c r="H3878"/>
  <c r="H3879"/>
  <c r="H3880"/>
  <c r="H3881"/>
  <c r="H3882"/>
  <c r="H3883"/>
  <c r="H3884"/>
  <c r="H3885"/>
  <c r="H3886"/>
  <c r="H3887"/>
  <c r="H3888"/>
  <c r="H3889"/>
  <c r="H3890"/>
  <c r="H3891"/>
  <c r="H3892"/>
  <c r="H3893"/>
  <c r="H3894"/>
  <c r="H3895"/>
  <c r="H3896"/>
  <c r="H3897"/>
  <c r="H3898"/>
  <c r="H3899"/>
  <c r="H3900"/>
  <c r="H3901"/>
  <c r="H3902"/>
  <c r="H3903"/>
  <c r="H3904"/>
  <c r="H3905"/>
  <c r="H3906"/>
  <c r="H3907"/>
  <c r="H3908"/>
  <c r="H3909"/>
  <c r="H3910"/>
  <c r="H3911"/>
  <c r="H3912"/>
  <c r="H3913"/>
  <c r="H3914"/>
  <c r="H3915"/>
  <c r="H3916"/>
  <c r="H3917"/>
  <c r="H3918"/>
  <c r="H3919"/>
  <c r="H3920"/>
  <c r="H3921"/>
  <c r="H3922"/>
  <c r="H3923"/>
  <c r="H3924"/>
  <c r="H3925"/>
  <c r="H3926"/>
  <c r="H3927"/>
  <c r="H3928"/>
  <c r="H3929"/>
  <c r="H3930"/>
  <c r="H3931"/>
  <c r="H3932"/>
  <c r="H3933"/>
  <c r="H3934"/>
  <c r="H3935"/>
  <c r="H3936"/>
  <c r="H3937"/>
  <c r="H3938"/>
  <c r="H3939"/>
  <c r="H3940"/>
  <c r="H3941"/>
  <c r="H3942"/>
  <c r="H3943"/>
  <c r="H3944"/>
  <c r="H3945"/>
  <c r="H3946"/>
  <c r="H3947"/>
  <c r="H3948"/>
  <c r="H3949"/>
  <c r="H3950"/>
  <c r="H3951"/>
  <c r="H3952"/>
  <c r="H3953"/>
  <c r="H3954"/>
  <c r="H3955"/>
  <c r="H3956"/>
  <c r="H3957"/>
  <c r="H3958"/>
  <c r="H3959"/>
  <c r="H3960"/>
  <c r="H3961"/>
  <c r="H3962"/>
  <c r="H3963"/>
  <c r="H3964"/>
  <c r="H3965"/>
  <c r="H3966"/>
  <c r="H3967"/>
  <c r="H3968"/>
  <c r="H3969"/>
  <c r="H3970"/>
  <c r="H3971"/>
  <c r="H3972"/>
  <c r="H3973"/>
  <c r="H3974"/>
  <c r="H3975"/>
  <c r="H3976"/>
  <c r="H3977"/>
  <c r="H3978"/>
  <c r="H3979"/>
  <c r="H3980"/>
  <c r="H3981"/>
  <c r="H3982"/>
  <c r="H3983"/>
  <c r="H3984"/>
  <c r="H3985"/>
  <c r="H3986"/>
  <c r="H3987"/>
  <c r="H3988"/>
  <c r="H3989"/>
  <c r="H3990"/>
  <c r="H3991"/>
  <c r="H3992"/>
  <c r="H3993"/>
  <c r="H3994"/>
  <c r="H3995"/>
  <c r="H3996"/>
  <c r="H3997"/>
  <c r="H3998"/>
  <c r="H3999"/>
  <c r="H4000"/>
  <c r="H4001"/>
  <c r="H4002"/>
  <c r="H4003"/>
  <c r="H4004"/>
  <c r="H4005"/>
  <c r="H4006"/>
  <c r="H4007"/>
  <c r="H4008"/>
  <c r="H4009"/>
  <c r="H4010"/>
  <c r="H4011"/>
  <c r="H4012"/>
  <c r="H4013"/>
  <c r="H4014"/>
  <c r="H4015"/>
  <c r="H4016"/>
  <c r="H4017"/>
  <c r="H4018"/>
  <c r="H4019"/>
  <c r="H4020"/>
  <c r="H4021"/>
  <c r="H4022"/>
  <c r="H4023"/>
  <c r="H4024"/>
  <c r="H4025"/>
  <c r="H4026"/>
  <c r="H4027"/>
  <c r="H4028"/>
  <c r="H4029"/>
  <c r="H4030"/>
  <c r="H4031"/>
  <c r="H4032"/>
  <c r="H4033"/>
  <c r="H4034"/>
  <c r="H4035"/>
  <c r="H4036"/>
  <c r="H4037"/>
  <c r="H4038"/>
  <c r="H4039"/>
  <c r="H4040"/>
  <c r="H4041"/>
  <c r="H4042"/>
  <c r="H4043"/>
  <c r="H4044"/>
  <c r="H4045"/>
  <c r="H4046"/>
  <c r="H4047"/>
  <c r="H4048"/>
  <c r="H4049"/>
  <c r="H4050"/>
  <c r="H4051"/>
  <c r="H4052"/>
  <c r="H4053"/>
  <c r="H4054"/>
  <c r="H4055"/>
  <c r="H4056"/>
  <c r="H4057"/>
  <c r="H4058"/>
  <c r="H4059"/>
  <c r="H4060"/>
  <c r="H4061"/>
  <c r="H4062"/>
  <c r="H4063"/>
  <c r="H4064"/>
  <c r="H4065"/>
  <c r="H4066"/>
  <c r="H4067"/>
  <c r="H4068"/>
  <c r="H4069"/>
  <c r="H4070"/>
  <c r="H4071"/>
  <c r="H4072"/>
  <c r="H4073"/>
  <c r="H4074"/>
  <c r="H4075"/>
  <c r="H4076"/>
  <c r="H4077"/>
  <c r="H4078"/>
  <c r="H4079"/>
  <c r="H4080"/>
  <c r="H4081"/>
  <c r="H4082"/>
  <c r="H4083"/>
  <c r="H4084"/>
  <c r="H4085"/>
  <c r="H4086"/>
  <c r="H4087"/>
  <c r="H4088"/>
  <c r="H4089"/>
  <c r="H4090"/>
  <c r="H4091"/>
  <c r="H4092"/>
  <c r="H4093"/>
  <c r="H4094"/>
  <c r="H4095"/>
  <c r="H4096"/>
  <c r="H4097"/>
  <c r="H4098"/>
  <c r="H4099"/>
  <c r="H4100"/>
  <c r="H4101"/>
  <c r="H4102"/>
  <c r="H4103"/>
  <c r="H4104"/>
  <c r="H4105"/>
  <c r="H4106"/>
  <c r="H4107"/>
  <c r="H4108"/>
  <c r="H4109"/>
  <c r="H4110"/>
  <c r="H4111"/>
  <c r="H4112"/>
  <c r="H4113"/>
  <c r="H4114"/>
  <c r="H4115"/>
  <c r="H4116"/>
  <c r="H4117"/>
  <c r="H4118"/>
  <c r="H4119"/>
  <c r="H4120"/>
  <c r="H4121"/>
  <c r="H4122"/>
  <c r="H4123"/>
  <c r="H4124"/>
  <c r="H4125"/>
  <c r="H4126"/>
  <c r="H4127"/>
  <c r="H4128"/>
  <c r="H4129"/>
  <c r="H4130"/>
  <c r="H4131"/>
  <c r="H4132"/>
  <c r="H4133"/>
  <c r="H4134"/>
  <c r="H4135"/>
  <c r="H4136"/>
  <c r="H4137"/>
  <c r="H4138"/>
  <c r="H4139"/>
  <c r="H4140"/>
  <c r="H4141"/>
  <c r="H4142"/>
  <c r="H4143"/>
  <c r="H4144"/>
  <c r="H4145"/>
  <c r="H4146"/>
  <c r="H4147"/>
  <c r="H4148"/>
  <c r="H4149"/>
  <c r="H4150"/>
  <c r="H4151"/>
  <c r="H4152"/>
  <c r="H4153"/>
  <c r="H4154"/>
  <c r="H4155"/>
  <c r="H4156"/>
  <c r="H4157"/>
  <c r="H4158"/>
  <c r="H4159"/>
  <c r="H4160"/>
  <c r="H4161"/>
  <c r="H4162"/>
  <c r="H4163"/>
  <c r="H4164"/>
  <c r="H4165"/>
  <c r="H4166"/>
  <c r="H4167"/>
  <c r="H4168"/>
  <c r="H4169"/>
  <c r="H4170"/>
  <c r="H4171"/>
  <c r="H4172"/>
  <c r="H4173"/>
  <c r="H4174"/>
  <c r="H4175"/>
  <c r="H4176"/>
  <c r="H4177"/>
  <c r="H4178"/>
  <c r="H4179"/>
  <c r="H4180"/>
  <c r="H4181"/>
  <c r="H4182"/>
  <c r="H4183"/>
  <c r="H4184"/>
  <c r="H4185"/>
  <c r="H4186"/>
  <c r="H4187"/>
  <c r="H4188"/>
  <c r="H4189"/>
  <c r="H4190"/>
  <c r="H4191"/>
  <c r="H4192"/>
  <c r="H4193"/>
  <c r="H4194"/>
  <c r="H5"/>
  <c r="F2"/>
  <c r="E2"/>
  <c r="D2"/>
  <c r="C2"/>
  <c r="B2"/>
  <c r="R62" i="5"/>
  <c r="D2" i="23"/>
  <c r="D3"/>
  <c r="A20"/>
  <c r="D20"/>
  <c r="D4"/>
  <c r="D5"/>
  <c r="B20"/>
  <c r="G20"/>
  <c r="E20"/>
  <c r="K20"/>
  <c r="L20"/>
  <c r="A21"/>
  <c r="D21"/>
  <c r="H20"/>
  <c r="F20"/>
  <c r="I20"/>
  <c r="J20"/>
  <c r="F11"/>
  <c r="L75" i="5"/>
  <c r="L72"/>
  <c r="L65"/>
  <c r="L66"/>
  <c r="L67"/>
  <c r="B10" i="23"/>
  <c r="E21"/>
  <c r="H21"/>
  <c r="A22"/>
  <c r="E22"/>
  <c r="H22"/>
  <c r="A23"/>
  <c r="E23"/>
  <c r="H23"/>
  <c r="A24"/>
  <c r="E24"/>
  <c r="H24"/>
  <c r="A25"/>
  <c r="E25"/>
  <c r="H25"/>
  <c r="A26"/>
  <c r="E26"/>
  <c r="H26"/>
  <c r="A27"/>
  <c r="E27"/>
  <c r="H27"/>
  <c r="A28"/>
  <c r="E28"/>
  <c r="H28"/>
  <c r="A29"/>
  <c r="E29"/>
  <c r="H29"/>
  <c r="A30"/>
  <c r="E30"/>
  <c r="H30"/>
  <c r="A31"/>
  <c r="E31"/>
  <c r="H31"/>
  <c r="A32"/>
  <c r="E32"/>
  <c r="H32"/>
  <c r="A33"/>
  <c r="E33"/>
  <c r="H33"/>
  <c r="A34"/>
  <c r="E34"/>
  <c r="H34"/>
  <c r="A35"/>
  <c r="E35"/>
  <c r="H35"/>
  <c r="A36"/>
  <c r="E36"/>
  <c r="H36"/>
  <c r="A37"/>
  <c r="E37"/>
  <c r="H37"/>
  <c r="A38"/>
  <c r="E38"/>
  <c r="H38"/>
  <c r="A39"/>
  <c r="E39"/>
  <c r="H39"/>
  <c r="A40"/>
  <c r="E40"/>
  <c r="H40"/>
  <c r="A41"/>
  <c r="E41"/>
  <c r="H41"/>
  <c r="A42"/>
  <c r="E42"/>
  <c r="H42"/>
  <c r="A43"/>
  <c r="E43"/>
  <c r="H43"/>
  <c r="D43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I43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A44"/>
  <c r="E44"/>
  <c r="K44"/>
  <c r="N20"/>
  <c r="G21"/>
  <c r="I21"/>
  <c r="K21"/>
  <c r="L21"/>
  <c r="AP35" i="22"/>
  <c r="AR35"/>
  <c r="AQ35"/>
  <c r="AO35"/>
  <c r="AN35"/>
  <c r="AM35"/>
  <c r="AL35"/>
  <c r="AK35"/>
  <c r="AJ35"/>
  <c r="AI35"/>
  <c r="AH35"/>
  <c r="AG35"/>
  <c r="AF35"/>
  <c r="AE35"/>
  <c r="AD35"/>
  <c r="AC35"/>
  <c r="AR34"/>
  <c r="AQ34"/>
  <c r="AP34"/>
  <c r="AO34"/>
  <c r="AN34"/>
  <c r="AM34"/>
  <c r="AL34"/>
  <c r="AK34"/>
  <c r="AJ34"/>
  <c r="AI34"/>
  <c r="AH34"/>
  <c r="AG34"/>
  <c r="AF34"/>
  <c r="AE34"/>
  <c r="AD34"/>
  <c r="AC34"/>
  <c r="AR33"/>
  <c r="AQ33"/>
  <c r="AP33"/>
  <c r="AO33"/>
  <c r="AN33"/>
  <c r="AM33"/>
  <c r="AL33"/>
  <c r="AK33"/>
  <c r="AJ33"/>
  <c r="AI33"/>
  <c r="AH33"/>
  <c r="AG33"/>
  <c r="AF33"/>
  <c r="AE33"/>
  <c r="AD33"/>
  <c r="AC33"/>
  <c r="AR32"/>
  <c r="AQ32"/>
  <c r="AP32"/>
  <c r="AO32"/>
  <c r="AN32"/>
  <c r="AM32"/>
  <c r="AL32"/>
  <c r="AK32"/>
  <c r="AJ32"/>
  <c r="AI32"/>
  <c r="AH32"/>
  <c r="AG32"/>
  <c r="AF32"/>
  <c r="AE32"/>
  <c r="AD32"/>
  <c r="AC32"/>
  <c r="AR31"/>
  <c r="AQ31"/>
  <c r="AP31"/>
  <c r="AO31"/>
  <c r="AN31"/>
  <c r="AM31"/>
  <c r="AL31"/>
  <c r="AK31"/>
  <c r="AJ31"/>
  <c r="AI31"/>
  <c r="AH31"/>
  <c r="AG31"/>
  <c r="AF31"/>
  <c r="AE31"/>
  <c r="AD31"/>
  <c r="AC31"/>
  <c r="AR30"/>
  <c r="AQ30"/>
  <c r="AP30"/>
  <c r="AO30"/>
  <c r="AN30"/>
  <c r="AM30"/>
  <c r="AL30"/>
  <c r="AK30"/>
  <c r="AJ30"/>
  <c r="AI30"/>
  <c r="AH30"/>
  <c r="AG30"/>
  <c r="AF30"/>
  <c r="AE30"/>
  <c r="AD30"/>
  <c r="AC30"/>
  <c r="AR29"/>
  <c r="AQ29"/>
  <c r="AP29"/>
  <c r="AO29"/>
  <c r="AN29"/>
  <c r="AM29"/>
  <c r="AL29"/>
  <c r="AK29"/>
  <c r="AJ29"/>
  <c r="AI29"/>
  <c r="AH29"/>
  <c r="AG29"/>
  <c r="AF29"/>
  <c r="AE29"/>
  <c r="AD29"/>
  <c r="AC29"/>
  <c r="AR28"/>
  <c r="AQ28"/>
  <c r="AP28"/>
  <c r="AO28"/>
  <c r="AN28"/>
  <c r="AM28"/>
  <c r="AL28"/>
  <c r="AK28"/>
  <c r="AJ28"/>
  <c r="AI28"/>
  <c r="AH28"/>
  <c r="AG28"/>
  <c r="AF28"/>
  <c r="AE28"/>
  <c r="AD28"/>
  <c r="AC28"/>
  <c r="AR27"/>
  <c r="AQ27"/>
  <c r="AP27"/>
  <c r="AO27"/>
  <c r="AN27"/>
  <c r="AM27"/>
  <c r="AL27"/>
  <c r="AK27"/>
  <c r="AJ27"/>
  <c r="AI27"/>
  <c r="AH27"/>
  <c r="AG27"/>
  <c r="AF27"/>
  <c r="AE27"/>
  <c r="AD27"/>
  <c r="AC27"/>
  <c r="AR26"/>
  <c r="AQ26"/>
  <c r="AP26"/>
  <c r="AO26"/>
  <c r="AN26"/>
  <c r="AM26"/>
  <c r="AL26"/>
  <c r="AK26"/>
  <c r="AJ26"/>
  <c r="AI26"/>
  <c r="AH26"/>
  <c r="AG26"/>
  <c r="AF26"/>
  <c r="AE26"/>
  <c r="AD26"/>
  <c r="AC26"/>
  <c r="AR25"/>
  <c r="AQ25"/>
  <c r="AP25"/>
  <c r="AO25"/>
  <c r="AN25"/>
  <c r="AM25"/>
  <c r="AL25"/>
  <c r="AK25"/>
  <c r="AJ25"/>
  <c r="AI25"/>
  <c r="AH25"/>
  <c r="AG25"/>
  <c r="AF25"/>
  <c r="AE25"/>
  <c r="AD25"/>
  <c r="AC25"/>
  <c r="AR24"/>
  <c r="AQ24"/>
  <c r="AP24"/>
  <c r="AO24"/>
  <c r="AN24"/>
  <c r="AM24"/>
  <c r="AL24"/>
  <c r="AK24"/>
  <c r="AJ24"/>
  <c r="AI24"/>
  <c r="AH24"/>
  <c r="AG24"/>
  <c r="AF24"/>
  <c r="AE24"/>
  <c r="AD24"/>
  <c r="AC24"/>
  <c r="AR23"/>
  <c r="AQ23"/>
  <c r="AP23"/>
  <c r="AO23"/>
  <c r="AN23"/>
  <c r="AM23"/>
  <c r="AL23"/>
  <c r="AK23"/>
  <c r="AJ23"/>
  <c r="AI23"/>
  <c r="AH23"/>
  <c r="AG23"/>
  <c r="AF23"/>
  <c r="AE23"/>
  <c r="AD23"/>
  <c r="AC23"/>
  <c r="AR22"/>
  <c r="AQ22"/>
  <c r="AP22"/>
  <c r="AO22"/>
  <c r="AN22"/>
  <c r="AM22"/>
  <c r="AL22"/>
  <c r="AK22"/>
  <c r="AJ22"/>
  <c r="AI22"/>
  <c r="AH22"/>
  <c r="AG22"/>
  <c r="AF22"/>
  <c r="AE22"/>
  <c r="AD22"/>
  <c r="AC22"/>
  <c r="AR21"/>
  <c r="AQ21"/>
  <c r="AP21"/>
  <c r="AO21"/>
  <c r="AN21"/>
  <c r="AM21"/>
  <c r="AL21"/>
  <c r="AK21"/>
  <c r="AJ21"/>
  <c r="AI21"/>
  <c r="AH21"/>
  <c r="AG21"/>
  <c r="AF21"/>
  <c r="AE21"/>
  <c r="AD21"/>
  <c r="AC21"/>
  <c r="AB22"/>
  <c r="AB23"/>
  <c r="AB24"/>
  <c r="AB25"/>
  <c r="AB26"/>
  <c r="AB27"/>
  <c r="AB28"/>
  <c r="AB29"/>
  <c r="AB30"/>
  <c r="AB31"/>
  <c r="AB32"/>
  <c r="AB33"/>
  <c r="AB34"/>
  <c r="AB35"/>
  <c r="AB21"/>
  <c r="T21" i="23"/>
  <c r="U21"/>
  <c r="G22"/>
  <c r="D22"/>
  <c r="I22"/>
  <c r="K22"/>
  <c r="L22"/>
  <c r="T22"/>
  <c r="U22"/>
  <c r="G23"/>
  <c r="D23"/>
  <c r="I23"/>
  <c r="K23"/>
  <c r="L23"/>
  <c r="T23"/>
  <c r="U23"/>
  <c r="G24"/>
  <c r="D24"/>
  <c r="I24"/>
  <c r="K24"/>
  <c r="L24"/>
  <c r="T24"/>
  <c r="U24"/>
  <c r="G25"/>
  <c r="D25"/>
  <c r="I25"/>
  <c r="K25"/>
  <c r="L25"/>
  <c r="T25"/>
  <c r="U25"/>
  <c r="G26"/>
  <c r="D26"/>
  <c r="I26"/>
  <c r="K26"/>
  <c r="L26"/>
  <c r="T26"/>
  <c r="U26"/>
  <c r="G27"/>
  <c r="D27"/>
  <c r="I27"/>
  <c r="K27"/>
  <c r="L27"/>
  <c r="T27"/>
  <c r="U27"/>
  <c r="G28"/>
  <c r="D28"/>
  <c r="I28"/>
  <c r="K28"/>
  <c r="L28"/>
  <c r="T28"/>
  <c r="U28"/>
  <c r="G29"/>
  <c r="D29"/>
  <c r="I29"/>
  <c r="K29"/>
  <c r="L29"/>
  <c r="T29"/>
  <c r="U29"/>
  <c r="G30"/>
  <c r="D30"/>
  <c r="I30"/>
  <c r="K30"/>
  <c r="L30"/>
  <c r="T30"/>
  <c r="U30"/>
  <c r="G31"/>
  <c r="D31"/>
  <c r="I31"/>
  <c r="K31"/>
  <c r="L31"/>
  <c r="T31"/>
  <c r="U31"/>
  <c r="G32"/>
  <c r="D32"/>
  <c r="I32"/>
  <c r="K32"/>
  <c r="L32"/>
  <c r="T32"/>
  <c r="U32"/>
  <c r="G33"/>
  <c r="D33"/>
  <c r="I33"/>
  <c r="K33"/>
  <c r="L33"/>
  <c r="T33"/>
  <c r="U33"/>
  <c r="G34"/>
  <c r="D34"/>
  <c r="I34"/>
  <c r="K34"/>
  <c r="L34"/>
  <c r="T34"/>
  <c r="U34"/>
  <c r="G35"/>
  <c r="D35"/>
  <c r="I35"/>
  <c r="K35"/>
  <c r="L35"/>
  <c r="T35"/>
  <c r="U35"/>
  <c r="G36"/>
  <c r="D36"/>
  <c r="I36"/>
  <c r="K36"/>
  <c r="L36"/>
  <c r="T36"/>
  <c r="U36"/>
  <c r="G37"/>
  <c r="D37"/>
  <c r="I37"/>
  <c r="K37"/>
  <c r="L37"/>
  <c r="T37"/>
  <c r="U37"/>
  <c r="G38"/>
  <c r="D38"/>
  <c r="I38"/>
  <c r="K38"/>
  <c r="L38"/>
  <c r="T38"/>
  <c r="U38"/>
  <c r="G39"/>
  <c r="D39"/>
  <c r="I39"/>
  <c r="K39"/>
  <c r="L39"/>
  <c r="T39"/>
  <c r="U39"/>
  <c r="G40"/>
  <c r="D40"/>
  <c r="I40"/>
  <c r="K40"/>
  <c r="L40"/>
  <c r="T40"/>
  <c r="U40"/>
  <c r="G41"/>
  <c r="D41"/>
  <c r="I41"/>
  <c r="K41"/>
  <c r="L41"/>
  <c r="T41"/>
  <c r="U41"/>
  <c r="G42"/>
  <c r="D42"/>
  <c r="I42"/>
  <c r="K42"/>
  <c r="L42"/>
  <c r="T42"/>
  <c r="U42"/>
  <c r="G43"/>
  <c r="K43"/>
  <c r="L43"/>
  <c r="T43"/>
  <c r="U43"/>
  <c r="G44"/>
  <c r="L44"/>
  <c r="D44"/>
  <c r="T44"/>
  <c r="U44"/>
  <c r="G45"/>
  <c r="H44"/>
  <c r="A45"/>
  <c r="E45"/>
  <c r="H45"/>
  <c r="D45"/>
  <c r="F44"/>
  <c r="F45"/>
  <c r="I45"/>
  <c r="I44"/>
  <c r="K45"/>
  <c r="L45"/>
  <c r="T45"/>
  <c r="U45"/>
  <c r="G46"/>
  <c r="A46"/>
  <c r="E46"/>
  <c r="H46"/>
  <c r="D46"/>
  <c r="F46"/>
  <c r="I46"/>
  <c r="K46"/>
  <c r="L46"/>
  <c r="T46"/>
  <c r="U46"/>
  <c r="G47"/>
  <c r="A47"/>
  <c r="E47"/>
  <c r="H47"/>
  <c r="D47"/>
  <c r="F47"/>
  <c r="I47"/>
  <c r="K47"/>
  <c r="L47"/>
  <c r="T47"/>
  <c r="U47"/>
  <c r="G48"/>
  <c r="A48"/>
  <c r="E48"/>
  <c r="H48"/>
  <c r="D48"/>
  <c r="F48"/>
  <c r="I48"/>
  <c r="K48"/>
  <c r="L48"/>
  <c r="T48"/>
  <c r="U48"/>
  <c r="G49"/>
  <c r="A49"/>
  <c r="E49"/>
  <c r="H49"/>
  <c r="D49"/>
  <c r="F49"/>
  <c r="I49"/>
  <c r="K49"/>
  <c r="L49"/>
  <c r="T49"/>
  <c r="U49"/>
  <c r="G50"/>
  <c r="A50"/>
  <c r="E50"/>
  <c r="H50"/>
  <c r="D50"/>
  <c r="F50"/>
  <c r="I50"/>
  <c r="K50"/>
  <c r="L50"/>
  <c r="T50"/>
  <c r="U50"/>
  <c r="G51"/>
  <c r="A51"/>
  <c r="E51"/>
  <c r="H51"/>
  <c r="D51"/>
  <c r="F51"/>
  <c r="I51"/>
  <c r="K51"/>
  <c r="L51"/>
  <c r="T51"/>
  <c r="U51"/>
  <c r="G52"/>
  <c r="A52"/>
  <c r="E52"/>
  <c r="H52"/>
  <c r="D52"/>
  <c r="F52"/>
  <c r="I52"/>
  <c r="K52"/>
  <c r="L52"/>
  <c r="T52"/>
  <c r="U52"/>
  <c r="G53"/>
  <c r="A53"/>
  <c r="E53"/>
  <c r="H53"/>
  <c r="D53"/>
  <c r="F53"/>
  <c r="I53"/>
  <c r="K53"/>
  <c r="L53"/>
  <c r="T53"/>
  <c r="U53"/>
  <c r="G54"/>
  <c r="A54"/>
  <c r="E54"/>
  <c r="H54"/>
  <c r="D54"/>
  <c r="F54"/>
  <c r="I54"/>
  <c r="K54"/>
  <c r="L54"/>
  <c r="T54"/>
  <c r="U54"/>
  <c r="G55"/>
  <c r="A55"/>
  <c r="E55"/>
  <c r="H55"/>
  <c r="D55"/>
  <c r="F55"/>
  <c r="I55"/>
  <c r="K55"/>
  <c r="L55"/>
  <c r="T55"/>
  <c r="U55"/>
  <c r="G56"/>
  <c r="A56"/>
  <c r="E56"/>
  <c r="H56"/>
  <c r="D56"/>
  <c r="F56"/>
  <c r="I56"/>
  <c r="K56"/>
  <c r="L56"/>
  <c r="T56"/>
  <c r="U56"/>
  <c r="G57"/>
  <c r="A57"/>
  <c r="E57"/>
  <c r="H57"/>
  <c r="D57"/>
  <c r="F57"/>
  <c r="I57"/>
  <c r="K57"/>
  <c r="L57"/>
  <c r="T57"/>
  <c r="U57"/>
  <c r="G58"/>
  <c r="A58"/>
  <c r="E58"/>
  <c r="H58"/>
  <c r="D58"/>
  <c r="F58"/>
  <c r="I58"/>
  <c r="K58"/>
  <c r="L58"/>
  <c r="T58"/>
  <c r="U58"/>
  <c r="G59"/>
  <c r="A59"/>
  <c r="E59"/>
  <c r="H59"/>
  <c r="D59"/>
  <c r="F59"/>
  <c r="I59"/>
  <c r="K59"/>
  <c r="L59"/>
  <c r="T59"/>
  <c r="U59"/>
  <c r="G60"/>
  <c r="A60"/>
  <c r="E60"/>
  <c r="H60"/>
  <c r="D60"/>
  <c r="F60"/>
  <c r="I60"/>
  <c r="K60"/>
  <c r="L60"/>
  <c r="T60"/>
  <c r="U60"/>
  <c r="G61"/>
  <c r="A61"/>
  <c r="E61"/>
  <c r="H61"/>
  <c r="D61"/>
  <c r="F61"/>
  <c r="I61"/>
  <c r="K61"/>
  <c r="L61"/>
  <c r="T61"/>
  <c r="U61"/>
  <c r="G62"/>
  <c r="A62"/>
  <c r="E62"/>
  <c r="H62"/>
  <c r="D62"/>
  <c r="F62"/>
  <c r="I62"/>
  <c r="K62"/>
  <c r="L62"/>
  <c r="T62"/>
  <c r="U62"/>
  <c r="G63"/>
  <c r="A63"/>
  <c r="E63"/>
  <c r="H63"/>
  <c r="D63"/>
  <c r="F63"/>
  <c r="I63"/>
  <c r="K63"/>
  <c r="L63"/>
  <c r="T63"/>
  <c r="U63"/>
  <c r="G64"/>
  <c r="A64"/>
  <c r="E64"/>
  <c r="H64"/>
  <c r="D64"/>
  <c r="F64"/>
  <c r="I64"/>
  <c r="K64"/>
  <c r="L64"/>
  <c r="T64"/>
  <c r="U64"/>
  <c r="G65"/>
  <c r="A65"/>
  <c r="E65"/>
  <c r="H65"/>
  <c r="D65"/>
  <c r="F65"/>
  <c r="I65"/>
  <c r="K65"/>
  <c r="L65"/>
  <c r="T65"/>
  <c r="U65"/>
  <c r="G66"/>
  <c r="A66"/>
  <c r="E66"/>
  <c r="H66"/>
  <c r="D66"/>
  <c r="F66"/>
  <c r="I66"/>
  <c r="K66"/>
  <c r="L66"/>
  <c r="T66"/>
  <c r="U66"/>
  <c r="G67"/>
  <c r="A67"/>
  <c r="E67"/>
  <c r="H67"/>
  <c r="D67"/>
  <c r="F67"/>
  <c r="I67"/>
  <c r="K67"/>
  <c r="L67"/>
  <c r="T67"/>
  <c r="U67"/>
  <c r="G68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A68"/>
  <c r="E68"/>
  <c r="K68"/>
  <c r="L68"/>
  <c r="D68"/>
  <c r="T68"/>
  <c r="U68"/>
  <c r="G69"/>
  <c r="H68"/>
  <c r="A69"/>
  <c r="E69"/>
  <c r="H69"/>
  <c r="D69"/>
  <c r="F68"/>
  <c r="F69"/>
  <c r="I69"/>
  <c r="I68"/>
  <c r="K69"/>
  <c r="L69"/>
  <c r="T69"/>
  <c r="U69"/>
  <c r="G70"/>
  <c r="A70"/>
  <c r="E70"/>
  <c r="H70"/>
  <c r="D70"/>
  <c r="F70"/>
  <c r="I70"/>
  <c r="K70"/>
  <c r="L70"/>
  <c r="T70"/>
  <c r="U70"/>
  <c r="G71"/>
  <c r="A71"/>
  <c r="E71"/>
  <c r="H71"/>
  <c r="D71"/>
  <c r="F71"/>
  <c r="I71"/>
  <c r="K71"/>
  <c r="L71"/>
  <c r="T71"/>
  <c r="U71"/>
  <c r="G72"/>
  <c r="A72"/>
  <c r="E72"/>
  <c r="H72"/>
  <c r="D72"/>
  <c r="F72"/>
  <c r="I72"/>
  <c r="K72"/>
  <c r="L72"/>
  <c r="T72"/>
  <c r="U72"/>
  <c r="G73"/>
  <c r="A73"/>
  <c r="E73"/>
  <c r="H73"/>
  <c r="D73"/>
  <c r="F73"/>
  <c r="I73"/>
  <c r="K73"/>
  <c r="L73"/>
  <c r="T73"/>
  <c r="U73"/>
  <c r="G74"/>
  <c r="A74"/>
  <c r="E74"/>
  <c r="H74"/>
  <c r="D74"/>
  <c r="F74"/>
  <c r="I74"/>
  <c r="K74"/>
  <c r="L74"/>
  <c r="T74"/>
  <c r="U74"/>
  <c r="G75"/>
  <c r="A75"/>
  <c r="E75"/>
  <c r="H75"/>
  <c r="D75"/>
  <c r="F75"/>
  <c r="I75"/>
  <c r="K75"/>
  <c r="L75"/>
  <c r="T75"/>
  <c r="U75"/>
  <c r="G76"/>
  <c r="A76"/>
  <c r="E76"/>
  <c r="H76"/>
  <c r="D76"/>
  <c r="F76"/>
  <c r="I76"/>
  <c r="K76"/>
  <c r="L76"/>
  <c r="T76"/>
  <c r="U76"/>
  <c r="G77"/>
  <c r="A77"/>
  <c r="E77"/>
  <c r="H77"/>
  <c r="D77"/>
  <c r="F77"/>
  <c r="I77"/>
  <c r="K77"/>
  <c r="L77"/>
  <c r="T77"/>
  <c r="U77"/>
  <c r="G78"/>
  <c r="A78"/>
  <c r="E78"/>
  <c r="H78"/>
  <c r="D78"/>
  <c r="F78"/>
  <c r="I78"/>
  <c r="K78"/>
  <c r="L78"/>
  <c r="T78"/>
  <c r="U78"/>
  <c r="G79"/>
  <c r="A79"/>
  <c r="E79"/>
  <c r="H79"/>
  <c r="D79"/>
  <c r="F79"/>
  <c r="I79"/>
  <c r="K79"/>
  <c r="L79"/>
  <c r="T79"/>
  <c r="U79"/>
  <c r="G80"/>
  <c r="A80"/>
  <c r="E80"/>
  <c r="H80"/>
  <c r="D80"/>
  <c r="F80"/>
  <c r="I80"/>
  <c r="K80"/>
  <c r="L80"/>
  <c r="T80"/>
  <c r="U80"/>
  <c r="G81"/>
  <c r="A81"/>
  <c r="E81"/>
  <c r="H81"/>
  <c r="D81"/>
  <c r="F81"/>
  <c r="I81"/>
  <c r="K81"/>
  <c r="L81"/>
  <c r="T81"/>
  <c r="U81"/>
  <c r="G82"/>
  <c r="A82"/>
  <c r="E82"/>
  <c r="H82"/>
  <c r="D82"/>
  <c r="F82"/>
  <c r="I82"/>
  <c r="K82"/>
  <c r="L82"/>
  <c r="T82"/>
  <c r="U82"/>
  <c r="G83"/>
  <c r="A83"/>
  <c r="E83"/>
  <c r="H83"/>
  <c r="D83"/>
  <c r="F83"/>
  <c r="I83"/>
  <c r="K83"/>
  <c r="L83"/>
  <c r="T83"/>
  <c r="U83"/>
  <c r="G84"/>
  <c r="A84"/>
  <c r="E84"/>
  <c r="H84"/>
  <c r="D84"/>
  <c r="F84"/>
  <c r="I84"/>
  <c r="K84"/>
  <c r="L84"/>
  <c r="T84"/>
  <c r="U84"/>
  <c r="G85"/>
  <c r="A85"/>
  <c r="E85"/>
  <c r="H85"/>
  <c r="D85"/>
  <c r="F85"/>
  <c r="I85"/>
  <c r="K85"/>
  <c r="L85"/>
  <c r="T85"/>
  <c r="U85"/>
  <c r="G86"/>
  <c r="A86"/>
  <c r="E86"/>
  <c r="H86"/>
  <c r="D86"/>
  <c r="F86"/>
  <c r="I86"/>
  <c r="K86"/>
  <c r="L86"/>
  <c r="T86"/>
  <c r="U86"/>
  <c r="G87"/>
  <c r="A87"/>
  <c r="E87"/>
  <c r="H87"/>
  <c r="D87"/>
  <c r="F87"/>
  <c r="I87"/>
  <c r="K87"/>
  <c r="L87"/>
  <c r="T87"/>
  <c r="U87"/>
  <c r="G88"/>
  <c r="A88"/>
  <c r="E88"/>
  <c r="H88"/>
  <c r="D88"/>
  <c r="F88"/>
  <c r="I88"/>
  <c r="K88"/>
  <c r="L88"/>
  <c r="T88"/>
  <c r="U88"/>
  <c r="G89"/>
  <c r="A89"/>
  <c r="E89"/>
  <c r="H89"/>
  <c r="D89"/>
  <c r="F89"/>
  <c r="I89"/>
  <c r="K89"/>
  <c r="L89"/>
  <c r="T89"/>
  <c r="U89"/>
  <c r="G90"/>
  <c r="A90"/>
  <c r="E90"/>
  <c r="H90"/>
  <c r="D90"/>
  <c r="F90"/>
  <c r="I90"/>
  <c r="K90"/>
  <c r="L90"/>
  <c r="T90"/>
  <c r="U90"/>
  <c r="G91"/>
  <c r="A91"/>
  <c r="E91"/>
  <c r="H91"/>
  <c r="D91"/>
  <c r="F91"/>
  <c r="I91"/>
  <c r="K91"/>
  <c r="L91"/>
  <c r="T91"/>
  <c r="U91"/>
  <c r="G92"/>
  <c r="A92"/>
  <c r="E92"/>
  <c r="H92"/>
  <c r="D92"/>
  <c r="F92"/>
  <c r="I92"/>
  <c r="K92"/>
  <c r="L92"/>
  <c r="T92"/>
  <c r="U92"/>
  <c r="G93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A93"/>
  <c r="E93"/>
  <c r="K93"/>
  <c r="L93"/>
  <c r="D93"/>
  <c r="T93"/>
  <c r="U93"/>
  <c r="G94"/>
  <c r="H93"/>
  <c r="A94"/>
  <c r="E94"/>
  <c r="H94"/>
  <c r="D94"/>
  <c r="F93"/>
  <c r="F94"/>
  <c r="I94"/>
  <c r="I93"/>
  <c r="K94"/>
  <c r="L94"/>
  <c r="T94"/>
  <c r="U94"/>
  <c r="G95"/>
  <c r="A95"/>
  <c r="E95"/>
  <c r="H95"/>
  <c r="D95"/>
  <c r="F95"/>
  <c r="I95"/>
  <c r="K95"/>
  <c r="L95"/>
  <c r="T95"/>
  <c r="U95"/>
  <c r="G96"/>
  <c r="A96"/>
  <c r="E96"/>
  <c r="H96"/>
  <c r="D96"/>
  <c r="F96"/>
  <c r="I96"/>
  <c r="K96"/>
  <c r="L96"/>
  <c r="T96"/>
  <c r="U96"/>
  <c r="G97"/>
  <c r="A97"/>
  <c r="E97"/>
  <c r="H97"/>
  <c r="D97"/>
  <c r="F97"/>
  <c r="I97"/>
  <c r="K97"/>
  <c r="L97"/>
  <c r="T97"/>
  <c r="U97"/>
  <c r="G98"/>
  <c r="A98"/>
  <c r="E98"/>
  <c r="H98"/>
  <c r="D98"/>
  <c r="F98"/>
  <c r="I98"/>
  <c r="K98"/>
  <c r="L98"/>
  <c r="T98"/>
  <c r="U98"/>
  <c r="G99"/>
  <c r="A99"/>
  <c r="E99"/>
  <c r="H99"/>
  <c r="D99"/>
  <c r="F99"/>
  <c r="I99"/>
  <c r="K99"/>
  <c r="L99"/>
  <c r="T99"/>
  <c r="U99"/>
  <c r="G100"/>
  <c r="A100"/>
  <c r="E100"/>
  <c r="H100"/>
  <c r="D100"/>
  <c r="F100"/>
  <c r="I100"/>
  <c r="K100"/>
  <c r="L100"/>
  <c r="T100"/>
  <c r="U100"/>
  <c r="G101"/>
  <c r="A101"/>
  <c r="E101"/>
  <c r="H101"/>
  <c r="D101"/>
  <c r="F101"/>
  <c r="I101"/>
  <c r="K101"/>
  <c r="L101"/>
  <c r="T101"/>
  <c r="U101"/>
  <c r="G102"/>
  <c r="A102"/>
  <c r="E102"/>
  <c r="H102"/>
  <c r="D102"/>
  <c r="F102"/>
  <c r="I102"/>
  <c r="K102"/>
  <c r="L102"/>
  <c r="T102"/>
  <c r="U102"/>
  <c r="G103"/>
  <c r="A103"/>
  <c r="E103"/>
  <c r="H103"/>
  <c r="D103"/>
  <c r="F103"/>
  <c r="I103"/>
  <c r="K103"/>
  <c r="L103"/>
  <c r="T103"/>
  <c r="U103"/>
  <c r="G104"/>
  <c r="A104"/>
  <c r="E104"/>
  <c r="H104"/>
  <c r="D104"/>
  <c r="F104"/>
  <c r="I104"/>
  <c r="K104"/>
  <c r="L104"/>
  <c r="T104"/>
  <c r="U104"/>
  <c r="G105"/>
  <c r="A105"/>
  <c r="E105"/>
  <c r="H105"/>
  <c r="D105"/>
  <c r="F105"/>
  <c r="I105"/>
  <c r="K105"/>
  <c r="L105"/>
  <c r="T105"/>
  <c r="U105"/>
  <c r="G106"/>
  <c r="A106"/>
  <c r="E106"/>
  <c r="H106"/>
  <c r="D106"/>
  <c r="F106"/>
  <c r="I106"/>
  <c r="K106"/>
  <c r="L106"/>
  <c r="T106"/>
  <c r="U106"/>
  <c r="G107"/>
  <c r="A107"/>
  <c r="E107"/>
  <c r="H107"/>
  <c r="D107"/>
  <c r="F107"/>
  <c r="I107"/>
  <c r="K107"/>
  <c r="L107"/>
  <c r="T107"/>
  <c r="U107"/>
  <c r="G108"/>
  <c r="A108"/>
  <c r="E108"/>
  <c r="H108"/>
  <c r="D108"/>
  <c r="F108"/>
  <c r="I108"/>
  <c r="K108"/>
  <c r="L108"/>
  <c r="T108"/>
  <c r="U108"/>
  <c r="G109"/>
  <c r="A109"/>
  <c r="E109"/>
  <c r="H109"/>
  <c r="D109"/>
  <c r="F109"/>
  <c r="I109"/>
  <c r="K109"/>
  <c r="L109"/>
  <c r="T109"/>
  <c r="U109"/>
  <c r="G110"/>
  <c r="A110"/>
  <c r="E110"/>
  <c r="H110"/>
  <c r="D110"/>
  <c r="F110"/>
  <c r="I110"/>
  <c r="K110"/>
  <c r="L110"/>
  <c r="T110"/>
  <c r="U110"/>
  <c r="G111"/>
  <c r="A111"/>
  <c r="E111"/>
  <c r="H111"/>
  <c r="D111"/>
  <c r="F111"/>
  <c r="I111"/>
  <c r="K111"/>
  <c r="L111"/>
  <c r="T111"/>
  <c r="U111"/>
  <c r="G112"/>
  <c r="A112"/>
  <c r="E112"/>
  <c r="H112"/>
  <c r="D112"/>
  <c r="F112"/>
  <c r="I112"/>
  <c r="K112"/>
  <c r="L112"/>
  <c r="T112"/>
  <c r="U112"/>
  <c r="G113"/>
  <c r="A113"/>
  <c r="E113"/>
  <c r="H113"/>
  <c r="D113"/>
  <c r="F113"/>
  <c r="I113"/>
  <c r="K113"/>
  <c r="L113"/>
  <c r="T113"/>
  <c r="U113"/>
  <c r="G114"/>
  <c r="A114"/>
  <c r="E114"/>
  <c r="H114"/>
  <c r="D114"/>
  <c r="F114"/>
  <c r="I114"/>
  <c r="K114"/>
  <c r="L114"/>
  <c r="T114"/>
  <c r="U114"/>
  <c r="G115"/>
  <c r="A115"/>
  <c r="E115"/>
  <c r="H115"/>
  <c r="D115"/>
  <c r="F115"/>
  <c r="I115"/>
  <c r="K115"/>
  <c r="L115"/>
  <c r="T115"/>
  <c r="U115"/>
  <c r="G116"/>
  <c r="A116"/>
  <c r="E116"/>
  <c r="H116"/>
  <c r="D116"/>
  <c r="F116"/>
  <c r="I116"/>
  <c r="K116"/>
  <c r="L116"/>
  <c r="T116"/>
  <c r="U116"/>
  <c r="G117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A117"/>
  <c r="E117"/>
  <c r="K117"/>
  <c r="L117"/>
  <c r="D117"/>
  <c r="T117"/>
  <c r="U117"/>
  <c r="G118"/>
  <c r="H117"/>
  <c r="A118"/>
  <c r="E118"/>
  <c r="H118"/>
  <c r="D118"/>
  <c r="F117"/>
  <c r="F118"/>
  <c r="I118"/>
  <c r="I117"/>
  <c r="K118"/>
  <c r="L118"/>
  <c r="T118"/>
  <c r="U118"/>
  <c r="G119"/>
  <c r="A119"/>
  <c r="E119"/>
  <c r="H119"/>
  <c r="D119"/>
  <c r="F119"/>
  <c r="I119"/>
  <c r="K119"/>
  <c r="L119"/>
  <c r="T119"/>
  <c r="U119"/>
  <c r="G120"/>
  <c r="A120"/>
  <c r="E120"/>
  <c r="H120"/>
  <c r="D120"/>
  <c r="F120"/>
  <c r="I120"/>
  <c r="K120"/>
  <c r="L120"/>
  <c r="T120"/>
  <c r="U120"/>
  <c r="G121"/>
  <c r="A121"/>
  <c r="E121"/>
  <c r="H121"/>
  <c r="D121"/>
  <c r="F121"/>
  <c r="I121"/>
  <c r="K121"/>
  <c r="L121"/>
  <c r="T121"/>
  <c r="U121"/>
  <c r="G122"/>
  <c r="A122"/>
  <c r="E122"/>
  <c r="H122"/>
  <c r="D122"/>
  <c r="F122"/>
  <c r="I122"/>
  <c r="K122"/>
  <c r="L122"/>
  <c r="T122"/>
  <c r="U122"/>
  <c r="G123"/>
  <c r="A123"/>
  <c r="E123"/>
  <c r="H123"/>
  <c r="D123"/>
  <c r="F123"/>
  <c r="I123"/>
  <c r="K123"/>
  <c r="L123"/>
  <c r="T123"/>
  <c r="U123"/>
  <c r="G124"/>
  <c r="A124"/>
  <c r="E124"/>
  <c r="H124"/>
  <c r="D124"/>
  <c r="F124"/>
  <c r="I124"/>
  <c r="K124"/>
  <c r="L124"/>
  <c r="T124"/>
  <c r="U124"/>
  <c r="G125"/>
  <c r="A125"/>
  <c r="E125"/>
  <c r="H125"/>
  <c r="D125"/>
  <c r="F125"/>
  <c r="I125"/>
  <c r="K125"/>
  <c r="L125"/>
  <c r="T125"/>
  <c r="U125"/>
  <c r="G126"/>
  <c r="A126"/>
  <c r="E126"/>
  <c r="H126"/>
  <c r="D126"/>
  <c r="F126"/>
  <c r="I126"/>
  <c r="K126"/>
  <c r="L126"/>
  <c r="T126"/>
  <c r="U126"/>
  <c r="G127"/>
  <c r="A127"/>
  <c r="E127"/>
  <c r="H127"/>
  <c r="D127"/>
  <c r="F127"/>
  <c r="I127"/>
  <c r="K127"/>
  <c r="L127"/>
  <c r="T127"/>
  <c r="U127"/>
  <c r="G128"/>
  <c r="A128"/>
  <c r="E128"/>
  <c r="H128"/>
  <c r="D128"/>
  <c r="F128"/>
  <c r="I128"/>
  <c r="K128"/>
  <c r="L128"/>
  <c r="T128"/>
  <c r="U128"/>
  <c r="G129"/>
  <c r="A129"/>
  <c r="E129"/>
  <c r="H129"/>
  <c r="D129"/>
  <c r="F129"/>
  <c r="I129"/>
  <c r="K129"/>
  <c r="L129"/>
  <c r="T129"/>
  <c r="U129"/>
  <c r="G130"/>
  <c r="A130"/>
  <c r="E130"/>
  <c r="H130"/>
  <c r="D130"/>
  <c r="F130"/>
  <c r="I130"/>
  <c r="K130"/>
  <c r="L130"/>
  <c r="T130"/>
  <c r="U130"/>
  <c r="G131"/>
  <c r="A131"/>
  <c r="E131"/>
  <c r="H131"/>
  <c r="D131"/>
  <c r="F131"/>
  <c r="I131"/>
  <c r="K131"/>
  <c r="L131"/>
  <c r="T131"/>
  <c r="U131"/>
  <c r="G132"/>
  <c r="A132"/>
  <c r="E132"/>
  <c r="H132"/>
  <c r="D132"/>
  <c r="F132"/>
  <c r="I132"/>
  <c r="K132"/>
  <c r="L132"/>
  <c r="T132"/>
  <c r="U132"/>
  <c r="G133"/>
  <c r="A133"/>
  <c r="E133"/>
  <c r="H133"/>
  <c r="D133"/>
  <c r="F133"/>
  <c r="I133"/>
  <c r="K133"/>
  <c r="L133"/>
  <c r="T133"/>
  <c r="U133"/>
  <c r="G134"/>
  <c r="A134"/>
  <c r="E134"/>
  <c r="H134"/>
  <c r="D134"/>
  <c r="F134"/>
  <c r="I134"/>
  <c r="K134"/>
  <c r="L134"/>
  <c r="T134"/>
  <c r="U134"/>
  <c r="G135"/>
  <c r="A135"/>
  <c r="E135"/>
  <c r="H135"/>
  <c r="D135"/>
  <c r="F135"/>
  <c r="I135"/>
  <c r="K135"/>
  <c r="L135"/>
  <c r="T135"/>
  <c r="U135"/>
  <c r="G136"/>
  <c r="A136"/>
  <c r="E136"/>
  <c r="H136"/>
  <c r="D136"/>
  <c r="F136"/>
  <c r="I136"/>
  <c r="K136"/>
  <c r="L136"/>
  <c r="T136"/>
  <c r="U136"/>
  <c r="G137"/>
  <c r="A137"/>
  <c r="E137"/>
  <c r="H137"/>
  <c r="D137"/>
  <c r="F137"/>
  <c r="I137"/>
  <c r="K137"/>
  <c r="L137"/>
  <c r="T137"/>
  <c r="U137"/>
  <c r="G138"/>
  <c r="A138"/>
  <c r="E138"/>
  <c r="H138"/>
  <c r="D138"/>
  <c r="F138"/>
  <c r="I138"/>
  <c r="K138"/>
  <c r="L138"/>
  <c r="T138"/>
  <c r="U138"/>
  <c r="G139"/>
  <c r="A139"/>
  <c r="E139"/>
  <c r="H139"/>
  <c r="D139"/>
  <c r="F139"/>
  <c r="I139"/>
  <c r="K139"/>
  <c r="L139"/>
  <c r="T139"/>
  <c r="U139"/>
  <c r="G140"/>
  <c r="A140"/>
  <c r="E140"/>
  <c r="H140"/>
  <c r="D140"/>
  <c r="F140"/>
  <c r="I140"/>
  <c r="K140"/>
  <c r="L140"/>
  <c r="T140"/>
  <c r="U140"/>
  <c r="G141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A141"/>
  <c r="E141"/>
  <c r="K141"/>
  <c r="L141"/>
  <c r="D141"/>
  <c r="T141"/>
  <c r="U141"/>
  <c r="G142"/>
  <c r="H141"/>
  <c r="A142"/>
  <c r="E142"/>
  <c r="H142"/>
  <c r="D142"/>
  <c r="F141"/>
  <c r="F142"/>
  <c r="I142"/>
  <c r="I141"/>
  <c r="K142"/>
  <c r="L142"/>
  <c r="T142"/>
  <c r="U142"/>
  <c r="G143"/>
  <c r="A143"/>
  <c r="E143"/>
  <c r="H143"/>
  <c r="D143"/>
  <c r="F143"/>
  <c r="I143"/>
  <c r="K143"/>
  <c r="L143"/>
  <c r="T143"/>
  <c r="U143"/>
  <c r="G144"/>
  <c r="A144"/>
  <c r="E144"/>
  <c r="H144"/>
  <c r="D144"/>
  <c r="F144"/>
  <c r="I144"/>
  <c r="K144"/>
  <c r="L144"/>
  <c r="T144"/>
  <c r="U144"/>
  <c r="G145"/>
  <c r="A145"/>
  <c r="E145"/>
  <c r="H145"/>
  <c r="D145"/>
  <c r="F145"/>
  <c r="I145"/>
  <c r="K145"/>
  <c r="L145"/>
  <c r="T145"/>
  <c r="U145"/>
  <c r="G146"/>
  <c r="A146"/>
  <c r="E146"/>
  <c r="H146"/>
  <c r="D146"/>
  <c r="F146"/>
  <c r="I146"/>
  <c r="K146"/>
  <c r="L146"/>
  <c r="T146"/>
  <c r="U146"/>
  <c r="G147"/>
  <c r="A147"/>
  <c r="E147"/>
  <c r="H147"/>
  <c r="D147"/>
  <c r="F147"/>
  <c r="I147"/>
  <c r="K147"/>
  <c r="L147"/>
  <c r="T147"/>
  <c r="U147"/>
  <c r="G148"/>
  <c r="A148"/>
  <c r="E148"/>
  <c r="H148"/>
  <c r="D148"/>
  <c r="F148"/>
  <c r="I148"/>
  <c r="K148"/>
  <c r="L148"/>
  <c r="T148"/>
  <c r="U148"/>
  <c r="G149"/>
  <c r="A149"/>
  <c r="E149"/>
  <c r="H149"/>
  <c r="D149"/>
  <c r="F149"/>
  <c r="I149"/>
  <c r="K149"/>
  <c r="L149"/>
  <c r="T149"/>
  <c r="U149"/>
  <c r="G150"/>
  <c r="A150"/>
  <c r="E150"/>
  <c r="H150"/>
  <c r="D150"/>
  <c r="F150"/>
  <c r="I150"/>
  <c r="K150"/>
  <c r="L150"/>
  <c r="T150"/>
  <c r="U150"/>
  <c r="G151"/>
  <c r="A151"/>
  <c r="E151"/>
  <c r="H151"/>
  <c r="D151"/>
  <c r="F151"/>
  <c r="I151"/>
  <c r="K151"/>
  <c r="L151"/>
  <c r="T151"/>
  <c r="U151"/>
  <c r="G152"/>
  <c r="A152"/>
  <c r="E152"/>
  <c r="H152"/>
  <c r="D152"/>
  <c r="F152"/>
  <c r="I152"/>
  <c r="K152"/>
  <c r="L152"/>
  <c r="T152"/>
  <c r="U152"/>
  <c r="G153"/>
  <c r="A153"/>
  <c r="E153"/>
  <c r="H153"/>
  <c r="D153"/>
  <c r="F153"/>
  <c r="I153"/>
  <c r="K153"/>
  <c r="L153"/>
  <c r="T153"/>
  <c r="U153"/>
  <c r="G154"/>
  <c r="A154"/>
  <c r="E154"/>
  <c r="H154"/>
  <c r="D154"/>
  <c r="F154"/>
  <c r="I154"/>
  <c r="K154"/>
  <c r="L154"/>
  <c r="T154"/>
  <c r="U154"/>
  <c r="G155"/>
  <c r="A155"/>
  <c r="E155"/>
  <c r="H155"/>
  <c r="D155"/>
  <c r="F155"/>
  <c r="I155"/>
  <c r="K155"/>
  <c r="L155"/>
  <c r="T155"/>
  <c r="U155"/>
  <c r="G156"/>
  <c r="A156"/>
  <c r="E156"/>
  <c r="H156"/>
  <c r="D156"/>
  <c r="F156"/>
  <c r="I156"/>
  <c r="K156"/>
  <c r="L156"/>
  <c r="T156"/>
  <c r="U156"/>
  <c r="G157"/>
  <c r="A157"/>
  <c r="E157"/>
  <c r="H157"/>
  <c r="D157"/>
  <c r="F157"/>
  <c r="I157"/>
  <c r="K157"/>
  <c r="L157"/>
  <c r="T157"/>
  <c r="U157"/>
  <c r="G158"/>
  <c r="A158"/>
  <c r="E158"/>
  <c r="H158"/>
  <c r="D158"/>
  <c r="F158"/>
  <c r="I158"/>
  <c r="K158"/>
  <c r="L158"/>
  <c r="T158"/>
  <c r="U158"/>
  <c r="G159"/>
  <c r="A159"/>
  <c r="E159"/>
  <c r="H159"/>
  <c r="D159"/>
  <c r="F159"/>
  <c r="I159"/>
  <c r="K159"/>
  <c r="L159"/>
  <c r="T159"/>
  <c r="U159"/>
  <c r="G160"/>
  <c r="A160"/>
  <c r="E160"/>
  <c r="H160"/>
  <c r="D160"/>
  <c r="F160"/>
  <c r="I160"/>
  <c r="K160"/>
  <c r="L160"/>
  <c r="T160"/>
  <c r="U160"/>
  <c r="G161"/>
  <c r="A161"/>
  <c r="E161"/>
  <c r="H161"/>
  <c r="D161"/>
  <c r="F161"/>
  <c r="I161"/>
  <c r="K161"/>
  <c r="L161"/>
  <c r="T161"/>
  <c r="U161"/>
  <c r="G162"/>
  <c r="A162"/>
  <c r="E162"/>
  <c r="H162"/>
  <c r="D162"/>
  <c r="F162"/>
  <c r="I162"/>
  <c r="K162"/>
  <c r="L162"/>
  <c r="T162"/>
  <c r="U162"/>
  <c r="G163"/>
  <c r="A163"/>
  <c r="E163"/>
  <c r="H163"/>
  <c r="D163"/>
  <c r="F163"/>
  <c r="I163"/>
  <c r="K163"/>
  <c r="L163"/>
  <c r="T163"/>
  <c r="U163"/>
  <c r="G164"/>
  <c r="A164"/>
  <c r="E164"/>
  <c r="H164"/>
  <c r="D164"/>
  <c r="F164"/>
  <c r="I164"/>
  <c r="K164"/>
  <c r="L164"/>
  <c r="T164"/>
  <c r="U164"/>
  <c r="G165"/>
  <c r="A165"/>
  <c r="E165"/>
  <c r="H165"/>
  <c r="D165"/>
  <c r="F165"/>
  <c r="I165"/>
  <c r="K165"/>
  <c r="L165"/>
  <c r="T165"/>
  <c r="U165"/>
  <c r="G166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A166"/>
  <c r="E166"/>
  <c r="K166"/>
  <c r="L166"/>
  <c r="D166"/>
  <c r="T166"/>
  <c r="U166"/>
  <c r="G167"/>
  <c r="H166"/>
  <c r="A167"/>
  <c r="E167"/>
  <c r="H167"/>
  <c r="D167"/>
  <c r="F166"/>
  <c r="F167"/>
  <c r="I167"/>
  <c r="I166"/>
  <c r="K167"/>
  <c r="L167"/>
  <c r="T167"/>
  <c r="U167"/>
  <c r="G168"/>
  <c r="A168"/>
  <c r="E168"/>
  <c r="H168"/>
  <c r="D168"/>
  <c r="F168"/>
  <c r="I168"/>
  <c r="K168"/>
  <c r="L168"/>
  <c r="T168"/>
  <c r="U168"/>
  <c r="G169"/>
  <c r="A169"/>
  <c r="E169"/>
  <c r="H169"/>
  <c r="D169"/>
  <c r="F169"/>
  <c r="I169"/>
  <c r="K169"/>
  <c r="L169"/>
  <c r="T169"/>
  <c r="U169"/>
  <c r="G170"/>
  <c r="A170"/>
  <c r="E170"/>
  <c r="H170"/>
  <c r="D170"/>
  <c r="F170"/>
  <c r="I170"/>
  <c r="K170"/>
  <c r="L170"/>
  <c r="T170"/>
  <c r="U170"/>
  <c r="G171"/>
  <c r="A171"/>
  <c r="E171"/>
  <c r="H171"/>
  <c r="D171"/>
  <c r="F171"/>
  <c r="I171"/>
  <c r="K171"/>
  <c r="L171"/>
  <c r="T171"/>
  <c r="U171"/>
  <c r="G172"/>
  <c r="A172"/>
  <c r="E172"/>
  <c r="H172"/>
  <c r="D172"/>
  <c r="F172"/>
  <c r="I172"/>
  <c r="K172"/>
  <c r="L172"/>
  <c r="T172"/>
  <c r="U172"/>
  <c r="G173"/>
  <c r="A173"/>
  <c r="E173"/>
  <c r="H173"/>
  <c r="D173"/>
  <c r="F173"/>
  <c r="I173"/>
  <c r="K173"/>
  <c r="L173"/>
  <c r="T173"/>
  <c r="U173"/>
  <c r="G174"/>
  <c r="A174"/>
  <c r="E174"/>
  <c r="H174"/>
  <c r="D174"/>
  <c r="F174"/>
  <c r="I174"/>
  <c r="K174"/>
  <c r="L174"/>
  <c r="T174"/>
  <c r="U174"/>
  <c r="G175"/>
  <c r="A175"/>
  <c r="E175"/>
  <c r="H175"/>
  <c r="D175"/>
  <c r="F175"/>
  <c r="I175"/>
  <c r="K175"/>
  <c r="L175"/>
  <c r="T175"/>
  <c r="U175"/>
  <c r="G176"/>
  <c r="A176"/>
  <c r="E176"/>
  <c r="H176"/>
  <c r="D176"/>
  <c r="F176"/>
  <c r="I176"/>
  <c r="K176"/>
  <c r="L176"/>
  <c r="T176"/>
  <c r="U176"/>
  <c r="G177"/>
  <c r="A177"/>
  <c r="E177"/>
  <c r="H177"/>
  <c r="D177"/>
  <c r="F177"/>
  <c r="I177"/>
  <c r="K177"/>
  <c r="L177"/>
  <c r="T177"/>
  <c r="U177"/>
  <c r="G178"/>
  <c r="A178"/>
  <c r="E178"/>
  <c r="H178"/>
  <c r="D178"/>
  <c r="F178"/>
  <c r="I178"/>
  <c r="K178"/>
  <c r="L178"/>
  <c r="T178"/>
  <c r="U178"/>
  <c r="G179"/>
  <c r="A179"/>
  <c r="E179"/>
  <c r="H179"/>
  <c r="D179"/>
  <c r="F179"/>
  <c r="I179"/>
  <c r="K179"/>
  <c r="L179"/>
  <c r="T179"/>
  <c r="U179"/>
  <c r="G180"/>
  <c r="A180"/>
  <c r="E180"/>
  <c r="H180"/>
  <c r="D180"/>
  <c r="F180"/>
  <c r="I180"/>
  <c r="K180"/>
  <c r="L180"/>
  <c r="T180"/>
  <c r="U180"/>
  <c r="G181"/>
  <c r="A181"/>
  <c r="E181"/>
  <c r="H181"/>
  <c r="D181"/>
  <c r="F181"/>
  <c r="I181"/>
  <c r="K181"/>
  <c r="L181"/>
  <c r="T181"/>
  <c r="U181"/>
  <c r="G182"/>
  <c r="A182"/>
  <c r="E182"/>
  <c r="H182"/>
  <c r="D182"/>
  <c r="F182"/>
  <c r="I182"/>
  <c r="K182"/>
  <c r="L182"/>
  <c r="T182"/>
  <c r="U182"/>
  <c r="G183"/>
  <c r="A183"/>
  <c r="E183"/>
  <c r="H183"/>
  <c r="D183"/>
  <c r="F183"/>
  <c r="I183"/>
  <c r="K183"/>
  <c r="L183"/>
  <c r="T183"/>
  <c r="U183"/>
  <c r="G184"/>
  <c r="A184"/>
  <c r="E184"/>
  <c r="H184"/>
  <c r="D184"/>
  <c r="F184"/>
  <c r="I184"/>
  <c r="K184"/>
  <c r="L184"/>
  <c r="T184"/>
  <c r="U184"/>
  <c r="G185"/>
  <c r="A185"/>
  <c r="E185"/>
  <c r="H185"/>
  <c r="D185"/>
  <c r="F185"/>
  <c r="I185"/>
  <c r="K185"/>
  <c r="L185"/>
  <c r="T185"/>
  <c r="U185"/>
  <c r="G186"/>
  <c r="A186"/>
  <c r="E186"/>
  <c r="H186"/>
  <c r="D186"/>
  <c r="F186"/>
  <c r="I186"/>
  <c r="K186"/>
  <c r="L186"/>
  <c r="T186"/>
  <c r="U186"/>
  <c r="G187"/>
  <c r="A187"/>
  <c r="E187"/>
  <c r="H187"/>
  <c r="D187"/>
  <c r="F187"/>
  <c r="I187"/>
  <c r="K187"/>
  <c r="L187"/>
  <c r="T187"/>
  <c r="U187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T20"/>
  <c r="U20"/>
  <c r="AE6" i="5"/>
  <c r="AE7"/>
  <c r="AE8"/>
  <c r="AE9"/>
  <c r="AE10"/>
  <c r="AE11"/>
  <c r="AE12"/>
  <c r="AE13"/>
  <c r="AE14"/>
  <c r="AE15"/>
  <c r="AE16"/>
  <c r="AE17"/>
  <c r="AE18"/>
  <c r="AE19"/>
  <c r="AE20"/>
  <c r="AE21"/>
  <c r="AE24"/>
  <c r="AE4"/>
  <c r="B58"/>
  <c r="AC6"/>
  <c r="AC7"/>
  <c r="AC8"/>
  <c r="AC9"/>
  <c r="AC10"/>
  <c r="AC11"/>
  <c r="AC12"/>
  <c r="AC13"/>
  <c r="AC14"/>
  <c r="AC15"/>
  <c r="AC16"/>
  <c r="AC17"/>
  <c r="AC18"/>
  <c r="AC19"/>
  <c r="AC20"/>
  <c r="AC21"/>
  <c r="AC24"/>
  <c r="AC4"/>
  <c r="AA6"/>
  <c r="AA7"/>
  <c r="AA8"/>
  <c r="AA9"/>
  <c r="AA10"/>
  <c r="AA11"/>
  <c r="AA12"/>
  <c r="AA13"/>
  <c r="AA14"/>
  <c r="AA15"/>
  <c r="AA16"/>
  <c r="AA17"/>
  <c r="AA18"/>
  <c r="AA19"/>
  <c r="AA20"/>
  <c r="AA21"/>
  <c r="AA24"/>
  <c r="AA4"/>
  <c r="M6"/>
  <c r="I6"/>
  <c r="H6"/>
  <c r="G6"/>
  <c r="B59"/>
  <c r="B60"/>
  <c r="B61"/>
  <c r="B62"/>
  <c r="B63"/>
  <c r="B64"/>
  <c r="B65"/>
  <c r="B66"/>
  <c r="B67"/>
  <c r="B68"/>
  <c r="B69"/>
  <c r="AN5" i="18"/>
  <c r="H4"/>
  <c r="D28" i="9"/>
  <c r="X8" i="1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M7" i="5"/>
  <c r="M8"/>
  <c r="M9"/>
  <c r="M10"/>
  <c r="M11"/>
  <c r="M12"/>
  <c r="M13"/>
  <c r="M14"/>
  <c r="M15"/>
  <c r="M16"/>
  <c r="M17"/>
  <c r="T8" i="20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5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5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5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5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5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5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5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5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5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5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5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5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5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5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5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5"/>
  <c r="Z4" i="18" a="1"/>
  <c r="Z4"/>
  <c r="A58" i="5"/>
  <c r="A59"/>
  <c r="A60"/>
  <c r="A61"/>
  <c r="A62"/>
  <c r="A63"/>
  <c r="A64"/>
  <c r="A65"/>
  <c r="A66"/>
  <c r="A67"/>
  <c r="A68"/>
  <c r="A69"/>
  <c r="A70"/>
  <c r="A71"/>
  <c r="A72"/>
  <c r="A73"/>
  <c r="BR2" i="18"/>
  <c r="H59" i="5"/>
  <c r="BS2" i="18"/>
  <c r="H60" i="5"/>
  <c r="BT2" i="18"/>
  <c r="H61" i="5"/>
  <c r="BU2" i="18"/>
  <c r="H62" i="5"/>
  <c r="BV2" i="18"/>
  <c r="H63" i="5"/>
  <c r="BW2" i="18"/>
  <c r="H64" i="5"/>
  <c r="BX2" i="18"/>
  <c r="H65" i="5"/>
  <c r="BY2" i="18"/>
  <c r="H66" i="5"/>
  <c r="BZ2" i="18"/>
  <c r="H67" i="5"/>
  <c r="CA2" i="18"/>
  <c r="H68" i="5"/>
  <c r="BG1" i="18"/>
  <c r="CB1"/>
  <c r="CB2"/>
  <c r="H69" i="5"/>
  <c r="BH1" i="18"/>
  <c r="CC1"/>
  <c r="CC2"/>
  <c r="H70" i="5"/>
  <c r="CD2" i="18"/>
  <c r="H71" i="5"/>
  <c r="CE2" i="18"/>
  <c r="H72" i="5"/>
  <c r="CF2" i="18"/>
  <c r="H73" i="5"/>
  <c r="BQ2" i="18"/>
  <c r="H58" i="5"/>
  <c r="F59"/>
  <c r="F60"/>
  <c r="F61"/>
  <c r="F62"/>
  <c r="F63"/>
  <c r="F64"/>
  <c r="F65"/>
  <c r="F66"/>
  <c r="F67"/>
  <c r="F68"/>
  <c r="F69"/>
  <c r="F58"/>
  <c r="E59"/>
  <c r="E60"/>
  <c r="E61"/>
  <c r="E62"/>
  <c r="E63"/>
  <c r="E64"/>
  <c r="E65"/>
  <c r="E66"/>
  <c r="E67"/>
  <c r="E68"/>
  <c r="E69"/>
  <c r="E58"/>
  <c r="G7"/>
  <c r="G8"/>
  <c r="G9"/>
  <c r="G10"/>
  <c r="G11"/>
  <c r="G12"/>
  <c r="G13"/>
  <c r="G14"/>
  <c r="G15"/>
  <c r="G16"/>
  <c r="G17"/>
  <c r="I21"/>
  <c r="I20"/>
  <c r="I19"/>
  <c r="H21"/>
  <c r="H20"/>
  <c r="H19"/>
  <c r="H18"/>
  <c r="H17"/>
  <c r="H16"/>
  <c r="H15"/>
  <c r="H14"/>
  <c r="H13"/>
  <c r="H12"/>
  <c r="H11"/>
  <c r="H10"/>
  <c r="H9"/>
  <c r="H8"/>
  <c r="H7"/>
  <c r="Q48"/>
  <c r="I7"/>
  <c r="I8"/>
  <c r="I9"/>
  <c r="I10"/>
  <c r="I11"/>
  <c r="I12"/>
  <c r="I13"/>
  <c r="I14"/>
  <c r="I15"/>
  <c r="I16"/>
  <c r="I17"/>
  <c r="I18"/>
  <c r="Z8" i="18"/>
  <c r="T4" i="20" a="1"/>
  <c r="S4" a="1"/>
  <c r="S4"/>
  <c r="R4" a="1"/>
  <c r="R4"/>
  <c r="Q4" a="1"/>
  <c r="Q4"/>
  <c r="P4" a="1"/>
  <c r="P4"/>
  <c r="O4" a="1"/>
  <c r="O4"/>
  <c r="N4" a="1"/>
  <c r="N4"/>
  <c r="M4" a="1"/>
  <c r="M4"/>
  <c r="L4" a="1"/>
  <c r="L4"/>
  <c r="K4" a="1"/>
  <c r="K4"/>
  <c r="J4" a="1"/>
  <c r="J4"/>
  <c r="I4" a="1"/>
  <c r="I4"/>
  <c r="H4" a="1"/>
  <c r="H4"/>
  <c r="G4" a="1"/>
  <c r="G4"/>
  <c r="F4" a="1"/>
  <c r="F4"/>
  <c r="E4" a="1"/>
  <c r="E4"/>
  <c r="AP5" i="18"/>
  <c r="AO5"/>
  <c r="AM5"/>
  <c r="AL5"/>
  <c r="AK5"/>
  <c r="AJ5"/>
  <c r="AI5"/>
  <c r="AH5"/>
  <c r="AG5"/>
  <c r="AF5"/>
  <c r="AE5"/>
  <c r="AD5"/>
  <c r="AC5"/>
  <c r="AB5"/>
  <c r="AA5"/>
  <c r="Z5"/>
  <c r="AC4" a="1"/>
  <c r="AC4"/>
  <c r="AB4" a="1"/>
  <c r="AB4"/>
  <c r="AA4" a="1"/>
  <c r="AA4"/>
  <c r="D29" i="9"/>
  <c r="Q29"/>
  <c r="P29"/>
  <c r="N29"/>
  <c r="M29"/>
  <c r="L29"/>
  <c r="K29"/>
  <c r="J29"/>
  <c r="H29"/>
  <c r="I29"/>
  <c r="G29"/>
  <c r="F29"/>
  <c r="E29"/>
  <c r="AP4" i="18" a="1"/>
  <c r="AP4"/>
  <c r="AO4" a="1"/>
  <c r="AO4"/>
  <c r="AN4" a="1"/>
  <c r="AN4"/>
  <c r="AM4" a="1"/>
  <c r="AM4"/>
  <c r="AL4" a="1"/>
  <c r="AL4"/>
  <c r="AK4" a="1"/>
  <c r="AK4"/>
  <c r="AJ4" a="1"/>
  <c r="AJ4"/>
  <c r="AI4" a="1"/>
  <c r="AI4"/>
  <c r="AH4" a="1"/>
  <c r="AH4"/>
  <c r="AG4" a="1"/>
  <c r="AG4"/>
  <c r="AF4" a="1"/>
  <c r="AF4"/>
  <c r="AE4" a="1"/>
  <c r="AE4"/>
  <c r="AD4" a="1"/>
  <c r="AD4"/>
  <c r="D4"/>
  <c r="E26" i="9"/>
  <c r="T7" i="20"/>
  <c r="S7"/>
  <c r="R7"/>
  <c r="H7"/>
  <c r="I7"/>
  <c r="J7"/>
  <c r="K7"/>
  <c r="L7"/>
  <c r="M7"/>
  <c r="N7"/>
  <c r="O7"/>
  <c r="P7"/>
  <c r="Q7"/>
  <c r="T4" i="18"/>
  <c r="S4"/>
  <c r="R4"/>
  <c r="Q4"/>
  <c r="P4"/>
  <c r="O4"/>
  <c r="N4"/>
  <c r="M4"/>
  <c r="L4"/>
  <c r="K4"/>
  <c r="J4"/>
  <c r="I4"/>
  <c r="G4"/>
  <c r="F4"/>
  <c r="E4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BK174"/>
  <c r="CF174"/>
  <c r="BJ174"/>
  <c r="CE174"/>
  <c r="BI174"/>
  <c r="CD174"/>
  <c r="BH174"/>
  <c r="CC174"/>
  <c r="BG174"/>
  <c r="CB174"/>
  <c r="BF174"/>
  <c r="CA174"/>
  <c r="BE174"/>
  <c r="BZ174"/>
  <c r="BD174"/>
  <c r="BY174"/>
  <c r="BC174"/>
  <c r="BX174"/>
  <c r="BB174"/>
  <c r="BW174"/>
  <c r="BA174"/>
  <c r="BV174"/>
  <c r="AZ174"/>
  <c r="BU174"/>
  <c r="AY174"/>
  <c r="BT174"/>
  <c r="AX174"/>
  <c r="BS174"/>
  <c r="AW174"/>
  <c r="BR174"/>
  <c r="AV174"/>
  <c r="B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BK173"/>
  <c r="CF173"/>
  <c r="BJ173"/>
  <c r="CE173"/>
  <c r="BI173"/>
  <c r="CD173"/>
  <c r="BH173"/>
  <c r="CC173"/>
  <c r="BG173"/>
  <c r="CB173"/>
  <c r="BF173"/>
  <c r="CA173"/>
  <c r="BE173"/>
  <c r="BZ173"/>
  <c r="BD173"/>
  <c r="BY173"/>
  <c r="BC173"/>
  <c r="BX173"/>
  <c r="BB173"/>
  <c r="BW173"/>
  <c r="BA173"/>
  <c r="BV173"/>
  <c r="AZ173"/>
  <c r="BU173"/>
  <c r="AY173"/>
  <c r="BT173"/>
  <c r="AX173"/>
  <c r="BS173"/>
  <c r="AW173"/>
  <c r="BR173"/>
  <c r="AV173"/>
  <c r="B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BK172"/>
  <c r="CF172"/>
  <c r="BJ172"/>
  <c r="CE172"/>
  <c r="BI172"/>
  <c r="CD172"/>
  <c r="BH172"/>
  <c r="CC172"/>
  <c r="BG172"/>
  <c r="CB172"/>
  <c r="BF172"/>
  <c r="CA172"/>
  <c r="BE172"/>
  <c r="BZ172"/>
  <c r="BD172"/>
  <c r="BY172"/>
  <c r="BC172"/>
  <c r="BX172"/>
  <c r="BB172"/>
  <c r="BW172"/>
  <c r="BA172"/>
  <c r="BV172"/>
  <c r="AZ172"/>
  <c r="BU172"/>
  <c r="AY172"/>
  <c r="BT172"/>
  <c r="AX172"/>
  <c r="BS172"/>
  <c r="AW172"/>
  <c r="BR172"/>
  <c r="AV172"/>
  <c r="B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BK171"/>
  <c r="CF171"/>
  <c r="BJ171"/>
  <c r="CE171"/>
  <c r="BI171"/>
  <c r="CD171"/>
  <c r="BH171"/>
  <c r="CC171"/>
  <c r="BG171"/>
  <c r="CB171"/>
  <c r="BF171"/>
  <c r="CA171"/>
  <c r="BE171"/>
  <c r="BZ171"/>
  <c r="BD171"/>
  <c r="BY171"/>
  <c r="BC171"/>
  <c r="BX171"/>
  <c r="BB171"/>
  <c r="BW171"/>
  <c r="BA171"/>
  <c r="BV171"/>
  <c r="AZ171"/>
  <c r="BU171"/>
  <c r="AY171"/>
  <c r="BT171"/>
  <c r="AX171"/>
  <c r="BS171"/>
  <c r="AW171"/>
  <c r="BR171"/>
  <c r="AV171"/>
  <c r="B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BK170"/>
  <c r="CF170"/>
  <c r="BJ170"/>
  <c r="CE170"/>
  <c r="BI170"/>
  <c r="CD170"/>
  <c r="BH170"/>
  <c r="CC170"/>
  <c r="BG170"/>
  <c r="CB170"/>
  <c r="BF170"/>
  <c r="CA170"/>
  <c r="BE170"/>
  <c r="BZ170"/>
  <c r="BD170"/>
  <c r="BY170"/>
  <c r="BC170"/>
  <c r="BX170"/>
  <c r="BB170"/>
  <c r="BW170"/>
  <c r="BA170"/>
  <c r="BV170"/>
  <c r="AZ170"/>
  <c r="BU170"/>
  <c r="AY170"/>
  <c r="BT170"/>
  <c r="AX170"/>
  <c r="BS170"/>
  <c r="AW170"/>
  <c r="BR170"/>
  <c r="AV170"/>
  <c r="B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BK169"/>
  <c r="CF169"/>
  <c r="BJ169"/>
  <c r="CE169"/>
  <c r="BI169"/>
  <c r="CD169"/>
  <c r="BH169"/>
  <c r="CC169"/>
  <c r="BG169"/>
  <c r="CB169"/>
  <c r="BF169"/>
  <c r="CA169"/>
  <c r="BE169"/>
  <c r="BZ169"/>
  <c r="BD169"/>
  <c r="BY169"/>
  <c r="BC169"/>
  <c r="BX169"/>
  <c r="BB169"/>
  <c r="BW169"/>
  <c r="BA169"/>
  <c r="BV169"/>
  <c r="AZ169"/>
  <c r="BU169"/>
  <c r="AY169"/>
  <c r="BT169"/>
  <c r="AX169"/>
  <c r="BS169"/>
  <c r="AW169"/>
  <c r="BR169"/>
  <c r="AV169"/>
  <c r="B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BK168"/>
  <c r="CF168"/>
  <c r="BJ168"/>
  <c r="CE168"/>
  <c r="BI168"/>
  <c r="CD168"/>
  <c r="BH168"/>
  <c r="CC168"/>
  <c r="BG168"/>
  <c r="CB168"/>
  <c r="BF168"/>
  <c r="CA168"/>
  <c r="BE168"/>
  <c r="BZ168"/>
  <c r="BD168"/>
  <c r="BY168"/>
  <c r="BC168"/>
  <c r="BX168"/>
  <c r="BB168"/>
  <c r="BW168"/>
  <c r="BA168"/>
  <c r="BV168"/>
  <c r="AZ168"/>
  <c r="BU168"/>
  <c r="AY168"/>
  <c r="BT168"/>
  <c r="AX168"/>
  <c r="BS168"/>
  <c r="AW168"/>
  <c r="BR168"/>
  <c r="AV168"/>
  <c r="B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BK167"/>
  <c r="CF167"/>
  <c r="BJ167"/>
  <c r="CE167"/>
  <c r="BI167"/>
  <c r="CD167"/>
  <c r="BH167"/>
  <c r="CC167"/>
  <c r="BG167"/>
  <c r="CB167"/>
  <c r="BF167"/>
  <c r="CA167"/>
  <c r="BE167"/>
  <c r="BZ167"/>
  <c r="BD167"/>
  <c r="BY167"/>
  <c r="BC167"/>
  <c r="BX167"/>
  <c r="BB167"/>
  <c r="BW167"/>
  <c r="BA167"/>
  <c r="BV167"/>
  <c r="AZ167"/>
  <c r="BU167"/>
  <c r="AY167"/>
  <c r="BT167"/>
  <c r="AX167"/>
  <c r="BS167"/>
  <c r="AW167"/>
  <c r="BR167"/>
  <c r="AV167"/>
  <c r="B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BK166"/>
  <c r="CF166"/>
  <c r="BJ166"/>
  <c r="CE166"/>
  <c r="BI166"/>
  <c r="CD166"/>
  <c r="BH166"/>
  <c r="CC166"/>
  <c r="BG166"/>
  <c r="CB166"/>
  <c r="BF166"/>
  <c r="CA166"/>
  <c r="BE166"/>
  <c r="BZ166"/>
  <c r="BD166"/>
  <c r="BY166"/>
  <c r="BC166"/>
  <c r="BX166"/>
  <c r="BB166"/>
  <c r="BW166"/>
  <c r="BA166"/>
  <c r="BV166"/>
  <c r="AZ166"/>
  <c r="BU166"/>
  <c r="AY166"/>
  <c r="BT166"/>
  <c r="AX166"/>
  <c r="BS166"/>
  <c r="AW166"/>
  <c r="BR166"/>
  <c r="AV166"/>
  <c r="B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BK165"/>
  <c r="CF165"/>
  <c r="BJ165"/>
  <c r="CE165"/>
  <c r="BI165"/>
  <c r="CD165"/>
  <c r="BH165"/>
  <c r="CC165"/>
  <c r="BG165"/>
  <c r="CB165"/>
  <c r="BF165"/>
  <c r="CA165"/>
  <c r="BE165"/>
  <c r="BZ165"/>
  <c r="BD165"/>
  <c r="BY165"/>
  <c r="BC165"/>
  <c r="BX165"/>
  <c r="BB165"/>
  <c r="BW165"/>
  <c r="BA165"/>
  <c r="BV165"/>
  <c r="AZ165"/>
  <c r="BU165"/>
  <c r="AY165"/>
  <c r="BT165"/>
  <c r="AX165"/>
  <c r="BS165"/>
  <c r="AW165"/>
  <c r="BR165"/>
  <c r="AV165"/>
  <c r="B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BK164"/>
  <c r="CF164"/>
  <c r="BJ164"/>
  <c r="CE164"/>
  <c r="BI164"/>
  <c r="CD164"/>
  <c r="BH164"/>
  <c r="CC164"/>
  <c r="BG164"/>
  <c r="CB164"/>
  <c r="BF164"/>
  <c r="CA164"/>
  <c r="BE164"/>
  <c r="BZ164"/>
  <c r="BD164"/>
  <c r="BY164"/>
  <c r="BC164"/>
  <c r="BX164"/>
  <c r="BB164"/>
  <c r="BW164"/>
  <c r="BA164"/>
  <c r="BV164"/>
  <c r="AZ164"/>
  <c r="BU164"/>
  <c r="AY164"/>
  <c r="BT164"/>
  <c r="AX164"/>
  <c r="BS164"/>
  <c r="AW164"/>
  <c r="BR164"/>
  <c r="AV164"/>
  <c r="B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BK163"/>
  <c r="CF163"/>
  <c r="BJ163"/>
  <c r="CE163"/>
  <c r="BI163"/>
  <c r="CD163"/>
  <c r="BH163"/>
  <c r="CC163"/>
  <c r="BG163"/>
  <c r="CB163"/>
  <c r="BF163"/>
  <c r="CA163"/>
  <c r="BE163"/>
  <c r="BZ163"/>
  <c r="BD163"/>
  <c r="BY163"/>
  <c r="BC163"/>
  <c r="BX163"/>
  <c r="BB163"/>
  <c r="BW163"/>
  <c r="BA163"/>
  <c r="BV163"/>
  <c r="AZ163"/>
  <c r="BU163"/>
  <c r="AY163"/>
  <c r="BT163"/>
  <c r="AX163"/>
  <c r="BS163"/>
  <c r="AW163"/>
  <c r="BR163"/>
  <c r="AV163"/>
  <c r="B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BK162"/>
  <c r="CF162"/>
  <c r="BJ162"/>
  <c r="CE162"/>
  <c r="BI162"/>
  <c r="CD162"/>
  <c r="BH162"/>
  <c r="CC162"/>
  <c r="BG162"/>
  <c r="CB162"/>
  <c r="BF162"/>
  <c r="CA162"/>
  <c r="BE162"/>
  <c r="BZ162"/>
  <c r="BD162"/>
  <c r="BY162"/>
  <c r="BC162"/>
  <c r="BX162"/>
  <c r="BB162"/>
  <c r="BW162"/>
  <c r="BA162"/>
  <c r="BV162"/>
  <c r="AZ162"/>
  <c r="BU162"/>
  <c r="AY162"/>
  <c r="BT162"/>
  <c r="AX162"/>
  <c r="BS162"/>
  <c r="AW162"/>
  <c r="BR162"/>
  <c r="AV162"/>
  <c r="B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BK161"/>
  <c r="CF161"/>
  <c r="BJ161"/>
  <c r="CE161"/>
  <c r="BI161"/>
  <c r="CD161"/>
  <c r="BH161"/>
  <c r="CC161"/>
  <c r="BG161"/>
  <c r="CB161"/>
  <c r="BF161"/>
  <c r="CA161"/>
  <c r="BE161"/>
  <c r="BZ161"/>
  <c r="BD161"/>
  <c r="BY161"/>
  <c r="BC161"/>
  <c r="BX161"/>
  <c r="BB161"/>
  <c r="BW161"/>
  <c r="BA161"/>
  <c r="BV161"/>
  <c r="AZ161"/>
  <c r="BU161"/>
  <c r="AY161"/>
  <c r="BT161"/>
  <c r="AX161"/>
  <c r="BS161"/>
  <c r="AW161"/>
  <c r="BR161"/>
  <c r="AV161"/>
  <c r="B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BK160"/>
  <c r="CF160"/>
  <c r="BJ160"/>
  <c r="CE160"/>
  <c r="BI160"/>
  <c r="CD160"/>
  <c r="BH160"/>
  <c r="CC160"/>
  <c r="BG160"/>
  <c r="CB160"/>
  <c r="BF160"/>
  <c r="CA160"/>
  <c r="BE160"/>
  <c r="BZ160"/>
  <c r="BD160"/>
  <c r="BY160"/>
  <c r="BC160"/>
  <c r="BX160"/>
  <c r="BB160"/>
  <c r="BW160"/>
  <c r="BA160"/>
  <c r="BV160"/>
  <c r="AZ160"/>
  <c r="BU160"/>
  <c r="AY160"/>
  <c r="BT160"/>
  <c r="AX160"/>
  <c r="BS160"/>
  <c r="AW160"/>
  <c r="BR160"/>
  <c r="AV160"/>
  <c r="B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BK159"/>
  <c r="CF159"/>
  <c r="BJ159"/>
  <c r="CE159"/>
  <c r="BI159"/>
  <c r="CD159"/>
  <c r="BH159"/>
  <c r="CC159"/>
  <c r="BG159"/>
  <c r="CB159"/>
  <c r="BF159"/>
  <c r="CA159"/>
  <c r="BE159"/>
  <c r="BZ159"/>
  <c r="BD159"/>
  <c r="BY159"/>
  <c r="BC159"/>
  <c r="BX159"/>
  <c r="BB159"/>
  <c r="BW159"/>
  <c r="BA159"/>
  <c r="BV159"/>
  <c r="AZ159"/>
  <c r="BU159"/>
  <c r="AY159"/>
  <c r="BT159"/>
  <c r="AX159"/>
  <c r="BS159"/>
  <c r="AW159"/>
  <c r="BR159"/>
  <c r="AV159"/>
  <c r="B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BK158"/>
  <c r="CF158"/>
  <c r="BJ158"/>
  <c r="CE158"/>
  <c r="BI158"/>
  <c r="CD158"/>
  <c r="BH158"/>
  <c r="CC158"/>
  <c r="BG158"/>
  <c r="CB158"/>
  <c r="BF158"/>
  <c r="CA158"/>
  <c r="BE158"/>
  <c r="BZ158"/>
  <c r="BD158"/>
  <c r="BY158"/>
  <c r="BC158"/>
  <c r="BX158"/>
  <c r="BB158"/>
  <c r="BW158"/>
  <c r="BA158"/>
  <c r="BV158"/>
  <c r="AZ158"/>
  <c r="BU158"/>
  <c r="AY158"/>
  <c r="BT158"/>
  <c r="AX158"/>
  <c r="BS158"/>
  <c r="AW158"/>
  <c r="BR158"/>
  <c r="AV158"/>
  <c r="B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BK157"/>
  <c r="CF157"/>
  <c r="BJ157"/>
  <c r="CE157"/>
  <c r="BI157"/>
  <c r="CD157"/>
  <c r="BH157"/>
  <c r="CC157"/>
  <c r="BG157"/>
  <c r="CB157"/>
  <c r="BF157"/>
  <c r="CA157"/>
  <c r="BE157"/>
  <c r="BZ157"/>
  <c r="BD157"/>
  <c r="BY157"/>
  <c r="BC157"/>
  <c r="BX157"/>
  <c r="BB157"/>
  <c r="BW157"/>
  <c r="BA157"/>
  <c r="BV157"/>
  <c r="AZ157"/>
  <c r="BU157"/>
  <c r="AY157"/>
  <c r="BT157"/>
  <c r="AX157"/>
  <c r="BS157"/>
  <c r="AW157"/>
  <c r="BR157"/>
  <c r="AV157"/>
  <c r="B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BK156"/>
  <c r="CF156"/>
  <c r="BJ156"/>
  <c r="CE156"/>
  <c r="BI156"/>
  <c r="CD156"/>
  <c r="BH156"/>
  <c r="CC156"/>
  <c r="BG156"/>
  <c r="CB156"/>
  <c r="BF156"/>
  <c r="CA156"/>
  <c r="BE156"/>
  <c r="BZ156"/>
  <c r="BD156"/>
  <c r="BY156"/>
  <c r="BC156"/>
  <c r="BX156"/>
  <c r="BB156"/>
  <c r="BW156"/>
  <c r="BA156"/>
  <c r="BV156"/>
  <c r="AZ156"/>
  <c r="BU156"/>
  <c r="AY156"/>
  <c r="BT156"/>
  <c r="AX156"/>
  <c r="BS156"/>
  <c r="AW156"/>
  <c r="BR156"/>
  <c r="AV156"/>
  <c r="B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BK155"/>
  <c r="CF155"/>
  <c r="BJ155"/>
  <c r="CE155"/>
  <c r="BI155"/>
  <c r="CD155"/>
  <c r="BH155"/>
  <c r="CC155"/>
  <c r="BG155"/>
  <c r="CB155"/>
  <c r="BF155"/>
  <c r="CA155"/>
  <c r="BE155"/>
  <c r="BZ155"/>
  <c r="BD155"/>
  <c r="BY155"/>
  <c r="BC155"/>
  <c r="BX155"/>
  <c r="BB155"/>
  <c r="BW155"/>
  <c r="BA155"/>
  <c r="BV155"/>
  <c r="AZ155"/>
  <c r="BU155"/>
  <c r="AY155"/>
  <c r="BT155"/>
  <c r="AX155"/>
  <c r="BS155"/>
  <c r="AW155"/>
  <c r="BR155"/>
  <c r="AV155"/>
  <c r="B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BK154"/>
  <c r="CF154"/>
  <c r="BJ154"/>
  <c r="CE154"/>
  <c r="BI154"/>
  <c r="CD154"/>
  <c r="BH154"/>
  <c r="CC154"/>
  <c r="BG154"/>
  <c r="CB154"/>
  <c r="BF154"/>
  <c r="CA154"/>
  <c r="BE154"/>
  <c r="BZ154"/>
  <c r="BD154"/>
  <c r="BY154"/>
  <c r="BC154"/>
  <c r="BX154"/>
  <c r="BB154"/>
  <c r="BW154"/>
  <c r="BA154"/>
  <c r="BV154"/>
  <c r="AZ154"/>
  <c r="BU154"/>
  <c r="AY154"/>
  <c r="BT154"/>
  <c r="AX154"/>
  <c r="BS154"/>
  <c r="AW154"/>
  <c r="BR154"/>
  <c r="AV154"/>
  <c r="B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BK153"/>
  <c r="CF153"/>
  <c r="BJ153"/>
  <c r="CE153"/>
  <c r="BI153"/>
  <c r="CD153"/>
  <c r="BH153"/>
  <c r="CC153"/>
  <c r="BG153"/>
  <c r="CB153"/>
  <c r="BF153"/>
  <c r="CA153"/>
  <c r="BE153"/>
  <c r="BZ153"/>
  <c r="BD153"/>
  <c r="BY153"/>
  <c r="BC153"/>
  <c r="BX153"/>
  <c r="BB153"/>
  <c r="BW153"/>
  <c r="BA153"/>
  <c r="BV153"/>
  <c r="AZ153"/>
  <c r="BU153"/>
  <c r="AY153"/>
  <c r="BT153"/>
  <c r="AX153"/>
  <c r="BS153"/>
  <c r="AW153"/>
  <c r="BR153"/>
  <c r="AV153"/>
  <c r="B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BK152"/>
  <c r="CF152"/>
  <c r="BJ152"/>
  <c r="CE152"/>
  <c r="BI152"/>
  <c r="CD152"/>
  <c r="BH152"/>
  <c r="CC152"/>
  <c r="BG152"/>
  <c r="CB152"/>
  <c r="BF152"/>
  <c r="CA152"/>
  <c r="BE152"/>
  <c r="BZ152"/>
  <c r="BD152"/>
  <c r="BY152"/>
  <c r="BC152"/>
  <c r="BX152"/>
  <c r="BB152"/>
  <c r="BW152"/>
  <c r="BA152"/>
  <c r="BV152"/>
  <c r="AZ152"/>
  <c r="BU152"/>
  <c r="AY152"/>
  <c r="BT152"/>
  <c r="AX152"/>
  <c r="BS152"/>
  <c r="AW152"/>
  <c r="BR152"/>
  <c r="AV152"/>
  <c r="B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BK151"/>
  <c r="CF151"/>
  <c r="BJ151"/>
  <c r="CE151"/>
  <c r="BI151"/>
  <c r="CD151"/>
  <c r="BH151"/>
  <c r="CC151"/>
  <c r="BG151"/>
  <c r="CB151"/>
  <c r="BF151"/>
  <c r="CA151"/>
  <c r="BE151"/>
  <c r="BZ151"/>
  <c r="BD151"/>
  <c r="BY151"/>
  <c r="BC151"/>
  <c r="BX151"/>
  <c r="BB151"/>
  <c r="BW151"/>
  <c r="BA151"/>
  <c r="BV151"/>
  <c r="AZ151"/>
  <c r="BU151"/>
  <c r="AY151"/>
  <c r="BT151"/>
  <c r="AX151"/>
  <c r="BS151"/>
  <c r="AW151"/>
  <c r="BR151"/>
  <c r="AV151"/>
  <c r="B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BK150"/>
  <c r="CF150"/>
  <c r="BJ150"/>
  <c r="CE150"/>
  <c r="BI150"/>
  <c r="CD150"/>
  <c r="BH150"/>
  <c r="CC150"/>
  <c r="BG150"/>
  <c r="CB150"/>
  <c r="BF150"/>
  <c r="CA150"/>
  <c r="BE150"/>
  <c r="BZ150"/>
  <c r="BD150"/>
  <c r="BY150"/>
  <c r="BC150"/>
  <c r="BX150"/>
  <c r="BB150"/>
  <c r="BW150"/>
  <c r="BA150"/>
  <c r="BV150"/>
  <c r="AZ150"/>
  <c r="BU150"/>
  <c r="AY150"/>
  <c r="BT150"/>
  <c r="AX150"/>
  <c r="BS150"/>
  <c r="AW150"/>
  <c r="BR150"/>
  <c r="AV150"/>
  <c r="B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BK149"/>
  <c r="CF149"/>
  <c r="BJ149"/>
  <c r="CE149"/>
  <c r="BI149"/>
  <c r="CD149"/>
  <c r="BH149"/>
  <c r="CC149"/>
  <c r="BG149"/>
  <c r="CB149"/>
  <c r="BF149"/>
  <c r="CA149"/>
  <c r="BE149"/>
  <c r="BZ149"/>
  <c r="BD149"/>
  <c r="BY149"/>
  <c r="BC149"/>
  <c r="BX149"/>
  <c r="BB149"/>
  <c r="BW149"/>
  <c r="BA149"/>
  <c r="BV149"/>
  <c r="AZ149"/>
  <c r="BU149"/>
  <c r="AY149"/>
  <c r="BT149"/>
  <c r="AX149"/>
  <c r="BS149"/>
  <c r="AW149"/>
  <c r="BR149"/>
  <c r="AV149"/>
  <c r="B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BK148"/>
  <c r="CF148"/>
  <c r="BJ148"/>
  <c r="CE148"/>
  <c r="BI148"/>
  <c r="CD148"/>
  <c r="BH148"/>
  <c r="CC148"/>
  <c r="BG148"/>
  <c r="CB148"/>
  <c r="BF148"/>
  <c r="CA148"/>
  <c r="BE148"/>
  <c r="BZ148"/>
  <c r="BD148"/>
  <c r="BY148"/>
  <c r="BC148"/>
  <c r="BX148"/>
  <c r="BB148"/>
  <c r="BW148"/>
  <c r="BA148"/>
  <c r="BV148"/>
  <c r="AZ148"/>
  <c r="BU148"/>
  <c r="AY148"/>
  <c r="BT148"/>
  <c r="AX148"/>
  <c r="BS148"/>
  <c r="AW148"/>
  <c r="BR148"/>
  <c r="AV148"/>
  <c r="B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BK147"/>
  <c r="CF147"/>
  <c r="BJ147"/>
  <c r="CE147"/>
  <c r="BI147"/>
  <c r="CD147"/>
  <c r="BH147"/>
  <c r="CC147"/>
  <c r="BG147"/>
  <c r="CB147"/>
  <c r="BF147"/>
  <c r="CA147"/>
  <c r="BE147"/>
  <c r="BZ147"/>
  <c r="BD147"/>
  <c r="BY147"/>
  <c r="BC147"/>
  <c r="BX147"/>
  <c r="BB147"/>
  <c r="BW147"/>
  <c r="BA147"/>
  <c r="BV147"/>
  <c r="AZ147"/>
  <c r="BU147"/>
  <c r="AY147"/>
  <c r="BT147"/>
  <c r="AX147"/>
  <c r="BS147"/>
  <c r="AW147"/>
  <c r="BR147"/>
  <c r="AV147"/>
  <c r="B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BK146"/>
  <c r="CF146"/>
  <c r="BJ146"/>
  <c r="CE146"/>
  <c r="BI146"/>
  <c r="CD146"/>
  <c r="BH146"/>
  <c r="CC146"/>
  <c r="BG146"/>
  <c r="CB146"/>
  <c r="BF146"/>
  <c r="CA146"/>
  <c r="BE146"/>
  <c r="BZ146"/>
  <c r="BD146"/>
  <c r="BY146"/>
  <c r="BC146"/>
  <c r="BX146"/>
  <c r="BB146"/>
  <c r="BW146"/>
  <c r="BA146"/>
  <c r="BV146"/>
  <c r="AZ146"/>
  <c r="BU146"/>
  <c r="AY146"/>
  <c r="BT146"/>
  <c r="AX146"/>
  <c r="BS146"/>
  <c r="AW146"/>
  <c r="BR146"/>
  <c r="AV146"/>
  <c r="B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BK145"/>
  <c r="CF145"/>
  <c r="BJ145"/>
  <c r="CE145"/>
  <c r="BI145"/>
  <c r="CD145"/>
  <c r="BH145"/>
  <c r="CC145"/>
  <c r="BG145"/>
  <c r="CB145"/>
  <c r="BF145"/>
  <c r="CA145"/>
  <c r="BE145"/>
  <c r="BZ145"/>
  <c r="BD145"/>
  <c r="BY145"/>
  <c r="BC145"/>
  <c r="BX145"/>
  <c r="BB145"/>
  <c r="BW145"/>
  <c r="BA145"/>
  <c r="BV145"/>
  <c r="AZ145"/>
  <c r="BU145"/>
  <c r="AY145"/>
  <c r="BT145"/>
  <c r="AX145"/>
  <c r="BS145"/>
  <c r="AW145"/>
  <c r="BR145"/>
  <c r="AV145"/>
  <c r="B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BK144"/>
  <c r="CF144"/>
  <c r="BJ144"/>
  <c r="CE144"/>
  <c r="BI144"/>
  <c r="CD144"/>
  <c r="BH144"/>
  <c r="CC144"/>
  <c r="BG144"/>
  <c r="CB144"/>
  <c r="BF144"/>
  <c r="CA144"/>
  <c r="BE144"/>
  <c r="BZ144"/>
  <c r="BD144"/>
  <c r="BY144"/>
  <c r="BC144"/>
  <c r="BX144"/>
  <c r="BB144"/>
  <c r="BW144"/>
  <c r="BA144"/>
  <c r="BV144"/>
  <c r="AZ144"/>
  <c r="BU144"/>
  <c r="AY144"/>
  <c r="BT144"/>
  <c r="AX144"/>
  <c r="BS144"/>
  <c r="AW144"/>
  <c r="BR144"/>
  <c r="AV144"/>
  <c r="B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BK143"/>
  <c r="CF143"/>
  <c r="BJ143"/>
  <c r="CE143"/>
  <c r="BI143"/>
  <c r="CD143"/>
  <c r="BH143"/>
  <c r="CC143"/>
  <c r="BG143"/>
  <c r="CB143"/>
  <c r="BF143"/>
  <c r="CA143"/>
  <c r="BE143"/>
  <c r="BZ143"/>
  <c r="BD143"/>
  <c r="BY143"/>
  <c r="BC143"/>
  <c r="BX143"/>
  <c r="BB143"/>
  <c r="BW143"/>
  <c r="BA143"/>
  <c r="BV143"/>
  <c r="AZ143"/>
  <c r="BU143"/>
  <c r="AY143"/>
  <c r="BT143"/>
  <c r="AX143"/>
  <c r="BS143"/>
  <c r="AW143"/>
  <c r="BR143"/>
  <c r="AV143"/>
  <c r="B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BK142"/>
  <c r="CF142"/>
  <c r="BJ142"/>
  <c r="CE142"/>
  <c r="BI142"/>
  <c r="CD142"/>
  <c r="BH142"/>
  <c r="CC142"/>
  <c r="BG142"/>
  <c r="CB142"/>
  <c r="BF142"/>
  <c r="CA142"/>
  <c r="BE142"/>
  <c r="BZ142"/>
  <c r="BD142"/>
  <c r="BY142"/>
  <c r="BC142"/>
  <c r="BX142"/>
  <c r="BB142"/>
  <c r="BW142"/>
  <c r="BA142"/>
  <c r="BV142"/>
  <c r="AZ142"/>
  <c r="BU142"/>
  <c r="AY142"/>
  <c r="BT142"/>
  <c r="AX142"/>
  <c r="BS142"/>
  <c r="AW142"/>
  <c r="BR142"/>
  <c r="AV142"/>
  <c r="B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BK141"/>
  <c r="CF141"/>
  <c r="BJ141"/>
  <c r="CE141"/>
  <c r="BI141"/>
  <c r="CD141"/>
  <c r="BH141"/>
  <c r="CC141"/>
  <c r="BG141"/>
  <c r="CB141"/>
  <c r="BF141"/>
  <c r="CA141"/>
  <c r="BE141"/>
  <c r="BZ141"/>
  <c r="BD141"/>
  <c r="BY141"/>
  <c r="BC141"/>
  <c r="BX141"/>
  <c r="BB141"/>
  <c r="BW141"/>
  <c r="BA141"/>
  <c r="BV141"/>
  <c r="AZ141"/>
  <c r="BU141"/>
  <c r="AY141"/>
  <c r="BT141"/>
  <c r="AX141"/>
  <c r="BS141"/>
  <c r="AW141"/>
  <c r="BR141"/>
  <c r="AV141"/>
  <c r="B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BK140"/>
  <c r="CF140"/>
  <c r="BJ140"/>
  <c r="CE140"/>
  <c r="BI140"/>
  <c r="CD140"/>
  <c r="BH140"/>
  <c r="CC140"/>
  <c r="BG140"/>
  <c r="CB140"/>
  <c r="BF140"/>
  <c r="CA140"/>
  <c r="BE140"/>
  <c r="BZ140"/>
  <c r="BD140"/>
  <c r="BY140"/>
  <c r="BC140"/>
  <c r="BX140"/>
  <c r="BB140"/>
  <c r="BW140"/>
  <c r="BA140"/>
  <c r="BV140"/>
  <c r="AZ140"/>
  <c r="BU140"/>
  <c r="AY140"/>
  <c r="BT140"/>
  <c r="AX140"/>
  <c r="BS140"/>
  <c r="AW140"/>
  <c r="BR140"/>
  <c r="AV140"/>
  <c r="B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BK139"/>
  <c r="CF139"/>
  <c r="BJ139"/>
  <c r="CE139"/>
  <c r="BI139"/>
  <c r="CD139"/>
  <c r="BH139"/>
  <c r="CC139"/>
  <c r="BG139"/>
  <c r="CB139"/>
  <c r="BF139"/>
  <c r="CA139"/>
  <c r="BE139"/>
  <c r="BZ139"/>
  <c r="BD139"/>
  <c r="BY139"/>
  <c r="BC139"/>
  <c r="BX139"/>
  <c r="BB139"/>
  <c r="BW139"/>
  <c r="BA139"/>
  <c r="BV139"/>
  <c r="AZ139"/>
  <c r="BU139"/>
  <c r="AY139"/>
  <c r="BT139"/>
  <c r="AX139"/>
  <c r="BS139"/>
  <c r="AW139"/>
  <c r="BR139"/>
  <c r="AV139"/>
  <c r="B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BK138"/>
  <c r="CF138"/>
  <c r="BJ138"/>
  <c r="CE138"/>
  <c r="BI138"/>
  <c r="CD138"/>
  <c r="BH138"/>
  <c r="CC138"/>
  <c r="BG138"/>
  <c r="CB138"/>
  <c r="BF138"/>
  <c r="CA138"/>
  <c r="BE138"/>
  <c r="BZ138"/>
  <c r="BD138"/>
  <c r="BY138"/>
  <c r="BC138"/>
  <c r="BX138"/>
  <c r="BB138"/>
  <c r="BW138"/>
  <c r="BA138"/>
  <c r="BV138"/>
  <c r="AZ138"/>
  <c r="BU138"/>
  <c r="AY138"/>
  <c r="BT138"/>
  <c r="AX138"/>
  <c r="BS138"/>
  <c r="AW138"/>
  <c r="BR138"/>
  <c r="AV138"/>
  <c r="B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BK137"/>
  <c r="CF137"/>
  <c r="BJ137"/>
  <c r="CE137"/>
  <c r="BI137"/>
  <c r="CD137"/>
  <c r="BH137"/>
  <c r="CC137"/>
  <c r="BG137"/>
  <c r="CB137"/>
  <c r="BF137"/>
  <c r="CA137"/>
  <c r="BE137"/>
  <c r="BZ137"/>
  <c r="BD137"/>
  <c r="BY137"/>
  <c r="BC137"/>
  <c r="BX137"/>
  <c r="BB137"/>
  <c r="BW137"/>
  <c r="BA137"/>
  <c r="BV137"/>
  <c r="AZ137"/>
  <c r="BU137"/>
  <c r="AY137"/>
  <c r="BT137"/>
  <c r="AX137"/>
  <c r="BS137"/>
  <c r="AW137"/>
  <c r="BR137"/>
  <c r="AV137"/>
  <c r="B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BK136"/>
  <c r="CF136"/>
  <c r="BJ136"/>
  <c r="CE136"/>
  <c r="BI136"/>
  <c r="CD136"/>
  <c r="BH136"/>
  <c r="CC136"/>
  <c r="BG136"/>
  <c r="CB136"/>
  <c r="BF136"/>
  <c r="CA136"/>
  <c r="BE136"/>
  <c r="BZ136"/>
  <c r="BD136"/>
  <c r="BY136"/>
  <c r="BC136"/>
  <c r="BX136"/>
  <c r="BB136"/>
  <c r="BW136"/>
  <c r="BA136"/>
  <c r="BV136"/>
  <c r="AZ136"/>
  <c r="BU136"/>
  <c r="AY136"/>
  <c r="BT136"/>
  <c r="AX136"/>
  <c r="BS136"/>
  <c r="AW136"/>
  <c r="BR136"/>
  <c r="AV136"/>
  <c r="B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BK135"/>
  <c r="CF135"/>
  <c r="BJ135"/>
  <c r="CE135"/>
  <c r="BI135"/>
  <c r="CD135"/>
  <c r="BH135"/>
  <c r="CC135"/>
  <c r="BG135"/>
  <c r="CB135"/>
  <c r="BF135"/>
  <c r="CA135"/>
  <c r="BE135"/>
  <c r="BZ135"/>
  <c r="BD135"/>
  <c r="BY135"/>
  <c r="BC135"/>
  <c r="BX135"/>
  <c r="BB135"/>
  <c r="BW135"/>
  <c r="BA135"/>
  <c r="BV135"/>
  <c r="AZ135"/>
  <c r="BU135"/>
  <c r="AY135"/>
  <c r="BT135"/>
  <c r="AX135"/>
  <c r="BS135"/>
  <c r="AW135"/>
  <c r="BR135"/>
  <c r="AV135"/>
  <c r="B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BK134"/>
  <c r="CF134"/>
  <c r="BJ134"/>
  <c r="CE134"/>
  <c r="BI134"/>
  <c r="CD134"/>
  <c r="BH134"/>
  <c r="CC134"/>
  <c r="BG134"/>
  <c r="CB134"/>
  <c r="BF134"/>
  <c r="CA134"/>
  <c r="BE134"/>
  <c r="BZ134"/>
  <c r="BD134"/>
  <c r="BY134"/>
  <c r="BC134"/>
  <c r="BX134"/>
  <c r="BB134"/>
  <c r="BW134"/>
  <c r="BA134"/>
  <c r="BV134"/>
  <c r="AZ134"/>
  <c r="BU134"/>
  <c r="AY134"/>
  <c r="BT134"/>
  <c r="AX134"/>
  <c r="BS134"/>
  <c r="AW134"/>
  <c r="BR134"/>
  <c r="AV134"/>
  <c r="B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BK133"/>
  <c r="CF133"/>
  <c r="BJ133"/>
  <c r="CE133"/>
  <c r="BI133"/>
  <c r="CD133"/>
  <c r="BH133"/>
  <c r="CC133"/>
  <c r="BG133"/>
  <c r="CB133"/>
  <c r="BF133"/>
  <c r="CA133"/>
  <c r="BE133"/>
  <c r="BZ133"/>
  <c r="BD133"/>
  <c r="BY133"/>
  <c r="BC133"/>
  <c r="BX133"/>
  <c r="BB133"/>
  <c r="BW133"/>
  <c r="BA133"/>
  <c r="BV133"/>
  <c r="AZ133"/>
  <c r="BU133"/>
  <c r="AY133"/>
  <c r="BT133"/>
  <c r="AX133"/>
  <c r="BS133"/>
  <c r="AW133"/>
  <c r="BR133"/>
  <c r="AV133"/>
  <c r="B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BK132"/>
  <c r="CF132"/>
  <c r="BJ132"/>
  <c r="CE132"/>
  <c r="BI132"/>
  <c r="CD132"/>
  <c r="BH132"/>
  <c r="CC132"/>
  <c r="BG132"/>
  <c r="CB132"/>
  <c r="BF132"/>
  <c r="CA132"/>
  <c r="BE132"/>
  <c r="BZ132"/>
  <c r="BD132"/>
  <c r="BY132"/>
  <c r="BC132"/>
  <c r="BX132"/>
  <c r="BB132"/>
  <c r="BW132"/>
  <c r="BA132"/>
  <c r="BV132"/>
  <c r="AZ132"/>
  <c r="BU132"/>
  <c r="AY132"/>
  <c r="BT132"/>
  <c r="AX132"/>
  <c r="BS132"/>
  <c r="AW132"/>
  <c r="BR132"/>
  <c r="AV132"/>
  <c r="B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BK131"/>
  <c r="CF131"/>
  <c r="BJ131"/>
  <c r="CE131"/>
  <c r="BI131"/>
  <c r="CD131"/>
  <c r="BH131"/>
  <c r="CC131"/>
  <c r="BG131"/>
  <c r="CB131"/>
  <c r="BF131"/>
  <c r="CA131"/>
  <c r="BE131"/>
  <c r="BZ131"/>
  <c r="BD131"/>
  <c r="BY131"/>
  <c r="BC131"/>
  <c r="BX131"/>
  <c r="BB131"/>
  <c r="BW131"/>
  <c r="BA131"/>
  <c r="BV131"/>
  <c r="AZ131"/>
  <c r="BU131"/>
  <c r="AY131"/>
  <c r="BT131"/>
  <c r="AX131"/>
  <c r="BS131"/>
  <c r="AW131"/>
  <c r="BR131"/>
  <c r="AV131"/>
  <c r="B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BK130"/>
  <c r="CF130"/>
  <c r="BJ130"/>
  <c r="CE130"/>
  <c r="BI130"/>
  <c r="CD130"/>
  <c r="BH130"/>
  <c r="CC130"/>
  <c r="BG130"/>
  <c r="CB130"/>
  <c r="BF130"/>
  <c r="CA130"/>
  <c r="BE130"/>
  <c r="BZ130"/>
  <c r="BD130"/>
  <c r="BY130"/>
  <c r="BC130"/>
  <c r="BX130"/>
  <c r="BB130"/>
  <c r="BW130"/>
  <c r="BA130"/>
  <c r="BV130"/>
  <c r="AZ130"/>
  <c r="BU130"/>
  <c r="AY130"/>
  <c r="BT130"/>
  <c r="AX130"/>
  <c r="BS130"/>
  <c r="AW130"/>
  <c r="BR130"/>
  <c r="AV130"/>
  <c r="B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BK129"/>
  <c r="CF129"/>
  <c r="BJ129"/>
  <c r="CE129"/>
  <c r="BI129"/>
  <c r="CD129"/>
  <c r="BH129"/>
  <c r="CC129"/>
  <c r="BG129"/>
  <c r="CB129"/>
  <c r="BF129"/>
  <c r="CA129"/>
  <c r="BE129"/>
  <c r="BZ129"/>
  <c r="BD129"/>
  <c r="BY129"/>
  <c r="BC129"/>
  <c r="BX129"/>
  <c r="BB129"/>
  <c r="BW129"/>
  <c r="BA129"/>
  <c r="BV129"/>
  <c r="AZ129"/>
  <c r="BU129"/>
  <c r="AY129"/>
  <c r="BT129"/>
  <c r="AX129"/>
  <c r="BS129"/>
  <c r="AW129"/>
  <c r="BR129"/>
  <c r="AV129"/>
  <c r="B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BK128"/>
  <c r="CF128"/>
  <c r="BJ128"/>
  <c r="CE128"/>
  <c r="BI128"/>
  <c r="CD128"/>
  <c r="BH128"/>
  <c r="CC128"/>
  <c r="BG128"/>
  <c r="CB128"/>
  <c r="BF128"/>
  <c r="CA128"/>
  <c r="BE128"/>
  <c r="BZ128"/>
  <c r="BD128"/>
  <c r="BY128"/>
  <c r="BC128"/>
  <c r="BX128"/>
  <c r="BB128"/>
  <c r="BW128"/>
  <c r="BA128"/>
  <c r="BV128"/>
  <c r="AZ128"/>
  <c r="BU128"/>
  <c r="AY128"/>
  <c r="BT128"/>
  <c r="AX128"/>
  <c r="BS128"/>
  <c r="AW128"/>
  <c r="BR128"/>
  <c r="AV128"/>
  <c r="B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BK127"/>
  <c r="CF127"/>
  <c r="BJ127"/>
  <c r="CE127"/>
  <c r="BI127"/>
  <c r="CD127"/>
  <c r="BH127"/>
  <c r="CC127"/>
  <c r="BG127"/>
  <c r="CB127"/>
  <c r="BF127"/>
  <c r="CA127"/>
  <c r="BE127"/>
  <c r="BZ127"/>
  <c r="BD127"/>
  <c r="BY127"/>
  <c r="BC127"/>
  <c r="BX127"/>
  <c r="BB127"/>
  <c r="BW127"/>
  <c r="BA127"/>
  <c r="BV127"/>
  <c r="AZ127"/>
  <c r="BU127"/>
  <c r="AY127"/>
  <c r="BT127"/>
  <c r="AX127"/>
  <c r="BS127"/>
  <c r="AW127"/>
  <c r="BR127"/>
  <c r="AV127"/>
  <c r="B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BK126"/>
  <c r="CF126"/>
  <c r="BJ126"/>
  <c r="CE126"/>
  <c r="BI126"/>
  <c r="CD126"/>
  <c r="BH126"/>
  <c r="CC126"/>
  <c r="BG126"/>
  <c r="CB126"/>
  <c r="BF126"/>
  <c r="CA126"/>
  <c r="BE126"/>
  <c r="BZ126"/>
  <c r="BD126"/>
  <c r="BY126"/>
  <c r="BC126"/>
  <c r="BX126"/>
  <c r="BB126"/>
  <c r="BW126"/>
  <c r="BA126"/>
  <c r="BV126"/>
  <c r="AZ126"/>
  <c r="BU126"/>
  <c r="AY126"/>
  <c r="BT126"/>
  <c r="AX126"/>
  <c r="BS126"/>
  <c r="AW126"/>
  <c r="BR126"/>
  <c r="AV126"/>
  <c r="B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BK125"/>
  <c r="CF125"/>
  <c r="BJ125"/>
  <c r="CE125"/>
  <c r="BI125"/>
  <c r="CD125"/>
  <c r="BH125"/>
  <c r="CC125"/>
  <c r="BG125"/>
  <c r="CB125"/>
  <c r="BF125"/>
  <c r="CA125"/>
  <c r="BE125"/>
  <c r="BZ125"/>
  <c r="BD125"/>
  <c r="BY125"/>
  <c r="BC125"/>
  <c r="BX125"/>
  <c r="BB125"/>
  <c r="BW125"/>
  <c r="BA125"/>
  <c r="BV125"/>
  <c r="AZ125"/>
  <c r="BU125"/>
  <c r="AY125"/>
  <c r="BT125"/>
  <c r="AX125"/>
  <c r="BS125"/>
  <c r="AW125"/>
  <c r="BR125"/>
  <c r="AV125"/>
  <c r="B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BK124"/>
  <c r="CF124"/>
  <c r="BJ124"/>
  <c r="CE124"/>
  <c r="BI124"/>
  <c r="CD124"/>
  <c r="BH124"/>
  <c r="CC124"/>
  <c r="BG124"/>
  <c r="CB124"/>
  <c r="BF124"/>
  <c r="CA124"/>
  <c r="BE124"/>
  <c r="BZ124"/>
  <c r="BD124"/>
  <c r="BY124"/>
  <c r="BC124"/>
  <c r="BX124"/>
  <c r="BB124"/>
  <c r="BW124"/>
  <c r="BA124"/>
  <c r="BV124"/>
  <c r="AZ124"/>
  <c r="BU124"/>
  <c r="AY124"/>
  <c r="BT124"/>
  <c r="AX124"/>
  <c r="BS124"/>
  <c r="AW124"/>
  <c r="BR124"/>
  <c r="AV124"/>
  <c r="B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BK123"/>
  <c r="CF123"/>
  <c r="BJ123"/>
  <c r="CE123"/>
  <c r="BI123"/>
  <c r="CD123"/>
  <c r="BH123"/>
  <c r="CC123"/>
  <c r="BG123"/>
  <c r="CB123"/>
  <c r="BF123"/>
  <c r="CA123"/>
  <c r="BE123"/>
  <c r="BZ123"/>
  <c r="BD123"/>
  <c r="BY123"/>
  <c r="BC123"/>
  <c r="BX123"/>
  <c r="BB123"/>
  <c r="BW123"/>
  <c r="BA123"/>
  <c r="BV123"/>
  <c r="AZ123"/>
  <c r="BU123"/>
  <c r="AY123"/>
  <c r="BT123"/>
  <c r="AX123"/>
  <c r="BS123"/>
  <c r="AW123"/>
  <c r="BR123"/>
  <c r="AV123"/>
  <c r="B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BK122"/>
  <c r="CF122"/>
  <c r="BJ122"/>
  <c r="CE122"/>
  <c r="BI122"/>
  <c r="CD122"/>
  <c r="BH122"/>
  <c r="CC122"/>
  <c r="BG122"/>
  <c r="CB122"/>
  <c r="BF122"/>
  <c r="CA122"/>
  <c r="BE122"/>
  <c r="BZ122"/>
  <c r="BD122"/>
  <c r="BY122"/>
  <c r="BC122"/>
  <c r="BX122"/>
  <c r="BB122"/>
  <c r="BW122"/>
  <c r="BA122"/>
  <c r="BV122"/>
  <c r="AZ122"/>
  <c r="BU122"/>
  <c r="AY122"/>
  <c r="BT122"/>
  <c r="AX122"/>
  <c r="BS122"/>
  <c r="AW122"/>
  <c r="BR122"/>
  <c r="AV122"/>
  <c r="B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BK121"/>
  <c r="CF121"/>
  <c r="BJ121"/>
  <c r="CE121"/>
  <c r="BI121"/>
  <c r="CD121"/>
  <c r="BH121"/>
  <c r="CC121"/>
  <c r="BG121"/>
  <c r="CB121"/>
  <c r="BF121"/>
  <c r="CA121"/>
  <c r="BE121"/>
  <c r="BZ121"/>
  <c r="BD121"/>
  <c r="BY121"/>
  <c r="BC121"/>
  <c r="BX121"/>
  <c r="BB121"/>
  <c r="BW121"/>
  <c r="BA121"/>
  <c r="BV121"/>
  <c r="AZ121"/>
  <c r="BU121"/>
  <c r="AY121"/>
  <c r="BT121"/>
  <c r="AX121"/>
  <c r="BS121"/>
  <c r="AW121"/>
  <c r="BR121"/>
  <c r="AV121"/>
  <c r="B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BK120"/>
  <c r="CF120"/>
  <c r="BJ120"/>
  <c r="CE120"/>
  <c r="BI120"/>
  <c r="CD120"/>
  <c r="BH120"/>
  <c r="CC120"/>
  <c r="BG120"/>
  <c r="CB120"/>
  <c r="BF120"/>
  <c r="CA120"/>
  <c r="BE120"/>
  <c r="BZ120"/>
  <c r="BD120"/>
  <c r="BY120"/>
  <c r="BC120"/>
  <c r="BX120"/>
  <c r="BB120"/>
  <c r="BW120"/>
  <c r="BA120"/>
  <c r="BV120"/>
  <c r="AZ120"/>
  <c r="BU120"/>
  <c r="AY120"/>
  <c r="BT120"/>
  <c r="AX120"/>
  <c r="BS120"/>
  <c r="AW120"/>
  <c r="BR120"/>
  <c r="AV120"/>
  <c r="B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BK119"/>
  <c r="CF119"/>
  <c r="BJ119"/>
  <c r="CE119"/>
  <c r="BI119"/>
  <c r="CD119"/>
  <c r="BH119"/>
  <c r="CC119"/>
  <c r="BG119"/>
  <c r="CB119"/>
  <c r="BF119"/>
  <c r="CA119"/>
  <c r="BE119"/>
  <c r="BZ119"/>
  <c r="BD119"/>
  <c r="BY119"/>
  <c r="BC119"/>
  <c r="BX119"/>
  <c r="BB119"/>
  <c r="BW119"/>
  <c r="BA119"/>
  <c r="BV119"/>
  <c r="AZ119"/>
  <c r="BU119"/>
  <c r="AY119"/>
  <c r="BT119"/>
  <c r="AX119"/>
  <c r="BS119"/>
  <c r="AW119"/>
  <c r="BR119"/>
  <c r="AV119"/>
  <c r="B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BK118"/>
  <c r="CF118"/>
  <c r="BJ118"/>
  <c r="CE118"/>
  <c r="BI118"/>
  <c r="CD118"/>
  <c r="BH118"/>
  <c r="CC118"/>
  <c r="BG118"/>
  <c r="CB118"/>
  <c r="BF118"/>
  <c r="CA118"/>
  <c r="BE118"/>
  <c r="BZ118"/>
  <c r="BD118"/>
  <c r="BY118"/>
  <c r="BC118"/>
  <c r="BX118"/>
  <c r="BB118"/>
  <c r="BW118"/>
  <c r="BA118"/>
  <c r="BV118"/>
  <c r="AZ118"/>
  <c r="BU118"/>
  <c r="AY118"/>
  <c r="BT118"/>
  <c r="AX118"/>
  <c r="BS118"/>
  <c r="AW118"/>
  <c r="BR118"/>
  <c r="AV118"/>
  <c r="B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BK117"/>
  <c r="CF117"/>
  <c r="BJ117"/>
  <c r="CE117"/>
  <c r="BI117"/>
  <c r="CD117"/>
  <c r="BH117"/>
  <c r="CC117"/>
  <c r="BG117"/>
  <c r="CB117"/>
  <c r="BF117"/>
  <c r="CA117"/>
  <c r="BE117"/>
  <c r="BZ117"/>
  <c r="BD117"/>
  <c r="BY117"/>
  <c r="BC117"/>
  <c r="BX117"/>
  <c r="BB117"/>
  <c r="BW117"/>
  <c r="BA117"/>
  <c r="BV117"/>
  <c r="AZ117"/>
  <c r="BU117"/>
  <c r="AY117"/>
  <c r="BT117"/>
  <c r="AX117"/>
  <c r="BS117"/>
  <c r="AW117"/>
  <c r="BR117"/>
  <c r="AV117"/>
  <c r="B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BK116"/>
  <c r="CF116"/>
  <c r="BJ116"/>
  <c r="CE116"/>
  <c r="BI116"/>
  <c r="CD116"/>
  <c r="BH116"/>
  <c r="CC116"/>
  <c r="BG116"/>
  <c r="CB116"/>
  <c r="BF116"/>
  <c r="CA116"/>
  <c r="BE116"/>
  <c r="BZ116"/>
  <c r="BD116"/>
  <c r="BY116"/>
  <c r="BC116"/>
  <c r="BX116"/>
  <c r="BB116"/>
  <c r="BW116"/>
  <c r="BA116"/>
  <c r="BV116"/>
  <c r="AZ116"/>
  <c r="BU116"/>
  <c r="AY116"/>
  <c r="BT116"/>
  <c r="AX116"/>
  <c r="BS116"/>
  <c r="AW116"/>
  <c r="BR116"/>
  <c r="AV116"/>
  <c r="B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BK115"/>
  <c r="CF115"/>
  <c r="BJ115"/>
  <c r="CE115"/>
  <c r="BI115"/>
  <c r="CD115"/>
  <c r="BH115"/>
  <c r="CC115"/>
  <c r="BG115"/>
  <c r="CB115"/>
  <c r="BF115"/>
  <c r="CA115"/>
  <c r="BE115"/>
  <c r="BZ115"/>
  <c r="BD115"/>
  <c r="BY115"/>
  <c r="BC115"/>
  <c r="BX115"/>
  <c r="BB115"/>
  <c r="BW115"/>
  <c r="BA115"/>
  <c r="BV115"/>
  <c r="AZ115"/>
  <c r="BU115"/>
  <c r="AY115"/>
  <c r="BT115"/>
  <c r="AX115"/>
  <c r="BS115"/>
  <c r="AW115"/>
  <c r="BR115"/>
  <c r="AV115"/>
  <c r="B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BK114"/>
  <c r="CF114"/>
  <c r="BJ114"/>
  <c r="CE114"/>
  <c r="BI114"/>
  <c r="CD114"/>
  <c r="BH114"/>
  <c r="CC114"/>
  <c r="BG114"/>
  <c r="CB114"/>
  <c r="BF114"/>
  <c r="CA114"/>
  <c r="BE114"/>
  <c r="BZ114"/>
  <c r="BD114"/>
  <c r="BY114"/>
  <c r="BC114"/>
  <c r="BX114"/>
  <c r="BB114"/>
  <c r="BW114"/>
  <c r="BA114"/>
  <c r="BV114"/>
  <c r="AZ114"/>
  <c r="BU114"/>
  <c r="AY114"/>
  <c r="BT114"/>
  <c r="AX114"/>
  <c r="BS114"/>
  <c r="AW114"/>
  <c r="BR114"/>
  <c r="AV114"/>
  <c r="B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BK113"/>
  <c r="CF113"/>
  <c r="BJ113"/>
  <c r="CE113"/>
  <c r="BI113"/>
  <c r="CD113"/>
  <c r="BH113"/>
  <c r="CC113"/>
  <c r="BG113"/>
  <c r="CB113"/>
  <c r="BF113"/>
  <c r="CA113"/>
  <c r="BE113"/>
  <c r="BZ113"/>
  <c r="BD113"/>
  <c r="BY113"/>
  <c r="BC113"/>
  <c r="BX113"/>
  <c r="BB113"/>
  <c r="BW113"/>
  <c r="BA113"/>
  <c r="BV113"/>
  <c r="AZ113"/>
  <c r="BU113"/>
  <c r="AY113"/>
  <c r="BT113"/>
  <c r="AX113"/>
  <c r="BS113"/>
  <c r="AW113"/>
  <c r="BR113"/>
  <c r="AV113"/>
  <c r="B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BK112"/>
  <c r="CF112"/>
  <c r="BJ112"/>
  <c r="CE112"/>
  <c r="BI112"/>
  <c r="CD112"/>
  <c r="BH112"/>
  <c r="CC112"/>
  <c r="BG112"/>
  <c r="CB112"/>
  <c r="BF112"/>
  <c r="CA112"/>
  <c r="BE112"/>
  <c r="BZ112"/>
  <c r="BD112"/>
  <c r="BY112"/>
  <c r="BC112"/>
  <c r="BX112"/>
  <c r="BB112"/>
  <c r="BW112"/>
  <c r="BA112"/>
  <c r="BV112"/>
  <c r="AZ112"/>
  <c r="BU112"/>
  <c r="AY112"/>
  <c r="BT112"/>
  <c r="AX112"/>
  <c r="BS112"/>
  <c r="AW112"/>
  <c r="BR112"/>
  <c r="AV112"/>
  <c r="B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BK111"/>
  <c r="CF111"/>
  <c r="BJ111"/>
  <c r="CE111"/>
  <c r="BI111"/>
  <c r="CD111"/>
  <c r="BH111"/>
  <c r="CC111"/>
  <c r="BG111"/>
  <c r="CB111"/>
  <c r="BF111"/>
  <c r="CA111"/>
  <c r="BE111"/>
  <c r="BZ111"/>
  <c r="BD111"/>
  <c r="BY111"/>
  <c r="BC111"/>
  <c r="BX111"/>
  <c r="BB111"/>
  <c r="BW111"/>
  <c r="BA111"/>
  <c r="BV111"/>
  <c r="AZ111"/>
  <c r="BU111"/>
  <c r="AY111"/>
  <c r="BT111"/>
  <c r="AX111"/>
  <c r="BS111"/>
  <c r="AW111"/>
  <c r="BR111"/>
  <c r="AV111"/>
  <c r="B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BK110"/>
  <c r="CF110"/>
  <c r="BJ110"/>
  <c r="CE110"/>
  <c r="BI110"/>
  <c r="CD110"/>
  <c r="BH110"/>
  <c r="CC110"/>
  <c r="BG110"/>
  <c r="CB110"/>
  <c r="BF110"/>
  <c r="CA110"/>
  <c r="BE110"/>
  <c r="BZ110"/>
  <c r="BD110"/>
  <c r="BY110"/>
  <c r="BC110"/>
  <c r="BX110"/>
  <c r="BB110"/>
  <c r="BW110"/>
  <c r="BA110"/>
  <c r="BV110"/>
  <c r="AZ110"/>
  <c r="BU110"/>
  <c r="AY110"/>
  <c r="BT110"/>
  <c r="AX110"/>
  <c r="BS110"/>
  <c r="AW110"/>
  <c r="BR110"/>
  <c r="AV110"/>
  <c r="B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BK109"/>
  <c r="CF109"/>
  <c r="BJ109"/>
  <c r="CE109"/>
  <c r="BI109"/>
  <c r="CD109"/>
  <c r="BH109"/>
  <c r="CC109"/>
  <c r="BG109"/>
  <c r="CB109"/>
  <c r="BF109"/>
  <c r="CA109"/>
  <c r="BE109"/>
  <c r="BZ109"/>
  <c r="BD109"/>
  <c r="BY109"/>
  <c r="BC109"/>
  <c r="BX109"/>
  <c r="BB109"/>
  <c r="BW109"/>
  <c r="BA109"/>
  <c r="BV109"/>
  <c r="AZ109"/>
  <c r="BU109"/>
  <c r="AY109"/>
  <c r="BT109"/>
  <c r="AX109"/>
  <c r="BS109"/>
  <c r="AW109"/>
  <c r="BR109"/>
  <c r="AV109"/>
  <c r="B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BK108"/>
  <c r="CF108"/>
  <c r="BJ108"/>
  <c r="CE108"/>
  <c r="BI108"/>
  <c r="CD108"/>
  <c r="BH108"/>
  <c r="CC108"/>
  <c r="BG108"/>
  <c r="CB108"/>
  <c r="BF108"/>
  <c r="CA108"/>
  <c r="BE108"/>
  <c r="BZ108"/>
  <c r="BD108"/>
  <c r="BY108"/>
  <c r="BC108"/>
  <c r="BX108"/>
  <c r="BB108"/>
  <c r="BW108"/>
  <c r="BA108"/>
  <c r="BV108"/>
  <c r="AZ108"/>
  <c r="BU108"/>
  <c r="AY108"/>
  <c r="BT108"/>
  <c r="AX108"/>
  <c r="BS108"/>
  <c r="AW108"/>
  <c r="BR108"/>
  <c r="AV108"/>
  <c r="B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BK107"/>
  <c r="CF107"/>
  <c r="BJ107"/>
  <c r="CE107"/>
  <c r="BI107"/>
  <c r="CD107"/>
  <c r="BH107"/>
  <c r="CC107"/>
  <c r="BG107"/>
  <c r="CB107"/>
  <c r="BF107"/>
  <c r="CA107"/>
  <c r="BE107"/>
  <c r="BZ107"/>
  <c r="BD107"/>
  <c r="BY107"/>
  <c r="BC107"/>
  <c r="BX107"/>
  <c r="BB107"/>
  <c r="BW107"/>
  <c r="BA107"/>
  <c r="BV107"/>
  <c r="AZ107"/>
  <c r="BU107"/>
  <c r="AY107"/>
  <c r="BT107"/>
  <c r="AX107"/>
  <c r="BS107"/>
  <c r="AW107"/>
  <c r="BR107"/>
  <c r="AV107"/>
  <c r="B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BK106"/>
  <c r="CF106"/>
  <c r="BJ106"/>
  <c r="CE106"/>
  <c r="BI106"/>
  <c r="CD106"/>
  <c r="BH106"/>
  <c r="CC106"/>
  <c r="BG106"/>
  <c r="CB106"/>
  <c r="BF106"/>
  <c r="CA106"/>
  <c r="BE106"/>
  <c r="BZ106"/>
  <c r="BD106"/>
  <c r="BY106"/>
  <c r="BC106"/>
  <c r="BX106"/>
  <c r="BB106"/>
  <c r="BW106"/>
  <c r="BA106"/>
  <c r="BV106"/>
  <c r="AZ106"/>
  <c r="BU106"/>
  <c r="AY106"/>
  <c r="BT106"/>
  <c r="AX106"/>
  <c r="BS106"/>
  <c r="AW106"/>
  <c r="BR106"/>
  <c r="AV106"/>
  <c r="B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BK105"/>
  <c r="CF105"/>
  <c r="BJ105"/>
  <c r="CE105"/>
  <c r="BI105"/>
  <c r="CD105"/>
  <c r="BH105"/>
  <c r="CC105"/>
  <c r="BG105"/>
  <c r="CB105"/>
  <c r="BF105"/>
  <c r="CA105"/>
  <c r="BE105"/>
  <c r="BZ105"/>
  <c r="BD105"/>
  <c r="BY105"/>
  <c r="BC105"/>
  <c r="BX105"/>
  <c r="BB105"/>
  <c r="BW105"/>
  <c r="BA105"/>
  <c r="BV105"/>
  <c r="AZ105"/>
  <c r="BU105"/>
  <c r="AY105"/>
  <c r="BT105"/>
  <c r="AX105"/>
  <c r="BS105"/>
  <c r="AW105"/>
  <c r="BR105"/>
  <c r="AV105"/>
  <c r="B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BK104"/>
  <c r="CF104"/>
  <c r="BJ104"/>
  <c r="CE104"/>
  <c r="BI104"/>
  <c r="CD104"/>
  <c r="BH104"/>
  <c r="CC104"/>
  <c r="BG104"/>
  <c r="CB104"/>
  <c r="BF104"/>
  <c r="CA104"/>
  <c r="BE104"/>
  <c r="BZ104"/>
  <c r="BD104"/>
  <c r="BY104"/>
  <c r="BC104"/>
  <c r="BX104"/>
  <c r="BB104"/>
  <c r="BW104"/>
  <c r="BA104"/>
  <c r="BV104"/>
  <c r="AZ104"/>
  <c r="BU104"/>
  <c r="AY104"/>
  <c r="BT104"/>
  <c r="AX104"/>
  <c r="BS104"/>
  <c r="AW104"/>
  <c r="BR104"/>
  <c r="AV104"/>
  <c r="B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BK103"/>
  <c r="CF103"/>
  <c r="BJ103"/>
  <c r="CE103"/>
  <c r="BI103"/>
  <c r="CD103"/>
  <c r="BH103"/>
  <c r="CC103"/>
  <c r="BG103"/>
  <c r="CB103"/>
  <c r="BF103"/>
  <c r="CA103"/>
  <c r="BE103"/>
  <c r="BZ103"/>
  <c r="BD103"/>
  <c r="BY103"/>
  <c r="BC103"/>
  <c r="BX103"/>
  <c r="BB103"/>
  <c r="BW103"/>
  <c r="BA103"/>
  <c r="BV103"/>
  <c r="AZ103"/>
  <c r="BU103"/>
  <c r="AY103"/>
  <c r="BT103"/>
  <c r="AX103"/>
  <c r="BS103"/>
  <c r="AW103"/>
  <c r="BR103"/>
  <c r="AV103"/>
  <c r="B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BK102"/>
  <c r="CF102"/>
  <c r="BJ102"/>
  <c r="CE102"/>
  <c r="BI102"/>
  <c r="CD102"/>
  <c r="BH102"/>
  <c r="CC102"/>
  <c r="BG102"/>
  <c r="CB102"/>
  <c r="BF102"/>
  <c r="CA102"/>
  <c r="BE102"/>
  <c r="BZ102"/>
  <c r="BD102"/>
  <c r="BY102"/>
  <c r="BC102"/>
  <c r="BX102"/>
  <c r="BB102"/>
  <c r="BW102"/>
  <c r="BA102"/>
  <c r="BV102"/>
  <c r="AZ102"/>
  <c r="BU102"/>
  <c r="AY102"/>
  <c r="BT102"/>
  <c r="AX102"/>
  <c r="BS102"/>
  <c r="AW102"/>
  <c r="BR102"/>
  <c r="AV102"/>
  <c r="B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BK101"/>
  <c r="CF101"/>
  <c r="BJ101"/>
  <c r="CE101"/>
  <c r="BI101"/>
  <c r="CD101"/>
  <c r="BH101"/>
  <c r="CC101"/>
  <c r="BG101"/>
  <c r="CB101"/>
  <c r="BF101"/>
  <c r="CA101"/>
  <c r="BE101"/>
  <c r="BZ101"/>
  <c r="BD101"/>
  <c r="BY101"/>
  <c r="BC101"/>
  <c r="BX101"/>
  <c r="BB101"/>
  <c r="BW101"/>
  <c r="BA101"/>
  <c r="BV101"/>
  <c r="AZ101"/>
  <c r="BU101"/>
  <c r="AY101"/>
  <c r="BT101"/>
  <c r="AX101"/>
  <c r="BS101"/>
  <c r="AW101"/>
  <c r="BR101"/>
  <c r="AV101"/>
  <c r="B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BK100"/>
  <c r="CF100"/>
  <c r="BJ100"/>
  <c r="CE100"/>
  <c r="BI100"/>
  <c r="CD100"/>
  <c r="BH100"/>
  <c r="CC100"/>
  <c r="BG100"/>
  <c r="CB100"/>
  <c r="BF100"/>
  <c r="CA100"/>
  <c r="BE100"/>
  <c r="BZ100"/>
  <c r="BD100"/>
  <c r="BY100"/>
  <c r="BC100"/>
  <c r="BX100"/>
  <c r="BB100"/>
  <c r="BW100"/>
  <c r="BA100"/>
  <c r="BV100"/>
  <c r="AZ100"/>
  <c r="BU100"/>
  <c r="AY100"/>
  <c r="BT100"/>
  <c r="AX100"/>
  <c r="BS100"/>
  <c r="AW100"/>
  <c r="BR100"/>
  <c r="AV100"/>
  <c r="B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BK99"/>
  <c r="CF99"/>
  <c r="BJ99"/>
  <c r="CE99"/>
  <c r="BI99"/>
  <c r="CD99"/>
  <c r="BH99"/>
  <c r="CC99"/>
  <c r="BG99"/>
  <c r="CB99"/>
  <c r="BF99"/>
  <c r="CA99"/>
  <c r="BE99"/>
  <c r="BZ99"/>
  <c r="BD99"/>
  <c r="BY99"/>
  <c r="BC99"/>
  <c r="BX99"/>
  <c r="BB99"/>
  <c r="BW99"/>
  <c r="BA99"/>
  <c r="BV99"/>
  <c r="AZ99"/>
  <c r="BU99"/>
  <c r="AY99"/>
  <c r="BT99"/>
  <c r="AX99"/>
  <c r="BS99"/>
  <c r="AW99"/>
  <c r="BR99"/>
  <c r="AV99"/>
  <c r="BQ99"/>
  <c r="AP99"/>
  <c r="AO99"/>
  <c r="AN99"/>
  <c r="AM99"/>
  <c r="AL99"/>
  <c r="AK99"/>
  <c r="AJ99"/>
  <c r="AI99"/>
  <c r="AH99"/>
  <c r="AG99"/>
  <c r="AF99"/>
  <c r="AE99"/>
  <c r="AD99"/>
  <c r="AC99"/>
  <c r="AB99"/>
  <c r="AA99"/>
  <c r="BK98"/>
  <c r="CF98"/>
  <c r="BJ98"/>
  <c r="CE98"/>
  <c r="BI98"/>
  <c r="CD98"/>
  <c r="BH98"/>
  <c r="CC98"/>
  <c r="BG98"/>
  <c r="CB98"/>
  <c r="BF98"/>
  <c r="CA98"/>
  <c r="BE98"/>
  <c r="BZ98"/>
  <c r="BD98"/>
  <c r="BY98"/>
  <c r="BC98"/>
  <c r="BX98"/>
  <c r="BB98"/>
  <c r="BW98"/>
  <c r="BA98"/>
  <c r="BV98"/>
  <c r="AZ98"/>
  <c r="BU98"/>
  <c r="AY98"/>
  <c r="BT98"/>
  <c r="AX98"/>
  <c r="BS98"/>
  <c r="AW98"/>
  <c r="BR98"/>
  <c r="AV98"/>
  <c r="BQ98"/>
  <c r="AP98"/>
  <c r="AO98"/>
  <c r="AN98"/>
  <c r="AM98"/>
  <c r="AL98"/>
  <c r="AK98"/>
  <c r="AJ98"/>
  <c r="AI98"/>
  <c r="AH98"/>
  <c r="AG98"/>
  <c r="AF98"/>
  <c r="AE98"/>
  <c r="AD98"/>
  <c r="AC98"/>
  <c r="AB98"/>
  <c r="AA98"/>
  <c r="BK97"/>
  <c r="CF97"/>
  <c r="BJ97"/>
  <c r="CE97"/>
  <c r="BI97"/>
  <c r="CD97"/>
  <c r="BH97"/>
  <c r="CC97"/>
  <c r="BG97"/>
  <c r="CB97"/>
  <c r="BF97"/>
  <c r="CA97"/>
  <c r="BE97"/>
  <c r="BZ97"/>
  <c r="BD97"/>
  <c r="BY97"/>
  <c r="BC97"/>
  <c r="BX97"/>
  <c r="BB97"/>
  <c r="BW97"/>
  <c r="BA97"/>
  <c r="BV97"/>
  <c r="AZ97"/>
  <c r="BU97"/>
  <c r="AY97"/>
  <c r="BT97"/>
  <c r="AX97"/>
  <c r="BS97"/>
  <c r="AW97"/>
  <c r="BR97"/>
  <c r="AV97"/>
  <c r="BQ97"/>
  <c r="AP97"/>
  <c r="AO97"/>
  <c r="AN97"/>
  <c r="AM97"/>
  <c r="AL97"/>
  <c r="AK97"/>
  <c r="AJ97"/>
  <c r="AI97"/>
  <c r="AH97"/>
  <c r="AG97"/>
  <c r="AF97"/>
  <c r="AE97"/>
  <c r="AD97"/>
  <c r="AC97"/>
  <c r="AB97"/>
  <c r="AA97"/>
  <c r="BK96"/>
  <c r="CF96"/>
  <c r="BJ96"/>
  <c r="CE96"/>
  <c r="BI96"/>
  <c r="CD96"/>
  <c r="BH96"/>
  <c r="CC96"/>
  <c r="BG96"/>
  <c r="CB96"/>
  <c r="BF96"/>
  <c r="CA96"/>
  <c r="BE96"/>
  <c r="BZ96"/>
  <c r="BD96"/>
  <c r="BY96"/>
  <c r="BC96"/>
  <c r="BX96"/>
  <c r="BB96"/>
  <c r="BW96"/>
  <c r="BA96"/>
  <c r="BV96"/>
  <c r="AZ96"/>
  <c r="BU96"/>
  <c r="AY96"/>
  <c r="BT96"/>
  <c r="AX96"/>
  <c r="BS96"/>
  <c r="AW96"/>
  <c r="BR96"/>
  <c r="AV96"/>
  <c r="BQ96"/>
  <c r="AP96"/>
  <c r="AO96"/>
  <c r="AN96"/>
  <c r="AM96"/>
  <c r="AL96"/>
  <c r="AK96"/>
  <c r="AJ96"/>
  <c r="AI96"/>
  <c r="AH96"/>
  <c r="AG96"/>
  <c r="AF96"/>
  <c r="AE96"/>
  <c r="AD96"/>
  <c r="AC96"/>
  <c r="AB96"/>
  <c r="AA96"/>
  <c r="BK95"/>
  <c r="CF95"/>
  <c r="BJ95"/>
  <c r="CE95"/>
  <c r="BI95"/>
  <c r="CD95"/>
  <c r="BH95"/>
  <c r="CC95"/>
  <c r="BG95"/>
  <c r="CB95"/>
  <c r="BF95"/>
  <c r="CA95"/>
  <c r="BE95"/>
  <c r="BZ95"/>
  <c r="BD95"/>
  <c r="BY95"/>
  <c r="BC95"/>
  <c r="BX95"/>
  <c r="BB95"/>
  <c r="BW95"/>
  <c r="BA95"/>
  <c r="BV95"/>
  <c r="AZ95"/>
  <c r="BU95"/>
  <c r="AY95"/>
  <c r="BT95"/>
  <c r="AX95"/>
  <c r="BS95"/>
  <c r="AW95"/>
  <c r="BR95"/>
  <c r="AV95"/>
  <c r="BQ95"/>
  <c r="AP95"/>
  <c r="AO95"/>
  <c r="AN95"/>
  <c r="AM95"/>
  <c r="AL95"/>
  <c r="AK95"/>
  <c r="AJ95"/>
  <c r="AI95"/>
  <c r="AH95"/>
  <c r="AG95"/>
  <c r="AF95"/>
  <c r="AE95"/>
  <c r="AD95"/>
  <c r="AC95"/>
  <c r="AB95"/>
  <c r="AA95"/>
  <c r="BK94"/>
  <c r="CF94"/>
  <c r="BJ94"/>
  <c r="CE94"/>
  <c r="BI94"/>
  <c r="CD94"/>
  <c r="BH94"/>
  <c r="CC94"/>
  <c r="BG94"/>
  <c r="CB94"/>
  <c r="BF94"/>
  <c r="CA94"/>
  <c r="BE94"/>
  <c r="BZ94"/>
  <c r="BD94"/>
  <c r="BY94"/>
  <c r="BC94"/>
  <c r="BX94"/>
  <c r="BB94"/>
  <c r="BW94"/>
  <c r="BA94"/>
  <c r="BV94"/>
  <c r="AZ94"/>
  <c r="BU94"/>
  <c r="AY94"/>
  <c r="BT94"/>
  <c r="AX94"/>
  <c r="BS94"/>
  <c r="AW94"/>
  <c r="BR94"/>
  <c r="AV94"/>
  <c r="BQ94"/>
  <c r="AP94"/>
  <c r="AO94"/>
  <c r="AN94"/>
  <c r="AM94"/>
  <c r="AL94"/>
  <c r="AK94"/>
  <c r="AJ94"/>
  <c r="AI94"/>
  <c r="AH94"/>
  <c r="AG94"/>
  <c r="AF94"/>
  <c r="AE94"/>
  <c r="AD94"/>
  <c r="AC94"/>
  <c r="AB94"/>
  <c r="AA94"/>
  <c r="BK93"/>
  <c r="CF93"/>
  <c r="BJ93"/>
  <c r="CE93"/>
  <c r="BI93"/>
  <c r="CD93"/>
  <c r="BH93"/>
  <c r="CC93"/>
  <c r="BG93"/>
  <c r="CB93"/>
  <c r="BF93"/>
  <c r="CA93"/>
  <c r="BE93"/>
  <c r="BZ93"/>
  <c r="BD93"/>
  <c r="BY93"/>
  <c r="BC93"/>
  <c r="BX93"/>
  <c r="BB93"/>
  <c r="BW93"/>
  <c r="BA93"/>
  <c r="BV93"/>
  <c r="AZ93"/>
  <c r="BU93"/>
  <c r="AY93"/>
  <c r="BT93"/>
  <c r="AX93"/>
  <c r="BS93"/>
  <c r="AW93"/>
  <c r="BR93"/>
  <c r="AV93"/>
  <c r="BQ93"/>
  <c r="AP93"/>
  <c r="AO93"/>
  <c r="AN93"/>
  <c r="AM93"/>
  <c r="AL93"/>
  <c r="AK93"/>
  <c r="AJ93"/>
  <c r="AI93"/>
  <c r="AH93"/>
  <c r="AG93"/>
  <c r="AF93"/>
  <c r="AE93"/>
  <c r="AD93"/>
  <c r="AC93"/>
  <c r="AB93"/>
  <c r="AA93"/>
  <c r="BK92"/>
  <c r="CF92"/>
  <c r="BJ92"/>
  <c r="CE92"/>
  <c r="BI92"/>
  <c r="CD92"/>
  <c r="BH92"/>
  <c r="CC92"/>
  <c r="BG92"/>
  <c r="CB92"/>
  <c r="BF92"/>
  <c r="CA92"/>
  <c r="BE92"/>
  <c r="BZ92"/>
  <c r="BD92"/>
  <c r="BY92"/>
  <c r="BC92"/>
  <c r="BX92"/>
  <c r="BB92"/>
  <c r="BW92"/>
  <c r="BA92"/>
  <c r="BV92"/>
  <c r="AZ92"/>
  <c r="BU92"/>
  <c r="AY92"/>
  <c r="BT92"/>
  <c r="AX92"/>
  <c r="BS92"/>
  <c r="AW92"/>
  <c r="BR92"/>
  <c r="AV92"/>
  <c r="BQ92"/>
  <c r="AP92"/>
  <c r="AO92"/>
  <c r="AN92"/>
  <c r="AM92"/>
  <c r="AL92"/>
  <c r="AK92"/>
  <c r="AJ92"/>
  <c r="AI92"/>
  <c r="AH92"/>
  <c r="AG92"/>
  <c r="AF92"/>
  <c r="AE92"/>
  <c r="AD92"/>
  <c r="AC92"/>
  <c r="AB92"/>
  <c r="AA92"/>
  <c r="BK91"/>
  <c r="CF91"/>
  <c r="BJ91"/>
  <c r="CE91"/>
  <c r="BI91"/>
  <c r="CD91"/>
  <c r="BH91"/>
  <c r="CC91"/>
  <c r="BG91"/>
  <c r="CB91"/>
  <c r="BF91"/>
  <c r="CA91"/>
  <c r="BE91"/>
  <c r="BZ91"/>
  <c r="BD91"/>
  <c r="BY91"/>
  <c r="BC91"/>
  <c r="BX91"/>
  <c r="BB91"/>
  <c r="BW91"/>
  <c r="BA91"/>
  <c r="BV91"/>
  <c r="AZ91"/>
  <c r="BU91"/>
  <c r="AY91"/>
  <c r="BT91"/>
  <c r="AX91"/>
  <c r="BS91"/>
  <c r="AW91"/>
  <c r="BR91"/>
  <c r="AV91"/>
  <c r="BQ91"/>
  <c r="AP91"/>
  <c r="AO91"/>
  <c r="AN91"/>
  <c r="AM91"/>
  <c r="AL91"/>
  <c r="AK91"/>
  <c r="AJ91"/>
  <c r="AI91"/>
  <c r="AH91"/>
  <c r="AG91"/>
  <c r="AF91"/>
  <c r="AE91"/>
  <c r="AD91"/>
  <c r="AC91"/>
  <c r="AB91"/>
  <c r="AA91"/>
  <c r="BK90"/>
  <c r="CF90"/>
  <c r="BJ90"/>
  <c r="CE90"/>
  <c r="BI90"/>
  <c r="CD90"/>
  <c r="BH90"/>
  <c r="CC90"/>
  <c r="BG90"/>
  <c r="CB90"/>
  <c r="BF90"/>
  <c r="CA90"/>
  <c r="BE90"/>
  <c r="BZ90"/>
  <c r="BD90"/>
  <c r="BY90"/>
  <c r="BC90"/>
  <c r="BX90"/>
  <c r="BB90"/>
  <c r="BW90"/>
  <c r="BA90"/>
  <c r="BV90"/>
  <c r="AZ90"/>
  <c r="BU90"/>
  <c r="AY90"/>
  <c r="BT90"/>
  <c r="AX90"/>
  <c r="BS90"/>
  <c r="AW90"/>
  <c r="BR90"/>
  <c r="AV90"/>
  <c r="BQ90"/>
  <c r="AP90"/>
  <c r="AO90"/>
  <c r="AN90"/>
  <c r="AM90"/>
  <c r="AL90"/>
  <c r="AK90"/>
  <c r="AJ90"/>
  <c r="AI90"/>
  <c r="AH90"/>
  <c r="AG90"/>
  <c r="AF90"/>
  <c r="AE90"/>
  <c r="AD90"/>
  <c r="AC90"/>
  <c r="AB90"/>
  <c r="AA90"/>
  <c r="BK89"/>
  <c r="CF89"/>
  <c r="BJ89"/>
  <c r="CE89"/>
  <c r="BI89"/>
  <c r="CD89"/>
  <c r="BH89"/>
  <c r="CC89"/>
  <c r="BG89"/>
  <c r="CB89"/>
  <c r="BF89"/>
  <c r="CA89"/>
  <c r="BE89"/>
  <c r="BZ89"/>
  <c r="BD89"/>
  <c r="BY89"/>
  <c r="BC89"/>
  <c r="BX89"/>
  <c r="BB89"/>
  <c r="BW89"/>
  <c r="BA89"/>
  <c r="BV89"/>
  <c r="AZ89"/>
  <c r="BU89"/>
  <c r="AY89"/>
  <c r="BT89"/>
  <c r="AX89"/>
  <c r="BS89"/>
  <c r="AW89"/>
  <c r="BR89"/>
  <c r="AV89"/>
  <c r="BQ89"/>
  <c r="AP89"/>
  <c r="AO89"/>
  <c r="AN89"/>
  <c r="AM89"/>
  <c r="AL89"/>
  <c r="AK89"/>
  <c r="AJ89"/>
  <c r="AI89"/>
  <c r="AH89"/>
  <c r="AG89"/>
  <c r="AF89"/>
  <c r="AE89"/>
  <c r="AD89"/>
  <c r="AC89"/>
  <c r="AB89"/>
  <c r="AA89"/>
  <c r="BK88"/>
  <c r="CF88"/>
  <c r="BJ88"/>
  <c r="CE88"/>
  <c r="BI88"/>
  <c r="CD88"/>
  <c r="BH88"/>
  <c r="CC88"/>
  <c r="BG88"/>
  <c r="CB88"/>
  <c r="BF88"/>
  <c r="CA88"/>
  <c r="BE88"/>
  <c r="BZ88"/>
  <c r="BD88"/>
  <c r="BY88"/>
  <c r="BC88"/>
  <c r="BX88"/>
  <c r="BB88"/>
  <c r="BW88"/>
  <c r="BA88"/>
  <c r="BV88"/>
  <c r="AZ88"/>
  <c r="BU88"/>
  <c r="AY88"/>
  <c r="BT88"/>
  <c r="AX88"/>
  <c r="BS88"/>
  <c r="AW88"/>
  <c r="BR88"/>
  <c r="AV88"/>
  <c r="BQ88"/>
  <c r="AP88"/>
  <c r="AO88"/>
  <c r="AN88"/>
  <c r="AM88"/>
  <c r="AL88"/>
  <c r="AK88"/>
  <c r="AJ88"/>
  <c r="AI88"/>
  <c r="AH88"/>
  <c r="AG88"/>
  <c r="AF88"/>
  <c r="AE88"/>
  <c r="AD88"/>
  <c r="AC88"/>
  <c r="AB88"/>
  <c r="AA88"/>
  <c r="BK87"/>
  <c r="CF87"/>
  <c r="BJ87"/>
  <c r="CE87"/>
  <c r="BI87"/>
  <c r="CD87"/>
  <c r="BH87"/>
  <c r="CC87"/>
  <c r="BG87"/>
  <c r="CB87"/>
  <c r="BF87"/>
  <c r="CA87"/>
  <c r="BE87"/>
  <c r="BZ87"/>
  <c r="BD87"/>
  <c r="BY87"/>
  <c r="BC87"/>
  <c r="BX87"/>
  <c r="BB87"/>
  <c r="BW87"/>
  <c r="BA87"/>
  <c r="BV87"/>
  <c r="AZ87"/>
  <c r="BU87"/>
  <c r="AY87"/>
  <c r="BT87"/>
  <c r="AX87"/>
  <c r="BS87"/>
  <c r="AW87"/>
  <c r="BR87"/>
  <c r="AV87"/>
  <c r="BQ87"/>
  <c r="AP87"/>
  <c r="AO87"/>
  <c r="AN87"/>
  <c r="AM87"/>
  <c r="AL87"/>
  <c r="AK87"/>
  <c r="AJ87"/>
  <c r="AI87"/>
  <c r="AH87"/>
  <c r="AG87"/>
  <c r="AF87"/>
  <c r="AE87"/>
  <c r="AD87"/>
  <c r="AC87"/>
  <c r="AB87"/>
  <c r="AA87"/>
  <c r="BK86"/>
  <c r="CF86"/>
  <c r="BJ86"/>
  <c r="CE86"/>
  <c r="BI86"/>
  <c r="CD86"/>
  <c r="BH86"/>
  <c r="CC86"/>
  <c r="BG86"/>
  <c r="CB86"/>
  <c r="BF86"/>
  <c r="CA86"/>
  <c r="BE86"/>
  <c r="BZ86"/>
  <c r="BD86"/>
  <c r="BY86"/>
  <c r="BC86"/>
  <c r="BX86"/>
  <c r="BB86"/>
  <c r="BW86"/>
  <c r="BA86"/>
  <c r="BV86"/>
  <c r="AZ86"/>
  <c r="BU86"/>
  <c r="AY86"/>
  <c r="BT86"/>
  <c r="AX86"/>
  <c r="BS86"/>
  <c r="AW86"/>
  <c r="BR86"/>
  <c r="AV86"/>
  <c r="BQ86"/>
  <c r="AP86"/>
  <c r="AO86"/>
  <c r="AN86"/>
  <c r="AM86"/>
  <c r="AL86"/>
  <c r="AK86"/>
  <c r="AJ86"/>
  <c r="AI86"/>
  <c r="AH86"/>
  <c r="AG86"/>
  <c r="AF86"/>
  <c r="AE86"/>
  <c r="AD86"/>
  <c r="AC86"/>
  <c r="AB86"/>
  <c r="AA86"/>
  <c r="BK85"/>
  <c r="CF85"/>
  <c r="BJ85"/>
  <c r="CE85"/>
  <c r="BI85"/>
  <c r="CD85"/>
  <c r="BH85"/>
  <c r="CC85"/>
  <c r="BG85"/>
  <c r="CB85"/>
  <c r="BF85"/>
  <c r="CA85"/>
  <c r="BE85"/>
  <c r="BZ85"/>
  <c r="BD85"/>
  <c r="BY85"/>
  <c r="BC85"/>
  <c r="BX85"/>
  <c r="BB85"/>
  <c r="BW85"/>
  <c r="BA85"/>
  <c r="BV85"/>
  <c r="AZ85"/>
  <c r="BU85"/>
  <c r="AY85"/>
  <c r="BT85"/>
  <c r="AX85"/>
  <c r="BS85"/>
  <c r="AW85"/>
  <c r="BR85"/>
  <c r="AV85"/>
  <c r="BQ85"/>
  <c r="AP85"/>
  <c r="AO85"/>
  <c r="AN85"/>
  <c r="AM85"/>
  <c r="AL85"/>
  <c r="AK85"/>
  <c r="AJ85"/>
  <c r="AI85"/>
  <c r="AH85"/>
  <c r="AG85"/>
  <c r="AF85"/>
  <c r="AE85"/>
  <c r="AD85"/>
  <c r="AC85"/>
  <c r="AB85"/>
  <c r="AA85"/>
  <c r="BK84"/>
  <c r="CF84"/>
  <c r="BJ84"/>
  <c r="CE84"/>
  <c r="BI84"/>
  <c r="CD84"/>
  <c r="BH84"/>
  <c r="CC84"/>
  <c r="BG84"/>
  <c r="CB84"/>
  <c r="BF84"/>
  <c r="CA84"/>
  <c r="BE84"/>
  <c r="BZ84"/>
  <c r="BD84"/>
  <c r="BY84"/>
  <c r="BC84"/>
  <c r="BX84"/>
  <c r="BB84"/>
  <c r="BW84"/>
  <c r="BA84"/>
  <c r="BV84"/>
  <c r="AZ84"/>
  <c r="BU84"/>
  <c r="AY84"/>
  <c r="BT84"/>
  <c r="AX84"/>
  <c r="BS84"/>
  <c r="AW84"/>
  <c r="BR84"/>
  <c r="AV84"/>
  <c r="BQ84"/>
  <c r="AP84"/>
  <c r="AO84"/>
  <c r="AN84"/>
  <c r="AM84"/>
  <c r="AL84"/>
  <c r="AK84"/>
  <c r="AJ84"/>
  <c r="AI84"/>
  <c r="AH84"/>
  <c r="AG84"/>
  <c r="AF84"/>
  <c r="AE84"/>
  <c r="AD84"/>
  <c r="AC84"/>
  <c r="AB84"/>
  <c r="AA84"/>
  <c r="BK83"/>
  <c r="CF83"/>
  <c r="BJ83"/>
  <c r="CE83"/>
  <c r="BI83"/>
  <c r="CD83"/>
  <c r="BH83"/>
  <c r="CC83"/>
  <c r="BG83"/>
  <c r="CB83"/>
  <c r="BF83"/>
  <c r="CA83"/>
  <c r="BE83"/>
  <c r="BZ83"/>
  <c r="BD83"/>
  <c r="BY83"/>
  <c r="BC83"/>
  <c r="BX83"/>
  <c r="BB83"/>
  <c r="BW83"/>
  <c r="BA83"/>
  <c r="BV83"/>
  <c r="AZ83"/>
  <c r="BU83"/>
  <c r="AY83"/>
  <c r="BT83"/>
  <c r="AX83"/>
  <c r="BS83"/>
  <c r="AW83"/>
  <c r="BR83"/>
  <c r="AV83"/>
  <c r="BQ83"/>
  <c r="AP83"/>
  <c r="AO83"/>
  <c r="AN83"/>
  <c r="AM83"/>
  <c r="AL83"/>
  <c r="AK83"/>
  <c r="AJ83"/>
  <c r="AI83"/>
  <c r="AH83"/>
  <c r="AG83"/>
  <c r="AF83"/>
  <c r="AE83"/>
  <c r="AD83"/>
  <c r="AC83"/>
  <c r="AB83"/>
  <c r="AA83"/>
  <c r="BK82"/>
  <c r="CF82"/>
  <c r="BJ82"/>
  <c r="CE82"/>
  <c r="BI82"/>
  <c r="CD82"/>
  <c r="BH82"/>
  <c r="CC82"/>
  <c r="BG82"/>
  <c r="CB82"/>
  <c r="BF82"/>
  <c r="CA82"/>
  <c r="BE82"/>
  <c r="BZ82"/>
  <c r="BD82"/>
  <c r="BY82"/>
  <c r="BC82"/>
  <c r="BX82"/>
  <c r="BB82"/>
  <c r="BW82"/>
  <c r="BA82"/>
  <c r="BV82"/>
  <c r="AZ82"/>
  <c r="BU82"/>
  <c r="AY82"/>
  <c r="BT82"/>
  <c r="AX82"/>
  <c r="BS82"/>
  <c r="AW82"/>
  <c r="BR82"/>
  <c r="AV82"/>
  <c r="BQ82"/>
  <c r="AP82"/>
  <c r="AO82"/>
  <c r="AN82"/>
  <c r="AM82"/>
  <c r="AL82"/>
  <c r="AK82"/>
  <c r="AJ82"/>
  <c r="AI82"/>
  <c r="AH82"/>
  <c r="AG82"/>
  <c r="AF82"/>
  <c r="AE82"/>
  <c r="AD82"/>
  <c r="AC82"/>
  <c r="AB82"/>
  <c r="AA82"/>
  <c r="BK81"/>
  <c r="CF81"/>
  <c r="BJ81"/>
  <c r="CE81"/>
  <c r="BI81"/>
  <c r="CD81"/>
  <c r="BH81"/>
  <c r="CC81"/>
  <c r="BG81"/>
  <c r="CB81"/>
  <c r="BF81"/>
  <c r="CA81"/>
  <c r="BE81"/>
  <c r="BZ81"/>
  <c r="BD81"/>
  <c r="BY81"/>
  <c r="BC81"/>
  <c r="BX81"/>
  <c r="BB81"/>
  <c r="BW81"/>
  <c r="BA81"/>
  <c r="BV81"/>
  <c r="AZ81"/>
  <c r="BU81"/>
  <c r="AY81"/>
  <c r="BT81"/>
  <c r="AX81"/>
  <c r="BS81"/>
  <c r="AW81"/>
  <c r="BR81"/>
  <c r="AV81"/>
  <c r="BQ81"/>
  <c r="AP81"/>
  <c r="AO81"/>
  <c r="AN81"/>
  <c r="AM81"/>
  <c r="AL81"/>
  <c r="AK81"/>
  <c r="AJ81"/>
  <c r="AI81"/>
  <c r="AH81"/>
  <c r="AG81"/>
  <c r="AF81"/>
  <c r="AE81"/>
  <c r="AD81"/>
  <c r="AC81"/>
  <c r="AB81"/>
  <c r="AA81"/>
  <c r="BK80"/>
  <c r="CF80"/>
  <c r="BJ80"/>
  <c r="CE80"/>
  <c r="BI80"/>
  <c r="CD80"/>
  <c r="BH80"/>
  <c r="CC80"/>
  <c r="BG80"/>
  <c r="CB80"/>
  <c r="BF80"/>
  <c r="CA80"/>
  <c r="BE80"/>
  <c r="BZ80"/>
  <c r="BD80"/>
  <c r="BY80"/>
  <c r="BC80"/>
  <c r="BX80"/>
  <c r="BB80"/>
  <c r="BW80"/>
  <c r="BA80"/>
  <c r="BV80"/>
  <c r="AZ80"/>
  <c r="BU80"/>
  <c r="AY80"/>
  <c r="BT80"/>
  <c r="AX80"/>
  <c r="BS80"/>
  <c r="AW80"/>
  <c r="BR80"/>
  <c r="AV80"/>
  <c r="BQ80"/>
  <c r="AP80"/>
  <c r="AO80"/>
  <c r="AN80"/>
  <c r="AM80"/>
  <c r="AL80"/>
  <c r="AK80"/>
  <c r="AJ80"/>
  <c r="AI80"/>
  <c r="AH80"/>
  <c r="AG80"/>
  <c r="AF80"/>
  <c r="AE80"/>
  <c r="AD80"/>
  <c r="AC80"/>
  <c r="AB80"/>
  <c r="AA80"/>
  <c r="BK79"/>
  <c r="CF79"/>
  <c r="BJ79"/>
  <c r="CE79"/>
  <c r="BI79"/>
  <c r="CD79"/>
  <c r="BH79"/>
  <c r="CC79"/>
  <c r="BG79"/>
  <c r="CB79"/>
  <c r="BF79"/>
  <c r="CA79"/>
  <c r="BE79"/>
  <c r="BZ79"/>
  <c r="BD79"/>
  <c r="BY79"/>
  <c r="BC79"/>
  <c r="BX79"/>
  <c r="BB79"/>
  <c r="BW79"/>
  <c r="BA79"/>
  <c r="BV79"/>
  <c r="AZ79"/>
  <c r="BU79"/>
  <c r="AY79"/>
  <c r="BT79"/>
  <c r="AX79"/>
  <c r="BS79"/>
  <c r="AW79"/>
  <c r="BR79"/>
  <c r="AV79"/>
  <c r="BQ79"/>
  <c r="AP79"/>
  <c r="AO79"/>
  <c r="AN79"/>
  <c r="AM79"/>
  <c r="AL79"/>
  <c r="AK79"/>
  <c r="AJ79"/>
  <c r="AI79"/>
  <c r="AH79"/>
  <c r="AG79"/>
  <c r="AF79"/>
  <c r="AE79"/>
  <c r="AD79"/>
  <c r="AC79"/>
  <c r="AB79"/>
  <c r="AA79"/>
  <c r="BK78"/>
  <c r="CF78"/>
  <c r="BJ78"/>
  <c r="CE78"/>
  <c r="BI78"/>
  <c r="CD78"/>
  <c r="BH78"/>
  <c r="CC78"/>
  <c r="BG78"/>
  <c r="CB78"/>
  <c r="BF78"/>
  <c r="CA78"/>
  <c r="BE78"/>
  <c r="BZ78"/>
  <c r="BD78"/>
  <c r="BY78"/>
  <c r="BC78"/>
  <c r="BX78"/>
  <c r="BB78"/>
  <c r="BW78"/>
  <c r="BA78"/>
  <c r="BV78"/>
  <c r="AZ78"/>
  <c r="BU78"/>
  <c r="AY78"/>
  <c r="BT78"/>
  <c r="AX78"/>
  <c r="BS78"/>
  <c r="AW78"/>
  <c r="BR78"/>
  <c r="AV78"/>
  <c r="BQ78"/>
  <c r="AP78"/>
  <c r="AO78"/>
  <c r="AN78"/>
  <c r="AM78"/>
  <c r="AL78"/>
  <c r="AK78"/>
  <c r="AJ78"/>
  <c r="AI78"/>
  <c r="AH78"/>
  <c r="AG78"/>
  <c r="AF78"/>
  <c r="AE78"/>
  <c r="AD78"/>
  <c r="AC78"/>
  <c r="AB78"/>
  <c r="AA78"/>
  <c r="BK77"/>
  <c r="CF77"/>
  <c r="BJ77"/>
  <c r="CE77"/>
  <c r="BI77"/>
  <c r="CD77"/>
  <c r="BH77"/>
  <c r="CC77"/>
  <c r="BG77"/>
  <c r="CB77"/>
  <c r="BF77"/>
  <c r="CA77"/>
  <c r="BE77"/>
  <c r="BZ77"/>
  <c r="BD77"/>
  <c r="BY77"/>
  <c r="BC77"/>
  <c r="BX77"/>
  <c r="BB77"/>
  <c r="BW77"/>
  <c r="BA77"/>
  <c r="BV77"/>
  <c r="AZ77"/>
  <c r="BU77"/>
  <c r="AY77"/>
  <c r="BT77"/>
  <c r="AX77"/>
  <c r="BS77"/>
  <c r="AW77"/>
  <c r="BR77"/>
  <c r="AV77"/>
  <c r="BQ77"/>
  <c r="AP77"/>
  <c r="AO77"/>
  <c r="AN77"/>
  <c r="AM77"/>
  <c r="AL77"/>
  <c r="AK77"/>
  <c r="AJ77"/>
  <c r="AI77"/>
  <c r="AH77"/>
  <c r="AG77"/>
  <c r="AF77"/>
  <c r="AE77"/>
  <c r="AD77"/>
  <c r="AC77"/>
  <c r="AB77"/>
  <c r="AA77"/>
  <c r="BK76"/>
  <c r="CF76"/>
  <c r="BJ76"/>
  <c r="CE76"/>
  <c r="BI76"/>
  <c r="CD76"/>
  <c r="BH76"/>
  <c r="CC76"/>
  <c r="BG76"/>
  <c r="CB76"/>
  <c r="BF76"/>
  <c r="CA76"/>
  <c r="BE76"/>
  <c r="BZ76"/>
  <c r="BD76"/>
  <c r="BY76"/>
  <c r="BC76"/>
  <c r="BX76"/>
  <c r="BB76"/>
  <c r="BW76"/>
  <c r="BA76"/>
  <c r="BV76"/>
  <c r="AZ76"/>
  <c r="BU76"/>
  <c r="AY76"/>
  <c r="BT76"/>
  <c r="AX76"/>
  <c r="BS76"/>
  <c r="AW76"/>
  <c r="BR76"/>
  <c r="AV76"/>
  <c r="BQ76"/>
  <c r="AP76"/>
  <c r="AO76"/>
  <c r="AN76"/>
  <c r="AM76"/>
  <c r="AL76"/>
  <c r="AK76"/>
  <c r="AJ76"/>
  <c r="AI76"/>
  <c r="AH76"/>
  <c r="AG76"/>
  <c r="AF76"/>
  <c r="AE76"/>
  <c r="AD76"/>
  <c r="AC76"/>
  <c r="AB76"/>
  <c r="AA76"/>
  <c r="BK75"/>
  <c r="CF75"/>
  <c r="BJ75"/>
  <c r="CE75"/>
  <c r="BI75"/>
  <c r="CD75"/>
  <c r="BH75"/>
  <c r="CC75"/>
  <c r="BG75"/>
  <c r="CB75"/>
  <c r="BF75"/>
  <c r="CA75"/>
  <c r="BE75"/>
  <c r="BZ75"/>
  <c r="BD75"/>
  <c r="BY75"/>
  <c r="BC75"/>
  <c r="BX75"/>
  <c r="BB75"/>
  <c r="BW75"/>
  <c r="BA75"/>
  <c r="BV75"/>
  <c r="AZ75"/>
  <c r="BU75"/>
  <c r="AY75"/>
  <c r="BT75"/>
  <c r="AX75"/>
  <c r="BS75"/>
  <c r="AW75"/>
  <c r="BR75"/>
  <c r="AV75"/>
  <c r="BQ75"/>
  <c r="AP75"/>
  <c r="AO75"/>
  <c r="AN75"/>
  <c r="AM75"/>
  <c r="AL75"/>
  <c r="AK75"/>
  <c r="AJ75"/>
  <c r="AI75"/>
  <c r="AH75"/>
  <c r="AG75"/>
  <c r="AF75"/>
  <c r="AE75"/>
  <c r="AD75"/>
  <c r="AC75"/>
  <c r="AB75"/>
  <c r="AA75"/>
  <c r="BK74"/>
  <c r="CF74"/>
  <c r="BJ74"/>
  <c r="CE74"/>
  <c r="BI74"/>
  <c r="CD74"/>
  <c r="BH74"/>
  <c r="CC74"/>
  <c r="BG74"/>
  <c r="CB74"/>
  <c r="BF74"/>
  <c r="CA74"/>
  <c r="BE74"/>
  <c r="BZ74"/>
  <c r="BD74"/>
  <c r="BY74"/>
  <c r="BC74"/>
  <c r="BX74"/>
  <c r="BB74"/>
  <c r="BW74"/>
  <c r="BA74"/>
  <c r="BV74"/>
  <c r="AZ74"/>
  <c r="BU74"/>
  <c r="AY74"/>
  <c r="BT74"/>
  <c r="AX74"/>
  <c r="BS74"/>
  <c r="AW74"/>
  <c r="BR74"/>
  <c r="AV74"/>
  <c r="BQ74"/>
  <c r="AP74"/>
  <c r="AO74"/>
  <c r="AN74"/>
  <c r="AM74"/>
  <c r="AL74"/>
  <c r="AK74"/>
  <c r="AJ74"/>
  <c r="AI74"/>
  <c r="AH74"/>
  <c r="AG74"/>
  <c r="AF74"/>
  <c r="AE74"/>
  <c r="AD74"/>
  <c r="AC74"/>
  <c r="AB74"/>
  <c r="AA74"/>
  <c r="BK73"/>
  <c r="CF73"/>
  <c r="BJ73"/>
  <c r="CE73"/>
  <c r="BI73"/>
  <c r="CD73"/>
  <c r="BH73"/>
  <c r="CC73"/>
  <c r="BG73"/>
  <c r="CB73"/>
  <c r="BF73"/>
  <c r="CA73"/>
  <c r="BE73"/>
  <c r="BZ73"/>
  <c r="BD73"/>
  <c r="BY73"/>
  <c r="BC73"/>
  <c r="BX73"/>
  <c r="BB73"/>
  <c r="BW73"/>
  <c r="BA73"/>
  <c r="BV73"/>
  <c r="AZ73"/>
  <c r="BU73"/>
  <c r="AY73"/>
  <c r="BT73"/>
  <c r="AX73"/>
  <c r="BS73"/>
  <c r="AW73"/>
  <c r="BR73"/>
  <c r="AV73"/>
  <c r="BQ73"/>
  <c r="AP73"/>
  <c r="AO73"/>
  <c r="AN73"/>
  <c r="AM73"/>
  <c r="AL73"/>
  <c r="AK73"/>
  <c r="AJ73"/>
  <c r="AI73"/>
  <c r="AH73"/>
  <c r="AG73"/>
  <c r="AF73"/>
  <c r="AE73"/>
  <c r="AD73"/>
  <c r="AC73"/>
  <c r="AB73"/>
  <c r="AA73"/>
  <c r="BK72"/>
  <c r="CF72"/>
  <c r="BJ72"/>
  <c r="CE72"/>
  <c r="BI72"/>
  <c r="CD72"/>
  <c r="BH72"/>
  <c r="CC72"/>
  <c r="BG72"/>
  <c r="CB72"/>
  <c r="BF72"/>
  <c r="CA72"/>
  <c r="BE72"/>
  <c r="BZ72"/>
  <c r="BD72"/>
  <c r="BY72"/>
  <c r="BC72"/>
  <c r="BX72"/>
  <c r="BB72"/>
  <c r="BW72"/>
  <c r="BA72"/>
  <c r="BV72"/>
  <c r="AZ72"/>
  <c r="BU72"/>
  <c r="AY72"/>
  <c r="BT72"/>
  <c r="AX72"/>
  <c r="BS72"/>
  <c r="AW72"/>
  <c r="BR72"/>
  <c r="AV72"/>
  <c r="BQ72"/>
  <c r="AP72"/>
  <c r="AO72"/>
  <c r="AN72"/>
  <c r="AM72"/>
  <c r="AL72"/>
  <c r="AK72"/>
  <c r="AJ72"/>
  <c r="AI72"/>
  <c r="AH72"/>
  <c r="AG72"/>
  <c r="AF72"/>
  <c r="AE72"/>
  <c r="AD72"/>
  <c r="AC72"/>
  <c r="AB72"/>
  <c r="AA72"/>
  <c r="BK71"/>
  <c r="CF71"/>
  <c r="BJ71"/>
  <c r="CE71"/>
  <c r="BI71"/>
  <c r="CD71"/>
  <c r="BH71"/>
  <c r="CC71"/>
  <c r="BG71"/>
  <c r="CB71"/>
  <c r="BF71"/>
  <c r="CA71"/>
  <c r="BE71"/>
  <c r="BZ71"/>
  <c r="BD71"/>
  <c r="BY71"/>
  <c r="BC71"/>
  <c r="BX71"/>
  <c r="BB71"/>
  <c r="BW71"/>
  <c r="BA71"/>
  <c r="BV71"/>
  <c r="AZ71"/>
  <c r="BU71"/>
  <c r="AY71"/>
  <c r="BT71"/>
  <c r="AX71"/>
  <c r="BS71"/>
  <c r="AW71"/>
  <c r="BR71"/>
  <c r="AV71"/>
  <c r="BQ71"/>
  <c r="AP71"/>
  <c r="AO71"/>
  <c r="AN71"/>
  <c r="AM71"/>
  <c r="AL71"/>
  <c r="AK71"/>
  <c r="AJ71"/>
  <c r="AI71"/>
  <c r="AH71"/>
  <c r="AG71"/>
  <c r="AF71"/>
  <c r="AE71"/>
  <c r="AD71"/>
  <c r="AC71"/>
  <c r="AB71"/>
  <c r="AA71"/>
  <c r="BK70"/>
  <c r="CF70"/>
  <c r="BJ70"/>
  <c r="CE70"/>
  <c r="BI70"/>
  <c r="CD70"/>
  <c r="BH70"/>
  <c r="CC70"/>
  <c r="BG70"/>
  <c r="CB70"/>
  <c r="BF70"/>
  <c r="CA70"/>
  <c r="BE70"/>
  <c r="BZ70"/>
  <c r="BD70"/>
  <c r="BY70"/>
  <c r="BC70"/>
  <c r="BX70"/>
  <c r="BB70"/>
  <c r="BW70"/>
  <c r="BA70"/>
  <c r="BV70"/>
  <c r="AZ70"/>
  <c r="BU70"/>
  <c r="AY70"/>
  <c r="BT70"/>
  <c r="AX70"/>
  <c r="BS70"/>
  <c r="AW70"/>
  <c r="BR70"/>
  <c r="AV70"/>
  <c r="BQ70"/>
  <c r="AP70"/>
  <c r="AO70"/>
  <c r="AN70"/>
  <c r="AM70"/>
  <c r="AL70"/>
  <c r="AK70"/>
  <c r="AJ70"/>
  <c r="AI70"/>
  <c r="AH70"/>
  <c r="AG70"/>
  <c r="AF70"/>
  <c r="AE70"/>
  <c r="AD70"/>
  <c r="AC70"/>
  <c r="AB70"/>
  <c r="AA70"/>
  <c r="BK69"/>
  <c r="CF69"/>
  <c r="BJ69"/>
  <c r="CE69"/>
  <c r="BI69"/>
  <c r="CD69"/>
  <c r="BH69"/>
  <c r="CC69"/>
  <c r="BG69"/>
  <c r="CB69"/>
  <c r="BF69"/>
  <c r="CA69"/>
  <c r="BE69"/>
  <c r="BZ69"/>
  <c r="BD69"/>
  <c r="BY69"/>
  <c r="BC69"/>
  <c r="BX69"/>
  <c r="BB69"/>
  <c r="BW69"/>
  <c r="BA69"/>
  <c r="BV69"/>
  <c r="AZ69"/>
  <c r="BU69"/>
  <c r="AY69"/>
  <c r="BT69"/>
  <c r="AX69"/>
  <c r="BS69"/>
  <c r="AW69"/>
  <c r="BR69"/>
  <c r="AV69"/>
  <c r="BQ69"/>
  <c r="AP69"/>
  <c r="AO69"/>
  <c r="AN69"/>
  <c r="AM69"/>
  <c r="AL69"/>
  <c r="AK69"/>
  <c r="AJ69"/>
  <c r="AI69"/>
  <c r="AH69"/>
  <c r="AG69"/>
  <c r="AF69"/>
  <c r="AE69"/>
  <c r="AD69"/>
  <c r="AC69"/>
  <c r="AB69"/>
  <c r="AA69"/>
  <c r="BK68"/>
  <c r="CF68"/>
  <c r="BJ68"/>
  <c r="CE68"/>
  <c r="BI68"/>
  <c r="CD68"/>
  <c r="BH68"/>
  <c r="CC68"/>
  <c r="BG68"/>
  <c r="CB68"/>
  <c r="BF68"/>
  <c r="CA68"/>
  <c r="BE68"/>
  <c r="BZ68"/>
  <c r="BD68"/>
  <c r="BY68"/>
  <c r="BC68"/>
  <c r="BX68"/>
  <c r="BB68"/>
  <c r="BW68"/>
  <c r="BA68"/>
  <c r="BV68"/>
  <c r="AZ68"/>
  <c r="BU68"/>
  <c r="AY68"/>
  <c r="BT68"/>
  <c r="AX68"/>
  <c r="BS68"/>
  <c r="AW68"/>
  <c r="BR68"/>
  <c r="AV68"/>
  <c r="BQ68"/>
  <c r="AP68"/>
  <c r="AO68"/>
  <c r="AN68"/>
  <c r="AM68"/>
  <c r="AL68"/>
  <c r="AK68"/>
  <c r="AJ68"/>
  <c r="AI68"/>
  <c r="AH68"/>
  <c r="AG68"/>
  <c r="AF68"/>
  <c r="AE68"/>
  <c r="AD68"/>
  <c r="AC68"/>
  <c r="AB68"/>
  <c r="AA68"/>
  <c r="BK67"/>
  <c r="CF67"/>
  <c r="BJ67"/>
  <c r="CE67"/>
  <c r="BI67"/>
  <c r="CD67"/>
  <c r="BH67"/>
  <c r="CC67"/>
  <c r="BG67"/>
  <c r="CB67"/>
  <c r="BF67"/>
  <c r="CA67"/>
  <c r="BE67"/>
  <c r="BZ67"/>
  <c r="BD67"/>
  <c r="BY67"/>
  <c r="BC67"/>
  <c r="BX67"/>
  <c r="BB67"/>
  <c r="BW67"/>
  <c r="BA67"/>
  <c r="BV67"/>
  <c r="AZ67"/>
  <c r="BU67"/>
  <c r="AY67"/>
  <c r="BT67"/>
  <c r="AX67"/>
  <c r="BS67"/>
  <c r="AW67"/>
  <c r="BR67"/>
  <c r="AV67"/>
  <c r="BQ67"/>
  <c r="AP67"/>
  <c r="AO67"/>
  <c r="AN67"/>
  <c r="AM67"/>
  <c r="AL67"/>
  <c r="AK67"/>
  <c r="AJ67"/>
  <c r="AI67"/>
  <c r="AH67"/>
  <c r="AG67"/>
  <c r="AF67"/>
  <c r="AE67"/>
  <c r="AD67"/>
  <c r="AC67"/>
  <c r="AB67"/>
  <c r="AA67"/>
  <c r="BK66"/>
  <c r="CF66"/>
  <c r="BJ66"/>
  <c r="CE66"/>
  <c r="BI66"/>
  <c r="CD66"/>
  <c r="BH66"/>
  <c r="CC66"/>
  <c r="BG66"/>
  <c r="CB66"/>
  <c r="BF66"/>
  <c r="CA66"/>
  <c r="BE66"/>
  <c r="BZ66"/>
  <c r="BD66"/>
  <c r="BY66"/>
  <c r="BC66"/>
  <c r="BX66"/>
  <c r="BB66"/>
  <c r="BW66"/>
  <c r="BA66"/>
  <c r="BV66"/>
  <c r="AZ66"/>
  <c r="BU66"/>
  <c r="AY66"/>
  <c r="BT66"/>
  <c r="AX66"/>
  <c r="BS66"/>
  <c r="AW66"/>
  <c r="BR66"/>
  <c r="AV66"/>
  <c r="BQ66"/>
  <c r="AP66"/>
  <c r="AO66"/>
  <c r="AN66"/>
  <c r="AM66"/>
  <c r="AL66"/>
  <c r="AK66"/>
  <c r="AJ66"/>
  <c r="AI66"/>
  <c r="AH66"/>
  <c r="AG66"/>
  <c r="AF66"/>
  <c r="AE66"/>
  <c r="AD66"/>
  <c r="AC66"/>
  <c r="AB66"/>
  <c r="AA66"/>
  <c r="BK65"/>
  <c r="CF65"/>
  <c r="BJ65"/>
  <c r="CE65"/>
  <c r="BI65"/>
  <c r="CD65"/>
  <c r="BH65"/>
  <c r="CC65"/>
  <c r="BG65"/>
  <c r="CB65"/>
  <c r="BF65"/>
  <c r="CA65"/>
  <c r="BE65"/>
  <c r="BZ65"/>
  <c r="BD65"/>
  <c r="BY65"/>
  <c r="BC65"/>
  <c r="BX65"/>
  <c r="BB65"/>
  <c r="BW65"/>
  <c r="BA65"/>
  <c r="BV65"/>
  <c r="AZ65"/>
  <c r="BU65"/>
  <c r="AY65"/>
  <c r="BT65"/>
  <c r="AX65"/>
  <c r="BS65"/>
  <c r="AW65"/>
  <c r="BR65"/>
  <c r="AV65"/>
  <c r="BQ65"/>
  <c r="AP65"/>
  <c r="AO65"/>
  <c r="AN65"/>
  <c r="AM65"/>
  <c r="AL65"/>
  <c r="AK65"/>
  <c r="AJ65"/>
  <c r="AI65"/>
  <c r="AH65"/>
  <c r="AG65"/>
  <c r="AF65"/>
  <c r="AE65"/>
  <c r="AD65"/>
  <c r="AC65"/>
  <c r="AB65"/>
  <c r="AA65"/>
  <c r="BK64"/>
  <c r="CF64"/>
  <c r="BJ64"/>
  <c r="CE64"/>
  <c r="BI64"/>
  <c r="CD64"/>
  <c r="BH64"/>
  <c r="CC64"/>
  <c r="BG64"/>
  <c r="CB64"/>
  <c r="BF64"/>
  <c r="CA64"/>
  <c r="BE64"/>
  <c r="BZ64"/>
  <c r="BD64"/>
  <c r="BY64"/>
  <c r="BC64"/>
  <c r="BX64"/>
  <c r="BB64"/>
  <c r="BW64"/>
  <c r="BA64"/>
  <c r="BV64"/>
  <c r="AZ64"/>
  <c r="BU64"/>
  <c r="AY64"/>
  <c r="BT64"/>
  <c r="AX64"/>
  <c r="BS64"/>
  <c r="AW64"/>
  <c r="BR64"/>
  <c r="AV64"/>
  <c r="BQ64"/>
  <c r="AP64"/>
  <c r="AO64"/>
  <c r="AN64"/>
  <c r="AM64"/>
  <c r="AL64"/>
  <c r="AK64"/>
  <c r="AJ64"/>
  <c r="AI64"/>
  <c r="AH64"/>
  <c r="AG64"/>
  <c r="AF64"/>
  <c r="AE64"/>
  <c r="AD64"/>
  <c r="AC64"/>
  <c r="AB64"/>
  <c r="AA64"/>
  <c r="BK63"/>
  <c r="CF63"/>
  <c r="BJ63"/>
  <c r="CE63"/>
  <c r="BI63"/>
  <c r="CD63"/>
  <c r="BH63"/>
  <c r="CC63"/>
  <c r="BG63"/>
  <c r="CB63"/>
  <c r="BF63"/>
  <c r="CA63"/>
  <c r="BE63"/>
  <c r="BZ63"/>
  <c r="BD63"/>
  <c r="BY63"/>
  <c r="BC63"/>
  <c r="BX63"/>
  <c r="BB63"/>
  <c r="BW63"/>
  <c r="BA63"/>
  <c r="BV63"/>
  <c r="AZ63"/>
  <c r="BU63"/>
  <c r="AY63"/>
  <c r="BT63"/>
  <c r="AX63"/>
  <c r="BS63"/>
  <c r="AW63"/>
  <c r="BR63"/>
  <c r="AV63"/>
  <c r="BQ63"/>
  <c r="AP63"/>
  <c r="AO63"/>
  <c r="AN63"/>
  <c r="AM63"/>
  <c r="AL63"/>
  <c r="AK63"/>
  <c r="AJ63"/>
  <c r="AI63"/>
  <c r="AH63"/>
  <c r="AG63"/>
  <c r="AF63"/>
  <c r="AE63"/>
  <c r="AD63"/>
  <c r="AC63"/>
  <c r="AB63"/>
  <c r="AA63"/>
  <c r="BK62"/>
  <c r="CF62"/>
  <c r="BJ62"/>
  <c r="CE62"/>
  <c r="BI62"/>
  <c r="CD62"/>
  <c r="BH62"/>
  <c r="CC62"/>
  <c r="BG62"/>
  <c r="CB62"/>
  <c r="BF62"/>
  <c r="CA62"/>
  <c r="BE62"/>
  <c r="BZ62"/>
  <c r="BD62"/>
  <c r="BY62"/>
  <c r="BC62"/>
  <c r="BX62"/>
  <c r="BB62"/>
  <c r="BW62"/>
  <c r="BA62"/>
  <c r="BV62"/>
  <c r="AZ62"/>
  <c r="BU62"/>
  <c r="AY62"/>
  <c r="BT62"/>
  <c r="AX62"/>
  <c r="BS62"/>
  <c r="AW62"/>
  <c r="BR62"/>
  <c r="AV62"/>
  <c r="BQ62"/>
  <c r="AP62"/>
  <c r="AO62"/>
  <c r="AN62"/>
  <c r="AM62"/>
  <c r="AL62"/>
  <c r="AK62"/>
  <c r="AJ62"/>
  <c r="AI62"/>
  <c r="AH62"/>
  <c r="AG62"/>
  <c r="AF62"/>
  <c r="AE62"/>
  <c r="AD62"/>
  <c r="AC62"/>
  <c r="AB62"/>
  <c r="AA62"/>
  <c r="BK61"/>
  <c r="CF61"/>
  <c r="BJ61"/>
  <c r="CE61"/>
  <c r="BI61"/>
  <c r="CD61"/>
  <c r="BH61"/>
  <c r="CC61"/>
  <c r="BG61"/>
  <c r="CB61"/>
  <c r="BF61"/>
  <c r="CA61"/>
  <c r="BE61"/>
  <c r="BZ61"/>
  <c r="BD61"/>
  <c r="BY61"/>
  <c r="BC61"/>
  <c r="BX61"/>
  <c r="BB61"/>
  <c r="BW61"/>
  <c r="BA61"/>
  <c r="BV61"/>
  <c r="AZ61"/>
  <c r="BU61"/>
  <c r="AY61"/>
  <c r="BT61"/>
  <c r="AX61"/>
  <c r="BS61"/>
  <c r="AW61"/>
  <c r="BR61"/>
  <c r="AV61"/>
  <c r="BQ61"/>
  <c r="AP61"/>
  <c r="AO61"/>
  <c r="AN61"/>
  <c r="AM61"/>
  <c r="AL61"/>
  <c r="AK61"/>
  <c r="AJ61"/>
  <c r="AI61"/>
  <c r="AH61"/>
  <c r="AG61"/>
  <c r="AF61"/>
  <c r="AE61"/>
  <c r="AD61"/>
  <c r="AC61"/>
  <c r="AB61"/>
  <c r="AA61"/>
  <c r="BK60"/>
  <c r="CF60"/>
  <c r="BJ60"/>
  <c r="CE60"/>
  <c r="BI60"/>
  <c r="CD60"/>
  <c r="BH60"/>
  <c r="CC60"/>
  <c r="BG60"/>
  <c r="CB60"/>
  <c r="BF60"/>
  <c r="CA60"/>
  <c r="BE60"/>
  <c r="BZ60"/>
  <c r="BD60"/>
  <c r="BY60"/>
  <c r="BC60"/>
  <c r="BX60"/>
  <c r="BB60"/>
  <c r="BW60"/>
  <c r="BA60"/>
  <c r="BV60"/>
  <c r="AZ60"/>
  <c r="BU60"/>
  <c r="AY60"/>
  <c r="BT60"/>
  <c r="AX60"/>
  <c r="BS60"/>
  <c r="AW60"/>
  <c r="BR60"/>
  <c r="AV60"/>
  <c r="BQ60"/>
  <c r="AP60"/>
  <c r="AO60"/>
  <c r="AN60"/>
  <c r="AM60"/>
  <c r="AL60"/>
  <c r="AK60"/>
  <c r="AJ60"/>
  <c r="AI60"/>
  <c r="AH60"/>
  <c r="AG60"/>
  <c r="AF60"/>
  <c r="AE60"/>
  <c r="AD60"/>
  <c r="AC60"/>
  <c r="AB60"/>
  <c r="AA60"/>
  <c r="BK59"/>
  <c r="CF59"/>
  <c r="BJ59"/>
  <c r="CE59"/>
  <c r="BI59"/>
  <c r="CD59"/>
  <c r="BH59"/>
  <c r="CC59"/>
  <c r="BG59"/>
  <c r="CB59"/>
  <c r="BF59"/>
  <c r="CA59"/>
  <c r="BE59"/>
  <c r="BZ59"/>
  <c r="BD59"/>
  <c r="BY59"/>
  <c r="BC59"/>
  <c r="BX59"/>
  <c r="BB59"/>
  <c r="BW59"/>
  <c r="BA59"/>
  <c r="BV59"/>
  <c r="AZ59"/>
  <c r="BU59"/>
  <c r="AY59"/>
  <c r="BT59"/>
  <c r="AX59"/>
  <c r="BS59"/>
  <c r="AW59"/>
  <c r="BR59"/>
  <c r="AV59"/>
  <c r="BQ59"/>
  <c r="AP59"/>
  <c r="AO59"/>
  <c r="AN59"/>
  <c r="AM59"/>
  <c r="AL59"/>
  <c r="AK59"/>
  <c r="AJ59"/>
  <c r="AI59"/>
  <c r="AH59"/>
  <c r="AG59"/>
  <c r="AF59"/>
  <c r="AE59"/>
  <c r="AD59"/>
  <c r="AC59"/>
  <c r="AB59"/>
  <c r="AA59"/>
  <c r="BK58"/>
  <c r="CF58"/>
  <c r="BJ58"/>
  <c r="CE58"/>
  <c r="BI58"/>
  <c r="CD58"/>
  <c r="BH58"/>
  <c r="CC58"/>
  <c r="BG58"/>
  <c r="CB58"/>
  <c r="BF58"/>
  <c r="CA58"/>
  <c r="BE58"/>
  <c r="BZ58"/>
  <c r="BD58"/>
  <c r="BY58"/>
  <c r="BC58"/>
  <c r="BX58"/>
  <c r="BB58"/>
  <c r="BW58"/>
  <c r="BA58"/>
  <c r="BV58"/>
  <c r="AZ58"/>
  <c r="BU58"/>
  <c r="AY58"/>
  <c r="BT58"/>
  <c r="AX58"/>
  <c r="BS58"/>
  <c r="AW58"/>
  <c r="BR58"/>
  <c r="AV58"/>
  <c r="BQ58"/>
  <c r="AP58"/>
  <c r="AO58"/>
  <c r="AN58"/>
  <c r="AM58"/>
  <c r="AL58"/>
  <c r="AK58"/>
  <c r="AJ58"/>
  <c r="AI58"/>
  <c r="AH58"/>
  <c r="AG58"/>
  <c r="AF58"/>
  <c r="AE58"/>
  <c r="AD58"/>
  <c r="AC58"/>
  <c r="AB58"/>
  <c r="AA58"/>
  <c r="BK57"/>
  <c r="CF57"/>
  <c r="BJ57"/>
  <c r="CE57"/>
  <c r="BI57"/>
  <c r="CD57"/>
  <c r="BH57"/>
  <c r="CC57"/>
  <c r="BG57"/>
  <c r="CB57"/>
  <c r="BF57"/>
  <c r="CA57"/>
  <c r="BE57"/>
  <c r="BZ57"/>
  <c r="BD57"/>
  <c r="BY57"/>
  <c r="BC57"/>
  <c r="BX57"/>
  <c r="BB57"/>
  <c r="BW57"/>
  <c r="BA57"/>
  <c r="BV57"/>
  <c r="AZ57"/>
  <c r="BU57"/>
  <c r="AY57"/>
  <c r="BT57"/>
  <c r="AX57"/>
  <c r="BS57"/>
  <c r="AW57"/>
  <c r="BR57"/>
  <c r="AV57"/>
  <c r="BQ57"/>
  <c r="AP57"/>
  <c r="AO57"/>
  <c r="AN57"/>
  <c r="AM57"/>
  <c r="AL57"/>
  <c r="AK57"/>
  <c r="AJ57"/>
  <c r="AI57"/>
  <c r="AH57"/>
  <c r="AG57"/>
  <c r="AF57"/>
  <c r="AE57"/>
  <c r="AD57"/>
  <c r="AC57"/>
  <c r="AB57"/>
  <c r="AA57"/>
  <c r="BK56"/>
  <c r="CF56"/>
  <c r="BJ56"/>
  <c r="CE56"/>
  <c r="BI56"/>
  <c r="CD56"/>
  <c r="BH56"/>
  <c r="CC56"/>
  <c r="BG56"/>
  <c r="CB56"/>
  <c r="BF56"/>
  <c r="CA56"/>
  <c r="BE56"/>
  <c r="BZ56"/>
  <c r="BD56"/>
  <c r="BY56"/>
  <c r="BC56"/>
  <c r="BX56"/>
  <c r="BB56"/>
  <c r="BW56"/>
  <c r="BA56"/>
  <c r="BV56"/>
  <c r="AZ56"/>
  <c r="BU56"/>
  <c r="AY56"/>
  <c r="BT56"/>
  <c r="AX56"/>
  <c r="BS56"/>
  <c r="AW56"/>
  <c r="BR56"/>
  <c r="AV56"/>
  <c r="BQ56"/>
  <c r="AP56"/>
  <c r="AO56"/>
  <c r="AN56"/>
  <c r="AM56"/>
  <c r="AL56"/>
  <c r="AK56"/>
  <c r="AJ56"/>
  <c r="AI56"/>
  <c r="AH56"/>
  <c r="AG56"/>
  <c r="AF56"/>
  <c r="AE56"/>
  <c r="AD56"/>
  <c r="AC56"/>
  <c r="AB56"/>
  <c r="AA56"/>
  <c r="BK55"/>
  <c r="CF55"/>
  <c r="BJ55"/>
  <c r="CE55"/>
  <c r="BI55"/>
  <c r="CD55"/>
  <c r="BH55"/>
  <c r="CC55"/>
  <c r="BG55"/>
  <c r="CB55"/>
  <c r="BF55"/>
  <c r="CA55"/>
  <c r="BE55"/>
  <c r="BZ55"/>
  <c r="BD55"/>
  <c r="BY55"/>
  <c r="BC55"/>
  <c r="BX55"/>
  <c r="BB55"/>
  <c r="BW55"/>
  <c r="BA55"/>
  <c r="BV55"/>
  <c r="AZ55"/>
  <c r="BU55"/>
  <c r="AY55"/>
  <c r="BT55"/>
  <c r="AX55"/>
  <c r="BS55"/>
  <c r="AW55"/>
  <c r="BR55"/>
  <c r="AV55"/>
  <c r="BQ55"/>
  <c r="AP55"/>
  <c r="AO55"/>
  <c r="AN55"/>
  <c r="AM55"/>
  <c r="AL55"/>
  <c r="AK55"/>
  <c r="AJ55"/>
  <c r="AI55"/>
  <c r="AH55"/>
  <c r="AG55"/>
  <c r="AF55"/>
  <c r="AE55"/>
  <c r="AD55"/>
  <c r="AC55"/>
  <c r="AB55"/>
  <c r="AA55"/>
  <c r="BK54"/>
  <c r="CF54"/>
  <c r="BJ54"/>
  <c r="CE54"/>
  <c r="BI54"/>
  <c r="CD54"/>
  <c r="BH54"/>
  <c r="CC54"/>
  <c r="BG54"/>
  <c r="CB54"/>
  <c r="BF54"/>
  <c r="CA54"/>
  <c r="BE54"/>
  <c r="BZ54"/>
  <c r="BD54"/>
  <c r="BY54"/>
  <c r="BC54"/>
  <c r="BX54"/>
  <c r="BB54"/>
  <c r="BW54"/>
  <c r="BA54"/>
  <c r="BV54"/>
  <c r="AZ54"/>
  <c r="BU54"/>
  <c r="AY54"/>
  <c r="BT54"/>
  <c r="AX54"/>
  <c r="BS54"/>
  <c r="AW54"/>
  <c r="BR54"/>
  <c r="AV54"/>
  <c r="BQ54"/>
  <c r="AP54"/>
  <c r="AO54"/>
  <c r="AN54"/>
  <c r="AM54"/>
  <c r="AL54"/>
  <c r="AK54"/>
  <c r="AJ54"/>
  <c r="AI54"/>
  <c r="AH54"/>
  <c r="AG54"/>
  <c r="AF54"/>
  <c r="AE54"/>
  <c r="AD54"/>
  <c r="AC54"/>
  <c r="AB54"/>
  <c r="AA54"/>
  <c r="BK53"/>
  <c r="CF53"/>
  <c r="BJ53"/>
  <c r="CE53"/>
  <c r="BI53"/>
  <c r="CD53"/>
  <c r="BH53"/>
  <c r="CC53"/>
  <c r="BG53"/>
  <c r="CB53"/>
  <c r="BF53"/>
  <c r="CA53"/>
  <c r="BE53"/>
  <c r="BZ53"/>
  <c r="BD53"/>
  <c r="BY53"/>
  <c r="BC53"/>
  <c r="BX53"/>
  <c r="BB53"/>
  <c r="BW53"/>
  <c r="BA53"/>
  <c r="BV53"/>
  <c r="AZ53"/>
  <c r="BU53"/>
  <c r="AY53"/>
  <c r="BT53"/>
  <c r="AX53"/>
  <c r="BS53"/>
  <c r="AW53"/>
  <c r="BR53"/>
  <c r="AV53"/>
  <c r="BQ53"/>
  <c r="AP53"/>
  <c r="AO53"/>
  <c r="AN53"/>
  <c r="AM53"/>
  <c r="AL53"/>
  <c r="AK53"/>
  <c r="AJ53"/>
  <c r="AI53"/>
  <c r="AH53"/>
  <c r="AG53"/>
  <c r="AF53"/>
  <c r="AE53"/>
  <c r="AD53"/>
  <c r="AC53"/>
  <c r="AB53"/>
  <c r="AA53"/>
  <c r="BK52"/>
  <c r="CF52"/>
  <c r="BJ52"/>
  <c r="CE52"/>
  <c r="BI52"/>
  <c r="CD52"/>
  <c r="BH52"/>
  <c r="CC52"/>
  <c r="BG52"/>
  <c r="CB52"/>
  <c r="BF52"/>
  <c r="CA52"/>
  <c r="BE52"/>
  <c r="BZ52"/>
  <c r="BD52"/>
  <c r="BY52"/>
  <c r="BC52"/>
  <c r="BX52"/>
  <c r="BB52"/>
  <c r="BW52"/>
  <c r="BA52"/>
  <c r="BV52"/>
  <c r="AZ52"/>
  <c r="BU52"/>
  <c r="AY52"/>
  <c r="BT52"/>
  <c r="AX52"/>
  <c r="BS52"/>
  <c r="AW52"/>
  <c r="BR52"/>
  <c r="AV52"/>
  <c r="BQ52"/>
  <c r="AP52"/>
  <c r="AO52"/>
  <c r="AN52"/>
  <c r="AM52"/>
  <c r="AL52"/>
  <c r="AK52"/>
  <c r="AJ52"/>
  <c r="AI52"/>
  <c r="AH52"/>
  <c r="AG52"/>
  <c r="AF52"/>
  <c r="AE52"/>
  <c r="AD52"/>
  <c r="AC52"/>
  <c r="AB52"/>
  <c r="AA52"/>
  <c r="BK51"/>
  <c r="CF51"/>
  <c r="BJ51"/>
  <c r="CE51"/>
  <c r="BI51"/>
  <c r="CD51"/>
  <c r="BH51"/>
  <c r="CC51"/>
  <c r="BG51"/>
  <c r="CB51"/>
  <c r="BF51"/>
  <c r="CA51"/>
  <c r="BE51"/>
  <c r="BZ51"/>
  <c r="BD51"/>
  <c r="BY51"/>
  <c r="BC51"/>
  <c r="BX51"/>
  <c r="BB51"/>
  <c r="BW51"/>
  <c r="BA51"/>
  <c r="BV51"/>
  <c r="AZ51"/>
  <c r="BU51"/>
  <c r="AY51"/>
  <c r="BT51"/>
  <c r="AX51"/>
  <c r="BS51"/>
  <c r="AW51"/>
  <c r="BR51"/>
  <c r="AV51"/>
  <c r="BQ51"/>
  <c r="AP51"/>
  <c r="AO51"/>
  <c r="AN51"/>
  <c r="AM51"/>
  <c r="AL51"/>
  <c r="AK51"/>
  <c r="AJ51"/>
  <c r="AI51"/>
  <c r="AH51"/>
  <c r="AG51"/>
  <c r="AF51"/>
  <c r="AE51"/>
  <c r="AD51"/>
  <c r="AC51"/>
  <c r="AB51"/>
  <c r="AA51"/>
  <c r="BK50"/>
  <c r="CF50"/>
  <c r="BJ50"/>
  <c r="CE50"/>
  <c r="BI50"/>
  <c r="CD50"/>
  <c r="BH50"/>
  <c r="CC50"/>
  <c r="BG50"/>
  <c r="CB50"/>
  <c r="BF50"/>
  <c r="CA50"/>
  <c r="BE50"/>
  <c r="BZ50"/>
  <c r="BD50"/>
  <c r="BY50"/>
  <c r="BC50"/>
  <c r="BX50"/>
  <c r="BB50"/>
  <c r="BW50"/>
  <c r="BA50"/>
  <c r="BV50"/>
  <c r="AZ50"/>
  <c r="BU50"/>
  <c r="AY50"/>
  <c r="BT50"/>
  <c r="AX50"/>
  <c r="BS50"/>
  <c r="AW50"/>
  <c r="BR50"/>
  <c r="AV50"/>
  <c r="BQ50"/>
  <c r="AP50"/>
  <c r="AO50"/>
  <c r="AN50"/>
  <c r="AM50"/>
  <c r="AL50"/>
  <c r="AK50"/>
  <c r="AJ50"/>
  <c r="AI50"/>
  <c r="AH50"/>
  <c r="AG50"/>
  <c r="AF50"/>
  <c r="AE50"/>
  <c r="AD50"/>
  <c r="AC50"/>
  <c r="AB50"/>
  <c r="AA50"/>
  <c r="BK49"/>
  <c r="CF49"/>
  <c r="BJ49"/>
  <c r="CE49"/>
  <c r="BI49"/>
  <c r="CD49"/>
  <c r="BH49"/>
  <c r="CC49"/>
  <c r="BG49"/>
  <c r="CB49"/>
  <c r="BF49"/>
  <c r="CA49"/>
  <c r="BE49"/>
  <c r="BZ49"/>
  <c r="BD49"/>
  <c r="BY49"/>
  <c r="BC49"/>
  <c r="BX49"/>
  <c r="BB49"/>
  <c r="BW49"/>
  <c r="BA49"/>
  <c r="BV49"/>
  <c r="AZ49"/>
  <c r="BU49"/>
  <c r="AY49"/>
  <c r="BT49"/>
  <c r="AX49"/>
  <c r="BS49"/>
  <c r="AW49"/>
  <c r="BR49"/>
  <c r="AV49"/>
  <c r="BQ49"/>
  <c r="AP49"/>
  <c r="AO49"/>
  <c r="AN49"/>
  <c r="AM49"/>
  <c r="AL49"/>
  <c r="AK49"/>
  <c r="AJ49"/>
  <c r="AI49"/>
  <c r="AH49"/>
  <c r="AG49"/>
  <c r="AF49"/>
  <c r="AE49"/>
  <c r="AD49"/>
  <c r="AC49"/>
  <c r="AB49"/>
  <c r="AA49"/>
  <c r="BK48"/>
  <c r="CF48"/>
  <c r="BJ48"/>
  <c r="CE48"/>
  <c r="BI48"/>
  <c r="CD48"/>
  <c r="BH48"/>
  <c r="CC48"/>
  <c r="BG48"/>
  <c r="CB48"/>
  <c r="BF48"/>
  <c r="CA48"/>
  <c r="BE48"/>
  <c r="BZ48"/>
  <c r="BD48"/>
  <c r="BY48"/>
  <c r="BC48"/>
  <c r="BX48"/>
  <c r="BB48"/>
  <c r="BW48"/>
  <c r="BA48"/>
  <c r="BV48"/>
  <c r="AZ48"/>
  <c r="BU48"/>
  <c r="AY48"/>
  <c r="BT48"/>
  <c r="AX48"/>
  <c r="BS48"/>
  <c r="AW48"/>
  <c r="BR48"/>
  <c r="AV48"/>
  <c r="BQ48"/>
  <c r="AP48"/>
  <c r="AO48"/>
  <c r="AN48"/>
  <c r="AM48"/>
  <c r="AL48"/>
  <c r="AK48"/>
  <c r="AJ48"/>
  <c r="AI48"/>
  <c r="AH48"/>
  <c r="AG48"/>
  <c r="AF48"/>
  <c r="AE48"/>
  <c r="AD48"/>
  <c r="AC48"/>
  <c r="AB48"/>
  <c r="AA48"/>
  <c r="BK47"/>
  <c r="CF47"/>
  <c r="BJ47"/>
  <c r="CE47"/>
  <c r="BI47"/>
  <c r="CD47"/>
  <c r="BH47"/>
  <c r="CC47"/>
  <c r="BG47"/>
  <c r="CB47"/>
  <c r="BF47"/>
  <c r="CA47"/>
  <c r="BE47"/>
  <c r="BZ47"/>
  <c r="BD47"/>
  <c r="BY47"/>
  <c r="BC47"/>
  <c r="BX47"/>
  <c r="BB47"/>
  <c r="BW47"/>
  <c r="BA47"/>
  <c r="BV47"/>
  <c r="AZ47"/>
  <c r="BU47"/>
  <c r="AY47"/>
  <c r="BT47"/>
  <c r="AX47"/>
  <c r="BS47"/>
  <c r="AW47"/>
  <c r="BR47"/>
  <c r="AV47"/>
  <c r="BQ47"/>
  <c r="AP47"/>
  <c r="AO47"/>
  <c r="AN47"/>
  <c r="AM47"/>
  <c r="AL47"/>
  <c r="AK47"/>
  <c r="AJ47"/>
  <c r="AI47"/>
  <c r="AH47"/>
  <c r="AG47"/>
  <c r="AF47"/>
  <c r="AE47"/>
  <c r="AD47"/>
  <c r="AC47"/>
  <c r="AB47"/>
  <c r="AA47"/>
  <c r="BK46"/>
  <c r="CF46"/>
  <c r="BJ46"/>
  <c r="CE46"/>
  <c r="BI46"/>
  <c r="CD46"/>
  <c r="BH46"/>
  <c r="CC46"/>
  <c r="BG46"/>
  <c r="CB46"/>
  <c r="BF46"/>
  <c r="CA46"/>
  <c r="BE46"/>
  <c r="BZ46"/>
  <c r="BD46"/>
  <c r="BY46"/>
  <c r="BC46"/>
  <c r="BX46"/>
  <c r="BB46"/>
  <c r="BW46"/>
  <c r="BA46"/>
  <c r="BV46"/>
  <c r="AZ46"/>
  <c r="BU46"/>
  <c r="AY46"/>
  <c r="BT46"/>
  <c r="AX46"/>
  <c r="BS46"/>
  <c r="AW46"/>
  <c r="BR46"/>
  <c r="AV46"/>
  <c r="BQ46"/>
  <c r="AP46"/>
  <c r="AO46"/>
  <c r="AN46"/>
  <c r="AM46"/>
  <c r="AL46"/>
  <c r="AK46"/>
  <c r="AJ46"/>
  <c r="AI46"/>
  <c r="AH46"/>
  <c r="AG46"/>
  <c r="AF46"/>
  <c r="AE46"/>
  <c r="AD46"/>
  <c r="AC46"/>
  <c r="AB46"/>
  <c r="AA46"/>
  <c r="BK45"/>
  <c r="CF45"/>
  <c r="BJ45"/>
  <c r="CE45"/>
  <c r="BI45"/>
  <c r="CD45"/>
  <c r="BH45"/>
  <c r="CC45"/>
  <c r="BG45"/>
  <c r="CB45"/>
  <c r="BF45"/>
  <c r="CA45"/>
  <c r="BE45"/>
  <c r="BZ45"/>
  <c r="BD45"/>
  <c r="BY45"/>
  <c r="BC45"/>
  <c r="BX45"/>
  <c r="BB45"/>
  <c r="BW45"/>
  <c r="BA45"/>
  <c r="BV45"/>
  <c r="AZ45"/>
  <c r="BU45"/>
  <c r="AY45"/>
  <c r="BT45"/>
  <c r="AX45"/>
  <c r="BS45"/>
  <c r="AW45"/>
  <c r="BR45"/>
  <c r="AV45"/>
  <c r="BQ45"/>
  <c r="AP45"/>
  <c r="AO45"/>
  <c r="AN45"/>
  <c r="AM45"/>
  <c r="AL45"/>
  <c r="AK45"/>
  <c r="AJ45"/>
  <c r="AI45"/>
  <c r="AH45"/>
  <c r="AG45"/>
  <c r="AF45"/>
  <c r="AE45"/>
  <c r="AD45"/>
  <c r="AC45"/>
  <c r="AB45"/>
  <c r="AA45"/>
  <c r="BK44"/>
  <c r="CF44"/>
  <c r="BJ44"/>
  <c r="CE44"/>
  <c r="BI44"/>
  <c r="CD44"/>
  <c r="BH44"/>
  <c r="CC44"/>
  <c r="BG44"/>
  <c r="CB44"/>
  <c r="BF44"/>
  <c r="CA44"/>
  <c r="BE44"/>
  <c r="BZ44"/>
  <c r="BD44"/>
  <c r="BY44"/>
  <c r="BC44"/>
  <c r="BX44"/>
  <c r="BB44"/>
  <c r="BW44"/>
  <c r="BA44"/>
  <c r="BV44"/>
  <c r="AZ44"/>
  <c r="BU44"/>
  <c r="AY44"/>
  <c r="BT44"/>
  <c r="AX44"/>
  <c r="BS44"/>
  <c r="AW44"/>
  <c r="BR44"/>
  <c r="AV44"/>
  <c r="BQ44"/>
  <c r="AP44"/>
  <c r="AO44"/>
  <c r="AN44"/>
  <c r="AM44"/>
  <c r="AL44"/>
  <c r="AK44"/>
  <c r="AJ44"/>
  <c r="AI44"/>
  <c r="AH44"/>
  <c r="AG44"/>
  <c r="AF44"/>
  <c r="AE44"/>
  <c r="AD44"/>
  <c r="AC44"/>
  <c r="AB44"/>
  <c r="AA44"/>
  <c r="BK43"/>
  <c r="CF43"/>
  <c r="BJ43"/>
  <c r="CE43"/>
  <c r="BI43"/>
  <c r="CD43"/>
  <c r="BH43"/>
  <c r="CC43"/>
  <c r="BG43"/>
  <c r="CB43"/>
  <c r="BF43"/>
  <c r="CA43"/>
  <c r="BE43"/>
  <c r="BZ43"/>
  <c r="BD43"/>
  <c r="BY43"/>
  <c r="BC43"/>
  <c r="BX43"/>
  <c r="BB43"/>
  <c r="BW43"/>
  <c r="BA43"/>
  <c r="BV43"/>
  <c r="AZ43"/>
  <c r="BU43"/>
  <c r="AY43"/>
  <c r="BT43"/>
  <c r="AX43"/>
  <c r="BS43"/>
  <c r="AW43"/>
  <c r="BR43"/>
  <c r="AV43"/>
  <c r="BQ43"/>
  <c r="AP43"/>
  <c r="AO43"/>
  <c r="AN43"/>
  <c r="AM43"/>
  <c r="AL43"/>
  <c r="AK43"/>
  <c r="AJ43"/>
  <c r="AI43"/>
  <c r="AH43"/>
  <c r="AG43"/>
  <c r="AF43"/>
  <c r="AE43"/>
  <c r="AD43"/>
  <c r="AC43"/>
  <c r="AB43"/>
  <c r="AA43"/>
  <c r="BK42"/>
  <c r="CF42"/>
  <c r="BJ42"/>
  <c r="CE42"/>
  <c r="BI42"/>
  <c r="CD42"/>
  <c r="BH42"/>
  <c r="CC42"/>
  <c r="BG42"/>
  <c r="CB42"/>
  <c r="BF42"/>
  <c r="CA42"/>
  <c r="BE42"/>
  <c r="BZ42"/>
  <c r="BD42"/>
  <c r="BY42"/>
  <c r="BC42"/>
  <c r="BX42"/>
  <c r="BB42"/>
  <c r="BW42"/>
  <c r="BA42"/>
  <c r="BV42"/>
  <c r="AZ42"/>
  <c r="BU42"/>
  <c r="AY42"/>
  <c r="BT42"/>
  <c r="AX42"/>
  <c r="BS42"/>
  <c r="AW42"/>
  <c r="BR42"/>
  <c r="AV42"/>
  <c r="BQ42"/>
  <c r="AP42"/>
  <c r="AO42"/>
  <c r="AN42"/>
  <c r="AM42"/>
  <c r="AL42"/>
  <c r="AK42"/>
  <c r="AJ42"/>
  <c r="AI42"/>
  <c r="AH42"/>
  <c r="AG42"/>
  <c r="AF42"/>
  <c r="AE42"/>
  <c r="AD42"/>
  <c r="AC42"/>
  <c r="AB42"/>
  <c r="AA42"/>
  <c r="BK41"/>
  <c r="CF41"/>
  <c r="BJ41"/>
  <c r="CE41"/>
  <c r="BI41"/>
  <c r="CD41"/>
  <c r="BH41"/>
  <c r="CC41"/>
  <c r="BG41"/>
  <c r="CB41"/>
  <c r="BF41"/>
  <c r="CA41"/>
  <c r="BE41"/>
  <c r="BZ41"/>
  <c r="BD41"/>
  <c r="BY41"/>
  <c r="BC41"/>
  <c r="BX41"/>
  <c r="BB41"/>
  <c r="BW41"/>
  <c r="BA41"/>
  <c r="BV41"/>
  <c r="AZ41"/>
  <c r="BU41"/>
  <c r="AY41"/>
  <c r="BT41"/>
  <c r="AX41"/>
  <c r="BS41"/>
  <c r="AW41"/>
  <c r="BR41"/>
  <c r="AV41"/>
  <c r="BQ41"/>
  <c r="AP41"/>
  <c r="AO41"/>
  <c r="AN41"/>
  <c r="AM41"/>
  <c r="AL41"/>
  <c r="AK41"/>
  <c r="AJ41"/>
  <c r="AI41"/>
  <c r="AH41"/>
  <c r="AG41"/>
  <c r="AF41"/>
  <c r="AE41"/>
  <c r="AD41"/>
  <c r="AC41"/>
  <c r="AB41"/>
  <c r="AA41"/>
  <c r="BK40"/>
  <c r="CF40"/>
  <c r="BJ40"/>
  <c r="CE40"/>
  <c r="BI40"/>
  <c r="CD40"/>
  <c r="BH40"/>
  <c r="CC40"/>
  <c r="BG40"/>
  <c r="CB40"/>
  <c r="BF40"/>
  <c r="CA40"/>
  <c r="BE40"/>
  <c r="BZ40"/>
  <c r="BD40"/>
  <c r="BY40"/>
  <c r="BC40"/>
  <c r="BX40"/>
  <c r="BB40"/>
  <c r="BW40"/>
  <c r="BA40"/>
  <c r="BV40"/>
  <c r="AZ40"/>
  <c r="BU40"/>
  <c r="AY40"/>
  <c r="BT40"/>
  <c r="AX40"/>
  <c r="BS40"/>
  <c r="AW40"/>
  <c r="BR40"/>
  <c r="AV40"/>
  <c r="BQ40"/>
  <c r="AP40"/>
  <c r="AO40"/>
  <c r="AN40"/>
  <c r="AM40"/>
  <c r="AL40"/>
  <c r="AK40"/>
  <c r="AJ40"/>
  <c r="AI40"/>
  <c r="AH40"/>
  <c r="AG40"/>
  <c r="AF40"/>
  <c r="AE40"/>
  <c r="AD40"/>
  <c r="AC40"/>
  <c r="AB40"/>
  <c r="AA40"/>
  <c r="BK39"/>
  <c r="CF39"/>
  <c r="BJ39"/>
  <c r="CE39"/>
  <c r="BI39"/>
  <c r="CD39"/>
  <c r="BH39"/>
  <c r="CC39"/>
  <c r="BG39"/>
  <c r="CB39"/>
  <c r="BF39"/>
  <c r="CA39"/>
  <c r="BE39"/>
  <c r="BZ39"/>
  <c r="BD39"/>
  <c r="BY39"/>
  <c r="BC39"/>
  <c r="BX39"/>
  <c r="BB39"/>
  <c r="BW39"/>
  <c r="BA39"/>
  <c r="BV39"/>
  <c r="AZ39"/>
  <c r="BU39"/>
  <c r="AY39"/>
  <c r="BT39"/>
  <c r="AX39"/>
  <c r="BS39"/>
  <c r="AW39"/>
  <c r="BR39"/>
  <c r="AV39"/>
  <c r="BQ39"/>
  <c r="AP39"/>
  <c r="AO39"/>
  <c r="AN39"/>
  <c r="AM39"/>
  <c r="AL39"/>
  <c r="AK39"/>
  <c r="AJ39"/>
  <c r="AI39"/>
  <c r="AH39"/>
  <c r="AG39"/>
  <c r="AF39"/>
  <c r="AE39"/>
  <c r="AD39"/>
  <c r="AC39"/>
  <c r="AB39"/>
  <c r="AA39"/>
  <c r="BK38"/>
  <c r="CF38"/>
  <c r="BJ38"/>
  <c r="CE38"/>
  <c r="BI38"/>
  <c r="CD38"/>
  <c r="BH38"/>
  <c r="CC38"/>
  <c r="BG38"/>
  <c r="CB38"/>
  <c r="BF38"/>
  <c r="CA38"/>
  <c r="BE38"/>
  <c r="BZ38"/>
  <c r="BD38"/>
  <c r="BY38"/>
  <c r="BC38"/>
  <c r="BX38"/>
  <c r="BB38"/>
  <c r="BW38"/>
  <c r="BA38"/>
  <c r="BV38"/>
  <c r="AZ38"/>
  <c r="BU38"/>
  <c r="AY38"/>
  <c r="BT38"/>
  <c r="AX38"/>
  <c r="BS38"/>
  <c r="AW38"/>
  <c r="BR38"/>
  <c r="AV38"/>
  <c r="BQ38"/>
  <c r="AP38"/>
  <c r="AO38"/>
  <c r="AN38"/>
  <c r="AM38"/>
  <c r="AL38"/>
  <c r="AK38"/>
  <c r="AJ38"/>
  <c r="AI38"/>
  <c r="AH38"/>
  <c r="AG38"/>
  <c r="AF38"/>
  <c r="AE38"/>
  <c r="AD38"/>
  <c r="AC38"/>
  <c r="AB38"/>
  <c r="AA38"/>
  <c r="BK37"/>
  <c r="CF37"/>
  <c r="BJ37"/>
  <c r="CE37"/>
  <c r="BI37"/>
  <c r="CD37"/>
  <c r="BH37"/>
  <c r="CC37"/>
  <c r="BG37"/>
  <c r="CB37"/>
  <c r="BF37"/>
  <c r="CA37"/>
  <c r="BE37"/>
  <c r="BZ37"/>
  <c r="BD37"/>
  <c r="BY37"/>
  <c r="BC37"/>
  <c r="BX37"/>
  <c r="BB37"/>
  <c r="BW37"/>
  <c r="BA37"/>
  <c r="BV37"/>
  <c r="AZ37"/>
  <c r="BU37"/>
  <c r="AY37"/>
  <c r="BT37"/>
  <c r="AX37"/>
  <c r="BS37"/>
  <c r="AW37"/>
  <c r="BR37"/>
  <c r="AV37"/>
  <c r="BQ37"/>
  <c r="AP37"/>
  <c r="AO37"/>
  <c r="AN37"/>
  <c r="AM37"/>
  <c r="AL37"/>
  <c r="AK37"/>
  <c r="AJ37"/>
  <c r="AI37"/>
  <c r="AH37"/>
  <c r="AG37"/>
  <c r="AF37"/>
  <c r="AE37"/>
  <c r="AD37"/>
  <c r="AC37"/>
  <c r="AB37"/>
  <c r="AA37"/>
  <c r="BK36"/>
  <c r="CF36"/>
  <c r="BJ36"/>
  <c r="CE36"/>
  <c r="BI36"/>
  <c r="CD36"/>
  <c r="BH36"/>
  <c r="CC36"/>
  <c r="BG36"/>
  <c r="CB36"/>
  <c r="BF36"/>
  <c r="CA36"/>
  <c r="BE36"/>
  <c r="BZ36"/>
  <c r="BD36"/>
  <c r="BY36"/>
  <c r="BC36"/>
  <c r="BX36"/>
  <c r="BB36"/>
  <c r="BW36"/>
  <c r="BA36"/>
  <c r="BV36"/>
  <c r="AZ36"/>
  <c r="BU36"/>
  <c r="AY36"/>
  <c r="BT36"/>
  <c r="AX36"/>
  <c r="BS36"/>
  <c r="AW36"/>
  <c r="BR36"/>
  <c r="AV36"/>
  <c r="BQ36"/>
  <c r="AP36"/>
  <c r="AO36"/>
  <c r="AN36"/>
  <c r="AM36"/>
  <c r="AL36"/>
  <c r="AK36"/>
  <c r="AJ36"/>
  <c r="AI36"/>
  <c r="AH36"/>
  <c r="AG36"/>
  <c r="AF36"/>
  <c r="AE36"/>
  <c r="AD36"/>
  <c r="AC36"/>
  <c r="AB36"/>
  <c r="AA36"/>
  <c r="BK35"/>
  <c r="CF35"/>
  <c r="BJ35"/>
  <c r="CE35"/>
  <c r="BI35"/>
  <c r="CD35"/>
  <c r="BH35"/>
  <c r="CC35"/>
  <c r="BG35"/>
  <c r="CB35"/>
  <c r="BF35"/>
  <c r="CA35"/>
  <c r="BE35"/>
  <c r="BZ35"/>
  <c r="BD35"/>
  <c r="BY35"/>
  <c r="BC35"/>
  <c r="BX35"/>
  <c r="BB35"/>
  <c r="BW35"/>
  <c r="BA35"/>
  <c r="BV35"/>
  <c r="AZ35"/>
  <c r="BU35"/>
  <c r="AY35"/>
  <c r="BT35"/>
  <c r="AX35"/>
  <c r="BS35"/>
  <c r="AW35"/>
  <c r="BR35"/>
  <c r="AV35"/>
  <c r="BQ35"/>
  <c r="AP35"/>
  <c r="AO35"/>
  <c r="AN35"/>
  <c r="AM35"/>
  <c r="AL35"/>
  <c r="AK35"/>
  <c r="AJ35"/>
  <c r="AI35"/>
  <c r="AH35"/>
  <c r="AG35"/>
  <c r="AF35"/>
  <c r="AE35"/>
  <c r="AD35"/>
  <c r="AC35"/>
  <c r="AB35"/>
  <c r="AA35"/>
  <c r="BK34"/>
  <c r="CF34"/>
  <c r="BJ34"/>
  <c r="CE34"/>
  <c r="BI34"/>
  <c r="CD34"/>
  <c r="BH34"/>
  <c r="CC34"/>
  <c r="BG34"/>
  <c r="CB34"/>
  <c r="BF34"/>
  <c r="CA34"/>
  <c r="BE34"/>
  <c r="BZ34"/>
  <c r="BD34"/>
  <c r="BY34"/>
  <c r="BC34"/>
  <c r="BX34"/>
  <c r="BB34"/>
  <c r="BW34"/>
  <c r="BA34"/>
  <c r="BV34"/>
  <c r="AZ34"/>
  <c r="BU34"/>
  <c r="AY34"/>
  <c r="BT34"/>
  <c r="AX34"/>
  <c r="BS34"/>
  <c r="AW34"/>
  <c r="BR34"/>
  <c r="AV34"/>
  <c r="BQ34"/>
  <c r="AP34"/>
  <c r="AO34"/>
  <c r="AN34"/>
  <c r="AM34"/>
  <c r="AL34"/>
  <c r="AK34"/>
  <c r="AJ34"/>
  <c r="AI34"/>
  <c r="AH34"/>
  <c r="AG34"/>
  <c r="AF34"/>
  <c r="AE34"/>
  <c r="AD34"/>
  <c r="AC34"/>
  <c r="AB34"/>
  <c r="AA34"/>
  <c r="BK33"/>
  <c r="CF33"/>
  <c r="BJ33"/>
  <c r="CE33"/>
  <c r="BI33"/>
  <c r="CD33"/>
  <c r="BH33"/>
  <c r="CC33"/>
  <c r="BG33"/>
  <c r="CB33"/>
  <c r="BF33"/>
  <c r="CA33"/>
  <c r="BE33"/>
  <c r="BZ33"/>
  <c r="BD33"/>
  <c r="BY33"/>
  <c r="BC33"/>
  <c r="BX33"/>
  <c r="BB33"/>
  <c r="BW33"/>
  <c r="BA33"/>
  <c r="BV33"/>
  <c r="AZ33"/>
  <c r="BU33"/>
  <c r="AY33"/>
  <c r="BT33"/>
  <c r="AX33"/>
  <c r="BS33"/>
  <c r="AW33"/>
  <c r="BR33"/>
  <c r="AV33"/>
  <c r="BQ33"/>
  <c r="AP33"/>
  <c r="AO33"/>
  <c r="AN33"/>
  <c r="AM33"/>
  <c r="AL33"/>
  <c r="AK33"/>
  <c r="AJ33"/>
  <c r="AI33"/>
  <c r="AH33"/>
  <c r="AG33"/>
  <c r="AF33"/>
  <c r="AE33"/>
  <c r="AD33"/>
  <c r="AC33"/>
  <c r="AB33"/>
  <c r="AA33"/>
  <c r="BK32"/>
  <c r="CF32"/>
  <c r="BJ32"/>
  <c r="CE32"/>
  <c r="BI32"/>
  <c r="CD32"/>
  <c r="BH32"/>
  <c r="CC32"/>
  <c r="BG32"/>
  <c r="CB32"/>
  <c r="BF32"/>
  <c r="CA32"/>
  <c r="BE32"/>
  <c r="BZ32"/>
  <c r="BD32"/>
  <c r="BY32"/>
  <c r="BC32"/>
  <c r="BX32"/>
  <c r="BB32"/>
  <c r="BW32"/>
  <c r="BA32"/>
  <c r="BV32"/>
  <c r="AZ32"/>
  <c r="BU32"/>
  <c r="AY32"/>
  <c r="BT32"/>
  <c r="AX32"/>
  <c r="BS32"/>
  <c r="AW32"/>
  <c r="BR32"/>
  <c r="AV32"/>
  <c r="BQ32"/>
  <c r="AP32"/>
  <c r="AO32"/>
  <c r="AN32"/>
  <c r="AM32"/>
  <c r="AL32"/>
  <c r="AK32"/>
  <c r="AJ32"/>
  <c r="AI32"/>
  <c r="AH32"/>
  <c r="AG32"/>
  <c r="AF32"/>
  <c r="AE32"/>
  <c r="AD32"/>
  <c r="AC32"/>
  <c r="AB32"/>
  <c r="AA32"/>
  <c r="BK31"/>
  <c r="CF31"/>
  <c r="BJ31"/>
  <c r="CE31"/>
  <c r="BI31"/>
  <c r="CD31"/>
  <c r="BH31"/>
  <c r="CC31"/>
  <c r="BG31"/>
  <c r="CB31"/>
  <c r="BF31"/>
  <c r="CA31"/>
  <c r="BE31"/>
  <c r="BZ31"/>
  <c r="BD31"/>
  <c r="BY31"/>
  <c r="BC31"/>
  <c r="BX31"/>
  <c r="BB31"/>
  <c r="BW31"/>
  <c r="BA31"/>
  <c r="BV31"/>
  <c r="AZ31"/>
  <c r="BU31"/>
  <c r="AY31"/>
  <c r="BT31"/>
  <c r="AX31"/>
  <c r="BS31"/>
  <c r="AW31"/>
  <c r="BR31"/>
  <c r="AV31"/>
  <c r="BQ31"/>
  <c r="AP31"/>
  <c r="AO31"/>
  <c r="AN31"/>
  <c r="AM31"/>
  <c r="AL31"/>
  <c r="AK31"/>
  <c r="AJ31"/>
  <c r="AI31"/>
  <c r="AH31"/>
  <c r="AG31"/>
  <c r="AF31"/>
  <c r="AE31"/>
  <c r="AD31"/>
  <c r="AC31"/>
  <c r="AB31"/>
  <c r="AA31"/>
  <c r="BK30"/>
  <c r="CF30"/>
  <c r="BJ30"/>
  <c r="CE30"/>
  <c r="BI30"/>
  <c r="CD30"/>
  <c r="BH30"/>
  <c r="CC30"/>
  <c r="BG30"/>
  <c r="CB30"/>
  <c r="BF30"/>
  <c r="CA30"/>
  <c r="BE30"/>
  <c r="BZ30"/>
  <c r="BD30"/>
  <c r="BY30"/>
  <c r="BC30"/>
  <c r="BX30"/>
  <c r="BB30"/>
  <c r="BW30"/>
  <c r="BA30"/>
  <c r="BV30"/>
  <c r="AZ30"/>
  <c r="BU30"/>
  <c r="AY30"/>
  <c r="BT30"/>
  <c r="AX30"/>
  <c r="BS30"/>
  <c r="AW30"/>
  <c r="BR30"/>
  <c r="AV30"/>
  <c r="BQ30"/>
  <c r="AP30"/>
  <c r="AO30"/>
  <c r="AN30"/>
  <c r="AM30"/>
  <c r="AL30"/>
  <c r="AK30"/>
  <c r="AJ30"/>
  <c r="AI30"/>
  <c r="AH30"/>
  <c r="AG30"/>
  <c r="AF30"/>
  <c r="AE30"/>
  <c r="AD30"/>
  <c r="AC30"/>
  <c r="AB30"/>
  <c r="AA30"/>
  <c r="BK29"/>
  <c r="CF29"/>
  <c r="BJ29"/>
  <c r="CE29"/>
  <c r="BI29"/>
  <c r="CD29"/>
  <c r="BH29"/>
  <c r="CC29"/>
  <c r="BG29"/>
  <c r="CB29"/>
  <c r="BF29"/>
  <c r="CA29"/>
  <c r="BE29"/>
  <c r="BZ29"/>
  <c r="BD29"/>
  <c r="BY29"/>
  <c r="BC29"/>
  <c r="BX29"/>
  <c r="BB29"/>
  <c r="BW29"/>
  <c r="BA29"/>
  <c r="BV29"/>
  <c r="AZ29"/>
  <c r="BU29"/>
  <c r="AY29"/>
  <c r="BT29"/>
  <c r="AX29"/>
  <c r="BS29"/>
  <c r="AW29"/>
  <c r="BR29"/>
  <c r="AV29"/>
  <c r="BQ29"/>
  <c r="AP29"/>
  <c r="AO29"/>
  <c r="AN29"/>
  <c r="AM29"/>
  <c r="AL29"/>
  <c r="AK29"/>
  <c r="AJ29"/>
  <c r="AI29"/>
  <c r="AH29"/>
  <c r="AG29"/>
  <c r="AF29"/>
  <c r="AE29"/>
  <c r="AD29"/>
  <c r="AC29"/>
  <c r="AB29"/>
  <c r="AA29"/>
  <c r="BK28"/>
  <c r="CF28"/>
  <c r="BJ28"/>
  <c r="CE28"/>
  <c r="BI28"/>
  <c r="CD28"/>
  <c r="BH28"/>
  <c r="CC28"/>
  <c r="BG28"/>
  <c r="CB28"/>
  <c r="BF28"/>
  <c r="CA28"/>
  <c r="BE28"/>
  <c r="BZ28"/>
  <c r="BD28"/>
  <c r="BY28"/>
  <c r="BC28"/>
  <c r="BX28"/>
  <c r="BB28"/>
  <c r="BW28"/>
  <c r="BA28"/>
  <c r="BV28"/>
  <c r="AZ28"/>
  <c r="BU28"/>
  <c r="AY28"/>
  <c r="BT28"/>
  <c r="AX28"/>
  <c r="BS28"/>
  <c r="AW28"/>
  <c r="BR28"/>
  <c r="AV28"/>
  <c r="BQ28"/>
  <c r="AP28"/>
  <c r="AO28"/>
  <c r="AN28"/>
  <c r="AM28"/>
  <c r="AL28"/>
  <c r="AK28"/>
  <c r="AJ28"/>
  <c r="AI28"/>
  <c r="AH28"/>
  <c r="AG28"/>
  <c r="AF28"/>
  <c r="AE28"/>
  <c r="AD28"/>
  <c r="AC28"/>
  <c r="AB28"/>
  <c r="AA28"/>
  <c r="BK27"/>
  <c r="CF27"/>
  <c r="BJ27"/>
  <c r="CE27"/>
  <c r="BI27"/>
  <c r="CD27"/>
  <c r="BH27"/>
  <c r="CC27"/>
  <c r="BG27"/>
  <c r="CB27"/>
  <c r="BF27"/>
  <c r="CA27"/>
  <c r="BE27"/>
  <c r="BZ27"/>
  <c r="BD27"/>
  <c r="BY27"/>
  <c r="BC27"/>
  <c r="BX27"/>
  <c r="BB27"/>
  <c r="BW27"/>
  <c r="BA27"/>
  <c r="BV27"/>
  <c r="AZ27"/>
  <c r="BU27"/>
  <c r="AY27"/>
  <c r="BT27"/>
  <c r="AX27"/>
  <c r="BS27"/>
  <c r="AW27"/>
  <c r="BR27"/>
  <c r="AV27"/>
  <c r="BQ27"/>
  <c r="AP27"/>
  <c r="AO27"/>
  <c r="AN27"/>
  <c r="AM27"/>
  <c r="AL27"/>
  <c r="AK27"/>
  <c r="AJ27"/>
  <c r="AI27"/>
  <c r="AH27"/>
  <c r="AG27"/>
  <c r="AF27"/>
  <c r="AE27"/>
  <c r="AD27"/>
  <c r="AC27"/>
  <c r="AB27"/>
  <c r="AA27"/>
  <c r="BK26"/>
  <c r="CF26"/>
  <c r="BJ26"/>
  <c r="CE26"/>
  <c r="BI26"/>
  <c r="CD26"/>
  <c r="BH26"/>
  <c r="CC26"/>
  <c r="BG26"/>
  <c r="CB26"/>
  <c r="BF26"/>
  <c r="CA26"/>
  <c r="BE26"/>
  <c r="BZ26"/>
  <c r="BD26"/>
  <c r="BY26"/>
  <c r="BC26"/>
  <c r="BX26"/>
  <c r="BB26"/>
  <c r="BW26"/>
  <c r="BA26"/>
  <c r="BV26"/>
  <c r="AZ26"/>
  <c r="BU26"/>
  <c r="AY26"/>
  <c r="BT26"/>
  <c r="AX26"/>
  <c r="BS26"/>
  <c r="AW26"/>
  <c r="BR26"/>
  <c r="AV26"/>
  <c r="BQ26"/>
  <c r="AP26"/>
  <c r="AO26"/>
  <c r="AN26"/>
  <c r="AM26"/>
  <c r="AL26"/>
  <c r="AK26"/>
  <c r="AJ26"/>
  <c r="AI26"/>
  <c r="AH26"/>
  <c r="AG26"/>
  <c r="AF26"/>
  <c r="AE26"/>
  <c r="AD26"/>
  <c r="AC26"/>
  <c r="AB26"/>
  <c r="AA26"/>
  <c r="BK25"/>
  <c r="CF25"/>
  <c r="BJ25"/>
  <c r="CE25"/>
  <c r="BI25"/>
  <c r="CD25"/>
  <c r="BH25"/>
  <c r="CC25"/>
  <c r="BG25"/>
  <c r="CB25"/>
  <c r="BF25"/>
  <c r="CA25"/>
  <c r="BE25"/>
  <c r="BZ25"/>
  <c r="BD25"/>
  <c r="BY25"/>
  <c r="BC25"/>
  <c r="BX25"/>
  <c r="BB25"/>
  <c r="BW25"/>
  <c r="BA25"/>
  <c r="BV25"/>
  <c r="AZ25"/>
  <c r="BU25"/>
  <c r="AY25"/>
  <c r="BT25"/>
  <c r="AX25"/>
  <c r="BS25"/>
  <c r="AW25"/>
  <c r="BR25"/>
  <c r="AV25"/>
  <c r="BQ25"/>
  <c r="AP25"/>
  <c r="AO25"/>
  <c r="AN25"/>
  <c r="AM25"/>
  <c r="AL25"/>
  <c r="AK25"/>
  <c r="AJ25"/>
  <c r="AI25"/>
  <c r="AH25"/>
  <c r="AG25"/>
  <c r="AF25"/>
  <c r="AE25"/>
  <c r="AD25"/>
  <c r="AC25"/>
  <c r="AB25"/>
  <c r="AA25"/>
  <c r="BK24"/>
  <c r="CF24"/>
  <c r="BJ24"/>
  <c r="CE24"/>
  <c r="BI24"/>
  <c r="CD24"/>
  <c r="BH24"/>
  <c r="CC24"/>
  <c r="BG24"/>
  <c r="CB24"/>
  <c r="BF24"/>
  <c r="CA24"/>
  <c r="BE24"/>
  <c r="BZ24"/>
  <c r="BD24"/>
  <c r="BY24"/>
  <c r="BC24"/>
  <c r="BX24"/>
  <c r="BB24"/>
  <c r="BW24"/>
  <c r="BA24"/>
  <c r="BV24"/>
  <c r="AZ24"/>
  <c r="BU24"/>
  <c r="AY24"/>
  <c r="BT24"/>
  <c r="AX24"/>
  <c r="BS24"/>
  <c r="AW24"/>
  <c r="BR24"/>
  <c r="AV24"/>
  <c r="BQ24"/>
  <c r="AP24"/>
  <c r="AO24"/>
  <c r="AN24"/>
  <c r="AM24"/>
  <c r="AL24"/>
  <c r="AK24"/>
  <c r="AJ24"/>
  <c r="AI24"/>
  <c r="AH24"/>
  <c r="AG24"/>
  <c r="AF24"/>
  <c r="AE24"/>
  <c r="AD24"/>
  <c r="AC24"/>
  <c r="AB24"/>
  <c r="AA24"/>
  <c r="BK23"/>
  <c r="CF23"/>
  <c r="BJ23"/>
  <c r="CE23"/>
  <c r="BI23"/>
  <c r="CD23"/>
  <c r="BH23"/>
  <c r="CC23"/>
  <c r="BG23"/>
  <c r="CB23"/>
  <c r="BF23"/>
  <c r="CA23"/>
  <c r="BE23"/>
  <c r="BZ23"/>
  <c r="BD23"/>
  <c r="BY23"/>
  <c r="BC23"/>
  <c r="BX23"/>
  <c r="BB23"/>
  <c r="BW23"/>
  <c r="BA23"/>
  <c r="BV23"/>
  <c r="AZ23"/>
  <c r="BU23"/>
  <c r="AY23"/>
  <c r="BT23"/>
  <c r="AX23"/>
  <c r="BS23"/>
  <c r="AW23"/>
  <c r="BR23"/>
  <c r="AV23"/>
  <c r="BQ23"/>
  <c r="AP23"/>
  <c r="AO23"/>
  <c r="AN23"/>
  <c r="AM23"/>
  <c r="AL23"/>
  <c r="AK23"/>
  <c r="AJ23"/>
  <c r="AI23"/>
  <c r="AH23"/>
  <c r="AG23"/>
  <c r="AF23"/>
  <c r="AE23"/>
  <c r="AD23"/>
  <c r="AC23"/>
  <c r="AB23"/>
  <c r="AA23"/>
  <c r="BK22"/>
  <c r="CF22"/>
  <c r="BJ22"/>
  <c r="CE22"/>
  <c r="BI22"/>
  <c r="CD22"/>
  <c r="BH22"/>
  <c r="CC22"/>
  <c r="BG22"/>
  <c r="CB22"/>
  <c r="BF22"/>
  <c r="CA22"/>
  <c r="BE22"/>
  <c r="BZ22"/>
  <c r="BD22"/>
  <c r="BY22"/>
  <c r="BC22"/>
  <c r="BX22"/>
  <c r="BB22"/>
  <c r="BW22"/>
  <c r="BA22"/>
  <c r="BV22"/>
  <c r="AZ22"/>
  <c r="BU22"/>
  <c r="AY22"/>
  <c r="BT22"/>
  <c r="AX22"/>
  <c r="BS22"/>
  <c r="AW22"/>
  <c r="BR22"/>
  <c r="AV22"/>
  <c r="BQ22"/>
  <c r="AP22"/>
  <c r="AO22"/>
  <c r="AN22"/>
  <c r="AM22"/>
  <c r="AL22"/>
  <c r="AK22"/>
  <c r="AJ22"/>
  <c r="AI22"/>
  <c r="AH22"/>
  <c r="AG22"/>
  <c r="AF22"/>
  <c r="AE22"/>
  <c r="AD22"/>
  <c r="AC22"/>
  <c r="AB22"/>
  <c r="AA22"/>
  <c r="BK21"/>
  <c r="CF21"/>
  <c r="BJ21"/>
  <c r="CE21"/>
  <c r="BI21"/>
  <c r="CD21"/>
  <c r="BH21"/>
  <c r="CC21"/>
  <c r="BG21"/>
  <c r="CB21"/>
  <c r="BF21"/>
  <c r="CA21"/>
  <c r="BE21"/>
  <c r="BZ21"/>
  <c r="BD21"/>
  <c r="BY21"/>
  <c r="BC21"/>
  <c r="BX21"/>
  <c r="BB21"/>
  <c r="BW21"/>
  <c r="BA21"/>
  <c r="BV21"/>
  <c r="AZ21"/>
  <c r="BU21"/>
  <c r="AY21"/>
  <c r="BT21"/>
  <c r="AX21"/>
  <c r="BS21"/>
  <c r="AW21"/>
  <c r="BR21"/>
  <c r="AV21"/>
  <c r="BQ21"/>
  <c r="AP21"/>
  <c r="AO21"/>
  <c r="AN21"/>
  <c r="AM21"/>
  <c r="AL21"/>
  <c r="AK21"/>
  <c r="AJ21"/>
  <c r="AI21"/>
  <c r="AH21"/>
  <c r="AG21"/>
  <c r="AF21"/>
  <c r="AE21"/>
  <c r="AD21"/>
  <c r="AC21"/>
  <c r="AB21"/>
  <c r="AA21"/>
  <c r="BK20"/>
  <c r="CF20"/>
  <c r="BJ20"/>
  <c r="CE20"/>
  <c r="BI20"/>
  <c r="CD20"/>
  <c r="BH20"/>
  <c r="CC20"/>
  <c r="BG20"/>
  <c r="CB20"/>
  <c r="BF20"/>
  <c r="CA20"/>
  <c r="BE20"/>
  <c r="BZ20"/>
  <c r="BD20"/>
  <c r="BY20"/>
  <c r="BC20"/>
  <c r="BX20"/>
  <c r="BB20"/>
  <c r="BW20"/>
  <c r="BA20"/>
  <c r="BV20"/>
  <c r="AZ20"/>
  <c r="BU20"/>
  <c r="AY20"/>
  <c r="BT20"/>
  <c r="AX20"/>
  <c r="BS20"/>
  <c r="AW20"/>
  <c r="BR20"/>
  <c r="AV20"/>
  <c r="BQ20"/>
  <c r="AP20"/>
  <c r="AO20"/>
  <c r="AN20"/>
  <c r="AM20"/>
  <c r="AL20"/>
  <c r="AK20"/>
  <c r="AJ20"/>
  <c r="AI20"/>
  <c r="AH20"/>
  <c r="AG20"/>
  <c r="AF20"/>
  <c r="AE20"/>
  <c r="AD20"/>
  <c r="AC20"/>
  <c r="AB20"/>
  <c r="AA20"/>
  <c r="BK19"/>
  <c r="CF19"/>
  <c r="BJ19"/>
  <c r="CE19"/>
  <c r="BI19"/>
  <c r="CD19"/>
  <c r="BH19"/>
  <c r="CC19"/>
  <c r="BG19"/>
  <c r="CB19"/>
  <c r="BF19"/>
  <c r="CA19"/>
  <c r="BE19"/>
  <c r="BZ19"/>
  <c r="BD19"/>
  <c r="BY19"/>
  <c r="BC19"/>
  <c r="BX19"/>
  <c r="BB19"/>
  <c r="BW19"/>
  <c r="BA19"/>
  <c r="BV19"/>
  <c r="AZ19"/>
  <c r="BU19"/>
  <c r="AY19"/>
  <c r="BT19"/>
  <c r="AX19"/>
  <c r="BS19"/>
  <c r="AW19"/>
  <c r="BR19"/>
  <c r="AV19"/>
  <c r="BQ19"/>
  <c r="AP19"/>
  <c r="AO19"/>
  <c r="AN19"/>
  <c r="AM19"/>
  <c r="AL19"/>
  <c r="AK19"/>
  <c r="AJ19"/>
  <c r="AI19"/>
  <c r="AH19"/>
  <c r="AG19"/>
  <c r="AF19"/>
  <c r="AE19"/>
  <c r="AD19"/>
  <c r="AC19"/>
  <c r="AB19"/>
  <c r="AA19"/>
  <c r="BK18"/>
  <c r="CF18"/>
  <c r="BJ18"/>
  <c r="CE18"/>
  <c r="BI18"/>
  <c r="CD18"/>
  <c r="BH18"/>
  <c r="CC18"/>
  <c r="BG18"/>
  <c r="CB18"/>
  <c r="BF18"/>
  <c r="CA18"/>
  <c r="BE18"/>
  <c r="BZ18"/>
  <c r="BD18"/>
  <c r="BY18"/>
  <c r="BC18"/>
  <c r="BX18"/>
  <c r="BB18"/>
  <c r="BW18"/>
  <c r="BA18"/>
  <c r="BV18"/>
  <c r="AZ18"/>
  <c r="BU18"/>
  <c r="AY18"/>
  <c r="BT18"/>
  <c r="AX18"/>
  <c r="BS18"/>
  <c r="AW18"/>
  <c r="BR18"/>
  <c r="AV18"/>
  <c r="BQ18"/>
  <c r="AP18"/>
  <c r="AO18"/>
  <c r="AN18"/>
  <c r="AM18"/>
  <c r="AL18"/>
  <c r="AK18"/>
  <c r="AJ18"/>
  <c r="AI18"/>
  <c r="AH18"/>
  <c r="AG18"/>
  <c r="AF18"/>
  <c r="AE18"/>
  <c r="AD18"/>
  <c r="AC18"/>
  <c r="AB18"/>
  <c r="AA18"/>
  <c r="BK17"/>
  <c r="CF17"/>
  <c r="BJ17"/>
  <c r="CE17"/>
  <c r="BI17"/>
  <c r="CD17"/>
  <c r="BH17"/>
  <c r="CC17"/>
  <c r="BG17"/>
  <c r="CB17"/>
  <c r="BF17"/>
  <c r="CA17"/>
  <c r="BE17"/>
  <c r="BZ17"/>
  <c r="BD17"/>
  <c r="BY17"/>
  <c r="BC17"/>
  <c r="BX17"/>
  <c r="BB17"/>
  <c r="BW17"/>
  <c r="BA17"/>
  <c r="BV17"/>
  <c r="AZ17"/>
  <c r="BU17"/>
  <c r="AY17"/>
  <c r="BT17"/>
  <c r="AX17"/>
  <c r="BS17"/>
  <c r="AW17"/>
  <c r="BR17"/>
  <c r="AV17"/>
  <c r="BQ17"/>
  <c r="AP17"/>
  <c r="AO17"/>
  <c r="AN17"/>
  <c r="AM17"/>
  <c r="AL17"/>
  <c r="AK17"/>
  <c r="AJ17"/>
  <c r="AI17"/>
  <c r="AH17"/>
  <c r="AG17"/>
  <c r="AF17"/>
  <c r="AE17"/>
  <c r="AD17"/>
  <c r="AC17"/>
  <c r="AB17"/>
  <c r="AA17"/>
  <c r="BK16"/>
  <c r="CF16"/>
  <c r="BJ16"/>
  <c r="CE16"/>
  <c r="BI16"/>
  <c r="CD16"/>
  <c r="BH16"/>
  <c r="CC16"/>
  <c r="BG16"/>
  <c r="CB16"/>
  <c r="BF16"/>
  <c r="CA16"/>
  <c r="BE16"/>
  <c r="BZ16"/>
  <c r="BD16"/>
  <c r="BY16"/>
  <c r="BC16"/>
  <c r="BX16"/>
  <c r="BB16"/>
  <c r="BW16"/>
  <c r="BA16"/>
  <c r="BV16"/>
  <c r="AZ16"/>
  <c r="BU16"/>
  <c r="AY16"/>
  <c r="BT16"/>
  <c r="AX16"/>
  <c r="BS16"/>
  <c r="AW16"/>
  <c r="BR16"/>
  <c r="AV16"/>
  <c r="BQ16"/>
  <c r="AP16"/>
  <c r="AO16"/>
  <c r="AN16"/>
  <c r="AM16"/>
  <c r="AL16"/>
  <c r="AK16"/>
  <c r="AJ16"/>
  <c r="AI16"/>
  <c r="AH16"/>
  <c r="AG16"/>
  <c r="AF16"/>
  <c r="AE16"/>
  <c r="AD16"/>
  <c r="AC16"/>
  <c r="AB16"/>
  <c r="AA16"/>
  <c r="BK15"/>
  <c r="CF15"/>
  <c r="BJ15"/>
  <c r="CE15"/>
  <c r="BI15"/>
  <c r="CD15"/>
  <c r="BH15"/>
  <c r="CC15"/>
  <c r="BG15"/>
  <c r="CB15"/>
  <c r="BF15"/>
  <c r="CA15"/>
  <c r="BE15"/>
  <c r="BZ15"/>
  <c r="BD15"/>
  <c r="BY15"/>
  <c r="BC15"/>
  <c r="BX15"/>
  <c r="BB15"/>
  <c r="BW15"/>
  <c r="BA15"/>
  <c r="BV15"/>
  <c r="AZ15"/>
  <c r="BU15"/>
  <c r="AY15"/>
  <c r="BT15"/>
  <c r="AX15"/>
  <c r="BS15"/>
  <c r="AW15"/>
  <c r="BR15"/>
  <c r="AV15"/>
  <c r="BQ15"/>
  <c r="AP15"/>
  <c r="AO15"/>
  <c r="AN15"/>
  <c r="AM15"/>
  <c r="AL15"/>
  <c r="AK15"/>
  <c r="AJ15"/>
  <c r="AI15"/>
  <c r="AH15"/>
  <c r="AG15"/>
  <c r="AF15"/>
  <c r="AE15"/>
  <c r="AD15"/>
  <c r="AC15"/>
  <c r="AB15"/>
  <c r="AA15"/>
  <c r="BK14"/>
  <c r="CF14"/>
  <c r="BJ14"/>
  <c r="CE14"/>
  <c r="BI14"/>
  <c r="CD14"/>
  <c r="BH14"/>
  <c r="CC14"/>
  <c r="BG14"/>
  <c r="CB14"/>
  <c r="BF14"/>
  <c r="CA14"/>
  <c r="BE14"/>
  <c r="BZ14"/>
  <c r="BD14"/>
  <c r="BY14"/>
  <c r="BC14"/>
  <c r="BX14"/>
  <c r="BB14"/>
  <c r="BW14"/>
  <c r="BA14"/>
  <c r="BV14"/>
  <c r="AZ14"/>
  <c r="BU14"/>
  <c r="AY14"/>
  <c r="BT14"/>
  <c r="AX14"/>
  <c r="BS14"/>
  <c r="AW14"/>
  <c r="BR14"/>
  <c r="AV14"/>
  <c r="BQ14"/>
  <c r="AP14"/>
  <c r="AO14"/>
  <c r="AN14"/>
  <c r="AM14"/>
  <c r="AL14"/>
  <c r="AK14"/>
  <c r="AJ14"/>
  <c r="AI14"/>
  <c r="AH14"/>
  <c r="AG14"/>
  <c r="AF14"/>
  <c r="AE14"/>
  <c r="AD14"/>
  <c r="AC14"/>
  <c r="AB14"/>
  <c r="AA14"/>
  <c r="BK13"/>
  <c r="CF13"/>
  <c r="BJ13"/>
  <c r="CE13"/>
  <c r="BI13"/>
  <c r="CD13"/>
  <c r="BH13"/>
  <c r="CC13"/>
  <c r="BG13"/>
  <c r="CB13"/>
  <c r="BF13"/>
  <c r="CA13"/>
  <c r="BE13"/>
  <c r="BZ13"/>
  <c r="BD13"/>
  <c r="BY13"/>
  <c r="BC13"/>
  <c r="BX13"/>
  <c r="BB13"/>
  <c r="BW13"/>
  <c r="BA13"/>
  <c r="BV13"/>
  <c r="AZ13"/>
  <c r="BU13"/>
  <c r="AY13"/>
  <c r="BT13"/>
  <c r="AX13"/>
  <c r="BS13"/>
  <c r="AW13"/>
  <c r="BR13"/>
  <c r="AV13"/>
  <c r="BQ13"/>
  <c r="AP13"/>
  <c r="AO13"/>
  <c r="AN13"/>
  <c r="AM13"/>
  <c r="AL13"/>
  <c r="AK13"/>
  <c r="AJ13"/>
  <c r="AI13"/>
  <c r="AH13"/>
  <c r="AG13"/>
  <c r="AF13"/>
  <c r="AE13"/>
  <c r="AD13"/>
  <c r="AC13"/>
  <c r="AB13"/>
  <c r="AA13"/>
  <c r="BK12"/>
  <c r="CF12"/>
  <c r="BJ12"/>
  <c r="CE12"/>
  <c r="BI12"/>
  <c r="CD12"/>
  <c r="BH12"/>
  <c r="CC12"/>
  <c r="BG12"/>
  <c r="CB12"/>
  <c r="BF12"/>
  <c r="CA12"/>
  <c r="BE12"/>
  <c r="BZ12"/>
  <c r="BD12"/>
  <c r="BY12"/>
  <c r="BC12"/>
  <c r="BX12"/>
  <c r="BB12"/>
  <c r="BW12"/>
  <c r="BA12"/>
  <c r="BV12"/>
  <c r="AZ12"/>
  <c r="BU12"/>
  <c r="AY12"/>
  <c r="BT12"/>
  <c r="AX12"/>
  <c r="BS12"/>
  <c r="AW12"/>
  <c r="BR12"/>
  <c r="AV12"/>
  <c r="BQ12"/>
  <c r="AP12"/>
  <c r="AO12"/>
  <c r="AN12"/>
  <c r="AM12"/>
  <c r="AL12"/>
  <c r="AK12"/>
  <c r="AJ12"/>
  <c r="AI12"/>
  <c r="AH12"/>
  <c r="AG12"/>
  <c r="AF12"/>
  <c r="AE12"/>
  <c r="AD12"/>
  <c r="AC12"/>
  <c r="AB12"/>
  <c r="AA12"/>
  <c r="BK11"/>
  <c r="CF11"/>
  <c r="BJ11"/>
  <c r="CE11"/>
  <c r="BI11"/>
  <c r="CD11"/>
  <c r="BH11"/>
  <c r="CC11"/>
  <c r="BG11"/>
  <c r="CB11"/>
  <c r="BF11"/>
  <c r="CA11"/>
  <c r="BE11"/>
  <c r="BZ11"/>
  <c r="BD11"/>
  <c r="BY11"/>
  <c r="BC11"/>
  <c r="BX11"/>
  <c r="BB11"/>
  <c r="BW11"/>
  <c r="BA11"/>
  <c r="BV11"/>
  <c r="AZ11"/>
  <c r="BU11"/>
  <c r="AY11"/>
  <c r="BT11"/>
  <c r="AX11"/>
  <c r="BS11"/>
  <c r="AW11"/>
  <c r="BR11"/>
  <c r="AV11"/>
  <c r="BQ11"/>
  <c r="AP11"/>
  <c r="AO11"/>
  <c r="AN11"/>
  <c r="AM11"/>
  <c r="AL11"/>
  <c r="AK11"/>
  <c r="AJ11"/>
  <c r="AI11"/>
  <c r="AH11"/>
  <c r="AG11"/>
  <c r="AF11"/>
  <c r="AE11"/>
  <c r="AD11"/>
  <c r="AC11"/>
  <c r="AB11"/>
  <c r="AA11"/>
  <c r="BK10"/>
  <c r="CF10"/>
  <c r="BJ10"/>
  <c r="CE10"/>
  <c r="BI10"/>
  <c r="CD10"/>
  <c r="BH10"/>
  <c r="CC10"/>
  <c r="BG10"/>
  <c r="CB10"/>
  <c r="BF10"/>
  <c r="CA10"/>
  <c r="BE10"/>
  <c r="BZ10"/>
  <c r="BD10"/>
  <c r="BY10"/>
  <c r="BC10"/>
  <c r="BX10"/>
  <c r="BB10"/>
  <c r="BW10"/>
  <c r="BA10"/>
  <c r="BV10"/>
  <c r="AZ10"/>
  <c r="BU10"/>
  <c r="AY10"/>
  <c r="BT10"/>
  <c r="AX10"/>
  <c r="BS10"/>
  <c r="AW10"/>
  <c r="BR10"/>
  <c r="AV10"/>
  <c r="BQ10"/>
  <c r="AP10"/>
  <c r="AO10"/>
  <c r="AN10"/>
  <c r="AM10"/>
  <c r="AL10"/>
  <c r="AK10"/>
  <c r="AJ10"/>
  <c r="AI10"/>
  <c r="AH10"/>
  <c r="AG10"/>
  <c r="AF10"/>
  <c r="AE10"/>
  <c r="AD10"/>
  <c r="AC10"/>
  <c r="AB10"/>
  <c r="AA10"/>
  <c r="BK9"/>
  <c r="CF9"/>
  <c r="BJ9"/>
  <c r="CE9"/>
  <c r="BI9"/>
  <c r="CD9"/>
  <c r="BH9"/>
  <c r="CC9"/>
  <c r="BG9"/>
  <c r="CB9"/>
  <c r="BF9"/>
  <c r="CA9"/>
  <c r="BE9"/>
  <c r="BZ9"/>
  <c r="BD9"/>
  <c r="BY9"/>
  <c r="BC9"/>
  <c r="BX9"/>
  <c r="BB9"/>
  <c r="BW9"/>
  <c r="BA9"/>
  <c r="BV9"/>
  <c r="AZ9"/>
  <c r="BU9"/>
  <c r="AY9"/>
  <c r="BT9"/>
  <c r="AX9"/>
  <c r="BS9"/>
  <c r="AW9"/>
  <c r="BR9"/>
  <c r="AV9"/>
  <c r="BQ9"/>
  <c r="AP9"/>
  <c r="AO9"/>
  <c r="AN9"/>
  <c r="AM9"/>
  <c r="AL9"/>
  <c r="AK9"/>
  <c r="AJ9"/>
  <c r="AI9"/>
  <c r="AH9"/>
  <c r="AG9"/>
  <c r="AF9"/>
  <c r="AE9"/>
  <c r="AD9"/>
  <c r="AC9"/>
  <c r="AB9"/>
  <c r="AA9"/>
  <c r="BK8"/>
  <c r="CF8"/>
  <c r="BJ8"/>
  <c r="CE8"/>
  <c r="BI8"/>
  <c r="CD8"/>
  <c r="BH8"/>
  <c r="CC8"/>
  <c r="BG8"/>
  <c r="CB8"/>
  <c r="BF8"/>
  <c r="CA8"/>
  <c r="BE8"/>
  <c r="BZ8"/>
  <c r="BD8"/>
  <c r="BY8"/>
  <c r="BC8"/>
  <c r="BX8"/>
  <c r="BB8"/>
  <c r="BW8"/>
  <c r="BA8"/>
  <c r="BV8"/>
  <c r="AZ8"/>
  <c r="BU8"/>
  <c r="AY8"/>
  <c r="BT8"/>
  <c r="AX8"/>
  <c r="BS8"/>
  <c r="AW8"/>
  <c r="BR8"/>
  <c r="AV8"/>
  <c r="BQ8"/>
  <c r="AP8"/>
  <c r="AO8"/>
  <c r="AN8"/>
  <c r="AM8"/>
  <c r="AL8"/>
  <c r="AK8"/>
  <c r="AJ8"/>
  <c r="AI8"/>
  <c r="AH8"/>
  <c r="AG8"/>
  <c r="AF8"/>
  <c r="AE8"/>
  <c r="AD8"/>
  <c r="AC8"/>
  <c r="AB8"/>
  <c r="AA8"/>
  <c r="BK1"/>
  <c r="BJ1"/>
  <c r="BI1"/>
  <c r="BF1"/>
  <c r="BE1"/>
  <c r="BD1"/>
  <c r="BC1"/>
  <c r="BB1"/>
  <c r="BA1"/>
  <c r="AZ1"/>
  <c r="AY1"/>
  <c r="AW1"/>
  <c r="AV1"/>
  <c r="CA1"/>
  <c r="BZ1"/>
  <c r="BY1"/>
  <c r="BX1"/>
  <c r="BW1"/>
  <c r="BV1"/>
  <c r="BU1"/>
  <c r="BT1"/>
  <c r="BR1"/>
  <c r="BQ1"/>
  <c r="AT176" i="10"/>
  <c r="AR177"/>
  <c r="AT143"/>
  <c r="AQ140"/>
  <c r="AU47"/>
  <c r="AT58"/>
  <c r="AS52"/>
  <c r="AR46"/>
  <c r="AQ44"/>
  <c r="AP42"/>
  <c r="AL4"/>
  <c r="AM4"/>
  <c r="AN4"/>
  <c r="AO4"/>
  <c r="AL5"/>
  <c r="AM5"/>
  <c r="AN5"/>
  <c r="AO5"/>
  <c r="AL6"/>
  <c r="AM6"/>
  <c r="AN6"/>
  <c r="AO6"/>
  <c r="AL7"/>
  <c r="AM7"/>
  <c r="AN7"/>
  <c r="AO7"/>
  <c r="AL8"/>
  <c r="AM8"/>
  <c r="AN8"/>
  <c r="AO8"/>
  <c r="AL9"/>
  <c r="AM9"/>
  <c r="AN9"/>
  <c r="AO9"/>
  <c r="AL10"/>
  <c r="AM10"/>
  <c r="AN10"/>
  <c r="AO10"/>
  <c r="AL11"/>
  <c r="AM11"/>
  <c r="AN11"/>
  <c r="AO11"/>
  <c r="AL12"/>
  <c r="AM12"/>
  <c r="AN12"/>
  <c r="AO12"/>
  <c r="AL13"/>
  <c r="AM13"/>
  <c r="AN13"/>
  <c r="AO13"/>
  <c r="AL14"/>
  <c r="AM14"/>
  <c r="AN14"/>
  <c r="AO14"/>
  <c r="AL15"/>
  <c r="AM15"/>
  <c r="AN15"/>
  <c r="AO15"/>
  <c r="AL16"/>
  <c r="AM16"/>
  <c r="AN16"/>
  <c r="AO16"/>
  <c r="AL17"/>
  <c r="AM17"/>
  <c r="AN17"/>
  <c r="AO17"/>
  <c r="AL18"/>
  <c r="AM18"/>
  <c r="AN18"/>
  <c r="AO18"/>
  <c r="AL19"/>
  <c r="AM19"/>
  <c r="AN19"/>
  <c r="AO19"/>
  <c r="AL20"/>
  <c r="AM20"/>
  <c r="AN20"/>
  <c r="AO20"/>
  <c r="AL21"/>
  <c r="AM21"/>
  <c r="AN21"/>
  <c r="AO21"/>
  <c r="AL22"/>
  <c r="AM22"/>
  <c r="AN22"/>
  <c r="AO22"/>
  <c r="AL23"/>
  <c r="AM23"/>
  <c r="AN23"/>
  <c r="AO23"/>
  <c r="AL24"/>
  <c r="AM24"/>
  <c r="AN24"/>
  <c r="AO24"/>
  <c r="AL25"/>
  <c r="AM25"/>
  <c r="AN25"/>
  <c r="AO25"/>
  <c r="AL26"/>
  <c r="AM26"/>
  <c r="AN26"/>
  <c r="AO26"/>
  <c r="AL27"/>
  <c r="AM27"/>
  <c r="AN27"/>
  <c r="AO27"/>
  <c r="AL28"/>
  <c r="AM28"/>
  <c r="AN28"/>
  <c r="AO28"/>
  <c r="AL29"/>
  <c r="AM29"/>
  <c r="AN29"/>
  <c r="AO29"/>
  <c r="AL30"/>
  <c r="AM30"/>
  <c r="AN30"/>
  <c r="AO30"/>
  <c r="AL31"/>
  <c r="AM31"/>
  <c r="AN31"/>
  <c r="AO31"/>
  <c r="AL32"/>
  <c r="AM32"/>
  <c r="AN32"/>
  <c r="AO32"/>
  <c r="AL33"/>
  <c r="AM33"/>
  <c r="AN33"/>
  <c r="AO33"/>
  <c r="AL34"/>
  <c r="AM34"/>
  <c r="AN34"/>
  <c r="AO34"/>
  <c r="AL35"/>
  <c r="AM35"/>
  <c r="AN35"/>
  <c r="AO35"/>
  <c r="AL36"/>
  <c r="AM36"/>
  <c r="AN36"/>
  <c r="AO36"/>
  <c r="AL37"/>
  <c r="AM37"/>
  <c r="AN37"/>
  <c r="AO37"/>
  <c r="AL38"/>
  <c r="AM38"/>
  <c r="AN38"/>
  <c r="AO38"/>
  <c r="AL39"/>
  <c r="AM39"/>
  <c r="AN39"/>
  <c r="AO39"/>
  <c r="AL40"/>
  <c r="AM40"/>
  <c r="AN40"/>
  <c r="AO40"/>
  <c r="AL41"/>
  <c r="AM41"/>
  <c r="AN41"/>
  <c r="AO41"/>
  <c r="AL42"/>
  <c r="AM42"/>
  <c r="AN42"/>
  <c r="AO42"/>
  <c r="AL43"/>
  <c r="AM43"/>
  <c r="AN43"/>
  <c r="AO43"/>
  <c r="AL44"/>
  <c r="AM44"/>
  <c r="AN44"/>
  <c r="AO44"/>
  <c r="AL45"/>
  <c r="AM45"/>
  <c r="AN45"/>
  <c r="AO45"/>
  <c r="AL46"/>
  <c r="AM46"/>
  <c r="AN46"/>
  <c r="AO46"/>
  <c r="AL47"/>
  <c r="AM47"/>
  <c r="AN47"/>
  <c r="AO47"/>
  <c r="AL48"/>
  <c r="AM48"/>
  <c r="AN48"/>
  <c r="AO48"/>
  <c r="AL49"/>
  <c r="AM49"/>
  <c r="AN49"/>
  <c r="AO49"/>
  <c r="AL50"/>
  <c r="AM50"/>
  <c r="AN50"/>
  <c r="AO50"/>
  <c r="AL51"/>
  <c r="AM51"/>
  <c r="AN51"/>
  <c r="AO51"/>
  <c r="AL52"/>
  <c r="AM52"/>
  <c r="AN52"/>
  <c r="AO52"/>
  <c r="AL53"/>
  <c r="AM53"/>
  <c r="AN53"/>
  <c r="AO53"/>
  <c r="AL54"/>
  <c r="AM54"/>
  <c r="AN54"/>
  <c r="AO54"/>
  <c r="AL55"/>
  <c r="AM55"/>
  <c r="AN55"/>
  <c r="AO55"/>
  <c r="AL56"/>
  <c r="AM56"/>
  <c r="AN56"/>
  <c r="AO56"/>
  <c r="AL57"/>
  <c r="AM57"/>
  <c r="AN57"/>
  <c r="AO57"/>
  <c r="AL58"/>
  <c r="AM58"/>
  <c r="AN58"/>
  <c r="AO58"/>
  <c r="AL59"/>
  <c r="AM59"/>
  <c r="AN59"/>
  <c r="AO59"/>
  <c r="AL60"/>
  <c r="AM60"/>
  <c r="AN60"/>
  <c r="AO60"/>
  <c r="AL61"/>
  <c r="AM61"/>
  <c r="AN61"/>
  <c r="AO61"/>
  <c r="AL62"/>
  <c r="AM62"/>
  <c r="AN62"/>
  <c r="AO62"/>
  <c r="AL63"/>
  <c r="AM63"/>
  <c r="AN63"/>
  <c r="AO63"/>
  <c r="AL64"/>
  <c r="AM64"/>
  <c r="AN64"/>
  <c r="AO64"/>
  <c r="AL65"/>
  <c r="AM65"/>
  <c r="AN65"/>
  <c r="AO65"/>
  <c r="AL66"/>
  <c r="AM66"/>
  <c r="AN66"/>
  <c r="AO66"/>
  <c r="AL67"/>
  <c r="AM67"/>
  <c r="AN67"/>
  <c r="AO67"/>
  <c r="AL68"/>
  <c r="AM68"/>
  <c r="AN68"/>
  <c r="AO68"/>
  <c r="AL69"/>
  <c r="AM69"/>
  <c r="AN69"/>
  <c r="AO69"/>
  <c r="AL70"/>
  <c r="AM70"/>
  <c r="AN70"/>
  <c r="AO70"/>
  <c r="AL71"/>
  <c r="AM71"/>
  <c r="AN71"/>
  <c r="AO71"/>
  <c r="AL72"/>
  <c r="AM72"/>
  <c r="AN72"/>
  <c r="AO72"/>
  <c r="AL73"/>
  <c r="AM73"/>
  <c r="AN73"/>
  <c r="AO73"/>
  <c r="AL74"/>
  <c r="AM74"/>
  <c r="AN74"/>
  <c r="AO74"/>
  <c r="AL75"/>
  <c r="AM75"/>
  <c r="AN75"/>
  <c r="AO75"/>
  <c r="AL76"/>
  <c r="AM76"/>
  <c r="AN76"/>
  <c r="AO76"/>
  <c r="AL77"/>
  <c r="AM77"/>
  <c r="AN77"/>
  <c r="AO77"/>
  <c r="AL78"/>
  <c r="AM78"/>
  <c r="AN78"/>
  <c r="AO78"/>
  <c r="AL79"/>
  <c r="AM79"/>
  <c r="AN79"/>
  <c r="AO79"/>
  <c r="AL80"/>
  <c r="AM80"/>
  <c r="AN80"/>
  <c r="AO80"/>
  <c r="AL81"/>
  <c r="AM81"/>
  <c r="AN81"/>
  <c r="AO81"/>
  <c r="AL82"/>
  <c r="AM82"/>
  <c r="AN82"/>
  <c r="AO82"/>
  <c r="AL83"/>
  <c r="AM83"/>
  <c r="AN83"/>
  <c r="AO83"/>
  <c r="AL84"/>
  <c r="AM84"/>
  <c r="AN84"/>
  <c r="AO84"/>
  <c r="AL85"/>
  <c r="AM85"/>
  <c r="AN85"/>
  <c r="AO85"/>
  <c r="AL86"/>
  <c r="AM86"/>
  <c r="AN86"/>
  <c r="AO86"/>
  <c r="AL87"/>
  <c r="AM87"/>
  <c r="AN87"/>
  <c r="AO87"/>
  <c r="AL88"/>
  <c r="AM88"/>
  <c r="AN88"/>
  <c r="AO88"/>
  <c r="AL89"/>
  <c r="AM89"/>
  <c r="AN89"/>
  <c r="AO89"/>
  <c r="AL90"/>
  <c r="AM90"/>
  <c r="AN90"/>
  <c r="AO90"/>
  <c r="AL91"/>
  <c r="AM91"/>
  <c r="AN91"/>
  <c r="AO91"/>
  <c r="AL92"/>
  <c r="AM92"/>
  <c r="AN92"/>
  <c r="AO92"/>
  <c r="AL93"/>
  <c r="AM93"/>
  <c r="AN93"/>
  <c r="AO93"/>
  <c r="AL94"/>
  <c r="AM94"/>
  <c r="AN94"/>
  <c r="AO94"/>
  <c r="AL95"/>
  <c r="AM95"/>
  <c r="AN95"/>
  <c r="AO95"/>
  <c r="AL96"/>
  <c r="AM96"/>
  <c r="AN96"/>
  <c r="AO96"/>
  <c r="AL97"/>
  <c r="AM97"/>
  <c r="AN97"/>
  <c r="AO97"/>
  <c r="AL98"/>
  <c r="AM98"/>
  <c r="AN98"/>
  <c r="AO98"/>
  <c r="AL99"/>
  <c r="AM99"/>
  <c r="AN99"/>
  <c r="AO99"/>
  <c r="AL100"/>
  <c r="AM100"/>
  <c r="AN100"/>
  <c r="AO100"/>
  <c r="AL101"/>
  <c r="AM101"/>
  <c r="AN101"/>
  <c r="AO101"/>
  <c r="AL102"/>
  <c r="AM102"/>
  <c r="AN102"/>
  <c r="AO102"/>
  <c r="AL103"/>
  <c r="AM103"/>
  <c r="AN103"/>
  <c r="AO103"/>
  <c r="AL104"/>
  <c r="AM104"/>
  <c r="AN104"/>
  <c r="AO104"/>
  <c r="AL105"/>
  <c r="AM105"/>
  <c r="AN105"/>
  <c r="AO105"/>
  <c r="AL106"/>
  <c r="AM106"/>
  <c r="AN106"/>
  <c r="AO106"/>
  <c r="AL107"/>
  <c r="AM107"/>
  <c r="AN107"/>
  <c r="AO107"/>
  <c r="AL108"/>
  <c r="AM108"/>
  <c r="AN108"/>
  <c r="AO108"/>
  <c r="AL109"/>
  <c r="AM109"/>
  <c r="AN109"/>
  <c r="AO109"/>
  <c r="AL110"/>
  <c r="AM110"/>
  <c r="AN110"/>
  <c r="AO110"/>
  <c r="AL111"/>
  <c r="AM111"/>
  <c r="AN111"/>
  <c r="AO111"/>
  <c r="AL112"/>
  <c r="AM112"/>
  <c r="AN112"/>
  <c r="AO112"/>
  <c r="AL113"/>
  <c r="AM113"/>
  <c r="AN113"/>
  <c r="AO113"/>
  <c r="AL114"/>
  <c r="AM114"/>
  <c r="AN114"/>
  <c r="AO114"/>
  <c r="AL115"/>
  <c r="AM115"/>
  <c r="AN115"/>
  <c r="AO115"/>
  <c r="AL116"/>
  <c r="AM116"/>
  <c r="AN116"/>
  <c r="AO116"/>
  <c r="AL117"/>
  <c r="AM117"/>
  <c r="AN117"/>
  <c r="AO117"/>
  <c r="AL118"/>
  <c r="AM118"/>
  <c r="AN118"/>
  <c r="AO118"/>
  <c r="AL119"/>
  <c r="AM119"/>
  <c r="AN119"/>
  <c r="AO119"/>
  <c r="AL120"/>
  <c r="AM120"/>
  <c r="AN120"/>
  <c r="AO120"/>
  <c r="AL121"/>
  <c r="AM121"/>
  <c r="AN121"/>
  <c r="AO121"/>
  <c r="AL122"/>
  <c r="AM122"/>
  <c r="AN122"/>
  <c r="AO122"/>
  <c r="AL123"/>
  <c r="AM123"/>
  <c r="AN123"/>
  <c r="AO123"/>
  <c r="AL124"/>
  <c r="AM124"/>
  <c r="AN124"/>
  <c r="AO124"/>
  <c r="AL125"/>
  <c r="AM125"/>
  <c r="AN125"/>
  <c r="AO125"/>
  <c r="AL126"/>
  <c r="AM126"/>
  <c r="AN126"/>
  <c r="AO126"/>
  <c r="AL127"/>
  <c r="AM127"/>
  <c r="AN127"/>
  <c r="AO127"/>
  <c r="AL128"/>
  <c r="AM128"/>
  <c r="AN128"/>
  <c r="AO128"/>
  <c r="AL129"/>
  <c r="AM129"/>
  <c r="AN129"/>
  <c r="AO129"/>
  <c r="AL130"/>
  <c r="AM130"/>
  <c r="AN130"/>
  <c r="AO130"/>
  <c r="AL131"/>
  <c r="AM131"/>
  <c r="AN131"/>
  <c r="AO131"/>
  <c r="AL132"/>
  <c r="AM132"/>
  <c r="AN132"/>
  <c r="AO132"/>
  <c r="AL133"/>
  <c r="AM133"/>
  <c r="AN133"/>
  <c r="AO133"/>
  <c r="AL134"/>
  <c r="AM134"/>
  <c r="AN134"/>
  <c r="AO134"/>
  <c r="AL135"/>
  <c r="AM135"/>
  <c r="AN135"/>
  <c r="AO135"/>
  <c r="AL136"/>
  <c r="AM136"/>
  <c r="AN136"/>
  <c r="AO136"/>
  <c r="AL137"/>
  <c r="AM137"/>
  <c r="AN137"/>
  <c r="AO137"/>
  <c r="AL138"/>
  <c r="AM138"/>
  <c r="AN138"/>
  <c r="AO138"/>
  <c r="AL139"/>
  <c r="AM139"/>
  <c r="AN139"/>
  <c r="AO139"/>
  <c r="AL140"/>
  <c r="AM140"/>
  <c r="AN140"/>
  <c r="AO140"/>
  <c r="AL141"/>
  <c r="AM141"/>
  <c r="AN141"/>
  <c r="AO141"/>
  <c r="AL142"/>
  <c r="AM142"/>
  <c r="AN142"/>
  <c r="AO142"/>
  <c r="AL143"/>
  <c r="AM143"/>
  <c r="AN143"/>
  <c r="AO143"/>
  <c r="AL144"/>
  <c r="AM144"/>
  <c r="AN144"/>
  <c r="AO144"/>
  <c r="AL145"/>
  <c r="AM145"/>
  <c r="AN145"/>
  <c r="AO145"/>
  <c r="AL146"/>
  <c r="AM146"/>
  <c r="AN146"/>
  <c r="AO146"/>
  <c r="AL147"/>
  <c r="AM147"/>
  <c r="AN147"/>
  <c r="AO147"/>
  <c r="AL148"/>
  <c r="AM148"/>
  <c r="AN148"/>
  <c r="AO148"/>
  <c r="AL149"/>
  <c r="AM149"/>
  <c r="AN149"/>
  <c r="AO149"/>
  <c r="AL150"/>
  <c r="AM150"/>
  <c r="AN150"/>
  <c r="AO150"/>
  <c r="AL151"/>
  <c r="AM151"/>
  <c r="AN151"/>
  <c r="AO151"/>
  <c r="AL152"/>
  <c r="AM152"/>
  <c r="AN152"/>
  <c r="AO152"/>
  <c r="AL153"/>
  <c r="AM153"/>
  <c r="AN153"/>
  <c r="AO153"/>
  <c r="AL154"/>
  <c r="AM154"/>
  <c r="AN154"/>
  <c r="AO154"/>
  <c r="AL155"/>
  <c r="AM155"/>
  <c r="AN155"/>
  <c r="AO155"/>
  <c r="AL156"/>
  <c r="AM156"/>
  <c r="AN156"/>
  <c r="AO156"/>
  <c r="AL157"/>
  <c r="AM157"/>
  <c r="AN157"/>
  <c r="AO157"/>
  <c r="AL158"/>
  <c r="AM158"/>
  <c r="AN158"/>
  <c r="AO158"/>
  <c r="AL159"/>
  <c r="AM159"/>
  <c r="AN159"/>
  <c r="AO159"/>
  <c r="AL160"/>
  <c r="AM160"/>
  <c r="AN160"/>
  <c r="AO160"/>
  <c r="AL161"/>
  <c r="AM161"/>
  <c r="AN161"/>
  <c r="AO161"/>
  <c r="AL162"/>
  <c r="AM162"/>
  <c r="AN162"/>
  <c r="AO162"/>
  <c r="AL163"/>
  <c r="AM163"/>
  <c r="AN163"/>
  <c r="AO163"/>
  <c r="AL164"/>
  <c r="AM164"/>
  <c r="AN164"/>
  <c r="AO164"/>
  <c r="AL165"/>
  <c r="AM165"/>
  <c r="AN165"/>
  <c r="AO165"/>
  <c r="AL166"/>
  <c r="AM166"/>
  <c r="AN166"/>
  <c r="AO166"/>
  <c r="AL167"/>
  <c r="AM167"/>
  <c r="AN167"/>
  <c r="AO167"/>
  <c r="AL168"/>
  <c r="AM168"/>
  <c r="AN168"/>
  <c r="AO168"/>
  <c r="AL169"/>
  <c r="AM169"/>
  <c r="AN169"/>
  <c r="AO169"/>
  <c r="AL170"/>
  <c r="AM170"/>
  <c r="AN170"/>
  <c r="AO170"/>
  <c r="AL171"/>
  <c r="AM171"/>
  <c r="AN171"/>
  <c r="AO171"/>
  <c r="AL172"/>
  <c r="AM172"/>
  <c r="AN172"/>
  <c r="AO172"/>
  <c r="AL173"/>
  <c r="AM173"/>
  <c r="AN173"/>
  <c r="AO173"/>
  <c r="AL174"/>
  <c r="AM174"/>
  <c r="AN174"/>
  <c r="AO174"/>
  <c r="AL175"/>
  <c r="AM175"/>
  <c r="AN175"/>
  <c r="AO175"/>
  <c r="AL176"/>
  <c r="AM176"/>
  <c r="AN176"/>
  <c r="AO176"/>
  <c r="AL177"/>
  <c r="AM177"/>
  <c r="AN177"/>
  <c r="AO177"/>
  <c r="AL178"/>
  <c r="AM178"/>
  <c r="AN178"/>
  <c r="AO178"/>
  <c r="AL179"/>
  <c r="AM179"/>
  <c r="AN179"/>
  <c r="AO179"/>
  <c r="AL180"/>
  <c r="AM180"/>
  <c r="AN180"/>
  <c r="AO180"/>
  <c r="AM3"/>
  <c r="AL3"/>
  <c r="AN3"/>
  <c r="AO3"/>
  <c r="AK3"/>
  <c r="AA42"/>
  <c r="AJ42"/>
  <c r="BI3"/>
  <c r="BJ3"/>
  <c r="AD3"/>
  <c r="AC2"/>
  <c r="AD2"/>
  <c r="AA3"/>
  <c r="AJ3"/>
  <c r="BL3"/>
  <c r="BI4"/>
  <c r="AA4"/>
  <c r="AJ4"/>
  <c r="BL4"/>
  <c r="BI5"/>
  <c r="AA5"/>
  <c r="AJ5"/>
  <c r="BL5"/>
  <c r="BI6"/>
  <c r="AA6"/>
  <c r="AJ6"/>
  <c r="BL6"/>
  <c r="BI7"/>
  <c r="AA7"/>
  <c r="AJ7"/>
  <c r="BL7"/>
  <c r="BI8"/>
  <c r="AA8"/>
  <c r="AJ8"/>
  <c r="BL8"/>
  <c r="BI9"/>
  <c r="AA9"/>
  <c r="AJ9"/>
  <c r="BL9"/>
  <c r="BI10"/>
  <c r="AA10"/>
  <c r="AJ10"/>
  <c r="BL10"/>
  <c r="BI11"/>
  <c r="AA11"/>
  <c r="AJ11"/>
  <c r="BL11"/>
  <c r="BI12"/>
  <c r="AA12"/>
  <c r="AJ12"/>
  <c r="BL12"/>
  <c r="BI13"/>
  <c r="AA13"/>
  <c r="AJ13"/>
  <c r="BL13"/>
  <c r="BI14"/>
  <c r="AA14"/>
  <c r="AJ14"/>
  <c r="BL14"/>
  <c r="BI15"/>
  <c r="AA15"/>
  <c r="AJ15"/>
  <c r="BL15"/>
  <c r="BI16"/>
  <c r="AA16"/>
  <c r="AJ16"/>
  <c r="BL16"/>
  <c r="BI17"/>
  <c r="AA17"/>
  <c r="AJ17"/>
  <c r="BL17"/>
  <c r="BI18"/>
  <c r="AA18"/>
  <c r="AJ18"/>
  <c r="BL18"/>
  <c r="BI19"/>
  <c r="AA19"/>
  <c r="AJ19"/>
  <c r="BL19"/>
  <c r="BI20"/>
  <c r="AA20"/>
  <c r="AJ20"/>
  <c r="BL20"/>
  <c r="BI21"/>
  <c r="AA21"/>
  <c r="AJ21"/>
  <c r="BL21"/>
  <c r="BI22"/>
  <c r="AA22"/>
  <c r="AJ22"/>
  <c r="BL22"/>
  <c r="BI23"/>
  <c r="AA23"/>
  <c r="AJ23"/>
  <c r="BL23"/>
  <c r="BI24"/>
  <c r="AA24"/>
  <c r="AJ24"/>
  <c r="BL24"/>
  <c r="BI25"/>
  <c r="AA25"/>
  <c r="AJ25"/>
  <c r="BL25"/>
  <c r="BI26"/>
  <c r="AA26"/>
  <c r="AJ26"/>
  <c r="BL26"/>
  <c r="BI27"/>
  <c r="AA27"/>
  <c r="AJ27"/>
  <c r="BL27"/>
  <c r="BI28"/>
  <c r="AA28"/>
  <c r="AJ28"/>
  <c r="BL28"/>
  <c r="BI29"/>
  <c r="AA29"/>
  <c r="AJ29"/>
  <c r="BL29"/>
  <c r="BI30"/>
  <c r="AA30"/>
  <c r="AJ30"/>
  <c r="BL30"/>
  <c r="BI31"/>
  <c r="AA31"/>
  <c r="AJ31"/>
  <c r="BL31"/>
  <c r="BI32"/>
  <c r="AA32"/>
  <c r="AJ32"/>
  <c r="BL32"/>
  <c r="BI33"/>
  <c r="AA33"/>
  <c r="AJ33"/>
  <c r="BL33"/>
  <c r="BI34"/>
  <c r="AA34"/>
  <c r="AJ34"/>
  <c r="BL34"/>
  <c r="BI35"/>
  <c r="AA35"/>
  <c r="AJ35"/>
  <c r="BL35"/>
  <c r="BI36"/>
  <c r="AA36"/>
  <c r="AJ36"/>
  <c r="BL36"/>
  <c r="BI37"/>
  <c r="AA37"/>
  <c r="AJ37"/>
  <c r="BL37"/>
  <c r="BI38"/>
  <c r="AA38"/>
  <c r="AJ38"/>
  <c r="BL38"/>
  <c r="BI39"/>
  <c r="AA39"/>
  <c r="AJ39"/>
  <c r="BL39"/>
  <c r="BI40"/>
  <c r="AA40"/>
  <c r="AJ40"/>
  <c r="BL40"/>
  <c r="BI41"/>
  <c r="AA41"/>
  <c r="AJ41"/>
  <c r="BL41"/>
  <c r="BI42"/>
  <c r="BL42"/>
  <c r="AK42"/>
  <c r="AQ42"/>
  <c r="BL1"/>
  <c r="BI43"/>
  <c r="AA43"/>
  <c r="AJ43"/>
  <c r="BL43"/>
  <c r="BI44"/>
  <c r="AA44"/>
  <c r="AJ44"/>
  <c r="BL44"/>
  <c r="BI45"/>
  <c r="AA45"/>
  <c r="AJ45"/>
  <c r="BL45"/>
  <c r="BI46"/>
  <c r="AA46"/>
  <c r="AJ46"/>
  <c r="BL46"/>
  <c r="BI47"/>
  <c r="AA47"/>
  <c r="AJ47"/>
  <c r="BL47"/>
  <c r="BI48"/>
  <c r="AA48"/>
  <c r="AJ48"/>
  <c r="BL48"/>
  <c r="BI49"/>
  <c r="AA49"/>
  <c r="AJ49"/>
  <c r="BL49"/>
  <c r="BI50"/>
  <c r="AA50"/>
  <c r="AJ50"/>
  <c r="BL50"/>
  <c r="BI51"/>
  <c r="AA51"/>
  <c r="AJ51"/>
  <c r="BL51"/>
  <c r="BI52"/>
  <c r="AA52"/>
  <c r="AJ52"/>
  <c r="BL52"/>
  <c r="BI53"/>
  <c r="AA53"/>
  <c r="AJ53"/>
  <c r="BL53"/>
  <c r="BI54"/>
  <c r="AA54"/>
  <c r="AJ54"/>
  <c r="BL54"/>
  <c r="BI55"/>
  <c r="AA55"/>
  <c r="AJ55"/>
  <c r="BL55"/>
  <c r="BI56"/>
  <c r="AA56"/>
  <c r="AJ56"/>
  <c r="BL56"/>
  <c r="BI57"/>
  <c r="AA57"/>
  <c r="AJ57"/>
  <c r="BL57"/>
  <c r="BI58"/>
  <c r="AA58"/>
  <c r="AJ58"/>
  <c r="BL58"/>
  <c r="BI59"/>
  <c r="AA59"/>
  <c r="AJ59"/>
  <c r="BL59"/>
  <c r="BI60"/>
  <c r="AA60"/>
  <c r="AJ60"/>
  <c r="BL60"/>
  <c r="BI61"/>
  <c r="AA61"/>
  <c r="AJ61"/>
  <c r="BL61"/>
  <c r="BI62"/>
  <c r="AA62"/>
  <c r="AJ62"/>
  <c r="BL62"/>
  <c r="BI63"/>
  <c r="AA63"/>
  <c r="AJ63"/>
  <c r="BL63"/>
  <c r="BI64"/>
  <c r="AA64"/>
  <c r="AJ64"/>
  <c r="BL64"/>
  <c r="BI65"/>
  <c r="AA65"/>
  <c r="AJ65"/>
  <c r="BL65"/>
  <c r="BI66"/>
  <c r="AA66"/>
  <c r="AJ66"/>
  <c r="BL66"/>
  <c r="BI67"/>
  <c r="AA67"/>
  <c r="AJ67"/>
  <c r="BL67"/>
  <c r="BI68"/>
  <c r="AA68"/>
  <c r="AJ68"/>
  <c r="BL68"/>
  <c r="BI69"/>
  <c r="AA69"/>
  <c r="AJ69"/>
  <c r="BL69"/>
  <c r="BI70"/>
  <c r="AA70"/>
  <c r="AJ70"/>
  <c r="BL70"/>
  <c r="BI71"/>
  <c r="AA71"/>
  <c r="AJ71"/>
  <c r="BL71"/>
  <c r="BI72"/>
  <c r="AA72"/>
  <c r="AJ72"/>
  <c r="BL72"/>
  <c r="BI73"/>
  <c r="AA73"/>
  <c r="AJ73"/>
  <c r="BL73"/>
  <c r="BI74"/>
  <c r="AA74"/>
  <c r="AJ74"/>
  <c r="BL74"/>
  <c r="BI75"/>
  <c r="AA75"/>
  <c r="AJ75"/>
  <c r="BL75"/>
  <c r="BI76"/>
  <c r="AA76"/>
  <c r="AJ76"/>
  <c r="BL76"/>
  <c r="BI77"/>
  <c r="AA77"/>
  <c r="AJ77"/>
  <c r="BL77"/>
  <c r="BI78"/>
  <c r="AA78"/>
  <c r="AJ78"/>
  <c r="BL78"/>
  <c r="BI79"/>
  <c r="AA79"/>
  <c r="AJ79"/>
  <c r="BL79"/>
  <c r="BI80"/>
  <c r="AA80"/>
  <c r="AJ80"/>
  <c r="BL80"/>
  <c r="BI81"/>
  <c r="AA81"/>
  <c r="AJ81"/>
  <c r="BL81"/>
  <c r="BI82"/>
  <c r="AA82"/>
  <c r="AJ82"/>
  <c r="BL82"/>
  <c r="BI83"/>
  <c r="AA83"/>
  <c r="AJ83"/>
  <c r="BL83"/>
  <c r="BI84"/>
  <c r="AA84"/>
  <c r="AJ84"/>
  <c r="BL84"/>
  <c r="BI85"/>
  <c r="AA85"/>
  <c r="AJ85"/>
  <c r="BL85"/>
  <c r="BI86"/>
  <c r="AA86"/>
  <c r="AJ86"/>
  <c r="BL86"/>
  <c r="BI87"/>
  <c r="AA87"/>
  <c r="AJ87"/>
  <c r="BL87"/>
  <c r="BI88"/>
  <c r="AA88"/>
  <c r="AJ88"/>
  <c r="BL88"/>
  <c r="BI89"/>
  <c r="AA89"/>
  <c r="AJ89"/>
  <c r="BL89"/>
  <c r="BI90"/>
  <c r="AA90"/>
  <c r="AJ90"/>
  <c r="BL90"/>
  <c r="BI91"/>
  <c r="AA91"/>
  <c r="AJ91"/>
  <c r="BL91"/>
  <c r="BI92"/>
  <c r="AA92"/>
  <c r="AJ92"/>
  <c r="BL92"/>
  <c r="BI93"/>
  <c r="AA93"/>
  <c r="AJ93"/>
  <c r="BL93"/>
  <c r="BI94"/>
  <c r="AA94"/>
  <c r="AJ94"/>
  <c r="BL94"/>
  <c r="BI95"/>
  <c r="AA95"/>
  <c r="AJ95"/>
  <c r="BL95"/>
  <c r="BI96"/>
  <c r="AA96"/>
  <c r="AJ96"/>
  <c r="BL96"/>
  <c r="BI97"/>
  <c r="AA97"/>
  <c r="AJ97"/>
  <c r="BL97"/>
  <c r="BI98"/>
  <c r="AA98"/>
  <c r="AJ98"/>
  <c r="BL98"/>
  <c r="BI99"/>
  <c r="AA99"/>
  <c r="AJ99"/>
  <c r="BL99"/>
  <c r="BI100"/>
  <c r="AA100"/>
  <c r="AJ100"/>
  <c r="BL100"/>
  <c r="BI101"/>
  <c r="AA101"/>
  <c r="AJ101"/>
  <c r="BL101"/>
  <c r="BI102"/>
  <c r="AA102"/>
  <c r="AJ102"/>
  <c r="BL102"/>
  <c r="BI103"/>
  <c r="AA103"/>
  <c r="AJ103"/>
  <c r="BL103"/>
  <c r="BI104"/>
  <c r="AA104"/>
  <c r="AJ104"/>
  <c r="BL104"/>
  <c r="BI105"/>
  <c r="AA105"/>
  <c r="AJ105"/>
  <c r="BL105"/>
  <c r="BI106"/>
  <c r="AA106"/>
  <c r="AJ106"/>
  <c r="BL106"/>
  <c r="BI107"/>
  <c r="AA107"/>
  <c r="AJ107"/>
  <c r="BL107"/>
  <c r="BI108"/>
  <c r="AA108"/>
  <c r="AJ108"/>
  <c r="BL108"/>
  <c r="BI109"/>
  <c r="AA109"/>
  <c r="AJ109"/>
  <c r="BL109"/>
  <c r="BI110"/>
  <c r="AA110"/>
  <c r="AJ110"/>
  <c r="BL110"/>
  <c r="BI111"/>
  <c r="AA111"/>
  <c r="AJ111"/>
  <c r="BL111"/>
  <c r="BI112"/>
  <c r="AA112"/>
  <c r="AJ112"/>
  <c r="BL112"/>
  <c r="BI113"/>
  <c r="AA113"/>
  <c r="AJ113"/>
  <c r="BL113"/>
  <c r="BI114"/>
  <c r="AA114"/>
  <c r="AJ114"/>
  <c r="BL114"/>
  <c r="BI115"/>
  <c r="AA115"/>
  <c r="AJ115"/>
  <c r="BL115"/>
  <c r="BI116"/>
  <c r="AA116"/>
  <c r="AJ116"/>
  <c r="BL116"/>
  <c r="BI117"/>
  <c r="AA117"/>
  <c r="AJ117"/>
  <c r="BL117"/>
  <c r="BI118"/>
  <c r="AA118"/>
  <c r="AJ118"/>
  <c r="BL118"/>
  <c r="BI119"/>
  <c r="AA119"/>
  <c r="AJ119"/>
  <c r="BL119"/>
  <c r="BI120"/>
  <c r="AA120"/>
  <c r="AJ120"/>
  <c r="BL120"/>
  <c r="BI121"/>
  <c r="AA121"/>
  <c r="AJ121"/>
  <c r="BL121"/>
  <c r="BI122"/>
  <c r="AA122"/>
  <c r="AJ122"/>
  <c r="BL122"/>
  <c r="BI123"/>
  <c r="AA123"/>
  <c r="AJ123"/>
  <c r="BL123"/>
  <c r="BI124"/>
  <c r="AA124"/>
  <c r="AJ124"/>
  <c r="BL124"/>
  <c r="BI125"/>
  <c r="AA125"/>
  <c r="AJ125"/>
  <c r="BL125"/>
  <c r="BI126"/>
  <c r="AA126"/>
  <c r="AJ126"/>
  <c r="BL126"/>
  <c r="BI127"/>
  <c r="AA127"/>
  <c r="AJ127"/>
  <c r="BL127"/>
  <c r="BI128"/>
  <c r="AA128"/>
  <c r="AJ128"/>
  <c r="BL128"/>
  <c r="BI129"/>
  <c r="AA129"/>
  <c r="AJ129"/>
  <c r="BL129"/>
  <c r="BI130"/>
  <c r="AA130"/>
  <c r="AJ130"/>
  <c r="BL130"/>
  <c r="BI131"/>
  <c r="AA131"/>
  <c r="AJ131"/>
  <c r="BL131"/>
  <c r="BI132"/>
  <c r="AA132"/>
  <c r="AJ132"/>
  <c r="BL132"/>
  <c r="BI133"/>
  <c r="AA133"/>
  <c r="AJ133"/>
  <c r="BL133"/>
  <c r="BI134"/>
  <c r="AA134"/>
  <c r="AJ134"/>
  <c r="BL134"/>
  <c r="BI135"/>
  <c r="AA135"/>
  <c r="AJ135"/>
  <c r="BL135"/>
  <c r="BI136"/>
  <c r="AA136"/>
  <c r="AJ136"/>
  <c r="BL136"/>
  <c r="BI137"/>
  <c r="AA137"/>
  <c r="AJ137"/>
  <c r="BL137"/>
  <c r="BI138"/>
  <c r="AA138"/>
  <c r="AJ138"/>
  <c r="BL138"/>
  <c r="BI139"/>
  <c r="AA139"/>
  <c r="AJ139"/>
  <c r="BL139"/>
  <c r="BI140"/>
  <c r="AA140"/>
  <c r="AJ140"/>
  <c r="BL140"/>
  <c r="BI141"/>
  <c r="AA141"/>
  <c r="AJ141"/>
  <c r="BL141"/>
  <c r="BI142"/>
  <c r="AA142"/>
  <c r="AJ142"/>
  <c r="BL142"/>
  <c r="BI143"/>
  <c r="AA143"/>
  <c r="AJ143"/>
  <c r="BL143"/>
  <c r="BI144"/>
  <c r="AA144"/>
  <c r="AJ144"/>
  <c r="BL144"/>
  <c r="BI145"/>
  <c r="AA145"/>
  <c r="AJ145"/>
  <c r="BL145"/>
  <c r="BI146"/>
  <c r="AA146"/>
  <c r="AJ146"/>
  <c r="BL146"/>
  <c r="BI147"/>
  <c r="AA147"/>
  <c r="AJ147"/>
  <c r="BL147"/>
  <c r="BI148"/>
  <c r="AA148"/>
  <c r="AJ148"/>
  <c r="BL148"/>
  <c r="BI149"/>
  <c r="AA149"/>
  <c r="AJ149"/>
  <c r="BL149"/>
  <c r="BI150"/>
  <c r="AA150"/>
  <c r="AJ150"/>
  <c r="BL150"/>
  <c r="BI151"/>
  <c r="AA151"/>
  <c r="AJ151"/>
  <c r="BL151"/>
  <c r="BI152"/>
  <c r="AA152"/>
  <c r="AJ152"/>
  <c r="BL152"/>
  <c r="BI153"/>
  <c r="AA153"/>
  <c r="AJ153"/>
  <c r="BL153"/>
  <c r="BI154"/>
  <c r="AA154"/>
  <c r="AJ154"/>
  <c r="BL154"/>
  <c r="BI155"/>
  <c r="AA155"/>
  <c r="AJ155"/>
  <c r="BL155"/>
  <c r="BI156"/>
  <c r="AA156"/>
  <c r="AJ156"/>
  <c r="BL156"/>
  <c r="BI157"/>
  <c r="AA157"/>
  <c r="AJ157"/>
  <c r="BL157"/>
  <c r="BI158"/>
  <c r="AA158"/>
  <c r="AJ158"/>
  <c r="BL158"/>
  <c r="BI159"/>
  <c r="AA159"/>
  <c r="AJ159"/>
  <c r="BL159"/>
  <c r="BI160"/>
  <c r="AA160"/>
  <c r="AJ160"/>
  <c r="BL160"/>
  <c r="BI161"/>
  <c r="AA161"/>
  <c r="AJ161"/>
  <c r="BL161"/>
  <c r="BI162"/>
  <c r="AA162"/>
  <c r="AJ162"/>
  <c r="BL162"/>
  <c r="BI163"/>
  <c r="AA163"/>
  <c r="AJ163"/>
  <c r="BL163"/>
  <c r="BI164"/>
  <c r="AA164"/>
  <c r="AJ164"/>
  <c r="BL164"/>
  <c r="BI165"/>
  <c r="AA165"/>
  <c r="AJ165"/>
  <c r="BL165"/>
  <c r="BI166"/>
  <c r="AA166"/>
  <c r="AJ166"/>
  <c r="BL166"/>
  <c r="BI167"/>
  <c r="AA167"/>
  <c r="AJ167"/>
  <c r="BL167"/>
  <c r="BI168"/>
  <c r="AA168"/>
  <c r="AJ168"/>
  <c r="BL168"/>
  <c r="BI169"/>
  <c r="AA169"/>
  <c r="AJ169"/>
  <c r="BL169"/>
  <c r="BI170"/>
  <c r="AA170"/>
  <c r="AJ170"/>
  <c r="BL170"/>
  <c r="BI171"/>
  <c r="AA171"/>
  <c r="AJ171"/>
  <c r="BL171"/>
  <c r="BI172"/>
  <c r="AA172"/>
  <c r="AJ172"/>
  <c r="BL172"/>
  <c r="BI173"/>
  <c r="AA173"/>
  <c r="AJ173"/>
  <c r="BL173"/>
  <c r="BI174"/>
  <c r="AA174"/>
  <c r="AJ174"/>
  <c r="BL174"/>
  <c r="BI175"/>
  <c r="AA175"/>
  <c r="AJ175"/>
  <c r="BL175"/>
  <c r="BI176"/>
  <c r="AA176"/>
  <c r="AJ176"/>
  <c r="BL176"/>
  <c r="BI177"/>
  <c r="AA177"/>
  <c r="AJ177"/>
  <c r="BL177"/>
  <c r="BI178"/>
  <c r="AA178"/>
  <c r="AJ178"/>
  <c r="BL178"/>
  <c r="BI179"/>
  <c r="AA179"/>
  <c r="AJ179"/>
  <c r="BL179"/>
  <c r="BI180"/>
  <c r="AA180"/>
  <c r="AJ180"/>
  <c r="BL180"/>
  <c r="BI181"/>
  <c r="AA181"/>
  <c r="AJ181"/>
  <c r="BL181"/>
  <c r="BI182"/>
  <c r="AA182"/>
  <c r="AJ182"/>
  <c r="BL182"/>
  <c r="AK4"/>
  <c r="BM4"/>
  <c r="AK5"/>
  <c r="BM5"/>
  <c r="AK6"/>
  <c r="BM6"/>
  <c r="AK7"/>
  <c r="BM7"/>
  <c r="AK8"/>
  <c r="BM8"/>
  <c r="AK9"/>
  <c r="BM9"/>
  <c r="AK10"/>
  <c r="BM10"/>
  <c r="AK11"/>
  <c r="BM11"/>
  <c r="AK12"/>
  <c r="BM12"/>
  <c r="AK13"/>
  <c r="BM13"/>
  <c r="AK14"/>
  <c r="BM14"/>
  <c r="AK15"/>
  <c r="BM15"/>
  <c r="AK16"/>
  <c r="BM16"/>
  <c r="AK17"/>
  <c r="BM17"/>
  <c r="AK18"/>
  <c r="BM18"/>
  <c r="AK19"/>
  <c r="BM19"/>
  <c r="AK20"/>
  <c r="BM20"/>
  <c r="AK21"/>
  <c r="BM21"/>
  <c r="AK22"/>
  <c r="BM22"/>
  <c r="AK23"/>
  <c r="BM23"/>
  <c r="AK24"/>
  <c r="BM24"/>
  <c r="AK25"/>
  <c r="BM25"/>
  <c r="AK26"/>
  <c r="BM26"/>
  <c r="AK27"/>
  <c r="BM27"/>
  <c r="AK28"/>
  <c r="BM28"/>
  <c r="AK29"/>
  <c r="BM29"/>
  <c r="AK30"/>
  <c r="BM30"/>
  <c r="AK31"/>
  <c r="BM31"/>
  <c r="AK32"/>
  <c r="BM32"/>
  <c r="AK33"/>
  <c r="BM33"/>
  <c r="AK34"/>
  <c r="BM34"/>
  <c r="AK35"/>
  <c r="BM35"/>
  <c r="AK36"/>
  <c r="BM36"/>
  <c r="AK37"/>
  <c r="BM37"/>
  <c r="AK38"/>
  <c r="BM38"/>
  <c r="AK39"/>
  <c r="BM39"/>
  <c r="AK40"/>
  <c r="BM40"/>
  <c r="AK41"/>
  <c r="BM41"/>
  <c r="BM42"/>
  <c r="AK43"/>
  <c r="BM43"/>
  <c r="AK44"/>
  <c r="BM44"/>
  <c r="AK45"/>
  <c r="BM45"/>
  <c r="AK46"/>
  <c r="BM46"/>
  <c r="AK47"/>
  <c r="BM47"/>
  <c r="AK48"/>
  <c r="BM48"/>
  <c r="AK49"/>
  <c r="BM49"/>
  <c r="AK50"/>
  <c r="BM50"/>
  <c r="AK51"/>
  <c r="BM51"/>
  <c r="AK52"/>
  <c r="BM52"/>
  <c r="AK53"/>
  <c r="BM53"/>
  <c r="AK54"/>
  <c r="BM54"/>
  <c r="AK55"/>
  <c r="BM55"/>
  <c r="AK56"/>
  <c r="BM56"/>
  <c r="AK57"/>
  <c r="BM57"/>
  <c r="AK58"/>
  <c r="BM58"/>
  <c r="AK59"/>
  <c r="BM59"/>
  <c r="AK60"/>
  <c r="BM60"/>
  <c r="AK61"/>
  <c r="BM61"/>
  <c r="AK62"/>
  <c r="BM62"/>
  <c r="AK63"/>
  <c r="BM63"/>
  <c r="AK64"/>
  <c r="BM64"/>
  <c r="AK65"/>
  <c r="BM65"/>
  <c r="AK66"/>
  <c r="BM66"/>
  <c r="AK67"/>
  <c r="BM67"/>
  <c r="AK68"/>
  <c r="BM68"/>
  <c r="AK69"/>
  <c r="BM69"/>
  <c r="AK70"/>
  <c r="BM70"/>
  <c r="AK71"/>
  <c r="BM71"/>
  <c r="AK72"/>
  <c r="BM72"/>
  <c r="AK73"/>
  <c r="BM73"/>
  <c r="AK74"/>
  <c r="BM74"/>
  <c r="AK75"/>
  <c r="BM75"/>
  <c r="AK76"/>
  <c r="BM76"/>
  <c r="AK77"/>
  <c r="BM77"/>
  <c r="AK78"/>
  <c r="BM78"/>
  <c r="AK79"/>
  <c r="BM79"/>
  <c r="AK80"/>
  <c r="BM80"/>
  <c r="AK81"/>
  <c r="BM81"/>
  <c r="AK82"/>
  <c r="BM82"/>
  <c r="AK83"/>
  <c r="BM83"/>
  <c r="AK84"/>
  <c r="BM84"/>
  <c r="AK85"/>
  <c r="BM85"/>
  <c r="AK86"/>
  <c r="BM86"/>
  <c r="AK87"/>
  <c r="BM87"/>
  <c r="AK88"/>
  <c r="BM88"/>
  <c r="AK89"/>
  <c r="BM89"/>
  <c r="AK90"/>
  <c r="BM90"/>
  <c r="AK91"/>
  <c r="BM91"/>
  <c r="AK92"/>
  <c r="BM92"/>
  <c r="AK93"/>
  <c r="BM93"/>
  <c r="AK94"/>
  <c r="BM94"/>
  <c r="AK95"/>
  <c r="BM95"/>
  <c r="AK96"/>
  <c r="BM96"/>
  <c r="AK97"/>
  <c r="BM97"/>
  <c r="AK98"/>
  <c r="BM98"/>
  <c r="AK99"/>
  <c r="BM99"/>
  <c r="AK100"/>
  <c r="BM100"/>
  <c r="AK101"/>
  <c r="BM101"/>
  <c r="AK102"/>
  <c r="BM102"/>
  <c r="AK103"/>
  <c r="BM103"/>
  <c r="AK104"/>
  <c r="BM104"/>
  <c r="AK105"/>
  <c r="BM105"/>
  <c r="AK106"/>
  <c r="BM106"/>
  <c r="AK107"/>
  <c r="BM107"/>
  <c r="AK108"/>
  <c r="BM108"/>
  <c r="AK109"/>
  <c r="BM109"/>
  <c r="AK110"/>
  <c r="BM110"/>
  <c r="AK111"/>
  <c r="BM111"/>
  <c r="AK112"/>
  <c r="BM112"/>
  <c r="AK113"/>
  <c r="BM113"/>
  <c r="AK114"/>
  <c r="BM114"/>
  <c r="AK115"/>
  <c r="BM115"/>
  <c r="AK116"/>
  <c r="BM116"/>
  <c r="AK117"/>
  <c r="BM117"/>
  <c r="AK118"/>
  <c r="BM118"/>
  <c r="AK119"/>
  <c r="BM119"/>
  <c r="AK120"/>
  <c r="BM120"/>
  <c r="AK121"/>
  <c r="BM121"/>
  <c r="AK122"/>
  <c r="BM122"/>
  <c r="AK123"/>
  <c r="BM123"/>
  <c r="AK124"/>
  <c r="BM124"/>
  <c r="AK125"/>
  <c r="BM125"/>
  <c r="AK126"/>
  <c r="BM126"/>
  <c r="AK127"/>
  <c r="BM127"/>
  <c r="AK128"/>
  <c r="BM128"/>
  <c r="AK129"/>
  <c r="BM129"/>
  <c r="AK130"/>
  <c r="BM130"/>
  <c r="AK131"/>
  <c r="BM131"/>
  <c r="AK132"/>
  <c r="BM132"/>
  <c r="AK133"/>
  <c r="BM133"/>
  <c r="AK134"/>
  <c r="BM134"/>
  <c r="AK135"/>
  <c r="BM135"/>
  <c r="AK136"/>
  <c r="BM136"/>
  <c r="AK137"/>
  <c r="BM137"/>
  <c r="AK138"/>
  <c r="BM138"/>
  <c r="AK139"/>
  <c r="BM139"/>
  <c r="AK140"/>
  <c r="BM140"/>
  <c r="AK141"/>
  <c r="BM141"/>
  <c r="AK142"/>
  <c r="BM142"/>
  <c r="AK143"/>
  <c r="BM143"/>
  <c r="AK144"/>
  <c r="BM144"/>
  <c r="AK145"/>
  <c r="BM145"/>
  <c r="AK146"/>
  <c r="BM146"/>
  <c r="AK147"/>
  <c r="BM147"/>
  <c r="AK148"/>
  <c r="BM148"/>
  <c r="AK149"/>
  <c r="BM149"/>
  <c r="AK150"/>
  <c r="BM150"/>
  <c r="AK151"/>
  <c r="BM151"/>
  <c r="AK152"/>
  <c r="BM152"/>
  <c r="AK153"/>
  <c r="BM153"/>
  <c r="AK154"/>
  <c r="BM154"/>
  <c r="AK155"/>
  <c r="BM155"/>
  <c r="AK156"/>
  <c r="BM156"/>
  <c r="AK157"/>
  <c r="BM157"/>
  <c r="AK158"/>
  <c r="BM158"/>
  <c r="AK159"/>
  <c r="BM159"/>
  <c r="AK160"/>
  <c r="BM160"/>
  <c r="AK161"/>
  <c r="BM161"/>
  <c r="AK162"/>
  <c r="BM162"/>
  <c r="AK163"/>
  <c r="BM163"/>
  <c r="AK164"/>
  <c r="BM164"/>
  <c r="AK165"/>
  <c r="BM165"/>
  <c r="AK166"/>
  <c r="BM166"/>
  <c r="AK167"/>
  <c r="BM167"/>
  <c r="AK168"/>
  <c r="BM168"/>
  <c r="AK169"/>
  <c r="BM169"/>
  <c r="AK170"/>
  <c r="BM170"/>
  <c r="AK171"/>
  <c r="BM171"/>
  <c r="AK172"/>
  <c r="BM172"/>
  <c r="AK173"/>
  <c r="BM173"/>
  <c r="AK174"/>
  <c r="BM174"/>
  <c r="AK175"/>
  <c r="BM175"/>
  <c r="AK176"/>
  <c r="BM176"/>
  <c r="AK177"/>
  <c r="BM177"/>
  <c r="AK178"/>
  <c r="BM178"/>
  <c r="AK179"/>
  <c r="BM179"/>
  <c r="AK180"/>
  <c r="BM180"/>
  <c r="AK181"/>
  <c r="BM181"/>
  <c r="AK182"/>
  <c r="BM182"/>
  <c r="BM3"/>
  <c r="AQ175"/>
  <c r="AQ176"/>
  <c r="AQ177"/>
  <c r="AQ178"/>
  <c r="AQ179"/>
  <c r="AQ133"/>
  <c r="AQ134"/>
  <c r="AQ135"/>
  <c r="AQ136"/>
  <c r="AQ137"/>
  <c r="AQ138"/>
  <c r="AQ139"/>
  <c r="AQ141"/>
  <c r="AQ142"/>
  <c r="AQ143"/>
  <c r="AQ144"/>
  <c r="AQ145"/>
  <c r="AQ146"/>
  <c r="AQ147"/>
  <c r="AQ148"/>
  <c r="AQ43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R42"/>
  <c r="BJ4"/>
  <c r="BJ5"/>
  <c r="BJ6"/>
  <c r="BJ7"/>
  <c r="BJ8"/>
  <c r="BJ9"/>
  <c r="BJ10"/>
  <c r="BJ11"/>
  <c r="BJ12"/>
  <c r="BJ13"/>
  <c r="BJ14"/>
  <c r="BJ15"/>
  <c r="BJ16"/>
  <c r="BJ17"/>
  <c r="BJ18"/>
  <c r="BJ19"/>
  <c r="BJ20"/>
  <c r="BJ21"/>
  <c r="BJ22"/>
  <c r="BJ23"/>
  <c r="BJ24"/>
  <c r="BJ25"/>
  <c r="BJ26"/>
  <c r="BJ27"/>
  <c r="BJ28"/>
  <c r="BJ29"/>
  <c r="BJ30"/>
  <c r="BJ31"/>
  <c r="BJ32"/>
  <c r="BJ33"/>
  <c r="BJ34"/>
  <c r="BJ35"/>
  <c r="BJ36"/>
  <c r="BJ37"/>
  <c r="BJ38"/>
  <c r="BJ39"/>
  <c r="BJ40"/>
  <c r="BJ41"/>
  <c r="BJ42"/>
  <c r="BJ43"/>
  <c r="BJ44"/>
  <c r="BJ45"/>
  <c r="BJ46"/>
  <c r="BJ47"/>
  <c r="BJ48"/>
  <c r="BJ49"/>
  <c r="BJ50"/>
  <c r="BJ51"/>
  <c r="BJ52"/>
  <c r="BJ53"/>
  <c r="BJ54"/>
  <c r="BJ55"/>
  <c r="BJ56"/>
  <c r="BJ57"/>
  <c r="BJ58"/>
  <c r="BJ59"/>
  <c r="BJ60"/>
  <c r="BJ61"/>
  <c r="BJ62"/>
  <c r="BJ63"/>
  <c r="BJ64"/>
  <c r="BJ65"/>
  <c r="BJ66"/>
  <c r="BJ67"/>
  <c r="BJ68"/>
  <c r="BJ69"/>
  <c r="BJ70"/>
  <c r="BJ71"/>
  <c r="BJ72"/>
  <c r="BJ73"/>
  <c r="BJ74"/>
  <c r="BJ75"/>
  <c r="BJ76"/>
  <c r="BJ77"/>
  <c r="BJ78"/>
  <c r="BJ79"/>
  <c r="BJ80"/>
  <c r="BJ81"/>
  <c r="BJ82"/>
  <c r="BJ83"/>
  <c r="BJ84"/>
  <c r="BJ85"/>
  <c r="BJ86"/>
  <c r="BJ87"/>
  <c r="BJ88"/>
  <c r="BJ89"/>
  <c r="BJ90"/>
  <c r="BJ91"/>
  <c r="BJ92"/>
  <c r="BJ93"/>
  <c r="BJ94"/>
  <c r="BJ95"/>
  <c r="BJ96"/>
  <c r="BJ97"/>
  <c r="BJ98"/>
  <c r="BJ99"/>
  <c r="BJ100"/>
  <c r="BJ101"/>
  <c r="BJ102"/>
  <c r="BJ103"/>
  <c r="BJ104"/>
  <c r="BJ105"/>
  <c r="BJ106"/>
  <c r="BJ107"/>
  <c r="BJ108"/>
  <c r="BJ109"/>
  <c r="BJ110"/>
  <c r="BJ111"/>
  <c r="BJ112"/>
  <c r="BJ113"/>
  <c r="BJ114"/>
  <c r="BJ115"/>
  <c r="BJ116"/>
  <c r="BJ117"/>
  <c r="BJ118"/>
  <c r="BJ119"/>
  <c r="BJ120"/>
  <c r="BJ121"/>
  <c r="BJ122"/>
  <c r="BJ123"/>
  <c r="BJ124"/>
  <c r="BJ125"/>
  <c r="BJ126"/>
  <c r="BJ127"/>
  <c r="BJ128"/>
  <c r="BJ129"/>
  <c r="BJ130"/>
  <c r="BJ131"/>
  <c r="BJ132"/>
  <c r="BJ133"/>
  <c r="BJ134"/>
  <c r="BJ135"/>
  <c r="BJ136"/>
  <c r="BJ137"/>
  <c r="BJ138"/>
  <c r="BJ139"/>
  <c r="BJ140"/>
  <c r="BJ141"/>
  <c r="BJ142"/>
  <c r="BJ143"/>
  <c r="BJ144"/>
  <c r="BJ145"/>
  <c r="BJ146"/>
  <c r="BJ147"/>
  <c r="BJ148"/>
  <c r="BJ149"/>
  <c r="BJ150"/>
  <c r="BJ151"/>
  <c r="BJ152"/>
  <c r="BJ153"/>
  <c r="BJ154"/>
  <c r="BJ155"/>
  <c r="BJ156"/>
  <c r="BJ157"/>
  <c r="BJ158"/>
  <c r="BJ159"/>
  <c r="BJ160"/>
  <c r="BJ161"/>
  <c r="BJ162"/>
  <c r="BJ163"/>
  <c r="BJ164"/>
  <c r="BJ165"/>
  <c r="BJ166"/>
  <c r="BJ167"/>
  <c r="BJ168"/>
  <c r="BJ169"/>
  <c r="BJ170"/>
  <c r="BJ171"/>
  <c r="BJ172"/>
  <c r="BJ173"/>
  <c r="BJ174"/>
  <c r="BJ175"/>
  <c r="BJ176"/>
  <c r="BJ177"/>
  <c r="BJ178"/>
  <c r="BJ179"/>
  <c r="BJ180"/>
  <c r="BJ181"/>
  <c r="BJ182"/>
  <c r="AD182"/>
  <c r="AD184"/>
  <c r="AE184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BJ1"/>
  <c r="AD1"/>
  <c r="BJ184"/>
  <c r="BI1"/>
  <c r="BD3"/>
  <c r="BE3"/>
  <c r="BD4"/>
  <c r="BE4"/>
  <c r="BD5"/>
  <c r="BE5"/>
  <c r="BD6"/>
  <c r="BE6"/>
  <c r="BD7"/>
  <c r="BE7"/>
  <c r="BD8"/>
  <c r="BE8"/>
  <c r="BD9"/>
  <c r="BE9"/>
  <c r="BD10"/>
  <c r="BE10"/>
  <c r="BD11"/>
  <c r="BE11"/>
  <c r="BD12"/>
  <c r="BE12"/>
  <c r="BD13"/>
  <c r="BE13"/>
  <c r="BD14"/>
  <c r="BE14"/>
  <c r="BD15"/>
  <c r="BE15"/>
  <c r="BD16"/>
  <c r="BE16"/>
  <c r="BD17"/>
  <c r="BE17"/>
  <c r="BD18"/>
  <c r="BE18"/>
  <c r="BD19"/>
  <c r="BE19"/>
  <c r="BD20"/>
  <c r="BE20"/>
  <c r="BD21"/>
  <c r="BE21"/>
  <c r="BD22"/>
  <c r="BE22"/>
  <c r="BD23"/>
  <c r="BE23"/>
  <c r="BD24"/>
  <c r="BE24"/>
  <c r="BD25"/>
  <c r="BE25"/>
  <c r="BD26"/>
  <c r="BE26"/>
  <c r="BD27"/>
  <c r="BE27"/>
  <c r="BD28"/>
  <c r="BE28"/>
  <c r="BD29"/>
  <c r="BE29"/>
  <c r="BD30"/>
  <c r="BE30"/>
  <c r="BD31"/>
  <c r="BE31"/>
  <c r="BD32"/>
  <c r="BE32"/>
  <c r="BD33"/>
  <c r="BE33"/>
  <c r="BD34"/>
  <c r="BE34"/>
  <c r="BD35"/>
  <c r="BE35"/>
  <c r="BD36"/>
  <c r="BE36"/>
  <c r="BD37"/>
  <c r="BE37"/>
  <c r="BD38"/>
  <c r="BE38"/>
  <c r="BD39"/>
  <c r="BE39"/>
  <c r="BD40"/>
  <c r="BE40"/>
  <c r="BD41"/>
  <c r="BE41"/>
  <c r="BD42"/>
  <c r="BE42"/>
  <c r="BD43"/>
  <c r="BE43"/>
  <c r="BD44"/>
  <c r="BE44"/>
  <c r="BD45"/>
  <c r="BE45"/>
  <c r="BD46"/>
  <c r="BE46"/>
  <c r="BD47"/>
  <c r="BE47"/>
  <c r="BD48"/>
  <c r="BE48"/>
  <c r="BD49"/>
  <c r="BE49"/>
  <c r="BD50"/>
  <c r="BE50"/>
  <c r="BD51"/>
  <c r="BE51"/>
  <c r="BD52"/>
  <c r="BE52"/>
  <c r="BD53"/>
  <c r="BE53"/>
  <c r="BD54"/>
  <c r="BE54"/>
  <c r="BD55"/>
  <c r="BE55"/>
  <c r="BD56"/>
  <c r="BE56"/>
  <c r="BD57"/>
  <c r="BE57"/>
  <c r="BD58"/>
  <c r="BE58"/>
  <c r="BD59"/>
  <c r="BE59"/>
  <c r="BD60"/>
  <c r="BE60"/>
  <c r="BD61"/>
  <c r="BE61"/>
  <c r="BD62"/>
  <c r="BE62"/>
  <c r="BD63"/>
  <c r="BE63"/>
  <c r="BD64"/>
  <c r="BE64"/>
  <c r="BD65"/>
  <c r="BE65"/>
  <c r="BD66"/>
  <c r="BE66"/>
  <c r="BD67"/>
  <c r="BE67"/>
  <c r="BD68"/>
  <c r="BE68"/>
  <c r="BD69"/>
  <c r="BE69"/>
  <c r="BD70"/>
  <c r="BE70"/>
  <c r="BD71"/>
  <c r="BE71"/>
  <c r="BD72"/>
  <c r="BE72"/>
  <c r="BD73"/>
  <c r="BE73"/>
  <c r="BD74"/>
  <c r="BE74"/>
  <c r="BD75"/>
  <c r="BE75"/>
  <c r="BD76"/>
  <c r="BE76"/>
  <c r="BD77"/>
  <c r="BE77"/>
  <c r="BD78"/>
  <c r="BE78"/>
  <c r="BD79"/>
  <c r="BE79"/>
  <c r="BD80"/>
  <c r="BE80"/>
  <c r="BD81"/>
  <c r="BE81"/>
  <c r="BD82"/>
  <c r="BE82"/>
  <c r="BD83"/>
  <c r="BE83"/>
  <c r="BD84"/>
  <c r="BE84"/>
  <c r="BD85"/>
  <c r="BE85"/>
  <c r="BD86"/>
  <c r="BE86"/>
  <c r="BD87"/>
  <c r="BE87"/>
  <c r="BD88"/>
  <c r="BE88"/>
  <c r="BD89"/>
  <c r="BE89"/>
  <c r="BD90"/>
  <c r="BE90"/>
  <c r="BD91"/>
  <c r="BE91"/>
  <c r="BD92"/>
  <c r="BE92"/>
  <c r="BD93"/>
  <c r="BE93"/>
  <c r="BD94"/>
  <c r="BE94"/>
  <c r="BD95"/>
  <c r="BE95"/>
  <c r="BD96"/>
  <c r="BE96"/>
  <c r="BD97"/>
  <c r="BE97"/>
  <c r="BD98"/>
  <c r="BE98"/>
  <c r="BD99"/>
  <c r="BE99"/>
  <c r="BD100"/>
  <c r="BE100"/>
  <c r="BD101"/>
  <c r="BE101"/>
  <c r="BD102"/>
  <c r="BE102"/>
  <c r="BD103"/>
  <c r="BE103"/>
  <c r="BD104"/>
  <c r="BE104"/>
  <c r="BD105"/>
  <c r="BE105"/>
  <c r="BD106"/>
  <c r="BE106"/>
  <c r="BD107"/>
  <c r="BE107"/>
  <c r="BD108"/>
  <c r="BE108"/>
  <c r="BD109"/>
  <c r="BE109"/>
  <c r="BD110"/>
  <c r="BE110"/>
  <c r="BD111"/>
  <c r="BE111"/>
  <c r="BD112"/>
  <c r="BE112"/>
  <c r="BD113"/>
  <c r="BE113"/>
  <c r="BD114"/>
  <c r="BE114"/>
  <c r="BD115"/>
  <c r="BE115"/>
  <c r="BD116"/>
  <c r="BE116"/>
  <c r="BD117"/>
  <c r="BE117"/>
  <c r="BD118"/>
  <c r="BE118"/>
  <c r="BD119"/>
  <c r="BE119"/>
  <c r="BD120"/>
  <c r="BE120"/>
  <c r="BD121"/>
  <c r="BE121"/>
  <c r="BD122"/>
  <c r="BE122"/>
  <c r="BD123"/>
  <c r="BE123"/>
  <c r="BD124"/>
  <c r="BE124"/>
  <c r="BD125"/>
  <c r="BE125"/>
  <c r="BD126"/>
  <c r="BE126"/>
  <c r="BD127"/>
  <c r="BE127"/>
  <c r="BD128"/>
  <c r="BE128"/>
  <c r="BD129"/>
  <c r="BE129"/>
  <c r="BD130"/>
  <c r="BE130"/>
  <c r="BD131"/>
  <c r="BE131"/>
  <c r="BD132"/>
  <c r="BE132"/>
  <c r="BD133"/>
  <c r="BE133"/>
  <c r="BD134"/>
  <c r="BE134"/>
  <c r="BD135"/>
  <c r="BE135"/>
  <c r="BD136"/>
  <c r="BE136"/>
  <c r="BD137"/>
  <c r="BE137"/>
  <c r="BD138"/>
  <c r="BE138"/>
  <c r="BD139"/>
  <c r="BE139"/>
  <c r="BD140"/>
  <c r="BE140"/>
  <c r="BD141"/>
  <c r="BE141"/>
  <c r="BD142"/>
  <c r="BE142"/>
  <c r="BD143"/>
  <c r="BE143"/>
  <c r="BD144"/>
  <c r="BE144"/>
  <c r="BD145"/>
  <c r="BE145"/>
  <c r="BD146"/>
  <c r="BE146"/>
  <c r="BD147"/>
  <c r="BE147"/>
  <c r="BD148"/>
  <c r="BE148"/>
  <c r="BD149"/>
  <c r="BE149"/>
  <c r="BD150"/>
  <c r="BE150"/>
  <c r="BD151"/>
  <c r="BE151"/>
  <c r="BD152"/>
  <c r="BE152"/>
  <c r="BD153"/>
  <c r="BE153"/>
  <c r="BD154"/>
  <c r="BE154"/>
  <c r="BD155"/>
  <c r="BE155"/>
  <c r="BD156"/>
  <c r="BE156"/>
  <c r="BD157"/>
  <c r="BE157"/>
  <c r="BD158"/>
  <c r="BE158"/>
  <c r="BD159"/>
  <c r="BE159"/>
  <c r="BD160"/>
  <c r="BE160"/>
  <c r="BD161"/>
  <c r="BE161"/>
  <c r="BD162"/>
  <c r="BE162"/>
  <c r="BD163"/>
  <c r="BE163"/>
  <c r="BD164"/>
  <c r="BE164"/>
  <c r="BD165"/>
  <c r="BE165"/>
  <c r="BD166"/>
  <c r="BE166"/>
  <c r="BD167"/>
  <c r="BE167"/>
  <c r="BD168"/>
  <c r="BE168"/>
  <c r="BD169"/>
  <c r="BE169"/>
  <c r="BD170"/>
  <c r="BE170"/>
  <c r="BD171"/>
  <c r="BE171"/>
  <c r="BD172"/>
  <c r="BE172"/>
  <c r="BD173"/>
  <c r="BE173"/>
  <c r="BD174"/>
  <c r="BE174"/>
  <c r="BD175"/>
  <c r="BE175"/>
  <c r="BD176"/>
  <c r="BE176"/>
  <c r="BD177"/>
  <c r="BE177"/>
  <c r="BD178"/>
  <c r="BE178"/>
  <c r="BD179"/>
  <c r="BE179"/>
  <c r="BD180"/>
  <c r="BE180"/>
  <c r="BD181"/>
  <c r="BE181"/>
  <c r="BD182"/>
  <c r="BE182"/>
  <c r="BD1"/>
  <c r="BE1"/>
  <c r="BE184"/>
  <c r="AB3"/>
  <c r="AB4"/>
  <c r="AC4"/>
  <c r="AC3"/>
  <c r="D26" i="9"/>
  <c r="F26"/>
  <c r="G26"/>
  <c r="H26"/>
  <c r="I26"/>
  <c r="J26"/>
  <c r="K26"/>
  <c r="M26"/>
  <c r="N26"/>
  <c r="O26"/>
  <c r="P26"/>
  <c r="Q26"/>
  <c r="P27"/>
  <c r="Q27"/>
  <c r="E28"/>
  <c r="F28"/>
  <c r="G28"/>
  <c r="H28"/>
  <c r="I28"/>
  <c r="J28"/>
  <c r="K28"/>
  <c r="M28"/>
  <c r="N28"/>
  <c r="O28"/>
  <c r="P28"/>
  <c r="Q28"/>
  <c r="D30"/>
  <c r="E30"/>
  <c r="F30"/>
  <c r="G30"/>
  <c r="H30"/>
  <c r="I30"/>
  <c r="J30"/>
  <c r="K30"/>
  <c r="M30"/>
  <c r="N30"/>
  <c r="O30"/>
  <c r="P30"/>
  <c r="Q30"/>
  <c r="O32"/>
  <c r="O31"/>
  <c r="P31"/>
  <c r="Q31"/>
  <c r="D32"/>
  <c r="E32"/>
  <c r="F32"/>
  <c r="G32"/>
  <c r="H32"/>
  <c r="I32"/>
  <c r="J32"/>
  <c r="K32"/>
  <c r="M32"/>
  <c r="N32"/>
  <c r="P32"/>
  <c r="Q32"/>
  <c r="N40"/>
  <c r="N37"/>
  <c r="O37"/>
  <c r="P37"/>
  <c r="O38"/>
  <c r="O39"/>
  <c r="P39"/>
  <c r="O40"/>
  <c r="P40"/>
  <c r="N42"/>
  <c r="O42"/>
  <c r="P42"/>
  <c r="N44"/>
  <c r="N43"/>
  <c r="O44"/>
  <c r="O43"/>
  <c r="P44"/>
  <c r="P43"/>
  <c r="AC1" i="10"/>
  <c r="AB5"/>
  <c r="AC5"/>
  <c r="AB6"/>
  <c r="AC6"/>
  <c r="AB7"/>
  <c r="AC7"/>
  <c r="AB8"/>
  <c r="AC8"/>
  <c r="AB9"/>
  <c r="AC9"/>
  <c r="AB10"/>
  <c r="AC10"/>
  <c r="AB11"/>
  <c r="AC11"/>
  <c r="AB12"/>
  <c r="AC12"/>
  <c r="AB13"/>
  <c r="AC13"/>
  <c r="AB14"/>
  <c r="AC14"/>
  <c r="AB15"/>
  <c r="AC15"/>
  <c r="AB16"/>
  <c r="AC16"/>
  <c r="AB17"/>
  <c r="AC17"/>
  <c r="AB18"/>
  <c r="AC18"/>
  <c r="AB19"/>
  <c r="AC19"/>
  <c r="AB20"/>
  <c r="AC20"/>
  <c r="AB21"/>
  <c r="AC21"/>
  <c r="AB22"/>
  <c r="AC22"/>
  <c r="AB23"/>
  <c r="AC23"/>
  <c r="AB24"/>
  <c r="AC24"/>
  <c r="AB25"/>
  <c r="AC25"/>
  <c r="AB26"/>
  <c r="AC26"/>
  <c r="AB27"/>
  <c r="AC27"/>
  <c r="AB28"/>
  <c r="AC28"/>
  <c r="AB29"/>
  <c r="AC29"/>
  <c r="AB30"/>
  <c r="AC30"/>
  <c r="AB31"/>
  <c r="AC31"/>
  <c r="AB32"/>
  <c r="AC32"/>
  <c r="AB33"/>
  <c r="AC33"/>
  <c r="AB34"/>
  <c r="AC34"/>
  <c r="AB35"/>
  <c r="AC35"/>
  <c r="AB36"/>
  <c r="AC36"/>
  <c r="AB37"/>
  <c r="AC37"/>
  <c r="AB38"/>
  <c r="AC38"/>
  <c r="AB39"/>
  <c r="AC39"/>
  <c r="AB40"/>
  <c r="AC40"/>
  <c r="AB41"/>
  <c r="AC41"/>
  <c r="AB42"/>
  <c r="AC42"/>
  <c r="AS42"/>
  <c r="AT42"/>
  <c r="AU42"/>
  <c r="AB43"/>
  <c r="AC43"/>
  <c r="AP43"/>
  <c r="AR43"/>
  <c r="AS43"/>
  <c r="AT43"/>
  <c r="AU43"/>
  <c r="AB44"/>
  <c r="AC44"/>
  <c r="AP44"/>
  <c r="AR44"/>
  <c r="AS44"/>
  <c r="AT44"/>
  <c r="AU44"/>
  <c r="AB45"/>
  <c r="AC45"/>
  <c r="AP45"/>
  <c r="AR45"/>
  <c r="AS45"/>
  <c r="AT45"/>
  <c r="AU45"/>
  <c r="AB46"/>
  <c r="AC46"/>
  <c r="AP46"/>
  <c r="AS46"/>
  <c r="AT46"/>
  <c r="AU46"/>
  <c r="AB47"/>
  <c r="AC47"/>
  <c r="AP47"/>
  <c r="AR47"/>
  <c r="AS47"/>
  <c r="AT47"/>
  <c r="AB48"/>
  <c r="AC48"/>
  <c r="AP48"/>
  <c r="AR48"/>
  <c r="AS48"/>
  <c r="AT48"/>
  <c r="AU48"/>
  <c r="AB49"/>
  <c r="AC49"/>
  <c r="AP49"/>
  <c r="AR49"/>
  <c r="AS49"/>
  <c r="AT49"/>
  <c r="AU49"/>
  <c r="AB50"/>
  <c r="AC50"/>
  <c r="AP50"/>
  <c r="AR50"/>
  <c r="AS50"/>
  <c r="AT50"/>
  <c r="AU50"/>
  <c r="AB51"/>
  <c r="AC51"/>
  <c r="AP51"/>
  <c r="AR51"/>
  <c r="AS51"/>
  <c r="AT51"/>
  <c r="AU51"/>
  <c r="AB52"/>
  <c r="AC52"/>
  <c r="AP52"/>
  <c r="AR52"/>
  <c r="AT52"/>
  <c r="AU52"/>
  <c r="AB53"/>
  <c r="AC53"/>
  <c r="AP53"/>
  <c r="AR53"/>
  <c r="AS53"/>
  <c r="AT53"/>
  <c r="AU53"/>
  <c r="AB54"/>
  <c r="AC54"/>
  <c r="AP54"/>
  <c r="AR54"/>
  <c r="AS54"/>
  <c r="AT54"/>
  <c r="AU54"/>
  <c r="AB55"/>
  <c r="AC55"/>
  <c r="AP55"/>
  <c r="AR55"/>
  <c r="AS55"/>
  <c r="AT55"/>
  <c r="AU55"/>
  <c r="AB56"/>
  <c r="AC56"/>
  <c r="AP56"/>
  <c r="AR56"/>
  <c r="AS56"/>
  <c r="AT56"/>
  <c r="AU56"/>
  <c r="AB57"/>
  <c r="AC57"/>
  <c r="AP57"/>
  <c r="AR57"/>
  <c r="AS57"/>
  <c r="AT57"/>
  <c r="AU57"/>
  <c r="AB58"/>
  <c r="AC58"/>
  <c r="AP58"/>
  <c r="AR58"/>
  <c r="AS58"/>
  <c r="AU58"/>
  <c r="AB59"/>
  <c r="AC59"/>
  <c r="AP59"/>
  <c r="AR59"/>
  <c r="AS59"/>
  <c r="AT59"/>
  <c r="AU59"/>
  <c r="AB60"/>
  <c r="AC60"/>
  <c r="AP60"/>
  <c r="AR60"/>
  <c r="AS60"/>
  <c r="AT60"/>
  <c r="AU60"/>
  <c r="AB61"/>
  <c r="AC61"/>
  <c r="AP61"/>
  <c r="AR61"/>
  <c r="AS61"/>
  <c r="AT61"/>
  <c r="AU61"/>
  <c r="AB62"/>
  <c r="AC62"/>
  <c r="AP62"/>
  <c r="AR62"/>
  <c r="AS62"/>
  <c r="AT62"/>
  <c r="AU62"/>
  <c r="AB63"/>
  <c r="AC63"/>
  <c r="AP63"/>
  <c r="AR63"/>
  <c r="AS63"/>
  <c r="AT63"/>
  <c r="AU63"/>
  <c r="AB64"/>
  <c r="AC64"/>
  <c r="AP64"/>
  <c r="AR64"/>
  <c r="AS64"/>
  <c r="AT64"/>
  <c r="AU64"/>
  <c r="AB65"/>
  <c r="AC65"/>
  <c r="AP65"/>
  <c r="AR65"/>
  <c r="AS65"/>
  <c r="AT65"/>
  <c r="AU65"/>
  <c r="AB66"/>
  <c r="AC66"/>
  <c r="AP66"/>
  <c r="AR66"/>
  <c r="AS66"/>
  <c r="AT66"/>
  <c r="AU66"/>
  <c r="AB67"/>
  <c r="AC67"/>
  <c r="AP67"/>
  <c r="AR67"/>
  <c r="AS67"/>
  <c r="AT67"/>
  <c r="AU67"/>
  <c r="AB68"/>
  <c r="AC68"/>
  <c r="AP68"/>
  <c r="AR68"/>
  <c r="AS68"/>
  <c r="AT68"/>
  <c r="AU68"/>
  <c r="AB69"/>
  <c r="AC69"/>
  <c r="AP69"/>
  <c r="AR69"/>
  <c r="AS69"/>
  <c r="AT69"/>
  <c r="AU69"/>
  <c r="AB70"/>
  <c r="AC70"/>
  <c r="AP70"/>
  <c r="AR70"/>
  <c r="AS70"/>
  <c r="AT70"/>
  <c r="AU70"/>
  <c r="AB71"/>
  <c r="AC71"/>
  <c r="AP71"/>
  <c r="AR71"/>
  <c r="AS71"/>
  <c r="AT71"/>
  <c r="AU71"/>
  <c r="AB72"/>
  <c r="AC72"/>
  <c r="AP72"/>
  <c r="AR72"/>
  <c r="AS72"/>
  <c r="AT72"/>
  <c r="AU72"/>
  <c r="AB73"/>
  <c r="AC73"/>
  <c r="AP73"/>
  <c r="AR73"/>
  <c r="AS73"/>
  <c r="AT73"/>
  <c r="AU73"/>
  <c r="AB74"/>
  <c r="AC74"/>
  <c r="AP74"/>
  <c r="AR74"/>
  <c r="AS74"/>
  <c r="AT74"/>
  <c r="AU74"/>
  <c r="AB75"/>
  <c r="AC75"/>
  <c r="AP75"/>
  <c r="AR75"/>
  <c r="AS75"/>
  <c r="AT75"/>
  <c r="AU75"/>
  <c r="AB76"/>
  <c r="AC76"/>
  <c r="AP76"/>
  <c r="AR76"/>
  <c r="AS76"/>
  <c r="AT76"/>
  <c r="AU76"/>
  <c r="AB77"/>
  <c r="AC77"/>
  <c r="AP77"/>
  <c r="AR77"/>
  <c r="AS77"/>
  <c r="AT77"/>
  <c r="AU77"/>
  <c r="AB78"/>
  <c r="AC78"/>
  <c r="AB79"/>
  <c r="AC79"/>
  <c r="AB80"/>
  <c r="AC80"/>
  <c r="AB81"/>
  <c r="AC81"/>
  <c r="AB82"/>
  <c r="AC82"/>
  <c r="AB83"/>
  <c r="AC83"/>
  <c r="AB84"/>
  <c r="AC84"/>
  <c r="AB85"/>
  <c r="AC85"/>
  <c r="AB86"/>
  <c r="AC86"/>
  <c r="AB87"/>
  <c r="AC87"/>
  <c r="AB88"/>
  <c r="AC88"/>
  <c r="AB89"/>
  <c r="AC89"/>
  <c r="AB90"/>
  <c r="AC90"/>
  <c r="AB91"/>
  <c r="AC91"/>
  <c r="AB92"/>
  <c r="AC92"/>
  <c r="AB93"/>
  <c r="AC93"/>
  <c r="AB94"/>
  <c r="AC94"/>
  <c r="AB95"/>
  <c r="AC95"/>
  <c r="AB96"/>
  <c r="AC96"/>
  <c r="AB97"/>
  <c r="AC97"/>
  <c r="AB98"/>
  <c r="AC98"/>
  <c r="AB99"/>
  <c r="AC99"/>
  <c r="AB100"/>
  <c r="AC100"/>
  <c r="AB101"/>
  <c r="AC101"/>
  <c r="AB102"/>
  <c r="AC102"/>
  <c r="AB103"/>
  <c r="AC103"/>
  <c r="AB104"/>
  <c r="AC104"/>
  <c r="AB105"/>
  <c r="AC105"/>
  <c r="AB106"/>
  <c r="AC106"/>
  <c r="AB107"/>
  <c r="AC107"/>
  <c r="AB108"/>
  <c r="AC108"/>
  <c r="AB109"/>
  <c r="AC109"/>
  <c r="AB110"/>
  <c r="AC110"/>
  <c r="AB111"/>
  <c r="AC111"/>
  <c r="AB112"/>
  <c r="AC112"/>
  <c r="AB113"/>
  <c r="AC113"/>
  <c r="AB114"/>
  <c r="AC114"/>
  <c r="AB115"/>
  <c r="AC115"/>
  <c r="AB116"/>
  <c r="AC116"/>
  <c r="AB117"/>
  <c r="AC117"/>
  <c r="AB118"/>
  <c r="AC118"/>
  <c r="AB119"/>
  <c r="AC119"/>
  <c r="AB120"/>
  <c r="AC120"/>
  <c r="AB121"/>
  <c r="AC121"/>
  <c r="AB122"/>
  <c r="AC122"/>
  <c r="AB123"/>
  <c r="AC123"/>
  <c r="AB124"/>
  <c r="AC124"/>
  <c r="AB125"/>
  <c r="AC125"/>
  <c r="AB126"/>
  <c r="AC126"/>
  <c r="AB127"/>
  <c r="AC127"/>
  <c r="AB128"/>
  <c r="AC128"/>
  <c r="AB129"/>
  <c r="AC129"/>
  <c r="AB130"/>
  <c r="AC130"/>
  <c r="AB131"/>
  <c r="AC131"/>
  <c r="AB132"/>
  <c r="AC132"/>
  <c r="AB133"/>
  <c r="AC133"/>
  <c r="AP133"/>
  <c r="AR133"/>
  <c r="AS133"/>
  <c r="AT133"/>
  <c r="AU133"/>
  <c r="AB134"/>
  <c r="AC134"/>
  <c r="AP134"/>
  <c r="AR134"/>
  <c r="AS134"/>
  <c r="AT134"/>
  <c r="AU134"/>
  <c r="AB135"/>
  <c r="AC135"/>
  <c r="AP135"/>
  <c r="AR135"/>
  <c r="AS135"/>
  <c r="AT135"/>
  <c r="AU135"/>
  <c r="AB136"/>
  <c r="AC136"/>
  <c r="AP136"/>
  <c r="AR136"/>
  <c r="AS136"/>
  <c r="AT136"/>
  <c r="AU136"/>
  <c r="AB137"/>
  <c r="AC137"/>
  <c r="AP137"/>
  <c r="AR137"/>
  <c r="AS137"/>
  <c r="AT137"/>
  <c r="AU137"/>
  <c r="AB138"/>
  <c r="AC138"/>
  <c r="AP138"/>
  <c r="AR138"/>
  <c r="AS138"/>
  <c r="AT138"/>
  <c r="AU138"/>
  <c r="AB139"/>
  <c r="AC139"/>
  <c r="AP139"/>
  <c r="AR139"/>
  <c r="AS139"/>
  <c r="AT139"/>
  <c r="AU139"/>
  <c r="AB140"/>
  <c r="AC140"/>
  <c r="AP140"/>
  <c r="AR140"/>
  <c r="AS140"/>
  <c r="AT140"/>
  <c r="AU140"/>
  <c r="AB141"/>
  <c r="AC141"/>
  <c r="AP141"/>
  <c r="AR141"/>
  <c r="AS141"/>
  <c r="AT141"/>
  <c r="AU141"/>
  <c r="AB142"/>
  <c r="AC142"/>
  <c r="AP142"/>
  <c r="AR142"/>
  <c r="AS142"/>
  <c r="AT142"/>
  <c r="AU142"/>
  <c r="AB143"/>
  <c r="AC143"/>
  <c r="AP143"/>
  <c r="AR143"/>
  <c r="AS143"/>
  <c r="AU143"/>
  <c r="AB144"/>
  <c r="AC144"/>
  <c r="AP144"/>
  <c r="AR144"/>
  <c r="AS144"/>
  <c r="AT144"/>
  <c r="AU144"/>
  <c r="AB145"/>
  <c r="AC145"/>
  <c r="AP145"/>
  <c r="AR145"/>
  <c r="AS145"/>
  <c r="AT145"/>
  <c r="AU145"/>
  <c r="AB146"/>
  <c r="AC146"/>
  <c r="AP146"/>
  <c r="AR146"/>
  <c r="AS146"/>
  <c r="AT146"/>
  <c r="AU146"/>
  <c r="AB147"/>
  <c r="AC147"/>
  <c r="AP147"/>
  <c r="AR147"/>
  <c r="AS147"/>
  <c r="AT147"/>
  <c r="AU147"/>
  <c r="AB148"/>
  <c r="AC148"/>
  <c r="AP148"/>
  <c r="AR148"/>
  <c r="AS148"/>
  <c r="AT148"/>
  <c r="AU148"/>
  <c r="AB149"/>
  <c r="AC149"/>
  <c r="AB150"/>
  <c r="AC150"/>
  <c r="AB151"/>
  <c r="AC151"/>
  <c r="AB152"/>
  <c r="AC152"/>
  <c r="AB153"/>
  <c r="AC153"/>
  <c r="AB154"/>
  <c r="AC154"/>
  <c r="AB155"/>
  <c r="AC155"/>
  <c r="AB156"/>
  <c r="AC156"/>
  <c r="AB157"/>
  <c r="AC157"/>
  <c r="AB158"/>
  <c r="AC158"/>
  <c r="AB159"/>
  <c r="AC159"/>
  <c r="AB160"/>
  <c r="AC160"/>
  <c r="AB161"/>
  <c r="AC161"/>
  <c r="AB162"/>
  <c r="AC162"/>
  <c r="AB163"/>
  <c r="AC163"/>
  <c r="AB164"/>
  <c r="AC164"/>
  <c r="AB165"/>
  <c r="AC165"/>
  <c r="AB166"/>
  <c r="AC166"/>
  <c r="AB167"/>
  <c r="AC167"/>
  <c r="AB168"/>
  <c r="AC168"/>
  <c r="AB169"/>
  <c r="AC169"/>
  <c r="AB170"/>
  <c r="AC170"/>
  <c r="AB171"/>
  <c r="AC171"/>
  <c r="AB172"/>
  <c r="AC172"/>
  <c r="AB173"/>
  <c r="AC173"/>
  <c r="AB174"/>
  <c r="AC174"/>
  <c r="AB175"/>
  <c r="AC175"/>
  <c r="AP175"/>
  <c r="AR175"/>
  <c r="AS175"/>
  <c r="AT175"/>
  <c r="AU175"/>
  <c r="AB176"/>
  <c r="AC176"/>
  <c r="AP176"/>
  <c r="AR176"/>
  <c r="AS176"/>
  <c r="AU176"/>
  <c r="AB177"/>
  <c r="AC177"/>
  <c r="AP177"/>
  <c r="AS177"/>
  <c r="AT177"/>
  <c r="AU177"/>
  <c r="AB178"/>
  <c r="AC178"/>
  <c r="AP178"/>
  <c r="AR178"/>
  <c r="AS178"/>
  <c r="AT178"/>
  <c r="AU178"/>
  <c r="AB179"/>
  <c r="AC179"/>
  <c r="AP179"/>
  <c r="AR179"/>
  <c r="AS179"/>
  <c r="AT179"/>
  <c r="AU179"/>
  <c r="AB180"/>
  <c r="AC180"/>
  <c r="AB181"/>
  <c r="AC181"/>
  <c r="AL181"/>
  <c r="AN181"/>
  <c r="AO181"/>
  <c r="AB182"/>
  <c r="AC182"/>
  <c r="AL182"/>
  <c r="AN182"/>
  <c r="AO182"/>
  <c r="AB184"/>
  <c r="AC184"/>
  <c r="AF184"/>
  <c r="AG184"/>
  <c r="AH184"/>
  <c r="AI184"/>
  <c r="T4" i="20"/>
  <c r="M22" i="5"/>
  <c r="G22"/>
  <c r="F22"/>
  <c r="B74"/>
  <c r="F74"/>
  <c r="E74"/>
  <c r="AQ3" i="18"/>
  <c r="AP3"/>
  <c r="AO3"/>
  <c r="AN3"/>
  <c r="F18" i="5"/>
  <c r="F19"/>
  <c r="F20"/>
  <c r="F21"/>
  <c r="M18"/>
  <c r="M19"/>
  <c r="M20"/>
  <c r="M21"/>
  <c r="B71"/>
  <c r="F71"/>
  <c r="B72"/>
  <c r="F72"/>
  <c r="B73"/>
  <c r="F73"/>
  <c r="E71"/>
  <c r="E72"/>
  <c r="E73"/>
  <c r="G18"/>
  <c r="G19"/>
  <c r="G20"/>
  <c r="G21"/>
  <c r="B47"/>
  <c r="C47"/>
  <c r="D47"/>
  <c r="E47"/>
  <c r="F47"/>
  <c r="G47"/>
  <c r="H47"/>
  <c r="I47"/>
  <c r="J47"/>
  <c r="K47"/>
  <c r="L47"/>
  <c r="M47"/>
  <c r="N47"/>
  <c r="O47"/>
  <c r="P47"/>
  <c r="P48"/>
  <c r="O48"/>
  <c r="N48"/>
  <c r="M48"/>
  <c r="L48"/>
  <c r="K48"/>
  <c r="J48"/>
  <c r="I48"/>
  <c r="H48"/>
  <c r="G48"/>
  <c r="F48"/>
  <c r="E48"/>
  <c r="D48"/>
  <c r="C48"/>
  <c r="B48"/>
  <c r="AM3" i="18"/>
  <c r="Y9"/>
  <c r="Y10"/>
  <c r="Y11"/>
  <c r="Y12"/>
  <c r="Y13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B70" i="5"/>
  <c r="F70"/>
  <c r="F78" a="1"/>
  <c r="F78"/>
  <c r="F79"/>
  <c r="L74"/>
  <c r="L76"/>
  <c r="E70"/>
  <c r="E78" a="1"/>
  <c r="E78"/>
  <c r="E79"/>
  <c r="G25"/>
  <c r="F25"/>
  <c r="H25"/>
  <c r="I25"/>
  <c r="Y14" i="18"/>
  <c r="Y174"/>
  <c r="Y8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B187" i="23"/>
  <c r="N187"/>
  <c r="L70" i="5"/>
  <c r="B21" i="23"/>
  <c r="N21"/>
  <c r="O21"/>
  <c r="B22"/>
  <c r="N22"/>
  <c r="O22"/>
  <c r="B23"/>
  <c r="N23"/>
  <c r="O23"/>
  <c r="B24"/>
  <c r="N24"/>
  <c r="O24"/>
  <c r="B25"/>
  <c r="N25"/>
  <c r="O25"/>
  <c r="B26"/>
  <c r="N26"/>
  <c r="O26"/>
  <c r="B27"/>
  <c r="N27"/>
  <c r="O27"/>
  <c r="B28"/>
  <c r="N28"/>
  <c r="O28"/>
  <c r="B29"/>
  <c r="N29"/>
  <c r="O29"/>
  <c r="B30"/>
  <c r="N30"/>
  <c r="O30"/>
  <c r="B31"/>
  <c r="N31"/>
  <c r="O31"/>
  <c r="B32"/>
  <c r="N32"/>
  <c r="O32"/>
  <c r="B33"/>
  <c r="N33"/>
  <c r="O33"/>
  <c r="B34"/>
  <c r="N34"/>
  <c r="O34"/>
  <c r="B35"/>
  <c r="N35"/>
  <c r="O35"/>
  <c r="B36"/>
  <c r="N36"/>
  <c r="O36"/>
  <c r="B37"/>
  <c r="N37"/>
  <c r="O37"/>
  <c r="B38"/>
  <c r="N38"/>
  <c r="O38"/>
  <c r="B39"/>
  <c r="N39"/>
  <c r="O39"/>
  <c r="B40"/>
  <c r="N40"/>
  <c r="O40"/>
  <c r="B41"/>
  <c r="N41"/>
  <c r="O41"/>
  <c r="B42"/>
  <c r="N42"/>
  <c r="O42"/>
  <c r="B43"/>
  <c r="N43"/>
  <c r="O43"/>
  <c r="B44"/>
  <c r="N44"/>
  <c r="O44"/>
  <c r="B45"/>
  <c r="N45"/>
  <c r="O45"/>
  <c r="B46"/>
  <c r="N46"/>
  <c r="O46"/>
  <c r="B47"/>
  <c r="N47"/>
  <c r="O47"/>
  <c r="B48"/>
  <c r="N48"/>
  <c r="O48"/>
  <c r="B49"/>
  <c r="N49"/>
  <c r="O49"/>
  <c r="B50"/>
  <c r="N50"/>
  <c r="O50"/>
  <c r="B51"/>
  <c r="N51"/>
  <c r="O51"/>
  <c r="B52"/>
  <c r="N52"/>
  <c r="O52"/>
  <c r="B53"/>
  <c r="N53"/>
  <c r="O53"/>
  <c r="B54"/>
  <c r="N54"/>
  <c r="O54"/>
  <c r="B55"/>
  <c r="N55"/>
  <c r="O55"/>
  <c r="B56"/>
  <c r="N56"/>
  <c r="O56"/>
  <c r="B57"/>
  <c r="N57"/>
  <c r="O57"/>
  <c r="B58"/>
  <c r="N58"/>
  <c r="O58"/>
  <c r="B59"/>
  <c r="N59"/>
  <c r="O59"/>
  <c r="B60"/>
  <c r="N60"/>
  <c r="O60"/>
  <c r="B61"/>
  <c r="N61"/>
  <c r="O61"/>
  <c r="B62"/>
  <c r="N62"/>
  <c r="O62"/>
  <c r="B63"/>
  <c r="N63"/>
  <c r="O63"/>
  <c r="B64"/>
  <c r="N64"/>
  <c r="O64"/>
  <c r="B65"/>
  <c r="N65"/>
  <c r="O65"/>
  <c r="B66"/>
  <c r="N66"/>
  <c r="O66"/>
  <c r="B67"/>
  <c r="N67"/>
  <c r="O67"/>
  <c r="B68"/>
  <c r="N68"/>
  <c r="O68"/>
  <c r="B69"/>
  <c r="N69"/>
  <c r="O69"/>
  <c r="B70"/>
  <c r="N70"/>
  <c r="O70"/>
  <c r="B71"/>
  <c r="N71"/>
  <c r="O71"/>
  <c r="B72"/>
  <c r="N72"/>
  <c r="O72"/>
  <c r="B73"/>
  <c r="N73"/>
  <c r="O73"/>
  <c r="B74"/>
  <c r="N74"/>
  <c r="O74"/>
  <c r="B75"/>
  <c r="N75"/>
  <c r="O75"/>
  <c r="B76"/>
  <c r="N76"/>
  <c r="O76"/>
  <c r="B77"/>
  <c r="N77"/>
  <c r="O77"/>
  <c r="B78"/>
  <c r="N78"/>
  <c r="O78"/>
  <c r="B79"/>
  <c r="N79"/>
  <c r="O79"/>
  <c r="B80"/>
  <c r="N80"/>
  <c r="O80"/>
  <c r="B81"/>
  <c r="N81"/>
  <c r="O81"/>
  <c r="B82"/>
  <c r="N82"/>
  <c r="O82"/>
  <c r="B83"/>
  <c r="N83"/>
  <c r="O83"/>
  <c r="B84"/>
  <c r="N84"/>
  <c r="O84"/>
  <c r="B85"/>
  <c r="N85"/>
  <c r="O85"/>
  <c r="B86"/>
  <c r="N86"/>
  <c r="O86"/>
  <c r="B87"/>
  <c r="N87"/>
  <c r="O87"/>
  <c r="B88"/>
  <c r="N88"/>
  <c r="O88"/>
  <c r="B89"/>
  <c r="N89"/>
  <c r="O89"/>
  <c r="B90"/>
  <c r="N90"/>
  <c r="O90"/>
  <c r="B91"/>
  <c r="N91"/>
  <c r="O91"/>
  <c r="B92"/>
  <c r="N92"/>
  <c r="O92"/>
  <c r="B93"/>
  <c r="N93"/>
  <c r="O93"/>
  <c r="B94"/>
  <c r="N94"/>
  <c r="O94"/>
  <c r="B95"/>
  <c r="N95"/>
  <c r="O95"/>
  <c r="B96"/>
  <c r="N96"/>
  <c r="O96"/>
  <c r="B97"/>
  <c r="N97"/>
  <c r="O97"/>
  <c r="B98"/>
  <c r="N98"/>
  <c r="O98"/>
  <c r="B99"/>
  <c r="N99"/>
  <c r="O99"/>
  <c r="B100"/>
  <c r="N100"/>
  <c r="O100"/>
  <c r="B101"/>
  <c r="N101"/>
  <c r="O101"/>
  <c r="B102"/>
  <c r="N102"/>
  <c r="O102"/>
  <c r="B103"/>
  <c r="N103"/>
  <c r="O103"/>
  <c r="B104"/>
  <c r="N104"/>
  <c r="O104"/>
  <c r="B105"/>
  <c r="N105"/>
  <c r="O105"/>
  <c r="B106"/>
  <c r="N106"/>
  <c r="O106"/>
  <c r="B107"/>
  <c r="N107"/>
  <c r="O107"/>
  <c r="B108"/>
  <c r="N108"/>
  <c r="O108"/>
  <c r="B109"/>
  <c r="N109"/>
  <c r="O109"/>
  <c r="B110"/>
  <c r="N110"/>
  <c r="O110"/>
  <c r="B111"/>
  <c r="N111"/>
  <c r="O111"/>
  <c r="B112"/>
  <c r="N112"/>
  <c r="O112"/>
  <c r="B113"/>
  <c r="N113"/>
  <c r="O113"/>
  <c r="B114"/>
  <c r="N114"/>
  <c r="O114"/>
  <c r="B115"/>
  <c r="N115"/>
  <c r="O115"/>
  <c r="B116"/>
  <c r="N116"/>
  <c r="O116"/>
  <c r="B117"/>
  <c r="N117"/>
  <c r="O117"/>
  <c r="B118"/>
  <c r="N118"/>
  <c r="O118"/>
  <c r="B119"/>
  <c r="N119"/>
  <c r="O119"/>
  <c r="B120"/>
  <c r="N120"/>
  <c r="O120"/>
  <c r="B121"/>
  <c r="N121"/>
  <c r="O121"/>
  <c r="B122"/>
  <c r="N122"/>
  <c r="O122"/>
  <c r="B123"/>
  <c r="N123"/>
  <c r="O123"/>
  <c r="B124"/>
  <c r="N124"/>
  <c r="O124"/>
  <c r="B125"/>
  <c r="N125"/>
  <c r="O125"/>
  <c r="B126"/>
  <c r="N126"/>
  <c r="O126"/>
  <c r="B127"/>
  <c r="N127"/>
  <c r="O127"/>
  <c r="B128"/>
  <c r="N128"/>
  <c r="O128"/>
  <c r="B129"/>
  <c r="N129"/>
  <c r="O129"/>
  <c r="B130"/>
  <c r="N130"/>
  <c r="O130"/>
  <c r="B131"/>
  <c r="N131"/>
  <c r="O131"/>
  <c r="B132"/>
  <c r="N132"/>
  <c r="O132"/>
  <c r="B133"/>
  <c r="N133"/>
  <c r="O133"/>
  <c r="B134"/>
  <c r="N134"/>
  <c r="O134"/>
  <c r="B135"/>
  <c r="N135"/>
  <c r="O135"/>
  <c r="B136"/>
  <c r="N136"/>
  <c r="O136"/>
  <c r="B137"/>
  <c r="N137"/>
  <c r="O137"/>
  <c r="B138"/>
  <c r="N138"/>
  <c r="O138"/>
  <c r="B139"/>
  <c r="N139"/>
  <c r="O139"/>
  <c r="B140"/>
  <c r="N140"/>
  <c r="O140"/>
  <c r="B141"/>
  <c r="N141"/>
  <c r="O141"/>
  <c r="B142"/>
  <c r="N142"/>
  <c r="O142"/>
  <c r="B143"/>
  <c r="N143"/>
  <c r="O143"/>
  <c r="B144"/>
  <c r="N144"/>
  <c r="O144"/>
  <c r="B145"/>
  <c r="N145"/>
  <c r="O145"/>
  <c r="B146"/>
  <c r="N146"/>
  <c r="O146"/>
  <c r="B147"/>
  <c r="N147"/>
  <c r="O147"/>
  <c r="B148"/>
  <c r="N148"/>
  <c r="O148"/>
  <c r="B149"/>
  <c r="N149"/>
  <c r="O149"/>
  <c r="B150"/>
  <c r="N150"/>
  <c r="O150"/>
  <c r="B151"/>
  <c r="N151"/>
  <c r="O151"/>
  <c r="B152"/>
  <c r="N152"/>
  <c r="O152"/>
  <c r="B153"/>
  <c r="N153"/>
  <c r="O153"/>
  <c r="B154"/>
  <c r="N154"/>
  <c r="O154"/>
  <c r="B155"/>
  <c r="N155"/>
  <c r="O155"/>
  <c r="B156"/>
  <c r="N156"/>
  <c r="O156"/>
  <c r="B157"/>
  <c r="N157"/>
  <c r="O157"/>
  <c r="B158"/>
  <c r="N158"/>
  <c r="O158"/>
  <c r="B159"/>
  <c r="N159"/>
  <c r="O159"/>
  <c r="B160"/>
  <c r="N160"/>
  <c r="O160"/>
  <c r="B161"/>
  <c r="N161"/>
  <c r="O161"/>
  <c r="B162"/>
  <c r="N162"/>
  <c r="O162"/>
  <c r="B163"/>
  <c r="N163"/>
  <c r="O163"/>
  <c r="B164"/>
  <c r="N164"/>
  <c r="O164"/>
  <c r="B165"/>
  <c r="N165"/>
  <c r="O165"/>
  <c r="B166"/>
  <c r="N166"/>
  <c r="O166"/>
  <c r="B167"/>
  <c r="N167"/>
  <c r="O167"/>
  <c r="B168"/>
  <c r="N168"/>
  <c r="O168"/>
  <c r="B169"/>
  <c r="N169"/>
  <c r="O169"/>
  <c r="B170"/>
  <c r="N170"/>
  <c r="O170"/>
  <c r="B171"/>
  <c r="N171"/>
  <c r="O171"/>
  <c r="B172"/>
  <c r="N172"/>
  <c r="O172"/>
  <c r="B173"/>
  <c r="N173"/>
  <c r="O173"/>
  <c r="B174"/>
  <c r="N174"/>
  <c r="O174"/>
  <c r="B175"/>
  <c r="N175"/>
  <c r="O175"/>
  <c r="B176"/>
  <c r="N176"/>
  <c r="O176"/>
  <c r="B177"/>
  <c r="N177"/>
  <c r="O177"/>
  <c r="B178"/>
  <c r="N178"/>
  <c r="O178"/>
  <c r="B179"/>
  <c r="N179"/>
  <c r="O179"/>
  <c r="B180"/>
  <c r="N180"/>
  <c r="O180"/>
  <c r="B181"/>
  <c r="N181"/>
  <c r="O181"/>
  <c r="B182"/>
  <c r="N182"/>
  <c r="O182"/>
  <c r="B183"/>
  <c r="N183"/>
  <c r="O183"/>
  <c r="B184"/>
  <c r="N184"/>
  <c r="O184"/>
  <c r="B185"/>
  <c r="N185"/>
  <c r="O185"/>
  <c r="B186"/>
  <c r="N186"/>
  <c r="O186"/>
  <c r="O187"/>
  <c r="B11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B8"/>
  <c r="D11"/>
  <c r="B12"/>
  <c r="B9"/>
  <c r="AT8" i="18"/>
  <c r="BP8"/>
  <c r="AT9"/>
  <c r="BP9"/>
  <c r="AT10"/>
  <c r="BP10"/>
  <c r="AT11"/>
  <c r="BP11"/>
  <c r="AT12"/>
  <c r="BP12"/>
  <c r="AT13"/>
  <c r="BP13"/>
  <c r="AT14"/>
  <c r="BP14"/>
  <c r="AT15"/>
  <c r="BP15"/>
  <c r="AT16"/>
  <c r="BP16"/>
  <c r="AT17"/>
  <c r="BP17"/>
  <c r="AT18"/>
  <c r="BP18"/>
  <c r="AT19"/>
  <c r="BP19"/>
  <c r="AT20"/>
  <c r="BP20"/>
  <c r="AT21"/>
  <c r="BP21"/>
  <c r="AT22"/>
  <c r="BP22"/>
  <c r="AT23"/>
  <c r="BP23"/>
  <c r="AT24"/>
  <c r="BP24"/>
  <c r="AT25"/>
  <c r="BP25"/>
  <c r="AT26"/>
  <c r="BP26"/>
  <c r="AT27"/>
  <c r="BP27"/>
  <c r="AT28"/>
  <c r="BP28"/>
  <c r="AT29"/>
  <c r="BP29"/>
  <c r="AT30"/>
  <c r="BP30"/>
  <c r="AT31"/>
  <c r="BP31"/>
  <c r="AT32"/>
  <c r="BP32"/>
  <c r="AT33"/>
  <c r="BP33"/>
  <c r="AT34"/>
  <c r="BP34"/>
  <c r="AT35"/>
  <c r="BP35"/>
  <c r="AT36"/>
  <c r="BP36"/>
  <c r="AT37"/>
  <c r="BP37"/>
  <c r="AT38"/>
  <c r="BP38"/>
  <c r="AT39"/>
  <c r="BP39"/>
  <c r="AT40"/>
  <c r="BP40"/>
  <c r="AT41"/>
  <c r="BP41"/>
  <c r="AT42"/>
  <c r="BP42"/>
  <c r="AT43"/>
  <c r="BP43"/>
  <c r="AT44"/>
  <c r="BP44"/>
  <c r="AT45"/>
  <c r="BP45"/>
  <c r="AT46"/>
  <c r="BP46"/>
  <c r="AT47"/>
  <c r="BP47"/>
  <c r="AT48"/>
  <c r="BP48"/>
  <c r="AT49"/>
  <c r="BP49"/>
  <c r="AT50"/>
  <c r="BP50"/>
  <c r="AT51"/>
  <c r="BP51"/>
  <c r="AT52"/>
  <c r="BP52"/>
  <c r="AT53"/>
  <c r="BP53"/>
  <c r="AT54"/>
  <c r="BP54"/>
  <c r="AT55"/>
  <c r="BP55"/>
  <c r="AT56"/>
  <c r="BP56"/>
  <c r="AT57"/>
  <c r="BP57"/>
  <c r="AT58"/>
  <c r="BP58"/>
  <c r="AT59"/>
  <c r="BP59"/>
  <c r="AT60"/>
  <c r="BP60"/>
  <c r="AT61"/>
  <c r="BP61"/>
  <c r="AT62"/>
  <c r="BP62"/>
  <c r="AT63"/>
  <c r="BP63"/>
  <c r="AT64"/>
  <c r="BP64"/>
  <c r="AT65"/>
  <c r="BP65"/>
  <c r="AT66"/>
  <c r="BP66"/>
  <c r="AT67"/>
  <c r="BP67"/>
  <c r="AT68"/>
  <c r="BP68"/>
  <c r="AT69"/>
  <c r="BP69"/>
  <c r="AT70"/>
  <c r="BP70"/>
  <c r="AT71"/>
  <c r="BP71"/>
  <c r="AT72"/>
  <c r="BP72"/>
  <c r="AT73"/>
  <c r="BP73"/>
  <c r="AT74"/>
  <c r="BP74"/>
  <c r="AT75"/>
  <c r="BP75"/>
  <c r="AT76"/>
  <c r="BP76"/>
  <c r="AT77"/>
  <c r="BP77"/>
  <c r="AT78"/>
  <c r="BP78"/>
  <c r="AT79"/>
  <c r="BP79"/>
  <c r="AT80"/>
  <c r="BP80"/>
  <c r="AT81"/>
  <c r="BP81"/>
  <c r="AT82"/>
  <c r="BP82"/>
  <c r="AT83"/>
  <c r="BP83"/>
  <c r="AT84"/>
  <c r="BP84"/>
  <c r="AT85"/>
  <c r="BP85"/>
  <c r="AT86"/>
  <c r="BP86"/>
  <c r="AT87"/>
  <c r="BP87"/>
  <c r="AT88"/>
  <c r="BP88"/>
  <c r="AT89"/>
  <c r="BP89"/>
  <c r="AT90"/>
  <c r="BP90"/>
  <c r="AT91"/>
  <c r="BP91"/>
  <c r="AT92"/>
  <c r="BP92"/>
  <c r="AT93"/>
  <c r="BP93"/>
  <c r="AT94"/>
  <c r="BP94"/>
  <c r="AT95"/>
  <c r="BP95"/>
  <c r="AT96"/>
  <c r="BP96"/>
  <c r="AT97"/>
  <c r="BP97"/>
  <c r="AT98"/>
  <c r="BP98"/>
  <c r="AT99"/>
  <c r="BP99"/>
  <c r="AT100"/>
  <c r="BP100"/>
  <c r="AT101"/>
  <c r="BP101"/>
  <c r="AT102"/>
  <c r="BP102"/>
  <c r="AT103"/>
  <c r="BP103"/>
  <c r="AT104"/>
  <c r="BP104"/>
  <c r="AT105"/>
  <c r="BP105"/>
  <c r="AT106"/>
  <c r="BP106"/>
  <c r="AT107"/>
  <c r="BP107"/>
  <c r="AT108"/>
  <c r="BP108"/>
  <c r="AT109"/>
  <c r="BP109"/>
  <c r="AT110"/>
  <c r="BP110"/>
  <c r="AT111"/>
  <c r="BP111"/>
  <c r="AT112"/>
  <c r="BP112"/>
  <c r="AT113"/>
  <c r="BP113"/>
  <c r="AT114"/>
  <c r="BP114"/>
  <c r="AT115"/>
  <c r="BP115"/>
  <c r="AT116"/>
  <c r="BP116"/>
  <c r="AT117"/>
  <c r="BP117"/>
  <c r="AT118"/>
  <c r="BP118"/>
  <c r="AT119"/>
  <c r="BP119"/>
  <c r="AT120"/>
  <c r="BP120"/>
  <c r="AT121"/>
  <c r="BP121"/>
  <c r="AT122"/>
  <c r="BP122"/>
  <c r="AT123"/>
  <c r="BP123"/>
  <c r="AT124"/>
  <c r="BP124"/>
  <c r="AT125"/>
  <c r="BP125"/>
  <c r="AT126"/>
  <c r="BP126"/>
  <c r="AT127"/>
  <c r="BP127"/>
  <c r="AT128"/>
  <c r="BP128"/>
  <c r="AT129"/>
  <c r="BP129"/>
  <c r="AT130"/>
  <c r="BP130"/>
  <c r="AT131"/>
  <c r="BP131"/>
  <c r="AT132"/>
  <c r="BP132"/>
  <c r="AT133"/>
  <c r="BP133"/>
  <c r="AT134"/>
  <c r="BP134"/>
  <c r="AT135"/>
  <c r="BP135"/>
  <c r="AT136"/>
  <c r="BP136"/>
  <c r="AT137"/>
  <c r="BP137"/>
  <c r="AT138"/>
  <c r="BP138"/>
  <c r="AT139"/>
  <c r="BP139"/>
  <c r="AT140"/>
  <c r="BP140"/>
  <c r="AT141"/>
  <c r="BP141"/>
  <c r="AT142"/>
  <c r="BP142"/>
  <c r="AT143"/>
  <c r="BP143"/>
  <c r="AT144"/>
  <c r="BP144"/>
  <c r="AT145"/>
  <c r="BP145"/>
  <c r="AT146"/>
  <c r="BP146"/>
  <c r="AT147"/>
  <c r="BP147"/>
  <c r="AT148"/>
  <c r="BP148"/>
  <c r="AT149"/>
  <c r="BP149"/>
  <c r="AT150"/>
  <c r="BP150"/>
  <c r="AT151"/>
  <c r="BP151"/>
  <c r="AT152"/>
  <c r="BP152"/>
  <c r="AT153"/>
  <c r="BP153"/>
  <c r="AT154"/>
  <c r="BP154"/>
  <c r="AT155"/>
  <c r="BP155"/>
  <c r="AT156"/>
  <c r="BP156"/>
  <c r="AT157"/>
  <c r="BP157"/>
  <c r="AT158"/>
  <c r="BP158"/>
  <c r="AT159"/>
  <c r="BP159"/>
  <c r="AT160"/>
  <c r="BP160"/>
  <c r="AT161"/>
  <c r="BP161"/>
  <c r="AT162"/>
  <c r="BP162"/>
  <c r="AT163"/>
  <c r="BP163"/>
  <c r="AT164"/>
  <c r="BP164"/>
  <c r="AT165"/>
  <c r="BP165"/>
  <c r="AT166"/>
  <c r="BP166"/>
  <c r="AT167"/>
  <c r="BP167"/>
  <c r="AT168"/>
  <c r="BP168"/>
  <c r="AT169"/>
  <c r="BP169"/>
  <c r="AT170"/>
  <c r="BP170"/>
  <c r="AT171"/>
  <c r="BP171"/>
  <c r="AT172"/>
  <c r="BP172"/>
  <c r="AT173"/>
  <c r="BP173"/>
  <c r="AT174"/>
  <c r="BP174"/>
  <c r="BP2"/>
  <c r="BP4"/>
  <c r="K25" i="5"/>
  <c r="H78"/>
  <c r="J25"/>
  <c r="BP3" i="18"/>
  <c r="L25" i="5"/>
  <c r="P21" i="23"/>
  <c r="Q21"/>
  <c r="P22"/>
  <c r="Q22"/>
  <c r="P23"/>
  <c r="Q23"/>
  <c r="P24"/>
  <c r="Q24"/>
  <c r="P25"/>
  <c r="Q25"/>
  <c r="P26"/>
  <c r="Q26"/>
  <c r="P27"/>
  <c r="Q27"/>
  <c r="P28"/>
  <c r="Q28"/>
  <c r="P29"/>
  <c r="Q29"/>
  <c r="P30"/>
  <c r="Q30"/>
  <c r="P31"/>
  <c r="Q31"/>
  <c r="P32"/>
  <c r="Q32"/>
  <c r="P33"/>
  <c r="Q33"/>
  <c r="P34"/>
  <c r="Q34"/>
  <c r="P35"/>
  <c r="Q35"/>
  <c r="P36"/>
  <c r="Q36"/>
  <c r="P37"/>
  <c r="Q37"/>
  <c r="P38"/>
  <c r="Q38"/>
  <c r="P39"/>
  <c r="Q39"/>
  <c r="P40"/>
  <c r="Q40"/>
  <c r="P41"/>
  <c r="Q41"/>
  <c r="P42"/>
  <c r="Q42"/>
  <c r="P43"/>
  <c r="Q43"/>
  <c r="P44"/>
  <c r="Q44"/>
  <c r="P45"/>
  <c r="Q45"/>
  <c r="P46"/>
  <c r="Q46"/>
  <c r="P47"/>
  <c r="Q47"/>
  <c r="P48"/>
  <c r="Q48"/>
  <c r="P49"/>
  <c r="Q49"/>
  <c r="P50"/>
  <c r="Q50"/>
  <c r="P51"/>
  <c r="Q51"/>
  <c r="P52"/>
  <c r="Q52"/>
  <c r="P53"/>
  <c r="Q53"/>
  <c r="P54"/>
  <c r="Q54"/>
  <c r="P55"/>
  <c r="Q55"/>
  <c r="P56"/>
  <c r="Q56"/>
  <c r="P57"/>
  <c r="Q57"/>
  <c r="P58"/>
  <c r="Q58"/>
  <c r="P59"/>
  <c r="Q59"/>
  <c r="P60"/>
  <c r="Q60"/>
  <c r="P61"/>
  <c r="Q61"/>
  <c r="P62"/>
  <c r="Q62"/>
  <c r="P63"/>
  <c r="Q63"/>
  <c r="P64"/>
  <c r="Q64"/>
  <c r="P65"/>
  <c r="Q65"/>
  <c r="P66"/>
  <c r="Q66"/>
  <c r="P67"/>
  <c r="Q67"/>
  <c r="P68"/>
  <c r="Q68"/>
  <c r="P69"/>
  <c r="Q69"/>
  <c r="P70"/>
  <c r="Q70"/>
  <c r="P71"/>
  <c r="Q71"/>
  <c r="P72"/>
  <c r="Q72"/>
  <c r="P73"/>
  <c r="Q73"/>
  <c r="P74"/>
  <c r="Q74"/>
  <c r="P75"/>
  <c r="Q75"/>
  <c r="P76"/>
  <c r="Q76"/>
  <c r="P77"/>
  <c r="Q77"/>
  <c r="P78"/>
  <c r="Q78"/>
  <c r="P79"/>
  <c r="Q79"/>
  <c r="P80"/>
  <c r="Q80"/>
  <c r="P81"/>
  <c r="Q81"/>
  <c r="P82"/>
  <c r="Q82"/>
  <c r="P83"/>
  <c r="Q83"/>
  <c r="P84"/>
  <c r="Q84"/>
  <c r="P85"/>
  <c r="Q85"/>
  <c r="P86"/>
  <c r="Q86"/>
  <c r="P87"/>
  <c r="Q87"/>
  <c r="P88"/>
  <c r="Q88"/>
  <c r="P89"/>
  <c r="Q89"/>
  <c r="P90"/>
  <c r="Q90"/>
  <c r="P91"/>
  <c r="Q91"/>
  <c r="P92"/>
  <c r="Q92"/>
  <c r="P93"/>
  <c r="Q93"/>
  <c r="P94"/>
  <c r="Q94"/>
  <c r="P95"/>
  <c r="Q95"/>
  <c r="P96"/>
  <c r="Q96"/>
  <c r="P97"/>
  <c r="Q97"/>
  <c r="P98"/>
  <c r="Q98"/>
  <c r="P99"/>
  <c r="Q99"/>
  <c r="P100"/>
  <c r="Q100"/>
  <c r="P101"/>
  <c r="Q101"/>
  <c r="P102"/>
  <c r="Q102"/>
  <c r="P103"/>
  <c r="Q103"/>
  <c r="P104"/>
  <c r="Q104"/>
  <c r="P105"/>
  <c r="Q105"/>
  <c r="P106"/>
  <c r="Q106"/>
  <c r="P107"/>
  <c r="Q107"/>
  <c r="P108"/>
  <c r="Q108"/>
  <c r="P109"/>
  <c r="Q109"/>
  <c r="P110"/>
  <c r="Q110"/>
  <c r="P111"/>
  <c r="Q111"/>
  <c r="P112"/>
  <c r="Q112"/>
  <c r="P113"/>
  <c r="Q113"/>
  <c r="P114"/>
  <c r="Q114"/>
  <c r="P115"/>
  <c r="Q115"/>
  <c r="P116"/>
  <c r="Q116"/>
  <c r="P117"/>
  <c r="Q117"/>
  <c r="P118"/>
  <c r="Q118"/>
  <c r="P119"/>
  <c r="Q119"/>
  <c r="P120"/>
  <c r="Q120"/>
  <c r="P121"/>
  <c r="Q121"/>
  <c r="P122"/>
  <c r="Q122"/>
  <c r="P123"/>
  <c r="Q123"/>
  <c r="P124"/>
  <c r="Q124"/>
  <c r="P125"/>
  <c r="Q125"/>
  <c r="P126"/>
  <c r="Q126"/>
  <c r="P127"/>
  <c r="Q127"/>
  <c r="P128"/>
  <c r="Q128"/>
  <c r="P129"/>
  <c r="Q129"/>
  <c r="P130"/>
  <c r="Q130"/>
  <c r="P131"/>
  <c r="Q131"/>
  <c r="P132"/>
  <c r="Q132"/>
  <c r="P133"/>
  <c r="Q133"/>
  <c r="P134"/>
  <c r="Q134"/>
  <c r="P135"/>
  <c r="Q135"/>
  <c r="P136"/>
  <c r="Q136"/>
  <c r="P137"/>
  <c r="Q137"/>
  <c r="P138"/>
  <c r="Q138"/>
  <c r="P139"/>
  <c r="Q139"/>
  <c r="P140"/>
  <c r="Q140"/>
  <c r="P141"/>
  <c r="Q141"/>
  <c r="P142"/>
  <c r="Q142"/>
  <c r="P143"/>
  <c r="Q143"/>
  <c r="P144"/>
  <c r="Q144"/>
  <c r="P145"/>
  <c r="Q145"/>
  <c r="P146"/>
  <c r="Q146"/>
  <c r="P147"/>
  <c r="Q147"/>
  <c r="P148"/>
  <c r="Q148"/>
  <c r="P149"/>
  <c r="Q149"/>
  <c r="P150"/>
  <c r="Q150"/>
  <c r="P151"/>
  <c r="Q151"/>
  <c r="P152"/>
  <c r="Q152"/>
  <c r="P153"/>
  <c r="Q153"/>
  <c r="P154"/>
  <c r="Q154"/>
  <c r="P155"/>
  <c r="Q155"/>
  <c r="P156"/>
  <c r="Q156"/>
  <c r="P157"/>
  <c r="Q157"/>
  <c r="P158"/>
  <c r="Q158"/>
  <c r="P159"/>
  <c r="Q159"/>
  <c r="P160"/>
  <c r="Q160"/>
  <c r="P161"/>
  <c r="Q161"/>
  <c r="P162"/>
  <c r="Q162"/>
  <c r="P163"/>
  <c r="Q163"/>
  <c r="P164"/>
  <c r="Q164"/>
  <c r="P165"/>
  <c r="Q165"/>
  <c r="P166"/>
  <c r="Q166"/>
  <c r="P167"/>
  <c r="Q167"/>
  <c r="P168"/>
  <c r="Q168"/>
  <c r="P169"/>
  <c r="Q169"/>
  <c r="P170"/>
  <c r="Q170"/>
  <c r="P171"/>
  <c r="Q171"/>
  <c r="P172"/>
  <c r="Q172"/>
  <c r="P173"/>
  <c r="Q173"/>
  <c r="P174"/>
  <c r="Q174"/>
  <c r="P175"/>
  <c r="Q175"/>
  <c r="P176"/>
  <c r="Q176"/>
  <c r="P177"/>
  <c r="Q177"/>
  <c r="P178"/>
  <c r="Q178"/>
  <c r="P179"/>
  <c r="Q179"/>
  <c r="P180"/>
  <c r="Q180"/>
  <c r="P181"/>
  <c r="Q181"/>
  <c r="P182"/>
  <c r="Q182"/>
  <c r="P183"/>
  <c r="Q183"/>
  <c r="P184"/>
  <c r="Q184"/>
  <c r="P185"/>
  <c r="Q185"/>
  <c r="P186"/>
  <c r="Q186"/>
  <c r="P187"/>
  <c r="Q187"/>
  <c r="Q2"/>
  <c r="Q3"/>
  <c r="P3"/>
  <c r="P4"/>
  <c r="Q4"/>
  <c r="C11"/>
  <c r="F65" i="10"/>
  <c r="F64"/>
  <c r="H62"/>
  <c r="G62"/>
  <c r="F62"/>
  <c r="E83" i="5" a="1"/>
  <c r="E83"/>
  <c r="E84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url="http://api.stlouisfed.org/fred/series/search?search_text=lending&amp;api_key=e2ddad77bf1066d5453b6e18f1f2958f&amp;search_type=full_text&amp;limit=100&amp;order_by=popularity&amp;filter_variable=&amp;filter_value=&amp;sort_order=" htmlTables="1" htmlFormat="all"/>
  </connection>
  <connection id="2" name="search1" type="4" refreshedVersion="0" background="1">
    <webPr xml="1" sourceData="1" url="http://api.stlouisfed.org/fred/series/search?search_text=lending standard&amp;api_key=e2ddad77bf1066d5453b6e18f1f2958f&amp;search_type=full_text&amp;limit=100&amp;order_by=popularity&amp;filter_variable=&amp;filter_value=&amp;sort_order=" htmlTables="1" htmlFormat="all"/>
  </connection>
  <connection id="3" name="search2" type="4" refreshedVersion="0" background="1">
    <webPr xml="1" sourceData="1" url="http://api.stlouisfed.org/fred/series/search?search_text=lending standard&amp;api_key=e2ddad77bf1066d5453b6e18f1f2958f&amp;search_type=full_text&amp;limit=100&amp;order_by=popularity&amp;filter_variable=&amp;filter_value=&amp;sort_order=" htmlTables="1" htmlFormat="all"/>
  </connection>
  <connection id="4" name="search3" type="4" refreshedVersion="0" background="1">
    <webPr xml="1" sourceData="1" url="http://api.stlouisfed.org/fred/series/search?search_text=lending standard&amp;api_key=e2ddad77bf1066d5453b6e18f1f2958f&amp;search_type=full_text&amp;limit=100&amp;order_by=popularity&amp;filter_variable=&amp;filter_value=&amp;sort_order=" htmlTables="1" htmlFormat="all"/>
  </connection>
</connections>
</file>

<file path=xl/sharedStrings.xml><?xml version="1.0" encoding="utf-8"?>
<sst xmlns="http://schemas.openxmlformats.org/spreadsheetml/2006/main" count="1204" uniqueCount="414">
  <si>
    <t>Total portfolio</t>
  </si>
  <si>
    <t>Asset
allocation %</t>
  </si>
  <si>
    <t>Commodities</t>
  </si>
  <si>
    <t>Asset
Return</t>
  </si>
  <si>
    <t>Ptf
Return</t>
  </si>
  <si>
    <t>Ptf
Risk (sd)</t>
  </si>
  <si>
    <t>Asset
stand dev</t>
  </si>
  <si>
    <t>Government Bonds</t>
  </si>
  <si>
    <t>Inflation Linked Bonds</t>
  </si>
  <si>
    <t>Investment Grade Corporate Bonds</t>
  </si>
  <si>
    <t>Europe High Yield</t>
  </si>
  <si>
    <t>US High Yield</t>
  </si>
  <si>
    <t>Emerging Markets Debt</t>
  </si>
  <si>
    <t>Equity Developed</t>
  </si>
  <si>
    <t>Emerging Markets Equity</t>
  </si>
  <si>
    <t>Private Equity</t>
  </si>
  <si>
    <t>Direct Real Estate</t>
  </si>
  <si>
    <t>Infrastructure</t>
  </si>
  <si>
    <t>Hedge Funds</t>
  </si>
  <si>
    <t>Total</t>
  </si>
  <si>
    <t>Macro Hedge Funds</t>
  </si>
  <si>
    <t>CTA Hedge Funds</t>
  </si>
  <si>
    <t>EQ Market Neutral Hedge Funds</t>
  </si>
  <si>
    <t>Hedge Funds (FoF)</t>
  </si>
  <si>
    <t>Sharpe</t>
  </si>
  <si>
    <t>IR</t>
  </si>
  <si>
    <t>CURRENT PORTFOLIO</t>
  </si>
  <si>
    <t>Risk-free</t>
  </si>
  <si>
    <t>Lange obligaties</t>
  </si>
  <si>
    <t>ILB</t>
  </si>
  <si>
    <t>Credits Eur</t>
  </si>
  <si>
    <t>Euro High Yield</t>
  </si>
  <si>
    <t>US HY</t>
  </si>
  <si>
    <t>EMD (50%)</t>
  </si>
  <si>
    <t>Aandelen wereld</t>
  </si>
  <si>
    <t>Aandelen EM</t>
  </si>
  <si>
    <t>Small cap</t>
  </si>
  <si>
    <t>Vastgoed</t>
  </si>
  <si>
    <t>FOF</t>
  </si>
  <si>
    <t>Macro</t>
  </si>
  <si>
    <t>HF CTA Barclays</t>
  </si>
  <si>
    <t>HF EQ Market Neutral</t>
  </si>
  <si>
    <t>Small cap / PE</t>
  </si>
  <si>
    <t>Infra</t>
  </si>
  <si>
    <t>gebaseerd op VCM data Kin; 5-jaars dagelijkse returns</t>
  </si>
  <si>
    <t>aangenomen dat de local return gelijk is aan de hedged return.</t>
  </si>
  <si>
    <t>HFRI MACRO (TOTAL)</t>
  </si>
  <si>
    <t>EQUITY MARKET NEUTRAL</t>
  </si>
  <si>
    <t>HFRI FOF: DIVERSIFIED</t>
  </si>
  <si>
    <t>MSWRLD$(MSRI)</t>
  </si>
  <si>
    <t>MSCI WORLD U$</t>
  </si>
  <si>
    <t>31-2-1998</t>
  </si>
  <si>
    <t>Date</t>
  </si>
  <si>
    <t>HFRI EQUITY MARKET NEUTRAL</t>
  </si>
  <si>
    <t>HFRI MACRO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</si>
  <si>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</si>
  <si>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</si>
  <si>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</si>
  <si>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</si>
  <si>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</si>
  <si>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</si>
  <si>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</si>
  <si>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</si>
  <si>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</si>
  <si>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</si>
  <si>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</si>
  <si>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</si>
  <si>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</si>
  <si>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</si>
  <si>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</si>
  <si>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</si>
  <si>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</si>
  <si>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</si>
  <si>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</si>
  <si>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</si>
  <si>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</si>
  <si>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</si>
  <si>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st dev 15 jr</t>
  </si>
  <si>
    <t>return 15jr</t>
  </si>
  <si>
    <t>return 1990-2010</t>
  </si>
  <si>
    <t>st dev 15 jr Ortec</t>
  </si>
  <si>
    <t>MSHUWI Index</t>
  </si>
  <si>
    <t>Aandelen world</t>
  </si>
  <si>
    <t>commodities</t>
  </si>
  <si>
    <t>EMD</t>
  </si>
  <si>
    <t>OG</t>
  </si>
  <si>
    <t>Credits</t>
  </si>
  <si>
    <t>PE</t>
  </si>
  <si>
    <t>st dev 1990-2010</t>
  </si>
  <si>
    <t>adj return Ortec'</t>
  </si>
  <si>
    <t>Govies</t>
  </si>
  <si>
    <t>HFRI CTA</t>
  </si>
  <si>
    <t>ALM Studie (Ortec)</t>
  </si>
  <si>
    <t>HF Fund of Funds</t>
  </si>
  <si>
    <t>HFRI Global Macro</t>
  </si>
  <si>
    <t>Rendement 1990 -2010</t>
  </si>
  <si>
    <t>Correctie i.v.m. Investeerbaarheid</t>
  </si>
  <si>
    <t>-</t>
  </si>
  <si>
    <t>Additionele correctie</t>
  </si>
  <si>
    <t>Gehanteerd rendement</t>
  </si>
  <si>
    <t>Volatiliteit 1990 - 2010</t>
  </si>
  <si>
    <t>Correctiefactor</t>
  </si>
  <si>
    <t>Gehanteerde volatiliteit</t>
  </si>
  <si>
    <t>12/31/1999</t>
  </si>
  <si>
    <t>10/31/2000</t>
  </si>
  <si>
    <t>11/30/2000</t>
  </si>
  <si>
    <t>12/31/2000</t>
  </si>
  <si>
    <t>10/31/2001</t>
  </si>
  <si>
    <t>11/30/2001</t>
  </si>
  <si>
    <t>12/31/2001</t>
  </si>
  <si>
    <t>10/31/2002</t>
  </si>
  <si>
    <t>11/30/2002</t>
  </si>
  <si>
    <t>12/31/2002</t>
  </si>
  <si>
    <t>10/31/2003</t>
  </si>
  <si>
    <t>11/30/2003</t>
  </si>
  <si>
    <t>12/31/2003</t>
  </si>
  <si>
    <t>10/31/2004</t>
  </si>
  <si>
    <t>11/30/2004</t>
  </si>
  <si>
    <t>12/31/2004</t>
  </si>
  <si>
    <t>10/31/2005</t>
  </si>
  <si>
    <t>11/30/2005</t>
  </si>
  <si>
    <t>12/31/2005</t>
  </si>
  <si>
    <t>10/31/2006</t>
  </si>
  <si>
    <t>11/30/2006</t>
  </si>
  <si>
    <t>12/31/2006</t>
  </si>
  <si>
    <t>10/31/2007</t>
  </si>
  <si>
    <t>11/30/2007</t>
  </si>
  <si>
    <t>12/31/2007</t>
  </si>
  <si>
    <t>10/31/2008</t>
  </si>
  <si>
    <t>11/30/2008</t>
  </si>
  <si>
    <t>12/31/2008</t>
  </si>
  <si>
    <t>10/31/2009</t>
  </si>
  <si>
    <t>11/30/2009</t>
  </si>
  <si>
    <t>12/31/2009</t>
  </si>
  <si>
    <t>10/31/2010</t>
  </si>
  <si>
    <t>11/30/2010</t>
  </si>
  <si>
    <t>12/31/2010</t>
  </si>
  <si>
    <t>10/31/2011</t>
  </si>
  <si>
    <t>JPMGEMLC Index</t>
  </si>
  <si>
    <t>Total Return Index Value -LOC</t>
  </si>
  <si>
    <t>12/31/1996</t>
  </si>
  <si>
    <t>1/31/1997</t>
  </si>
  <si>
    <t>2/28/1997</t>
  </si>
  <si>
    <t>3/31/1997</t>
  </si>
  <si>
    <t>4/30/1997</t>
  </si>
  <si>
    <t>5/31/1997</t>
  </si>
  <si>
    <t>6/30/1997</t>
  </si>
  <si>
    <t>7/31/1997</t>
  </si>
  <si>
    <t>8/31/1997</t>
  </si>
  <si>
    <t>9/30/1997</t>
  </si>
  <si>
    <t>10/31/1997</t>
  </si>
  <si>
    <t>11/30/1997</t>
  </si>
  <si>
    <t>12/31/1997</t>
  </si>
  <si>
    <t>1/31/1998</t>
  </si>
  <si>
    <t>2/28/1998</t>
  </si>
  <si>
    <t>3/31/1998</t>
  </si>
  <si>
    <t>4/30/1998</t>
  </si>
  <si>
    <t>5/31/1998</t>
  </si>
  <si>
    <t>6/30/1998</t>
  </si>
  <si>
    <t>7/31/1998</t>
  </si>
  <si>
    <t>8/31/1998</t>
  </si>
  <si>
    <t>9/30/1998</t>
  </si>
  <si>
    <t>10/31/1998</t>
  </si>
  <si>
    <t>11/30/1998</t>
  </si>
  <si>
    <t>12/31/1998</t>
  </si>
  <si>
    <t>1/31/1999</t>
  </si>
  <si>
    <t>2/28/1999</t>
  </si>
  <si>
    <t>3/31/1999</t>
  </si>
  <si>
    <t>4/30/1999</t>
  </si>
  <si>
    <t>5/31/1999</t>
  </si>
  <si>
    <t>6/30/1999</t>
  </si>
  <si>
    <t>7/31/1999</t>
  </si>
  <si>
    <t>8/31/1999</t>
  </si>
  <si>
    <t>9/30/1999</t>
  </si>
  <si>
    <t>10/31/1999</t>
  </si>
  <si>
    <t>11/30/1999</t>
  </si>
  <si>
    <t>1/31/2000</t>
  </si>
  <si>
    <t>2/29/2000</t>
  </si>
  <si>
    <t>3/31/2000</t>
  </si>
  <si>
    <t>4/30/2000</t>
  </si>
  <si>
    <t>5/31/2000</t>
  </si>
  <si>
    <t>6/30/2000</t>
  </si>
  <si>
    <t>7/31/2000</t>
  </si>
  <si>
    <t>8/31/2000</t>
  </si>
  <si>
    <t>9/30/2000</t>
  </si>
  <si>
    <t>1/31/2001</t>
  </si>
  <si>
    <t>2/28/2001</t>
  </si>
  <si>
    <t>3/31/2001</t>
  </si>
  <si>
    <t>4/30/2001</t>
  </si>
  <si>
    <t>5/31/2001</t>
  </si>
  <si>
    <t>6/30/2001</t>
  </si>
  <si>
    <t>7/31/2001</t>
  </si>
  <si>
    <t>8/31/2001</t>
  </si>
  <si>
    <t>9/30/2001</t>
  </si>
  <si>
    <t>1/31/2002</t>
  </si>
  <si>
    <t>2/28/2002</t>
  </si>
  <si>
    <t>3/31/2002</t>
  </si>
  <si>
    <t>4/30/2002</t>
  </si>
  <si>
    <t>5/31/2002</t>
  </si>
  <si>
    <t>6/30/2002</t>
  </si>
  <si>
    <t>7/31/2002</t>
  </si>
  <si>
    <t>8/31/2002</t>
  </si>
  <si>
    <t>9/30/2002</t>
  </si>
  <si>
    <t>1/31/2003</t>
  </si>
  <si>
    <t>2/28/2003</t>
  </si>
  <si>
    <t>3/31/2003</t>
  </si>
  <si>
    <t>4/30/2003</t>
  </si>
  <si>
    <t>5/31/2003</t>
  </si>
  <si>
    <t>6/30/2003</t>
  </si>
  <si>
    <t>7/31/2003</t>
  </si>
  <si>
    <t>8/31/2003</t>
  </si>
  <si>
    <t>9/30/2003</t>
  </si>
  <si>
    <t>1/31/2004</t>
  </si>
  <si>
    <t>2/29/2004</t>
  </si>
  <si>
    <t>3/31/2004</t>
  </si>
  <si>
    <t>4/30/2004</t>
  </si>
  <si>
    <t>5/31/2004</t>
  </si>
  <si>
    <t>6/30/2004</t>
  </si>
  <si>
    <t>7/31/2004</t>
  </si>
  <si>
    <t>8/31/2004</t>
  </si>
  <si>
    <t>9/30/2004</t>
  </si>
  <si>
    <t>1/31/2005</t>
  </si>
  <si>
    <t>2/28/2005</t>
  </si>
  <si>
    <t>3/31/2005</t>
  </si>
  <si>
    <t>4/30/2005</t>
  </si>
  <si>
    <t>5/31/2005</t>
  </si>
  <si>
    <t>6/30/2005</t>
  </si>
  <si>
    <t>7/31/2005</t>
  </si>
  <si>
    <t>8/31/2005</t>
  </si>
  <si>
    <t>9/30/2005</t>
  </si>
  <si>
    <t>1/31/2006</t>
  </si>
  <si>
    <t>2/28/2006</t>
  </si>
  <si>
    <t>3/31/2006</t>
  </si>
  <si>
    <t>4/30/2006</t>
  </si>
  <si>
    <t>5/31/2006</t>
  </si>
  <si>
    <t>6/30/2006</t>
  </si>
  <si>
    <t>7/31/2006</t>
  </si>
  <si>
    <t>8/31/2006</t>
  </si>
  <si>
    <t>9/30/2006</t>
  </si>
  <si>
    <t>1/31/2007</t>
  </si>
  <si>
    <t>2/28/2007</t>
  </si>
  <si>
    <t>3/31/2007</t>
  </si>
  <si>
    <t>4/30/2007</t>
  </si>
  <si>
    <t>5/31/2007</t>
  </si>
  <si>
    <t>6/30/2007</t>
  </si>
  <si>
    <t>7/31/2007</t>
  </si>
  <si>
    <t>8/31/2007</t>
  </si>
  <si>
    <t>9/30/2007</t>
  </si>
  <si>
    <t>1/31/2008</t>
  </si>
  <si>
    <t>2/29/2008</t>
  </si>
  <si>
    <t>3/31/2008</t>
  </si>
  <si>
    <t>4/30/2008</t>
  </si>
  <si>
    <t>5/31/2008</t>
  </si>
  <si>
    <t>6/30/2008</t>
  </si>
  <si>
    <t>7/31/2008</t>
  </si>
  <si>
    <t>8/31/2008</t>
  </si>
  <si>
    <t>9/30/2008</t>
  </si>
  <si>
    <t>1/31/2009</t>
  </si>
  <si>
    <t>2/28/2009</t>
  </si>
  <si>
    <t>3/31/2009</t>
  </si>
  <si>
    <t>4/30/2009</t>
  </si>
  <si>
    <t>5/31/2009</t>
  </si>
  <si>
    <t>6/30/2009</t>
  </si>
  <si>
    <t>7/31/2009</t>
  </si>
  <si>
    <t>8/31/2009</t>
  </si>
  <si>
    <t>9/30/2009</t>
  </si>
  <si>
    <t>1/31/2010</t>
  </si>
  <si>
    <t>2/28/2010</t>
  </si>
  <si>
    <t>3/31/2010</t>
  </si>
  <si>
    <t>4/30/2010</t>
  </si>
  <si>
    <t>5/31/2010</t>
  </si>
  <si>
    <t>6/30/2010</t>
  </si>
  <si>
    <t>7/31/2010</t>
  </si>
  <si>
    <t>8/31/2010</t>
  </si>
  <si>
    <t>9/30/2010</t>
  </si>
  <si>
    <t>1/31/2011</t>
  </si>
  <si>
    <t>2/28/2011</t>
  </si>
  <si>
    <t>3/31/2011</t>
  </si>
  <si>
    <t>4/30/2011</t>
  </si>
  <si>
    <t>5/31/2011</t>
  </si>
  <si>
    <t>6/30/2011</t>
  </si>
  <si>
    <t>7/31/2011</t>
  </si>
  <si>
    <t>8/31/2011</t>
  </si>
  <si>
    <t>9/30/2011</t>
  </si>
  <si>
    <t>11/30/2011</t>
  </si>
  <si>
    <t>12/31/2011</t>
  </si>
  <si>
    <t>ML  Euro Gvnt Index</t>
  </si>
  <si>
    <t>Barclay CTA</t>
  </si>
  <si>
    <t>HF CTA Barclay</t>
  </si>
  <si>
    <t>Barclay CTA Index</t>
  </si>
  <si>
    <t>EMD (50%) HC</t>
  </si>
  <si>
    <t>Merger arbitrage</t>
  </si>
  <si>
    <t>Cash + swaps</t>
  </si>
  <si>
    <t>HF</t>
  </si>
  <si>
    <t>COMMO</t>
  </si>
  <si>
    <t>RE</t>
  </si>
  <si>
    <t>INFRA</t>
  </si>
  <si>
    <t>MVA-return</t>
  </si>
  <si>
    <t>MVA-total</t>
  </si>
  <si>
    <t>HFRIMAC(TOTR)</t>
  </si>
  <si>
    <t>HFRIEMN(TOTR)</t>
  </si>
  <si>
    <t>Verplichtingen</t>
  </si>
  <si>
    <t>verplichtinegn</t>
  </si>
  <si>
    <t>Liability</t>
  </si>
  <si>
    <t>return</t>
  </si>
  <si>
    <t>stdev</t>
  </si>
  <si>
    <t>Asset (rel)
stand dev</t>
  </si>
  <si>
    <t>portfolio Variance</t>
  </si>
  <si>
    <t>Portfolio</t>
  </si>
  <si>
    <t>weight*stdev</t>
  </si>
  <si>
    <t>portfolio St. Dev</t>
  </si>
  <si>
    <t>weight*stdev(rel)</t>
  </si>
  <si>
    <t>MDD</t>
  </si>
  <si>
    <t>gewichten return portfolio</t>
  </si>
  <si>
    <t>gewichten tiotale portfolio</t>
  </si>
  <si>
    <t>st.dev</t>
  </si>
  <si>
    <t>Asset
stand dev (Abs)</t>
  </si>
  <si>
    <t>Asset
stand dev (Rel)</t>
  </si>
  <si>
    <t>geen HF, evenredig verdeeld over return / matching</t>
  </si>
  <si>
    <t>geen HF, evenredig verdeeld over alleen return</t>
  </si>
  <si>
    <t>geen hedge funds / allocatie naar Return</t>
  </si>
  <si>
    <t>geen HF, evenredig verdeeld over alleen matching</t>
  </si>
  <si>
    <t>2x FoF, evenredig verdeeld over alleen matching</t>
  </si>
  <si>
    <t>CTA + Macro, allocatie uit return</t>
  </si>
  <si>
    <t>2x FoF, evenredig verdeeld over alleen return</t>
  </si>
  <si>
    <t>4x FoF, evenredig verdeeld over alleen matching</t>
  </si>
  <si>
    <t>Huidige Portfolio</t>
  </si>
  <si>
    <t>met 4.5% CTA / 4.5% Macro (uit Return)</t>
  </si>
  <si>
    <t>Geen HF, allocatie naar return</t>
  </si>
  <si>
    <t>Optie Settings</t>
  </si>
  <si>
    <t>maturity</t>
  </si>
  <si>
    <t>rebalancing</t>
  </si>
  <si>
    <t>implied vol</t>
  </si>
  <si>
    <t>dividend yield</t>
  </si>
  <si>
    <t>rente</t>
  </si>
  <si>
    <t>onderliggende</t>
  </si>
  <si>
    <t>Prijs Onderliggende</t>
  </si>
  <si>
    <t>Strike</t>
  </si>
  <si>
    <t>Prijs</t>
  </si>
  <si>
    <t>last_reset_date</t>
  </si>
  <si>
    <t>strike</t>
  </si>
  <si>
    <t>MTM/Cash-Flow</t>
  </si>
  <si>
    <t>percentage hedgen</t>
  </si>
  <si>
    <t>Portfolio Impact</t>
  </si>
  <si>
    <t>weight in port</t>
  </si>
  <si>
    <t>Hegde Weight</t>
  </si>
  <si>
    <t>Waarde portfolio</t>
  </si>
  <si>
    <t>aantal opties</t>
  </si>
  <si>
    <t>portfolio met opties</t>
  </si>
  <si>
    <t>Hight portfolio</t>
  </si>
  <si>
    <t>extra return door opties</t>
  </si>
  <si>
    <t>return met opties</t>
  </si>
  <si>
    <t>st.dev. met opties</t>
  </si>
  <si>
    <t>weigth opties in portfolio</t>
  </si>
  <si>
    <t>prijs optie</t>
  </si>
  <si>
    <t>gewicht optie</t>
  </si>
  <si>
    <t>return portfolio</t>
  </si>
  <si>
    <t>portfolio risk</t>
  </si>
  <si>
    <t>portfolio risk (rel)</t>
  </si>
  <si>
    <t>single optie</t>
  </si>
  <si>
    <t>S0</t>
  </si>
  <si>
    <t>gewicht equity</t>
  </si>
  <si>
    <t>Huidge allocatie met extra Equity / optie ipv. FoF</t>
  </si>
  <si>
    <t>North America Equity</t>
  </si>
  <si>
    <t>Europe Equity</t>
  </si>
  <si>
    <t>Far East Equity</t>
  </si>
  <si>
    <t>Equities Small Cap</t>
  </si>
  <si>
    <t>Index</t>
  </si>
  <si>
    <t>aandelen+optie</t>
  </si>
  <si>
    <t xml:space="preserve">aandelen </t>
  </si>
  <si>
    <t>month</t>
  </si>
  <si>
    <t>average over opties op verschillende maanden</t>
  </si>
  <si>
    <t>opties</t>
  </si>
  <si>
    <t>met opties ipv HF</t>
  </si>
  <si>
    <t>Current Portfolio</t>
  </si>
  <si>
    <t>Base Case</t>
  </si>
  <si>
    <t>Base - muddle down</t>
  </si>
  <si>
    <t>Base - muddle up</t>
  </si>
  <si>
    <t>Bear Case</t>
  </si>
  <si>
    <t>Tail risk</t>
  </si>
  <si>
    <t>Bull Case</t>
  </si>
  <si>
    <t>Allocatie</t>
  </si>
  <si>
    <t>Huidge allocatie</t>
  </si>
  <si>
    <t>Zonder OG &amp; Infra.</t>
  </si>
  <si>
    <t>3.4% Infra, geen OG.</t>
  </si>
  <si>
    <t>6.8% Infra, geen OG</t>
  </si>
  <si>
    <t>3.4% OG, geen infra</t>
  </si>
  <si>
    <t>6.8% OG, geen infra</t>
  </si>
  <si>
    <t>Returns in Crisis</t>
  </si>
  <si>
    <t>IT-bubble</t>
  </si>
  <si>
    <t>Lehman Crisis</t>
  </si>
  <si>
    <t>2011 correctie</t>
  </si>
  <si>
    <t>start date</t>
  </si>
  <si>
    <t>end date</t>
  </si>
  <si>
    <t>portfolio</t>
  </si>
  <si>
    <t>IT bubble</t>
  </si>
  <si>
    <t>Lehman</t>
  </si>
  <si>
    <t>2011 Correctie</t>
  </si>
  <si>
    <t>HEDGFIAR Index</t>
  </si>
  <si>
    <t>Huidge allocatie / nieuwe HF ipv. FoF</t>
  </si>
  <si>
    <t>2 x hf, allocatie uit return</t>
  </si>
  <si>
    <t>Huidge allocatie / CTA, Macro ipv. FoF</t>
  </si>
  <si>
    <t>4 x nieuwe mix allocatie uit return</t>
  </si>
  <si>
    <t>4 x FOF allocatie uit return</t>
  </si>
  <si>
    <t>Aandelen returns aangepast naar Optie premie</t>
  </si>
  <si>
    <t>equity Dev</t>
  </si>
  <si>
    <t>Emerging Equity</t>
  </si>
  <si>
    <t>BaseCase + opties</t>
  </si>
  <si>
    <t xml:space="preserve">Base Case </t>
  </si>
  <si>
    <t>Bear Case + topies</t>
  </si>
  <si>
    <t>Bull-Case</t>
  </si>
  <si>
    <t>Bull-Case + Opties</t>
  </si>
  <si>
    <t>HF variance</t>
  </si>
  <si>
    <t>HF stdev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</si>
</sst>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dd/mm/yyyy"/>
    <numFmt numFmtId="165" formatCode="0.0000"/>
    <numFmt numFmtId="166" formatCode="_ * #,##0.0000_ ;_ * \-#,##0.0000_ ;_ * &quot;-&quot;??_ ;_ @_ "/>
    <numFmt numFmtId="167" formatCode="0.000"/>
    <numFmt numFmtId="168" formatCode="0.0%"/>
    <numFmt numFmtId="169" formatCode="mm\-dd\-yyyy"/>
    <numFmt numFmtId="170" formatCode="[$-413]d/mmm/yy;@"/>
    <numFmt numFmtId="171" formatCode="0.0_)\%;\(0.0\)\%;0.0_)\%;@_)_%"/>
    <numFmt numFmtId="172" formatCode="#,##0.0_)_%;\(#,##0.0\)_%;0.0_)_%;@_)_%"/>
    <numFmt numFmtId="173" formatCode="#,##0.0_);\(#,##0.0\);#,##0.0_);@_)"/>
    <numFmt numFmtId="174" formatCode="&quot;€&quot;_(#,##0.00_);&quot;€&quot;\(#,##0.00\);&quot;€&quot;_(0.00_);@_)"/>
    <numFmt numFmtId="175" formatCode="&quot;$&quot;_(#,##0.00_);&quot;$&quot;\(#,##0.00\);&quot;$&quot;_(0.00_);@_)"/>
    <numFmt numFmtId="176" formatCode="&quot;£&quot;_(#,##0.00_);&quot;£&quot;\(#,##0.00\);&quot;£&quot;_(0.00_);@_)"/>
    <numFmt numFmtId="177" formatCode="#,##0.00_);\(#,##0.00\);0.00_);@_)"/>
    <numFmt numFmtId="178" formatCode="\€_(#,##0.00_);\€\(#,##0.00\);\€_(0.00_);@_)"/>
    <numFmt numFmtId="179" formatCode="#,##0_)\x;\(#,##0\)\x;0_)\x;@_)_x"/>
    <numFmt numFmtId="180" formatCode="#,##0_)_x;\(#,##0\)_x;0_)_x;@_)_x"/>
    <numFmt numFmtId="181" formatCode="#,##0.0"/>
    <numFmt numFmtId="182" formatCode="_-* #,##0.00_-;_-* #,##0.00\-;_-* &quot;-&quot;??_-;_-@_-"/>
    <numFmt numFmtId="183" formatCode="_(* #,##0.00_);_(* \(#,##0.00\);_(* &quot;-&quot;??_);_(@_)"/>
    <numFmt numFmtId="184" formatCode="_-&quot;€&quot;\ * #,##0.00_-;_-&quot;€&quot;\ * #,##0.00\-;_-&quot;€&quot;\ * &quot;-&quot;??_-;_-@_-"/>
    <numFmt numFmtId="185" formatCode="d\ mmmm\ yyyy"/>
    <numFmt numFmtId="186" formatCode="_-* #,##0\ _D_M_-;\-* #,##0\ _D_M_-;_-* &quot;-&quot;\ _D_M_-;_-@_-"/>
    <numFmt numFmtId="187" formatCode="_-* #,##0.00\ _D_M_-;\-* #,##0.00\ _D_M_-;_-* &quot;-&quot;??\ _D_M_-;_-@_-"/>
    <numFmt numFmtId="188" formatCode="#,##0.0&quot;  &quot;"/>
    <numFmt numFmtId="189" formatCode="dd\-mmm\-yyyy\ hh:mm:ss"/>
    <numFmt numFmtId="190" formatCode="[Blue]#,##0_-;[Red]\-_-#,##0_-;[Blue]_-&quot;-&quot;_-"/>
    <numFmt numFmtId="191" formatCode="_(* #,##0_);_(* \-#,##0_);_(* #,##0_);@"/>
    <numFmt numFmtId="192" formatCode="_-* #,##0\ _p_t_a_-;\-* #,##0\ _p_t_a_-;_-* &quot;-&quot;\ _p_t_a_-;_-@_-"/>
    <numFmt numFmtId="193" formatCode="_-* #,##0.00\ _p_t_a_-;\-* #,##0.00\ _p_t_a_-;_-* &quot;-&quot;??\ _p_t_a_-;_-@_-"/>
    <numFmt numFmtId="194" formatCode="\4.\4\x"/>
    <numFmt numFmtId="195" formatCode="0.0%\ \ \ \ "/>
    <numFmt numFmtId="196" formatCode="_-* #,##0\ &quot;pta&quot;_-;\-* #,##0\ &quot;pta&quot;_-;_-* &quot;-&quot;\ &quot;pta&quot;_-;_-@_-"/>
    <numFmt numFmtId="197" formatCode="_-* #,##0.00\ &quot;pta&quot;_-;\-* #,##0.00\ &quot;pta&quot;_-;_-* &quot;-&quot;??\ &quot;pta&quot;_-;_-@_-"/>
    <numFmt numFmtId="198" formatCode="0.00_)"/>
    <numFmt numFmtId="199" formatCode="#,##0.0_);\(#,##0.0\)"/>
    <numFmt numFmtId="200" formatCode="#,##0&quot;  &quot;;\(#,##0\)&quot;  &quot;"/>
    <numFmt numFmtId="201" formatCode="_(* #,##0.000_);_(* \(#,##0.000\);_(* &quot;-&quot;???_);_(@_)"/>
    <numFmt numFmtId="202" formatCode="_(* #,##0.00_);_(* \(#,##0.00\);_(* &quot;-&quot;_);_(@_)"/>
    <numFmt numFmtId="203" formatCode="_(* #,##0.0_);_(* \(#,##0.0\);_(* &quot;-&quot;?_);_(@_)"/>
    <numFmt numFmtId="204" formatCode="_-* #,##0\ &quot;DM&quot;_-;\-* #,##0\ &quot;DM&quot;_-;_-* &quot;-&quot;\ &quot;DM&quot;_-;_-@_-"/>
    <numFmt numFmtId="205" formatCode="_-* #,##0.00\ &quot;DM&quot;_-;\-* #,##0.00\ &quot;DM&quot;_-;_-* &quot;-&quot;??\ &quot;DM&quot;_-;_-@_-"/>
    <numFmt numFmtId="206" formatCode="0.0000000000000%"/>
    <numFmt numFmtId="207" formatCode="0.000%"/>
  </numFmts>
  <fonts count="8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Arial"/>
      <family val="2"/>
    </font>
    <font>
      <b/>
      <sz val="10.65"/>
      <color theme="0"/>
      <name val="Arial"/>
      <family val="2"/>
    </font>
    <font>
      <sz val="11"/>
      <color rgb="FFFF0000"/>
      <name val="Calibri"/>
      <family val="2"/>
    </font>
    <font>
      <b/>
      <sz val="10"/>
      <color theme="3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indexed="64"/>
      <name val="Arial"/>
      <family val="2"/>
    </font>
    <font>
      <sz val="10"/>
      <color indexed="8"/>
      <name val="MS Sans Serif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0"/>
      <color indexed="12"/>
      <name val="Arial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sz val="11"/>
      <color indexed="12"/>
      <name val="Book Antiqua"/>
      <family val="1"/>
    </font>
    <font>
      <i/>
      <sz val="11"/>
      <color indexed="23"/>
      <name val="Calibri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b/>
      <sz val="10"/>
      <color indexed="9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CG Times"/>
      <family val="1"/>
    </font>
    <font>
      <sz val="10"/>
      <name val="Helv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b/>
      <sz val="11"/>
      <color indexed="63"/>
      <name val="Calibri"/>
      <family val="2"/>
    </font>
    <font>
      <sz val="10"/>
      <name val="palatino"/>
    </font>
    <font>
      <sz val="10"/>
      <color theme="1"/>
      <name val="Calibri"/>
      <family val="2"/>
      <scheme val="minor"/>
    </font>
    <font>
      <sz val="10"/>
      <name val="Times New Roman"/>
      <family val="1"/>
    </font>
    <font>
      <sz val="10"/>
      <color indexed="8"/>
      <name val="Arial"/>
      <family val="2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18"/>
      <color indexed="56"/>
      <name val="Cambria"/>
      <family val="1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.65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rgb="FF00B050"/>
      <name val="Arial"/>
      <family val="2"/>
    </font>
    <font>
      <b/>
      <sz val="10"/>
      <color rgb="FFFF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9C62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557">
    <xf numFmtId="0" fontId="0" fillId="0" borderId="0"/>
    <xf numFmtId="9" fontId="13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13" fillId="0" borderId="0"/>
    <xf numFmtId="0" fontId="29" fillId="0" borderId="0"/>
    <xf numFmtId="0" fontId="6" fillId="0" borderId="0"/>
    <xf numFmtId="9" fontId="6" fillId="0" borderId="0" applyFont="0" applyFill="0" applyBorder="0" applyAlignment="0" applyProtection="0"/>
    <xf numFmtId="0" fontId="4" fillId="0" borderId="0"/>
    <xf numFmtId="9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0" fontId="2" fillId="0" borderId="0"/>
    <xf numFmtId="0" fontId="30" fillId="0" borderId="0"/>
    <xf numFmtId="171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0" fontId="13" fillId="0" borderId="0">
      <alignment horizontal="left" wrapText="1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0" fontId="13" fillId="0" borderId="0">
      <alignment horizontal="left" wrapText="1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20" borderId="0" applyNumberFormat="0" applyFont="0" applyAlignment="0" applyProtection="0"/>
    <xf numFmtId="0" fontId="13" fillId="20" borderId="0" applyNumberFormat="0" applyFont="0" applyAlignment="0" applyProtection="0"/>
    <xf numFmtId="0" fontId="13" fillId="20" borderId="0" applyNumberFormat="0" applyFont="0" applyAlignment="0" applyProtection="0"/>
    <xf numFmtId="179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180" fontId="13" fillId="0" borderId="0" applyFont="0" applyFill="0" applyBorder="0" applyProtection="0">
      <alignment horizontal="right"/>
    </xf>
    <xf numFmtId="180" fontId="13" fillId="0" borderId="0" applyFont="0" applyFill="0" applyBorder="0" applyProtection="0">
      <alignment horizontal="right"/>
    </xf>
    <xf numFmtId="180" fontId="1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36" fillId="21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36" fillId="27" borderId="0" applyNumberFormat="0" applyBorder="0" applyAlignment="0" applyProtection="0"/>
    <xf numFmtId="0" fontId="36" fillId="28" borderId="0" applyNumberFormat="0" applyBorder="0" applyAlignment="0" applyProtection="0"/>
    <xf numFmtId="0" fontId="36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29" borderId="0" applyNumberFormat="0" applyBorder="0" applyAlignment="0" applyProtection="0"/>
    <xf numFmtId="0" fontId="36" fillId="24" borderId="0" applyNumberFormat="0" applyBorder="0" applyAlignment="0" applyProtection="0"/>
    <xf numFmtId="0" fontId="36" fillId="24" borderId="0" applyNumberFormat="0" applyBorder="0" applyAlignment="0" applyProtection="0"/>
    <xf numFmtId="0" fontId="36" fillId="27" borderId="0" applyNumberFormat="0" applyBorder="0" applyAlignment="0" applyProtection="0"/>
    <xf numFmtId="0" fontId="36" fillId="27" borderId="0" applyNumberFormat="0" applyBorder="0" applyAlignment="0" applyProtection="0"/>
    <xf numFmtId="0" fontId="36" fillId="30" borderId="0" applyNumberFormat="0" applyBorder="0" applyAlignment="0" applyProtection="0"/>
    <xf numFmtId="0" fontId="36" fillId="30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28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29" borderId="0" applyNumberFormat="0" applyBorder="0" applyAlignment="0" applyProtection="0"/>
    <xf numFmtId="0" fontId="37" fillId="32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2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8" borderId="0" applyNumberFormat="0" applyBorder="0" applyAlignment="0" applyProtection="0"/>
    <xf numFmtId="0" fontId="37" fillId="38" borderId="0" applyNumberFormat="0" applyBorder="0" applyAlignment="0" applyProtection="0"/>
    <xf numFmtId="181" fontId="13" fillId="0" borderId="0"/>
    <xf numFmtId="181" fontId="13" fillId="0" borderId="0"/>
    <xf numFmtId="181" fontId="13" fillId="0" borderId="0"/>
    <xf numFmtId="0" fontId="38" fillId="22" borderId="0" applyNumberFormat="0" applyBorder="0" applyAlignment="0" applyProtection="0"/>
    <xf numFmtId="0" fontId="38" fillId="22" borderId="0" applyNumberFormat="0" applyBorder="0" applyAlignment="0" applyProtection="0"/>
    <xf numFmtId="0" fontId="39" fillId="39" borderId="16" applyNumberFormat="0" applyAlignment="0" applyProtection="0"/>
    <xf numFmtId="0" fontId="40" fillId="0" borderId="0"/>
    <xf numFmtId="0" fontId="41" fillId="0" borderId="0" applyNumberFormat="0" applyFill="0" applyBorder="0" applyAlignment="0" applyProtection="0"/>
    <xf numFmtId="0" fontId="13" fillId="40" borderId="0" applyNumberFormat="0"/>
    <xf numFmtId="0" fontId="13" fillId="40" borderId="0" applyNumberFormat="0"/>
    <xf numFmtId="0" fontId="13" fillId="40" borderId="0" applyNumberFormat="0"/>
    <xf numFmtId="0" fontId="13" fillId="0" borderId="17" applyBorder="0"/>
    <xf numFmtId="0" fontId="13" fillId="0" borderId="17" applyBorder="0"/>
    <xf numFmtId="0" fontId="13" fillId="0" borderId="17" applyBorder="0"/>
    <xf numFmtId="0" fontId="39" fillId="39" borderId="16" applyNumberFormat="0" applyAlignment="0" applyProtection="0"/>
    <xf numFmtId="0" fontId="39" fillId="39" borderId="16" applyNumberFormat="0" applyAlignment="0" applyProtection="0"/>
    <xf numFmtId="49" fontId="42" fillId="0" borderId="0">
      <alignment horizontal="left" vertical="center" wrapText="1"/>
    </xf>
    <xf numFmtId="0" fontId="43" fillId="41" borderId="18" applyNumberFormat="0" applyAlignment="0" applyProtection="0"/>
    <xf numFmtId="0" fontId="43" fillId="41" borderId="18" applyNumberFormat="0" applyAlignment="0" applyProtection="0"/>
    <xf numFmtId="0" fontId="1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5" fillId="0" borderId="4" applyBorder="0">
      <alignment horizontal="center"/>
    </xf>
    <xf numFmtId="182" fontId="13" fillId="0" borderId="0" applyFont="0" applyFill="0" applyBorder="0" applyAlignment="0" applyProtection="0"/>
    <xf numFmtId="43" fontId="2" fillId="0" borderId="0" applyFont="0" applyFill="0" applyBorder="0" applyAlignment="0" applyProtection="0"/>
    <xf numFmtId="183" fontId="13" fillId="0" borderId="0" applyFont="0" applyFill="0" applyBorder="0" applyAlignment="0" applyProtection="0"/>
    <xf numFmtId="183" fontId="2" fillId="0" borderId="0" applyFont="0" applyFill="0" applyBorder="0" applyAlignment="0" applyProtection="0"/>
    <xf numFmtId="0" fontId="46" fillId="0" borderId="0"/>
    <xf numFmtId="0" fontId="43" fillId="41" borderId="18" applyNumberFormat="0" applyAlignment="0" applyProtection="0"/>
    <xf numFmtId="0" fontId="13" fillId="0" borderId="12">
      <alignment horizontal="left"/>
    </xf>
    <xf numFmtId="0" fontId="13" fillId="0" borderId="12">
      <alignment horizontal="left"/>
    </xf>
    <xf numFmtId="0" fontId="13" fillId="0" borderId="12">
      <alignment horizontal="left"/>
    </xf>
    <xf numFmtId="183" fontId="15" fillId="0" borderId="0" applyFont="0" applyFill="0" applyBorder="0" applyAlignment="0" applyProtection="0">
      <alignment horizontal="center"/>
    </xf>
    <xf numFmtId="0" fontId="47" fillId="0" borderId="19">
      <protection locked="0"/>
    </xf>
    <xf numFmtId="184" fontId="13" fillId="0" borderId="0" applyFont="0" applyFill="0" applyBorder="0" applyAlignment="0" applyProtection="0"/>
    <xf numFmtId="185" fontId="40" fillId="0" borderId="0"/>
    <xf numFmtId="186" fontId="13" fillId="0" borderId="0" applyFont="0" applyFill="0" applyBorder="0" applyAlignment="0" applyProtection="0"/>
    <xf numFmtId="187" fontId="13" fillId="0" borderId="0" applyFont="0" applyFill="0" applyBorder="0" applyAlignment="0" applyProtection="0"/>
    <xf numFmtId="184" fontId="13" fillId="0" borderId="0" applyFont="0" applyFill="0" applyBorder="0" applyAlignment="0" applyProtection="0"/>
    <xf numFmtId="184" fontId="13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188" fontId="13" fillId="0" borderId="1" applyNumberFormat="0" applyFill="0" applyBorder="0" applyAlignment="0" applyProtection="0"/>
    <xf numFmtId="188" fontId="13" fillId="0" borderId="1" applyNumberFormat="0" applyFill="0" applyBorder="0" applyAlignment="0" applyProtection="0"/>
    <xf numFmtId="188" fontId="13" fillId="0" borderId="1" applyNumberFormat="0" applyFill="0" applyBorder="0" applyAlignment="0" applyProtection="0"/>
    <xf numFmtId="189" fontId="14" fillId="0" borderId="0">
      <alignment horizontal="left"/>
    </xf>
    <xf numFmtId="189" fontId="14" fillId="0" borderId="0">
      <alignment horizontal="left"/>
    </xf>
    <xf numFmtId="189" fontId="14" fillId="0" borderId="0">
      <alignment horizontal="left"/>
    </xf>
    <xf numFmtId="0" fontId="49" fillId="0" borderId="20" applyNumberFormat="0" applyFill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0" fontId="51" fillId="23" borderId="0" applyNumberFormat="0" applyBorder="0" applyAlignment="0" applyProtection="0"/>
    <xf numFmtId="0" fontId="51" fillId="23" borderId="0" applyNumberFormat="0" applyBorder="0" applyAlignment="0" applyProtection="0"/>
    <xf numFmtId="0" fontId="51" fillId="23" borderId="0" applyNumberFormat="0" applyBorder="0" applyAlignment="0" applyProtection="0"/>
    <xf numFmtId="190" fontId="13" fillId="0" borderId="0"/>
    <xf numFmtId="190" fontId="13" fillId="0" borderId="0"/>
    <xf numFmtId="190" fontId="13" fillId="0" borderId="0"/>
    <xf numFmtId="0" fontId="52" fillId="42" borderId="0" applyNumberFormat="0"/>
    <xf numFmtId="0" fontId="13" fillId="43" borderId="0" applyNumberFormat="0"/>
    <xf numFmtId="0" fontId="13" fillId="43" borderId="0" applyNumberFormat="0"/>
    <xf numFmtId="0" fontId="13" fillId="43" borderId="0" applyNumberFormat="0"/>
    <xf numFmtId="0" fontId="13" fillId="43" borderId="0" applyNumberFormat="0"/>
    <xf numFmtId="0" fontId="13" fillId="43" borderId="0" applyNumberFormat="0"/>
    <xf numFmtId="0" fontId="53" fillId="0" borderId="21" applyNumberFormat="0" applyFill="0" applyAlignment="0" applyProtection="0"/>
    <xf numFmtId="0" fontId="53" fillId="0" borderId="21" applyNumberFormat="0" applyFill="0" applyAlignment="0" applyProtection="0"/>
    <xf numFmtId="0" fontId="54" fillId="0" borderId="22" applyNumberFormat="0" applyFill="0" applyAlignment="0" applyProtection="0"/>
    <xf numFmtId="0" fontId="54" fillId="0" borderId="22" applyNumberFormat="0" applyFill="0" applyAlignment="0" applyProtection="0"/>
    <xf numFmtId="0" fontId="55" fillId="0" borderId="23" applyNumberFormat="0" applyFill="0" applyAlignment="0" applyProtection="0"/>
    <xf numFmtId="0" fontId="55" fillId="0" borderId="23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15" fontId="40" fillId="40" borderId="0" applyNumberFormat="0">
      <protection locked="0"/>
    </xf>
    <xf numFmtId="15" fontId="40" fillId="40" borderId="0" applyNumberFormat="0">
      <protection locked="0"/>
    </xf>
    <xf numFmtId="15" fontId="40" fillId="40" borderId="0" applyNumberFormat="0">
      <protection locked="0"/>
    </xf>
    <xf numFmtId="15" fontId="40" fillId="40" borderId="0" applyNumberFormat="0">
      <protection locked="0"/>
    </xf>
    <xf numFmtId="0" fontId="40" fillId="0" borderId="0" applyNumberFormat="0" applyBorder="0" applyAlignment="0" applyProtection="0"/>
    <xf numFmtId="0" fontId="40" fillId="0" borderId="0" applyNumberFormat="0" applyBorder="0" applyAlignment="0" applyProtection="0"/>
    <xf numFmtId="0" fontId="40" fillId="0" borderId="0" applyNumberFormat="0" applyBorder="0" applyAlignment="0" applyProtection="0"/>
    <xf numFmtId="0" fontId="56" fillId="26" borderId="16" applyNumberFormat="0" applyAlignment="0" applyProtection="0"/>
    <xf numFmtId="0" fontId="40" fillId="0" borderId="0">
      <alignment horizontal="center"/>
    </xf>
    <xf numFmtId="182" fontId="13" fillId="0" borderId="0" applyFont="0" applyFill="0" applyBorder="0" applyAlignment="0" applyProtection="0"/>
    <xf numFmtId="191" fontId="57" fillId="0" borderId="0" applyFont="0" applyFill="0" applyBorder="0" applyAlignment="0" applyProtection="0"/>
    <xf numFmtId="0" fontId="58" fillId="0" borderId="0"/>
    <xf numFmtId="0" fontId="58" fillId="0" borderId="0"/>
    <xf numFmtId="0" fontId="58" fillId="0" borderId="0"/>
    <xf numFmtId="0" fontId="53" fillId="0" borderId="21" applyNumberFormat="0" applyFill="0" applyAlignment="0" applyProtection="0"/>
    <xf numFmtId="0" fontId="54" fillId="0" borderId="22" applyNumberFormat="0" applyFill="0" applyAlignment="0" applyProtection="0"/>
    <xf numFmtId="0" fontId="55" fillId="0" borderId="23" applyNumberFormat="0" applyFill="0" applyAlignment="0" applyProtection="0"/>
    <xf numFmtId="0" fontId="55" fillId="0" borderId="0" applyNumberFormat="0" applyFill="0" applyBorder="0" applyAlignment="0" applyProtection="0"/>
    <xf numFmtId="0" fontId="15" fillId="0" borderId="0">
      <alignment horizontal="center"/>
    </xf>
    <xf numFmtId="0" fontId="15" fillId="0" borderId="0">
      <alignment horizontal="center"/>
    </xf>
    <xf numFmtId="0" fontId="15" fillId="0" borderId="0">
      <alignment horizontal="center"/>
    </xf>
    <xf numFmtId="167" fontId="15" fillId="0" borderId="0" applyNumberFormat="0" applyFill="0" applyBorder="0" applyProtection="0">
      <alignment horizontal="center"/>
    </xf>
    <xf numFmtId="0" fontId="49" fillId="0" borderId="20" applyNumberFormat="0" applyFill="0" applyAlignment="0" applyProtection="0"/>
    <xf numFmtId="0" fontId="49" fillId="0" borderId="20" applyNumberFormat="0" applyFill="0" applyAlignment="0" applyProtection="0"/>
    <xf numFmtId="192" fontId="13" fillId="0" borderId="0" applyFont="0" applyFill="0" applyBorder="0" applyAlignment="0" applyProtection="0"/>
    <xf numFmtId="193" fontId="13" fillId="0" borderId="0" applyFont="0" applyFill="0" applyBorder="0" applyAlignment="0" applyProtection="0"/>
    <xf numFmtId="37" fontId="13" fillId="0" borderId="0" applyFont="0" applyFill="0" applyBorder="0" applyAlignment="0" applyProtection="0"/>
    <xf numFmtId="37" fontId="13" fillId="0" borderId="0" applyFont="0" applyFill="0" applyBorder="0" applyAlignment="0" applyProtection="0"/>
    <xf numFmtId="37" fontId="13" fillId="0" borderId="0" applyFont="0" applyFill="0" applyBorder="0" applyAlignment="0" applyProtection="0"/>
    <xf numFmtId="194" fontId="59" fillId="0" borderId="0" applyFont="0" applyFill="0" applyBorder="0" applyAlignment="0" applyProtection="0"/>
    <xf numFmtId="195" fontId="59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13" fillId="0" borderId="0" applyFont="0" applyFill="0" applyBorder="0" applyAlignment="0" applyProtection="0"/>
    <xf numFmtId="0" fontId="60" fillId="20" borderId="0" applyNumberFormat="0" applyBorder="0" applyAlignment="0" applyProtection="0"/>
    <xf numFmtId="0" fontId="60" fillId="20" borderId="0" applyNumberFormat="0" applyBorder="0" applyAlignment="0" applyProtection="0"/>
    <xf numFmtId="0" fontId="60" fillId="20" borderId="0" applyNumberFormat="0" applyBorder="0" applyAlignment="0" applyProtection="0"/>
    <xf numFmtId="198" fontId="13" fillId="0" borderId="0"/>
    <xf numFmtId="198" fontId="13" fillId="0" borderId="0"/>
    <xf numFmtId="198" fontId="13" fillId="0" borderId="0"/>
    <xf numFmtId="0" fontId="2" fillId="0" borderId="0"/>
    <xf numFmtId="0" fontId="2" fillId="0" borderId="0"/>
    <xf numFmtId="0" fontId="36" fillId="44" borderId="24" applyNumberFormat="0" applyFont="0" applyAlignment="0" applyProtection="0"/>
    <xf numFmtId="0" fontId="36" fillId="44" borderId="24" applyNumberFormat="0" applyFont="0" applyAlignment="0" applyProtection="0"/>
    <xf numFmtId="0" fontId="36" fillId="44" borderId="24" applyNumberFormat="0" applyFont="0" applyAlignment="0" applyProtection="0"/>
    <xf numFmtId="0" fontId="36" fillId="44" borderId="25" applyNumberFormat="0" applyFont="0" applyAlignment="0" applyProtection="0"/>
    <xf numFmtId="0" fontId="36" fillId="44" borderId="25" applyNumberFormat="0" applyFont="0" applyAlignment="0" applyProtection="0"/>
    <xf numFmtId="0" fontId="61" fillId="0" borderId="26"/>
    <xf numFmtId="199" fontId="15" fillId="0" borderId="0" applyFont="0" applyFill="0" applyBorder="0" applyAlignment="0" applyProtection="0">
      <alignment horizontal="center"/>
    </xf>
    <xf numFmtId="0" fontId="13" fillId="44" borderId="25" applyNumberFormat="0" applyFont="0" applyAlignment="0" applyProtection="0"/>
    <xf numFmtId="0" fontId="13" fillId="44" borderId="25" applyNumberFormat="0" applyFont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200" fontId="1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0" fontId="38" fillId="22" borderId="0" applyNumberFormat="0" applyBorder="0" applyAlignment="0" applyProtection="0"/>
    <xf numFmtId="0" fontId="64" fillId="39" borderId="27" applyNumberFormat="0" applyAlignment="0" applyProtection="0"/>
    <xf numFmtId="0" fontId="64" fillId="39" borderId="27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65" fillId="0" borderId="0" applyFont="0" applyFill="0" applyBorder="0" applyAlignment="0" applyProtection="0"/>
    <xf numFmtId="9" fontId="66" fillId="0" borderId="0" applyFont="0" applyFill="0" applyBorder="0" applyAlignment="0" applyProtection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5" fillId="45" borderId="2" applyNumberFormat="0" applyBorder="0" applyAlignment="0"/>
    <xf numFmtId="201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0" fontId="13" fillId="0" borderId="0" applyNumberFormat="0" applyBorder="0"/>
    <xf numFmtId="0" fontId="13" fillId="0" borderId="0" applyNumberFormat="0" applyBorder="0"/>
    <xf numFmtId="0" fontId="13" fillId="0" borderId="0" applyNumberFormat="0" applyBorder="0"/>
    <xf numFmtId="183" fontId="15" fillId="0" borderId="0" applyFont="0" applyFill="0" applyBorder="0" applyAlignment="0" applyProtection="0">
      <alignment horizontal="center"/>
    </xf>
    <xf numFmtId="0" fontId="66" fillId="0" borderId="0"/>
    <xf numFmtId="0" fontId="13" fillId="0" borderId="0"/>
    <xf numFmtId="202" fontId="68" fillId="0" borderId="0" applyFill="0" applyBorder="0"/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49" fontId="69" fillId="0" borderId="0" applyFill="0" applyBorder="0" applyProtection="0">
      <alignment horizontal="left" wrapText="1"/>
    </xf>
    <xf numFmtId="49" fontId="69" fillId="0" borderId="0" applyFill="0" applyBorder="0" applyProtection="0">
      <alignment horizontal="left"/>
    </xf>
    <xf numFmtId="49" fontId="14" fillId="0" borderId="0" applyFill="0" applyBorder="0" applyProtection="0">
      <alignment horizontal="left" wrapText="1"/>
    </xf>
    <xf numFmtId="49" fontId="14" fillId="0" borderId="0" applyFill="0" applyBorder="0" applyProtection="0">
      <alignment horizontal="left" wrapText="1"/>
    </xf>
    <xf numFmtId="49" fontId="14" fillId="0" borderId="0" applyFill="0" applyBorder="0" applyProtection="0">
      <alignment horizontal="left" wrapText="1"/>
    </xf>
    <xf numFmtId="49" fontId="14" fillId="0" borderId="0" applyFill="0" applyBorder="0" applyProtection="0">
      <alignment horizontal="left"/>
    </xf>
    <xf numFmtId="49" fontId="14" fillId="0" borderId="0" applyFill="0" applyBorder="0" applyProtection="0">
      <alignment horizontal="left"/>
    </xf>
    <xf numFmtId="49" fontId="14" fillId="0" borderId="0" applyFill="0" applyBorder="0" applyProtection="0">
      <alignment horizontal="left"/>
    </xf>
    <xf numFmtId="49" fontId="69" fillId="0" borderId="0" applyFill="0" applyBorder="0" applyProtection="0">
      <alignment horizontal="center" wrapText="1"/>
    </xf>
    <xf numFmtId="49" fontId="69" fillId="0" borderId="0" applyFill="0" applyBorder="0" applyProtection="0">
      <alignment horizontal="center"/>
    </xf>
    <xf numFmtId="49" fontId="14" fillId="0" borderId="0" applyFill="0" applyBorder="0" applyProtection="0">
      <alignment horizontal="center" wrapText="1"/>
    </xf>
    <xf numFmtId="49" fontId="14" fillId="0" borderId="0" applyFill="0" applyBorder="0" applyProtection="0">
      <alignment horizontal="center" wrapText="1"/>
    </xf>
    <xf numFmtId="49" fontId="14" fillId="0" borderId="0" applyFill="0" applyBorder="0" applyProtection="0">
      <alignment horizontal="center" wrapText="1"/>
    </xf>
    <xf numFmtId="49" fontId="14" fillId="0" borderId="0" applyFill="0" applyBorder="0" applyProtection="0">
      <alignment horizontal="center"/>
    </xf>
    <xf numFmtId="49" fontId="14" fillId="0" borderId="0" applyFill="0" applyBorder="0" applyProtection="0">
      <alignment horizontal="center"/>
    </xf>
    <xf numFmtId="49" fontId="14" fillId="0" borderId="0" applyFill="0" applyBorder="0" applyProtection="0">
      <alignment horizontal="center"/>
    </xf>
    <xf numFmtId="49" fontId="69" fillId="0" borderId="0" applyFill="0" applyBorder="0" applyProtection="0">
      <alignment horizontal="right" wrapText="1"/>
    </xf>
    <xf numFmtId="49" fontId="69" fillId="0" borderId="0" applyFill="0" applyBorder="0" applyProtection="0">
      <alignment horizontal="right"/>
    </xf>
    <xf numFmtId="49" fontId="14" fillId="0" borderId="0" applyFill="0" applyBorder="0" applyProtection="0">
      <alignment horizontal="right" wrapText="1"/>
    </xf>
    <xf numFmtId="49" fontId="14" fillId="0" borderId="0" applyFill="0" applyBorder="0" applyProtection="0">
      <alignment horizontal="right" wrapText="1"/>
    </xf>
    <xf numFmtId="49" fontId="14" fillId="0" borderId="0" applyFill="0" applyBorder="0" applyProtection="0">
      <alignment horizontal="right" wrapText="1"/>
    </xf>
    <xf numFmtId="49" fontId="14" fillId="0" borderId="0" applyFill="0" applyBorder="0" applyProtection="0">
      <alignment horizontal="right"/>
    </xf>
    <xf numFmtId="49" fontId="14" fillId="0" borderId="0" applyFill="0" applyBorder="0" applyProtection="0">
      <alignment horizontal="right"/>
    </xf>
    <xf numFmtId="49" fontId="14" fillId="0" borderId="0" applyFill="0" applyBorder="0" applyProtection="0">
      <alignment horizontal="right"/>
    </xf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70" fillId="0" borderId="28" applyNumberFormat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0" borderId="29" applyNumberFormat="0" applyFill="0" applyAlignment="0" applyProtection="0"/>
    <xf numFmtId="0" fontId="77" fillId="0" borderId="29" applyNumberFormat="0" applyFill="0" applyAlignment="0" applyProtection="0"/>
    <xf numFmtId="0" fontId="77" fillId="0" borderId="29" applyNumberFormat="0" applyFill="0" applyAlignment="0" applyProtection="0"/>
    <xf numFmtId="0" fontId="64" fillId="39" borderId="27" applyNumberFormat="0" applyAlignment="0" applyProtection="0"/>
    <xf numFmtId="184" fontId="13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15" fillId="0" borderId="0">
      <alignment horizontal="left"/>
    </xf>
    <xf numFmtId="0" fontId="15" fillId="0" borderId="0">
      <alignment horizontal="left"/>
    </xf>
    <xf numFmtId="0" fontId="15" fillId="0" borderId="0">
      <alignment horizontal="left"/>
    </xf>
    <xf numFmtId="203" fontId="13" fillId="0" borderId="0" applyFont="0" applyFill="0" applyBorder="0" applyAlignment="0" applyProtection="0"/>
    <xf numFmtId="203" fontId="13" fillId="0" borderId="0" applyFont="0" applyFill="0" applyBorder="0" applyAlignment="0" applyProtection="0"/>
    <xf numFmtId="203" fontId="1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204" fontId="13" fillId="0" borderId="0" applyFont="0" applyFill="0" applyBorder="0" applyAlignment="0" applyProtection="0"/>
    <xf numFmtId="205" fontId="1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</cellStyleXfs>
  <cellXfs count="349">
    <xf numFmtId="0" fontId="0" fillId="0" borderId="0" xfId="0"/>
    <xf numFmtId="0" fontId="0" fillId="2" borderId="2" xfId="0" applyFill="1" applyBorder="1"/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0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4" borderId="0" xfId="0" applyFill="1"/>
    <xf numFmtId="10" fontId="0" fillId="4" borderId="0" xfId="1" applyNumberFormat="1" applyFont="1" applyFill="1" applyAlignment="1">
      <alignment horizontal="center"/>
    </xf>
    <xf numFmtId="0" fontId="18" fillId="2" borderId="2" xfId="0" applyFont="1" applyFill="1" applyBorder="1"/>
    <xf numFmtId="10" fontId="0" fillId="4" borderId="0" xfId="1" applyNumberFormat="1" applyFont="1" applyFill="1" applyBorder="1" applyAlignment="1">
      <alignment horizontal="center"/>
    </xf>
    <xf numFmtId="0" fontId="0" fillId="4" borderId="2" xfId="0" applyFill="1" applyBorder="1"/>
    <xf numFmtId="0" fontId="18" fillId="4" borderId="2" xfId="0" applyFont="1" applyFill="1" applyBorder="1"/>
    <xf numFmtId="1" fontId="21" fillId="5" borderId="4" xfId="0" applyNumberFormat="1" applyFont="1" applyFill="1" applyBorder="1" applyAlignment="1">
      <alignment horizontal="center" wrapText="1"/>
    </xf>
    <xf numFmtId="10" fontId="15" fillId="6" borderId="0" xfId="1" applyNumberFormat="1" applyFon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" fontId="0" fillId="4" borderId="0" xfId="0" applyNumberFormat="1" applyFill="1" applyBorder="1" applyAlignment="1">
      <alignment horizontal="center"/>
    </xf>
    <xf numFmtId="2" fontId="15" fillId="6" borderId="0" xfId="1" applyNumberFormat="1" applyFont="1" applyFill="1" applyBorder="1" applyAlignment="1">
      <alignment horizontal="center"/>
    </xf>
    <xf numFmtId="10" fontId="17" fillId="4" borderId="0" xfId="1" applyNumberFormat="1" applyFont="1" applyFill="1" applyBorder="1" applyAlignment="1">
      <alignment horizontal="center"/>
    </xf>
    <xf numFmtId="0" fontId="0" fillId="4" borderId="0" xfId="0" applyNumberFormat="1" applyFont="1" applyFill="1" applyBorder="1" applyAlignment="1" applyProtection="1"/>
    <xf numFmtId="0" fontId="0" fillId="4" borderId="0" xfId="0" applyNumberFormat="1" applyFill="1" applyBorder="1" applyAlignment="1" applyProtection="1"/>
    <xf numFmtId="0" fontId="0" fillId="2" borderId="8" xfId="0" applyFill="1" applyBorder="1"/>
    <xf numFmtId="1" fontId="0" fillId="2" borderId="9" xfId="0" applyNumberFormat="1" applyFill="1" applyBorder="1" applyAlignment="1">
      <alignment horizontal="center"/>
    </xf>
    <xf numFmtId="0" fontId="0" fillId="0" borderId="9" xfId="0" applyBorder="1"/>
    <xf numFmtId="0" fontId="16" fillId="0" borderId="0" xfId="2" applyFont="1"/>
    <xf numFmtId="0" fontId="12" fillId="0" borderId="0" xfId="2"/>
    <xf numFmtId="0" fontId="23" fillId="0" borderId="0" xfId="0" applyFont="1"/>
    <xf numFmtId="0" fontId="20" fillId="0" borderId="0" xfId="2" applyFont="1"/>
    <xf numFmtId="14" fontId="12" fillId="0" borderId="0" xfId="2" applyNumberFormat="1"/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6" fillId="0" borderId="2" xfId="2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2" fontId="16" fillId="0" borderId="2" xfId="2" applyNumberFormat="1" applyFont="1" applyBorder="1" applyAlignment="1">
      <alignment horizontal="center"/>
    </xf>
    <xf numFmtId="2" fontId="16" fillId="0" borderId="0" xfId="2" applyNumberFormat="1" applyFont="1" applyBorder="1" applyAlignment="1">
      <alignment horizontal="center"/>
    </xf>
    <xf numFmtId="2" fontId="16" fillId="0" borderId="1" xfId="2" applyNumberFormat="1" applyFont="1" applyBorder="1" applyAlignment="1">
      <alignment horizontal="center"/>
    </xf>
    <xf numFmtId="2" fontId="16" fillId="7" borderId="2" xfId="2" applyNumberFormat="1" applyFont="1" applyFill="1" applyBorder="1" applyAlignment="1">
      <alignment horizontal="center"/>
    </xf>
    <xf numFmtId="2" fontId="16" fillId="7" borderId="0" xfId="2" applyNumberFormat="1" applyFont="1" applyFill="1" applyBorder="1" applyAlignment="1">
      <alignment horizontal="center"/>
    </xf>
    <xf numFmtId="2" fontId="16" fillId="7" borderId="1" xfId="2" applyNumberFormat="1" applyFont="1" applyFill="1" applyBorder="1" applyAlignment="1">
      <alignment horizontal="center"/>
    </xf>
    <xf numFmtId="10" fontId="12" fillId="0" borderId="0" xfId="2" applyNumberForma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0" fontId="12" fillId="0" borderId="0" xfId="2" applyBorder="1" applyAlignment="1">
      <alignment horizontal="center"/>
    </xf>
    <xf numFmtId="0" fontId="12" fillId="0" borderId="2" xfId="2" applyBorder="1"/>
    <xf numFmtId="165" fontId="12" fillId="0" borderId="0" xfId="2" applyNumberFormat="1"/>
    <xf numFmtId="14" fontId="15" fillId="0" borderId="8" xfId="0" applyNumberFormat="1" applyFont="1" applyBorder="1" applyAlignment="1">
      <alignment horizontal="center"/>
    </xf>
    <xf numFmtId="14" fontId="12" fillId="0" borderId="1" xfId="2" applyNumberFormat="1" applyFont="1" applyBorder="1" applyAlignment="1">
      <alignment horizontal="left"/>
    </xf>
    <xf numFmtId="14" fontId="12" fillId="7" borderId="1" xfId="2" applyNumberFormat="1" applyFont="1" applyFill="1" applyBorder="1" applyAlignment="1">
      <alignment horizontal="left"/>
    </xf>
    <xf numFmtId="14" fontId="18" fillId="0" borderId="1" xfId="0" applyNumberFormat="1" applyFont="1" applyBorder="1" applyAlignment="1">
      <alignment horizontal="left"/>
    </xf>
    <xf numFmtId="0" fontId="12" fillId="0" borderId="1" xfId="2" applyFont="1" applyBorder="1" applyAlignment="1">
      <alignment horizontal="left"/>
    </xf>
    <xf numFmtId="14" fontId="12" fillId="7" borderId="0" xfId="2" applyNumberFormat="1" applyFill="1"/>
    <xf numFmtId="0" fontId="12" fillId="7" borderId="0" xfId="2" applyFill="1"/>
    <xf numFmtId="165" fontId="12" fillId="7" borderId="0" xfId="2" applyNumberFormat="1" applyFill="1"/>
    <xf numFmtId="0" fontId="12" fillId="0" borderId="0" xfId="2" applyBorder="1"/>
    <xf numFmtId="10" fontId="16" fillId="3" borderId="2" xfId="1" applyNumberFormat="1" applyFont="1" applyFill="1" applyBorder="1" applyAlignment="1">
      <alignment horizontal="center"/>
    </xf>
    <xf numFmtId="10" fontId="16" fillId="3" borderId="0" xfId="1" applyNumberFormat="1" applyFont="1" applyFill="1" applyBorder="1" applyAlignment="1">
      <alignment horizontal="center"/>
    </xf>
    <xf numFmtId="10" fontId="16" fillId="3" borderId="1" xfId="1" applyNumberFormat="1" applyFont="1" applyFill="1" applyBorder="1" applyAlignment="1">
      <alignment horizontal="center"/>
    </xf>
    <xf numFmtId="0" fontId="12" fillId="0" borderId="0" xfId="2" applyFill="1"/>
    <xf numFmtId="0" fontId="18" fillId="0" borderId="9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8" fillId="8" borderId="9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0" fontId="12" fillId="0" borderId="0" xfId="1" applyNumberFormat="1" applyFont="1" applyAlignment="1">
      <alignment horizontal="center"/>
    </xf>
    <xf numFmtId="0" fontId="12" fillId="0" borderId="0" xfId="2" applyAlignment="1">
      <alignment horizontal="center"/>
    </xf>
    <xf numFmtId="10" fontId="0" fillId="0" borderId="0" xfId="1" applyNumberFormat="1" applyFont="1" applyFill="1" applyAlignment="1">
      <alignment horizontal="center"/>
    </xf>
    <xf numFmtId="10" fontId="21" fillId="9" borderId="0" xfId="1" applyNumberFormat="1" applyFont="1" applyFill="1" applyAlignment="1">
      <alignment horizontal="center"/>
    </xf>
    <xf numFmtId="10" fontId="12" fillId="0" borderId="0" xfId="2" applyNumberFormat="1" applyFill="1" applyAlignment="1">
      <alignment horizontal="center"/>
    </xf>
    <xf numFmtId="0" fontId="0" fillId="0" borderId="4" xfId="0" applyFill="1" applyBorder="1" applyAlignment="1">
      <alignment horizontal="center"/>
    </xf>
    <xf numFmtId="10" fontId="0" fillId="8" borderId="0" xfId="1" applyNumberFormat="1" applyFont="1" applyFill="1" applyBorder="1" applyAlignment="1">
      <alignment horizontal="center"/>
    </xf>
    <xf numFmtId="14" fontId="25" fillId="9" borderId="1" xfId="2" applyNumberFormat="1" applyFont="1" applyFill="1" applyBorder="1" applyAlignment="1">
      <alignment horizontal="left"/>
    </xf>
    <xf numFmtId="14" fontId="25" fillId="9" borderId="0" xfId="2" applyNumberFormat="1" applyFont="1" applyFill="1"/>
    <xf numFmtId="0" fontId="25" fillId="9" borderId="0" xfId="2" applyFont="1" applyFill="1"/>
    <xf numFmtId="165" fontId="25" fillId="9" borderId="0" xfId="2" applyNumberFormat="1" applyFont="1" applyFill="1"/>
    <xf numFmtId="2" fontId="19" fillId="9" borderId="2" xfId="2" applyNumberFormat="1" applyFont="1" applyFill="1" applyBorder="1" applyAlignment="1">
      <alignment horizontal="center"/>
    </xf>
    <xf numFmtId="2" fontId="19" fillId="9" borderId="0" xfId="2" applyNumberFormat="1" applyFont="1" applyFill="1" applyBorder="1" applyAlignment="1">
      <alignment horizontal="center"/>
    </xf>
    <xf numFmtId="2" fontId="19" fillId="9" borderId="1" xfId="2" applyNumberFormat="1" applyFont="1" applyFill="1" applyBorder="1" applyAlignment="1">
      <alignment horizontal="center"/>
    </xf>
    <xf numFmtId="10" fontId="0" fillId="10" borderId="0" xfId="1" applyNumberFormat="1" applyFont="1" applyFill="1" applyAlignment="1">
      <alignment horizontal="center"/>
    </xf>
    <xf numFmtId="0" fontId="0" fillId="0" borderId="10" xfId="0" applyFill="1" applyBorder="1"/>
    <xf numFmtId="0" fontId="12" fillId="0" borderId="1" xfId="2" applyBorder="1"/>
    <xf numFmtId="14" fontId="0" fillId="0" borderId="1" xfId="0" applyNumberFormat="1" applyFill="1" applyBorder="1"/>
    <xf numFmtId="0" fontId="11" fillId="0" borderId="1" xfId="2" applyFont="1" applyFill="1" applyBorder="1"/>
    <xf numFmtId="0" fontId="12" fillId="0" borderId="1" xfId="2" applyFill="1" applyBorder="1"/>
    <xf numFmtId="14" fontId="18" fillId="0" borderId="1" xfId="0" applyNumberFormat="1" applyFont="1" applyFill="1" applyBorder="1"/>
    <xf numFmtId="0" fontId="13" fillId="0" borderId="1" xfId="0" applyFont="1" applyFill="1" applyBorder="1"/>
    <xf numFmtId="0" fontId="10" fillId="0" borderId="1" xfId="2" applyFont="1" applyFill="1" applyBorder="1"/>
    <xf numFmtId="0" fontId="13" fillId="0" borderId="4" xfId="0" applyFont="1" applyFill="1" applyBorder="1" applyAlignment="1">
      <alignment horizontal="center"/>
    </xf>
    <xf numFmtId="10" fontId="12" fillId="0" borderId="0" xfId="2" applyNumberFormat="1" applyAlignment="1">
      <alignment horizontal="center"/>
    </xf>
    <xf numFmtId="166" fontId="12" fillId="0" borderId="0" xfId="4" applyNumberFormat="1" applyFont="1" applyAlignment="1">
      <alignment horizontal="center"/>
    </xf>
    <xf numFmtId="0" fontId="13" fillId="4" borderId="2" xfId="0" applyFont="1" applyFill="1" applyBorder="1"/>
    <xf numFmtId="10" fontId="17" fillId="9" borderId="0" xfId="1" applyNumberFormat="1" applyFont="1" applyFill="1" applyAlignment="1">
      <alignment horizontal="center"/>
    </xf>
    <xf numFmtId="2" fontId="24" fillId="2" borderId="0" xfId="1" applyNumberFormat="1" applyFont="1" applyFill="1" applyBorder="1" applyAlignment="1">
      <alignment horizontal="center"/>
    </xf>
    <xf numFmtId="10" fontId="13" fillId="2" borderId="0" xfId="1" applyNumberFormat="1" applyFont="1" applyFill="1" applyBorder="1" applyAlignment="1">
      <alignment horizontal="center"/>
    </xf>
    <xf numFmtId="0" fontId="12" fillId="4" borderId="0" xfId="2" applyFill="1" applyAlignment="1">
      <alignment horizontal="left"/>
    </xf>
    <xf numFmtId="0" fontId="12" fillId="4" borderId="0" xfId="2" applyFill="1"/>
    <xf numFmtId="0" fontId="9" fillId="12" borderId="1" xfId="2" applyFont="1" applyFill="1" applyBorder="1" applyAlignment="1">
      <alignment horizontal="center"/>
    </xf>
    <xf numFmtId="0" fontId="9" fillId="12" borderId="0" xfId="2" applyFont="1" applyFill="1" applyBorder="1" applyAlignment="1">
      <alignment horizontal="center"/>
    </xf>
    <xf numFmtId="0" fontId="9" fillId="12" borderId="10" xfId="2" applyFont="1" applyFill="1" applyBorder="1" applyAlignment="1">
      <alignment horizontal="center"/>
    </xf>
    <xf numFmtId="0" fontId="9" fillId="12" borderId="4" xfId="2" applyFont="1" applyFill="1" applyBorder="1" applyAlignment="1">
      <alignment horizontal="center"/>
    </xf>
    <xf numFmtId="0" fontId="9" fillId="0" borderId="1" xfId="2" applyFont="1" applyBorder="1" applyAlignment="1">
      <alignment horizontal="center"/>
    </xf>
    <xf numFmtId="168" fontId="9" fillId="0" borderId="0" xfId="2" applyNumberFormat="1" applyFont="1" applyBorder="1" applyAlignment="1">
      <alignment horizontal="center"/>
    </xf>
    <xf numFmtId="0" fontId="28" fillId="0" borderId="1" xfId="2" applyFont="1" applyBorder="1" applyAlignment="1">
      <alignment horizontal="center"/>
    </xf>
    <xf numFmtId="168" fontId="28" fillId="0" borderId="0" xfId="2" applyNumberFormat="1" applyFont="1" applyBorder="1" applyAlignment="1">
      <alignment horizontal="center"/>
    </xf>
    <xf numFmtId="0" fontId="9" fillId="0" borderId="0" xfId="2" applyFont="1" applyBorder="1" applyAlignment="1">
      <alignment horizontal="center"/>
    </xf>
    <xf numFmtId="168" fontId="0" fillId="4" borderId="0" xfId="0" applyNumberFormat="1" applyFill="1"/>
    <xf numFmtId="0" fontId="13" fillId="4" borderId="0" xfId="0" applyFont="1" applyFill="1"/>
    <xf numFmtId="10" fontId="27" fillId="11" borderId="0" xfId="1" applyNumberFormat="1" applyFont="1" applyFill="1" applyAlignment="1">
      <alignment horizontal="center"/>
    </xf>
    <xf numFmtId="0" fontId="9" fillId="0" borderId="0" xfId="2" applyFont="1"/>
    <xf numFmtId="0" fontId="12" fillId="0" borderId="8" xfId="2" applyBorder="1"/>
    <xf numFmtId="0" fontId="12" fillId="0" borderId="9" xfId="2" applyBorder="1"/>
    <xf numFmtId="0" fontId="12" fillId="0" borderId="11" xfId="2" applyBorder="1"/>
    <xf numFmtId="0" fontId="12" fillId="0" borderId="0" xfId="2" applyFill="1" applyBorder="1"/>
    <xf numFmtId="0" fontId="9" fillId="0" borderId="0" xfId="2" applyFont="1" applyFill="1" applyBorder="1"/>
    <xf numFmtId="0" fontId="8" fillId="0" borderId="0" xfId="2" applyFont="1"/>
    <xf numFmtId="169" fontId="12" fillId="0" borderId="0" xfId="2" applyNumberFormat="1"/>
    <xf numFmtId="0" fontId="7" fillId="0" borderId="0" xfId="2" applyFont="1" applyAlignment="1">
      <alignment horizontal="right"/>
    </xf>
    <xf numFmtId="169" fontId="12" fillId="0" borderId="0" xfId="2" applyNumberFormat="1" applyAlignment="1">
      <alignment horizontal="right"/>
    </xf>
    <xf numFmtId="14" fontId="12" fillId="0" borderId="0" xfId="2" applyNumberFormat="1" applyAlignment="1">
      <alignment horizontal="right"/>
    </xf>
    <xf numFmtId="0" fontId="12" fillId="0" borderId="0" xfId="2" applyAlignment="1">
      <alignment horizontal="right"/>
    </xf>
    <xf numFmtId="2" fontId="28" fillId="0" borderId="0" xfId="2" applyNumberFormat="1" applyFont="1" applyBorder="1" applyAlignment="1">
      <alignment horizontal="center"/>
    </xf>
    <xf numFmtId="2" fontId="28" fillId="7" borderId="0" xfId="2" applyNumberFormat="1" applyFont="1" applyFill="1" applyBorder="1" applyAlignment="1">
      <alignment horizontal="center"/>
    </xf>
    <xf numFmtId="168" fontId="0" fillId="4" borderId="0" xfId="1" applyNumberFormat="1" applyFont="1" applyFill="1" applyAlignment="1">
      <alignment horizontal="center"/>
    </xf>
    <xf numFmtId="168" fontId="0" fillId="4" borderId="0" xfId="0" applyNumberFormat="1" applyFill="1" applyAlignment="1">
      <alignment horizontal="center"/>
    </xf>
    <xf numFmtId="0" fontId="28" fillId="0" borderId="0" xfId="2" applyFont="1" applyBorder="1" applyAlignment="1">
      <alignment horizontal="center"/>
    </xf>
    <xf numFmtId="10" fontId="27" fillId="13" borderId="9" xfId="1" applyNumberFormat="1" applyFont="1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10" fontId="0" fillId="13" borderId="0" xfId="1" applyNumberFormat="1" applyFont="1" applyFill="1" applyBorder="1" applyAlignment="1">
      <alignment horizontal="center"/>
    </xf>
    <xf numFmtId="10" fontId="12" fillId="0" borderId="0" xfId="2" applyNumberFormat="1"/>
    <xf numFmtId="0" fontId="5" fillId="12" borderId="4" xfId="2" applyFont="1" applyFill="1" applyBorder="1" applyAlignment="1">
      <alignment horizontal="center"/>
    </xf>
    <xf numFmtId="10" fontId="5" fillId="0" borderId="9" xfId="2" applyNumberFormat="1" applyFont="1" applyBorder="1" applyAlignment="1">
      <alignment horizontal="center"/>
    </xf>
    <xf numFmtId="0" fontId="12" fillId="3" borderId="1" xfId="2" applyFill="1" applyBorder="1"/>
    <xf numFmtId="10" fontId="12" fillId="3" borderId="0" xfId="1" applyNumberFormat="1" applyFont="1" applyFill="1" applyAlignment="1">
      <alignment horizontal="center"/>
    </xf>
    <xf numFmtId="0" fontId="12" fillId="3" borderId="0" xfId="2" applyFill="1"/>
    <xf numFmtId="2" fontId="20" fillId="0" borderId="0" xfId="2" applyNumberFormat="1" applyFont="1" applyBorder="1" applyAlignment="1">
      <alignment horizontal="center"/>
    </xf>
    <xf numFmtId="168" fontId="20" fillId="0" borderId="0" xfId="2" applyNumberFormat="1" applyFont="1" applyBorder="1" applyAlignment="1">
      <alignment horizontal="center"/>
    </xf>
    <xf numFmtId="0" fontId="12" fillId="14" borderId="0" xfId="2" applyFill="1"/>
    <xf numFmtId="0" fontId="16" fillId="14" borderId="0" xfId="2" applyFont="1" applyFill="1"/>
    <xf numFmtId="0" fontId="12" fillId="14" borderId="3" xfId="2" applyFill="1" applyBorder="1"/>
    <xf numFmtId="0" fontId="12" fillId="14" borderId="4" xfId="2" applyFill="1" applyBorder="1"/>
    <xf numFmtId="0" fontId="9" fillId="14" borderId="4" xfId="2" applyFont="1" applyFill="1" applyBorder="1"/>
    <xf numFmtId="0" fontId="12" fillId="14" borderId="10" xfId="2" applyFill="1" applyBorder="1"/>
    <xf numFmtId="0" fontId="13" fillId="2" borderId="2" xfId="0" applyFont="1" applyFill="1" applyBorder="1"/>
    <xf numFmtId="168" fontId="0" fillId="2" borderId="0" xfId="1" applyNumberFormat="1" applyFont="1" applyFill="1" applyBorder="1" applyAlignment="1">
      <alignment horizontal="center"/>
    </xf>
    <xf numFmtId="10" fontId="13" fillId="4" borderId="0" xfId="1" applyNumberFormat="1" applyFont="1" applyFill="1" applyBorder="1" applyAlignment="1">
      <alignment horizontal="center"/>
    </xf>
    <xf numFmtId="14" fontId="0" fillId="0" borderId="0" xfId="0" applyNumberFormat="1"/>
    <xf numFmtId="0" fontId="15" fillId="15" borderId="9" xfId="0" applyFont="1" applyFill="1" applyBorder="1" applyAlignment="1">
      <alignment horizontal="center"/>
    </xf>
    <xf numFmtId="0" fontId="15" fillId="6" borderId="9" xfId="0" applyFont="1" applyFill="1" applyBorder="1" applyAlignment="1">
      <alignment horizontal="center"/>
    </xf>
    <xf numFmtId="0" fontId="3" fillId="4" borderId="0" xfId="2" applyFont="1" applyFill="1"/>
    <xf numFmtId="0" fontId="15" fillId="3" borderId="9" xfId="0" applyFont="1" applyFill="1" applyBorder="1" applyAlignment="1">
      <alignment horizontal="center"/>
    </xf>
    <xf numFmtId="0" fontId="15" fillId="16" borderId="9" xfId="0" applyFont="1" applyFill="1" applyBorder="1" applyAlignment="1">
      <alignment horizontal="center"/>
    </xf>
    <xf numFmtId="0" fontId="15" fillId="17" borderId="11" xfId="0" applyFont="1" applyFill="1" applyBorder="1" applyAlignment="1">
      <alignment horizontal="center"/>
    </xf>
    <xf numFmtId="0" fontId="18" fillId="0" borderId="8" xfId="0" applyFont="1" applyFill="1" applyBorder="1" applyAlignment="1">
      <alignment horizontal="center"/>
    </xf>
    <xf numFmtId="0" fontId="12" fillId="0" borderId="2" xfId="2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12" fillId="0" borderId="2" xfId="2" applyFill="1" applyBorder="1"/>
    <xf numFmtId="10" fontId="27" fillId="0" borderId="0" xfId="1" applyNumberFormat="1" applyFont="1" applyFill="1" applyBorder="1" applyAlignment="1">
      <alignment horizontal="center"/>
    </xf>
    <xf numFmtId="0" fontId="13" fillId="0" borderId="0" xfId="5" applyFill="1" applyBorder="1" applyAlignment="1">
      <alignment wrapText="1"/>
    </xf>
    <xf numFmtId="0" fontId="13" fillId="18" borderId="0" xfId="5" applyFont="1" applyFill="1" applyBorder="1" applyAlignment="1">
      <alignment wrapText="1"/>
    </xf>
    <xf numFmtId="0" fontId="13" fillId="13" borderId="0" xfId="5" applyFill="1" applyBorder="1" applyAlignment="1">
      <alignment wrapText="1"/>
    </xf>
    <xf numFmtId="0" fontId="13" fillId="2" borderId="4" xfId="5" applyFont="1" applyFill="1" applyBorder="1" applyAlignment="1">
      <alignment horizontal="center" vertical="top" wrapText="1"/>
    </xf>
    <xf numFmtId="43" fontId="0" fillId="0" borderId="0" xfId="12" applyFont="1" applyFill="1" applyBorder="1" applyAlignment="1">
      <alignment wrapText="1"/>
    </xf>
    <xf numFmtId="0" fontId="13" fillId="13" borderId="0" xfId="5" applyFont="1" applyFill="1" applyBorder="1" applyAlignment="1">
      <alignment wrapText="1"/>
    </xf>
    <xf numFmtId="43" fontId="13" fillId="0" borderId="0" xfId="5" applyNumberFormat="1" applyFill="1" applyBorder="1" applyAlignment="1">
      <alignment wrapText="1"/>
    </xf>
    <xf numFmtId="0" fontId="13" fillId="18" borderId="0" xfId="5" applyFill="1" applyBorder="1" applyAlignment="1">
      <alignment wrapText="1"/>
    </xf>
    <xf numFmtId="43" fontId="0" fillId="18" borderId="0" xfId="12" applyFont="1" applyFill="1" applyBorder="1" applyAlignment="1">
      <alignment wrapText="1"/>
    </xf>
    <xf numFmtId="168" fontId="13" fillId="19" borderId="0" xfId="5" applyNumberFormat="1" applyFill="1"/>
    <xf numFmtId="170" fontId="13" fillId="19" borderId="0" xfId="5" applyNumberFormat="1" applyFill="1"/>
    <xf numFmtId="14" fontId="2" fillId="0" borderId="0" xfId="13" applyNumberFormat="1" applyFill="1" applyBorder="1"/>
    <xf numFmtId="43" fontId="2" fillId="18" borderId="0" xfId="12" applyFont="1" applyFill="1" applyBorder="1"/>
    <xf numFmtId="43" fontId="2" fillId="13" borderId="0" xfId="12" applyFont="1" applyFill="1" applyBorder="1"/>
    <xf numFmtId="0" fontId="13" fillId="0" borderId="0" xfId="5" applyFill="1" applyBorder="1"/>
    <xf numFmtId="0" fontId="13" fillId="18" borderId="0" xfId="5" applyFill="1" applyBorder="1"/>
    <xf numFmtId="0" fontId="13" fillId="13" borderId="0" xfId="5" applyFill="1" applyBorder="1"/>
    <xf numFmtId="43" fontId="0" fillId="0" borderId="0" xfId="12" applyFont="1" applyFill="1" applyBorder="1"/>
    <xf numFmtId="43" fontId="13" fillId="0" borderId="0" xfId="5" applyNumberFormat="1" applyFill="1" applyBorder="1"/>
    <xf numFmtId="168" fontId="0" fillId="0" borderId="0" xfId="1" applyNumberFormat="1" applyFont="1" applyFill="1" applyBorder="1"/>
    <xf numFmtId="14" fontId="2" fillId="18" borderId="0" xfId="13" applyNumberFormat="1" applyFill="1" applyBorder="1"/>
    <xf numFmtId="14" fontId="2" fillId="13" borderId="0" xfId="13" applyNumberFormat="1" applyFill="1" applyBorder="1"/>
    <xf numFmtId="0" fontId="13" fillId="3" borderId="0" xfId="5" applyFill="1" applyBorder="1" applyAlignment="1">
      <alignment wrapText="1"/>
    </xf>
    <xf numFmtId="43" fontId="2" fillId="3" borderId="0" xfId="12" applyFont="1" applyFill="1" applyBorder="1"/>
    <xf numFmtId="14" fontId="2" fillId="3" borderId="0" xfId="13" applyNumberFormat="1" applyFill="1" applyBorder="1"/>
    <xf numFmtId="0" fontId="13" fillId="3" borderId="0" xfId="5" applyFill="1" applyBorder="1"/>
    <xf numFmtId="0" fontId="13" fillId="3" borderId="0" xfId="5" applyFont="1" applyFill="1" applyBorder="1" applyAlignment="1">
      <alignment wrapText="1"/>
    </xf>
    <xf numFmtId="9" fontId="13" fillId="0" borderId="0" xfId="1" applyFill="1" applyBorder="1" applyAlignment="1">
      <alignment wrapText="1"/>
    </xf>
    <xf numFmtId="10" fontId="13" fillId="0" borderId="0" xfId="1" applyNumberFormat="1" applyFont="1" applyFill="1" applyBorder="1" applyAlignment="1">
      <alignment wrapText="1"/>
    </xf>
    <xf numFmtId="10" fontId="13" fillId="3" borderId="0" xfId="1" applyNumberFormat="1" applyFont="1" applyFill="1" applyBorder="1" applyAlignment="1">
      <alignment wrapText="1"/>
    </xf>
    <xf numFmtId="10" fontId="13" fillId="0" borderId="0" xfId="1" applyNumberFormat="1" applyFill="1" applyBorder="1" applyAlignment="1">
      <alignment wrapText="1"/>
    </xf>
    <xf numFmtId="1" fontId="21" fillId="4" borderId="0" xfId="0" applyNumberFormat="1" applyFont="1" applyFill="1" applyBorder="1" applyAlignment="1">
      <alignment horizontal="center" wrapText="1"/>
    </xf>
    <xf numFmtId="164" fontId="22" fillId="4" borderId="0" xfId="0" applyNumberFormat="1" applyFont="1" applyFill="1" applyBorder="1" applyAlignment="1" applyProtection="1">
      <alignment horizontal="left" wrapText="1"/>
    </xf>
    <xf numFmtId="10" fontId="19" fillId="4" borderId="0" xfId="1" applyNumberFormat="1" applyFont="1" applyFill="1" applyBorder="1" applyAlignment="1">
      <alignment horizontal="center"/>
    </xf>
    <xf numFmtId="1" fontId="13" fillId="4" borderId="0" xfId="0" applyNumberFormat="1" applyFont="1" applyFill="1" applyBorder="1" applyAlignment="1">
      <alignment horizontal="center" wrapText="1"/>
    </xf>
    <xf numFmtId="164" fontId="79" fillId="4" borderId="0" xfId="0" applyNumberFormat="1" applyFont="1" applyFill="1" applyBorder="1" applyAlignment="1" applyProtection="1">
      <alignment horizontal="left" wrapText="1"/>
    </xf>
    <xf numFmtId="10" fontId="80" fillId="4" borderId="0" xfId="1" applyNumberFormat="1" applyFont="1" applyFill="1" applyBorder="1" applyAlignment="1">
      <alignment horizontal="center"/>
    </xf>
    <xf numFmtId="10" fontId="13" fillId="4" borderId="0" xfId="1" applyNumberFormat="1" applyFont="1" applyFill="1" applyBorder="1" applyAlignment="1">
      <alignment horizontal="center" wrapText="1"/>
    </xf>
    <xf numFmtId="43" fontId="13" fillId="3" borderId="0" xfId="5" applyNumberFormat="1" applyFill="1" applyBorder="1"/>
    <xf numFmtId="206" fontId="13" fillId="0" borderId="0" xfId="5" applyNumberFormat="1" applyFill="1" applyBorder="1" applyAlignment="1">
      <alignment wrapText="1"/>
    </xf>
    <xf numFmtId="0" fontId="15" fillId="0" borderId="0" xfId="0" applyFont="1"/>
    <xf numFmtId="168" fontId="15" fillId="6" borderId="0" xfId="1" applyNumberFormat="1" applyFont="1" applyFill="1" applyBorder="1" applyAlignment="1">
      <alignment horizontal="center"/>
    </xf>
    <xf numFmtId="1" fontId="82" fillId="5" borderId="4" xfId="0" applyNumberFormat="1" applyFont="1" applyFill="1" applyBorder="1" applyAlignment="1">
      <alignment horizontal="center" wrapText="1"/>
    </xf>
    <xf numFmtId="10" fontId="13" fillId="3" borderId="0" xfId="1" applyNumberFormat="1" applyFill="1" applyBorder="1" applyAlignment="1">
      <alignment wrapText="1"/>
    </xf>
    <xf numFmtId="0" fontId="15" fillId="0" borderId="0" xfId="5" applyFont="1" applyFill="1" applyBorder="1" applyAlignment="1">
      <alignment wrapText="1"/>
    </xf>
    <xf numFmtId="0" fontId="15" fillId="0" borderId="0" xfId="5" applyFont="1" applyFill="1" applyBorder="1"/>
    <xf numFmtId="168" fontId="0" fillId="13" borderId="0" xfId="1" applyNumberFormat="1" applyFont="1" applyFill="1" applyBorder="1" applyAlignment="1">
      <alignment wrapText="1"/>
    </xf>
    <xf numFmtId="0" fontId="82" fillId="5" borderId="3" xfId="0" applyFont="1" applyFill="1" applyBorder="1"/>
    <xf numFmtId="170" fontId="0" fillId="2" borderId="0" xfId="1" applyNumberFormat="1" applyFont="1" applyFill="1" applyBorder="1" applyAlignment="1">
      <alignment horizontal="center"/>
    </xf>
    <xf numFmtId="170" fontId="15" fillId="6" borderId="0" xfId="1" applyNumberFormat="1" applyFont="1" applyFill="1" applyBorder="1" applyAlignment="1">
      <alignment horizontal="center"/>
    </xf>
    <xf numFmtId="0" fontId="0" fillId="6" borderId="2" xfId="0" applyFill="1" applyBorder="1"/>
    <xf numFmtId="10" fontId="0" fillId="6" borderId="0" xfId="1" applyNumberFormat="1" applyFont="1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13" fillId="0" borderId="0" xfId="0" applyFont="1" applyAlignment="1">
      <alignment horizontal="center" vertical="top" wrapText="1"/>
    </xf>
    <xf numFmtId="0" fontId="82" fillId="5" borderId="3" xfId="0" applyFont="1" applyFill="1" applyBorder="1" applyAlignment="1">
      <alignment horizontal="center" vertical="top"/>
    </xf>
    <xf numFmtId="1" fontId="21" fillId="5" borderId="4" xfId="0" applyNumberFormat="1" applyFont="1" applyFill="1" applyBorder="1" applyAlignment="1">
      <alignment horizontal="center" vertical="top" wrapText="1"/>
    </xf>
    <xf numFmtId="164" fontId="22" fillId="5" borderId="4" xfId="0" applyNumberFormat="1" applyFont="1" applyFill="1" applyBorder="1" applyAlignment="1" applyProtection="1">
      <alignment horizontal="center" vertical="top" wrapText="1"/>
    </xf>
    <xf numFmtId="10" fontId="19" fillId="5" borderId="4" xfId="1" applyNumberFormat="1" applyFont="1" applyFill="1" applyBorder="1" applyAlignment="1">
      <alignment horizontal="center" vertical="top"/>
    </xf>
    <xf numFmtId="168" fontId="17" fillId="2" borderId="0" xfId="1" applyNumberFormat="1" applyFont="1" applyFill="1" applyBorder="1" applyAlignment="1">
      <alignment horizontal="center"/>
    </xf>
    <xf numFmtId="168" fontId="83" fillId="2" borderId="0" xfId="1" applyNumberFormat="1" applyFont="1" applyFill="1" applyBorder="1" applyAlignment="1">
      <alignment horizontal="center"/>
    </xf>
    <xf numFmtId="170" fontId="0" fillId="0" borderId="0" xfId="0" applyNumberFormat="1"/>
    <xf numFmtId="0" fontId="13" fillId="0" borderId="0" xfId="0" applyFont="1"/>
    <xf numFmtId="9" fontId="0" fillId="0" borderId="0" xfId="1" applyFont="1"/>
    <xf numFmtId="168" fontId="0" fillId="0" borderId="0" xfId="1" applyNumberFormat="1" applyFont="1"/>
    <xf numFmtId="0" fontId="0" fillId="4" borderId="5" xfId="0" applyFill="1" applyBorder="1"/>
    <xf numFmtId="168" fontId="0" fillId="4" borderId="5" xfId="1" applyNumberFormat="1" applyFont="1" applyFill="1" applyBorder="1"/>
    <xf numFmtId="10" fontId="0" fillId="4" borderId="5" xfId="1" applyNumberFormat="1" applyFont="1" applyFill="1" applyBorder="1" applyAlignment="1">
      <alignment horizontal="center"/>
    </xf>
    <xf numFmtId="168" fontId="0" fillId="4" borderId="5" xfId="1" applyNumberFormat="1" applyFont="1" applyFill="1" applyBorder="1" applyAlignment="1">
      <alignment horizontal="center"/>
    </xf>
    <xf numFmtId="0" fontId="81" fillId="4" borderId="0" xfId="0" applyFont="1" applyFill="1"/>
    <xf numFmtId="1" fontId="82" fillId="5" borderId="0" xfId="0" applyNumberFormat="1" applyFont="1" applyFill="1" applyBorder="1" applyAlignment="1">
      <alignment horizontal="center" wrapText="1"/>
    </xf>
    <xf numFmtId="0" fontId="0" fillId="4" borderId="5" xfId="0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9" fontId="0" fillId="4" borderId="5" xfId="0" applyNumberFormat="1" applyFill="1" applyBorder="1" applyAlignment="1">
      <alignment horizontal="center"/>
    </xf>
    <xf numFmtId="10" fontId="0" fillId="4" borderId="5" xfId="0" applyNumberFormat="1" applyFill="1" applyBorder="1" applyAlignment="1">
      <alignment horizontal="center"/>
    </xf>
    <xf numFmtId="168" fontId="0" fillId="4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right"/>
    </xf>
    <xf numFmtId="14" fontId="0" fillId="18" borderId="0" xfId="0" applyNumberFormat="1" applyFill="1"/>
    <xf numFmtId="43" fontId="0" fillId="0" borderId="0" xfId="4" applyFont="1"/>
    <xf numFmtId="14" fontId="0" fillId="0" borderId="0" xfId="4" applyNumberFormat="1" applyFont="1"/>
    <xf numFmtId="43" fontId="0" fillId="0" borderId="0" xfId="0" applyNumberFormat="1"/>
    <xf numFmtId="2" fontId="0" fillId="0" borderId="0" xfId="0" applyNumberFormat="1"/>
    <xf numFmtId="14" fontId="13" fillId="0" borderId="0" xfId="0" applyNumberFormat="1" applyFont="1"/>
    <xf numFmtId="168" fontId="13" fillId="0" borderId="0" xfId="1" quotePrefix="1" applyNumberFormat="1" applyFont="1"/>
    <xf numFmtId="10" fontId="0" fillId="0" borderId="0" xfId="0" applyNumberFormat="1"/>
    <xf numFmtId="43" fontId="0" fillId="18" borderId="0" xfId="4" applyFont="1" applyFill="1"/>
    <xf numFmtId="9" fontId="13" fillId="0" borderId="0" xfId="1" applyFont="1"/>
    <xf numFmtId="43" fontId="13" fillId="0" borderId="0" xfId="4" applyFont="1"/>
    <xf numFmtId="10" fontId="13" fillId="0" borderId="0" xfId="1" applyNumberFormat="1" applyFont="1"/>
    <xf numFmtId="0" fontId="13" fillId="4" borderId="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" xfId="0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43" fontId="0" fillId="4" borderId="5" xfId="4" applyFont="1" applyFill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43" fontId="0" fillId="0" borderId="0" xfId="4" applyFont="1" applyAlignment="1">
      <alignment horizontal="center"/>
    </xf>
    <xf numFmtId="0" fontId="15" fillId="4" borderId="5" xfId="0" applyFont="1" applyFill="1" applyBorder="1" applyAlignment="1">
      <alignment horizontal="center"/>
    </xf>
    <xf numFmtId="43" fontId="15" fillId="4" borderId="5" xfId="0" applyNumberFormat="1" applyFont="1" applyFill="1" applyBorder="1" applyAlignment="1">
      <alignment horizontal="center"/>
    </xf>
    <xf numFmtId="0" fontId="15" fillId="4" borderId="0" xfId="0" applyNumberFormat="1" applyFont="1" applyFill="1" applyBorder="1" applyAlignment="1" applyProtection="1"/>
    <xf numFmtId="10" fontId="0" fillId="4" borderId="0" xfId="1" applyNumberFormat="1" applyFont="1" applyFill="1"/>
    <xf numFmtId="168" fontId="0" fillId="4" borderId="5" xfId="4" applyNumberFormat="1" applyFont="1" applyFill="1" applyBorder="1" applyAlignment="1">
      <alignment horizontal="center"/>
    </xf>
    <xf numFmtId="10" fontId="0" fillId="46" borderId="0" xfId="0" applyNumberFormat="1" applyFill="1"/>
    <xf numFmtId="10" fontId="25" fillId="46" borderId="0" xfId="0" applyNumberFormat="1" applyFont="1" applyFill="1"/>
    <xf numFmtId="14" fontId="0" fillId="46" borderId="0" xfId="0" applyNumberFormat="1" applyFill="1"/>
    <xf numFmtId="14" fontId="25" fillId="46" borderId="0" xfId="0" applyNumberFormat="1" applyFont="1" applyFill="1"/>
    <xf numFmtId="9" fontId="15" fillId="0" borderId="0" xfId="0" applyNumberFormat="1" applyFont="1"/>
    <xf numFmtId="168" fontId="0" fillId="0" borderId="0" xfId="0" applyNumberFormat="1"/>
    <xf numFmtId="43" fontId="0" fillId="4" borderId="0" xfId="0" applyNumberFormat="1" applyFill="1" applyAlignment="1">
      <alignment horizontal="center"/>
    </xf>
    <xf numFmtId="168" fontId="0" fillId="6" borderId="0" xfId="1" applyNumberFormat="1" applyFont="1" applyFill="1" applyBorder="1" applyAlignment="1">
      <alignment horizontal="center"/>
    </xf>
    <xf numFmtId="0" fontId="82" fillId="5" borderId="3" xfId="5" applyFont="1" applyFill="1" applyBorder="1"/>
    <xf numFmtId="1" fontId="21" fillId="5" borderId="4" xfId="5" applyNumberFormat="1" applyFont="1" applyFill="1" applyBorder="1" applyAlignment="1">
      <alignment horizontal="center" vertical="top" wrapText="1"/>
    </xf>
    <xf numFmtId="0" fontId="82" fillId="4" borderId="0" xfId="5" applyFont="1" applyFill="1" applyBorder="1" applyAlignment="1">
      <alignment horizontal="center" vertical="top"/>
    </xf>
    <xf numFmtId="1" fontId="21" fillId="4" borderId="0" xfId="5" applyNumberFormat="1" applyFont="1" applyFill="1" applyBorder="1" applyAlignment="1">
      <alignment horizontal="center" vertical="top" wrapText="1"/>
    </xf>
    <xf numFmtId="0" fontId="13" fillId="4" borderId="0" xfId="5" applyFill="1" applyBorder="1"/>
    <xf numFmtId="0" fontId="13" fillId="4" borderId="0" xfId="5" applyFill="1"/>
    <xf numFmtId="0" fontId="13" fillId="2" borderId="2" xfId="5" applyFont="1" applyFill="1" applyBorder="1"/>
    <xf numFmtId="1" fontId="21" fillId="4" borderId="0" xfId="5" applyNumberFormat="1" applyFont="1" applyFill="1" applyBorder="1" applyAlignment="1">
      <alignment horizontal="center" wrapText="1"/>
    </xf>
    <xf numFmtId="0" fontId="13" fillId="4" borderId="0" xfId="5" applyFont="1" applyFill="1" applyBorder="1"/>
    <xf numFmtId="1" fontId="13" fillId="4" borderId="0" xfId="5" applyNumberFormat="1" applyFont="1" applyFill="1" applyBorder="1" applyAlignment="1">
      <alignment horizontal="center" wrapText="1"/>
    </xf>
    <xf numFmtId="168" fontId="13" fillId="4" borderId="0" xfId="1" applyNumberFormat="1" applyFont="1" applyFill="1" applyBorder="1" applyAlignment="1">
      <alignment horizontal="center" wrapText="1"/>
    </xf>
    <xf numFmtId="1" fontId="13" fillId="2" borderId="0" xfId="5" applyNumberFormat="1" applyFill="1" applyBorder="1" applyAlignment="1">
      <alignment horizontal="center"/>
    </xf>
    <xf numFmtId="0" fontId="13" fillId="2" borderId="0" xfId="5" applyFill="1" applyBorder="1" applyAlignment="1">
      <alignment horizontal="center"/>
    </xf>
    <xf numFmtId="1" fontId="13" fillId="4" borderId="0" xfId="5" applyNumberFormat="1" applyFill="1" applyBorder="1" applyAlignment="1">
      <alignment horizontal="center"/>
    </xf>
    <xf numFmtId="0" fontId="13" fillId="4" borderId="0" xfId="5" applyFill="1" applyBorder="1" applyAlignment="1">
      <alignment horizontal="center"/>
    </xf>
    <xf numFmtId="10" fontId="24" fillId="2" borderId="0" xfId="1" applyNumberFormat="1" applyFont="1" applyFill="1" applyBorder="1" applyAlignment="1">
      <alignment horizontal="center"/>
    </xf>
    <xf numFmtId="168" fontId="0" fillId="4" borderId="0" xfId="1" applyNumberFormat="1" applyFont="1" applyFill="1" applyBorder="1" applyAlignment="1">
      <alignment horizontal="center"/>
    </xf>
    <xf numFmtId="2" fontId="24" fillId="4" borderId="0" xfId="1" applyNumberFormat="1" applyFont="1" applyFill="1" applyBorder="1" applyAlignment="1">
      <alignment horizontal="center"/>
    </xf>
    <xf numFmtId="170" fontId="0" fillId="4" borderId="0" xfId="1" applyNumberFormat="1" applyFont="1" applyFill="1" applyBorder="1" applyAlignment="1">
      <alignment horizontal="center"/>
    </xf>
    <xf numFmtId="0" fontId="13" fillId="2" borderId="2" xfId="5" applyFill="1" applyBorder="1"/>
    <xf numFmtId="0" fontId="13" fillId="4" borderId="2" xfId="5" applyFill="1" applyBorder="1"/>
    <xf numFmtId="0" fontId="13" fillId="4" borderId="2" xfId="5" applyFont="1" applyFill="1" applyBorder="1"/>
    <xf numFmtId="10" fontId="15" fillId="4" borderId="0" xfId="1" applyNumberFormat="1" applyFont="1" applyFill="1" applyBorder="1" applyAlignment="1">
      <alignment horizontal="center"/>
    </xf>
    <xf numFmtId="2" fontId="15" fillId="4" borderId="0" xfId="1" applyNumberFormat="1" applyFont="1" applyFill="1" applyBorder="1" applyAlignment="1">
      <alignment horizontal="center"/>
    </xf>
    <xf numFmtId="168" fontId="15" fillId="4" borderId="0" xfId="1" applyNumberFormat="1" applyFont="1" applyFill="1" applyBorder="1" applyAlignment="1">
      <alignment horizontal="center"/>
    </xf>
    <xf numFmtId="170" fontId="15" fillId="4" borderId="0" xfId="1" applyNumberFormat="1" applyFont="1" applyFill="1" applyBorder="1" applyAlignment="1">
      <alignment horizontal="center"/>
    </xf>
    <xf numFmtId="10" fontId="13" fillId="4" borderId="0" xfId="5" applyNumberFormat="1" applyFill="1" applyBorder="1" applyAlignment="1">
      <alignment horizontal="center"/>
    </xf>
    <xf numFmtId="0" fontId="21" fillId="4" borderId="0" xfId="5" applyFont="1" applyFill="1" applyBorder="1" applyAlignment="1">
      <alignment vertical="top"/>
    </xf>
    <xf numFmtId="0" fontId="21" fillId="4" borderId="0" xfId="5" applyFont="1" applyFill="1" applyBorder="1" applyAlignment="1">
      <alignment horizontal="center" vertical="top" wrapText="1"/>
    </xf>
    <xf numFmtId="0" fontId="1" fillId="4" borderId="0" xfId="2" applyFont="1" applyFill="1" applyAlignment="1">
      <alignment horizontal="left"/>
    </xf>
    <xf numFmtId="0" fontId="16" fillId="4" borderId="13" xfId="2" applyFont="1" applyFill="1" applyBorder="1"/>
    <xf numFmtId="0" fontId="1" fillId="4" borderId="6" xfId="2" applyFont="1" applyFill="1" applyBorder="1"/>
    <xf numFmtId="0" fontId="1" fillId="4" borderId="7" xfId="2" applyFont="1" applyFill="1" applyBorder="1"/>
    <xf numFmtId="0" fontId="1" fillId="4" borderId="5" xfId="2" applyFont="1" applyFill="1" applyBorder="1"/>
    <xf numFmtId="0" fontId="1" fillId="4" borderId="8" xfId="2" applyFont="1" applyFill="1" applyBorder="1"/>
    <xf numFmtId="0" fontId="1" fillId="4" borderId="9" xfId="2" applyFont="1" applyFill="1" applyBorder="1"/>
    <xf numFmtId="0" fontId="1" fillId="4" borderId="11" xfId="2" applyFont="1" applyFill="1" applyBorder="1"/>
    <xf numFmtId="14" fontId="1" fillId="4" borderId="30" xfId="2" applyNumberFormat="1" applyFont="1" applyFill="1" applyBorder="1"/>
    <xf numFmtId="0" fontId="1" fillId="4" borderId="2" xfId="2" applyFont="1" applyFill="1" applyBorder="1"/>
    <xf numFmtId="0" fontId="1" fillId="4" borderId="0" xfId="2" applyFont="1" applyFill="1" applyBorder="1"/>
    <xf numFmtId="0" fontId="1" fillId="4" borderId="1" xfId="2" applyFont="1" applyFill="1" applyBorder="1"/>
    <xf numFmtId="14" fontId="1" fillId="4" borderId="26" xfId="2" applyNumberFormat="1" applyFont="1" applyFill="1" applyBorder="1"/>
    <xf numFmtId="14" fontId="1" fillId="0" borderId="26" xfId="13" applyNumberFormat="1" applyFont="1" applyFill="1" applyBorder="1"/>
    <xf numFmtId="168" fontId="1" fillId="4" borderId="26" xfId="1" applyNumberFormat="1" applyFont="1" applyFill="1" applyBorder="1"/>
    <xf numFmtId="0" fontId="13" fillId="2" borderId="3" xfId="0" applyFont="1" applyFill="1" applyBorder="1"/>
    <xf numFmtId="0" fontId="1" fillId="4" borderId="4" xfId="2" applyFont="1" applyFill="1" applyBorder="1"/>
    <xf numFmtId="0" fontId="1" fillId="4" borderId="10" xfId="2" applyFont="1" applyFill="1" applyBorder="1"/>
    <xf numFmtId="168" fontId="1" fillId="4" borderId="31" xfId="1" applyNumberFormat="1" applyFont="1" applyFill="1" applyBorder="1"/>
    <xf numFmtId="0" fontId="1" fillId="4" borderId="31" xfId="2" applyFont="1" applyFill="1" applyBorder="1"/>
    <xf numFmtId="0" fontId="1" fillId="4" borderId="0" xfId="2" applyFont="1" applyFill="1"/>
    <xf numFmtId="0" fontId="1" fillId="4" borderId="13" xfId="2" applyFont="1" applyFill="1" applyBorder="1"/>
    <xf numFmtId="168" fontId="1" fillId="4" borderId="5" xfId="1" applyNumberFormat="1" applyFont="1" applyFill="1" applyBorder="1"/>
    <xf numFmtId="43" fontId="1" fillId="4" borderId="5" xfId="12" applyFont="1" applyFill="1" applyBorder="1"/>
    <xf numFmtId="0" fontId="21" fillId="5" borderId="8" xfId="0" applyFont="1" applyFill="1" applyBorder="1" applyAlignment="1">
      <alignment horizontal="center" vertical="top" wrapText="1"/>
    </xf>
    <xf numFmtId="0" fontId="21" fillId="5" borderId="9" xfId="0" applyFont="1" applyFill="1" applyBorder="1" applyAlignment="1">
      <alignment horizontal="center" vertical="top" wrapText="1"/>
    </xf>
    <xf numFmtId="0" fontId="21" fillId="5" borderId="11" xfId="0" applyFont="1" applyFill="1" applyBorder="1" applyAlignment="1">
      <alignment horizontal="center" vertical="top" wrapText="1"/>
    </xf>
    <xf numFmtId="10" fontId="0" fillId="4" borderId="26" xfId="0" applyNumberFormat="1" applyFill="1" applyBorder="1" applyAlignment="1">
      <alignment horizontal="left"/>
    </xf>
    <xf numFmtId="168" fontId="0" fillId="4" borderId="1" xfId="1" applyNumberFormat="1" applyFont="1" applyFill="1" applyBorder="1" applyAlignment="1">
      <alignment horizontal="center"/>
    </xf>
    <xf numFmtId="0" fontId="13" fillId="4" borderId="26" xfId="0" applyFont="1" applyFill="1" applyBorder="1"/>
    <xf numFmtId="0" fontId="13" fillId="4" borderId="31" xfId="0" applyFont="1" applyFill="1" applyBorder="1"/>
    <xf numFmtId="168" fontId="0" fillId="4" borderId="4" xfId="1" applyNumberFormat="1" applyFont="1" applyFill="1" applyBorder="1" applyAlignment="1">
      <alignment horizontal="center"/>
    </xf>
    <xf numFmtId="168" fontId="0" fillId="4" borderId="10" xfId="1" applyNumberFormat="1" applyFont="1" applyFill="1" applyBorder="1" applyAlignment="1">
      <alignment horizontal="center"/>
    </xf>
    <xf numFmtId="0" fontId="12" fillId="4" borderId="0" xfId="2" applyFill="1" applyBorder="1" applyAlignment="1">
      <alignment horizontal="left"/>
    </xf>
    <xf numFmtId="0" fontId="12" fillId="4" borderId="0" xfId="2" applyFill="1" applyBorder="1"/>
    <xf numFmtId="2" fontId="15" fillId="47" borderId="5" xfId="0" applyNumberFormat="1" applyFont="1" applyFill="1" applyBorder="1" applyAlignment="1">
      <alignment horizontal="center"/>
    </xf>
    <xf numFmtId="2" fontId="0" fillId="47" borderId="5" xfId="0" applyNumberFormat="1" applyFill="1" applyBorder="1" applyAlignment="1">
      <alignment horizontal="center"/>
    </xf>
    <xf numFmtId="2" fontId="24" fillId="47" borderId="5" xfId="0" applyNumberFormat="1" applyFont="1" applyFill="1" applyBorder="1" applyAlignment="1">
      <alignment horizontal="center"/>
    </xf>
    <xf numFmtId="10" fontId="13" fillId="47" borderId="0" xfId="1" applyNumberFormat="1" applyFont="1" applyFill="1" applyBorder="1" applyAlignment="1">
      <alignment horizontal="center"/>
    </xf>
    <xf numFmtId="168" fontId="13" fillId="47" borderId="0" xfId="1" applyNumberFormat="1" applyFont="1" applyFill="1" applyBorder="1" applyAlignment="1">
      <alignment horizontal="center"/>
    </xf>
    <xf numFmtId="1" fontId="13" fillId="47" borderId="0" xfId="0" applyNumberFormat="1" applyFont="1" applyFill="1" applyBorder="1" applyAlignment="1">
      <alignment horizontal="center"/>
    </xf>
    <xf numFmtId="43" fontId="13" fillId="0" borderId="0" xfId="12" applyFont="1" applyFill="1" applyBorder="1" applyAlignment="1">
      <alignment wrapText="1"/>
    </xf>
    <xf numFmtId="207" fontId="0" fillId="4" borderId="0" xfId="0" applyNumberFormat="1" applyFill="1"/>
    <xf numFmtId="10" fontId="17" fillId="2" borderId="0" xfId="1" applyNumberFormat="1" applyFont="1" applyFill="1" applyBorder="1" applyAlignment="1">
      <alignment horizontal="center"/>
    </xf>
    <xf numFmtId="207" fontId="17" fillId="2" borderId="0" xfId="1" applyNumberFormat="1" applyFont="1" applyFill="1" applyBorder="1" applyAlignment="1">
      <alignment horizontal="center"/>
    </xf>
    <xf numFmtId="10" fontId="17" fillId="47" borderId="0" xfId="1" applyNumberFormat="1" applyFont="1" applyFill="1" applyBorder="1" applyAlignment="1">
      <alignment horizontal="center"/>
    </xf>
    <xf numFmtId="10" fontId="13" fillId="4" borderId="0" xfId="5" applyNumberFormat="1" applyFill="1" applyBorder="1"/>
    <xf numFmtId="168" fontId="83" fillId="4" borderId="0" xfId="1" applyNumberFormat="1" applyFont="1" applyFill="1" applyBorder="1" applyAlignment="1">
      <alignment horizontal="center"/>
    </xf>
    <xf numFmtId="168" fontId="84" fillId="4" borderId="0" xfId="1" applyNumberFormat="1" applyFont="1" applyFill="1" applyBorder="1" applyAlignment="1">
      <alignment horizontal="center"/>
    </xf>
    <xf numFmtId="0" fontId="13" fillId="4" borderId="0" xfId="0" applyFont="1" applyFill="1" applyAlignment="1">
      <alignment horizontal="center"/>
    </xf>
    <xf numFmtId="10" fontId="0" fillId="4" borderId="0" xfId="1" applyNumberFormat="1" applyFont="1" applyFill="1" applyBorder="1"/>
    <xf numFmtId="0" fontId="82" fillId="4" borderId="0" xfId="5" applyFont="1" applyFill="1" applyBorder="1" applyAlignment="1">
      <alignment horizontal="center" vertical="top" wrapText="1"/>
    </xf>
  </cellXfs>
  <cellStyles count="7557">
    <cellStyle name="_x000d__x000a_JournalTemplate=C:\COMFO\CTALK\JOURSTD.TPL_x000d__x000a_LbStateAddress=3 3 0 251 1 89 2 311_x000d__x000a_LbStateJou" xfId="14"/>
    <cellStyle name="_%(SignOnly)" xfId="15"/>
    <cellStyle name="_%(SignOnly) 2" xfId="16"/>
    <cellStyle name="_%(SignOnly) 3" xfId="17"/>
    <cellStyle name="_%(SignSpaceOnly)" xfId="18"/>
    <cellStyle name="_%(SignSpaceOnly) 2" xfId="19"/>
    <cellStyle name="_%(SignSpaceOnly) 3" xfId="20"/>
    <cellStyle name="_beleggingen" xfId="21"/>
    <cellStyle name="_Comma" xfId="22"/>
    <cellStyle name="_Comma 2" xfId="23"/>
    <cellStyle name="_Comma 3" xfId="24"/>
    <cellStyle name="_Currency" xfId="25"/>
    <cellStyle name="_Currency 2" xfId="26"/>
    <cellStyle name="_Currency 3" xfId="27"/>
    <cellStyle name="_Currency_03 Kapan Gexa Model - 10Feb06 - Base Case 50% + Credit II" xfId="28"/>
    <cellStyle name="_Currency_03 Kapan Gexa Model - 10Feb06 - Base Case 50% + Credit II 2" xfId="29"/>
    <cellStyle name="_Currency_03 Kapan Gexa Model - 10Feb06 - Base Case 50% + Credit II 3" xfId="30"/>
    <cellStyle name="_Currency_03 Kapan Gexa Model - 10Feb06 - Base Case 50% + Credit II_3" xfId="31"/>
    <cellStyle name="_Currency_03 Kapan Gexa Model - 10Feb06 - Base Case 50% + Credit II_3 2" xfId="32"/>
    <cellStyle name="_Currency_03 Kapan Gexa Model - 10Feb06 - Base Case 50% + Credit II_3 3" xfId="33"/>
    <cellStyle name="_Currency_03 Kapan Gexa Model - 10Feb06 - Base Case 50% + Credit II_3_dv01" xfId="34"/>
    <cellStyle name="_Currency_03 Kapan Gexa Model - 10Feb06 - Base Case 50% + Credit II_3_dv01 2" xfId="35"/>
    <cellStyle name="_Currency_03 Kapan Gexa Model - 10Feb06 - Base Case 50% + Credit II_3_dv01 3" xfId="36"/>
    <cellStyle name="_Currency_03 Kapan Gexa Model - 10Feb06 - Base Case 50% + Credit II_4" xfId="37"/>
    <cellStyle name="_Currency_03 Kapan Gexa Model - 10Feb06 - Base Case 50% + Credit II_4 2" xfId="38"/>
    <cellStyle name="_Currency_03 Kapan Gexa Model - 10Feb06 - Base Case 50% + Credit II_4 3" xfId="39"/>
    <cellStyle name="_Currency_03 Kapan Gexa Model - 10Feb06 - Base Case 50% + Credit II_4_dv01" xfId="40"/>
    <cellStyle name="_Currency_03 Kapan Gexa Model - 10Feb06 - Base Case 50% + Credit II_4_dv01 2" xfId="41"/>
    <cellStyle name="_Currency_03 Kapan Gexa Model - 10Feb06 - Base Case 50% + Credit II_4_dv01 3" xfId="42"/>
    <cellStyle name="_Currency_03 Kapan Gexa Model - 10Feb06 - Base Case 50% + Credit II_Anker 2008Q4 concept" xfId="43"/>
    <cellStyle name="_Currency_03 Kapan Gexa Model - 10Feb06 - Base Case 50% + Credit II_Anker 2008Q4 concept 2" xfId="44"/>
    <cellStyle name="_Currency_03 Kapan Gexa Model - 10Feb06 - Base Case 50% + Credit II_Anker 2008Q4 concept 3" xfId="45"/>
    <cellStyle name="_Currency_03 Kapan Gexa Model - 10Feb06 - Base Case 50% + Credit II_fundrapport" xfId="46"/>
    <cellStyle name="_Currency_03 Kapan Gexa Model - 10Feb06 - Base Case 50% + Credit II_fundrapport 2" xfId="47"/>
    <cellStyle name="_Currency_03 Kapan Gexa Model - 10Feb06 - Base Case 50% + Credit II_fundrapport 3" xfId="48"/>
    <cellStyle name="_Currency_03 Kapan Gexa Model - 10Feb06 - Base Case 50% + Credit II_inj&amp;withdr toelichting hard" xfId="49"/>
    <cellStyle name="_Currency_03 Kapan Gexa Model - 10Feb06 - Base Case 50% + Credit II_inj&amp;withdr toelichting hard 2" xfId="50"/>
    <cellStyle name="_Currency_03 Kapan Gexa Model - 10Feb06 - Base Case 50% + Credit II_inj&amp;withdr toelichting hard 3" xfId="51"/>
    <cellStyle name="_Currency_03 Kapan Gexa Model - 10Feb06 - Base Case 50% + Credit II_inj&amp;withdr toelichting hard_dv01" xfId="52"/>
    <cellStyle name="_Currency_03 Kapan Gexa Model - 10Feb06 - Base Case 50% + Credit II_inj&amp;withdr toelichting hard_dv01 2" xfId="53"/>
    <cellStyle name="_Currency_03 Kapan Gexa Model - 10Feb06 - Base Case 50% + Credit II_inj&amp;withdr toelichting hard_dv01 3" xfId="54"/>
    <cellStyle name="_Currency_050407 Inflation republic" xfId="55"/>
    <cellStyle name="_Currency_050407 Inflation republic 2" xfId="56"/>
    <cellStyle name="_Currency_050407 Inflation republic 3" xfId="57"/>
    <cellStyle name="_Currency_050407 Inflation republic_3" xfId="58"/>
    <cellStyle name="_Currency_050407 Inflation republic_3 2" xfId="59"/>
    <cellStyle name="_Currency_050407 Inflation republic_3 3" xfId="60"/>
    <cellStyle name="_Currency_050407 Inflation republic_3_dv01" xfId="61"/>
    <cellStyle name="_Currency_050407 Inflation republic_3_dv01 2" xfId="62"/>
    <cellStyle name="_Currency_050407 Inflation republic_3_dv01 3" xfId="63"/>
    <cellStyle name="_Currency_050407 Inflation republic_4" xfId="64"/>
    <cellStyle name="_Currency_050407 Inflation republic_4 2" xfId="65"/>
    <cellStyle name="_Currency_050407 Inflation republic_4 3" xfId="66"/>
    <cellStyle name="_Currency_050407 Inflation republic_4_dv01" xfId="67"/>
    <cellStyle name="_Currency_050407 Inflation republic_4_dv01 2" xfId="68"/>
    <cellStyle name="_Currency_050407 Inflation republic_4_dv01 3" xfId="69"/>
    <cellStyle name="_Currency_050407 Inflation republic_Anker 2008Q4 concept" xfId="70"/>
    <cellStyle name="_Currency_050407 Inflation republic_Anker 2008Q4 concept 2" xfId="71"/>
    <cellStyle name="_Currency_050407 Inflation republic_Anker 2008Q4 concept 3" xfId="72"/>
    <cellStyle name="_Currency_050407 Inflation republic_fundrapport" xfId="73"/>
    <cellStyle name="_Currency_050407 Inflation republic_fundrapport 2" xfId="74"/>
    <cellStyle name="_Currency_050407 Inflation republic_fundrapport 3" xfId="75"/>
    <cellStyle name="_Currency_050407 Inflation republic_inj&amp;withdr toelichting hard" xfId="76"/>
    <cellStyle name="_Currency_050407 Inflation republic_inj&amp;withdr toelichting hard 2" xfId="77"/>
    <cellStyle name="_Currency_050407 Inflation republic_inj&amp;withdr toelichting hard 3" xfId="78"/>
    <cellStyle name="_Currency_050407 Inflation republic_inj&amp;withdr toelichting hard_dv01" xfId="79"/>
    <cellStyle name="_Currency_050407 Inflation republic_inj&amp;withdr toelichting hard_dv01 2" xfId="80"/>
    <cellStyle name="_Currency_050407 Inflation republic_inj&amp;withdr toelichting hard_dv01 3" xfId="81"/>
    <cellStyle name="_Currency_050407 Inflation republic_Liability Cashflows" xfId="82"/>
    <cellStyle name="_Currency_050407 Inflation republic_Liability Cashflows 2" xfId="83"/>
    <cellStyle name="_Currency_050407 Inflation republic_Liability Cashflows 3" xfId="84"/>
    <cellStyle name="_Currency_050407 Inflation republic_Liability Cashflows_actuate" xfId="85"/>
    <cellStyle name="_Currency_050407 Inflation republic_Liability Cashflows_actuate 2" xfId="86"/>
    <cellStyle name="_Currency_050407 Inflation republic_Liability Cashflows_actuate 3" xfId="87"/>
    <cellStyle name="_Currency_050407 Inflation republic_Liability Cashflows_dv01" xfId="88"/>
    <cellStyle name="_Currency_050407 Inflation republic_Liability Cashflows_dv01 2" xfId="89"/>
    <cellStyle name="_Currency_050407 Inflation republic_Liability Cashflows_dv01 3" xfId="90"/>
    <cellStyle name="_Currency_3" xfId="91"/>
    <cellStyle name="_Currency_3 2" xfId="92"/>
    <cellStyle name="_Currency_3 3" xfId="93"/>
    <cellStyle name="_Currency_3_dv01" xfId="94"/>
    <cellStyle name="_Currency_3_dv01 2" xfId="95"/>
    <cellStyle name="_Currency_3_dv01 3" xfId="96"/>
    <cellStyle name="_Currency_4" xfId="97"/>
    <cellStyle name="_Currency_4 2" xfId="98"/>
    <cellStyle name="_Currency_4 3" xfId="99"/>
    <cellStyle name="_Currency_4_dv01" xfId="100"/>
    <cellStyle name="_Currency_4_dv01 2" xfId="101"/>
    <cellStyle name="_Currency_4_dv01 3" xfId="102"/>
    <cellStyle name="_Currency_allocatie" xfId="103"/>
    <cellStyle name="_Currency_allocatie 2" xfId="104"/>
    <cellStyle name="_Currency_allocatie 3" xfId="105"/>
    <cellStyle name="_Currency_allocatie_actuate" xfId="106"/>
    <cellStyle name="_Currency_allocatie_actuate 2" xfId="107"/>
    <cellStyle name="_Currency_allocatie_actuate 3" xfId="108"/>
    <cellStyle name="_Currency_allocatie_dv01" xfId="109"/>
    <cellStyle name="_Currency_allocatie_dv01 2" xfId="110"/>
    <cellStyle name="_Currency_allocatie_dv01 3" xfId="111"/>
    <cellStyle name="_Currency_ALM" xfId="112"/>
    <cellStyle name="_Currency_ALM 2" xfId="113"/>
    <cellStyle name="_Currency_ALM 3" xfId="114"/>
    <cellStyle name="_Currency_ALM_3" xfId="115"/>
    <cellStyle name="_Currency_ALM_3 2" xfId="116"/>
    <cellStyle name="_Currency_ALM_3 3" xfId="117"/>
    <cellStyle name="_Currency_ALM_3_dv01" xfId="118"/>
    <cellStyle name="_Currency_ALM_3_dv01 2" xfId="119"/>
    <cellStyle name="_Currency_ALM_3_dv01 3" xfId="120"/>
    <cellStyle name="_Currency_ALM_4" xfId="121"/>
    <cellStyle name="_Currency_ALM_4 2" xfId="122"/>
    <cellStyle name="_Currency_ALM_4 3" xfId="123"/>
    <cellStyle name="_Currency_ALM_4_dv01" xfId="124"/>
    <cellStyle name="_Currency_ALM_4_dv01 2" xfId="125"/>
    <cellStyle name="_Currency_ALM_4_dv01 3" xfId="126"/>
    <cellStyle name="_Currency_ALM_Anker 2008Q4 concept" xfId="127"/>
    <cellStyle name="_Currency_ALM_Anker 2008Q4 concept 2" xfId="128"/>
    <cellStyle name="_Currency_ALM_Anker 2008Q4 concept 3" xfId="129"/>
    <cellStyle name="_Currency_ALM_fundrapport" xfId="130"/>
    <cellStyle name="_Currency_ALM_fundrapport 2" xfId="131"/>
    <cellStyle name="_Currency_ALM_fundrapport 3" xfId="132"/>
    <cellStyle name="_Currency_ALM_inj&amp;withdr toelichting hard" xfId="133"/>
    <cellStyle name="_Currency_ALM_inj&amp;withdr toelichting hard 2" xfId="134"/>
    <cellStyle name="_Currency_ALM_inj&amp;withdr toelichting hard 3" xfId="135"/>
    <cellStyle name="_Currency_ALM_inj&amp;withdr toelichting hard_dv01" xfId="136"/>
    <cellStyle name="_Currency_ALM_inj&amp;withdr toelichting hard_dv01 2" xfId="137"/>
    <cellStyle name="_Currency_ALM_inj&amp;withdr toelichting hard_dv01 3" xfId="138"/>
    <cellStyle name="_Currency_Anker 2008Q4 concept" xfId="139"/>
    <cellStyle name="_Currency_Anker 2008Q4 concept 2" xfId="140"/>
    <cellStyle name="_Currency_Anker 2008Q4 concept 3" xfId="141"/>
    <cellStyle name="_Currency_Asset Cashflows" xfId="142"/>
    <cellStyle name="_Currency_Asset Cashflows 2" xfId="143"/>
    <cellStyle name="_Currency_Asset Cashflows 3" xfId="144"/>
    <cellStyle name="_Currency_Asset Cashflows_actuate" xfId="145"/>
    <cellStyle name="_Currency_Asset Cashflows_actuate 2" xfId="146"/>
    <cellStyle name="_Currency_Asset Cashflows_actuate 3" xfId="147"/>
    <cellStyle name="_Currency_Asset Cashflows_dv01" xfId="148"/>
    <cellStyle name="_Currency_Asset Cashflows_dv01 2" xfId="149"/>
    <cellStyle name="_Currency_Asset Cashflows_dv01 3" xfId="150"/>
    <cellStyle name="_Currency_Asset Path Generator - Credit v2" xfId="151"/>
    <cellStyle name="_Currency_Asset Path Generator - Credit v2 2" xfId="152"/>
    <cellStyle name="_Currency_Asset Path Generator - Credit v2 3" xfId="153"/>
    <cellStyle name="_Currency_Asset Path Generator - Credit v2_3" xfId="154"/>
    <cellStyle name="_Currency_Asset Path Generator - Credit v2_3 2" xfId="155"/>
    <cellStyle name="_Currency_Asset Path Generator - Credit v2_3 3" xfId="156"/>
    <cellStyle name="_Currency_Asset Path Generator - Credit v2_3_dv01" xfId="157"/>
    <cellStyle name="_Currency_Asset Path Generator - Credit v2_3_dv01 2" xfId="158"/>
    <cellStyle name="_Currency_Asset Path Generator - Credit v2_3_dv01 3" xfId="159"/>
    <cellStyle name="_Currency_Asset Path Generator - Credit v2_4" xfId="160"/>
    <cellStyle name="_Currency_Asset Path Generator - Credit v2_4 2" xfId="161"/>
    <cellStyle name="_Currency_Asset Path Generator - Credit v2_4 3" xfId="162"/>
    <cellStyle name="_Currency_Asset Path Generator - Credit v2_4_dv01" xfId="163"/>
    <cellStyle name="_Currency_Asset Path Generator - Credit v2_4_dv01 2" xfId="164"/>
    <cellStyle name="_Currency_Asset Path Generator - Credit v2_4_dv01 3" xfId="165"/>
    <cellStyle name="_Currency_Asset Path Generator - Credit v2_Anker 2008Q4 concept" xfId="166"/>
    <cellStyle name="_Currency_Asset Path Generator - Credit v2_Anker 2008Q4 concept 2" xfId="167"/>
    <cellStyle name="_Currency_Asset Path Generator - Credit v2_Anker 2008Q4 concept 3" xfId="168"/>
    <cellStyle name="_Currency_Asset Path Generator - Credit v2_fundrapport" xfId="169"/>
    <cellStyle name="_Currency_Asset Path Generator - Credit v2_fundrapport 2" xfId="170"/>
    <cellStyle name="_Currency_Asset Path Generator - Credit v2_fundrapport 3" xfId="171"/>
    <cellStyle name="_Currency_Asset Path Generator - Credit v2_inj&amp;withdr toelichting hard" xfId="172"/>
    <cellStyle name="_Currency_Asset Path Generator - Credit v2_inj&amp;withdr toelichting hard 2" xfId="173"/>
    <cellStyle name="_Currency_Asset Path Generator - Credit v2_inj&amp;withdr toelichting hard 3" xfId="174"/>
    <cellStyle name="_Currency_Asset Path Generator - Credit v2_inj&amp;withdr toelichting hard_dv01" xfId="175"/>
    <cellStyle name="_Currency_Asset Path Generator - Credit v2_inj&amp;withdr toelichting hard_dv01 2" xfId="176"/>
    <cellStyle name="_Currency_Asset Path Generator - Credit v2_inj&amp;withdr toelichting hard_dv01 3" xfId="177"/>
    <cellStyle name="_Currency_Asset Returns" xfId="178"/>
    <cellStyle name="_Currency_Asset Returns 2" xfId="179"/>
    <cellStyle name="_Currency_Asset Returns 3" xfId="180"/>
    <cellStyle name="_Currency_Asset Returns_3" xfId="181"/>
    <cellStyle name="_Currency_Asset Returns_3 2" xfId="182"/>
    <cellStyle name="_Currency_Asset Returns_3 3" xfId="183"/>
    <cellStyle name="_Currency_Asset Returns_3_dv01" xfId="184"/>
    <cellStyle name="_Currency_Asset Returns_3_dv01 2" xfId="185"/>
    <cellStyle name="_Currency_Asset Returns_3_dv01 3" xfId="186"/>
    <cellStyle name="_Currency_Asset Returns_4" xfId="187"/>
    <cellStyle name="_Currency_Asset Returns_4 2" xfId="188"/>
    <cellStyle name="_Currency_Asset Returns_4 3" xfId="189"/>
    <cellStyle name="_Currency_Asset Returns_4_dv01" xfId="190"/>
    <cellStyle name="_Currency_Asset Returns_4_dv01 2" xfId="191"/>
    <cellStyle name="_Currency_Asset Returns_4_dv01 3" xfId="192"/>
    <cellStyle name="_Currency_Asset Returns_Anker 2008Q4 concept" xfId="193"/>
    <cellStyle name="_Currency_Asset Returns_Anker 2008Q4 concept 2" xfId="194"/>
    <cellStyle name="_Currency_Asset Returns_Anker 2008Q4 concept 3" xfId="195"/>
    <cellStyle name="_Currency_Asset Returns_fundrapport" xfId="196"/>
    <cellStyle name="_Currency_Asset Returns_fundrapport 2" xfId="197"/>
    <cellStyle name="_Currency_Asset Returns_fundrapport 3" xfId="198"/>
    <cellStyle name="_Currency_Asset Returns_inj&amp;withdr toelichting hard" xfId="199"/>
    <cellStyle name="_Currency_Asset Returns_inj&amp;withdr toelichting hard 2" xfId="200"/>
    <cellStyle name="_Currency_Asset Returns_inj&amp;withdr toelichting hard 3" xfId="201"/>
    <cellStyle name="_Currency_Asset Returns_inj&amp;withdr toelichting hard_dv01" xfId="202"/>
    <cellStyle name="_Currency_Asset Returns_inj&amp;withdr toelichting hard_dv01 2" xfId="203"/>
    <cellStyle name="_Currency_Asset Returns_inj&amp;withdr toelichting hard_dv01 3" xfId="204"/>
    <cellStyle name="_Currency_Aug 09 position" xfId="205"/>
    <cellStyle name="_Currency_Aug 09 position 2" xfId="206"/>
    <cellStyle name="_Currency_Aug 09 position 3" xfId="207"/>
    <cellStyle name="_Currency_Aug 09 position_3" xfId="208"/>
    <cellStyle name="_Currency_Aug 09 position_3 2" xfId="209"/>
    <cellStyle name="_Currency_Aug 09 position_3 3" xfId="210"/>
    <cellStyle name="_Currency_Aug 09 position_3_dv01" xfId="211"/>
    <cellStyle name="_Currency_Aug 09 position_3_dv01 2" xfId="212"/>
    <cellStyle name="_Currency_Aug 09 position_3_dv01 3" xfId="213"/>
    <cellStyle name="_Currency_Aug 09 position_4" xfId="214"/>
    <cellStyle name="_Currency_Aug 09 position_4 2" xfId="215"/>
    <cellStyle name="_Currency_Aug 09 position_4 3" xfId="216"/>
    <cellStyle name="_Currency_Aug 09 position_4_dv01" xfId="217"/>
    <cellStyle name="_Currency_Aug 09 position_4_dv01 2" xfId="218"/>
    <cellStyle name="_Currency_Aug 09 position_4_dv01 3" xfId="219"/>
    <cellStyle name="_Currency_Aug 09 position_Anker 2008Q4 concept" xfId="220"/>
    <cellStyle name="_Currency_Aug 09 position_Anker 2008Q4 concept 2" xfId="221"/>
    <cellStyle name="_Currency_Aug 09 position_Anker 2008Q4 concept 3" xfId="222"/>
    <cellStyle name="_Currency_Aug 09 position_fundrapport" xfId="223"/>
    <cellStyle name="_Currency_Aug 09 position_fundrapport 2" xfId="224"/>
    <cellStyle name="_Currency_Aug 09 position_fundrapport 3" xfId="225"/>
    <cellStyle name="_Currency_Aug 09 position_inj&amp;withdr toelichting hard" xfId="226"/>
    <cellStyle name="_Currency_Aug 09 position_inj&amp;withdr toelichting hard 2" xfId="227"/>
    <cellStyle name="_Currency_Aug 09 position_inj&amp;withdr toelichting hard 3" xfId="228"/>
    <cellStyle name="_Currency_Aug 09 position_inj&amp;withdr toelichting hard_dv01" xfId="229"/>
    <cellStyle name="_Currency_Aug 09 position_inj&amp;withdr toelichting hard_dv01 2" xfId="230"/>
    <cellStyle name="_Currency_Aug 09 position_inj&amp;withdr toelichting hard_dv01 3" xfId="231"/>
    <cellStyle name="_Currency_AutoCalib Gexa4" xfId="232"/>
    <cellStyle name="_Currency_AutoCalib Gexa4 2" xfId="233"/>
    <cellStyle name="_Currency_AutoCalib Gexa4 3" xfId="234"/>
    <cellStyle name="_Currency_AutoCalib Gexa4_3" xfId="235"/>
    <cellStyle name="_Currency_AutoCalib Gexa4_3 2" xfId="236"/>
    <cellStyle name="_Currency_AutoCalib Gexa4_3 3" xfId="237"/>
    <cellStyle name="_Currency_AutoCalib Gexa4_3_dv01" xfId="238"/>
    <cellStyle name="_Currency_AutoCalib Gexa4_3_dv01 2" xfId="239"/>
    <cellStyle name="_Currency_AutoCalib Gexa4_3_dv01 3" xfId="240"/>
    <cellStyle name="_Currency_AutoCalib Gexa4_4" xfId="241"/>
    <cellStyle name="_Currency_AutoCalib Gexa4_4 2" xfId="242"/>
    <cellStyle name="_Currency_AutoCalib Gexa4_4 3" xfId="243"/>
    <cellStyle name="_Currency_AutoCalib Gexa4_4_dv01" xfId="244"/>
    <cellStyle name="_Currency_AutoCalib Gexa4_4_dv01 2" xfId="245"/>
    <cellStyle name="_Currency_AutoCalib Gexa4_4_dv01 3" xfId="246"/>
    <cellStyle name="_Currency_AutoCalib Gexa4_Anker 2008Q4 concept" xfId="247"/>
    <cellStyle name="_Currency_AutoCalib Gexa4_Anker 2008Q4 concept 2" xfId="248"/>
    <cellStyle name="_Currency_AutoCalib Gexa4_Anker 2008Q4 concept 3" xfId="249"/>
    <cellStyle name="_Currency_AutoCalib Gexa4_fundrapport" xfId="250"/>
    <cellStyle name="_Currency_AutoCalib Gexa4_fundrapport 2" xfId="251"/>
    <cellStyle name="_Currency_AutoCalib Gexa4_fundrapport 3" xfId="252"/>
    <cellStyle name="_Currency_AutoCalib Gexa4_inj&amp;withdr toelichting hard" xfId="253"/>
    <cellStyle name="_Currency_AutoCalib Gexa4_inj&amp;withdr toelichting hard 2" xfId="254"/>
    <cellStyle name="_Currency_AutoCalib Gexa4_inj&amp;withdr toelichting hard 3" xfId="255"/>
    <cellStyle name="_Currency_AutoCalib Gexa4_inj&amp;withdr toelichting hard_dv01" xfId="256"/>
    <cellStyle name="_Currency_AutoCalib Gexa4_inj&amp;withdr toelichting hard_dv01 2" xfId="257"/>
    <cellStyle name="_Currency_AutoCalib Gexa4_inj&amp;withdr toelichting hard_dv01 3" xfId="258"/>
    <cellStyle name="_Currency_Banks v3" xfId="259"/>
    <cellStyle name="_Currency_Banks v3 2" xfId="260"/>
    <cellStyle name="_Currency_Banks v3 3" xfId="261"/>
    <cellStyle name="_Currency_Banks v3_3" xfId="262"/>
    <cellStyle name="_Currency_Banks v3_3 2" xfId="263"/>
    <cellStyle name="_Currency_Banks v3_3 3" xfId="264"/>
    <cellStyle name="_Currency_Banks v3_3_dv01" xfId="265"/>
    <cellStyle name="_Currency_Banks v3_3_dv01 2" xfId="266"/>
    <cellStyle name="_Currency_Banks v3_3_dv01 3" xfId="267"/>
    <cellStyle name="_Currency_Banks v3_4" xfId="268"/>
    <cellStyle name="_Currency_Banks v3_4 2" xfId="269"/>
    <cellStyle name="_Currency_Banks v3_4 3" xfId="270"/>
    <cellStyle name="_Currency_Banks v3_4_dv01" xfId="271"/>
    <cellStyle name="_Currency_Banks v3_4_dv01 2" xfId="272"/>
    <cellStyle name="_Currency_Banks v3_4_dv01 3" xfId="273"/>
    <cellStyle name="_Currency_Banks v3_Anker 2008Q4 concept" xfId="274"/>
    <cellStyle name="_Currency_Banks v3_Anker 2008Q4 concept 2" xfId="275"/>
    <cellStyle name="_Currency_Banks v3_Anker 2008Q4 concept 3" xfId="276"/>
    <cellStyle name="_Currency_Banks v3_fundrapport" xfId="277"/>
    <cellStyle name="_Currency_Banks v3_fundrapport 2" xfId="278"/>
    <cellStyle name="_Currency_Banks v3_fundrapport 3" xfId="279"/>
    <cellStyle name="_Currency_Banks v3_inj&amp;withdr toelichting hard" xfId="280"/>
    <cellStyle name="_Currency_Banks v3_inj&amp;withdr toelichting hard 2" xfId="281"/>
    <cellStyle name="_Currency_Banks v3_inj&amp;withdr toelichting hard 3" xfId="282"/>
    <cellStyle name="_Currency_Banks v3_inj&amp;withdr toelichting hard_dv01" xfId="283"/>
    <cellStyle name="_Currency_Banks v3_inj&amp;withdr toelichting hard_dv01 2" xfId="284"/>
    <cellStyle name="_Currency_Banks v3_inj&amp;withdr toelichting hard_dv01 3" xfId="285"/>
    <cellStyle name="_Currency_Bermuda PV check 10nc5" xfId="286"/>
    <cellStyle name="_Currency_Bermuda PV check 10nc5 2" xfId="287"/>
    <cellStyle name="_Currency_Bermuda PV check 10nc5 3" xfId="288"/>
    <cellStyle name="_Currency_Bermuda PV check 10nc5_01 Sweden Gexa Model - Master Version" xfId="289"/>
    <cellStyle name="_Currency_Bermuda PV check 10nc5_01 Sweden Gexa Model - Master Version 2" xfId="290"/>
    <cellStyle name="_Currency_Bermuda PV check 10nc5_01 Sweden Gexa Model - Master Version 3" xfId="291"/>
    <cellStyle name="_Currency_Bermuda PV check 10nc5_01 Sweden Gexa Model - Master Version_actuate" xfId="292"/>
    <cellStyle name="_Currency_Bermuda PV check 10nc5_01 Sweden Gexa Model - Master Version_actuate 2" xfId="293"/>
    <cellStyle name="_Currency_Bermuda PV check 10nc5_01 Sweden Gexa Model - Master Version_actuate 3" xfId="294"/>
    <cellStyle name="_Currency_Bermuda PV check 10nc5_01 Sweden Gexa Model - Master Version_dv01" xfId="295"/>
    <cellStyle name="_Currency_Bermuda PV check 10nc5_01 Sweden Gexa Model - Master Version_dv01 2" xfId="296"/>
    <cellStyle name="_Currency_Bermuda PV check 10nc5_01 Sweden Gexa Model - Master Version_dv01 3" xfId="297"/>
    <cellStyle name="_Currency_Bermuda PV check 10nc5_3" xfId="298"/>
    <cellStyle name="_Currency_Bermuda PV check 10nc5_3 2" xfId="299"/>
    <cellStyle name="_Currency_Bermuda PV check 10nc5_3 3" xfId="300"/>
    <cellStyle name="_Currency_Bermuda PV check 10nc5_3_dv01" xfId="301"/>
    <cellStyle name="_Currency_Bermuda PV check 10nc5_3_dv01 2" xfId="302"/>
    <cellStyle name="_Currency_Bermuda PV check 10nc5_3_dv01 3" xfId="303"/>
    <cellStyle name="_Currency_Bermuda PV check 10nc5_4" xfId="304"/>
    <cellStyle name="_Currency_Bermuda PV check 10nc5_4 2" xfId="305"/>
    <cellStyle name="_Currency_Bermuda PV check 10nc5_4 3" xfId="306"/>
    <cellStyle name="_Currency_Bermuda PV check 10nc5_4_dv01" xfId="307"/>
    <cellStyle name="_Currency_Bermuda PV check 10nc5_4_dv01 2" xfId="308"/>
    <cellStyle name="_Currency_Bermuda PV check 10nc5_4_dv01 3" xfId="309"/>
    <cellStyle name="_Currency_Bermuda PV check 10nc5_Anker 2008Q4 concept" xfId="310"/>
    <cellStyle name="_Currency_Bermuda PV check 10nc5_Anker 2008Q4 concept 2" xfId="311"/>
    <cellStyle name="_Currency_Bermuda PV check 10nc5_Anker 2008Q4 concept 3" xfId="312"/>
    <cellStyle name="_Currency_Bermuda PV check 10nc5_fundrapport" xfId="313"/>
    <cellStyle name="_Currency_Bermuda PV check 10nc5_fundrapport 2" xfId="314"/>
    <cellStyle name="_Currency_Bermuda PV check 10nc5_fundrapport 3" xfId="315"/>
    <cellStyle name="_Currency_Bermuda PV check 10nc5_inj&amp;withdr toelichting hard" xfId="316"/>
    <cellStyle name="_Currency_Bermuda PV check 10nc5_inj&amp;withdr toelichting hard 2" xfId="317"/>
    <cellStyle name="_Currency_Bermuda PV check 10nc5_inj&amp;withdr toelichting hard 3" xfId="318"/>
    <cellStyle name="_Currency_Bermuda PV check 10nc5_inj&amp;withdr toelichting hard_dv01" xfId="319"/>
    <cellStyle name="_Currency_Bermuda PV check 10nc5_inj&amp;withdr toelichting hard_dv01 2" xfId="320"/>
    <cellStyle name="_Currency_Bermuda PV check 10nc5_inj&amp;withdr toelichting hard_dv01 3" xfId="321"/>
    <cellStyle name="_Currency_Bermuda PV check 10nc5_Latest-Gexa Model" xfId="322"/>
    <cellStyle name="_Currency_Bermuda PV check 10nc5_Latest-Gexa Model 2" xfId="323"/>
    <cellStyle name="_Currency_Bermuda PV check 10nc5_Latest-Gexa Model 3" xfId="324"/>
    <cellStyle name="_Currency_Bermuda PV check 10nc5_Latest-Gexa Model_3" xfId="325"/>
    <cellStyle name="_Currency_Bermuda PV check 10nc5_Latest-Gexa Model_3 2" xfId="326"/>
    <cellStyle name="_Currency_Bermuda PV check 10nc5_Latest-Gexa Model_3 3" xfId="327"/>
    <cellStyle name="_Currency_Bermuda PV check 10nc5_Latest-Gexa Model_3_dv01" xfId="328"/>
    <cellStyle name="_Currency_Bermuda PV check 10nc5_Latest-Gexa Model_3_dv01 2" xfId="329"/>
    <cellStyle name="_Currency_Bermuda PV check 10nc5_Latest-Gexa Model_3_dv01 3" xfId="330"/>
    <cellStyle name="_Currency_Bermuda PV check 10nc5_Latest-Gexa Model_4" xfId="331"/>
    <cellStyle name="_Currency_Bermuda PV check 10nc5_Latest-Gexa Model_4 2" xfId="332"/>
    <cellStyle name="_Currency_Bermuda PV check 10nc5_Latest-Gexa Model_4 3" xfId="333"/>
    <cellStyle name="_Currency_Bermuda PV check 10nc5_Latest-Gexa Model_4_dv01" xfId="334"/>
    <cellStyle name="_Currency_Bermuda PV check 10nc5_Latest-Gexa Model_4_dv01 2" xfId="335"/>
    <cellStyle name="_Currency_Bermuda PV check 10nc5_Latest-Gexa Model_4_dv01 3" xfId="336"/>
    <cellStyle name="_Currency_Bermuda PV check 10nc5_Latest-Gexa Model_Anker 2008Q4 concept" xfId="337"/>
    <cellStyle name="_Currency_Bermuda PV check 10nc5_Latest-Gexa Model_Anker 2008Q4 concept 2" xfId="338"/>
    <cellStyle name="_Currency_Bermuda PV check 10nc5_Latest-Gexa Model_Anker 2008Q4 concept 3" xfId="339"/>
    <cellStyle name="_Currency_Bermuda PV check 10nc5_Latest-Gexa Model_fundrapport" xfId="340"/>
    <cellStyle name="_Currency_Bermuda PV check 10nc5_Latest-Gexa Model_fundrapport 2" xfId="341"/>
    <cellStyle name="_Currency_Bermuda PV check 10nc5_Latest-Gexa Model_fundrapport 3" xfId="342"/>
    <cellStyle name="_Currency_Bermuda PV check 10nc5_Latest-Gexa Model_inj&amp;withdr toelichting hard" xfId="343"/>
    <cellStyle name="_Currency_Bermuda PV check 10nc5_Latest-Gexa Model_inj&amp;withdr toelichting hard 2" xfId="344"/>
    <cellStyle name="_Currency_Bermuda PV check 10nc5_Latest-Gexa Model_inj&amp;withdr toelichting hard 3" xfId="345"/>
    <cellStyle name="_Currency_Bermuda PV check 10nc5_Latest-Gexa Model_inj&amp;withdr toelichting hard_dv01" xfId="346"/>
    <cellStyle name="_Currency_Bermuda PV check 10nc5_Latest-Gexa Model_inj&amp;withdr toelichting hard_dv01 2" xfId="347"/>
    <cellStyle name="_Currency_Bermuda PV check 10nc5_Latest-Gexa Model_inj&amp;withdr toelichting hard_dv01 3" xfId="348"/>
    <cellStyle name="_Currency_Bermuda PV check 10nc5_Structure Collection" xfId="349"/>
    <cellStyle name="_Currency_Bermuda PV check 10nc5_Structure Collection 2" xfId="350"/>
    <cellStyle name="_Currency_Bermuda PV check 10nc5_Structure Collection 3" xfId="351"/>
    <cellStyle name="_Currency_Bermuda PV check 10nc5_Structure Collection_3" xfId="352"/>
    <cellStyle name="_Currency_Bermuda PV check 10nc5_Structure Collection_3 2" xfId="353"/>
    <cellStyle name="_Currency_Bermuda PV check 10nc5_Structure Collection_3 3" xfId="354"/>
    <cellStyle name="_Currency_Bermuda PV check 10nc5_Structure Collection_3_dv01" xfId="355"/>
    <cellStyle name="_Currency_Bermuda PV check 10nc5_Structure Collection_3_dv01 2" xfId="356"/>
    <cellStyle name="_Currency_Bermuda PV check 10nc5_Structure Collection_3_dv01 3" xfId="357"/>
    <cellStyle name="_Currency_Bermuda PV check 10nc5_Structure Collection_4" xfId="358"/>
    <cellStyle name="_Currency_Bermuda PV check 10nc5_Structure Collection_4 2" xfId="359"/>
    <cellStyle name="_Currency_Bermuda PV check 10nc5_Structure Collection_4 3" xfId="360"/>
    <cellStyle name="_Currency_Bermuda PV check 10nc5_Structure Collection_4_dv01" xfId="361"/>
    <cellStyle name="_Currency_Bermuda PV check 10nc5_Structure Collection_4_dv01 2" xfId="362"/>
    <cellStyle name="_Currency_Bermuda PV check 10nc5_Structure Collection_4_dv01 3" xfId="363"/>
    <cellStyle name="_Currency_Bermuda PV check 10nc5_Structure Collection_Anker 2008Q4 concept" xfId="364"/>
    <cellStyle name="_Currency_Bermuda PV check 10nc5_Structure Collection_Anker 2008Q4 concept 2" xfId="365"/>
    <cellStyle name="_Currency_Bermuda PV check 10nc5_Structure Collection_Anker 2008Q4 concept 3" xfId="366"/>
    <cellStyle name="_Currency_Bermuda PV check 10nc5_Structure Collection_fundrapport" xfId="367"/>
    <cellStyle name="_Currency_Bermuda PV check 10nc5_Structure Collection_fundrapport 2" xfId="368"/>
    <cellStyle name="_Currency_Bermuda PV check 10nc5_Structure Collection_fundrapport 3" xfId="369"/>
    <cellStyle name="_Currency_Bermuda PV check 10nc5_Structure Collection_inj&amp;withdr toelichting hard" xfId="370"/>
    <cellStyle name="_Currency_Bermuda PV check 10nc5_Structure Collection_inj&amp;withdr toelichting hard 2" xfId="371"/>
    <cellStyle name="_Currency_Bermuda PV check 10nc5_Structure Collection_inj&amp;withdr toelichting hard 3" xfId="372"/>
    <cellStyle name="_Currency_Bermuda PV check 10nc5_Structure Collection_inj&amp;withdr toelichting hard_dv01" xfId="373"/>
    <cellStyle name="_Currency_Bermuda PV check 10nc5_Structure Collection_inj&amp;withdr toelichting hard_dv01 2" xfId="374"/>
    <cellStyle name="_Currency_Bermuda PV check 10nc5_Structure Collection_inj&amp;withdr toelichting hard_dv01 3" xfId="375"/>
    <cellStyle name="_Currency_Cash Flows" xfId="376"/>
    <cellStyle name="_Currency_Cash flows (2)" xfId="377"/>
    <cellStyle name="_Currency_Cash flows (2) 2" xfId="378"/>
    <cellStyle name="_Currency_Cash flows (2) 3" xfId="379"/>
    <cellStyle name="_Currency_Cash flows (2)_3" xfId="380"/>
    <cellStyle name="_Currency_Cash flows (2)_3 2" xfId="381"/>
    <cellStyle name="_Currency_Cash flows (2)_3 3" xfId="382"/>
    <cellStyle name="_Currency_Cash flows (2)_3_dv01" xfId="383"/>
    <cellStyle name="_Currency_Cash flows (2)_3_dv01 2" xfId="384"/>
    <cellStyle name="_Currency_Cash flows (2)_3_dv01 3" xfId="385"/>
    <cellStyle name="_Currency_Cash flows (2)_4" xfId="386"/>
    <cellStyle name="_Currency_Cash flows (2)_4 2" xfId="387"/>
    <cellStyle name="_Currency_Cash flows (2)_4 3" xfId="388"/>
    <cellStyle name="_Currency_Cash flows (2)_4_dv01" xfId="389"/>
    <cellStyle name="_Currency_Cash flows (2)_4_dv01 2" xfId="390"/>
    <cellStyle name="_Currency_Cash flows (2)_4_dv01 3" xfId="391"/>
    <cellStyle name="_Currency_Cash flows (2)_Anker 2008Q4 concept" xfId="392"/>
    <cellStyle name="_Currency_Cash flows (2)_Anker 2008Q4 concept 2" xfId="393"/>
    <cellStyle name="_Currency_Cash flows (2)_Anker 2008Q4 concept 3" xfId="394"/>
    <cellStyle name="_Currency_Cash flows (2)_fundrapport" xfId="395"/>
    <cellStyle name="_Currency_Cash flows (2)_fundrapport 2" xfId="396"/>
    <cellStyle name="_Currency_Cash flows (2)_fundrapport 3" xfId="397"/>
    <cellStyle name="_Currency_Cash flows (2)_inj&amp;withdr toelichting hard" xfId="398"/>
    <cellStyle name="_Currency_Cash flows (2)_inj&amp;withdr toelichting hard 2" xfId="399"/>
    <cellStyle name="_Currency_Cash flows (2)_inj&amp;withdr toelichting hard 3" xfId="400"/>
    <cellStyle name="_Currency_Cash flows (2)_inj&amp;withdr toelichting hard_dv01" xfId="401"/>
    <cellStyle name="_Currency_Cash flows (2)_inj&amp;withdr toelichting hard_dv01 2" xfId="402"/>
    <cellStyle name="_Currency_Cash flows (2)_inj&amp;withdr toelichting hard_dv01 3" xfId="403"/>
    <cellStyle name="_Currency_Cash Flows 2" xfId="404"/>
    <cellStyle name="_Currency_Cash Flows 3" xfId="405"/>
    <cellStyle name="_Currency_Cash Flows 4" xfId="406"/>
    <cellStyle name="_Currency_Cash Flows 5" xfId="407"/>
    <cellStyle name="_Currency_Cash Flows 6" xfId="408"/>
    <cellStyle name="_Currency_Cash Flows 7" xfId="409"/>
    <cellStyle name="_Currency_Cash Flows 8" xfId="410"/>
    <cellStyle name="_Currency_Cash flows for presentation" xfId="411"/>
    <cellStyle name="_Currency_Cash flows for presentation 2" xfId="412"/>
    <cellStyle name="_Currency_Cash flows for presentation 3" xfId="413"/>
    <cellStyle name="_Currency_Cash flows for presentation_3" xfId="414"/>
    <cellStyle name="_Currency_Cash flows for presentation_3 2" xfId="415"/>
    <cellStyle name="_Currency_Cash flows for presentation_3 3" xfId="416"/>
    <cellStyle name="_Currency_Cash flows for presentation_3_dv01" xfId="417"/>
    <cellStyle name="_Currency_Cash flows for presentation_3_dv01 2" xfId="418"/>
    <cellStyle name="_Currency_Cash flows for presentation_3_dv01 3" xfId="419"/>
    <cellStyle name="_Currency_Cash flows for presentation_4" xfId="420"/>
    <cellStyle name="_Currency_Cash flows for presentation_4 2" xfId="421"/>
    <cellStyle name="_Currency_Cash flows for presentation_4 3" xfId="422"/>
    <cellStyle name="_Currency_Cash flows for presentation_4_dv01" xfId="423"/>
    <cellStyle name="_Currency_Cash flows for presentation_4_dv01 2" xfId="424"/>
    <cellStyle name="_Currency_Cash flows for presentation_4_dv01 3" xfId="425"/>
    <cellStyle name="_Currency_Cash flows for presentation_Anker 2008Q4 concept" xfId="426"/>
    <cellStyle name="_Currency_Cash flows for presentation_Anker 2008Q4 concept 2" xfId="427"/>
    <cellStyle name="_Currency_Cash flows for presentation_Anker 2008Q4 concept 3" xfId="428"/>
    <cellStyle name="_Currency_Cash flows for presentation_fundrapport" xfId="429"/>
    <cellStyle name="_Currency_Cash flows for presentation_fundrapport 2" xfId="430"/>
    <cellStyle name="_Currency_Cash flows for presentation_fundrapport 3" xfId="431"/>
    <cellStyle name="_Currency_Cash flows for presentation_inj&amp;withdr toelichting hard" xfId="432"/>
    <cellStyle name="_Currency_Cash flows for presentation_inj&amp;withdr toelichting hard 2" xfId="433"/>
    <cellStyle name="_Currency_Cash flows for presentation_inj&amp;withdr toelichting hard 3" xfId="434"/>
    <cellStyle name="_Currency_Cash flows for presentation_inj&amp;withdr toelichting hard_dv01" xfId="435"/>
    <cellStyle name="_Currency_Cash flows for presentation_inj&amp;withdr toelichting hard_dv01 2" xfId="436"/>
    <cellStyle name="_Currency_Cash flows for presentation_inj&amp;withdr toelichting hard_dv01 3" xfId="437"/>
    <cellStyle name="_Currency_Cash Flows_3" xfId="438"/>
    <cellStyle name="_Currency_Cash Flows_3 2" xfId="439"/>
    <cellStyle name="_Currency_Cash Flows_3 3" xfId="440"/>
    <cellStyle name="_Currency_Cash Flows_3_dv01" xfId="441"/>
    <cellStyle name="_Currency_Cash Flows_3_dv01 2" xfId="442"/>
    <cellStyle name="_Currency_Cash Flows_3_dv01 3" xfId="443"/>
    <cellStyle name="_Currency_Cash Flows_4" xfId="444"/>
    <cellStyle name="_Currency_Cash Flows_4 2" xfId="445"/>
    <cellStyle name="_Currency_Cash Flows_4 3" xfId="446"/>
    <cellStyle name="_Currency_Cash Flows_4_dv01" xfId="447"/>
    <cellStyle name="_Currency_Cash Flows_4_dv01 2" xfId="448"/>
    <cellStyle name="_Currency_Cash Flows_4_dv01 3" xfId="449"/>
    <cellStyle name="_Currency_Cash Flows_Anker 2008Q4 concept" xfId="450"/>
    <cellStyle name="_Currency_Cash Flows_Anker 2008Q4 concept 2" xfId="451"/>
    <cellStyle name="_Currency_Cash Flows_Anker 2008Q4 concept 3" xfId="452"/>
    <cellStyle name="_Currency_Cash Flows_fundrapport" xfId="453"/>
    <cellStyle name="_Currency_Cash Flows_fundrapport 2" xfId="454"/>
    <cellStyle name="_Currency_Cash Flows_fundrapport 3" xfId="455"/>
    <cellStyle name="_Currency_Cash Flows_inj&amp;withdr toelichting hard" xfId="456"/>
    <cellStyle name="_Currency_Cash Flows_inj&amp;withdr toelichting hard 2" xfId="457"/>
    <cellStyle name="_Currency_Cash Flows_inj&amp;withdr toelichting hard 3" xfId="458"/>
    <cellStyle name="_Currency_Cash Flows_inj&amp;withdr toelichting hard_dv01" xfId="459"/>
    <cellStyle name="_Currency_Cash Flows_inj&amp;withdr toelichting hard_dv01 2" xfId="460"/>
    <cellStyle name="_Currency_Cash Flows_inj&amp;withdr toelichting hard_dv01 3" xfId="461"/>
    <cellStyle name="_Currency_Cashflow Parameters" xfId="462"/>
    <cellStyle name="_Currency_Cashflow Parameters 2" xfId="463"/>
    <cellStyle name="_Currency_Cashflow Parameters 3" xfId="464"/>
    <cellStyle name="_Currency_Cashflow Parameters_3" xfId="465"/>
    <cellStyle name="_Currency_Cashflow Parameters_3 2" xfId="466"/>
    <cellStyle name="_Currency_Cashflow Parameters_3 3" xfId="467"/>
    <cellStyle name="_Currency_Cashflow Parameters_3_dv01" xfId="468"/>
    <cellStyle name="_Currency_Cashflow Parameters_3_dv01 2" xfId="469"/>
    <cellStyle name="_Currency_Cashflow Parameters_3_dv01 3" xfId="470"/>
    <cellStyle name="_Currency_Cashflow Parameters_4" xfId="471"/>
    <cellStyle name="_Currency_Cashflow Parameters_4 2" xfId="472"/>
    <cellStyle name="_Currency_Cashflow Parameters_4 3" xfId="473"/>
    <cellStyle name="_Currency_Cashflow Parameters_4_dv01" xfId="474"/>
    <cellStyle name="_Currency_Cashflow Parameters_4_dv01 2" xfId="475"/>
    <cellStyle name="_Currency_Cashflow Parameters_4_dv01 3" xfId="476"/>
    <cellStyle name="_Currency_Cashflow Parameters_Anker 2008Q4 concept" xfId="477"/>
    <cellStyle name="_Currency_Cashflow Parameters_Anker 2008Q4 concept 2" xfId="478"/>
    <cellStyle name="_Currency_Cashflow Parameters_Anker 2008Q4 concept 3" xfId="479"/>
    <cellStyle name="_Currency_Cashflow Parameters_fundrapport" xfId="480"/>
    <cellStyle name="_Currency_Cashflow Parameters_fundrapport 2" xfId="481"/>
    <cellStyle name="_Currency_Cashflow Parameters_fundrapport 3" xfId="482"/>
    <cellStyle name="_Currency_Cashflow Parameters_inj&amp;withdr toelichting hard" xfId="483"/>
    <cellStyle name="_Currency_Cashflow Parameters_inj&amp;withdr toelichting hard 2" xfId="484"/>
    <cellStyle name="_Currency_Cashflow Parameters_inj&amp;withdr toelichting hard 3" xfId="485"/>
    <cellStyle name="_Currency_Cashflow Parameters_inj&amp;withdr toelichting hard_dv01" xfId="486"/>
    <cellStyle name="_Currency_Cashflow Parameters_inj&amp;withdr toelichting hard_dv01 2" xfId="487"/>
    <cellStyle name="_Currency_Cashflow Parameters_inj&amp;withdr toelichting hard_dv01 3" xfId="488"/>
    <cellStyle name="_Currency_cashflow_stripper_Index_Linked" xfId="489"/>
    <cellStyle name="_Currency_cashflow_stripper_Index_Linked 2" xfId="490"/>
    <cellStyle name="_Currency_cashflow_stripper_Index_Linked 3" xfId="491"/>
    <cellStyle name="_Currency_cashflow_stripper_Index_Linked_actuate" xfId="492"/>
    <cellStyle name="_Currency_cashflow_stripper_Index_Linked_actuate 2" xfId="493"/>
    <cellStyle name="_Currency_cashflow_stripper_Index_Linked_actuate 3" xfId="494"/>
    <cellStyle name="_Currency_cashflow_stripper_Index_Linked_dv01" xfId="495"/>
    <cellStyle name="_Currency_cashflow_stripper_Index_Linked_dv01 2" xfId="496"/>
    <cellStyle name="_Currency_cashflow_stripper_Index_Linked_dv01 3" xfId="497"/>
    <cellStyle name="_Currency_CashFlows" xfId="498"/>
    <cellStyle name="_Currency_CashFlows " xfId="499"/>
    <cellStyle name="_Currency_CashFlows  2" xfId="500"/>
    <cellStyle name="_Currency_CashFlows  3" xfId="501"/>
    <cellStyle name="_Currency_CashFlows _3" xfId="502"/>
    <cellStyle name="_Currency_CashFlows _3 2" xfId="503"/>
    <cellStyle name="_Currency_CashFlows _3 3" xfId="504"/>
    <cellStyle name="_Currency_CashFlows _3_dv01" xfId="505"/>
    <cellStyle name="_Currency_CashFlows _3_dv01 2" xfId="506"/>
    <cellStyle name="_Currency_CashFlows _3_dv01 3" xfId="507"/>
    <cellStyle name="_Currency_CashFlows _4" xfId="508"/>
    <cellStyle name="_Currency_CashFlows _4 2" xfId="509"/>
    <cellStyle name="_Currency_CashFlows _4 3" xfId="510"/>
    <cellStyle name="_Currency_CashFlows _4_dv01" xfId="511"/>
    <cellStyle name="_Currency_CashFlows _4_dv01 2" xfId="512"/>
    <cellStyle name="_Currency_CashFlows _4_dv01 3" xfId="513"/>
    <cellStyle name="_Currency_CashFlows _Anker 2008Q4 concept" xfId="514"/>
    <cellStyle name="_Currency_CashFlows _Anker 2008Q4 concept 2" xfId="515"/>
    <cellStyle name="_Currency_CashFlows _Anker 2008Q4 concept 3" xfId="516"/>
    <cellStyle name="_Currency_CashFlows _fundrapport" xfId="517"/>
    <cellStyle name="_Currency_CashFlows _fundrapport 2" xfId="518"/>
    <cellStyle name="_Currency_CashFlows _fundrapport 3" xfId="519"/>
    <cellStyle name="_Currency_CashFlows _inj&amp;withdr toelichting hard" xfId="520"/>
    <cellStyle name="_Currency_CashFlows _inj&amp;withdr toelichting hard 2" xfId="521"/>
    <cellStyle name="_Currency_CashFlows _inj&amp;withdr toelichting hard 3" xfId="522"/>
    <cellStyle name="_Currency_CashFlows _inj&amp;withdr toelichting hard_dv01" xfId="523"/>
    <cellStyle name="_Currency_CashFlows _inj&amp;withdr toelichting hard_dv01 2" xfId="524"/>
    <cellStyle name="_Currency_CashFlows _inj&amp;withdr toelichting hard_dv01 3" xfId="525"/>
    <cellStyle name="_Currency_CashFlows _June 05 CF" xfId="526"/>
    <cellStyle name="_Currency_CashFlows _June 05 CF 2" xfId="527"/>
    <cellStyle name="_Currency_CashFlows _June 05 CF 3" xfId="528"/>
    <cellStyle name="_Currency_CashFlows _June 05 CF_actuate" xfId="529"/>
    <cellStyle name="_Currency_CashFlows _June 05 CF_actuate 2" xfId="530"/>
    <cellStyle name="_Currency_CashFlows _June 05 CF_actuate 3" xfId="531"/>
    <cellStyle name="_Currency_CashFlows _June 05 CF_dv01" xfId="532"/>
    <cellStyle name="_Currency_CashFlows _June 05 CF_dv01 2" xfId="533"/>
    <cellStyle name="_Currency_CashFlows _June 05 CF_dv01 3" xfId="534"/>
    <cellStyle name="_Currency_CashFlows _June05" xfId="535"/>
    <cellStyle name="_Currency_CashFlows _June05 2" xfId="536"/>
    <cellStyle name="_Currency_CashFlows _June05 3" xfId="537"/>
    <cellStyle name="_Currency_CashFlows _June05_3" xfId="538"/>
    <cellStyle name="_Currency_CashFlows _June05_3 2" xfId="539"/>
    <cellStyle name="_Currency_CashFlows _June05_3 3" xfId="540"/>
    <cellStyle name="_Currency_CashFlows _June05_3_dv01" xfId="541"/>
    <cellStyle name="_Currency_CashFlows _June05_3_dv01 2" xfId="542"/>
    <cellStyle name="_Currency_CashFlows _June05_3_dv01 3" xfId="543"/>
    <cellStyle name="_Currency_CashFlows _June05_4" xfId="544"/>
    <cellStyle name="_Currency_CashFlows _June05_4 2" xfId="545"/>
    <cellStyle name="_Currency_CashFlows _June05_4 3" xfId="546"/>
    <cellStyle name="_Currency_CashFlows _June05_4_dv01" xfId="547"/>
    <cellStyle name="_Currency_CashFlows _June05_4_dv01 2" xfId="548"/>
    <cellStyle name="_Currency_CashFlows _June05_4_dv01 3" xfId="549"/>
    <cellStyle name="_Currency_CashFlows _June05_Anker 2008Q4 concept" xfId="550"/>
    <cellStyle name="_Currency_CashFlows _June05_Anker 2008Q4 concept 2" xfId="551"/>
    <cellStyle name="_Currency_CashFlows _June05_Anker 2008Q4 concept 3" xfId="552"/>
    <cellStyle name="_Currency_CashFlows _June05_fundrapport" xfId="553"/>
    <cellStyle name="_Currency_CashFlows _June05_fundrapport 2" xfId="554"/>
    <cellStyle name="_Currency_CashFlows _June05_fundrapport 3" xfId="555"/>
    <cellStyle name="_Currency_CashFlows _June05_inj&amp;withdr toelichting hard" xfId="556"/>
    <cellStyle name="_Currency_CashFlows _June05_inj&amp;withdr toelichting hard 2" xfId="557"/>
    <cellStyle name="_Currency_CashFlows _June05_inj&amp;withdr toelichting hard 3" xfId="558"/>
    <cellStyle name="_Currency_CashFlows _June05_inj&amp;withdr toelichting hard_dv01" xfId="559"/>
    <cellStyle name="_Currency_CashFlows _June05_inj&amp;withdr toelichting hard_dv01 2" xfId="560"/>
    <cellStyle name="_Currency_CashFlows _June05_inj&amp;withdr toelichting hard_dv01 3" xfId="561"/>
    <cellStyle name="_Currency_CashFlows _Matching PV Cashflows" xfId="562"/>
    <cellStyle name="_Currency_CashFlows _Matching PV Cashflows 2" xfId="563"/>
    <cellStyle name="_Currency_CashFlows _Matching PV Cashflows 3" xfId="564"/>
    <cellStyle name="_Currency_CashFlows _Matching PV Cashflows_actuate" xfId="565"/>
    <cellStyle name="_Currency_CashFlows _Matching PV Cashflows_actuate 2" xfId="566"/>
    <cellStyle name="_Currency_CashFlows _Matching PV Cashflows_actuate 3" xfId="567"/>
    <cellStyle name="_Currency_CashFlows _Matching PV Cashflows_dv01" xfId="568"/>
    <cellStyle name="_Currency_CashFlows _Matching PV Cashflows_dv01 2" xfId="569"/>
    <cellStyle name="_Currency_CashFlows _Matching PV Cashflows_dv01 3" xfId="570"/>
    <cellStyle name="_Currency_CashFlows _Sheet1" xfId="571"/>
    <cellStyle name="_Currency_CashFlows _Sheet1 2" xfId="572"/>
    <cellStyle name="_Currency_CashFlows _Sheet1 3" xfId="573"/>
    <cellStyle name="_Currency_CashFlows _Sheet1_actuate" xfId="574"/>
    <cellStyle name="_Currency_CashFlows _Sheet1_actuate 2" xfId="575"/>
    <cellStyle name="_Currency_CashFlows _Sheet1_actuate 3" xfId="576"/>
    <cellStyle name="_Currency_CashFlows _Sheet1_dv01" xfId="577"/>
    <cellStyle name="_Currency_CashFlows _Sheet1_dv01 2" xfId="578"/>
    <cellStyle name="_Currency_CashFlows _Sheet1_dv01 3" xfId="579"/>
    <cellStyle name="_Currency_CashFlows 2" xfId="580"/>
    <cellStyle name="_Currency_CashFlows 3" xfId="581"/>
    <cellStyle name="_Currency_CashFlows 4" xfId="582"/>
    <cellStyle name="_Currency_CashFlows 5" xfId="583"/>
    <cellStyle name="_Currency_CashFlows 6" xfId="584"/>
    <cellStyle name="_Currency_CashFlows 7" xfId="585"/>
    <cellStyle name="_Currency_CashFlows 8" xfId="586"/>
    <cellStyle name="_Currency_Cashflows Indexed2" xfId="587"/>
    <cellStyle name="_Currency_Cashflows Indexed2 2" xfId="588"/>
    <cellStyle name="_Currency_Cashflows Indexed2 3" xfId="589"/>
    <cellStyle name="_Currency_Cashflows Indexed2_3" xfId="590"/>
    <cellStyle name="_Currency_Cashflows Indexed2_3 2" xfId="591"/>
    <cellStyle name="_Currency_Cashflows Indexed2_3 3" xfId="592"/>
    <cellStyle name="_Currency_Cashflows Indexed2_3_dv01" xfId="593"/>
    <cellStyle name="_Currency_Cashflows Indexed2_3_dv01 2" xfId="594"/>
    <cellStyle name="_Currency_Cashflows Indexed2_3_dv01 3" xfId="595"/>
    <cellStyle name="_Currency_Cashflows Indexed2_4" xfId="596"/>
    <cellStyle name="_Currency_Cashflows Indexed2_4 2" xfId="597"/>
    <cellStyle name="_Currency_Cashflows Indexed2_4 3" xfId="598"/>
    <cellStyle name="_Currency_Cashflows Indexed2_4_dv01" xfId="599"/>
    <cellStyle name="_Currency_Cashflows Indexed2_4_dv01 2" xfId="600"/>
    <cellStyle name="_Currency_Cashflows Indexed2_4_dv01 3" xfId="601"/>
    <cellStyle name="_Currency_Cashflows Indexed2_Anker 2008Q4 concept" xfId="602"/>
    <cellStyle name="_Currency_Cashflows Indexed2_Anker 2008Q4 concept 2" xfId="603"/>
    <cellStyle name="_Currency_Cashflows Indexed2_Anker 2008Q4 concept 3" xfId="604"/>
    <cellStyle name="_Currency_Cashflows Indexed2_fundrapport" xfId="605"/>
    <cellStyle name="_Currency_Cashflows Indexed2_fundrapport 2" xfId="606"/>
    <cellStyle name="_Currency_Cashflows Indexed2_fundrapport 3" xfId="607"/>
    <cellStyle name="_Currency_Cashflows Indexed2_inj&amp;withdr toelichting hard" xfId="608"/>
    <cellStyle name="_Currency_Cashflows Indexed2_inj&amp;withdr toelichting hard 2" xfId="609"/>
    <cellStyle name="_Currency_Cashflows Indexed2_inj&amp;withdr toelichting hard 3" xfId="610"/>
    <cellStyle name="_Currency_Cashflows Indexed2_inj&amp;withdr toelichting hard_dv01" xfId="611"/>
    <cellStyle name="_Currency_Cashflows Indexed2_inj&amp;withdr toelichting hard_dv01 2" xfId="612"/>
    <cellStyle name="_Currency_Cashflows Indexed2_inj&amp;withdr toelichting hard_dv01 3" xfId="613"/>
    <cellStyle name="_Currency_CashFlows_actuate" xfId="614"/>
    <cellStyle name="_Currency_CashFlows_actuate 2" xfId="615"/>
    <cellStyle name="_Currency_CashFlows_actuate 3" xfId="616"/>
    <cellStyle name="_Currency_CashFlows_dv01" xfId="617"/>
    <cellStyle name="_Currency_CashFlows_dv01 2" xfId="618"/>
    <cellStyle name="_Currency_CashFlows_dv01 3" xfId="619"/>
    <cellStyle name="_Currency_CashFlows_Latest-Liberty Based-DHW" xfId="620"/>
    <cellStyle name="_Currency_CashFlows_Latest-Liberty Based-DHW 2" xfId="621"/>
    <cellStyle name="_Currency_CashFlows_Latest-Liberty Based-DHW 3" xfId="622"/>
    <cellStyle name="_Currency_CashFlows_Latest-Liberty Based-DHW_3" xfId="623"/>
    <cellStyle name="_Currency_CashFlows_Latest-Liberty Based-DHW_3 2" xfId="624"/>
    <cellStyle name="_Currency_CashFlows_Latest-Liberty Based-DHW_3 3" xfId="625"/>
    <cellStyle name="_Currency_CashFlows_Latest-Liberty Based-DHW_3_dv01" xfId="626"/>
    <cellStyle name="_Currency_CashFlows_Latest-Liberty Based-DHW_3_dv01 2" xfId="627"/>
    <cellStyle name="_Currency_CashFlows_Latest-Liberty Based-DHW_3_dv01 3" xfId="628"/>
    <cellStyle name="_Currency_CashFlows_Latest-Liberty Based-DHW_4" xfId="629"/>
    <cellStyle name="_Currency_CashFlows_Latest-Liberty Based-DHW_4 2" xfId="630"/>
    <cellStyle name="_Currency_CashFlows_Latest-Liberty Based-DHW_4 3" xfId="631"/>
    <cellStyle name="_Currency_CashFlows_Latest-Liberty Based-DHW_4_dv01" xfId="632"/>
    <cellStyle name="_Currency_CashFlows_Latest-Liberty Based-DHW_4_dv01 2" xfId="633"/>
    <cellStyle name="_Currency_CashFlows_Latest-Liberty Based-DHW_4_dv01 3" xfId="634"/>
    <cellStyle name="_Currency_CashFlows_Latest-Liberty Based-DHW_Anker 2008Q4 concept" xfId="635"/>
    <cellStyle name="_Currency_CashFlows_Latest-Liberty Based-DHW_Anker 2008Q4 concept 2" xfId="636"/>
    <cellStyle name="_Currency_CashFlows_Latest-Liberty Based-DHW_Anker 2008Q4 concept 3" xfId="637"/>
    <cellStyle name="_Currency_CashFlows_Latest-Liberty Based-DHW_fundrapport" xfId="638"/>
    <cellStyle name="_Currency_CashFlows_Latest-Liberty Based-DHW_fundrapport 2" xfId="639"/>
    <cellStyle name="_Currency_CashFlows_Latest-Liberty Based-DHW_fundrapport 3" xfId="640"/>
    <cellStyle name="_Currency_CashFlows_Latest-Liberty Based-DHW_inj&amp;withdr toelichting hard" xfId="641"/>
    <cellStyle name="_Currency_CashFlows_Latest-Liberty Based-DHW_inj&amp;withdr toelichting hard 2" xfId="642"/>
    <cellStyle name="_Currency_CashFlows_Latest-Liberty Based-DHW_inj&amp;withdr toelichting hard 3" xfId="643"/>
    <cellStyle name="_Currency_CashFlows_Latest-Liberty Based-DHW_inj&amp;withdr toelichting hard_dv01" xfId="644"/>
    <cellStyle name="_Currency_CashFlows_Latest-Liberty Based-DHW_inj&amp;withdr toelichting hard_dv01 2" xfId="645"/>
    <cellStyle name="_Currency_CashFlows_Latest-Liberty Based-DHW_inj&amp;withdr toelichting hard_dv01 3" xfId="646"/>
    <cellStyle name="_Currency_CDO price distributions" xfId="647"/>
    <cellStyle name="_Currency_CDO price distributions 2" xfId="648"/>
    <cellStyle name="_Currency_CDO price distributions 3" xfId="649"/>
    <cellStyle name="_Currency_CDO price distributions_3" xfId="650"/>
    <cellStyle name="_Currency_CDO price distributions_3 2" xfId="651"/>
    <cellStyle name="_Currency_CDO price distributions_3 3" xfId="652"/>
    <cellStyle name="_Currency_CDO price distributions_3_dv01" xfId="653"/>
    <cellStyle name="_Currency_CDO price distributions_3_dv01 2" xfId="654"/>
    <cellStyle name="_Currency_CDO price distributions_3_dv01 3" xfId="655"/>
    <cellStyle name="_Currency_CDO price distributions_4" xfId="656"/>
    <cellStyle name="_Currency_CDO price distributions_4 2" xfId="657"/>
    <cellStyle name="_Currency_CDO price distributions_4 3" xfId="658"/>
    <cellStyle name="_Currency_CDO price distributions_4_dv01" xfId="659"/>
    <cellStyle name="_Currency_CDO price distributions_4_dv01 2" xfId="660"/>
    <cellStyle name="_Currency_CDO price distributions_4_dv01 3" xfId="661"/>
    <cellStyle name="_Currency_CDO price distributions_Anker 2008Q4 concept" xfId="662"/>
    <cellStyle name="_Currency_CDO price distributions_Anker 2008Q4 concept 2" xfId="663"/>
    <cellStyle name="_Currency_CDO price distributions_Anker 2008Q4 concept 3" xfId="664"/>
    <cellStyle name="_Currency_CDO price distributions_fundrapport" xfId="665"/>
    <cellStyle name="_Currency_CDO price distributions_fundrapport 2" xfId="666"/>
    <cellStyle name="_Currency_CDO price distributions_fundrapport 3" xfId="667"/>
    <cellStyle name="_Currency_CDO price distributions_inj&amp;withdr toelichting hard" xfId="668"/>
    <cellStyle name="_Currency_CDO price distributions_inj&amp;withdr toelichting hard 2" xfId="669"/>
    <cellStyle name="_Currency_CDO price distributions_inj&amp;withdr toelichting hard 3" xfId="670"/>
    <cellStyle name="_Currency_CDO price distributions_inj&amp;withdr toelichting hard_dv01" xfId="671"/>
    <cellStyle name="_Currency_CDO price distributions_inj&amp;withdr toelichting hard_dv01 2" xfId="672"/>
    <cellStyle name="_Currency_CDO price distributions_inj&amp;withdr toelichting hard_dv01 3" xfId="673"/>
    <cellStyle name="_Currency_CF for Model " xfId="674"/>
    <cellStyle name="_Currency_CF for Model  2" xfId="675"/>
    <cellStyle name="_Currency_CF for Model  3" xfId="676"/>
    <cellStyle name="_Currency_CF for Model _3" xfId="677"/>
    <cellStyle name="_Currency_CF for Model _3 2" xfId="678"/>
    <cellStyle name="_Currency_CF for Model _3 3" xfId="679"/>
    <cellStyle name="_Currency_CF for Model _3_dv01" xfId="680"/>
    <cellStyle name="_Currency_CF for Model _3_dv01 2" xfId="681"/>
    <cellStyle name="_Currency_CF for Model _3_dv01 3" xfId="682"/>
    <cellStyle name="_Currency_CF for Model _4" xfId="683"/>
    <cellStyle name="_Currency_CF for Model _4 2" xfId="684"/>
    <cellStyle name="_Currency_CF for Model _4 3" xfId="685"/>
    <cellStyle name="_Currency_CF for Model _4_dv01" xfId="686"/>
    <cellStyle name="_Currency_CF for Model _4_dv01 2" xfId="687"/>
    <cellStyle name="_Currency_CF for Model _4_dv01 3" xfId="688"/>
    <cellStyle name="_Currency_CF for Model _Anker 2008Q4 concept" xfId="689"/>
    <cellStyle name="_Currency_CF for Model _Anker 2008Q4 concept 2" xfId="690"/>
    <cellStyle name="_Currency_CF for Model _Anker 2008Q4 concept 3" xfId="691"/>
    <cellStyle name="_Currency_CF for Model _fundrapport" xfId="692"/>
    <cellStyle name="_Currency_CF for Model _fundrapport 2" xfId="693"/>
    <cellStyle name="_Currency_CF for Model _fundrapport 3" xfId="694"/>
    <cellStyle name="_Currency_CF for Model _inj&amp;withdr toelichting hard" xfId="695"/>
    <cellStyle name="_Currency_CF for Model _inj&amp;withdr toelichting hard 2" xfId="696"/>
    <cellStyle name="_Currency_CF for Model _inj&amp;withdr toelichting hard 3" xfId="697"/>
    <cellStyle name="_Currency_CF for Model _inj&amp;withdr toelichting hard_dv01" xfId="698"/>
    <cellStyle name="_Currency_CF for Model _inj&amp;withdr toelichting hard_dv01 2" xfId="699"/>
    <cellStyle name="_Currency_CF for Model _inj&amp;withdr toelichting hard_dv01 3" xfId="700"/>
    <cellStyle name="_Currency_Combined CashFlows" xfId="701"/>
    <cellStyle name="_Currency_Combined CashFlows 2" xfId="702"/>
    <cellStyle name="_Currency_Combined CashFlows 3" xfId="703"/>
    <cellStyle name="_Currency_Combined CashFlows_actuate" xfId="704"/>
    <cellStyle name="_Currency_Combined CashFlows_actuate 2" xfId="705"/>
    <cellStyle name="_Currency_Combined CashFlows_actuate 3" xfId="706"/>
    <cellStyle name="_Currency_Combined CashFlows_dv01" xfId="707"/>
    <cellStyle name="_Currency_Combined CashFlows_dv01 2" xfId="708"/>
    <cellStyle name="_Currency_Combined CashFlows_dv01 3" xfId="709"/>
    <cellStyle name="_Currency_Equity linked Swaption" xfId="710"/>
    <cellStyle name="_Currency_Equity linked Swaption 2" xfId="711"/>
    <cellStyle name="_Currency_Equity linked Swaption 3" xfId="712"/>
    <cellStyle name="_Currency_Equity linked Swaption_3" xfId="713"/>
    <cellStyle name="_Currency_Equity linked Swaption_3 2" xfId="714"/>
    <cellStyle name="_Currency_Equity linked Swaption_3 3" xfId="715"/>
    <cellStyle name="_Currency_Equity linked Swaption_3_dv01" xfId="716"/>
    <cellStyle name="_Currency_Equity linked Swaption_3_dv01 2" xfId="717"/>
    <cellStyle name="_Currency_Equity linked Swaption_3_dv01 3" xfId="718"/>
    <cellStyle name="_Currency_Equity linked Swaption_4" xfId="719"/>
    <cellStyle name="_Currency_Equity linked Swaption_4 2" xfId="720"/>
    <cellStyle name="_Currency_Equity linked Swaption_4 3" xfId="721"/>
    <cellStyle name="_Currency_Equity linked Swaption_4_dv01" xfId="722"/>
    <cellStyle name="_Currency_Equity linked Swaption_4_dv01 2" xfId="723"/>
    <cellStyle name="_Currency_Equity linked Swaption_4_dv01 3" xfId="724"/>
    <cellStyle name="_Currency_Equity linked Swaption_Anker 2008Q4 concept" xfId="725"/>
    <cellStyle name="_Currency_Equity linked Swaption_Anker 2008Q4 concept 2" xfId="726"/>
    <cellStyle name="_Currency_Equity linked Swaption_Anker 2008Q4 concept 3" xfId="727"/>
    <cellStyle name="_Currency_Equity linked Swaption_fundrapport" xfId="728"/>
    <cellStyle name="_Currency_Equity linked Swaption_fundrapport 2" xfId="729"/>
    <cellStyle name="_Currency_Equity linked Swaption_fundrapport 3" xfId="730"/>
    <cellStyle name="_Currency_Equity linked Swaption_inj&amp;withdr toelichting hard" xfId="731"/>
    <cellStyle name="_Currency_Equity linked Swaption_inj&amp;withdr toelichting hard 2" xfId="732"/>
    <cellStyle name="_Currency_Equity linked Swaption_inj&amp;withdr toelichting hard 3" xfId="733"/>
    <cellStyle name="_Currency_Equity linked Swaption_inj&amp;withdr toelichting hard_dv01" xfId="734"/>
    <cellStyle name="_Currency_Equity linked Swaption_inj&amp;withdr toelichting hard_dv01 2" xfId="735"/>
    <cellStyle name="_Currency_Equity linked Swaption_inj&amp;withdr toelichting hard_dv01 3" xfId="736"/>
    <cellStyle name="_Currency_Equity linked Swaption_Liability Cashflows" xfId="737"/>
    <cellStyle name="_Currency_Equity linked Swaption_Liability Cashflows 2" xfId="738"/>
    <cellStyle name="_Currency_Equity linked Swaption_Liability Cashflows 3" xfId="739"/>
    <cellStyle name="_Currency_Equity linked Swaption_Liability Cashflows_actuate" xfId="740"/>
    <cellStyle name="_Currency_Equity linked Swaption_Liability Cashflows_actuate 2" xfId="741"/>
    <cellStyle name="_Currency_Equity linked Swaption_Liability Cashflows_actuate 3" xfId="742"/>
    <cellStyle name="_Currency_Equity linked Swaption_Liability Cashflows_dv01" xfId="743"/>
    <cellStyle name="_Currency_Equity linked Swaption_Liability Cashflows_dv01 2" xfId="744"/>
    <cellStyle name="_Currency_Equity linked Swaption_Liability Cashflows_dv01 3" xfId="745"/>
    <cellStyle name="_Currency_EUR Gexa - Swap" xfId="746"/>
    <cellStyle name="_Currency_EUR Gexa - Swap 2" xfId="747"/>
    <cellStyle name="_Currency_EUR Gexa - Swap 3" xfId="748"/>
    <cellStyle name="_Currency_EUR Gexa - Swap_01 Sweden Gexa Model - Master Version" xfId="749"/>
    <cellStyle name="_Currency_EUR Gexa - Swap_01 Sweden Gexa Model - Master Version 2" xfId="750"/>
    <cellStyle name="_Currency_EUR Gexa - Swap_01 Sweden Gexa Model - Master Version 3" xfId="751"/>
    <cellStyle name="_Currency_EUR Gexa - Swap_01 Sweden Gexa Model - Master Version_actuate" xfId="752"/>
    <cellStyle name="_Currency_EUR Gexa - Swap_01 Sweden Gexa Model - Master Version_actuate 2" xfId="753"/>
    <cellStyle name="_Currency_EUR Gexa - Swap_01 Sweden Gexa Model - Master Version_actuate 3" xfId="754"/>
    <cellStyle name="_Currency_EUR Gexa - Swap_01 Sweden Gexa Model - Master Version_dv01" xfId="755"/>
    <cellStyle name="_Currency_EUR Gexa - Swap_01 Sweden Gexa Model - Master Version_dv01 2" xfId="756"/>
    <cellStyle name="_Currency_EUR Gexa - Swap_01 Sweden Gexa Model - Master Version_dv01 3" xfId="757"/>
    <cellStyle name="_Currency_EUR Gexa - Swap_3" xfId="758"/>
    <cellStyle name="_Currency_EUR Gexa - Swap_3 2" xfId="759"/>
    <cellStyle name="_Currency_EUR Gexa - Swap_3 3" xfId="760"/>
    <cellStyle name="_Currency_EUR Gexa - Swap_3_dv01" xfId="761"/>
    <cellStyle name="_Currency_EUR Gexa - Swap_3_dv01 2" xfId="762"/>
    <cellStyle name="_Currency_EUR Gexa - Swap_3_dv01 3" xfId="763"/>
    <cellStyle name="_Currency_EUR Gexa - Swap_4" xfId="764"/>
    <cellStyle name="_Currency_EUR Gexa - Swap_4 2" xfId="765"/>
    <cellStyle name="_Currency_EUR Gexa - Swap_4 3" xfId="766"/>
    <cellStyle name="_Currency_EUR Gexa - Swap_4_dv01" xfId="767"/>
    <cellStyle name="_Currency_EUR Gexa - Swap_4_dv01 2" xfId="768"/>
    <cellStyle name="_Currency_EUR Gexa - Swap_4_dv01 3" xfId="769"/>
    <cellStyle name="_Currency_EUR Gexa - Swap_Anker 2008Q4 concept" xfId="770"/>
    <cellStyle name="_Currency_EUR Gexa - Swap_Anker 2008Q4 concept 2" xfId="771"/>
    <cellStyle name="_Currency_EUR Gexa - Swap_Anker 2008Q4 concept 3" xfId="772"/>
    <cellStyle name="_Currency_EUR Gexa - Swap_fundrapport" xfId="773"/>
    <cellStyle name="_Currency_EUR Gexa - Swap_fundrapport 2" xfId="774"/>
    <cellStyle name="_Currency_EUR Gexa - Swap_fundrapport 3" xfId="775"/>
    <cellStyle name="_Currency_EUR Gexa - Swap_inj&amp;withdr toelichting hard" xfId="776"/>
    <cellStyle name="_Currency_EUR Gexa - Swap_inj&amp;withdr toelichting hard 2" xfId="777"/>
    <cellStyle name="_Currency_EUR Gexa - Swap_inj&amp;withdr toelichting hard 3" xfId="778"/>
    <cellStyle name="_Currency_EUR Gexa - Swap_inj&amp;withdr toelichting hard_dv01" xfId="779"/>
    <cellStyle name="_Currency_EUR Gexa - Swap_inj&amp;withdr toelichting hard_dv01 2" xfId="780"/>
    <cellStyle name="_Currency_EUR Gexa - Swap_inj&amp;withdr toelichting hard_dv01 3" xfId="781"/>
    <cellStyle name="_Currency_EUR Gexa - Swap_Latest-Gexa Model" xfId="782"/>
    <cellStyle name="_Currency_EUR Gexa - Swap_Latest-Gexa Model 2" xfId="783"/>
    <cellStyle name="_Currency_EUR Gexa - Swap_Latest-Gexa Model 3" xfId="784"/>
    <cellStyle name="_Currency_EUR Gexa - Swap_Latest-Gexa Model_3" xfId="785"/>
    <cellStyle name="_Currency_EUR Gexa - Swap_Latest-Gexa Model_3 2" xfId="786"/>
    <cellStyle name="_Currency_EUR Gexa - Swap_Latest-Gexa Model_3 3" xfId="787"/>
    <cellStyle name="_Currency_EUR Gexa - Swap_Latest-Gexa Model_3_dv01" xfId="788"/>
    <cellStyle name="_Currency_EUR Gexa - Swap_Latest-Gexa Model_3_dv01 2" xfId="789"/>
    <cellStyle name="_Currency_EUR Gexa - Swap_Latest-Gexa Model_3_dv01 3" xfId="790"/>
    <cellStyle name="_Currency_EUR Gexa - Swap_Latest-Gexa Model_4" xfId="791"/>
    <cellStyle name="_Currency_EUR Gexa - Swap_Latest-Gexa Model_4 2" xfId="792"/>
    <cellStyle name="_Currency_EUR Gexa - Swap_Latest-Gexa Model_4 3" xfId="793"/>
    <cellStyle name="_Currency_EUR Gexa - Swap_Latest-Gexa Model_4_dv01" xfId="794"/>
    <cellStyle name="_Currency_EUR Gexa - Swap_Latest-Gexa Model_4_dv01 2" xfId="795"/>
    <cellStyle name="_Currency_EUR Gexa - Swap_Latest-Gexa Model_4_dv01 3" xfId="796"/>
    <cellStyle name="_Currency_EUR Gexa - Swap_Latest-Gexa Model_Anker 2008Q4 concept" xfId="797"/>
    <cellStyle name="_Currency_EUR Gexa - Swap_Latest-Gexa Model_Anker 2008Q4 concept 2" xfId="798"/>
    <cellStyle name="_Currency_EUR Gexa - Swap_Latest-Gexa Model_Anker 2008Q4 concept 3" xfId="799"/>
    <cellStyle name="_Currency_EUR Gexa - Swap_Latest-Gexa Model_fundrapport" xfId="800"/>
    <cellStyle name="_Currency_EUR Gexa - Swap_Latest-Gexa Model_fundrapport 2" xfId="801"/>
    <cellStyle name="_Currency_EUR Gexa - Swap_Latest-Gexa Model_fundrapport 3" xfId="802"/>
    <cellStyle name="_Currency_EUR Gexa - Swap_Latest-Gexa Model_inj&amp;withdr toelichting hard" xfId="803"/>
    <cellStyle name="_Currency_EUR Gexa - Swap_Latest-Gexa Model_inj&amp;withdr toelichting hard 2" xfId="804"/>
    <cellStyle name="_Currency_EUR Gexa - Swap_Latest-Gexa Model_inj&amp;withdr toelichting hard 3" xfId="805"/>
    <cellStyle name="_Currency_EUR Gexa - Swap_Latest-Gexa Model_inj&amp;withdr toelichting hard_dv01" xfId="806"/>
    <cellStyle name="_Currency_EUR Gexa - Swap_Latest-Gexa Model_inj&amp;withdr toelichting hard_dv01 2" xfId="807"/>
    <cellStyle name="_Currency_EUR Gexa - Swap_Latest-Gexa Model_inj&amp;withdr toelichting hard_dv01 3" xfId="808"/>
    <cellStyle name="_Currency_EUR Gexa - Swap_Structure Collection" xfId="809"/>
    <cellStyle name="_Currency_EUR Gexa - Swap_Structure Collection 2" xfId="810"/>
    <cellStyle name="_Currency_EUR Gexa - Swap_Structure Collection 3" xfId="811"/>
    <cellStyle name="_Currency_EUR Gexa - Swap_Structure Collection_3" xfId="812"/>
    <cellStyle name="_Currency_EUR Gexa - Swap_Structure Collection_3 2" xfId="813"/>
    <cellStyle name="_Currency_EUR Gexa - Swap_Structure Collection_3 3" xfId="814"/>
    <cellStyle name="_Currency_EUR Gexa - Swap_Structure Collection_3_dv01" xfId="815"/>
    <cellStyle name="_Currency_EUR Gexa - Swap_Structure Collection_3_dv01 2" xfId="816"/>
    <cellStyle name="_Currency_EUR Gexa - Swap_Structure Collection_3_dv01 3" xfId="817"/>
    <cellStyle name="_Currency_EUR Gexa - Swap_Structure Collection_4" xfId="818"/>
    <cellStyle name="_Currency_EUR Gexa - Swap_Structure Collection_4 2" xfId="819"/>
    <cellStyle name="_Currency_EUR Gexa - Swap_Structure Collection_4 3" xfId="820"/>
    <cellStyle name="_Currency_EUR Gexa - Swap_Structure Collection_4_dv01" xfId="821"/>
    <cellStyle name="_Currency_EUR Gexa - Swap_Structure Collection_4_dv01 2" xfId="822"/>
    <cellStyle name="_Currency_EUR Gexa - Swap_Structure Collection_4_dv01 3" xfId="823"/>
    <cellStyle name="_Currency_EUR Gexa - Swap_Structure Collection_Anker 2008Q4 concept" xfId="824"/>
    <cellStyle name="_Currency_EUR Gexa - Swap_Structure Collection_Anker 2008Q4 concept 2" xfId="825"/>
    <cellStyle name="_Currency_EUR Gexa - Swap_Structure Collection_Anker 2008Q4 concept 3" xfId="826"/>
    <cellStyle name="_Currency_EUR Gexa - Swap_Structure Collection_fundrapport" xfId="827"/>
    <cellStyle name="_Currency_EUR Gexa - Swap_Structure Collection_fundrapport 2" xfId="828"/>
    <cellStyle name="_Currency_EUR Gexa - Swap_Structure Collection_fundrapport 3" xfId="829"/>
    <cellStyle name="_Currency_EUR Gexa - Swap_Structure Collection_inj&amp;withdr toelichting hard" xfId="830"/>
    <cellStyle name="_Currency_EUR Gexa - Swap_Structure Collection_inj&amp;withdr toelichting hard 2" xfId="831"/>
    <cellStyle name="_Currency_EUR Gexa - Swap_Structure Collection_inj&amp;withdr toelichting hard 3" xfId="832"/>
    <cellStyle name="_Currency_EUR Gexa - Swap_Structure Collection_inj&amp;withdr toelichting hard_dv01" xfId="833"/>
    <cellStyle name="_Currency_EUR Gexa - Swap_Structure Collection_inj&amp;withdr toelichting hard_dv01 2" xfId="834"/>
    <cellStyle name="_Currency_EUR Gexa - Swap_Structure Collection_inj&amp;withdr toelichting hard_dv01 3" xfId="835"/>
    <cellStyle name="_Currency_EUR Inflation" xfId="836"/>
    <cellStyle name="_Currency_EUR Inflation 2" xfId="837"/>
    <cellStyle name="_Currency_EUR Inflation 3" xfId="838"/>
    <cellStyle name="_Currency_EUR Inflation_3" xfId="839"/>
    <cellStyle name="_Currency_EUR Inflation_3 2" xfId="840"/>
    <cellStyle name="_Currency_EUR Inflation_3 3" xfId="841"/>
    <cellStyle name="_Currency_EUR Inflation_3_dv01" xfId="842"/>
    <cellStyle name="_Currency_EUR Inflation_3_dv01 2" xfId="843"/>
    <cellStyle name="_Currency_EUR Inflation_3_dv01 3" xfId="844"/>
    <cellStyle name="_Currency_EUR Inflation_4" xfId="845"/>
    <cellStyle name="_Currency_EUR Inflation_4 2" xfId="846"/>
    <cellStyle name="_Currency_EUR Inflation_4 3" xfId="847"/>
    <cellStyle name="_Currency_EUR Inflation_4_dv01" xfId="848"/>
    <cellStyle name="_Currency_EUR Inflation_4_dv01 2" xfId="849"/>
    <cellStyle name="_Currency_EUR Inflation_4_dv01 3" xfId="850"/>
    <cellStyle name="_Currency_EUR Inflation_Anker 2008Q4 concept" xfId="851"/>
    <cellStyle name="_Currency_EUR Inflation_Anker 2008Q4 concept 2" xfId="852"/>
    <cellStyle name="_Currency_EUR Inflation_Anker 2008Q4 concept 3" xfId="853"/>
    <cellStyle name="_Currency_EUR Inflation_fundrapport" xfId="854"/>
    <cellStyle name="_Currency_EUR Inflation_fundrapport 2" xfId="855"/>
    <cellStyle name="_Currency_EUR Inflation_fundrapport 3" xfId="856"/>
    <cellStyle name="_Currency_EUR Inflation_inj&amp;withdr toelichting hard" xfId="857"/>
    <cellStyle name="_Currency_EUR Inflation_inj&amp;withdr toelichting hard 2" xfId="858"/>
    <cellStyle name="_Currency_EUR Inflation_inj&amp;withdr toelichting hard 3" xfId="859"/>
    <cellStyle name="_Currency_EUR Inflation_inj&amp;withdr toelichting hard_dv01" xfId="860"/>
    <cellStyle name="_Currency_EUR Inflation_inj&amp;withdr toelichting hard_dv01 2" xfId="861"/>
    <cellStyle name="_Currency_EUR Inflation_inj&amp;withdr toelichting hard_dv01 3" xfId="862"/>
    <cellStyle name="_Currency_EUR Inflation_Liability Cashflows" xfId="863"/>
    <cellStyle name="_Currency_EUR Inflation_Liability Cashflows 2" xfId="864"/>
    <cellStyle name="_Currency_EUR Inflation_Liability Cashflows 3" xfId="865"/>
    <cellStyle name="_Currency_EUR Inflation_Liability Cashflows_actuate" xfId="866"/>
    <cellStyle name="_Currency_EUR Inflation_Liability Cashflows_actuate 2" xfId="867"/>
    <cellStyle name="_Currency_EUR Inflation_Liability Cashflows_actuate 3" xfId="868"/>
    <cellStyle name="_Currency_EUR Inflation_Liability Cashflows_dv01" xfId="869"/>
    <cellStyle name="_Currency_EUR Inflation_Liability Cashflows_dv01 2" xfId="870"/>
    <cellStyle name="_Currency_EUR Inflation_Liability Cashflows_dv01 3" xfId="871"/>
    <cellStyle name="_Currency_Evolutions April 05 Tableau V1" xfId="872"/>
    <cellStyle name="_Currency_Evolutions April 05 Tableau V1 2" xfId="873"/>
    <cellStyle name="_Currency_Evolutions April 05 Tableau V1 3" xfId="874"/>
    <cellStyle name="_Currency_Evolutions April 05 Tableau V1_3" xfId="875"/>
    <cellStyle name="_Currency_Evolutions April 05 Tableau V1_3 2" xfId="876"/>
    <cellStyle name="_Currency_Evolutions April 05 Tableau V1_3 3" xfId="877"/>
    <cellStyle name="_Currency_Evolutions April 05 Tableau V1_3_dv01" xfId="878"/>
    <cellStyle name="_Currency_Evolutions April 05 Tableau V1_3_dv01 2" xfId="879"/>
    <cellStyle name="_Currency_Evolutions April 05 Tableau V1_3_dv01 3" xfId="880"/>
    <cellStyle name="_Currency_Evolutions April 05 Tableau V1_4" xfId="881"/>
    <cellStyle name="_Currency_Evolutions April 05 Tableau V1_4 2" xfId="882"/>
    <cellStyle name="_Currency_Evolutions April 05 Tableau V1_4 3" xfId="883"/>
    <cellStyle name="_Currency_Evolutions April 05 Tableau V1_4_dv01" xfId="884"/>
    <cellStyle name="_Currency_Evolutions April 05 Tableau V1_4_dv01 2" xfId="885"/>
    <cellStyle name="_Currency_Evolutions April 05 Tableau V1_4_dv01 3" xfId="886"/>
    <cellStyle name="_Currency_Evolutions April 05 Tableau V1_Anker 2008Q4 concept" xfId="887"/>
    <cellStyle name="_Currency_Evolutions April 05 Tableau V1_Anker 2008Q4 concept 2" xfId="888"/>
    <cellStyle name="_Currency_Evolutions April 05 Tableau V1_Anker 2008Q4 concept 3" xfId="889"/>
    <cellStyle name="_Currency_Evolutions April 05 Tableau V1_fundrapport" xfId="890"/>
    <cellStyle name="_Currency_Evolutions April 05 Tableau V1_fundrapport 2" xfId="891"/>
    <cellStyle name="_Currency_Evolutions April 05 Tableau V1_fundrapport 3" xfId="892"/>
    <cellStyle name="_Currency_Evolutions April 05 Tableau V1_inj&amp;withdr toelichting hard" xfId="893"/>
    <cellStyle name="_Currency_Evolutions April 05 Tableau V1_inj&amp;withdr toelichting hard 2" xfId="894"/>
    <cellStyle name="_Currency_Evolutions April 05 Tableau V1_inj&amp;withdr toelichting hard 3" xfId="895"/>
    <cellStyle name="_Currency_Evolutions April 05 Tableau V1_inj&amp;withdr toelichting hard_dv01" xfId="896"/>
    <cellStyle name="_Currency_Evolutions April 05 Tableau V1_inj&amp;withdr toelichting hard_dv01 2" xfId="897"/>
    <cellStyle name="_Currency_Evolutions April 05 Tableau V1_inj&amp;withdr toelichting hard_dv01 3" xfId="898"/>
    <cellStyle name="_Currency_ExoMonitorFull9" xfId="899"/>
    <cellStyle name="_Currency_ExoMonitorFull9 2" xfId="900"/>
    <cellStyle name="_Currency_ExoMonitorFull9 3" xfId="901"/>
    <cellStyle name="_Currency_ExoMonitorFull9_3" xfId="902"/>
    <cellStyle name="_Currency_ExoMonitorFull9_3 2" xfId="903"/>
    <cellStyle name="_Currency_ExoMonitorFull9_3 3" xfId="904"/>
    <cellStyle name="_Currency_ExoMonitorFull9_3_dv01" xfId="905"/>
    <cellStyle name="_Currency_ExoMonitorFull9_3_dv01 2" xfId="906"/>
    <cellStyle name="_Currency_ExoMonitorFull9_3_dv01 3" xfId="907"/>
    <cellStyle name="_Currency_ExoMonitorFull9_4" xfId="908"/>
    <cellStyle name="_Currency_ExoMonitorFull9_4 2" xfId="909"/>
    <cellStyle name="_Currency_ExoMonitorFull9_4 3" xfId="910"/>
    <cellStyle name="_Currency_ExoMonitorFull9_4_dv01" xfId="911"/>
    <cellStyle name="_Currency_ExoMonitorFull9_4_dv01 2" xfId="912"/>
    <cellStyle name="_Currency_ExoMonitorFull9_4_dv01 3" xfId="913"/>
    <cellStyle name="_Currency_ExoMonitorFull9_Anker 2008Q4 concept" xfId="914"/>
    <cellStyle name="_Currency_ExoMonitorFull9_Anker 2008Q4 concept 2" xfId="915"/>
    <cellStyle name="_Currency_ExoMonitorFull9_Anker 2008Q4 concept 3" xfId="916"/>
    <cellStyle name="_Currency_ExoMonitorFull9_fundrapport" xfId="917"/>
    <cellStyle name="_Currency_ExoMonitorFull9_fundrapport 2" xfId="918"/>
    <cellStyle name="_Currency_ExoMonitorFull9_fundrapport 3" xfId="919"/>
    <cellStyle name="_Currency_ExoMonitorFull9_inj&amp;withdr toelichting hard" xfId="920"/>
    <cellStyle name="_Currency_ExoMonitorFull9_inj&amp;withdr toelichting hard 2" xfId="921"/>
    <cellStyle name="_Currency_ExoMonitorFull9_inj&amp;withdr toelichting hard 3" xfId="922"/>
    <cellStyle name="_Currency_ExoMonitorFull9_inj&amp;withdr toelichting hard_dv01" xfId="923"/>
    <cellStyle name="_Currency_ExoMonitorFull9_inj&amp;withdr toelichting hard_dv01 2" xfId="924"/>
    <cellStyle name="_Currency_ExoMonitorFull9_inj&amp;withdr toelichting hard_dv01 3" xfId="925"/>
    <cellStyle name="_Currency_ExoMonitorFull9_Liability Cashflows" xfId="926"/>
    <cellStyle name="_Currency_ExoMonitorFull9_Liability Cashflows 2" xfId="927"/>
    <cellStyle name="_Currency_ExoMonitorFull9_Liability Cashflows 3" xfId="928"/>
    <cellStyle name="_Currency_ExoMonitorFull9_Liability Cashflows_actuate" xfId="929"/>
    <cellStyle name="_Currency_ExoMonitorFull9_Liability Cashflows_actuate 2" xfId="930"/>
    <cellStyle name="_Currency_ExoMonitorFull9_Liability Cashflows_actuate 3" xfId="931"/>
    <cellStyle name="_Currency_ExoMonitorFull9_Liability Cashflows_dv01" xfId="932"/>
    <cellStyle name="_Currency_ExoMonitorFull9_Liability Cashflows_dv01 2" xfId="933"/>
    <cellStyle name="_Currency_ExoMonitorFull9_Liability Cashflows_dv01 3" xfId="934"/>
    <cellStyle name="_Currency_Folio" xfId="935"/>
    <cellStyle name="_Currency_Folio 2" xfId="936"/>
    <cellStyle name="_Currency_Folio 3" xfId="937"/>
    <cellStyle name="_Currency_Folio_1" xfId="938"/>
    <cellStyle name="_Currency_Folio_1 2" xfId="939"/>
    <cellStyle name="_Currency_Folio_1 3" xfId="940"/>
    <cellStyle name="_Currency_Folio_1_01 Sweden Gexa Model - Master Version" xfId="941"/>
    <cellStyle name="_Currency_Folio_1_01 Sweden Gexa Model - Master Version 2" xfId="942"/>
    <cellStyle name="_Currency_Folio_1_01 Sweden Gexa Model - Master Version 3" xfId="943"/>
    <cellStyle name="_Currency_Folio_1_01 Sweden Gexa Model - Master Version_actuate" xfId="944"/>
    <cellStyle name="_Currency_Folio_1_01 Sweden Gexa Model - Master Version_actuate 2" xfId="945"/>
    <cellStyle name="_Currency_Folio_1_01 Sweden Gexa Model - Master Version_actuate 3" xfId="946"/>
    <cellStyle name="_Currency_Folio_1_01 Sweden Gexa Model - Master Version_dv01" xfId="947"/>
    <cellStyle name="_Currency_Folio_1_01 Sweden Gexa Model - Master Version_dv01 2" xfId="948"/>
    <cellStyle name="_Currency_Folio_1_01 Sweden Gexa Model - Master Version_dv01 3" xfId="949"/>
    <cellStyle name="_Currency_Folio_1_3" xfId="950"/>
    <cellStyle name="_Currency_Folio_1_3 2" xfId="951"/>
    <cellStyle name="_Currency_Folio_1_3 3" xfId="952"/>
    <cellStyle name="_Currency_Folio_1_3_dv01" xfId="953"/>
    <cellStyle name="_Currency_Folio_1_3_dv01 2" xfId="954"/>
    <cellStyle name="_Currency_Folio_1_3_dv01 3" xfId="955"/>
    <cellStyle name="_Currency_Folio_1_4" xfId="956"/>
    <cellStyle name="_Currency_Folio_1_4 2" xfId="957"/>
    <cellStyle name="_Currency_Folio_1_4 3" xfId="958"/>
    <cellStyle name="_Currency_Folio_1_4_dv01" xfId="959"/>
    <cellStyle name="_Currency_Folio_1_4_dv01 2" xfId="960"/>
    <cellStyle name="_Currency_Folio_1_4_dv01 3" xfId="961"/>
    <cellStyle name="_Currency_Folio_1_Anker 2008Q4 concept" xfId="962"/>
    <cellStyle name="_Currency_Folio_1_Anker 2008Q4 concept 2" xfId="963"/>
    <cellStyle name="_Currency_Folio_1_Anker 2008Q4 concept 3" xfId="964"/>
    <cellStyle name="_Currency_Folio_1_fundrapport" xfId="965"/>
    <cellStyle name="_Currency_Folio_1_fundrapport 2" xfId="966"/>
    <cellStyle name="_Currency_Folio_1_fundrapport 3" xfId="967"/>
    <cellStyle name="_Currency_Folio_1_inj&amp;withdr toelichting hard" xfId="968"/>
    <cellStyle name="_Currency_Folio_1_inj&amp;withdr toelichting hard 2" xfId="969"/>
    <cellStyle name="_Currency_Folio_1_inj&amp;withdr toelichting hard 3" xfId="970"/>
    <cellStyle name="_Currency_Folio_1_inj&amp;withdr toelichting hard_dv01" xfId="971"/>
    <cellStyle name="_Currency_Folio_1_inj&amp;withdr toelichting hard_dv01 2" xfId="972"/>
    <cellStyle name="_Currency_Folio_1_inj&amp;withdr toelichting hard_dv01 3" xfId="973"/>
    <cellStyle name="_Currency_Folio_1_Latest-Gexa Model" xfId="974"/>
    <cellStyle name="_Currency_Folio_1_Latest-Gexa Model 2" xfId="975"/>
    <cellStyle name="_Currency_Folio_1_Latest-Gexa Model 3" xfId="976"/>
    <cellStyle name="_Currency_Folio_1_Latest-Gexa Model_3" xfId="977"/>
    <cellStyle name="_Currency_Folio_1_Latest-Gexa Model_3 2" xfId="978"/>
    <cellStyle name="_Currency_Folio_1_Latest-Gexa Model_3 3" xfId="979"/>
    <cellStyle name="_Currency_Folio_1_Latest-Gexa Model_3_dv01" xfId="980"/>
    <cellStyle name="_Currency_Folio_1_Latest-Gexa Model_3_dv01 2" xfId="981"/>
    <cellStyle name="_Currency_Folio_1_Latest-Gexa Model_3_dv01 3" xfId="982"/>
    <cellStyle name="_Currency_Folio_1_Latest-Gexa Model_4" xfId="983"/>
    <cellStyle name="_Currency_Folio_1_Latest-Gexa Model_4 2" xfId="984"/>
    <cellStyle name="_Currency_Folio_1_Latest-Gexa Model_4 3" xfId="985"/>
    <cellStyle name="_Currency_Folio_1_Latest-Gexa Model_4_dv01" xfId="986"/>
    <cellStyle name="_Currency_Folio_1_Latest-Gexa Model_4_dv01 2" xfId="987"/>
    <cellStyle name="_Currency_Folio_1_Latest-Gexa Model_4_dv01 3" xfId="988"/>
    <cellStyle name="_Currency_Folio_1_Latest-Gexa Model_Anker 2008Q4 concept" xfId="989"/>
    <cellStyle name="_Currency_Folio_1_Latest-Gexa Model_Anker 2008Q4 concept 2" xfId="990"/>
    <cellStyle name="_Currency_Folio_1_Latest-Gexa Model_Anker 2008Q4 concept 3" xfId="991"/>
    <cellStyle name="_Currency_Folio_1_Latest-Gexa Model_fundrapport" xfId="992"/>
    <cellStyle name="_Currency_Folio_1_Latest-Gexa Model_fundrapport 2" xfId="993"/>
    <cellStyle name="_Currency_Folio_1_Latest-Gexa Model_fundrapport 3" xfId="994"/>
    <cellStyle name="_Currency_Folio_1_Latest-Gexa Model_inj&amp;withdr toelichting hard" xfId="995"/>
    <cellStyle name="_Currency_Folio_1_Latest-Gexa Model_inj&amp;withdr toelichting hard 2" xfId="996"/>
    <cellStyle name="_Currency_Folio_1_Latest-Gexa Model_inj&amp;withdr toelichting hard 3" xfId="997"/>
    <cellStyle name="_Currency_Folio_1_Latest-Gexa Model_inj&amp;withdr toelichting hard_dv01" xfId="998"/>
    <cellStyle name="_Currency_Folio_1_Latest-Gexa Model_inj&amp;withdr toelichting hard_dv01 2" xfId="999"/>
    <cellStyle name="_Currency_Folio_1_Latest-Gexa Model_inj&amp;withdr toelichting hard_dv01 3" xfId="1000"/>
    <cellStyle name="_Currency_Folio_1_Structure Collection" xfId="1001"/>
    <cellStyle name="_Currency_Folio_1_Structure Collection 2" xfId="1002"/>
    <cellStyle name="_Currency_Folio_1_Structure Collection 3" xfId="1003"/>
    <cellStyle name="_Currency_Folio_1_Structure Collection_3" xfId="1004"/>
    <cellStyle name="_Currency_Folio_1_Structure Collection_3 2" xfId="1005"/>
    <cellStyle name="_Currency_Folio_1_Structure Collection_3 3" xfId="1006"/>
    <cellStyle name="_Currency_Folio_1_Structure Collection_3_dv01" xfId="1007"/>
    <cellStyle name="_Currency_Folio_1_Structure Collection_3_dv01 2" xfId="1008"/>
    <cellStyle name="_Currency_Folio_1_Structure Collection_3_dv01 3" xfId="1009"/>
    <cellStyle name="_Currency_Folio_1_Structure Collection_4" xfId="1010"/>
    <cellStyle name="_Currency_Folio_1_Structure Collection_4 2" xfId="1011"/>
    <cellStyle name="_Currency_Folio_1_Structure Collection_4 3" xfId="1012"/>
    <cellStyle name="_Currency_Folio_1_Structure Collection_4_dv01" xfId="1013"/>
    <cellStyle name="_Currency_Folio_1_Structure Collection_4_dv01 2" xfId="1014"/>
    <cellStyle name="_Currency_Folio_1_Structure Collection_4_dv01 3" xfId="1015"/>
    <cellStyle name="_Currency_Folio_1_Structure Collection_Anker 2008Q4 concept" xfId="1016"/>
    <cellStyle name="_Currency_Folio_1_Structure Collection_Anker 2008Q4 concept 2" xfId="1017"/>
    <cellStyle name="_Currency_Folio_1_Structure Collection_Anker 2008Q4 concept 3" xfId="1018"/>
    <cellStyle name="_Currency_Folio_1_Structure Collection_fundrapport" xfId="1019"/>
    <cellStyle name="_Currency_Folio_1_Structure Collection_fundrapport 2" xfId="1020"/>
    <cellStyle name="_Currency_Folio_1_Structure Collection_fundrapport 3" xfId="1021"/>
    <cellStyle name="_Currency_Folio_1_Structure Collection_inj&amp;withdr toelichting hard" xfId="1022"/>
    <cellStyle name="_Currency_Folio_1_Structure Collection_inj&amp;withdr toelichting hard 2" xfId="1023"/>
    <cellStyle name="_Currency_Folio_1_Structure Collection_inj&amp;withdr toelichting hard 3" xfId="1024"/>
    <cellStyle name="_Currency_Folio_1_Structure Collection_inj&amp;withdr toelichting hard_dv01" xfId="1025"/>
    <cellStyle name="_Currency_Folio_1_Structure Collection_inj&amp;withdr toelichting hard_dv01 2" xfId="1026"/>
    <cellStyle name="_Currency_Folio_1_Structure Collection_inj&amp;withdr toelichting hard_dv01 3" xfId="1027"/>
    <cellStyle name="_Currency_Folio_actuate" xfId="1028"/>
    <cellStyle name="_Currency_Folio_actuate 2" xfId="1029"/>
    <cellStyle name="_Currency_Folio_actuate 3" xfId="1030"/>
    <cellStyle name="_Currency_Folio_dv01" xfId="1031"/>
    <cellStyle name="_Currency_Folio_dv01 2" xfId="1032"/>
    <cellStyle name="_Currency_Folio_dv01 3" xfId="1033"/>
    <cellStyle name="_Currency_FP Liabilities_19oct05 v2" xfId="1034"/>
    <cellStyle name="_Currency_FP Liabilities_19oct05 v2 2" xfId="1035"/>
    <cellStyle name="_Currency_FP Liabilities_19oct05 v2 3" xfId="1036"/>
    <cellStyle name="_Currency_FP Liabilities_19oct05 v2_actuate" xfId="1037"/>
    <cellStyle name="_Currency_FP Liabilities_19oct05 v2_actuate 2" xfId="1038"/>
    <cellStyle name="_Currency_FP Liabilities_19oct05 v2_actuate 3" xfId="1039"/>
    <cellStyle name="_Currency_FP Liabilities_19oct05 v2_dv01" xfId="1040"/>
    <cellStyle name="_Currency_FP Liabilities_19oct05 v2_dv01 2" xfId="1041"/>
    <cellStyle name="_Currency_FP Liabilities_19oct05 v2_dv01 3" xfId="1042"/>
    <cellStyle name="_Currency_fundrapport" xfId="1043"/>
    <cellStyle name="_Currency_fundrapport 2" xfId="1044"/>
    <cellStyle name="_Currency_fundrapport 3" xfId="1045"/>
    <cellStyle name="_Currency_GBP Inflation2" xfId="1046"/>
    <cellStyle name="_Currency_GBP Inflation2 2" xfId="1047"/>
    <cellStyle name="_Currency_GBP Inflation2 3" xfId="1048"/>
    <cellStyle name="_Currency_GBP Inflation2_3" xfId="1049"/>
    <cellStyle name="_Currency_GBP Inflation2_3 2" xfId="1050"/>
    <cellStyle name="_Currency_GBP Inflation2_3 3" xfId="1051"/>
    <cellStyle name="_Currency_GBP Inflation2_3_dv01" xfId="1052"/>
    <cellStyle name="_Currency_GBP Inflation2_3_dv01 2" xfId="1053"/>
    <cellStyle name="_Currency_GBP Inflation2_3_dv01 3" xfId="1054"/>
    <cellStyle name="_Currency_GBP Inflation2_4" xfId="1055"/>
    <cellStyle name="_Currency_GBP Inflation2_4 2" xfId="1056"/>
    <cellStyle name="_Currency_GBP Inflation2_4 3" xfId="1057"/>
    <cellStyle name="_Currency_GBP Inflation2_4_dv01" xfId="1058"/>
    <cellStyle name="_Currency_GBP Inflation2_4_dv01 2" xfId="1059"/>
    <cellStyle name="_Currency_GBP Inflation2_4_dv01 3" xfId="1060"/>
    <cellStyle name="_Currency_GBP Inflation2_Anker 2008Q4 concept" xfId="1061"/>
    <cellStyle name="_Currency_GBP Inflation2_Anker 2008Q4 concept 2" xfId="1062"/>
    <cellStyle name="_Currency_GBP Inflation2_Anker 2008Q4 concept 3" xfId="1063"/>
    <cellStyle name="_Currency_GBP Inflation2_fundrapport" xfId="1064"/>
    <cellStyle name="_Currency_GBP Inflation2_fundrapport 2" xfId="1065"/>
    <cellStyle name="_Currency_GBP Inflation2_fundrapport 3" xfId="1066"/>
    <cellStyle name="_Currency_GBP Inflation2_inj&amp;withdr toelichting hard" xfId="1067"/>
    <cellStyle name="_Currency_GBP Inflation2_inj&amp;withdr toelichting hard 2" xfId="1068"/>
    <cellStyle name="_Currency_GBP Inflation2_inj&amp;withdr toelichting hard 3" xfId="1069"/>
    <cellStyle name="_Currency_GBP Inflation2_inj&amp;withdr toelichting hard_dv01" xfId="1070"/>
    <cellStyle name="_Currency_GBP Inflation2_inj&amp;withdr toelichting hard_dv01 2" xfId="1071"/>
    <cellStyle name="_Currency_GBP Inflation2_inj&amp;withdr toelichting hard_dv01 3" xfId="1072"/>
    <cellStyle name="_Currency_GBP Inflation2_Liability Cashflows" xfId="1073"/>
    <cellStyle name="_Currency_GBP Inflation2_Liability Cashflows 2" xfId="1074"/>
    <cellStyle name="_Currency_GBP Inflation2_Liability Cashflows 3" xfId="1075"/>
    <cellStyle name="_Currency_GBP Inflation2_Liability Cashflows_actuate" xfId="1076"/>
    <cellStyle name="_Currency_GBP Inflation2_Liability Cashflows_actuate 2" xfId="1077"/>
    <cellStyle name="_Currency_GBP Inflation2_Liability Cashflows_actuate 3" xfId="1078"/>
    <cellStyle name="_Currency_GBP Inflation2_Liability Cashflows_dv01" xfId="1079"/>
    <cellStyle name="_Currency_GBP Inflation2_Liability Cashflows_dv01 2" xfId="1080"/>
    <cellStyle name="_Currency_GBP Inflation2_Liability Cashflows_dv01 3" xfId="1081"/>
    <cellStyle name="_Currency_Generic Gexa 9th May" xfId="1082"/>
    <cellStyle name="_Currency_Generic Gexa 9th May 2" xfId="1083"/>
    <cellStyle name="_Currency_Generic Gexa 9th May 3" xfId="1084"/>
    <cellStyle name="_Currency_Generic Gexa 9th May_3" xfId="1085"/>
    <cellStyle name="_Currency_Generic Gexa 9th May_3 2" xfId="1086"/>
    <cellStyle name="_Currency_Generic Gexa 9th May_3 3" xfId="1087"/>
    <cellStyle name="_Currency_Generic Gexa 9th May_3_dv01" xfId="1088"/>
    <cellStyle name="_Currency_Generic Gexa 9th May_3_dv01 2" xfId="1089"/>
    <cellStyle name="_Currency_Generic Gexa 9th May_3_dv01 3" xfId="1090"/>
    <cellStyle name="_Currency_Generic Gexa 9th May_4" xfId="1091"/>
    <cellStyle name="_Currency_Generic Gexa 9th May_4 2" xfId="1092"/>
    <cellStyle name="_Currency_Generic Gexa 9th May_4 3" xfId="1093"/>
    <cellStyle name="_Currency_Generic Gexa 9th May_4_dv01" xfId="1094"/>
    <cellStyle name="_Currency_Generic Gexa 9th May_4_dv01 2" xfId="1095"/>
    <cellStyle name="_Currency_Generic Gexa 9th May_4_dv01 3" xfId="1096"/>
    <cellStyle name="_Currency_Generic Gexa 9th May_Anker 2008Q4 concept" xfId="1097"/>
    <cellStyle name="_Currency_Generic Gexa 9th May_Anker 2008Q4 concept 2" xfId="1098"/>
    <cellStyle name="_Currency_Generic Gexa 9th May_Anker 2008Q4 concept 3" xfId="1099"/>
    <cellStyle name="_Currency_Generic Gexa 9th May_fundrapport" xfId="1100"/>
    <cellStyle name="_Currency_Generic Gexa 9th May_fundrapport 2" xfId="1101"/>
    <cellStyle name="_Currency_Generic Gexa 9th May_fundrapport 3" xfId="1102"/>
    <cellStyle name="_Currency_Generic Gexa 9th May_inj&amp;withdr toelichting hard" xfId="1103"/>
    <cellStyle name="_Currency_Generic Gexa 9th May_inj&amp;withdr toelichting hard 2" xfId="1104"/>
    <cellStyle name="_Currency_Generic Gexa 9th May_inj&amp;withdr toelichting hard 3" xfId="1105"/>
    <cellStyle name="_Currency_Generic Gexa 9th May_inj&amp;withdr toelichting hard_dv01" xfId="1106"/>
    <cellStyle name="_Currency_Generic Gexa 9th May_inj&amp;withdr toelichting hard_dv01 2" xfId="1107"/>
    <cellStyle name="_Currency_Generic Gexa 9th May_inj&amp;withdr toelichting hard_dv01 3" xfId="1108"/>
    <cellStyle name="_Currency_Germany Generic Optimizer LGM2F AMC v6" xfId="1109"/>
    <cellStyle name="_Currency_Germany Generic Optimizer LGM2F AMC v6 2" xfId="1110"/>
    <cellStyle name="_Currency_Germany Generic Optimizer LGM2F AMC v6 3" xfId="1111"/>
    <cellStyle name="_Currency_Germany Generic Optimizer LGM2F AMC v6_3" xfId="1112"/>
    <cellStyle name="_Currency_Germany Generic Optimizer LGM2F AMC v6_3 2" xfId="1113"/>
    <cellStyle name="_Currency_Germany Generic Optimizer LGM2F AMC v6_3 3" xfId="1114"/>
    <cellStyle name="_Currency_Germany Generic Optimizer LGM2F AMC v6_3_dv01" xfId="1115"/>
    <cellStyle name="_Currency_Germany Generic Optimizer LGM2F AMC v6_3_dv01 2" xfId="1116"/>
    <cellStyle name="_Currency_Germany Generic Optimizer LGM2F AMC v6_3_dv01 3" xfId="1117"/>
    <cellStyle name="_Currency_Germany Generic Optimizer LGM2F AMC v6_4" xfId="1118"/>
    <cellStyle name="_Currency_Germany Generic Optimizer LGM2F AMC v6_4 2" xfId="1119"/>
    <cellStyle name="_Currency_Germany Generic Optimizer LGM2F AMC v6_4 3" xfId="1120"/>
    <cellStyle name="_Currency_Germany Generic Optimizer LGM2F AMC v6_4_dv01" xfId="1121"/>
    <cellStyle name="_Currency_Germany Generic Optimizer LGM2F AMC v6_4_dv01 2" xfId="1122"/>
    <cellStyle name="_Currency_Germany Generic Optimizer LGM2F AMC v6_4_dv01 3" xfId="1123"/>
    <cellStyle name="_Currency_Germany Generic Optimizer LGM2F AMC v6_Anker 2008Q4 concept" xfId="1124"/>
    <cellStyle name="_Currency_Germany Generic Optimizer LGM2F AMC v6_Anker 2008Q4 concept 2" xfId="1125"/>
    <cellStyle name="_Currency_Germany Generic Optimizer LGM2F AMC v6_Anker 2008Q4 concept 3" xfId="1126"/>
    <cellStyle name="_Currency_Germany Generic Optimizer LGM2F AMC v6_fundrapport" xfId="1127"/>
    <cellStyle name="_Currency_Germany Generic Optimizer LGM2F AMC v6_fundrapport 2" xfId="1128"/>
    <cellStyle name="_Currency_Germany Generic Optimizer LGM2F AMC v6_fundrapport 3" xfId="1129"/>
    <cellStyle name="_Currency_Germany Generic Optimizer LGM2F AMC v6_inj&amp;withdr toelichting hard" xfId="1130"/>
    <cellStyle name="_Currency_Germany Generic Optimizer LGM2F AMC v6_inj&amp;withdr toelichting hard 2" xfId="1131"/>
    <cellStyle name="_Currency_Germany Generic Optimizer LGM2F AMC v6_inj&amp;withdr toelichting hard 3" xfId="1132"/>
    <cellStyle name="_Currency_Germany Generic Optimizer LGM2F AMC v6_inj&amp;withdr toelichting hard_dv01" xfId="1133"/>
    <cellStyle name="_Currency_Germany Generic Optimizer LGM2F AMC v6_inj&amp;withdr toelichting hard_dv01 2" xfId="1134"/>
    <cellStyle name="_Currency_Germany Generic Optimizer LGM2F AMC v6_inj&amp;withdr toelichting hard_dv01 3" xfId="1135"/>
    <cellStyle name="_Currency_Gexa Multi Asset Path Generator" xfId="1136"/>
    <cellStyle name="_Currency_Gexa Multi Asset Path Generator 2" xfId="1137"/>
    <cellStyle name="_Currency_Gexa Multi Asset Path Generator 3" xfId="1138"/>
    <cellStyle name="_Currency_Gexa Multi Asset Path Generator_3" xfId="1139"/>
    <cellStyle name="_Currency_Gexa Multi Asset Path Generator_3 2" xfId="1140"/>
    <cellStyle name="_Currency_Gexa Multi Asset Path Generator_3 3" xfId="1141"/>
    <cellStyle name="_Currency_Gexa Multi Asset Path Generator_3_dv01" xfId="1142"/>
    <cellStyle name="_Currency_Gexa Multi Asset Path Generator_3_dv01 2" xfId="1143"/>
    <cellStyle name="_Currency_Gexa Multi Asset Path Generator_3_dv01 3" xfId="1144"/>
    <cellStyle name="_Currency_Gexa Multi Asset Path Generator_4" xfId="1145"/>
    <cellStyle name="_Currency_Gexa Multi Asset Path Generator_4 2" xfId="1146"/>
    <cellStyle name="_Currency_Gexa Multi Asset Path Generator_4 3" xfId="1147"/>
    <cellStyle name="_Currency_Gexa Multi Asset Path Generator_4_dv01" xfId="1148"/>
    <cellStyle name="_Currency_Gexa Multi Asset Path Generator_4_dv01 2" xfId="1149"/>
    <cellStyle name="_Currency_Gexa Multi Asset Path Generator_4_dv01 3" xfId="1150"/>
    <cellStyle name="_Currency_Gexa Multi Asset Path Generator_Anker 2008Q4 concept" xfId="1151"/>
    <cellStyle name="_Currency_Gexa Multi Asset Path Generator_Anker 2008Q4 concept 2" xfId="1152"/>
    <cellStyle name="_Currency_Gexa Multi Asset Path Generator_Anker 2008Q4 concept 3" xfId="1153"/>
    <cellStyle name="_Currency_Gexa Multi Asset Path Generator_fundrapport" xfId="1154"/>
    <cellStyle name="_Currency_Gexa Multi Asset Path Generator_fundrapport 2" xfId="1155"/>
    <cellStyle name="_Currency_Gexa Multi Asset Path Generator_fundrapport 3" xfId="1156"/>
    <cellStyle name="_Currency_Gexa Multi Asset Path Generator_inj&amp;withdr toelichting hard" xfId="1157"/>
    <cellStyle name="_Currency_Gexa Multi Asset Path Generator_inj&amp;withdr toelichting hard 2" xfId="1158"/>
    <cellStyle name="_Currency_Gexa Multi Asset Path Generator_inj&amp;withdr toelichting hard 3" xfId="1159"/>
    <cellStyle name="_Currency_Gexa Multi Asset Path Generator_inj&amp;withdr toelichting hard_dv01" xfId="1160"/>
    <cellStyle name="_Currency_Gexa Multi Asset Path Generator_inj&amp;withdr toelichting hard_dv01 2" xfId="1161"/>
    <cellStyle name="_Currency_Gexa Multi Asset Path Generator_inj&amp;withdr toelichting hard_dv01 3" xfId="1162"/>
    <cellStyle name="_Currency_ILK 2" xfId="1163"/>
    <cellStyle name="_Currency_ILK 2 2" xfId="1164"/>
    <cellStyle name="_Currency_ILK 2 3" xfId="1165"/>
    <cellStyle name="_Currency_ILK 2_3" xfId="1166"/>
    <cellStyle name="_Currency_ILK 2_3 2" xfId="1167"/>
    <cellStyle name="_Currency_ILK 2_3 3" xfId="1168"/>
    <cellStyle name="_Currency_ILK 2_3_dv01" xfId="1169"/>
    <cellStyle name="_Currency_ILK 2_3_dv01 2" xfId="1170"/>
    <cellStyle name="_Currency_ILK 2_3_dv01 3" xfId="1171"/>
    <cellStyle name="_Currency_ILK 2_4" xfId="1172"/>
    <cellStyle name="_Currency_ILK 2_4 2" xfId="1173"/>
    <cellStyle name="_Currency_ILK 2_4 3" xfId="1174"/>
    <cellStyle name="_Currency_ILK 2_4_dv01" xfId="1175"/>
    <cellStyle name="_Currency_ILK 2_4_dv01 2" xfId="1176"/>
    <cellStyle name="_Currency_ILK 2_4_dv01 3" xfId="1177"/>
    <cellStyle name="_Currency_ILK 2_Anker 2008Q4 concept" xfId="1178"/>
    <cellStyle name="_Currency_ILK 2_Anker 2008Q4 concept 2" xfId="1179"/>
    <cellStyle name="_Currency_ILK 2_Anker 2008Q4 concept 3" xfId="1180"/>
    <cellStyle name="_Currency_ILK 2_fundrapport" xfId="1181"/>
    <cellStyle name="_Currency_ILK 2_fundrapport 2" xfId="1182"/>
    <cellStyle name="_Currency_ILK 2_fundrapport 3" xfId="1183"/>
    <cellStyle name="_Currency_ILK 2_inj&amp;withdr toelichting hard" xfId="1184"/>
    <cellStyle name="_Currency_ILK 2_inj&amp;withdr toelichting hard 2" xfId="1185"/>
    <cellStyle name="_Currency_ILK 2_inj&amp;withdr toelichting hard 3" xfId="1186"/>
    <cellStyle name="_Currency_ILK 2_inj&amp;withdr toelichting hard_dv01" xfId="1187"/>
    <cellStyle name="_Currency_ILK 2_inj&amp;withdr toelichting hard_dv01 2" xfId="1188"/>
    <cellStyle name="_Currency_ILK 2_inj&amp;withdr toelichting hard_dv01 3" xfId="1189"/>
    <cellStyle name="_Currency_INF Benchmark " xfId="1190"/>
    <cellStyle name="_Currency_INF Benchmark  2" xfId="1191"/>
    <cellStyle name="_Currency_INF Benchmark  3" xfId="1192"/>
    <cellStyle name="_Currency_INF Benchmark _3" xfId="1193"/>
    <cellStyle name="_Currency_INF Benchmark _3 2" xfId="1194"/>
    <cellStyle name="_Currency_INF Benchmark _3 3" xfId="1195"/>
    <cellStyle name="_Currency_INF Benchmark _3_dv01" xfId="1196"/>
    <cellStyle name="_Currency_INF Benchmark _3_dv01 2" xfId="1197"/>
    <cellStyle name="_Currency_INF Benchmark _3_dv01 3" xfId="1198"/>
    <cellStyle name="_Currency_INF Benchmark _4" xfId="1199"/>
    <cellStyle name="_Currency_INF Benchmark _4 2" xfId="1200"/>
    <cellStyle name="_Currency_INF Benchmark _4 3" xfId="1201"/>
    <cellStyle name="_Currency_INF Benchmark _4_dv01" xfId="1202"/>
    <cellStyle name="_Currency_INF Benchmark _4_dv01 2" xfId="1203"/>
    <cellStyle name="_Currency_INF Benchmark _4_dv01 3" xfId="1204"/>
    <cellStyle name="_Currency_INF Benchmark _Anker 2008Q4 concept" xfId="1205"/>
    <cellStyle name="_Currency_INF Benchmark _Anker 2008Q4 concept 2" xfId="1206"/>
    <cellStyle name="_Currency_INF Benchmark _Anker 2008Q4 concept 3" xfId="1207"/>
    <cellStyle name="_Currency_INF Benchmark _fundrapport" xfId="1208"/>
    <cellStyle name="_Currency_INF Benchmark _fundrapport 2" xfId="1209"/>
    <cellStyle name="_Currency_INF Benchmark _fundrapport 3" xfId="1210"/>
    <cellStyle name="_Currency_INF Benchmark _inj&amp;withdr toelichting hard" xfId="1211"/>
    <cellStyle name="_Currency_INF Benchmark _inj&amp;withdr toelichting hard 2" xfId="1212"/>
    <cellStyle name="_Currency_INF Benchmark _inj&amp;withdr toelichting hard 3" xfId="1213"/>
    <cellStyle name="_Currency_INF Benchmark _inj&amp;withdr toelichting hard_dv01" xfId="1214"/>
    <cellStyle name="_Currency_INF Benchmark _inj&amp;withdr toelichting hard_dv01 2" xfId="1215"/>
    <cellStyle name="_Currency_INF Benchmark _inj&amp;withdr toelichting hard_dv01 3" xfId="1216"/>
    <cellStyle name="_Currency_Infl Market" xfId="1217"/>
    <cellStyle name="_Currency_Infl Market 2" xfId="1218"/>
    <cellStyle name="_Currency_Infl Market 3" xfId="1219"/>
    <cellStyle name="_Currency_Infl Market_3" xfId="1220"/>
    <cellStyle name="_Currency_Infl Market_3 2" xfId="1221"/>
    <cellStyle name="_Currency_Infl Market_3 3" xfId="1222"/>
    <cellStyle name="_Currency_Infl Market_3_dv01" xfId="1223"/>
    <cellStyle name="_Currency_Infl Market_3_dv01 2" xfId="1224"/>
    <cellStyle name="_Currency_Infl Market_3_dv01 3" xfId="1225"/>
    <cellStyle name="_Currency_Infl Market_4" xfId="1226"/>
    <cellStyle name="_Currency_Infl Market_4 2" xfId="1227"/>
    <cellStyle name="_Currency_Infl Market_4 3" xfId="1228"/>
    <cellStyle name="_Currency_Infl Market_4_dv01" xfId="1229"/>
    <cellStyle name="_Currency_Infl Market_4_dv01 2" xfId="1230"/>
    <cellStyle name="_Currency_Infl Market_4_dv01 3" xfId="1231"/>
    <cellStyle name="_Currency_Infl Market_Anker 2008Q4 concept" xfId="1232"/>
    <cellStyle name="_Currency_Infl Market_Anker 2008Q4 concept 2" xfId="1233"/>
    <cellStyle name="_Currency_Infl Market_Anker 2008Q4 concept 3" xfId="1234"/>
    <cellStyle name="_Currency_Infl Market_fundrapport" xfId="1235"/>
    <cellStyle name="_Currency_Infl Market_fundrapport 2" xfId="1236"/>
    <cellStyle name="_Currency_Infl Market_fundrapport 3" xfId="1237"/>
    <cellStyle name="_Currency_Infl Market_inj&amp;withdr toelichting hard" xfId="1238"/>
    <cellStyle name="_Currency_Infl Market_inj&amp;withdr toelichting hard 2" xfId="1239"/>
    <cellStyle name="_Currency_Infl Market_inj&amp;withdr toelichting hard 3" xfId="1240"/>
    <cellStyle name="_Currency_Infl Market_inj&amp;withdr toelichting hard_dv01" xfId="1241"/>
    <cellStyle name="_Currency_Infl Market_inj&amp;withdr toelichting hard_dv01 2" xfId="1242"/>
    <cellStyle name="_Currency_Infl Market_inj&amp;withdr toelichting hard_dv01 3" xfId="1243"/>
    <cellStyle name="_Currency_Infl Market_Liability Cashflows" xfId="1244"/>
    <cellStyle name="_Currency_Infl Market_Liability Cashflows 2" xfId="1245"/>
    <cellStyle name="_Currency_Infl Market_Liability Cashflows 3" xfId="1246"/>
    <cellStyle name="_Currency_Infl Market_Liability Cashflows_actuate" xfId="1247"/>
    <cellStyle name="_Currency_Infl Market_Liability Cashflows_actuate 2" xfId="1248"/>
    <cellStyle name="_Currency_Infl Market_Liability Cashflows_actuate 3" xfId="1249"/>
    <cellStyle name="_Currency_Infl Market_Liability Cashflows_dv01" xfId="1250"/>
    <cellStyle name="_Currency_Infl Market_Liability Cashflows_dv01 2" xfId="1251"/>
    <cellStyle name="_Currency_Infl Market_Liability Cashflows_dv01 3" xfId="1252"/>
    <cellStyle name="_Currency_Infl ZC CF" xfId="1253"/>
    <cellStyle name="_Currency_Infl ZC CF 2" xfId="1254"/>
    <cellStyle name="_Currency_Infl ZC CF 3" xfId="1255"/>
    <cellStyle name="_Currency_Infl ZC CF_actuate" xfId="1256"/>
    <cellStyle name="_Currency_Infl ZC CF_actuate 2" xfId="1257"/>
    <cellStyle name="_Currency_Infl ZC CF_actuate 3" xfId="1258"/>
    <cellStyle name="_Currency_Infl ZC CF_dv01" xfId="1259"/>
    <cellStyle name="_Currency_Infl ZC CF_dv01 2" xfId="1260"/>
    <cellStyle name="_Currency_Infl ZC CF_dv01 3" xfId="1261"/>
    <cellStyle name="_Currency_Inflation forwards" xfId="1262"/>
    <cellStyle name="_Currency_Inflation forwards 2" xfId="1263"/>
    <cellStyle name="_Currency_Inflation forwards 3" xfId="1264"/>
    <cellStyle name="_Currency_Inflation forwards_3" xfId="1265"/>
    <cellStyle name="_Currency_Inflation forwards_3 2" xfId="1266"/>
    <cellStyle name="_Currency_Inflation forwards_3 3" xfId="1267"/>
    <cellStyle name="_Currency_Inflation forwards_3_dv01" xfId="1268"/>
    <cellStyle name="_Currency_Inflation forwards_3_dv01 2" xfId="1269"/>
    <cellStyle name="_Currency_Inflation forwards_3_dv01 3" xfId="1270"/>
    <cellStyle name="_Currency_Inflation forwards_4" xfId="1271"/>
    <cellStyle name="_Currency_Inflation forwards_4 2" xfId="1272"/>
    <cellStyle name="_Currency_Inflation forwards_4 3" xfId="1273"/>
    <cellStyle name="_Currency_Inflation forwards_4_dv01" xfId="1274"/>
    <cellStyle name="_Currency_Inflation forwards_4_dv01 2" xfId="1275"/>
    <cellStyle name="_Currency_Inflation forwards_4_dv01 3" xfId="1276"/>
    <cellStyle name="_Currency_Inflation forwards_Anker 2008Q4 concept" xfId="1277"/>
    <cellStyle name="_Currency_Inflation forwards_Anker 2008Q4 concept 2" xfId="1278"/>
    <cellStyle name="_Currency_Inflation forwards_Anker 2008Q4 concept 3" xfId="1279"/>
    <cellStyle name="_Currency_Inflation forwards_fundrapport" xfId="1280"/>
    <cellStyle name="_Currency_Inflation forwards_fundrapport 2" xfId="1281"/>
    <cellStyle name="_Currency_Inflation forwards_fundrapport 3" xfId="1282"/>
    <cellStyle name="_Currency_Inflation forwards_inj&amp;withdr toelichting hard" xfId="1283"/>
    <cellStyle name="_Currency_Inflation forwards_inj&amp;withdr toelichting hard 2" xfId="1284"/>
    <cellStyle name="_Currency_Inflation forwards_inj&amp;withdr toelichting hard 3" xfId="1285"/>
    <cellStyle name="_Currency_Inflation forwards_inj&amp;withdr toelichting hard_dv01" xfId="1286"/>
    <cellStyle name="_Currency_Inflation forwards_inj&amp;withdr toelichting hard_dv01 2" xfId="1287"/>
    <cellStyle name="_Currency_Inflation forwards_inj&amp;withdr toelichting hard_dv01 3" xfId="1288"/>
    <cellStyle name="_Currency_Inflation forwards_Liability Cashflows" xfId="1289"/>
    <cellStyle name="_Currency_Inflation forwards_Liability Cashflows 2" xfId="1290"/>
    <cellStyle name="_Currency_Inflation forwards_Liability Cashflows 3" xfId="1291"/>
    <cellStyle name="_Currency_Inflation forwards_Liability Cashflows_actuate" xfId="1292"/>
    <cellStyle name="_Currency_Inflation forwards_Liability Cashflows_actuate 2" xfId="1293"/>
    <cellStyle name="_Currency_Inflation forwards_Liability Cashflows_actuate 3" xfId="1294"/>
    <cellStyle name="_Currency_Inflation forwards_Liability Cashflows_dv01" xfId="1295"/>
    <cellStyle name="_Currency_Inflation forwards_Liability Cashflows_dv01 2" xfId="1296"/>
    <cellStyle name="_Currency_Inflation forwards_Liability Cashflows_dv01 3" xfId="1297"/>
    <cellStyle name="_Currency_InitialPosition" xfId="1298"/>
    <cellStyle name="_Currency_InitialPosition 2" xfId="1299"/>
    <cellStyle name="_Currency_InitialPosition 3" xfId="1300"/>
    <cellStyle name="_Currency_InitialPosition_1" xfId="1301"/>
    <cellStyle name="_Currency_InitialPosition_1 2" xfId="1302"/>
    <cellStyle name="_Currency_InitialPosition_1 3" xfId="1303"/>
    <cellStyle name="_Currency_InitialPosition_1_3" xfId="1304"/>
    <cellStyle name="_Currency_InitialPosition_1_3 2" xfId="1305"/>
    <cellStyle name="_Currency_InitialPosition_1_3 3" xfId="1306"/>
    <cellStyle name="_Currency_InitialPosition_1_3_dv01" xfId="1307"/>
    <cellStyle name="_Currency_InitialPosition_1_3_dv01 2" xfId="1308"/>
    <cellStyle name="_Currency_InitialPosition_1_3_dv01 3" xfId="1309"/>
    <cellStyle name="_Currency_InitialPosition_1_4" xfId="1310"/>
    <cellStyle name="_Currency_InitialPosition_1_4 2" xfId="1311"/>
    <cellStyle name="_Currency_InitialPosition_1_4 3" xfId="1312"/>
    <cellStyle name="_Currency_InitialPosition_1_4_dv01" xfId="1313"/>
    <cellStyle name="_Currency_InitialPosition_1_4_dv01 2" xfId="1314"/>
    <cellStyle name="_Currency_InitialPosition_1_4_dv01 3" xfId="1315"/>
    <cellStyle name="_Currency_InitialPosition_1_Anker 2008Q4 concept" xfId="1316"/>
    <cellStyle name="_Currency_InitialPosition_1_Anker 2008Q4 concept 2" xfId="1317"/>
    <cellStyle name="_Currency_InitialPosition_1_Anker 2008Q4 concept 3" xfId="1318"/>
    <cellStyle name="_Currency_InitialPosition_1_fundrapport" xfId="1319"/>
    <cellStyle name="_Currency_InitialPosition_1_fundrapport 2" xfId="1320"/>
    <cellStyle name="_Currency_InitialPosition_1_fundrapport 3" xfId="1321"/>
    <cellStyle name="_Currency_InitialPosition_1_inj&amp;withdr toelichting hard" xfId="1322"/>
    <cellStyle name="_Currency_InitialPosition_1_inj&amp;withdr toelichting hard 2" xfId="1323"/>
    <cellStyle name="_Currency_InitialPosition_1_inj&amp;withdr toelichting hard 3" xfId="1324"/>
    <cellStyle name="_Currency_InitialPosition_1_inj&amp;withdr toelichting hard_dv01" xfId="1325"/>
    <cellStyle name="_Currency_InitialPosition_1_inj&amp;withdr toelichting hard_dv01 2" xfId="1326"/>
    <cellStyle name="_Currency_InitialPosition_1_inj&amp;withdr toelichting hard_dv01 3" xfId="1327"/>
    <cellStyle name="_Currency_InitialPosition_3" xfId="1328"/>
    <cellStyle name="_Currency_InitialPosition_3 2" xfId="1329"/>
    <cellStyle name="_Currency_InitialPosition_3 3" xfId="1330"/>
    <cellStyle name="_Currency_InitialPosition_3_dv01" xfId="1331"/>
    <cellStyle name="_Currency_InitialPosition_3_dv01 2" xfId="1332"/>
    <cellStyle name="_Currency_InitialPosition_3_dv01 3" xfId="1333"/>
    <cellStyle name="_Currency_InitialPosition_4" xfId="1334"/>
    <cellStyle name="_Currency_InitialPosition_4 2" xfId="1335"/>
    <cellStyle name="_Currency_InitialPosition_4 3" xfId="1336"/>
    <cellStyle name="_Currency_InitialPosition_4_dv01" xfId="1337"/>
    <cellStyle name="_Currency_InitialPosition_4_dv01 2" xfId="1338"/>
    <cellStyle name="_Currency_InitialPosition_4_dv01 3" xfId="1339"/>
    <cellStyle name="_Currency_InitialPosition_Anker 2008Q4 concept" xfId="1340"/>
    <cellStyle name="_Currency_InitialPosition_Anker 2008Q4 concept 2" xfId="1341"/>
    <cellStyle name="_Currency_InitialPosition_Anker 2008Q4 concept 3" xfId="1342"/>
    <cellStyle name="_Currency_InitialPosition_fundrapport" xfId="1343"/>
    <cellStyle name="_Currency_InitialPosition_fundrapport 2" xfId="1344"/>
    <cellStyle name="_Currency_InitialPosition_fundrapport 3" xfId="1345"/>
    <cellStyle name="_Currency_InitialPosition_inj&amp;withdr toelichting hard" xfId="1346"/>
    <cellStyle name="_Currency_InitialPosition_inj&amp;withdr toelichting hard 2" xfId="1347"/>
    <cellStyle name="_Currency_InitialPosition_inj&amp;withdr toelichting hard 3" xfId="1348"/>
    <cellStyle name="_Currency_InitialPosition_inj&amp;withdr toelichting hard_dv01" xfId="1349"/>
    <cellStyle name="_Currency_InitialPosition_inj&amp;withdr toelichting hard_dv01 2" xfId="1350"/>
    <cellStyle name="_Currency_InitialPosition_inj&amp;withdr toelichting hard_dv01 3" xfId="1351"/>
    <cellStyle name="_Currency_inj&amp;withdr toelichting hard" xfId="1352"/>
    <cellStyle name="_Currency_inj&amp;withdr toelichting hard 2" xfId="1353"/>
    <cellStyle name="_Currency_inj&amp;withdr toelichting hard 3" xfId="1354"/>
    <cellStyle name="_Currency_inj&amp;withdr toelichting hard_dv01" xfId="1355"/>
    <cellStyle name="_Currency_inj&amp;withdr toelichting hard_dv01 2" xfId="1356"/>
    <cellStyle name="_Currency_inj&amp;withdr toelichting hard_dv01 3" xfId="1357"/>
    <cellStyle name="_Currency_IR Benchmark" xfId="1358"/>
    <cellStyle name="_Currency_IR Benchmark 2" xfId="1359"/>
    <cellStyle name="_Currency_IR Benchmark 3" xfId="1360"/>
    <cellStyle name="_Currency_IR Benchmark_3" xfId="1361"/>
    <cellStyle name="_Currency_IR Benchmark_3 2" xfId="1362"/>
    <cellStyle name="_Currency_IR Benchmark_3 3" xfId="1363"/>
    <cellStyle name="_Currency_IR Benchmark_3_dv01" xfId="1364"/>
    <cellStyle name="_Currency_IR Benchmark_3_dv01 2" xfId="1365"/>
    <cellStyle name="_Currency_IR Benchmark_3_dv01 3" xfId="1366"/>
    <cellStyle name="_Currency_IR Benchmark_4" xfId="1367"/>
    <cellStyle name="_Currency_IR Benchmark_4 2" xfId="1368"/>
    <cellStyle name="_Currency_IR Benchmark_4 3" xfId="1369"/>
    <cellStyle name="_Currency_IR Benchmark_4_dv01" xfId="1370"/>
    <cellStyle name="_Currency_IR Benchmark_4_dv01 2" xfId="1371"/>
    <cellStyle name="_Currency_IR Benchmark_4_dv01 3" xfId="1372"/>
    <cellStyle name="_Currency_IR Benchmark_Anker 2008Q4 concept" xfId="1373"/>
    <cellStyle name="_Currency_IR Benchmark_Anker 2008Q4 concept 2" xfId="1374"/>
    <cellStyle name="_Currency_IR Benchmark_Anker 2008Q4 concept 3" xfId="1375"/>
    <cellStyle name="_Currency_IR Benchmark_fundrapport" xfId="1376"/>
    <cellStyle name="_Currency_IR Benchmark_fundrapport 2" xfId="1377"/>
    <cellStyle name="_Currency_IR Benchmark_fundrapport 3" xfId="1378"/>
    <cellStyle name="_Currency_IR Benchmark_inj&amp;withdr toelichting hard" xfId="1379"/>
    <cellStyle name="_Currency_IR Benchmark_inj&amp;withdr toelichting hard 2" xfId="1380"/>
    <cellStyle name="_Currency_IR Benchmark_inj&amp;withdr toelichting hard 3" xfId="1381"/>
    <cellStyle name="_Currency_IR Benchmark_inj&amp;withdr toelichting hard_dv01" xfId="1382"/>
    <cellStyle name="_Currency_IR Benchmark_inj&amp;withdr toelichting hard_dv01 2" xfId="1383"/>
    <cellStyle name="_Currency_IR Benchmark_inj&amp;withdr toelichting hard_dv01 3" xfId="1384"/>
    <cellStyle name="_Currency_July 05 position" xfId="1385"/>
    <cellStyle name="_Currency_July 05 position 2" xfId="1386"/>
    <cellStyle name="_Currency_July 05 position 3" xfId="1387"/>
    <cellStyle name="_Currency_July 05 position_3" xfId="1388"/>
    <cellStyle name="_Currency_July 05 position_3 2" xfId="1389"/>
    <cellStyle name="_Currency_July 05 position_3 3" xfId="1390"/>
    <cellStyle name="_Currency_July 05 position_3_dv01" xfId="1391"/>
    <cellStyle name="_Currency_July 05 position_3_dv01 2" xfId="1392"/>
    <cellStyle name="_Currency_July 05 position_3_dv01 3" xfId="1393"/>
    <cellStyle name="_Currency_July 05 position_4" xfId="1394"/>
    <cellStyle name="_Currency_July 05 position_4 2" xfId="1395"/>
    <cellStyle name="_Currency_July 05 position_4 3" xfId="1396"/>
    <cellStyle name="_Currency_July 05 position_4_dv01" xfId="1397"/>
    <cellStyle name="_Currency_July 05 position_4_dv01 2" xfId="1398"/>
    <cellStyle name="_Currency_July 05 position_4_dv01 3" xfId="1399"/>
    <cellStyle name="_Currency_July 05 position_Anker 2008Q4 concept" xfId="1400"/>
    <cellStyle name="_Currency_July 05 position_Anker 2008Q4 concept 2" xfId="1401"/>
    <cellStyle name="_Currency_July 05 position_Anker 2008Q4 concept 3" xfId="1402"/>
    <cellStyle name="_Currency_July 05 position_fundrapport" xfId="1403"/>
    <cellStyle name="_Currency_July 05 position_fundrapport 2" xfId="1404"/>
    <cellStyle name="_Currency_July 05 position_fundrapport 3" xfId="1405"/>
    <cellStyle name="_Currency_July 05 position_inj&amp;withdr toelichting hard" xfId="1406"/>
    <cellStyle name="_Currency_July 05 position_inj&amp;withdr toelichting hard 2" xfId="1407"/>
    <cellStyle name="_Currency_July 05 position_inj&amp;withdr toelichting hard 3" xfId="1408"/>
    <cellStyle name="_Currency_July 05 position_inj&amp;withdr toelichting hard_dv01" xfId="1409"/>
    <cellStyle name="_Currency_July 05 position_inj&amp;withdr toelichting hard_dv01 2" xfId="1410"/>
    <cellStyle name="_Currency_July 05 position_inj&amp;withdr toelichting hard_dv01 3" xfId="1411"/>
    <cellStyle name="_Currency_June 05 CF" xfId="1412"/>
    <cellStyle name="_Currency_June 05 CF 2" xfId="1413"/>
    <cellStyle name="_Currency_June 05 CF 3" xfId="1414"/>
    <cellStyle name="_Currency_June 05 CF_actuate" xfId="1415"/>
    <cellStyle name="_Currency_June 05 CF_actuate 2" xfId="1416"/>
    <cellStyle name="_Currency_June 05 CF_actuate 3" xfId="1417"/>
    <cellStyle name="_Currency_June 05 CF_dv01" xfId="1418"/>
    <cellStyle name="_Currency_June 05 CF_dv01 2" xfId="1419"/>
    <cellStyle name="_Currency_June 05 CF_dv01 3" xfId="1420"/>
    <cellStyle name="_Currency_June05" xfId="1421"/>
    <cellStyle name="_Currency_June05 2" xfId="1422"/>
    <cellStyle name="_Currency_June05 3" xfId="1423"/>
    <cellStyle name="_Currency_June05_1" xfId="1424"/>
    <cellStyle name="_Currency_June05_1 2" xfId="1425"/>
    <cellStyle name="_Currency_June05_1 3" xfId="1426"/>
    <cellStyle name="_Currency_June05_1_3" xfId="1427"/>
    <cellStyle name="_Currency_June05_1_3 2" xfId="1428"/>
    <cellStyle name="_Currency_June05_1_3 3" xfId="1429"/>
    <cellStyle name="_Currency_June05_1_3_dv01" xfId="1430"/>
    <cellStyle name="_Currency_June05_1_3_dv01 2" xfId="1431"/>
    <cellStyle name="_Currency_June05_1_3_dv01 3" xfId="1432"/>
    <cellStyle name="_Currency_June05_1_4" xfId="1433"/>
    <cellStyle name="_Currency_June05_1_4 2" xfId="1434"/>
    <cellStyle name="_Currency_June05_1_4 3" xfId="1435"/>
    <cellStyle name="_Currency_June05_1_4_dv01" xfId="1436"/>
    <cellStyle name="_Currency_June05_1_4_dv01 2" xfId="1437"/>
    <cellStyle name="_Currency_June05_1_4_dv01 3" xfId="1438"/>
    <cellStyle name="_Currency_June05_1_Anker 2008Q4 concept" xfId="1439"/>
    <cellStyle name="_Currency_June05_1_Anker 2008Q4 concept 2" xfId="1440"/>
    <cellStyle name="_Currency_June05_1_Anker 2008Q4 concept 3" xfId="1441"/>
    <cellStyle name="_Currency_June05_1_fundrapport" xfId="1442"/>
    <cellStyle name="_Currency_June05_1_fundrapport 2" xfId="1443"/>
    <cellStyle name="_Currency_June05_1_fundrapport 3" xfId="1444"/>
    <cellStyle name="_Currency_June05_1_inj&amp;withdr toelichting hard" xfId="1445"/>
    <cellStyle name="_Currency_June05_1_inj&amp;withdr toelichting hard 2" xfId="1446"/>
    <cellStyle name="_Currency_June05_1_inj&amp;withdr toelichting hard 3" xfId="1447"/>
    <cellStyle name="_Currency_June05_1_inj&amp;withdr toelichting hard_dv01" xfId="1448"/>
    <cellStyle name="_Currency_June05_1_inj&amp;withdr toelichting hard_dv01 2" xfId="1449"/>
    <cellStyle name="_Currency_June05_1_inj&amp;withdr toelichting hard_dv01 3" xfId="1450"/>
    <cellStyle name="_Currency_June05_3" xfId="1451"/>
    <cellStyle name="_Currency_June05_3 2" xfId="1452"/>
    <cellStyle name="_Currency_June05_3 3" xfId="1453"/>
    <cellStyle name="_Currency_June05_3_dv01" xfId="1454"/>
    <cellStyle name="_Currency_June05_3_dv01 2" xfId="1455"/>
    <cellStyle name="_Currency_June05_3_dv01 3" xfId="1456"/>
    <cellStyle name="_Currency_June05_4" xfId="1457"/>
    <cellStyle name="_Currency_June05_4 2" xfId="1458"/>
    <cellStyle name="_Currency_June05_4 3" xfId="1459"/>
    <cellStyle name="_Currency_June05_4_dv01" xfId="1460"/>
    <cellStyle name="_Currency_June05_4_dv01 2" xfId="1461"/>
    <cellStyle name="_Currency_June05_4_dv01 3" xfId="1462"/>
    <cellStyle name="_Currency_June05_Anker 2008Q4 concept" xfId="1463"/>
    <cellStyle name="_Currency_June05_Anker 2008Q4 concept 2" xfId="1464"/>
    <cellStyle name="_Currency_June05_Anker 2008Q4 concept 3" xfId="1465"/>
    <cellStyle name="_Currency_June05_fundrapport" xfId="1466"/>
    <cellStyle name="_Currency_June05_fundrapport 2" xfId="1467"/>
    <cellStyle name="_Currency_June05_fundrapport 3" xfId="1468"/>
    <cellStyle name="_Currency_June05_inj&amp;withdr toelichting hard" xfId="1469"/>
    <cellStyle name="_Currency_June05_inj&amp;withdr toelichting hard 2" xfId="1470"/>
    <cellStyle name="_Currency_June05_inj&amp;withdr toelichting hard 3" xfId="1471"/>
    <cellStyle name="_Currency_June05_inj&amp;withdr toelichting hard_dv01" xfId="1472"/>
    <cellStyle name="_Currency_June05_inj&amp;withdr toelichting hard_dv01 2" xfId="1473"/>
    <cellStyle name="_Currency_June05_inj&amp;withdr toelichting hard_dv01 3" xfId="1474"/>
    <cellStyle name="_Currency_Latest- Matrix Cashflows" xfId="1475"/>
    <cellStyle name="_Currency_Latest- Matrix Cashflows 2" xfId="1476"/>
    <cellStyle name="_Currency_Latest- Matrix Cashflows 3" xfId="1477"/>
    <cellStyle name="_Currency_Latest- Matrix Cashflows_3" xfId="1478"/>
    <cellStyle name="_Currency_Latest- Matrix Cashflows_3 2" xfId="1479"/>
    <cellStyle name="_Currency_Latest- Matrix Cashflows_3 3" xfId="1480"/>
    <cellStyle name="_Currency_Latest- Matrix Cashflows_3_dv01" xfId="1481"/>
    <cellStyle name="_Currency_Latest- Matrix Cashflows_3_dv01 2" xfId="1482"/>
    <cellStyle name="_Currency_Latest- Matrix Cashflows_3_dv01 3" xfId="1483"/>
    <cellStyle name="_Currency_Latest- Matrix Cashflows_4" xfId="1484"/>
    <cellStyle name="_Currency_Latest- Matrix Cashflows_4 2" xfId="1485"/>
    <cellStyle name="_Currency_Latest- Matrix Cashflows_4 3" xfId="1486"/>
    <cellStyle name="_Currency_Latest- Matrix Cashflows_4_dv01" xfId="1487"/>
    <cellStyle name="_Currency_Latest- Matrix Cashflows_4_dv01 2" xfId="1488"/>
    <cellStyle name="_Currency_Latest- Matrix Cashflows_4_dv01 3" xfId="1489"/>
    <cellStyle name="_Currency_Latest- Matrix Cashflows_Anker 2008Q4 concept" xfId="1490"/>
    <cellStyle name="_Currency_Latest- Matrix Cashflows_Anker 2008Q4 concept 2" xfId="1491"/>
    <cellStyle name="_Currency_Latest- Matrix Cashflows_Anker 2008Q4 concept 3" xfId="1492"/>
    <cellStyle name="_Currency_Latest- Matrix Cashflows_fundrapport" xfId="1493"/>
    <cellStyle name="_Currency_Latest- Matrix Cashflows_fundrapport 2" xfId="1494"/>
    <cellStyle name="_Currency_Latest- Matrix Cashflows_fundrapport 3" xfId="1495"/>
    <cellStyle name="_Currency_Latest- Matrix Cashflows_inj&amp;withdr toelichting hard" xfId="1496"/>
    <cellStyle name="_Currency_Latest- Matrix Cashflows_inj&amp;withdr toelichting hard 2" xfId="1497"/>
    <cellStyle name="_Currency_Latest- Matrix Cashflows_inj&amp;withdr toelichting hard 3" xfId="1498"/>
    <cellStyle name="_Currency_Latest- Matrix Cashflows_inj&amp;withdr toelichting hard_dv01" xfId="1499"/>
    <cellStyle name="_Currency_Latest- Matrix Cashflows_inj&amp;withdr toelichting hard_dv01 2" xfId="1500"/>
    <cellStyle name="_Currency_Latest- Matrix Cashflows_inj&amp;withdr toelichting hard_dv01 3" xfId="1501"/>
    <cellStyle name="_Currency_LATEST-Cleaned by DW" xfId="1502"/>
    <cellStyle name="_Currency_LATEST-Cleaned by DW 2" xfId="1503"/>
    <cellStyle name="_Currency_LATEST-Cleaned by DW 3" xfId="1504"/>
    <cellStyle name="_Currency_LATEST-Cleaned by DW_3" xfId="1505"/>
    <cellStyle name="_Currency_LATEST-Cleaned by DW_3 2" xfId="1506"/>
    <cellStyle name="_Currency_LATEST-Cleaned by DW_3 3" xfId="1507"/>
    <cellStyle name="_Currency_LATEST-Cleaned by DW_3_dv01" xfId="1508"/>
    <cellStyle name="_Currency_LATEST-Cleaned by DW_3_dv01 2" xfId="1509"/>
    <cellStyle name="_Currency_LATEST-Cleaned by DW_3_dv01 3" xfId="1510"/>
    <cellStyle name="_Currency_LATEST-Cleaned by DW_4" xfId="1511"/>
    <cellStyle name="_Currency_LATEST-Cleaned by DW_4 2" xfId="1512"/>
    <cellStyle name="_Currency_LATEST-Cleaned by DW_4 3" xfId="1513"/>
    <cellStyle name="_Currency_LATEST-Cleaned by DW_4_dv01" xfId="1514"/>
    <cellStyle name="_Currency_LATEST-Cleaned by DW_4_dv01 2" xfId="1515"/>
    <cellStyle name="_Currency_LATEST-Cleaned by DW_4_dv01 3" xfId="1516"/>
    <cellStyle name="_Currency_LATEST-Cleaned by DW_Anker 2008Q4 concept" xfId="1517"/>
    <cellStyle name="_Currency_LATEST-Cleaned by DW_Anker 2008Q4 concept 2" xfId="1518"/>
    <cellStyle name="_Currency_LATEST-Cleaned by DW_Anker 2008Q4 concept 3" xfId="1519"/>
    <cellStyle name="_Currency_LATEST-Cleaned by DW_fundrapport" xfId="1520"/>
    <cellStyle name="_Currency_LATEST-Cleaned by DW_fundrapport 2" xfId="1521"/>
    <cellStyle name="_Currency_LATEST-Cleaned by DW_fundrapport 3" xfId="1522"/>
    <cellStyle name="_Currency_LATEST-Cleaned by DW_inj&amp;withdr toelichting hard" xfId="1523"/>
    <cellStyle name="_Currency_LATEST-Cleaned by DW_inj&amp;withdr toelichting hard 2" xfId="1524"/>
    <cellStyle name="_Currency_LATEST-Cleaned by DW_inj&amp;withdr toelichting hard 3" xfId="1525"/>
    <cellStyle name="_Currency_LATEST-Cleaned by DW_inj&amp;withdr toelichting hard_dv01" xfId="1526"/>
    <cellStyle name="_Currency_LATEST-Cleaned by DW_inj&amp;withdr toelichting hard_dv01 2" xfId="1527"/>
    <cellStyle name="_Currency_LATEST-Cleaned by DW_inj&amp;withdr toelichting hard_dv01 3" xfId="1528"/>
    <cellStyle name="_Currency_LDI Characts" xfId="1529"/>
    <cellStyle name="_Currency_LDI Characts 2" xfId="1530"/>
    <cellStyle name="_Currency_LDI Characts 3" xfId="1531"/>
    <cellStyle name="_Currency_LDI Characts_3" xfId="1532"/>
    <cellStyle name="_Currency_LDI Characts_3 2" xfId="1533"/>
    <cellStyle name="_Currency_LDI Characts_3 3" xfId="1534"/>
    <cellStyle name="_Currency_LDI Characts_3_dv01" xfId="1535"/>
    <cellStyle name="_Currency_LDI Characts_3_dv01 2" xfId="1536"/>
    <cellStyle name="_Currency_LDI Characts_3_dv01 3" xfId="1537"/>
    <cellStyle name="_Currency_LDI Characts_4" xfId="1538"/>
    <cellStyle name="_Currency_LDI Characts_4 2" xfId="1539"/>
    <cellStyle name="_Currency_LDI Characts_4 3" xfId="1540"/>
    <cellStyle name="_Currency_LDI Characts_4_dv01" xfId="1541"/>
    <cellStyle name="_Currency_LDI Characts_4_dv01 2" xfId="1542"/>
    <cellStyle name="_Currency_LDI Characts_4_dv01 3" xfId="1543"/>
    <cellStyle name="_Currency_LDI Characts_Anker 2008Q4 concept" xfId="1544"/>
    <cellStyle name="_Currency_LDI Characts_Anker 2008Q4 concept 2" xfId="1545"/>
    <cellStyle name="_Currency_LDI Characts_Anker 2008Q4 concept 3" xfId="1546"/>
    <cellStyle name="_Currency_LDI Characts_fundrapport" xfId="1547"/>
    <cellStyle name="_Currency_LDI Characts_fundrapport 2" xfId="1548"/>
    <cellStyle name="_Currency_LDI Characts_fundrapport 3" xfId="1549"/>
    <cellStyle name="_Currency_LDI Characts_inj&amp;withdr toelichting hard" xfId="1550"/>
    <cellStyle name="_Currency_LDI Characts_inj&amp;withdr toelichting hard 2" xfId="1551"/>
    <cellStyle name="_Currency_LDI Characts_inj&amp;withdr toelichting hard 3" xfId="1552"/>
    <cellStyle name="_Currency_LDI Characts_inj&amp;withdr toelichting hard_dv01" xfId="1553"/>
    <cellStyle name="_Currency_LDI Characts_inj&amp;withdr toelichting hard_dv01 2" xfId="1554"/>
    <cellStyle name="_Currency_LDI Characts_inj&amp;withdr toelichting hard_dv01 3" xfId="1555"/>
    <cellStyle name="_Currency_Liabilities_Worksheet_v3_EMUXT_conv_adjust" xfId="1556"/>
    <cellStyle name="_Currency_Liabilities_Worksheet_v3_EMUXT_conv_adjust 2" xfId="1557"/>
    <cellStyle name="_Currency_Liabilities_Worksheet_v3_EMUXT_conv_adjust 3" xfId="1558"/>
    <cellStyle name="_Currency_Liabilities_Worksheet_v3_EMUXT_conv_adjust_3" xfId="1559"/>
    <cellStyle name="_Currency_Liabilities_Worksheet_v3_EMUXT_conv_adjust_3 2" xfId="1560"/>
    <cellStyle name="_Currency_Liabilities_Worksheet_v3_EMUXT_conv_adjust_3 3" xfId="1561"/>
    <cellStyle name="_Currency_Liabilities_Worksheet_v3_EMUXT_conv_adjust_3_dv01" xfId="1562"/>
    <cellStyle name="_Currency_Liabilities_Worksheet_v3_EMUXT_conv_adjust_3_dv01 2" xfId="1563"/>
    <cellStyle name="_Currency_Liabilities_Worksheet_v3_EMUXT_conv_adjust_3_dv01 3" xfId="1564"/>
    <cellStyle name="_Currency_Liabilities_Worksheet_v3_EMUXT_conv_adjust_4" xfId="1565"/>
    <cellStyle name="_Currency_Liabilities_Worksheet_v3_EMUXT_conv_adjust_4 2" xfId="1566"/>
    <cellStyle name="_Currency_Liabilities_Worksheet_v3_EMUXT_conv_adjust_4 3" xfId="1567"/>
    <cellStyle name="_Currency_Liabilities_Worksheet_v3_EMUXT_conv_adjust_4_dv01" xfId="1568"/>
    <cellStyle name="_Currency_Liabilities_Worksheet_v3_EMUXT_conv_adjust_4_dv01 2" xfId="1569"/>
    <cellStyle name="_Currency_Liabilities_Worksheet_v3_EMUXT_conv_adjust_4_dv01 3" xfId="1570"/>
    <cellStyle name="_Currency_Liabilities_Worksheet_v3_EMUXT_conv_adjust_Anker 2008Q4 concept" xfId="1571"/>
    <cellStyle name="_Currency_Liabilities_Worksheet_v3_EMUXT_conv_adjust_Anker 2008Q4 concept 2" xfId="1572"/>
    <cellStyle name="_Currency_Liabilities_Worksheet_v3_EMUXT_conv_adjust_Anker 2008Q4 concept 3" xfId="1573"/>
    <cellStyle name="_Currency_Liabilities_Worksheet_v3_EMUXT_conv_adjust_fundrapport" xfId="1574"/>
    <cellStyle name="_Currency_Liabilities_Worksheet_v3_EMUXT_conv_adjust_fundrapport 2" xfId="1575"/>
    <cellStyle name="_Currency_Liabilities_Worksheet_v3_EMUXT_conv_adjust_fundrapport 3" xfId="1576"/>
    <cellStyle name="_Currency_Liabilities_Worksheet_v3_EMUXT_conv_adjust_inj&amp;withdr toelichting hard" xfId="1577"/>
    <cellStyle name="_Currency_Liabilities_Worksheet_v3_EMUXT_conv_adjust_inj&amp;withdr toelichting hard 2" xfId="1578"/>
    <cellStyle name="_Currency_Liabilities_Worksheet_v3_EMUXT_conv_adjust_inj&amp;withdr toelichting hard 3" xfId="1579"/>
    <cellStyle name="_Currency_Liabilities_Worksheet_v3_EMUXT_conv_adjust_inj&amp;withdr toelichting hard_dv01" xfId="1580"/>
    <cellStyle name="_Currency_Liabilities_Worksheet_v3_EMUXT_conv_adjust_inj&amp;withdr toelichting hard_dv01 2" xfId="1581"/>
    <cellStyle name="_Currency_Liabilities_Worksheet_v3_EMUXT_conv_adjust_inj&amp;withdr toelichting hard_dv01 3" xfId="1582"/>
    <cellStyle name="_Currency_Liability Cashflows" xfId="1583"/>
    <cellStyle name="_Currency_Liability Cashflows 2" xfId="1584"/>
    <cellStyle name="_Currency_Liability Cashflows 3" xfId="1585"/>
    <cellStyle name="_Currency_Liability Cashflows_3" xfId="1586"/>
    <cellStyle name="_Currency_Liability Cashflows_3 2" xfId="1587"/>
    <cellStyle name="_Currency_Liability Cashflows_3 3" xfId="1588"/>
    <cellStyle name="_Currency_Liability Cashflows_3_dv01" xfId="1589"/>
    <cellStyle name="_Currency_Liability Cashflows_3_dv01 2" xfId="1590"/>
    <cellStyle name="_Currency_Liability Cashflows_3_dv01 3" xfId="1591"/>
    <cellStyle name="_Currency_Liability Cashflows_4" xfId="1592"/>
    <cellStyle name="_Currency_Liability Cashflows_4 2" xfId="1593"/>
    <cellStyle name="_Currency_Liability Cashflows_4 3" xfId="1594"/>
    <cellStyle name="_Currency_Liability Cashflows_4_dv01" xfId="1595"/>
    <cellStyle name="_Currency_Liability Cashflows_4_dv01 2" xfId="1596"/>
    <cellStyle name="_Currency_Liability Cashflows_4_dv01 3" xfId="1597"/>
    <cellStyle name="_Currency_Liability Cashflows_Anker 2008Q4 concept" xfId="1598"/>
    <cellStyle name="_Currency_Liability Cashflows_Anker 2008Q4 concept 2" xfId="1599"/>
    <cellStyle name="_Currency_Liability Cashflows_Anker 2008Q4 concept 3" xfId="1600"/>
    <cellStyle name="_Currency_Liability Cashflows_fundrapport" xfId="1601"/>
    <cellStyle name="_Currency_Liability Cashflows_fundrapport 2" xfId="1602"/>
    <cellStyle name="_Currency_Liability Cashflows_fundrapport 3" xfId="1603"/>
    <cellStyle name="_Currency_Liability Cashflows_inj&amp;withdr toelichting hard" xfId="1604"/>
    <cellStyle name="_Currency_Liability Cashflows_inj&amp;withdr toelichting hard 2" xfId="1605"/>
    <cellStyle name="_Currency_Liability Cashflows_inj&amp;withdr toelichting hard 3" xfId="1606"/>
    <cellStyle name="_Currency_Liability Cashflows_inj&amp;withdr toelichting hard_dv01" xfId="1607"/>
    <cellStyle name="_Currency_Liability Cashflows_inj&amp;withdr toelichting hard_dv01 2" xfId="1608"/>
    <cellStyle name="_Currency_Liability Cashflows_inj&amp;withdr toelichting hard_dv01 3" xfId="1609"/>
    <cellStyle name="_Currency_Liability_IR_Sensitvity_and_Cashflows_Summary_NEW_DATA_Apr05" xfId="1610"/>
    <cellStyle name="_Currency_Liability_IR_Sensitvity_and_Cashflows_Summary_NEW_DATA_Apr05 2" xfId="1611"/>
    <cellStyle name="_Currency_Liability_IR_Sensitvity_and_Cashflows_Summary_NEW_DATA_Apr05 3" xfId="1612"/>
    <cellStyle name="_Currency_Liability_IR_Sensitvity_and_Cashflows_Summary_NEW_DATA_Apr05_2" xfId="1613"/>
    <cellStyle name="_Currency_Liability_IR_Sensitvity_and_Cashflows_Summary_NEW_DATA_Apr05_2 2" xfId="1614"/>
    <cellStyle name="_Currency_Liability_IR_Sensitvity_and_Cashflows_Summary_NEW_DATA_Apr05_2 3" xfId="1615"/>
    <cellStyle name="_Currency_Liability_IR_Sensitvity_and_Cashflows_Summary_NEW_DATA_Apr05_2_4" xfId="1616"/>
    <cellStyle name="_Currency_Liability_IR_Sensitvity_and_Cashflows_Summary_NEW_DATA_Apr05_2_4 2" xfId="1617"/>
    <cellStyle name="_Currency_Liability_IR_Sensitvity_and_Cashflows_Summary_NEW_DATA_Apr05_2_4 3" xfId="1618"/>
    <cellStyle name="_Currency_Liability_IR_Sensitvity_and_Cashflows_Summary_NEW_DATA_Apr05_2_4_dv01" xfId="1619"/>
    <cellStyle name="_Currency_Liability_IR_Sensitvity_and_Cashflows_Summary_NEW_DATA_Apr05_2_4_dv01 2" xfId="1620"/>
    <cellStyle name="_Currency_Liability_IR_Sensitvity_and_Cashflows_Summary_NEW_DATA_Apr05_2_4_dv01 3" xfId="1621"/>
    <cellStyle name="_Currency_Liability_IR_Sensitvity_and_Cashflows_Summary_NEW_DATA_Apr05_2_inj&amp;withdr toelichting hard" xfId="1622"/>
    <cellStyle name="_Currency_Liability_IR_Sensitvity_and_Cashflows_Summary_NEW_DATA_Apr05_2_inj&amp;withdr toelichting hard 2" xfId="1623"/>
    <cellStyle name="_Currency_Liability_IR_Sensitvity_and_Cashflows_Summary_NEW_DATA_Apr05_2_inj&amp;withdr toelichting hard 3" xfId="1624"/>
    <cellStyle name="_Currency_Liability_IR_Sensitvity_and_Cashflows_Summary_NEW_DATA_Apr05_2_inj&amp;withdr toelichting hard_dv01" xfId="1625"/>
    <cellStyle name="_Currency_Liability_IR_Sensitvity_and_Cashflows_Summary_NEW_DATA_Apr05_2_inj&amp;withdr toelichting hard_dv01 2" xfId="1626"/>
    <cellStyle name="_Currency_Liability_IR_Sensitvity_and_Cashflows_Summary_NEW_DATA_Apr05_2_inj&amp;withdr toelichting hard_dv01 3" xfId="1627"/>
    <cellStyle name="_Currency_Liability_IR_Sensitvity_and_Cashflows_Summary_NEW_DATA_Apr05_3" xfId="1628"/>
    <cellStyle name="_Currency_Liability_IR_Sensitvity_and_Cashflows_Summary_NEW_DATA_Apr05_3 2" xfId="1629"/>
    <cellStyle name="_Currency_Liability_IR_Sensitvity_and_Cashflows_Summary_NEW_DATA_Apr05_3 3" xfId="1630"/>
    <cellStyle name="_Currency_Liability_IR_Sensitvity_and_Cashflows_Summary_NEW_DATA_Apr05_3_dv01" xfId="1631"/>
    <cellStyle name="_Currency_Liability_IR_Sensitvity_and_Cashflows_Summary_NEW_DATA_Apr05_3_dv01 2" xfId="1632"/>
    <cellStyle name="_Currency_Liability_IR_Sensitvity_and_Cashflows_Summary_NEW_DATA_Apr05_3_dv01 3" xfId="1633"/>
    <cellStyle name="_Currency_Liability_IR_Sensitvity_and_Cashflows_Summary_NEW_DATA_Apr05_4" xfId="1634"/>
    <cellStyle name="_Currency_Liability_IR_Sensitvity_and_Cashflows_Summary_NEW_DATA_Apr05_4 2" xfId="1635"/>
    <cellStyle name="_Currency_Liability_IR_Sensitvity_and_Cashflows_Summary_NEW_DATA_Apr05_4 3" xfId="1636"/>
    <cellStyle name="_Currency_Liability_IR_Sensitvity_and_Cashflows_Summary_NEW_DATA_Apr05_4_dv01" xfId="1637"/>
    <cellStyle name="_Currency_Liability_IR_Sensitvity_and_Cashflows_Summary_NEW_DATA_Apr05_4_dv01 2" xfId="1638"/>
    <cellStyle name="_Currency_Liability_IR_Sensitvity_and_Cashflows_Summary_NEW_DATA_Apr05_4_dv01 3" xfId="1639"/>
    <cellStyle name="_Currency_Liability_IR_Sensitvity_and_Cashflows_Summary_NEW_DATA_Apr05_Anker 2008Q4 concept" xfId="1640"/>
    <cellStyle name="_Currency_Liability_IR_Sensitvity_and_Cashflows_Summary_NEW_DATA_Apr05_Anker 2008Q4 concept 2" xfId="1641"/>
    <cellStyle name="_Currency_Liability_IR_Sensitvity_and_Cashflows_Summary_NEW_DATA_Apr05_Anker 2008Q4 concept 3" xfId="1642"/>
    <cellStyle name="_Currency_Liability_IR_Sensitvity_and_Cashflows_Summary_NEW_DATA_Apr05_Banden en Wielen 2008Q4" xfId="1643"/>
    <cellStyle name="_Currency_Liability_IR_Sensitvity_and_Cashflows_Summary_NEW_DATA_Apr05_Banden en Wielen 2008Q4 2" xfId="1644"/>
    <cellStyle name="_Currency_Liability_IR_Sensitvity_and_Cashflows_Summary_NEW_DATA_Apr05_Banden en Wielen 2008Q4 3" xfId="1645"/>
    <cellStyle name="_Currency_Liability_IR_Sensitvity_and_Cashflows_Summary_NEW_DATA_Apr05_Banden en Wielen 2008Q4_3" xfId="1646"/>
    <cellStyle name="_Currency_Liability_IR_Sensitvity_and_Cashflows_Summary_NEW_DATA_Apr05_Banden en Wielen 2008Q4_3 2" xfId="1647"/>
    <cellStyle name="_Currency_Liability_IR_Sensitvity_and_Cashflows_Summary_NEW_DATA_Apr05_Banden en Wielen 2008Q4_3 3" xfId="1648"/>
    <cellStyle name="_Currency_Liability_IR_Sensitvity_and_Cashflows_Summary_NEW_DATA_Apr05_Banden en Wielen 2008Q4_3_dv01" xfId="1649"/>
    <cellStyle name="_Currency_Liability_IR_Sensitvity_and_Cashflows_Summary_NEW_DATA_Apr05_Banden en Wielen 2008Q4_3_dv01 2" xfId="1650"/>
    <cellStyle name="_Currency_Liability_IR_Sensitvity_and_Cashflows_Summary_NEW_DATA_Apr05_Banden en Wielen 2008Q4_3_dv01 3" xfId="1651"/>
    <cellStyle name="_Currency_Liability_IR_Sensitvity_and_Cashflows_Summary_NEW_DATA_Apr05_Banden en Wielen 2008Q4_4" xfId="1652"/>
    <cellStyle name="_Currency_Liability_IR_Sensitvity_and_Cashflows_Summary_NEW_DATA_Apr05_Banden en Wielen 2008Q4_4 2" xfId="1653"/>
    <cellStyle name="_Currency_Liability_IR_Sensitvity_and_Cashflows_Summary_NEW_DATA_Apr05_Banden en Wielen 2008Q4_4 3" xfId="1654"/>
    <cellStyle name="_Currency_Liability_IR_Sensitvity_and_Cashflows_Summary_NEW_DATA_Apr05_Banden en Wielen 2008Q4_4_dv01" xfId="1655"/>
    <cellStyle name="_Currency_Liability_IR_Sensitvity_and_Cashflows_Summary_NEW_DATA_Apr05_Banden en Wielen 2008Q4_4_dv01 2" xfId="1656"/>
    <cellStyle name="_Currency_Liability_IR_Sensitvity_and_Cashflows_Summary_NEW_DATA_Apr05_Banden en Wielen 2008Q4_4_dv01 3" xfId="1657"/>
    <cellStyle name="_Currency_Liability_IR_Sensitvity_and_Cashflows_Summary_NEW_DATA_Apr05_Banden en Wielen 2008Q4_inj&amp;withdr toelichting hard" xfId="1658"/>
    <cellStyle name="_Currency_Liability_IR_Sensitvity_and_Cashflows_Summary_NEW_DATA_Apr05_Banden en Wielen 2008Q4_inj&amp;withdr toelichting hard 2" xfId="1659"/>
    <cellStyle name="_Currency_Liability_IR_Sensitvity_and_Cashflows_Summary_NEW_DATA_Apr05_Banden en Wielen 2008Q4_inj&amp;withdr toelichting hard 3" xfId="1660"/>
    <cellStyle name="_Currency_Liability_IR_Sensitvity_and_Cashflows_Summary_NEW_DATA_Apr05_Banden en Wielen 2008Q4_inj&amp;withdr toelichting hard_dv01" xfId="1661"/>
    <cellStyle name="_Currency_Liability_IR_Sensitvity_and_Cashflows_Summary_NEW_DATA_Apr05_Banden en Wielen 2008Q4_inj&amp;withdr toelichting hard_dv01 2" xfId="1662"/>
    <cellStyle name="_Currency_Liability_IR_Sensitvity_and_Cashflows_Summary_NEW_DATA_Apr05_Banden en Wielen 2008Q4_inj&amp;withdr toelichting hard_dv01 3" xfId="1663"/>
    <cellStyle name="_Currency_Liability_IR_Sensitvity_and_Cashflows_Summary_NEW_DATA_Apr05_beleggingen" xfId="1664"/>
    <cellStyle name="_Currency_Liability_IR_Sensitvity_and_Cashflows_Summary_NEW_DATA_Apr05_dv01" xfId="1665"/>
    <cellStyle name="_Currency_Liability_IR_Sensitvity_and_Cashflows_Summary_NEW_DATA_Apr05_dv01 2" xfId="1666"/>
    <cellStyle name="_Currency_Liability_IR_Sensitvity_and_Cashflows_Summary_NEW_DATA_Apr05_dv01 3" xfId="1667"/>
    <cellStyle name="_Currency_Liability_IR_Sensitvity_and_Cashflows_Summary_NEW_DATA_Apr05_feitelijk rendement" xfId="1668"/>
    <cellStyle name="_Currency_Liability_IR_Sensitvity_and_Cashflows_Summary_NEW_DATA_Apr05_fundrapport" xfId="1669"/>
    <cellStyle name="_Currency_Liability_IR_Sensitvity_and_Cashflows_Summary_NEW_DATA_Apr05_fundrapport 2" xfId="1670"/>
    <cellStyle name="_Currency_Liability_IR_Sensitvity_and_Cashflows_Summary_NEW_DATA_Apr05_fundrapport 3" xfId="1671"/>
    <cellStyle name="_Currency_Liability_IR_Sensitvity_and_Cashflows_Summary_NEW_DATA_Apr05_inj&amp;withdr toelichting hard" xfId="1672"/>
    <cellStyle name="_Currency_Liability_IR_Sensitvity_and_Cashflows_Summary_NEW_DATA_Apr05_inj&amp;withdr toelichting hard 2" xfId="1673"/>
    <cellStyle name="_Currency_Liability_IR_Sensitvity_and_Cashflows_Summary_NEW_DATA_Apr05_inj&amp;withdr toelichting hard 3" xfId="1674"/>
    <cellStyle name="_Currency_Liability_IR_Sensitvity_and_Cashflows_Summary_NEW_DATA_Apr05_inj&amp;withdr toelichting hard_dv01" xfId="1675"/>
    <cellStyle name="_Currency_Liability_IR_Sensitvity_and_Cashflows_Summary_NEW_DATA_Apr05_inj&amp;withdr toelichting hard_dv01 2" xfId="1676"/>
    <cellStyle name="_Currency_Liability_IR_Sensitvity_and_Cashflows_Summary_NEW_DATA_Apr05_inj&amp;withdr toelichting hard_dv01 3" xfId="1677"/>
    <cellStyle name="_Currency_Liability_IR_Sensitvity_and_Cashflows_Summary_NEW_DATA_Apr05_MITT 2008Q4" xfId="1678"/>
    <cellStyle name="_Currency_Liability_IR_Sensitvity_and_Cashflows_Summary_NEW_DATA_Apr05_MITT 2008Q4 2" xfId="1679"/>
    <cellStyle name="_Currency_Liability_IR_Sensitvity_and_Cashflows_Summary_NEW_DATA_Apr05_MITT 2008Q4 3" xfId="1680"/>
    <cellStyle name="_Currency_Liability_IR_Sensitvity_and_Cashflows_Summary_NEW_DATA_Apr05_MITT 2008Q4_3" xfId="1681"/>
    <cellStyle name="_Currency_Liability_IR_Sensitvity_and_Cashflows_Summary_NEW_DATA_Apr05_MITT 2008Q4_3 2" xfId="1682"/>
    <cellStyle name="_Currency_Liability_IR_Sensitvity_and_Cashflows_Summary_NEW_DATA_Apr05_MITT 2008Q4_3 3" xfId="1683"/>
    <cellStyle name="_Currency_Liability_IR_Sensitvity_and_Cashflows_Summary_NEW_DATA_Apr05_MITT 2008Q4_3_dv01" xfId="1684"/>
    <cellStyle name="_Currency_Liability_IR_Sensitvity_and_Cashflows_Summary_NEW_DATA_Apr05_MITT 2008Q4_3_dv01 2" xfId="1685"/>
    <cellStyle name="_Currency_Liability_IR_Sensitvity_and_Cashflows_Summary_NEW_DATA_Apr05_MITT 2008Q4_3_dv01 3" xfId="1686"/>
    <cellStyle name="_Currency_Liability_IR_Sensitvity_and_Cashflows_Summary_NEW_DATA_Apr05_MITT 2008Q4_4" xfId="1687"/>
    <cellStyle name="_Currency_Liability_IR_Sensitvity_and_Cashflows_Summary_NEW_DATA_Apr05_MITT 2008Q4_4 2" xfId="1688"/>
    <cellStyle name="_Currency_Liability_IR_Sensitvity_and_Cashflows_Summary_NEW_DATA_Apr05_MITT 2008Q4_4 3" xfId="1689"/>
    <cellStyle name="_Currency_Liability_IR_Sensitvity_and_Cashflows_Summary_NEW_DATA_Apr05_MITT 2008Q4_4_dv01" xfId="1690"/>
    <cellStyle name="_Currency_Liability_IR_Sensitvity_and_Cashflows_Summary_NEW_DATA_Apr05_MITT 2008Q4_4_dv01 2" xfId="1691"/>
    <cellStyle name="_Currency_Liability_IR_Sensitvity_and_Cashflows_Summary_NEW_DATA_Apr05_MITT 2008Q4_4_dv01 3" xfId="1692"/>
    <cellStyle name="_Currency_Liability_IR_Sensitvity_and_Cashflows_Summary_NEW_DATA_Apr05_MITT 2008Q4_inj&amp;withdr toelichting hard" xfId="1693"/>
    <cellStyle name="_Currency_Liability_IR_Sensitvity_and_Cashflows_Summary_NEW_DATA_Apr05_MITT 2008Q4_inj&amp;withdr toelichting hard 2" xfId="1694"/>
    <cellStyle name="_Currency_Liability_IR_Sensitvity_and_Cashflows_Summary_NEW_DATA_Apr05_MITT 2008Q4_inj&amp;withdr toelichting hard 3" xfId="1695"/>
    <cellStyle name="_Currency_Liability_IR_Sensitvity_and_Cashflows_Summary_NEW_DATA_Apr05_MITT 2008Q4_inj&amp;withdr toelichting hard_dv01" xfId="1696"/>
    <cellStyle name="_Currency_Liability_IR_Sensitvity_and_Cashflows_Summary_NEW_DATA_Apr05_MITT 2008Q4_inj&amp;withdr toelichting hard_dv01 2" xfId="1697"/>
    <cellStyle name="_Currency_Liability_IR_Sensitvity_and_Cashflows_Summary_NEW_DATA_Apr05_MITT 2008Q4_inj&amp;withdr toelichting hard_dv01 3" xfId="1698"/>
    <cellStyle name="_Currency_Liability_IR_Sensitvity_and_Cashflows_Summary_NEW_DATA_Apr05_strategische matching pf" xfId="1699"/>
    <cellStyle name="_Currency_Liability_IR_Sensitvity_and_Cashflows_Summary_NEW_DATA_Apr05_strategische matching pf 2" xfId="1700"/>
    <cellStyle name="_Currency_Liability_IR_Sensitvity_and_Cashflows_Summary_NEW_DATA_Apr05_strategische matching pf 3" xfId="1701"/>
    <cellStyle name="_Currency_Liability_IR_Sensitvity_and_Cashflows_Summary_NEW_DATA_Apr05_Unisys 2008Q4" xfId="1702"/>
    <cellStyle name="_Currency_Liability_IR_Sensitvity_and_Cashflows_Summary_NEW_DATA_Apr05_Unisys 2008Q4 2" xfId="1703"/>
    <cellStyle name="_Currency_Liability_IR_Sensitvity_and_Cashflows_Summary_NEW_DATA_Apr05_Unisys 2008Q4 3" xfId="1704"/>
    <cellStyle name="_Currency_Liability_IR_Sensitvity_and_Cashflows_Summary_NEW_DATA_Apr05_Unisys 2008Q4 concept" xfId="1705"/>
    <cellStyle name="_Currency_Liability_IR_Sensitvity_and_Cashflows_Summary_NEW_DATA_Apr05_Unisys 2008Q4 concept 2" xfId="1706"/>
    <cellStyle name="_Currency_Liability_IR_Sensitvity_and_Cashflows_Summary_NEW_DATA_Apr05_Unisys 2008Q4 concept 3" xfId="1707"/>
    <cellStyle name="_Currency_Liability_IR_Sensitvity_and_Cashflows_Summary_NEW_DATA_Apr05_Unisys 2008Q4 concept_3" xfId="1708"/>
    <cellStyle name="_Currency_Liability_IR_Sensitvity_and_Cashflows_Summary_NEW_DATA_Apr05_Unisys 2008Q4 concept_3 2" xfId="1709"/>
    <cellStyle name="_Currency_Liability_IR_Sensitvity_and_Cashflows_Summary_NEW_DATA_Apr05_Unisys 2008Q4 concept_3 3" xfId="1710"/>
    <cellStyle name="_Currency_Liability_IR_Sensitvity_and_Cashflows_Summary_NEW_DATA_Apr05_Unisys 2008Q4 concept_3_dv01" xfId="1711"/>
    <cellStyle name="_Currency_Liability_IR_Sensitvity_and_Cashflows_Summary_NEW_DATA_Apr05_Unisys 2008Q4 concept_3_dv01 2" xfId="1712"/>
    <cellStyle name="_Currency_Liability_IR_Sensitvity_and_Cashflows_Summary_NEW_DATA_Apr05_Unisys 2008Q4 concept_3_dv01 3" xfId="1713"/>
    <cellStyle name="_Currency_Liability_IR_Sensitvity_and_Cashflows_Summary_NEW_DATA_Apr05_Unisys 2008Q4 concept_4" xfId="1714"/>
    <cellStyle name="_Currency_Liability_IR_Sensitvity_and_Cashflows_Summary_NEW_DATA_Apr05_Unisys 2008Q4 concept_4 2" xfId="1715"/>
    <cellStyle name="_Currency_Liability_IR_Sensitvity_and_Cashflows_Summary_NEW_DATA_Apr05_Unisys 2008Q4 concept_4 3" xfId="1716"/>
    <cellStyle name="_Currency_Liability_IR_Sensitvity_and_Cashflows_Summary_NEW_DATA_Apr05_Unisys 2008Q4 concept_4_1" xfId="1717"/>
    <cellStyle name="_Currency_Liability_IR_Sensitvity_and_Cashflows_Summary_NEW_DATA_Apr05_Unisys 2008Q4 concept_4_1 2" xfId="1718"/>
    <cellStyle name="_Currency_Liability_IR_Sensitvity_and_Cashflows_Summary_NEW_DATA_Apr05_Unisys 2008Q4 concept_4_1 3" xfId="1719"/>
    <cellStyle name="_Currency_Liability_IR_Sensitvity_and_Cashflows_Summary_NEW_DATA_Apr05_Unisys 2008Q4 concept_4_1_dv01" xfId="1720"/>
    <cellStyle name="_Currency_Liability_IR_Sensitvity_and_Cashflows_Summary_NEW_DATA_Apr05_Unisys 2008Q4 concept_4_1_dv01 2" xfId="1721"/>
    <cellStyle name="_Currency_Liability_IR_Sensitvity_and_Cashflows_Summary_NEW_DATA_Apr05_Unisys 2008Q4 concept_4_1_dv01 3" xfId="1722"/>
    <cellStyle name="_Currency_Liability_IR_Sensitvity_and_Cashflows_Summary_NEW_DATA_Apr05_Unisys 2008Q4 concept_4_dv01" xfId="1723"/>
    <cellStyle name="_Currency_Liability_IR_Sensitvity_and_Cashflows_Summary_NEW_DATA_Apr05_Unisys 2008Q4 concept_4_dv01 2" xfId="1724"/>
    <cellStyle name="_Currency_Liability_IR_Sensitvity_and_Cashflows_Summary_NEW_DATA_Apr05_Unisys 2008Q4 concept_4_dv01 3" xfId="1725"/>
    <cellStyle name="_Currency_Liability_IR_Sensitvity_and_Cashflows_Summary_NEW_DATA_Apr05_Unisys 2008Q4 concept_inj&amp;withdr toelichting hard" xfId="1726"/>
    <cellStyle name="_Currency_Liability_IR_Sensitvity_and_Cashflows_Summary_NEW_DATA_Apr05_Unisys 2008Q4 concept_inj&amp;withdr toelichting hard 2" xfId="1727"/>
    <cellStyle name="_Currency_Liability_IR_Sensitvity_and_Cashflows_Summary_NEW_DATA_Apr05_Unisys 2008Q4 concept_inj&amp;withdr toelichting hard 3" xfId="1728"/>
    <cellStyle name="_Currency_Liability_IR_Sensitvity_and_Cashflows_Summary_NEW_DATA_Apr05_Unisys 2008Q4 concept_inj&amp;withdr toelichting hard_dv01" xfId="1729"/>
    <cellStyle name="_Currency_Liability_IR_Sensitvity_and_Cashflows_Summary_NEW_DATA_Apr05_Unisys 2008Q4 concept_inj&amp;withdr toelichting hard_dv01 2" xfId="1730"/>
    <cellStyle name="_Currency_Liability_IR_Sensitvity_and_Cashflows_Summary_NEW_DATA_Apr05_Unisys 2008Q4 concept_inj&amp;withdr toelichting hard_dv01 3" xfId="1731"/>
    <cellStyle name="_Currency_Liability_IR_Sensitvity_and_Cashflows_Summary_NEW_DATA_Apr05_Unisys 2008Q4_3" xfId="1732"/>
    <cellStyle name="_Currency_Liability_IR_Sensitvity_and_Cashflows_Summary_NEW_DATA_Apr05_Unisys 2008Q4_3 2" xfId="1733"/>
    <cellStyle name="_Currency_Liability_IR_Sensitvity_and_Cashflows_Summary_NEW_DATA_Apr05_Unisys 2008Q4_3 3" xfId="1734"/>
    <cellStyle name="_Currency_Liability_IR_Sensitvity_and_Cashflows_Summary_NEW_DATA_Apr05_Unisys 2008Q4_3_dv01" xfId="1735"/>
    <cellStyle name="_Currency_Liability_IR_Sensitvity_and_Cashflows_Summary_NEW_DATA_Apr05_Unisys 2008Q4_3_dv01 2" xfId="1736"/>
    <cellStyle name="_Currency_Liability_IR_Sensitvity_and_Cashflows_Summary_NEW_DATA_Apr05_Unisys 2008Q4_3_dv01 3" xfId="1737"/>
    <cellStyle name="_Currency_Liability_IR_Sensitvity_and_Cashflows_Summary_NEW_DATA_Apr05_Unisys 2008Q4_4" xfId="1738"/>
    <cellStyle name="_Currency_Liability_IR_Sensitvity_and_Cashflows_Summary_NEW_DATA_Apr05_Unisys 2008Q4_4 2" xfId="1739"/>
    <cellStyle name="_Currency_Liability_IR_Sensitvity_and_Cashflows_Summary_NEW_DATA_Apr05_Unisys 2008Q4_4 3" xfId="1740"/>
    <cellStyle name="_Currency_Liability_IR_Sensitvity_and_Cashflows_Summary_NEW_DATA_Apr05_Unisys 2008Q4_4_1" xfId="1741"/>
    <cellStyle name="_Currency_Liability_IR_Sensitvity_and_Cashflows_Summary_NEW_DATA_Apr05_Unisys 2008Q4_4_1 2" xfId="1742"/>
    <cellStyle name="_Currency_Liability_IR_Sensitvity_and_Cashflows_Summary_NEW_DATA_Apr05_Unisys 2008Q4_4_1 3" xfId="1743"/>
    <cellStyle name="_Currency_Liability_IR_Sensitvity_and_Cashflows_Summary_NEW_DATA_Apr05_Unisys 2008Q4_4_1_dv01" xfId="1744"/>
    <cellStyle name="_Currency_Liability_IR_Sensitvity_and_Cashflows_Summary_NEW_DATA_Apr05_Unisys 2008Q4_4_1_dv01 2" xfId="1745"/>
    <cellStyle name="_Currency_Liability_IR_Sensitvity_and_Cashflows_Summary_NEW_DATA_Apr05_Unisys 2008Q4_4_1_dv01 3" xfId="1746"/>
    <cellStyle name="_Currency_Liability_IR_Sensitvity_and_Cashflows_Summary_NEW_DATA_Apr05_Unisys 2008Q4_4_dv01" xfId="1747"/>
    <cellStyle name="_Currency_Liability_IR_Sensitvity_and_Cashflows_Summary_NEW_DATA_Apr05_Unisys 2008Q4_4_dv01 2" xfId="1748"/>
    <cellStyle name="_Currency_Liability_IR_Sensitvity_and_Cashflows_Summary_NEW_DATA_Apr05_Unisys 2008Q4_4_dv01 3" xfId="1749"/>
    <cellStyle name="_Currency_Liability_IR_Sensitvity_and_Cashflows_Summary_NEW_DATA_Apr05_Unisys 2008Q4_inj&amp;withdr toelichting hard" xfId="1750"/>
    <cellStyle name="_Currency_Liability_IR_Sensitvity_and_Cashflows_Summary_NEW_DATA_Apr05_Unisys 2008Q4_inj&amp;withdr toelichting hard 2" xfId="1751"/>
    <cellStyle name="_Currency_Liability_IR_Sensitvity_and_Cashflows_Summary_NEW_DATA_Apr05_Unisys 2008Q4_inj&amp;withdr toelichting hard 3" xfId="1752"/>
    <cellStyle name="_Currency_Liability_IR_Sensitvity_and_Cashflows_Summary_NEW_DATA_Apr05_Unisys 2008Q4_inj&amp;withdr toelichting hard_dv01" xfId="1753"/>
    <cellStyle name="_Currency_Liability_IR_Sensitvity_and_Cashflows_Summary_NEW_DATA_Apr05_Unisys 2008Q4_inj&amp;withdr toelichting hard_dv01 2" xfId="1754"/>
    <cellStyle name="_Currency_Liability_IR_Sensitvity_and_Cashflows_Summary_NEW_DATA_Apr05_Unisys 2008Q4_inj&amp;withdr toelichting hard_dv01 3" xfId="1755"/>
    <cellStyle name="_Currency_Liabs DV01" xfId="1756"/>
    <cellStyle name="_Currency_Liabs DV01 2" xfId="1757"/>
    <cellStyle name="_Currency_Liabs DV01 3" xfId="1758"/>
    <cellStyle name="_Currency_Liabs DV01_actuate" xfId="1759"/>
    <cellStyle name="_Currency_Liabs DV01_actuate 2" xfId="1760"/>
    <cellStyle name="_Currency_Liabs DV01_actuate 3" xfId="1761"/>
    <cellStyle name="_Currency_Liabs DV01_dv01" xfId="1762"/>
    <cellStyle name="_Currency_Liabs DV01_dv01 2" xfId="1763"/>
    <cellStyle name="_Currency_Liabs DV01_dv01 3" xfId="1764"/>
    <cellStyle name="_Currency_Main" xfId="1765"/>
    <cellStyle name="_Currency_Main 2" xfId="1766"/>
    <cellStyle name="_Currency_Main 3" xfId="1767"/>
    <cellStyle name="_Currency_Main_1" xfId="1768"/>
    <cellStyle name="_Currency_Main_1 2" xfId="1769"/>
    <cellStyle name="_Currency_Main_1 3" xfId="1770"/>
    <cellStyle name="_Currency_Main_1_actuate" xfId="1771"/>
    <cellStyle name="_Currency_Main_1_actuate 2" xfId="1772"/>
    <cellStyle name="_Currency_Main_1_actuate 3" xfId="1773"/>
    <cellStyle name="_Currency_Main_1_dv01" xfId="1774"/>
    <cellStyle name="_Currency_Main_1_dv01 2" xfId="1775"/>
    <cellStyle name="_Currency_Main_1_dv01 3" xfId="1776"/>
    <cellStyle name="_Currency_Main_2" xfId="1777"/>
    <cellStyle name="_Currency_Main_2 2" xfId="1778"/>
    <cellStyle name="_Currency_Main_2 3" xfId="1779"/>
    <cellStyle name="_Currency_Main_2_3" xfId="1780"/>
    <cellStyle name="_Currency_Main_2_3 2" xfId="1781"/>
    <cellStyle name="_Currency_Main_2_3 3" xfId="1782"/>
    <cellStyle name="_Currency_Main_2_3_dv01" xfId="1783"/>
    <cellStyle name="_Currency_Main_2_3_dv01 2" xfId="1784"/>
    <cellStyle name="_Currency_Main_2_3_dv01 3" xfId="1785"/>
    <cellStyle name="_Currency_Main_2_4" xfId="1786"/>
    <cellStyle name="_Currency_Main_2_4 2" xfId="1787"/>
    <cellStyle name="_Currency_Main_2_4 3" xfId="1788"/>
    <cellStyle name="_Currency_Main_2_4_dv01" xfId="1789"/>
    <cellStyle name="_Currency_Main_2_4_dv01 2" xfId="1790"/>
    <cellStyle name="_Currency_Main_2_4_dv01 3" xfId="1791"/>
    <cellStyle name="_Currency_Main_2_Anker 2008Q4 concept" xfId="1792"/>
    <cellStyle name="_Currency_Main_2_Anker 2008Q4 concept 2" xfId="1793"/>
    <cellStyle name="_Currency_Main_2_Anker 2008Q4 concept 3" xfId="1794"/>
    <cellStyle name="_Currency_Main_2_fundrapport" xfId="1795"/>
    <cellStyle name="_Currency_Main_2_fundrapport 2" xfId="1796"/>
    <cellStyle name="_Currency_Main_2_fundrapport 3" xfId="1797"/>
    <cellStyle name="_Currency_Main_2_inj&amp;withdr toelichting hard" xfId="1798"/>
    <cellStyle name="_Currency_Main_2_inj&amp;withdr toelichting hard 2" xfId="1799"/>
    <cellStyle name="_Currency_Main_2_inj&amp;withdr toelichting hard 3" xfId="1800"/>
    <cellStyle name="_Currency_Main_2_inj&amp;withdr toelichting hard_dv01" xfId="1801"/>
    <cellStyle name="_Currency_Main_2_inj&amp;withdr toelichting hard_dv01 2" xfId="1802"/>
    <cellStyle name="_Currency_Main_2_inj&amp;withdr toelichting hard_dv01 3" xfId="1803"/>
    <cellStyle name="_Currency_Main_3" xfId="1804"/>
    <cellStyle name="_Currency_Main_3 2" xfId="1805"/>
    <cellStyle name="_Currency_Main_3 3" xfId="1806"/>
    <cellStyle name="_Currency_Main_3_dv01" xfId="1807"/>
    <cellStyle name="_Currency_Main_3_dv01 2" xfId="1808"/>
    <cellStyle name="_Currency_Main_3_dv01 3" xfId="1809"/>
    <cellStyle name="_Currency_Main_4" xfId="1810"/>
    <cellStyle name="_Currency_Main_4 2" xfId="1811"/>
    <cellStyle name="_Currency_Main_4 3" xfId="1812"/>
    <cellStyle name="_Currency_Main_4_dv01" xfId="1813"/>
    <cellStyle name="_Currency_Main_4_dv01 2" xfId="1814"/>
    <cellStyle name="_Currency_Main_4_dv01 3" xfId="1815"/>
    <cellStyle name="_Currency_Main_Anker 2008Q4 concept" xfId="1816"/>
    <cellStyle name="_Currency_Main_Anker 2008Q4 concept 2" xfId="1817"/>
    <cellStyle name="_Currency_Main_Anker 2008Q4 concept 3" xfId="1818"/>
    <cellStyle name="_Currency_Main_fundrapport" xfId="1819"/>
    <cellStyle name="_Currency_Main_fundrapport 2" xfId="1820"/>
    <cellStyle name="_Currency_Main_fundrapport 3" xfId="1821"/>
    <cellStyle name="_Currency_Main_Generic Gexa 11th May Ilias Calibrated Correctly" xfId="1822"/>
    <cellStyle name="_Currency_Main_Generic Gexa 11th May Ilias Calibrated Correctly 2" xfId="1823"/>
    <cellStyle name="_Currency_Main_Generic Gexa 11th May Ilias Calibrated Correctly 3" xfId="1824"/>
    <cellStyle name="_Currency_Main_Generic Gexa 11th May Ilias Calibrated Correctly_3" xfId="1825"/>
    <cellStyle name="_Currency_Main_Generic Gexa 11th May Ilias Calibrated Correctly_3 2" xfId="1826"/>
    <cellStyle name="_Currency_Main_Generic Gexa 11th May Ilias Calibrated Correctly_3 3" xfId="1827"/>
    <cellStyle name="_Currency_Main_Generic Gexa 11th May Ilias Calibrated Correctly_3_dv01" xfId="1828"/>
    <cellStyle name="_Currency_Main_Generic Gexa 11th May Ilias Calibrated Correctly_3_dv01 2" xfId="1829"/>
    <cellStyle name="_Currency_Main_Generic Gexa 11th May Ilias Calibrated Correctly_3_dv01 3" xfId="1830"/>
    <cellStyle name="_Currency_Main_Generic Gexa 11th May Ilias Calibrated Correctly_4" xfId="1831"/>
    <cellStyle name="_Currency_Main_Generic Gexa 11th May Ilias Calibrated Correctly_4 2" xfId="1832"/>
    <cellStyle name="_Currency_Main_Generic Gexa 11th May Ilias Calibrated Correctly_4 3" xfId="1833"/>
    <cellStyle name="_Currency_Main_Generic Gexa 11th May Ilias Calibrated Correctly_4_dv01" xfId="1834"/>
    <cellStyle name="_Currency_Main_Generic Gexa 11th May Ilias Calibrated Correctly_4_dv01 2" xfId="1835"/>
    <cellStyle name="_Currency_Main_Generic Gexa 11th May Ilias Calibrated Correctly_4_dv01 3" xfId="1836"/>
    <cellStyle name="_Currency_Main_Generic Gexa 11th May Ilias Calibrated Correctly_Anker 2008Q4 concept" xfId="1837"/>
    <cellStyle name="_Currency_Main_Generic Gexa 11th May Ilias Calibrated Correctly_Anker 2008Q4 concept 2" xfId="1838"/>
    <cellStyle name="_Currency_Main_Generic Gexa 11th May Ilias Calibrated Correctly_Anker 2008Q4 concept 3" xfId="1839"/>
    <cellStyle name="_Currency_Main_Generic Gexa 11th May Ilias Calibrated Correctly_fundrapport" xfId="1840"/>
    <cellStyle name="_Currency_Main_Generic Gexa 11th May Ilias Calibrated Correctly_fundrapport 2" xfId="1841"/>
    <cellStyle name="_Currency_Main_Generic Gexa 11th May Ilias Calibrated Correctly_fundrapport 3" xfId="1842"/>
    <cellStyle name="_Currency_Main_Generic Gexa 11th May Ilias Calibrated Correctly_inj&amp;withdr toelichting hard" xfId="1843"/>
    <cellStyle name="_Currency_Main_Generic Gexa 11th May Ilias Calibrated Correctly_inj&amp;withdr toelichting hard 2" xfId="1844"/>
    <cellStyle name="_Currency_Main_Generic Gexa 11th May Ilias Calibrated Correctly_inj&amp;withdr toelichting hard 3" xfId="1845"/>
    <cellStyle name="_Currency_Main_Generic Gexa 11th May Ilias Calibrated Correctly_inj&amp;withdr toelichting hard_dv01" xfId="1846"/>
    <cellStyle name="_Currency_Main_Generic Gexa 11th May Ilias Calibrated Correctly_inj&amp;withdr toelichting hard_dv01 2" xfId="1847"/>
    <cellStyle name="_Currency_Main_Generic Gexa 11th May Ilias Calibrated Correctly_inj&amp;withdr toelichting hard_dv01 3" xfId="1848"/>
    <cellStyle name="_Currency_Main_Generic Gexa 11th May Ilias Calibrated Correctly_Liability Cashflows" xfId="1849"/>
    <cellStyle name="_Currency_Main_Generic Gexa 11th May Ilias Calibrated Correctly_Liability Cashflows 2" xfId="1850"/>
    <cellStyle name="_Currency_Main_Generic Gexa 11th May Ilias Calibrated Correctly_Liability Cashflows 3" xfId="1851"/>
    <cellStyle name="_Currency_Main_Generic Gexa 11th May Ilias Calibrated Correctly_Liability Cashflows_actuate" xfId="1852"/>
    <cellStyle name="_Currency_Main_Generic Gexa 11th May Ilias Calibrated Correctly_Liability Cashflows_actuate 2" xfId="1853"/>
    <cellStyle name="_Currency_Main_Generic Gexa 11th May Ilias Calibrated Correctly_Liability Cashflows_actuate 3" xfId="1854"/>
    <cellStyle name="_Currency_Main_Generic Gexa 11th May Ilias Calibrated Correctly_Liability Cashflows_dv01" xfId="1855"/>
    <cellStyle name="_Currency_Main_Generic Gexa 11th May Ilias Calibrated Correctly_Liability Cashflows_dv01 2" xfId="1856"/>
    <cellStyle name="_Currency_Main_Generic Gexa 11th May Ilias Calibrated Correctly_Liability Cashflows_dv01 3" xfId="1857"/>
    <cellStyle name="_Currency_Main_inj&amp;withdr toelichting hard" xfId="1858"/>
    <cellStyle name="_Currency_Main_inj&amp;withdr toelichting hard 2" xfId="1859"/>
    <cellStyle name="_Currency_Main_inj&amp;withdr toelichting hard 3" xfId="1860"/>
    <cellStyle name="_Currency_Main_inj&amp;withdr toelichting hard_dv01" xfId="1861"/>
    <cellStyle name="_Currency_Main_inj&amp;withdr toelichting hard_dv01 2" xfId="1862"/>
    <cellStyle name="_Currency_Main_inj&amp;withdr toelichting hard_dv01 3" xfId="1863"/>
    <cellStyle name="_Currency_Main_Liability Cashflows" xfId="1864"/>
    <cellStyle name="_Currency_Main_Liability Cashflows 2" xfId="1865"/>
    <cellStyle name="_Currency_Main_Liability Cashflows 3" xfId="1866"/>
    <cellStyle name="_Currency_Main_Liability Cashflows_actuate" xfId="1867"/>
    <cellStyle name="_Currency_Main_Liability Cashflows_actuate 2" xfId="1868"/>
    <cellStyle name="_Currency_Main_Liability Cashflows_actuate 3" xfId="1869"/>
    <cellStyle name="_Currency_Main_Liability Cashflows_dv01" xfId="1870"/>
    <cellStyle name="_Currency_Main_Liability Cashflows_dv01 2" xfId="1871"/>
    <cellStyle name="_Currency_Main_Liability Cashflows_dv01 3" xfId="1872"/>
    <cellStyle name="_Currency_Main_Main" xfId="1873"/>
    <cellStyle name="_Currency_Main_Main 2" xfId="1874"/>
    <cellStyle name="_Currency_Main_Main 3" xfId="1875"/>
    <cellStyle name="_Currency_Main_Main_actuate" xfId="1876"/>
    <cellStyle name="_Currency_Main_Main_actuate 2" xfId="1877"/>
    <cellStyle name="_Currency_Main_Main_actuate 3" xfId="1878"/>
    <cellStyle name="_Currency_Main_Main_dv01" xfId="1879"/>
    <cellStyle name="_Currency_Main_Main_dv01 2" xfId="1880"/>
    <cellStyle name="_Currency_Main_Main_dv01 3" xfId="1881"/>
    <cellStyle name="_Currency_Main_Raw Tableau" xfId="1882"/>
    <cellStyle name="_Currency_Main_Raw Tableau 2" xfId="1883"/>
    <cellStyle name="_Currency_Main_Raw Tableau 3" xfId="1884"/>
    <cellStyle name="_Currency_Main_Raw Tableau_actuate" xfId="1885"/>
    <cellStyle name="_Currency_Main_Raw Tableau_actuate 2" xfId="1886"/>
    <cellStyle name="_Currency_Main_Raw Tableau_actuate 3" xfId="1887"/>
    <cellStyle name="_Currency_Main_Raw Tableau_dv01" xfId="1888"/>
    <cellStyle name="_Currency_Main_Raw Tableau_dv01 2" xfId="1889"/>
    <cellStyle name="_Currency_Main_Raw Tableau_dv01 3" xfId="1890"/>
    <cellStyle name="_Currency_Matching PV Cashflows" xfId="1891"/>
    <cellStyle name="_Currency_Matching PV Cashflows 2" xfId="1892"/>
    <cellStyle name="_Currency_Matching PV Cashflows 3" xfId="1893"/>
    <cellStyle name="_Currency_Matching PV Cashflows_1" xfId="1894"/>
    <cellStyle name="_Currency_Matching PV Cashflows_1 2" xfId="1895"/>
    <cellStyle name="_Currency_Matching PV Cashflows_1 3" xfId="1896"/>
    <cellStyle name="_Currency_Matching PV Cashflows_1_3" xfId="1897"/>
    <cellStyle name="_Currency_Matching PV Cashflows_1_3 2" xfId="1898"/>
    <cellStyle name="_Currency_Matching PV Cashflows_1_3 3" xfId="1899"/>
    <cellStyle name="_Currency_Matching PV Cashflows_1_3_dv01" xfId="1900"/>
    <cellStyle name="_Currency_Matching PV Cashflows_1_3_dv01 2" xfId="1901"/>
    <cellStyle name="_Currency_Matching PV Cashflows_1_3_dv01 3" xfId="1902"/>
    <cellStyle name="_Currency_Matching PV Cashflows_1_4" xfId="1903"/>
    <cellStyle name="_Currency_Matching PV Cashflows_1_4 2" xfId="1904"/>
    <cellStyle name="_Currency_Matching PV Cashflows_1_4 3" xfId="1905"/>
    <cellStyle name="_Currency_Matching PV Cashflows_1_4_dv01" xfId="1906"/>
    <cellStyle name="_Currency_Matching PV Cashflows_1_4_dv01 2" xfId="1907"/>
    <cellStyle name="_Currency_Matching PV Cashflows_1_4_dv01 3" xfId="1908"/>
    <cellStyle name="_Currency_Matching PV Cashflows_1_Anker 2008Q4 concept" xfId="1909"/>
    <cellStyle name="_Currency_Matching PV Cashflows_1_Anker 2008Q4 concept 2" xfId="1910"/>
    <cellStyle name="_Currency_Matching PV Cashflows_1_Anker 2008Q4 concept 3" xfId="1911"/>
    <cellStyle name="_Currency_Matching PV Cashflows_1_fundrapport" xfId="1912"/>
    <cellStyle name="_Currency_Matching PV Cashflows_1_fundrapport 2" xfId="1913"/>
    <cellStyle name="_Currency_Matching PV Cashflows_1_fundrapport 3" xfId="1914"/>
    <cellStyle name="_Currency_Matching PV Cashflows_1_inj&amp;withdr toelichting hard" xfId="1915"/>
    <cellStyle name="_Currency_Matching PV Cashflows_1_inj&amp;withdr toelichting hard 2" xfId="1916"/>
    <cellStyle name="_Currency_Matching PV Cashflows_1_inj&amp;withdr toelichting hard 3" xfId="1917"/>
    <cellStyle name="_Currency_Matching PV Cashflows_1_inj&amp;withdr toelichting hard_dv01" xfId="1918"/>
    <cellStyle name="_Currency_Matching PV Cashflows_1_inj&amp;withdr toelichting hard_dv01 2" xfId="1919"/>
    <cellStyle name="_Currency_Matching PV Cashflows_1_inj&amp;withdr toelichting hard_dv01 3" xfId="1920"/>
    <cellStyle name="_Currency_Matching PV Cashflows_actuate" xfId="1921"/>
    <cellStyle name="_Currency_Matching PV Cashflows_actuate 2" xfId="1922"/>
    <cellStyle name="_Currency_Matching PV Cashflows_actuate 3" xfId="1923"/>
    <cellStyle name="_Currency_Matching PV Cashflows_CashFlows" xfId="1924"/>
    <cellStyle name="_Currency_Matching PV Cashflows_CashFlows 2" xfId="1925"/>
    <cellStyle name="_Currency_Matching PV Cashflows_CashFlows 3" xfId="1926"/>
    <cellStyle name="_Currency_Matching PV Cashflows_CashFlows_3" xfId="1927"/>
    <cellStyle name="_Currency_Matching PV Cashflows_CashFlows_3 2" xfId="1928"/>
    <cellStyle name="_Currency_Matching PV Cashflows_CashFlows_3 3" xfId="1929"/>
    <cellStyle name="_Currency_Matching PV Cashflows_CashFlows_3_dv01" xfId="1930"/>
    <cellStyle name="_Currency_Matching PV Cashflows_CashFlows_3_dv01 2" xfId="1931"/>
    <cellStyle name="_Currency_Matching PV Cashflows_CashFlows_3_dv01 3" xfId="1932"/>
    <cellStyle name="_Currency_Matching PV Cashflows_CashFlows_4" xfId="1933"/>
    <cellStyle name="_Currency_Matching PV Cashflows_CashFlows_4 2" xfId="1934"/>
    <cellStyle name="_Currency_Matching PV Cashflows_CashFlows_4 3" xfId="1935"/>
    <cellStyle name="_Currency_Matching PV Cashflows_CashFlows_4_dv01" xfId="1936"/>
    <cellStyle name="_Currency_Matching PV Cashflows_CashFlows_4_dv01 2" xfId="1937"/>
    <cellStyle name="_Currency_Matching PV Cashflows_CashFlows_4_dv01 3" xfId="1938"/>
    <cellStyle name="_Currency_Matching PV Cashflows_CashFlows_Anker 2008Q4 concept" xfId="1939"/>
    <cellStyle name="_Currency_Matching PV Cashflows_CashFlows_Anker 2008Q4 concept 2" xfId="1940"/>
    <cellStyle name="_Currency_Matching PV Cashflows_CashFlows_Anker 2008Q4 concept 3" xfId="1941"/>
    <cellStyle name="_Currency_Matching PV Cashflows_CashFlows_fundrapport" xfId="1942"/>
    <cellStyle name="_Currency_Matching PV Cashflows_CashFlows_fundrapport 2" xfId="1943"/>
    <cellStyle name="_Currency_Matching PV Cashflows_CashFlows_fundrapport 3" xfId="1944"/>
    <cellStyle name="_Currency_Matching PV Cashflows_CashFlows_inj&amp;withdr toelichting hard" xfId="1945"/>
    <cellStyle name="_Currency_Matching PV Cashflows_CashFlows_inj&amp;withdr toelichting hard 2" xfId="1946"/>
    <cellStyle name="_Currency_Matching PV Cashflows_CashFlows_inj&amp;withdr toelichting hard 3" xfId="1947"/>
    <cellStyle name="_Currency_Matching PV Cashflows_CashFlows_inj&amp;withdr toelichting hard_dv01" xfId="1948"/>
    <cellStyle name="_Currency_Matching PV Cashflows_CashFlows_inj&amp;withdr toelichting hard_dv01 2" xfId="1949"/>
    <cellStyle name="_Currency_Matching PV Cashflows_CashFlows_inj&amp;withdr toelichting hard_dv01 3" xfId="1950"/>
    <cellStyle name="_Currency_Matching PV Cashflows_dv01" xfId="1951"/>
    <cellStyle name="_Currency_Matching PV Cashflows_dv01 2" xfId="1952"/>
    <cellStyle name="_Currency_Matching PV Cashflows_dv01 3" xfId="1953"/>
    <cellStyle name="_Currency_Matching PV Cashflows_Gexa" xfId="1954"/>
    <cellStyle name="_Currency_Matching PV Cashflows_Gexa 2" xfId="1955"/>
    <cellStyle name="_Currency_Matching PV Cashflows_Gexa 3" xfId="1956"/>
    <cellStyle name="_Currency_Matching PV Cashflows_Gexa_3" xfId="1957"/>
    <cellStyle name="_Currency_Matching PV Cashflows_Gexa_3 2" xfId="1958"/>
    <cellStyle name="_Currency_Matching PV Cashflows_Gexa_3 3" xfId="1959"/>
    <cellStyle name="_Currency_Matching PV Cashflows_Gexa_3_dv01" xfId="1960"/>
    <cellStyle name="_Currency_Matching PV Cashflows_Gexa_3_dv01 2" xfId="1961"/>
    <cellStyle name="_Currency_Matching PV Cashflows_Gexa_3_dv01 3" xfId="1962"/>
    <cellStyle name="_Currency_Matching PV Cashflows_Gexa_4" xfId="1963"/>
    <cellStyle name="_Currency_Matching PV Cashflows_Gexa_4 2" xfId="1964"/>
    <cellStyle name="_Currency_Matching PV Cashflows_Gexa_4 3" xfId="1965"/>
    <cellStyle name="_Currency_Matching PV Cashflows_Gexa_4_dv01" xfId="1966"/>
    <cellStyle name="_Currency_Matching PV Cashflows_Gexa_4_dv01 2" xfId="1967"/>
    <cellStyle name="_Currency_Matching PV Cashflows_Gexa_4_dv01 3" xfId="1968"/>
    <cellStyle name="_Currency_Matching PV Cashflows_Gexa_Anker 2008Q4 concept" xfId="1969"/>
    <cellStyle name="_Currency_Matching PV Cashflows_Gexa_Anker 2008Q4 concept 2" xfId="1970"/>
    <cellStyle name="_Currency_Matching PV Cashflows_Gexa_Anker 2008Q4 concept 3" xfId="1971"/>
    <cellStyle name="_Currency_Matching PV Cashflows_Gexa_fundrapport" xfId="1972"/>
    <cellStyle name="_Currency_Matching PV Cashflows_Gexa_fundrapport 2" xfId="1973"/>
    <cellStyle name="_Currency_Matching PV Cashflows_Gexa_fundrapport 3" xfId="1974"/>
    <cellStyle name="_Currency_Matching PV Cashflows_Gexa_inj&amp;withdr toelichting hard" xfId="1975"/>
    <cellStyle name="_Currency_Matching PV Cashflows_Gexa_inj&amp;withdr toelichting hard 2" xfId="1976"/>
    <cellStyle name="_Currency_Matching PV Cashflows_Gexa_inj&amp;withdr toelichting hard 3" xfId="1977"/>
    <cellStyle name="_Currency_Matching PV Cashflows_Gexa_inj&amp;withdr toelichting hard_dv01" xfId="1978"/>
    <cellStyle name="_Currency_Matching PV Cashflows_Gexa_inj&amp;withdr toelichting hard_dv01 2" xfId="1979"/>
    <cellStyle name="_Currency_Matching PV Cashflows_Gexa_inj&amp;withdr toelichting hard_dv01 3" xfId="1980"/>
    <cellStyle name="_Currency_Matching PV Cashflows_Matching PV Cashflows" xfId="1981"/>
    <cellStyle name="_Currency_Matching PV Cashflows_Matching PV Cashflows 2" xfId="1982"/>
    <cellStyle name="_Currency_Matching PV Cashflows_Matching PV Cashflows 3" xfId="1983"/>
    <cellStyle name="_Currency_Matching PV Cashflows_Matching PV Cashflows_3" xfId="1984"/>
    <cellStyle name="_Currency_Matching PV Cashflows_Matching PV Cashflows_3 2" xfId="1985"/>
    <cellStyle name="_Currency_Matching PV Cashflows_Matching PV Cashflows_3 3" xfId="1986"/>
    <cellStyle name="_Currency_Matching PV Cashflows_Matching PV Cashflows_3_dv01" xfId="1987"/>
    <cellStyle name="_Currency_Matching PV Cashflows_Matching PV Cashflows_3_dv01 2" xfId="1988"/>
    <cellStyle name="_Currency_Matching PV Cashflows_Matching PV Cashflows_3_dv01 3" xfId="1989"/>
    <cellStyle name="_Currency_Matching PV Cashflows_Matching PV Cashflows_4" xfId="1990"/>
    <cellStyle name="_Currency_Matching PV Cashflows_Matching PV Cashflows_4 2" xfId="1991"/>
    <cellStyle name="_Currency_Matching PV Cashflows_Matching PV Cashflows_4 3" xfId="1992"/>
    <cellStyle name="_Currency_Matching PV Cashflows_Matching PV Cashflows_4_dv01" xfId="1993"/>
    <cellStyle name="_Currency_Matching PV Cashflows_Matching PV Cashflows_4_dv01 2" xfId="1994"/>
    <cellStyle name="_Currency_Matching PV Cashflows_Matching PV Cashflows_4_dv01 3" xfId="1995"/>
    <cellStyle name="_Currency_Matching PV Cashflows_Matching PV Cashflows_Anker 2008Q4 concept" xfId="1996"/>
    <cellStyle name="_Currency_Matching PV Cashflows_Matching PV Cashflows_Anker 2008Q4 concept 2" xfId="1997"/>
    <cellStyle name="_Currency_Matching PV Cashflows_Matching PV Cashflows_Anker 2008Q4 concept 3" xfId="1998"/>
    <cellStyle name="_Currency_Matching PV Cashflows_Matching PV Cashflows_fundrapport" xfId="1999"/>
    <cellStyle name="_Currency_Matching PV Cashflows_Matching PV Cashflows_fundrapport 2" xfId="2000"/>
    <cellStyle name="_Currency_Matching PV Cashflows_Matching PV Cashflows_fundrapport 3" xfId="2001"/>
    <cellStyle name="_Currency_Matching PV Cashflows_Matching PV Cashflows_inj&amp;withdr toelichting hard" xfId="2002"/>
    <cellStyle name="_Currency_Matching PV Cashflows_Matching PV Cashflows_inj&amp;withdr toelichting hard 2" xfId="2003"/>
    <cellStyle name="_Currency_Matching PV Cashflows_Matching PV Cashflows_inj&amp;withdr toelichting hard 3" xfId="2004"/>
    <cellStyle name="_Currency_Matching PV Cashflows_Matching PV Cashflows_inj&amp;withdr toelichting hard_dv01" xfId="2005"/>
    <cellStyle name="_Currency_Matching PV Cashflows_Matching PV Cashflows_inj&amp;withdr toelichting hard_dv01 2" xfId="2006"/>
    <cellStyle name="_Currency_Matching PV Cashflows_Matching PV Cashflows_inj&amp;withdr toelichting hard_dv01 3" xfId="2007"/>
    <cellStyle name="_Currency_MatchingPV" xfId="2008"/>
    <cellStyle name="_Currency_MatchingPV 2" xfId="2009"/>
    <cellStyle name="_Currency_MatchingPV 3" xfId="2010"/>
    <cellStyle name="_Currency_MatchingPV_3" xfId="2011"/>
    <cellStyle name="_Currency_MatchingPV_3 2" xfId="2012"/>
    <cellStyle name="_Currency_MatchingPV_3 3" xfId="2013"/>
    <cellStyle name="_Currency_MatchingPV_3_dv01" xfId="2014"/>
    <cellStyle name="_Currency_MatchingPV_3_dv01 2" xfId="2015"/>
    <cellStyle name="_Currency_MatchingPV_3_dv01 3" xfId="2016"/>
    <cellStyle name="_Currency_MatchingPV_4" xfId="2017"/>
    <cellStyle name="_Currency_MatchingPV_4 2" xfId="2018"/>
    <cellStyle name="_Currency_MatchingPV_4 3" xfId="2019"/>
    <cellStyle name="_Currency_MatchingPV_4_dv01" xfId="2020"/>
    <cellStyle name="_Currency_MatchingPV_4_dv01 2" xfId="2021"/>
    <cellStyle name="_Currency_MatchingPV_4_dv01 3" xfId="2022"/>
    <cellStyle name="_Currency_MatchingPV_Anker 2008Q4 concept" xfId="2023"/>
    <cellStyle name="_Currency_MatchingPV_Anker 2008Q4 concept 2" xfId="2024"/>
    <cellStyle name="_Currency_MatchingPV_Anker 2008Q4 concept 3" xfId="2025"/>
    <cellStyle name="_Currency_MatchingPV_fundrapport" xfId="2026"/>
    <cellStyle name="_Currency_MatchingPV_fundrapport 2" xfId="2027"/>
    <cellStyle name="_Currency_MatchingPV_fundrapport 3" xfId="2028"/>
    <cellStyle name="_Currency_MatchingPV_inj&amp;withdr toelichting hard" xfId="2029"/>
    <cellStyle name="_Currency_MatchingPV_inj&amp;withdr toelichting hard 2" xfId="2030"/>
    <cellStyle name="_Currency_MatchingPV_inj&amp;withdr toelichting hard 3" xfId="2031"/>
    <cellStyle name="_Currency_MatchingPV_inj&amp;withdr toelichting hard_dv01" xfId="2032"/>
    <cellStyle name="_Currency_MatchingPV_inj&amp;withdr toelichting hard_dv01 2" xfId="2033"/>
    <cellStyle name="_Currency_MatchingPV_inj&amp;withdr toelichting hard_dv01 3" xfId="2034"/>
    <cellStyle name="_Currency_ModelSetup" xfId="2035"/>
    <cellStyle name="_Currency_ModelSetup 2" xfId="2036"/>
    <cellStyle name="_Currency_ModelSetup 3" xfId="2037"/>
    <cellStyle name="_Currency_ModelSetup_1" xfId="2038"/>
    <cellStyle name="_Currency_ModelSetup_1 2" xfId="2039"/>
    <cellStyle name="_Currency_ModelSetup_1 3" xfId="2040"/>
    <cellStyle name="_Currency_ModelSetup_1_3" xfId="2041"/>
    <cellStyle name="_Currency_ModelSetup_1_3 2" xfId="2042"/>
    <cellStyle name="_Currency_ModelSetup_1_3 3" xfId="2043"/>
    <cellStyle name="_Currency_ModelSetup_1_3_dv01" xfId="2044"/>
    <cellStyle name="_Currency_ModelSetup_1_3_dv01 2" xfId="2045"/>
    <cellStyle name="_Currency_ModelSetup_1_3_dv01 3" xfId="2046"/>
    <cellStyle name="_Currency_ModelSetup_1_4" xfId="2047"/>
    <cellStyle name="_Currency_ModelSetup_1_4 2" xfId="2048"/>
    <cellStyle name="_Currency_ModelSetup_1_4 3" xfId="2049"/>
    <cellStyle name="_Currency_ModelSetup_1_4_dv01" xfId="2050"/>
    <cellStyle name="_Currency_ModelSetup_1_4_dv01 2" xfId="2051"/>
    <cellStyle name="_Currency_ModelSetup_1_4_dv01 3" xfId="2052"/>
    <cellStyle name="_Currency_ModelSetup_1_Anker 2008Q4 concept" xfId="2053"/>
    <cellStyle name="_Currency_ModelSetup_1_Anker 2008Q4 concept 2" xfId="2054"/>
    <cellStyle name="_Currency_ModelSetup_1_Anker 2008Q4 concept 3" xfId="2055"/>
    <cellStyle name="_Currency_ModelSetup_1_fundrapport" xfId="2056"/>
    <cellStyle name="_Currency_ModelSetup_1_fundrapport 2" xfId="2057"/>
    <cellStyle name="_Currency_ModelSetup_1_fundrapport 3" xfId="2058"/>
    <cellStyle name="_Currency_ModelSetup_1_inj&amp;withdr toelichting hard" xfId="2059"/>
    <cellStyle name="_Currency_ModelSetup_1_inj&amp;withdr toelichting hard 2" xfId="2060"/>
    <cellStyle name="_Currency_ModelSetup_1_inj&amp;withdr toelichting hard 3" xfId="2061"/>
    <cellStyle name="_Currency_ModelSetup_1_inj&amp;withdr toelichting hard_dv01" xfId="2062"/>
    <cellStyle name="_Currency_ModelSetup_1_inj&amp;withdr toelichting hard_dv01 2" xfId="2063"/>
    <cellStyle name="_Currency_ModelSetup_1_inj&amp;withdr toelichting hard_dv01 3" xfId="2064"/>
    <cellStyle name="_Currency_ModelSetup_actuate" xfId="2065"/>
    <cellStyle name="_Currency_ModelSetup_actuate 2" xfId="2066"/>
    <cellStyle name="_Currency_ModelSetup_actuate 3" xfId="2067"/>
    <cellStyle name="_Currency_ModelSetup_dv01" xfId="2068"/>
    <cellStyle name="_Currency_ModelSetup_dv01 2" xfId="2069"/>
    <cellStyle name="_Currency_ModelSetup_dv01 3" xfId="2070"/>
    <cellStyle name="_Currency_Output" xfId="2071"/>
    <cellStyle name="_Currency_Output 2" xfId="2072"/>
    <cellStyle name="_Currency_Output 3" xfId="2073"/>
    <cellStyle name="_Currency_Output_actuate" xfId="2074"/>
    <cellStyle name="_Currency_Output_actuate 2" xfId="2075"/>
    <cellStyle name="_Currency_Output_actuate 3" xfId="2076"/>
    <cellStyle name="_Currency_Output_dv01" xfId="2077"/>
    <cellStyle name="_Currency_Output_dv01 2" xfId="2078"/>
    <cellStyle name="_Currency_Output_dv01 3" xfId="2079"/>
    <cellStyle name="_Currency_PCA (2)" xfId="2080"/>
    <cellStyle name="_Currency_PCA (2) 2" xfId="2081"/>
    <cellStyle name="_Currency_PCA (2) 3" xfId="2082"/>
    <cellStyle name="_Currency_PCA (2)_01 Sweden Gexa Model - Master Version" xfId="2083"/>
    <cellStyle name="_Currency_PCA (2)_01 Sweden Gexa Model - Master Version 2" xfId="2084"/>
    <cellStyle name="_Currency_PCA (2)_01 Sweden Gexa Model - Master Version 3" xfId="2085"/>
    <cellStyle name="_Currency_PCA (2)_01 Sweden Gexa Model - Master Version_actuate" xfId="2086"/>
    <cellStyle name="_Currency_PCA (2)_01 Sweden Gexa Model - Master Version_actuate 2" xfId="2087"/>
    <cellStyle name="_Currency_PCA (2)_01 Sweden Gexa Model - Master Version_actuate 3" xfId="2088"/>
    <cellStyle name="_Currency_PCA (2)_01 Sweden Gexa Model - Master Version_dv01" xfId="2089"/>
    <cellStyle name="_Currency_PCA (2)_01 Sweden Gexa Model - Master Version_dv01 2" xfId="2090"/>
    <cellStyle name="_Currency_PCA (2)_01 Sweden Gexa Model - Master Version_dv01 3" xfId="2091"/>
    <cellStyle name="_Currency_PCA (2)_3" xfId="2092"/>
    <cellStyle name="_Currency_PCA (2)_3 2" xfId="2093"/>
    <cellStyle name="_Currency_PCA (2)_3 3" xfId="2094"/>
    <cellStyle name="_Currency_PCA (2)_3_dv01" xfId="2095"/>
    <cellStyle name="_Currency_PCA (2)_3_dv01 2" xfId="2096"/>
    <cellStyle name="_Currency_PCA (2)_3_dv01 3" xfId="2097"/>
    <cellStyle name="_Currency_PCA (2)_4" xfId="2098"/>
    <cellStyle name="_Currency_PCA (2)_4 2" xfId="2099"/>
    <cellStyle name="_Currency_PCA (2)_4 3" xfId="2100"/>
    <cellStyle name="_Currency_PCA (2)_4_dv01" xfId="2101"/>
    <cellStyle name="_Currency_PCA (2)_4_dv01 2" xfId="2102"/>
    <cellStyle name="_Currency_PCA (2)_4_dv01 3" xfId="2103"/>
    <cellStyle name="_Currency_PCA (2)_Anker 2008Q4 concept" xfId="2104"/>
    <cellStyle name="_Currency_PCA (2)_Anker 2008Q4 concept 2" xfId="2105"/>
    <cellStyle name="_Currency_PCA (2)_Anker 2008Q4 concept 3" xfId="2106"/>
    <cellStyle name="_Currency_PCA (2)_fundrapport" xfId="2107"/>
    <cellStyle name="_Currency_PCA (2)_fundrapport 2" xfId="2108"/>
    <cellStyle name="_Currency_PCA (2)_fundrapport 3" xfId="2109"/>
    <cellStyle name="_Currency_PCA (2)_inj&amp;withdr toelichting hard" xfId="2110"/>
    <cellStyle name="_Currency_PCA (2)_inj&amp;withdr toelichting hard 2" xfId="2111"/>
    <cellStyle name="_Currency_PCA (2)_inj&amp;withdr toelichting hard 3" xfId="2112"/>
    <cellStyle name="_Currency_PCA (2)_inj&amp;withdr toelichting hard_dv01" xfId="2113"/>
    <cellStyle name="_Currency_PCA (2)_inj&amp;withdr toelichting hard_dv01 2" xfId="2114"/>
    <cellStyle name="_Currency_PCA (2)_inj&amp;withdr toelichting hard_dv01 3" xfId="2115"/>
    <cellStyle name="_Currency_PCA (2)_Latest-Gexa Model" xfId="2116"/>
    <cellStyle name="_Currency_PCA (2)_Latest-Gexa Model 2" xfId="2117"/>
    <cellStyle name="_Currency_PCA (2)_Latest-Gexa Model 3" xfId="2118"/>
    <cellStyle name="_Currency_PCA (2)_Latest-Gexa Model_3" xfId="2119"/>
    <cellStyle name="_Currency_PCA (2)_Latest-Gexa Model_3 2" xfId="2120"/>
    <cellStyle name="_Currency_PCA (2)_Latest-Gexa Model_3 3" xfId="2121"/>
    <cellStyle name="_Currency_PCA (2)_Latest-Gexa Model_3_dv01" xfId="2122"/>
    <cellStyle name="_Currency_PCA (2)_Latest-Gexa Model_3_dv01 2" xfId="2123"/>
    <cellStyle name="_Currency_PCA (2)_Latest-Gexa Model_3_dv01 3" xfId="2124"/>
    <cellStyle name="_Currency_PCA (2)_Latest-Gexa Model_4" xfId="2125"/>
    <cellStyle name="_Currency_PCA (2)_Latest-Gexa Model_4 2" xfId="2126"/>
    <cellStyle name="_Currency_PCA (2)_Latest-Gexa Model_4 3" xfId="2127"/>
    <cellStyle name="_Currency_PCA (2)_Latest-Gexa Model_4_dv01" xfId="2128"/>
    <cellStyle name="_Currency_PCA (2)_Latest-Gexa Model_4_dv01 2" xfId="2129"/>
    <cellStyle name="_Currency_PCA (2)_Latest-Gexa Model_4_dv01 3" xfId="2130"/>
    <cellStyle name="_Currency_PCA (2)_Latest-Gexa Model_Anker 2008Q4 concept" xfId="2131"/>
    <cellStyle name="_Currency_PCA (2)_Latest-Gexa Model_Anker 2008Q4 concept 2" xfId="2132"/>
    <cellStyle name="_Currency_PCA (2)_Latest-Gexa Model_Anker 2008Q4 concept 3" xfId="2133"/>
    <cellStyle name="_Currency_PCA (2)_Latest-Gexa Model_fundrapport" xfId="2134"/>
    <cellStyle name="_Currency_PCA (2)_Latest-Gexa Model_fundrapport 2" xfId="2135"/>
    <cellStyle name="_Currency_PCA (2)_Latest-Gexa Model_fundrapport 3" xfId="2136"/>
    <cellStyle name="_Currency_PCA (2)_Latest-Gexa Model_inj&amp;withdr toelichting hard" xfId="2137"/>
    <cellStyle name="_Currency_PCA (2)_Latest-Gexa Model_inj&amp;withdr toelichting hard 2" xfId="2138"/>
    <cellStyle name="_Currency_PCA (2)_Latest-Gexa Model_inj&amp;withdr toelichting hard 3" xfId="2139"/>
    <cellStyle name="_Currency_PCA (2)_Latest-Gexa Model_inj&amp;withdr toelichting hard_dv01" xfId="2140"/>
    <cellStyle name="_Currency_PCA (2)_Latest-Gexa Model_inj&amp;withdr toelichting hard_dv01 2" xfId="2141"/>
    <cellStyle name="_Currency_PCA (2)_Latest-Gexa Model_inj&amp;withdr toelichting hard_dv01 3" xfId="2142"/>
    <cellStyle name="_Currency_PCA (2)_Structure Collection" xfId="2143"/>
    <cellStyle name="_Currency_PCA (2)_Structure Collection 2" xfId="2144"/>
    <cellStyle name="_Currency_PCA (2)_Structure Collection 3" xfId="2145"/>
    <cellStyle name="_Currency_PCA (2)_Structure Collection_3" xfId="2146"/>
    <cellStyle name="_Currency_PCA (2)_Structure Collection_3 2" xfId="2147"/>
    <cellStyle name="_Currency_PCA (2)_Structure Collection_3 3" xfId="2148"/>
    <cellStyle name="_Currency_PCA (2)_Structure Collection_3_dv01" xfId="2149"/>
    <cellStyle name="_Currency_PCA (2)_Structure Collection_3_dv01 2" xfId="2150"/>
    <cellStyle name="_Currency_PCA (2)_Structure Collection_3_dv01 3" xfId="2151"/>
    <cellStyle name="_Currency_PCA (2)_Structure Collection_4" xfId="2152"/>
    <cellStyle name="_Currency_PCA (2)_Structure Collection_4 2" xfId="2153"/>
    <cellStyle name="_Currency_PCA (2)_Structure Collection_4 3" xfId="2154"/>
    <cellStyle name="_Currency_PCA (2)_Structure Collection_4_dv01" xfId="2155"/>
    <cellStyle name="_Currency_PCA (2)_Structure Collection_4_dv01 2" xfId="2156"/>
    <cellStyle name="_Currency_PCA (2)_Structure Collection_4_dv01 3" xfId="2157"/>
    <cellStyle name="_Currency_PCA (2)_Structure Collection_Anker 2008Q4 concept" xfId="2158"/>
    <cellStyle name="_Currency_PCA (2)_Structure Collection_Anker 2008Q4 concept 2" xfId="2159"/>
    <cellStyle name="_Currency_PCA (2)_Structure Collection_Anker 2008Q4 concept 3" xfId="2160"/>
    <cellStyle name="_Currency_PCA (2)_Structure Collection_fundrapport" xfId="2161"/>
    <cellStyle name="_Currency_PCA (2)_Structure Collection_fundrapport 2" xfId="2162"/>
    <cellStyle name="_Currency_PCA (2)_Structure Collection_fundrapport 3" xfId="2163"/>
    <cellStyle name="_Currency_PCA (2)_Structure Collection_inj&amp;withdr toelichting hard" xfId="2164"/>
    <cellStyle name="_Currency_PCA (2)_Structure Collection_inj&amp;withdr toelichting hard 2" xfId="2165"/>
    <cellStyle name="_Currency_PCA (2)_Structure Collection_inj&amp;withdr toelichting hard 3" xfId="2166"/>
    <cellStyle name="_Currency_PCA (2)_Structure Collection_inj&amp;withdr toelichting hard_dv01" xfId="2167"/>
    <cellStyle name="_Currency_PCA (2)_Structure Collection_inj&amp;withdr toelichting hard_dv01 2" xfId="2168"/>
    <cellStyle name="_Currency_PCA (2)_Structure Collection_inj&amp;withdr toelichting hard_dv01 3" xfId="2169"/>
    <cellStyle name="_Currency_PME Swaps" xfId="2170"/>
    <cellStyle name="_Currency_PME Swaps 2" xfId="2171"/>
    <cellStyle name="_Currency_PME Swaps 3" xfId="2172"/>
    <cellStyle name="_Currency_PME Swaps_3" xfId="2173"/>
    <cellStyle name="_Currency_PME Swaps_3 2" xfId="2174"/>
    <cellStyle name="_Currency_PME Swaps_3 3" xfId="2175"/>
    <cellStyle name="_Currency_PME Swaps_3_dv01" xfId="2176"/>
    <cellStyle name="_Currency_PME Swaps_3_dv01 2" xfId="2177"/>
    <cellStyle name="_Currency_PME Swaps_3_dv01 3" xfId="2178"/>
    <cellStyle name="_Currency_PME Swaps_4" xfId="2179"/>
    <cellStyle name="_Currency_PME Swaps_4 2" xfId="2180"/>
    <cellStyle name="_Currency_PME Swaps_4 3" xfId="2181"/>
    <cellStyle name="_Currency_PME Swaps_4_dv01" xfId="2182"/>
    <cellStyle name="_Currency_PME Swaps_4_dv01 2" xfId="2183"/>
    <cellStyle name="_Currency_PME Swaps_4_dv01 3" xfId="2184"/>
    <cellStyle name="_Currency_PME Swaps_Anker 2008Q4 concept" xfId="2185"/>
    <cellStyle name="_Currency_PME Swaps_Anker 2008Q4 concept 2" xfId="2186"/>
    <cellStyle name="_Currency_PME Swaps_Anker 2008Q4 concept 3" xfId="2187"/>
    <cellStyle name="_Currency_PME Swaps_fundrapport" xfId="2188"/>
    <cellStyle name="_Currency_PME Swaps_fundrapport 2" xfId="2189"/>
    <cellStyle name="_Currency_PME Swaps_fundrapport 3" xfId="2190"/>
    <cellStyle name="_Currency_PME Swaps_inj&amp;withdr toelichting hard" xfId="2191"/>
    <cellStyle name="_Currency_PME Swaps_inj&amp;withdr toelichting hard 2" xfId="2192"/>
    <cellStyle name="_Currency_PME Swaps_inj&amp;withdr toelichting hard 3" xfId="2193"/>
    <cellStyle name="_Currency_PME Swaps_inj&amp;withdr toelichting hard_dv01" xfId="2194"/>
    <cellStyle name="_Currency_PME Swaps_inj&amp;withdr toelichting hard_dv01 2" xfId="2195"/>
    <cellStyle name="_Currency_PME Swaps_inj&amp;withdr toelichting hard_dv01 3" xfId="2196"/>
    <cellStyle name="_Currency_Pricer" xfId="2197"/>
    <cellStyle name="_Currency_Pricer 2" xfId="2198"/>
    <cellStyle name="_Currency_Pricer 3" xfId="2199"/>
    <cellStyle name="_Currency_Pricer_3" xfId="2200"/>
    <cellStyle name="_Currency_Pricer_3 2" xfId="2201"/>
    <cellStyle name="_Currency_Pricer_3 3" xfId="2202"/>
    <cellStyle name="_Currency_Pricer_3_dv01" xfId="2203"/>
    <cellStyle name="_Currency_Pricer_3_dv01 2" xfId="2204"/>
    <cellStyle name="_Currency_Pricer_3_dv01 3" xfId="2205"/>
    <cellStyle name="_Currency_Pricer_4" xfId="2206"/>
    <cellStyle name="_Currency_Pricer_4 2" xfId="2207"/>
    <cellStyle name="_Currency_Pricer_4 3" xfId="2208"/>
    <cellStyle name="_Currency_Pricer_4_dv01" xfId="2209"/>
    <cellStyle name="_Currency_Pricer_4_dv01 2" xfId="2210"/>
    <cellStyle name="_Currency_Pricer_4_dv01 3" xfId="2211"/>
    <cellStyle name="_Currency_Pricer_Anker 2008Q4 concept" xfId="2212"/>
    <cellStyle name="_Currency_Pricer_Anker 2008Q4 concept 2" xfId="2213"/>
    <cellStyle name="_Currency_Pricer_Anker 2008Q4 concept 3" xfId="2214"/>
    <cellStyle name="_Currency_Pricer_fundrapport" xfId="2215"/>
    <cellStyle name="_Currency_Pricer_fundrapport 2" xfId="2216"/>
    <cellStyle name="_Currency_Pricer_fundrapport 3" xfId="2217"/>
    <cellStyle name="_Currency_Pricer_inj&amp;withdr toelichting hard" xfId="2218"/>
    <cellStyle name="_Currency_Pricer_inj&amp;withdr toelichting hard 2" xfId="2219"/>
    <cellStyle name="_Currency_Pricer_inj&amp;withdr toelichting hard 3" xfId="2220"/>
    <cellStyle name="_Currency_Pricer_inj&amp;withdr toelichting hard_dv01" xfId="2221"/>
    <cellStyle name="_Currency_Pricer_inj&amp;withdr toelichting hard_dv01 2" xfId="2222"/>
    <cellStyle name="_Currency_Pricer_inj&amp;withdr toelichting hard_dv01 3" xfId="2223"/>
    <cellStyle name="_Currency_Raw Tableau" xfId="2224"/>
    <cellStyle name="_Currency_Raw Tableau 2" xfId="2225"/>
    <cellStyle name="_Currency_Raw Tableau 3" xfId="2226"/>
    <cellStyle name="_Currency_Raw Tableau_actuate" xfId="2227"/>
    <cellStyle name="_Currency_Raw Tableau_actuate 2" xfId="2228"/>
    <cellStyle name="_Currency_Raw Tableau_actuate 3" xfId="2229"/>
    <cellStyle name="_Currency_Raw Tableau_dv01" xfId="2230"/>
    <cellStyle name="_Currency_Raw Tableau_dv01 2" xfId="2231"/>
    <cellStyle name="_Currency_Raw Tableau_dv01 3" xfId="2232"/>
    <cellStyle name="_Currency_Real Yield Option" xfId="2233"/>
    <cellStyle name="_Currency_Real Yield Option 2" xfId="2234"/>
    <cellStyle name="_Currency_Real Yield Option 3" xfId="2235"/>
    <cellStyle name="_Currency_Real Yield Option_01 Sweden Gexa Model - Master Version" xfId="2236"/>
    <cellStyle name="_Currency_Real Yield Option_01 Sweden Gexa Model - Master Version 2" xfId="2237"/>
    <cellStyle name="_Currency_Real Yield Option_01 Sweden Gexa Model - Master Version 3" xfId="2238"/>
    <cellStyle name="_Currency_Real Yield Option_01 Sweden Gexa Model - Master Version_actuate" xfId="2239"/>
    <cellStyle name="_Currency_Real Yield Option_01 Sweden Gexa Model - Master Version_actuate 2" xfId="2240"/>
    <cellStyle name="_Currency_Real Yield Option_01 Sweden Gexa Model - Master Version_actuate 3" xfId="2241"/>
    <cellStyle name="_Currency_Real Yield Option_01 Sweden Gexa Model - Master Version_dv01" xfId="2242"/>
    <cellStyle name="_Currency_Real Yield Option_01 Sweden Gexa Model - Master Version_dv01 2" xfId="2243"/>
    <cellStyle name="_Currency_Real Yield Option_01 Sweden Gexa Model - Master Version_dv01 3" xfId="2244"/>
    <cellStyle name="_Currency_Real Yield Option_3" xfId="2245"/>
    <cellStyle name="_Currency_Real Yield Option_3 2" xfId="2246"/>
    <cellStyle name="_Currency_Real Yield Option_3 3" xfId="2247"/>
    <cellStyle name="_Currency_Real Yield Option_3_dv01" xfId="2248"/>
    <cellStyle name="_Currency_Real Yield Option_3_dv01 2" xfId="2249"/>
    <cellStyle name="_Currency_Real Yield Option_3_dv01 3" xfId="2250"/>
    <cellStyle name="_Currency_Real Yield Option_4" xfId="2251"/>
    <cellStyle name="_Currency_Real Yield Option_4 2" xfId="2252"/>
    <cellStyle name="_Currency_Real Yield Option_4 3" xfId="2253"/>
    <cellStyle name="_Currency_Real Yield Option_4_dv01" xfId="2254"/>
    <cellStyle name="_Currency_Real Yield Option_4_dv01 2" xfId="2255"/>
    <cellStyle name="_Currency_Real Yield Option_4_dv01 3" xfId="2256"/>
    <cellStyle name="_Currency_Real Yield Option_Anker 2008Q4 concept" xfId="2257"/>
    <cellStyle name="_Currency_Real Yield Option_Anker 2008Q4 concept 2" xfId="2258"/>
    <cellStyle name="_Currency_Real Yield Option_Anker 2008Q4 concept 3" xfId="2259"/>
    <cellStyle name="_Currency_Real Yield Option_fundrapport" xfId="2260"/>
    <cellStyle name="_Currency_Real Yield Option_fundrapport 2" xfId="2261"/>
    <cellStyle name="_Currency_Real Yield Option_fundrapport 3" xfId="2262"/>
    <cellStyle name="_Currency_Real Yield Option_inj&amp;withdr toelichting hard" xfId="2263"/>
    <cellStyle name="_Currency_Real Yield Option_inj&amp;withdr toelichting hard 2" xfId="2264"/>
    <cellStyle name="_Currency_Real Yield Option_inj&amp;withdr toelichting hard 3" xfId="2265"/>
    <cellStyle name="_Currency_Real Yield Option_inj&amp;withdr toelichting hard_dv01" xfId="2266"/>
    <cellStyle name="_Currency_Real Yield Option_inj&amp;withdr toelichting hard_dv01 2" xfId="2267"/>
    <cellStyle name="_Currency_Real Yield Option_inj&amp;withdr toelichting hard_dv01 3" xfId="2268"/>
    <cellStyle name="_Currency_Real Yield Option_Latest-Gexa Model" xfId="2269"/>
    <cellStyle name="_Currency_Real Yield Option_Latest-Gexa Model 2" xfId="2270"/>
    <cellStyle name="_Currency_Real Yield Option_Latest-Gexa Model 3" xfId="2271"/>
    <cellStyle name="_Currency_Real Yield Option_Latest-Gexa Model_3" xfId="2272"/>
    <cellStyle name="_Currency_Real Yield Option_Latest-Gexa Model_3 2" xfId="2273"/>
    <cellStyle name="_Currency_Real Yield Option_Latest-Gexa Model_3 3" xfId="2274"/>
    <cellStyle name="_Currency_Real Yield Option_Latest-Gexa Model_3_dv01" xfId="2275"/>
    <cellStyle name="_Currency_Real Yield Option_Latest-Gexa Model_3_dv01 2" xfId="2276"/>
    <cellStyle name="_Currency_Real Yield Option_Latest-Gexa Model_3_dv01 3" xfId="2277"/>
    <cellStyle name="_Currency_Real Yield Option_Latest-Gexa Model_4" xfId="2278"/>
    <cellStyle name="_Currency_Real Yield Option_Latest-Gexa Model_4 2" xfId="2279"/>
    <cellStyle name="_Currency_Real Yield Option_Latest-Gexa Model_4 3" xfId="2280"/>
    <cellStyle name="_Currency_Real Yield Option_Latest-Gexa Model_4_dv01" xfId="2281"/>
    <cellStyle name="_Currency_Real Yield Option_Latest-Gexa Model_4_dv01 2" xfId="2282"/>
    <cellStyle name="_Currency_Real Yield Option_Latest-Gexa Model_4_dv01 3" xfId="2283"/>
    <cellStyle name="_Currency_Real Yield Option_Latest-Gexa Model_Anker 2008Q4 concept" xfId="2284"/>
    <cellStyle name="_Currency_Real Yield Option_Latest-Gexa Model_Anker 2008Q4 concept 2" xfId="2285"/>
    <cellStyle name="_Currency_Real Yield Option_Latest-Gexa Model_Anker 2008Q4 concept 3" xfId="2286"/>
    <cellStyle name="_Currency_Real Yield Option_Latest-Gexa Model_fundrapport" xfId="2287"/>
    <cellStyle name="_Currency_Real Yield Option_Latest-Gexa Model_fundrapport 2" xfId="2288"/>
    <cellStyle name="_Currency_Real Yield Option_Latest-Gexa Model_fundrapport 3" xfId="2289"/>
    <cellStyle name="_Currency_Real Yield Option_Latest-Gexa Model_inj&amp;withdr toelichting hard" xfId="2290"/>
    <cellStyle name="_Currency_Real Yield Option_Latest-Gexa Model_inj&amp;withdr toelichting hard 2" xfId="2291"/>
    <cellStyle name="_Currency_Real Yield Option_Latest-Gexa Model_inj&amp;withdr toelichting hard 3" xfId="2292"/>
    <cellStyle name="_Currency_Real Yield Option_Latest-Gexa Model_inj&amp;withdr toelichting hard_dv01" xfId="2293"/>
    <cellStyle name="_Currency_Real Yield Option_Latest-Gexa Model_inj&amp;withdr toelichting hard_dv01 2" xfId="2294"/>
    <cellStyle name="_Currency_Real Yield Option_Latest-Gexa Model_inj&amp;withdr toelichting hard_dv01 3" xfId="2295"/>
    <cellStyle name="_Currency_Real Yield Option_Structure Collection" xfId="2296"/>
    <cellStyle name="_Currency_Real Yield Option_Structure Collection 2" xfId="2297"/>
    <cellStyle name="_Currency_Real Yield Option_Structure Collection 3" xfId="2298"/>
    <cellStyle name="_Currency_Real Yield Option_Structure Collection_3" xfId="2299"/>
    <cellStyle name="_Currency_Real Yield Option_Structure Collection_3 2" xfId="2300"/>
    <cellStyle name="_Currency_Real Yield Option_Structure Collection_3 3" xfId="2301"/>
    <cellStyle name="_Currency_Real Yield Option_Structure Collection_3_dv01" xfId="2302"/>
    <cellStyle name="_Currency_Real Yield Option_Structure Collection_3_dv01 2" xfId="2303"/>
    <cellStyle name="_Currency_Real Yield Option_Structure Collection_3_dv01 3" xfId="2304"/>
    <cellStyle name="_Currency_Real Yield Option_Structure Collection_4" xfId="2305"/>
    <cellStyle name="_Currency_Real Yield Option_Structure Collection_4 2" xfId="2306"/>
    <cellStyle name="_Currency_Real Yield Option_Structure Collection_4 3" xfId="2307"/>
    <cellStyle name="_Currency_Real Yield Option_Structure Collection_4_dv01" xfId="2308"/>
    <cellStyle name="_Currency_Real Yield Option_Structure Collection_4_dv01 2" xfId="2309"/>
    <cellStyle name="_Currency_Real Yield Option_Structure Collection_4_dv01 3" xfId="2310"/>
    <cellStyle name="_Currency_Real Yield Option_Structure Collection_Anker 2008Q4 concept" xfId="2311"/>
    <cellStyle name="_Currency_Real Yield Option_Structure Collection_Anker 2008Q4 concept 2" xfId="2312"/>
    <cellStyle name="_Currency_Real Yield Option_Structure Collection_Anker 2008Q4 concept 3" xfId="2313"/>
    <cellStyle name="_Currency_Real Yield Option_Structure Collection_fundrapport" xfId="2314"/>
    <cellStyle name="_Currency_Real Yield Option_Structure Collection_fundrapport 2" xfId="2315"/>
    <cellStyle name="_Currency_Real Yield Option_Structure Collection_fundrapport 3" xfId="2316"/>
    <cellStyle name="_Currency_Real Yield Option_Structure Collection_inj&amp;withdr toelichting hard" xfId="2317"/>
    <cellStyle name="_Currency_Real Yield Option_Structure Collection_inj&amp;withdr toelichting hard 2" xfId="2318"/>
    <cellStyle name="_Currency_Real Yield Option_Structure Collection_inj&amp;withdr toelichting hard 3" xfId="2319"/>
    <cellStyle name="_Currency_Real Yield Option_Structure Collection_inj&amp;withdr toelichting hard_dv01" xfId="2320"/>
    <cellStyle name="_Currency_Real Yield Option_Structure Collection_inj&amp;withdr toelichting hard_dv01 2" xfId="2321"/>
    <cellStyle name="_Currency_Real Yield Option_Structure Collection_inj&amp;withdr toelichting hard_dv01 3" xfId="2322"/>
    <cellStyle name="_Currency_Sheet1" xfId="2323"/>
    <cellStyle name="_Currency_Sheet1 2" xfId="2324"/>
    <cellStyle name="_Currency_Sheet1 3" xfId="2325"/>
    <cellStyle name="_Currency_Sheet1_01 Sweden Gexa Model - Master Version" xfId="2326"/>
    <cellStyle name="_Currency_Sheet1_01 Sweden Gexa Model - Master Version 2" xfId="2327"/>
    <cellStyle name="_Currency_Sheet1_01 Sweden Gexa Model - Master Version 3" xfId="2328"/>
    <cellStyle name="_Currency_Sheet1_01 Sweden Gexa Model - Master Version_3" xfId="2329"/>
    <cellStyle name="_Currency_Sheet1_01 Sweden Gexa Model - Master Version_3 2" xfId="2330"/>
    <cellStyle name="_Currency_Sheet1_01 Sweden Gexa Model - Master Version_3 3" xfId="2331"/>
    <cellStyle name="_Currency_Sheet1_01 Sweden Gexa Model - Master Version_3_dv01" xfId="2332"/>
    <cellStyle name="_Currency_Sheet1_01 Sweden Gexa Model - Master Version_3_dv01 2" xfId="2333"/>
    <cellStyle name="_Currency_Sheet1_01 Sweden Gexa Model - Master Version_3_dv01 3" xfId="2334"/>
    <cellStyle name="_Currency_Sheet1_01 Sweden Gexa Model - Master Version_4" xfId="2335"/>
    <cellStyle name="_Currency_Sheet1_01 Sweden Gexa Model - Master Version_4 2" xfId="2336"/>
    <cellStyle name="_Currency_Sheet1_01 Sweden Gexa Model - Master Version_4 3" xfId="2337"/>
    <cellStyle name="_Currency_Sheet1_01 Sweden Gexa Model - Master Version_4_dv01" xfId="2338"/>
    <cellStyle name="_Currency_Sheet1_01 Sweden Gexa Model - Master Version_4_dv01 2" xfId="2339"/>
    <cellStyle name="_Currency_Sheet1_01 Sweden Gexa Model - Master Version_4_dv01 3" xfId="2340"/>
    <cellStyle name="_Currency_Sheet1_01 Sweden Gexa Model - Master Version_Anker 2008Q4 concept" xfId="2341"/>
    <cellStyle name="_Currency_Sheet1_01 Sweden Gexa Model - Master Version_Anker 2008Q4 concept 2" xfId="2342"/>
    <cellStyle name="_Currency_Sheet1_01 Sweden Gexa Model - Master Version_Anker 2008Q4 concept 3" xfId="2343"/>
    <cellStyle name="_Currency_Sheet1_01 Sweden Gexa Model - Master Version_fundrapport" xfId="2344"/>
    <cellStyle name="_Currency_Sheet1_01 Sweden Gexa Model - Master Version_fundrapport 2" xfId="2345"/>
    <cellStyle name="_Currency_Sheet1_01 Sweden Gexa Model - Master Version_fundrapport 3" xfId="2346"/>
    <cellStyle name="_Currency_Sheet1_01 Sweden Gexa Model - Master Version_inj&amp;withdr toelichting hard" xfId="2347"/>
    <cellStyle name="_Currency_Sheet1_01 Sweden Gexa Model - Master Version_inj&amp;withdr toelichting hard 2" xfId="2348"/>
    <cellStyle name="_Currency_Sheet1_01 Sweden Gexa Model - Master Version_inj&amp;withdr toelichting hard 3" xfId="2349"/>
    <cellStyle name="_Currency_Sheet1_01 Sweden Gexa Model - Master Version_inj&amp;withdr toelichting hard_dv01" xfId="2350"/>
    <cellStyle name="_Currency_Sheet1_01 Sweden Gexa Model - Master Version_inj&amp;withdr toelichting hard_dv01 2" xfId="2351"/>
    <cellStyle name="_Currency_Sheet1_01 Sweden Gexa Model - Master Version_inj&amp;withdr toelichting hard_dv01 3" xfId="2352"/>
    <cellStyle name="_Currency_Sheet1_1" xfId="2353"/>
    <cellStyle name="_Currency_Sheet1_1 2" xfId="2354"/>
    <cellStyle name="_Currency_Sheet1_1 3" xfId="2355"/>
    <cellStyle name="_Currency_Sheet1_1_actuate" xfId="2356"/>
    <cellStyle name="_Currency_Sheet1_1_actuate 2" xfId="2357"/>
    <cellStyle name="_Currency_Sheet1_1_actuate 3" xfId="2358"/>
    <cellStyle name="_Currency_Sheet1_1_dv01" xfId="2359"/>
    <cellStyle name="_Currency_Sheet1_1_dv01 2" xfId="2360"/>
    <cellStyle name="_Currency_Sheet1_1_dv01 3" xfId="2361"/>
    <cellStyle name="_Currency_Sheet1_actuate" xfId="2362"/>
    <cellStyle name="_Currency_Sheet1_actuate 2" xfId="2363"/>
    <cellStyle name="_Currency_Sheet1_actuate 3" xfId="2364"/>
    <cellStyle name="_Currency_Sheet1_Asset Path Generator - Credit v2" xfId="2365"/>
    <cellStyle name="_Currency_Sheet1_Asset Path Generator - Credit v2 2" xfId="2366"/>
    <cellStyle name="_Currency_Sheet1_Asset Path Generator - Credit v2 3" xfId="2367"/>
    <cellStyle name="_Currency_Sheet1_Asset Path Generator - Credit v2_3" xfId="2368"/>
    <cellStyle name="_Currency_Sheet1_Asset Path Generator - Credit v2_3 2" xfId="2369"/>
    <cellStyle name="_Currency_Sheet1_Asset Path Generator - Credit v2_3 3" xfId="2370"/>
    <cellStyle name="_Currency_Sheet1_Asset Path Generator - Credit v2_3_dv01" xfId="2371"/>
    <cellStyle name="_Currency_Sheet1_Asset Path Generator - Credit v2_3_dv01 2" xfId="2372"/>
    <cellStyle name="_Currency_Sheet1_Asset Path Generator - Credit v2_3_dv01 3" xfId="2373"/>
    <cellStyle name="_Currency_Sheet1_Asset Path Generator - Credit v2_4" xfId="2374"/>
    <cellStyle name="_Currency_Sheet1_Asset Path Generator - Credit v2_4 2" xfId="2375"/>
    <cellStyle name="_Currency_Sheet1_Asset Path Generator - Credit v2_4 3" xfId="2376"/>
    <cellStyle name="_Currency_Sheet1_Asset Path Generator - Credit v2_4_dv01" xfId="2377"/>
    <cellStyle name="_Currency_Sheet1_Asset Path Generator - Credit v2_4_dv01 2" xfId="2378"/>
    <cellStyle name="_Currency_Sheet1_Asset Path Generator - Credit v2_4_dv01 3" xfId="2379"/>
    <cellStyle name="_Currency_Sheet1_Asset Path Generator - Credit v2_Anker 2008Q4 concept" xfId="2380"/>
    <cellStyle name="_Currency_Sheet1_Asset Path Generator - Credit v2_Anker 2008Q4 concept 2" xfId="2381"/>
    <cellStyle name="_Currency_Sheet1_Asset Path Generator - Credit v2_Anker 2008Q4 concept 3" xfId="2382"/>
    <cellStyle name="_Currency_Sheet1_Asset Path Generator - Credit v2_fundrapport" xfId="2383"/>
    <cellStyle name="_Currency_Sheet1_Asset Path Generator - Credit v2_fundrapport 2" xfId="2384"/>
    <cellStyle name="_Currency_Sheet1_Asset Path Generator - Credit v2_fundrapport 3" xfId="2385"/>
    <cellStyle name="_Currency_Sheet1_Asset Path Generator - Credit v2_inj&amp;withdr toelichting hard" xfId="2386"/>
    <cellStyle name="_Currency_Sheet1_Asset Path Generator - Credit v2_inj&amp;withdr toelichting hard 2" xfId="2387"/>
    <cellStyle name="_Currency_Sheet1_Asset Path Generator - Credit v2_inj&amp;withdr toelichting hard 3" xfId="2388"/>
    <cellStyle name="_Currency_Sheet1_Asset Path Generator - Credit v2_inj&amp;withdr toelichting hard_dv01" xfId="2389"/>
    <cellStyle name="_Currency_Sheet1_Asset Path Generator - Credit v2_inj&amp;withdr toelichting hard_dv01 2" xfId="2390"/>
    <cellStyle name="_Currency_Sheet1_Asset Path Generator - Credit v2_inj&amp;withdr toelichting hard_dv01 3" xfId="2391"/>
    <cellStyle name="_Currency_Sheet1_dv01" xfId="2392"/>
    <cellStyle name="_Currency_Sheet1_dv01 2" xfId="2393"/>
    <cellStyle name="_Currency_Sheet1_dv01 3" xfId="2394"/>
    <cellStyle name="_Currency_Sheet1_Latest-Gexa Model" xfId="2395"/>
    <cellStyle name="_Currency_Sheet1_Latest-Gexa Model 2" xfId="2396"/>
    <cellStyle name="_Currency_Sheet1_Latest-Gexa Model 3" xfId="2397"/>
    <cellStyle name="_Currency_Sheet1_Latest-Gexa Model_actuate" xfId="2398"/>
    <cellStyle name="_Currency_Sheet1_Latest-Gexa Model_actuate 2" xfId="2399"/>
    <cellStyle name="_Currency_Sheet1_Latest-Gexa Model_actuate 3" xfId="2400"/>
    <cellStyle name="_Currency_Sheet1_Latest-Gexa Model_dv01" xfId="2401"/>
    <cellStyle name="_Currency_Sheet1_Latest-Gexa Model_dv01 2" xfId="2402"/>
    <cellStyle name="_Currency_Sheet1_Latest-Gexa Model_dv01 3" xfId="2403"/>
    <cellStyle name="_Currency_Sheet1_Latest-Liberty Based-DHW" xfId="2404"/>
    <cellStyle name="_Currency_Sheet1_Latest-Liberty Based-DHW 2" xfId="2405"/>
    <cellStyle name="_Currency_Sheet1_Latest-Liberty Based-DHW 3" xfId="2406"/>
    <cellStyle name="_Currency_Sheet1_Latest-Liberty Based-DHW_3" xfId="2407"/>
    <cellStyle name="_Currency_Sheet1_Latest-Liberty Based-DHW_3 2" xfId="2408"/>
    <cellStyle name="_Currency_Sheet1_Latest-Liberty Based-DHW_3 3" xfId="2409"/>
    <cellStyle name="_Currency_Sheet1_Latest-Liberty Based-DHW_3_dv01" xfId="2410"/>
    <cellStyle name="_Currency_Sheet1_Latest-Liberty Based-DHW_3_dv01 2" xfId="2411"/>
    <cellStyle name="_Currency_Sheet1_Latest-Liberty Based-DHW_3_dv01 3" xfId="2412"/>
    <cellStyle name="_Currency_Sheet1_Latest-Liberty Based-DHW_4" xfId="2413"/>
    <cellStyle name="_Currency_Sheet1_Latest-Liberty Based-DHW_4 2" xfId="2414"/>
    <cellStyle name="_Currency_Sheet1_Latest-Liberty Based-DHW_4 3" xfId="2415"/>
    <cellStyle name="_Currency_Sheet1_Latest-Liberty Based-DHW_4_dv01" xfId="2416"/>
    <cellStyle name="_Currency_Sheet1_Latest-Liberty Based-DHW_4_dv01 2" xfId="2417"/>
    <cellStyle name="_Currency_Sheet1_Latest-Liberty Based-DHW_4_dv01 3" xfId="2418"/>
    <cellStyle name="_Currency_Sheet1_Latest-Liberty Based-DHW_Anker 2008Q4 concept" xfId="2419"/>
    <cellStyle name="_Currency_Sheet1_Latest-Liberty Based-DHW_Anker 2008Q4 concept 2" xfId="2420"/>
    <cellStyle name="_Currency_Sheet1_Latest-Liberty Based-DHW_Anker 2008Q4 concept 3" xfId="2421"/>
    <cellStyle name="_Currency_Sheet1_Latest-Liberty Based-DHW_fundrapport" xfId="2422"/>
    <cellStyle name="_Currency_Sheet1_Latest-Liberty Based-DHW_fundrapport 2" xfId="2423"/>
    <cellStyle name="_Currency_Sheet1_Latest-Liberty Based-DHW_fundrapport 3" xfId="2424"/>
    <cellStyle name="_Currency_Sheet1_Latest-Liberty Based-DHW_inj&amp;withdr toelichting hard" xfId="2425"/>
    <cellStyle name="_Currency_Sheet1_Latest-Liberty Based-DHW_inj&amp;withdr toelichting hard 2" xfId="2426"/>
    <cellStyle name="_Currency_Sheet1_Latest-Liberty Based-DHW_inj&amp;withdr toelichting hard 3" xfId="2427"/>
    <cellStyle name="_Currency_Sheet1_Latest-Liberty Based-DHW_inj&amp;withdr toelichting hard_dv01" xfId="2428"/>
    <cellStyle name="_Currency_Sheet1_Latest-Liberty Based-DHW_inj&amp;withdr toelichting hard_dv01 2" xfId="2429"/>
    <cellStyle name="_Currency_Sheet1_Latest-Liberty Based-DHW_inj&amp;withdr toelichting hard_dv01 3" xfId="2430"/>
    <cellStyle name="_Currency_Sheet1_Structure Collection" xfId="2431"/>
    <cellStyle name="_Currency_Sheet1_Structure Collection 2" xfId="2432"/>
    <cellStyle name="_Currency_Sheet1_Structure Collection 3" xfId="2433"/>
    <cellStyle name="_Currency_Sheet1_Structure Collection_actuate" xfId="2434"/>
    <cellStyle name="_Currency_Sheet1_Structure Collection_actuate 2" xfId="2435"/>
    <cellStyle name="_Currency_Sheet1_Structure Collection_actuate 3" xfId="2436"/>
    <cellStyle name="_Currency_Sheet1_Structure Collection_dv01" xfId="2437"/>
    <cellStyle name="_Currency_Sheet1_Structure Collection_dv01 2" xfId="2438"/>
    <cellStyle name="_Currency_Sheet1_Structure Collection_dv01 3" xfId="2439"/>
    <cellStyle name="_Currency_Sheet2" xfId="2440"/>
    <cellStyle name="_Currency_Sheet2 2" xfId="2441"/>
    <cellStyle name="_Currency_Sheet2 3" xfId="2442"/>
    <cellStyle name="_Currency_Sheet2_actuate" xfId="2443"/>
    <cellStyle name="_Currency_Sheet2_actuate 2" xfId="2444"/>
    <cellStyle name="_Currency_Sheet2_actuate 3" xfId="2445"/>
    <cellStyle name="_Currency_Sheet2_dv01" xfId="2446"/>
    <cellStyle name="_Currency_Sheet2_dv01 2" xfId="2447"/>
    <cellStyle name="_Currency_Sheet2_dv01 3" xfId="2448"/>
    <cellStyle name="_Currency_Summary Parallel Master" xfId="2449"/>
    <cellStyle name="_Currency_Summary Parallel Master 2" xfId="2450"/>
    <cellStyle name="_Currency_Summary Parallel Master 3" xfId="2451"/>
    <cellStyle name="_Currency_Summary Parallel Master_actuate" xfId="2452"/>
    <cellStyle name="_Currency_Summary Parallel Master_actuate 2" xfId="2453"/>
    <cellStyle name="_Currency_Summary Parallel Master_actuate 3" xfId="2454"/>
    <cellStyle name="_Currency_Summary Parallel Master_dv01" xfId="2455"/>
    <cellStyle name="_Currency_Summary Parallel Master_dv01 2" xfId="2456"/>
    <cellStyle name="_Currency_Summary Parallel Master_dv01 3" xfId="2457"/>
    <cellStyle name="_Currency_Tableau" xfId="2458"/>
    <cellStyle name="_Currency_Tableau 2" xfId="2459"/>
    <cellStyle name="_Currency_Tableau 3" xfId="2460"/>
    <cellStyle name="_Currency_Tableau_1" xfId="2461"/>
    <cellStyle name="_Currency_Tableau_1 2" xfId="2462"/>
    <cellStyle name="_Currency_Tableau_1 3" xfId="2463"/>
    <cellStyle name="_Currency_Tableau_1_3" xfId="2464"/>
    <cellStyle name="_Currency_Tableau_1_3 2" xfId="2465"/>
    <cellStyle name="_Currency_Tableau_1_3 3" xfId="2466"/>
    <cellStyle name="_Currency_Tableau_1_3_dv01" xfId="2467"/>
    <cellStyle name="_Currency_Tableau_1_3_dv01 2" xfId="2468"/>
    <cellStyle name="_Currency_Tableau_1_3_dv01 3" xfId="2469"/>
    <cellStyle name="_Currency_Tableau_1_4" xfId="2470"/>
    <cellStyle name="_Currency_Tableau_1_4 2" xfId="2471"/>
    <cellStyle name="_Currency_Tableau_1_4 3" xfId="2472"/>
    <cellStyle name="_Currency_Tableau_1_4_dv01" xfId="2473"/>
    <cellStyle name="_Currency_Tableau_1_4_dv01 2" xfId="2474"/>
    <cellStyle name="_Currency_Tableau_1_4_dv01 3" xfId="2475"/>
    <cellStyle name="_Currency_Tableau_1_Anker 2008Q4 concept" xfId="2476"/>
    <cellStyle name="_Currency_Tableau_1_Anker 2008Q4 concept 2" xfId="2477"/>
    <cellStyle name="_Currency_Tableau_1_Anker 2008Q4 concept 3" xfId="2478"/>
    <cellStyle name="_Currency_Tableau_1_fundrapport" xfId="2479"/>
    <cellStyle name="_Currency_Tableau_1_fundrapport 2" xfId="2480"/>
    <cellStyle name="_Currency_Tableau_1_fundrapport 3" xfId="2481"/>
    <cellStyle name="_Currency_Tableau_1_inj&amp;withdr toelichting hard" xfId="2482"/>
    <cellStyle name="_Currency_Tableau_1_inj&amp;withdr toelichting hard 2" xfId="2483"/>
    <cellStyle name="_Currency_Tableau_1_inj&amp;withdr toelichting hard 3" xfId="2484"/>
    <cellStyle name="_Currency_Tableau_1_inj&amp;withdr toelichting hard_dv01" xfId="2485"/>
    <cellStyle name="_Currency_Tableau_1_inj&amp;withdr toelichting hard_dv01 2" xfId="2486"/>
    <cellStyle name="_Currency_Tableau_1_inj&amp;withdr toelichting hard_dv01 3" xfId="2487"/>
    <cellStyle name="_Currency_Tableau_actuate" xfId="2488"/>
    <cellStyle name="_Currency_Tableau_actuate 2" xfId="2489"/>
    <cellStyle name="_Currency_Tableau_actuate 3" xfId="2490"/>
    <cellStyle name="_Currency_Tableau_dv01" xfId="2491"/>
    <cellStyle name="_Currency_Tableau_dv01 2" xfId="2492"/>
    <cellStyle name="_Currency_Tableau_dv01 3" xfId="2493"/>
    <cellStyle name="_Currency_TDC - deriv calcs" xfId="2494"/>
    <cellStyle name="_Currency_TDC - deriv calcs 2" xfId="2495"/>
    <cellStyle name="_Currency_TDC - deriv calcs 3" xfId="2496"/>
    <cellStyle name="_Currency_TDC - deriv calcs_actuate" xfId="2497"/>
    <cellStyle name="_Currency_TDC - deriv calcs_actuate 2" xfId="2498"/>
    <cellStyle name="_Currency_TDC - deriv calcs_actuate 3" xfId="2499"/>
    <cellStyle name="_Currency_TDC - deriv calcs_dv01" xfId="2500"/>
    <cellStyle name="_Currency_TDC - deriv calcs_dv01 2" xfId="2501"/>
    <cellStyle name="_Currency_TDC - deriv calcs_dv01 3" xfId="2502"/>
    <cellStyle name="_Currency_testing 14Mar2005 Test Tableau" xfId="2503"/>
    <cellStyle name="_Currency_testing 14Mar2005 Test Tableau 2" xfId="2504"/>
    <cellStyle name="_Currency_testing 14Mar2005 Test Tableau 3" xfId="2505"/>
    <cellStyle name="_Currency_testing 14Mar2005 Test Tableau_3" xfId="2506"/>
    <cellStyle name="_Currency_testing 14Mar2005 Test Tableau_3 2" xfId="2507"/>
    <cellStyle name="_Currency_testing 14Mar2005 Test Tableau_3 3" xfId="2508"/>
    <cellStyle name="_Currency_testing 14Mar2005 Test Tableau_3_dv01" xfId="2509"/>
    <cellStyle name="_Currency_testing 14Mar2005 Test Tableau_3_dv01 2" xfId="2510"/>
    <cellStyle name="_Currency_testing 14Mar2005 Test Tableau_3_dv01 3" xfId="2511"/>
    <cellStyle name="_Currency_testing 14Mar2005 Test Tableau_4" xfId="2512"/>
    <cellStyle name="_Currency_testing 14Mar2005 Test Tableau_4 2" xfId="2513"/>
    <cellStyle name="_Currency_testing 14Mar2005 Test Tableau_4 3" xfId="2514"/>
    <cellStyle name="_Currency_testing 14Mar2005 Test Tableau_4_dv01" xfId="2515"/>
    <cellStyle name="_Currency_testing 14Mar2005 Test Tableau_4_dv01 2" xfId="2516"/>
    <cellStyle name="_Currency_testing 14Mar2005 Test Tableau_4_dv01 3" xfId="2517"/>
    <cellStyle name="_Currency_testing 14Mar2005 Test Tableau_Anker 2008Q4 concept" xfId="2518"/>
    <cellStyle name="_Currency_testing 14Mar2005 Test Tableau_Anker 2008Q4 concept 2" xfId="2519"/>
    <cellStyle name="_Currency_testing 14Mar2005 Test Tableau_Anker 2008Q4 concept 3" xfId="2520"/>
    <cellStyle name="_Currency_testing 14Mar2005 Test Tableau_fundrapport" xfId="2521"/>
    <cellStyle name="_Currency_testing 14Mar2005 Test Tableau_fundrapport 2" xfId="2522"/>
    <cellStyle name="_Currency_testing 14Mar2005 Test Tableau_fundrapport 3" xfId="2523"/>
    <cellStyle name="_Currency_testing 14Mar2005 Test Tableau_inj&amp;withdr toelichting hard" xfId="2524"/>
    <cellStyle name="_Currency_testing 14Mar2005 Test Tableau_inj&amp;withdr toelichting hard 2" xfId="2525"/>
    <cellStyle name="_Currency_testing 14Mar2005 Test Tableau_inj&amp;withdr toelichting hard 3" xfId="2526"/>
    <cellStyle name="_Currency_testing 14Mar2005 Test Tableau_inj&amp;withdr toelichting hard_dv01" xfId="2527"/>
    <cellStyle name="_Currency_testing 14Mar2005 Test Tableau_inj&amp;withdr toelichting hard_dv01 2" xfId="2528"/>
    <cellStyle name="_Currency_testing 14Mar2005 Test Tableau_inj&amp;withdr toelichting hard_dv01 3" xfId="2529"/>
    <cellStyle name="_Currency_tmp tableau" xfId="2530"/>
    <cellStyle name="_Currency_tmp tableau 2" xfId="2531"/>
    <cellStyle name="_Currency_tmp tableau 3" xfId="2532"/>
    <cellStyle name="_Currency_tmp tableau_3" xfId="2533"/>
    <cellStyle name="_Currency_tmp tableau_3 2" xfId="2534"/>
    <cellStyle name="_Currency_tmp tableau_3 3" xfId="2535"/>
    <cellStyle name="_Currency_tmp tableau_3_dv01" xfId="2536"/>
    <cellStyle name="_Currency_tmp tableau_3_dv01 2" xfId="2537"/>
    <cellStyle name="_Currency_tmp tableau_3_dv01 3" xfId="2538"/>
    <cellStyle name="_Currency_tmp tableau_4" xfId="2539"/>
    <cellStyle name="_Currency_tmp tableau_4 2" xfId="2540"/>
    <cellStyle name="_Currency_tmp tableau_4 3" xfId="2541"/>
    <cellStyle name="_Currency_tmp tableau_4_dv01" xfId="2542"/>
    <cellStyle name="_Currency_tmp tableau_4_dv01 2" xfId="2543"/>
    <cellStyle name="_Currency_tmp tableau_4_dv01 3" xfId="2544"/>
    <cellStyle name="_Currency_tmp tableau_Anker 2008Q4 concept" xfId="2545"/>
    <cellStyle name="_Currency_tmp tableau_Anker 2008Q4 concept 2" xfId="2546"/>
    <cellStyle name="_Currency_tmp tableau_Anker 2008Q4 concept 3" xfId="2547"/>
    <cellStyle name="_Currency_tmp tableau_fundrapport" xfId="2548"/>
    <cellStyle name="_Currency_tmp tableau_fundrapport 2" xfId="2549"/>
    <cellStyle name="_Currency_tmp tableau_fundrapport 3" xfId="2550"/>
    <cellStyle name="_Currency_tmp tableau_inj&amp;withdr toelichting hard" xfId="2551"/>
    <cellStyle name="_Currency_tmp tableau_inj&amp;withdr toelichting hard 2" xfId="2552"/>
    <cellStyle name="_Currency_tmp tableau_inj&amp;withdr toelichting hard 3" xfId="2553"/>
    <cellStyle name="_Currency_tmp tableau_inj&amp;withdr toelichting hard_dv01" xfId="2554"/>
    <cellStyle name="_Currency_tmp tableau_inj&amp;withdr toelichting hard_dv01 2" xfId="2555"/>
    <cellStyle name="_Currency_tmp tableau_inj&amp;withdr toelichting hard_dv01 3" xfId="2556"/>
    <cellStyle name="_Currency_Total" xfId="2557"/>
    <cellStyle name="_Currency_Total 2" xfId="2558"/>
    <cellStyle name="_Currency_Total 3" xfId="2559"/>
    <cellStyle name="_Currency_Total_3" xfId="2560"/>
    <cellStyle name="_Currency_Total_3 2" xfId="2561"/>
    <cellStyle name="_Currency_Total_3 3" xfId="2562"/>
    <cellStyle name="_Currency_Total_3_dv01" xfId="2563"/>
    <cellStyle name="_Currency_Total_3_dv01 2" xfId="2564"/>
    <cellStyle name="_Currency_Total_3_dv01 3" xfId="2565"/>
    <cellStyle name="_Currency_Total_4" xfId="2566"/>
    <cellStyle name="_Currency_Total_4 2" xfId="2567"/>
    <cellStyle name="_Currency_Total_4 3" xfId="2568"/>
    <cellStyle name="_Currency_Total_4_dv01" xfId="2569"/>
    <cellStyle name="_Currency_Total_4_dv01 2" xfId="2570"/>
    <cellStyle name="_Currency_Total_4_dv01 3" xfId="2571"/>
    <cellStyle name="_Currency_Total_Anker 2008Q4 concept" xfId="2572"/>
    <cellStyle name="_Currency_Total_Anker 2008Q4 concept 2" xfId="2573"/>
    <cellStyle name="_Currency_Total_Anker 2008Q4 concept 3" xfId="2574"/>
    <cellStyle name="_Currency_Total_fundrapport" xfId="2575"/>
    <cellStyle name="_Currency_Total_fundrapport 2" xfId="2576"/>
    <cellStyle name="_Currency_Total_fundrapport 3" xfId="2577"/>
    <cellStyle name="_Currency_Total_inj&amp;withdr toelichting hard" xfId="2578"/>
    <cellStyle name="_Currency_Total_inj&amp;withdr toelichting hard 2" xfId="2579"/>
    <cellStyle name="_Currency_Total_inj&amp;withdr toelichting hard 3" xfId="2580"/>
    <cellStyle name="_Currency_Total_inj&amp;withdr toelichting hard_dv01" xfId="2581"/>
    <cellStyle name="_Currency_Total_inj&amp;withdr toelichting hard_dv01 2" xfId="2582"/>
    <cellStyle name="_Currency_Total_inj&amp;withdr toelichting hard_dv01 3" xfId="2583"/>
    <cellStyle name="_Currency_VAR Over Time (version 3)" xfId="2584"/>
    <cellStyle name="_Currency_VAR Over Time (version 3) 2" xfId="2585"/>
    <cellStyle name="_Currency_VAR Over Time (version 3) 3" xfId="2586"/>
    <cellStyle name="_Currency_VAR Over Time (version 3)_3" xfId="2587"/>
    <cellStyle name="_Currency_VAR Over Time (version 3)_3 2" xfId="2588"/>
    <cellStyle name="_Currency_VAR Over Time (version 3)_3 3" xfId="2589"/>
    <cellStyle name="_Currency_VAR Over Time (version 3)_3_dv01" xfId="2590"/>
    <cellStyle name="_Currency_VAR Over Time (version 3)_3_dv01 2" xfId="2591"/>
    <cellStyle name="_Currency_VAR Over Time (version 3)_3_dv01 3" xfId="2592"/>
    <cellStyle name="_Currency_VAR Over Time (version 3)_4" xfId="2593"/>
    <cellStyle name="_Currency_VAR Over Time (version 3)_4 2" xfId="2594"/>
    <cellStyle name="_Currency_VAR Over Time (version 3)_4 3" xfId="2595"/>
    <cellStyle name="_Currency_VAR Over Time (version 3)_4_dv01" xfId="2596"/>
    <cellStyle name="_Currency_VAR Over Time (version 3)_4_dv01 2" xfId="2597"/>
    <cellStyle name="_Currency_VAR Over Time (version 3)_4_dv01 3" xfId="2598"/>
    <cellStyle name="_Currency_VAR Over Time (version 3)_Anker 2008Q4 concept" xfId="2599"/>
    <cellStyle name="_Currency_VAR Over Time (version 3)_Anker 2008Q4 concept 2" xfId="2600"/>
    <cellStyle name="_Currency_VAR Over Time (version 3)_Anker 2008Q4 concept 3" xfId="2601"/>
    <cellStyle name="_Currency_VAR Over Time (version 3)_fundrapport" xfId="2602"/>
    <cellStyle name="_Currency_VAR Over Time (version 3)_fundrapport 2" xfId="2603"/>
    <cellStyle name="_Currency_VAR Over Time (version 3)_fundrapport 3" xfId="2604"/>
    <cellStyle name="_Currency_VAR Over Time (version 3)_inj&amp;withdr toelichting hard" xfId="2605"/>
    <cellStyle name="_Currency_VAR Over Time (version 3)_inj&amp;withdr toelichting hard 2" xfId="2606"/>
    <cellStyle name="_Currency_VAR Over Time (version 3)_inj&amp;withdr toelichting hard 3" xfId="2607"/>
    <cellStyle name="_Currency_VAR Over Time (version 3)_inj&amp;withdr toelichting hard_dv01" xfId="2608"/>
    <cellStyle name="_Currency_VAR Over Time (version 3)_inj&amp;withdr toelichting hard_dv01 2" xfId="2609"/>
    <cellStyle name="_Currency_VAR Over Time (version 3)_inj&amp;withdr toelichting hard_dv01 3" xfId="2610"/>
    <cellStyle name="_CurrencySpace" xfId="2611"/>
    <cellStyle name="_CurrencySpace 2" xfId="2612"/>
    <cellStyle name="_CurrencySpace 3" xfId="2613"/>
    <cellStyle name="_Euro" xfId="2614"/>
    <cellStyle name="_Euro 2" xfId="2615"/>
    <cellStyle name="_Euro 3" xfId="2616"/>
    <cellStyle name="_Euro_beleggingen" xfId="2617"/>
    <cellStyle name="_Euro_cashflows corp" xfId="2618"/>
    <cellStyle name="_Euro_cashflows Gov't AAA" xfId="2619"/>
    <cellStyle name="_Euro_cashflows ilb" xfId="2620"/>
    <cellStyle name="_Euro_cashflows lang staats" xfId="2621"/>
    <cellStyle name="_Euro_cashflows pan european 500mm" xfId="2622"/>
    <cellStyle name="_Euro_cashflows staats" xfId="2623"/>
    <cellStyle name="_Euro_cashflows vpv" xfId="2624"/>
    <cellStyle name="_Euro_custom cfs" xfId="2625"/>
    <cellStyle name="_Euro_custom cfs 2" xfId="2626"/>
    <cellStyle name="_Euro_Data ver Grafieken (norm)" xfId="2627"/>
    <cellStyle name="_Euro_feitelijk rendement" xfId="2628"/>
    <cellStyle name="_Euro_ilb reeel only" xfId="2629"/>
    <cellStyle name="_Euro_instellingen" xfId="2630"/>
    <cellStyle name="_Euro_Klantinfo" xfId="2631"/>
    <cellStyle name="_Euro_menu" xfId="2632"/>
    <cellStyle name="_Euro_menu 2" xfId="2633"/>
    <cellStyle name="_Euro_nom swaps" xfId="2634"/>
    <cellStyle name="_Euro_nominale counterpart ilb" xfId="2635"/>
    <cellStyle name="_Euro_output Liab opt" xfId="2636"/>
    <cellStyle name="_Euro_rekensheet" xfId="2637"/>
    <cellStyle name="_Euro_return reeksen" xfId="2638"/>
    <cellStyle name="_Euro_return reeksen 2" xfId="2639"/>
    <cellStyle name="_Euro_tijdseries" xfId="2640"/>
    <cellStyle name="_Euro_tijdseries indices" xfId="2641"/>
    <cellStyle name="_Euro_vpv" xfId="2642"/>
    <cellStyle name="_Euro_VPV EN SWAPS" xfId="2643"/>
    <cellStyle name="_Euro_vpv return serie" xfId="2644"/>
    <cellStyle name="_Euro_z.c. infl swaps" xfId="2645"/>
    <cellStyle name="_feitelijk rendement" xfId="2646"/>
    <cellStyle name="_Heading" xfId="2647"/>
    <cellStyle name="_Heading_allocatie" xfId="2648"/>
    <cellStyle name="_Heading_allocatie 2" xfId="2649"/>
    <cellStyle name="_Heading_allocatie 3" xfId="2650"/>
    <cellStyle name="_Heading_allocatie_actuate" xfId="2651"/>
    <cellStyle name="_Heading_allocatie_actuate 2" xfId="2652"/>
    <cellStyle name="_Heading_allocatie_actuate 3" xfId="2653"/>
    <cellStyle name="_Heading_allocatie_actuate_cashflows corp" xfId="2654"/>
    <cellStyle name="_Heading_allocatie_actuate_cashflows Gov't AAA" xfId="2655"/>
    <cellStyle name="_Heading_allocatie_actuate_cashflows ilb" xfId="2656"/>
    <cellStyle name="_Heading_allocatie_actuate_cashflows lang staats" xfId="2657"/>
    <cellStyle name="_Heading_allocatie_actuate_cashflows pan european 500mm" xfId="2658"/>
    <cellStyle name="_Heading_allocatie_actuate_cashflows staats" xfId="2659"/>
    <cellStyle name="_Heading_allocatie_actuate_excess returns bm matching pf" xfId="2660"/>
    <cellStyle name="_Heading_allocatie_actuate_ilb reeel only" xfId="2661"/>
    <cellStyle name="_Heading_allocatie_actuate_nominale counterpart ilb" xfId="2662"/>
    <cellStyle name="_Heading_allocatie_actuate_tijdseries" xfId="2663"/>
    <cellStyle name="_Heading_allocatie_actuate_tijdseries 2" xfId="2664"/>
    <cellStyle name="_Heading_allocatie_actuate_tijdseries_bei rates" xfId="2665"/>
    <cellStyle name="_Heading_allocatie_actuate_tijdseries_par swap rates" xfId="2666"/>
    <cellStyle name="_Heading_allocatie_actuate_vpv" xfId="2667"/>
    <cellStyle name="_Heading_allocatie_actuate_vpv 2" xfId="2668"/>
    <cellStyle name="_Heading_allocatie_actuate_vpv return serie" xfId="2669"/>
    <cellStyle name="_Heading_allocatie_actuate_vpv return serie 2" xfId="2670"/>
    <cellStyle name="_Heading_allocatie_actuate_vpv return serie_bei rates" xfId="2671"/>
    <cellStyle name="_Heading_allocatie_actuate_vpv return serie_par swap rates" xfId="2672"/>
    <cellStyle name="_Heading_allocatie_actuate_vpv_bei rates" xfId="2673"/>
    <cellStyle name="_Heading_allocatie_actuate_vpv_par swap rates" xfId="2674"/>
    <cellStyle name="_Heading_allocatie_beleggingen" xfId="2675"/>
    <cellStyle name="_Heading_allocatie_beleggingen 2" xfId="2676"/>
    <cellStyle name="_Heading_allocatie_beleggingen_bei rates" xfId="2677"/>
    <cellStyle name="_Heading_allocatie_beleggingen_par swap rates" xfId="2678"/>
    <cellStyle name="_Heading_allocatie_cashflows corp" xfId="2679"/>
    <cellStyle name="_Heading_allocatie_cashflows Gov't AAA" xfId="2680"/>
    <cellStyle name="_Heading_allocatie_cashflows ilb" xfId="2681"/>
    <cellStyle name="_Heading_allocatie_cashflows lang staats" xfId="2682"/>
    <cellStyle name="_Heading_allocatie_cashflows pan european 500mm" xfId="2683"/>
    <cellStyle name="_Heading_allocatie_cashflows staats" xfId="2684"/>
    <cellStyle name="_Heading_allocatie_dv01" xfId="2685"/>
    <cellStyle name="_Heading_allocatie_excess returns bm matching pf" xfId="2686"/>
    <cellStyle name="_Heading_allocatie_feitelijk rendement" xfId="2687"/>
    <cellStyle name="_Heading_allocatie_feitelijk rendement 2" xfId="2688"/>
    <cellStyle name="_Heading_allocatie_feitelijk rendement_bei rates" xfId="2689"/>
    <cellStyle name="_Heading_allocatie_feitelijk rendement_par swap rates" xfId="2690"/>
    <cellStyle name="_Heading_allocatie_ilb reeel only" xfId="2691"/>
    <cellStyle name="_Heading_allocatie_nominale counterpart ilb" xfId="2692"/>
    <cellStyle name="_Heading_allocatie_tijdseries" xfId="2693"/>
    <cellStyle name="_Heading_allocatie_tijdseries 2" xfId="2694"/>
    <cellStyle name="_Heading_allocatie_tijdseries_bei rates" xfId="2695"/>
    <cellStyle name="_Heading_allocatie_tijdseries_par swap rates" xfId="2696"/>
    <cellStyle name="_Heading_allocatie_vpv" xfId="2697"/>
    <cellStyle name="_Heading_allocatie_vpv 2" xfId="2698"/>
    <cellStyle name="_Heading_allocatie_vpv return serie" xfId="2699"/>
    <cellStyle name="_Heading_allocatie_vpv return serie 2" xfId="2700"/>
    <cellStyle name="_Heading_allocatie_vpv return serie_bei rates" xfId="2701"/>
    <cellStyle name="_Heading_allocatie_vpv return serie_par swap rates" xfId="2702"/>
    <cellStyle name="_Heading_allocatie_vpv_bei rates" xfId="2703"/>
    <cellStyle name="_Heading_allocatie_vpv_par swap rates" xfId="2704"/>
    <cellStyle name="_Heading_Asset Cashflows" xfId="2705"/>
    <cellStyle name="_Heading_Asset Cashflows 2" xfId="2706"/>
    <cellStyle name="_Heading_Asset Cashflows 3" xfId="2707"/>
    <cellStyle name="_Heading_Asset Cashflows_actuate" xfId="2708"/>
    <cellStyle name="_Heading_Asset Cashflows_actuate 2" xfId="2709"/>
    <cellStyle name="_Heading_Asset Cashflows_actuate 3" xfId="2710"/>
    <cellStyle name="_Heading_Asset Cashflows_actuate_cashflows corp" xfId="2711"/>
    <cellStyle name="_Heading_Asset Cashflows_actuate_cashflows Gov't AAA" xfId="2712"/>
    <cellStyle name="_Heading_Asset Cashflows_actuate_cashflows ilb" xfId="2713"/>
    <cellStyle name="_Heading_Asset Cashflows_actuate_cashflows lang staats" xfId="2714"/>
    <cellStyle name="_Heading_Asset Cashflows_actuate_cashflows pan european 500mm" xfId="2715"/>
    <cellStyle name="_Heading_Asset Cashflows_actuate_cashflows staats" xfId="2716"/>
    <cellStyle name="_Heading_Asset Cashflows_actuate_excess returns bm matching pf" xfId="2717"/>
    <cellStyle name="_Heading_Asset Cashflows_actuate_ilb reeel only" xfId="2718"/>
    <cellStyle name="_Heading_Asset Cashflows_actuate_nominale counterpart ilb" xfId="2719"/>
    <cellStyle name="_Heading_Asset Cashflows_actuate_tijdseries" xfId="2720"/>
    <cellStyle name="_Heading_Asset Cashflows_actuate_tijdseries 2" xfId="2721"/>
    <cellStyle name="_Heading_Asset Cashflows_actuate_tijdseries_bei rates" xfId="2722"/>
    <cellStyle name="_Heading_Asset Cashflows_actuate_tijdseries_par swap rates" xfId="2723"/>
    <cellStyle name="_Heading_Asset Cashflows_actuate_vpv" xfId="2724"/>
    <cellStyle name="_Heading_Asset Cashflows_actuate_vpv 2" xfId="2725"/>
    <cellStyle name="_Heading_Asset Cashflows_actuate_vpv return serie" xfId="2726"/>
    <cellStyle name="_Heading_Asset Cashflows_actuate_vpv return serie 2" xfId="2727"/>
    <cellStyle name="_Heading_Asset Cashflows_actuate_vpv return serie_bei rates" xfId="2728"/>
    <cellStyle name="_Heading_Asset Cashflows_actuate_vpv return serie_par swap rates" xfId="2729"/>
    <cellStyle name="_Heading_Asset Cashflows_actuate_vpv_bei rates" xfId="2730"/>
    <cellStyle name="_Heading_Asset Cashflows_actuate_vpv_par swap rates" xfId="2731"/>
    <cellStyle name="_Heading_Asset Cashflows_beleggingen" xfId="2732"/>
    <cellStyle name="_Heading_Asset Cashflows_beleggingen 2" xfId="2733"/>
    <cellStyle name="_Heading_Asset Cashflows_beleggingen_bei rates" xfId="2734"/>
    <cellStyle name="_Heading_Asset Cashflows_beleggingen_par swap rates" xfId="2735"/>
    <cellStyle name="_Heading_Asset Cashflows_cashflows corp" xfId="2736"/>
    <cellStyle name="_Heading_Asset Cashflows_cashflows Gov't AAA" xfId="2737"/>
    <cellStyle name="_Heading_Asset Cashflows_cashflows ilb" xfId="2738"/>
    <cellStyle name="_Heading_Asset Cashflows_cashflows lang staats" xfId="2739"/>
    <cellStyle name="_Heading_Asset Cashflows_cashflows pan european 500mm" xfId="2740"/>
    <cellStyle name="_Heading_Asset Cashflows_cashflows staats" xfId="2741"/>
    <cellStyle name="_Heading_Asset Cashflows_dv01" xfId="2742"/>
    <cellStyle name="_Heading_Asset Cashflows_excess returns bm matching pf" xfId="2743"/>
    <cellStyle name="_Heading_Asset Cashflows_feitelijk rendement" xfId="2744"/>
    <cellStyle name="_Heading_Asset Cashflows_feitelijk rendement 2" xfId="2745"/>
    <cellStyle name="_Heading_Asset Cashflows_feitelijk rendement_bei rates" xfId="2746"/>
    <cellStyle name="_Heading_Asset Cashflows_feitelijk rendement_par swap rates" xfId="2747"/>
    <cellStyle name="_Heading_Asset Cashflows_ilb reeel only" xfId="2748"/>
    <cellStyle name="_Heading_Asset Cashflows_nominale counterpart ilb" xfId="2749"/>
    <cellStyle name="_Heading_Asset Cashflows_tijdseries" xfId="2750"/>
    <cellStyle name="_Heading_Asset Cashflows_tijdseries 2" xfId="2751"/>
    <cellStyle name="_Heading_Asset Cashflows_tijdseries_bei rates" xfId="2752"/>
    <cellStyle name="_Heading_Asset Cashflows_tijdseries_par swap rates" xfId="2753"/>
    <cellStyle name="_Heading_Asset Cashflows_vpv" xfId="2754"/>
    <cellStyle name="_Heading_Asset Cashflows_vpv 2" xfId="2755"/>
    <cellStyle name="_Heading_Asset Cashflows_vpv return serie" xfId="2756"/>
    <cellStyle name="_Heading_Asset Cashflows_vpv return serie 2" xfId="2757"/>
    <cellStyle name="_Heading_Asset Cashflows_vpv return serie_bei rates" xfId="2758"/>
    <cellStyle name="_Heading_Asset Cashflows_vpv return serie_par swap rates" xfId="2759"/>
    <cellStyle name="_Heading_Asset Cashflows_vpv_bei rates" xfId="2760"/>
    <cellStyle name="_Heading_Asset Cashflows_vpv_par swap rates" xfId="2761"/>
    <cellStyle name="_Heading_CashFlows " xfId="2762"/>
    <cellStyle name="_Heading_CashFlows  2" xfId="2763"/>
    <cellStyle name="_Heading_CashFlows  3" xfId="2764"/>
    <cellStyle name="_Heading_CashFlows _actuate" xfId="2765"/>
    <cellStyle name="_Heading_CashFlows _actuate 2" xfId="2766"/>
    <cellStyle name="_Heading_CashFlows _actuate 3" xfId="2767"/>
    <cellStyle name="_Heading_CashFlows _actuate_cashflows corp" xfId="2768"/>
    <cellStyle name="_Heading_CashFlows _actuate_cashflows Gov't AAA" xfId="2769"/>
    <cellStyle name="_Heading_CashFlows _actuate_cashflows ilb" xfId="2770"/>
    <cellStyle name="_Heading_CashFlows _actuate_cashflows lang staats" xfId="2771"/>
    <cellStyle name="_Heading_CashFlows _actuate_cashflows pan european 500mm" xfId="2772"/>
    <cellStyle name="_Heading_CashFlows _actuate_cashflows staats" xfId="2773"/>
    <cellStyle name="_Heading_CashFlows _actuate_excess returns bm matching pf" xfId="2774"/>
    <cellStyle name="_Heading_CashFlows _actuate_ilb reeel only" xfId="2775"/>
    <cellStyle name="_Heading_CashFlows _actuate_nominale counterpart ilb" xfId="2776"/>
    <cellStyle name="_Heading_CashFlows _actuate_tijdseries" xfId="2777"/>
    <cellStyle name="_Heading_CashFlows _actuate_tijdseries 2" xfId="2778"/>
    <cellStyle name="_Heading_CashFlows _actuate_tijdseries_bei rates" xfId="2779"/>
    <cellStyle name="_Heading_CashFlows _actuate_tijdseries_par swap rates" xfId="2780"/>
    <cellStyle name="_Heading_CashFlows _actuate_vpv" xfId="2781"/>
    <cellStyle name="_Heading_CashFlows _actuate_vpv 2" xfId="2782"/>
    <cellStyle name="_Heading_CashFlows _actuate_vpv return serie" xfId="2783"/>
    <cellStyle name="_Heading_CashFlows _actuate_vpv return serie 2" xfId="2784"/>
    <cellStyle name="_Heading_CashFlows _actuate_vpv return serie_bei rates" xfId="2785"/>
    <cellStyle name="_Heading_CashFlows _actuate_vpv return serie_par swap rates" xfId="2786"/>
    <cellStyle name="_Heading_CashFlows _actuate_vpv_bei rates" xfId="2787"/>
    <cellStyle name="_Heading_CashFlows _actuate_vpv_par swap rates" xfId="2788"/>
    <cellStyle name="_Heading_CashFlows _beleggingen" xfId="2789"/>
    <cellStyle name="_Heading_CashFlows _beleggingen 2" xfId="2790"/>
    <cellStyle name="_Heading_CashFlows _beleggingen_bei rates" xfId="2791"/>
    <cellStyle name="_Heading_CashFlows _beleggingen_par swap rates" xfId="2792"/>
    <cellStyle name="_Heading_CashFlows _cashflows corp" xfId="2793"/>
    <cellStyle name="_Heading_CashFlows _cashflows Gov't AAA" xfId="2794"/>
    <cellStyle name="_Heading_CashFlows _cashflows ilb" xfId="2795"/>
    <cellStyle name="_Heading_CashFlows _cashflows lang staats" xfId="2796"/>
    <cellStyle name="_Heading_CashFlows _cashflows pan european 500mm" xfId="2797"/>
    <cellStyle name="_Heading_CashFlows _cashflows staats" xfId="2798"/>
    <cellStyle name="_Heading_CashFlows _dv01" xfId="2799"/>
    <cellStyle name="_Heading_CashFlows _excess returns bm matching pf" xfId="2800"/>
    <cellStyle name="_Heading_CashFlows _feitelijk rendement" xfId="2801"/>
    <cellStyle name="_Heading_CashFlows _feitelijk rendement 2" xfId="2802"/>
    <cellStyle name="_Heading_CashFlows _feitelijk rendement_bei rates" xfId="2803"/>
    <cellStyle name="_Heading_CashFlows _feitelijk rendement_par swap rates" xfId="2804"/>
    <cellStyle name="_Heading_CashFlows _ilb reeel only" xfId="2805"/>
    <cellStyle name="_Heading_CashFlows _nominale counterpart ilb" xfId="2806"/>
    <cellStyle name="_Heading_CashFlows _tijdseries" xfId="2807"/>
    <cellStyle name="_Heading_CashFlows _tijdseries 2" xfId="2808"/>
    <cellStyle name="_Heading_CashFlows _tijdseries_bei rates" xfId="2809"/>
    <cellStyle name="_Heading_CashFlows _tijdseries_par swap rates" xfId="2810"/>
    <cellStyle name="_Heading_CashFlows _vpv" xfId="2811"/>
    <cellStyle name="_Heading_CashFlows _vpv 2" xfId="2812"/>
    <cellStyle name="_Heading_CashFlows _vpv return serie" xfId="2813"/>
    <cellStyle name="_Heading_CashFlows _vpv return serie 2" xfId="2814"/>
    <cellStyle name="_Heading_CashFlows _vpv return serie_bei rates" xfId="2815"/>
    <cellStyle name="_Heading_CashFlows _vpv return serie_par swap rates" xfId="2816"/>
    <cellStyle name="_Heading_CashFlows _vpv_bei rates" xfId="2817"/>
    <cellStyle name="_Heading_CashFlows _vpv_par swap rates" xfId="2818"/>
    <cellStyle name="_Heading_Combined CashFlows" xfId="2819"/>
    <cellStyle name="_Heading_Combined CashFlows 2" xfId="2820"/>
    <cellStyle name="_Heading_Combined CashFlows 3" xfId="2821"/>
    <cellStyle name="_Heading_Combined CashFlows_actuate" xfId="2822"/>
    <cellStyle name="_Heading_Combined CashFlows_actuate 2" xfId="2823"/>
    <cellStyle name="_Heading_Combined CashFlows_actuate 3" xfId="2824"/>
    <cellStyle name="_Heading_Combined CashFlows_actuate_cashflows corp" xfId="2825"/>
    <cellStyle name="_Heading_Combined CashFlows_actuate_cashflows Gov't AAA" xfId="2826"/>
    <cellStyle name="_Heading_Combined CashFlows_actuate_cashflows ilb" xfId="2827"/>
    <cellStyle name="_Heading_Combined CashFlows_actuate_cashflows lang staats" xfId="2828"/>
    <cellStyle name="_Heading_Combined CashFlows_actuate_cashflows pan european 500mm" xfId="2829"/>
    <cellStyle name="_Heading_Combined CashFlows_actuate_cashflows staats" xfId="2830"/>
    <cellStyle name="_Heading_Combined CashFlows_actuate_excess returns bm matching pf" xfId="2831"/>
    <cellStyle name="_Heading_Combined CashFlows_actuate_ilb reeel only" xfId="2832"/>
    <cellStyle name="_Heading_Combined CashFlows_actuate_nominale counterpart ilb" xfId="2833"/>
    <cellStyle name="_Heading_Combined CashFlows_actuate_tijdseries" xfId="2834"/>
    <cellStyle name="_Heading_Combined CashFlows_actuate_tijdseries 2" xfId="2835"/>
    <cellStyle name="_Heading_Combined CashFlows_actuate_tijdseries_bei rates" xfId="2836"/>
    <cellStyle name="_Heading_Combined CashFlows_actuate_tijdseries_par swap rates" xfId="2837"/>
    <cellStyle name="_Heading_Combined CashFlows_actuate_vpv" xfId="2838"/>
    <cellStyle name="_Heading_Combined CashFlows_actuate_vpv 2" xfId="2839"/>
    <cellStyle name="_Heading_Combined CashFlows_actuate_vpv return serie" xfId="2840"/>
    <cellStyle name="_Heading_Combined CashFlows_actuate_vpv return serie 2" xfId="2841"/>
    <cellStyle name="_Heading_Combined CashFlows_actuate_vpv return serie_bei rates" xfId="2842"/>
    <cellStyle name="_Heading_Combined CashFlows_actuate_vpv return serie_par swap rates" xfId="2843"/>
    <cellStyle name="_Heading_Combined CashFlows_actuate_vpv_bei rates" xfId="2844"/>
    <cellStyle name="_Heading_Combined CashFlows_actuate_vpv_par swap rates" xfId="2845"/>
    <cellStyle name="_Heading_Combined CashFlows_beleggingen" xfId="2846"/>
    <cellStyle name="_Heading_Combined CashFlows_beleggingen 2" xfId="2847"/>
    <cellStyle name="_Heading_Combined CashFlows_beleggingen_bei rates" xfId="2848"/>
    <cellStyle name="_Heading_Combined CashFlows_beleggingen_par swap rates" xfId="2849"/>
    <cellStyle name="_Heading_Combined CashFlows_cashflows corp" xfId="2850"/>
    <cellStyle name="_Heading_Combined CashFlows_cashflows Gov't AAA" xfId="2851"/>
    <cellStyle name="_Heading_Combined CashFlows_cashflows ilb" xfId="2852"/>
    <cellStyle name="_Heading_Combined CashFlows_cashflows lang staats" xfId="2853"/>
    <cellStyle name="_Heading_Combined CashFlows_cashflows pan european 500mm" xfId="2854"/>
    <cellStyle name="_Heading_Combined CashFlows_cashflows staats" xfId="2855"/>
    <cellStyle name="_Heading_Combined CashFlows_dv01" xfId="2856"/>
    <cellStyle name="_Heading_Combined CashFlows_excess returns bm matching pf" xfId="2857"/>
    <cellStyle name="_Heading_Combined CashFlows_feitelijk rendement" xfId="2858"/>
    <cellStyle name="_Heading_Combined CashFlows_feitelijk rendement 2" xfId="2859"/>
    <cellStyle name="_Heading_Combined CashFlows_feitelijk rendement_bei rates" xfId="2860"/>
    <cellStyle name="_Heading_Combined CashFlows_feitelijk rendement_par swap rates" xfId="2861"/>
    <cellStyle name="_Heading_Combined CashFlows_ilb reeel only" xfId="2862"/>
    <cellStyle name="_Heading_Combined CashFlows_nominale counterpart ilb" xfId="2863"/>
    <cellStyle name="_Heading_Combined CashFlows_tijdseries" xfId="2864"/>
    <cellStyle name="_Heading_Combined CashFlows_tijdseries 2" xfId="2865"/>
    <cellStyle name="_Heading_Combined CashFlows_tijdseries_bei rates" xfId="2866"/>
    <cellStyle name="_Heading_Combined CashFlows_tijdseries_par swap rates" xfId="2867"/>
    <cellStyle name="_Heading_Combined CashFlows_vpv" xfId="2868"/>
    <cellStyle name="_Heading_Combined CashFlows_vpv 2" xfId="2869"/>
    <cellStyle name="_Heading_Combined CashFlows_vpv return serie" xfId="2870"/>
    <cellStyle name="_Heading_Combined CashFlows_vpv return serie 2" xfId="2871"/>
    <cellStyle name="_Heading_Combined CashFlows_vpv return serie_bei rates" xfId="2872"/>
    <cellStyle name="_Heading_Combined CashFlows_vpv return serie_par swap rates" xfId="2873"/>
    <cellStyle name="_Heading_Combined CashFlows_vpv_bei rates" xfId="2874"/>
    <cellStyle name="_Heading_Combined CashFlows_vpv_par swap rates" xfId="2875"/>
    <cellStyle name="_Heading_FP Liabilities_19oct05 v2" xfId="2876"/>
    <cellStyle name="_Heading_FP Liabilities_19oct05 v2 2" xfId="2877"/>
    <cellStyle name="_Heading_FP Liabilities_19oct05 v2 3" xfId="2878"/>
    <cellStyle name="_Heading_FP Liabilities_19oct05 v2_actuate" xfId="2879"/>
    <cellStyle name="_Heading_FP Liabilities_19oct05 v2_actuate 2" xfId="2880"/>
    <cellStyle name="_Heading_FP Liabilities_19oct05 v2_actuate 3" xfId="2881"/>
    <cellStyle name="_Heading_FP Liabilities_19oct05 v2_actuate_cashflows corp" xfId="2882"/>
    <cellStyle name="_Heading_FP Liabilities_19oct05 v2_actuate_cashflows Gov't AAA" xfId="2883"/>
    <cellStyle name="_Heading_FP Liabilities_19oct05 v2_actuate_cashflows ilb" xfId="2884"/>
    <cellStyle name="_Heading_FP Liabilities_19oct05 v2_actuate_cashflows lang staats" xfId="2885"/>
    <cellStyle name="_Heading_FP Liabilities_19oct05 v2_actuate_cashflows pan european 500mm" xfId="2886"/>
    <cellStyle name="_Heading_FP Liabilities_19oct05 v2_actuate_cashflows staats" xfId="2887"/>
    <cellStyle name="_Heading_FP Liabilities_19oct05 v2_actuate_excess returns bm matching pf" xfId="2888"/>
    <cellStyle name="_Heading_FP Liabilities_19oct05 v2_actuate_ilb reeel only" xfId="2889"/>
    <cellStyle name="_Heading_FP Liabilities_19oct05 v2_actuate_nominale counterpart ilb" xfId="2890"/>
    <cellStyle name="_Heading_FP Liabilities_19oct05 v2_actuate_tijdseries" xfId="2891"/>
    <cellStyle name="_Heading_FP Liabilities_19oct05 v2_actuate_tijdseries 2" xfId="2892"/>
    <cellStyle name="_Heading_FP Liabilities_19oct05 v2_actuate_tijdseries_bei rates" xfId="2893"/>
    <cellStyle name="_Heading_FP Liabilities_19oct05 v2_actuate_tijdseries_par swap rates" xfId="2894"/>
    <cellStyle name="_Heading_FP Liabilities_19oct05 v2_actuate_vpv" xfId="2895"/>
    <cellStyle name="_Heading_FP Liabilities_19oct05 v2_actuate_vpv 2" xfId="2896"/>
    <cellStyle name="_Heading_FP Liabilities_19oct05 v2_actuate_vpv return serie" xfId="2897"/>
    <cellStyle name="_Heading_FP Liabilities_19oct05 v2_actuate_vpv return serie 2" xfId="2898"/>
    <cellStyle name="_Heading_FP Liabilities_19oct05 v2_actuate_vpv return serie_bei rates" xfId="2899"/>
    <cellStyle name="_Heading_FP Liabilities_19oct05 v2_actuate_vpv return serie_par swap rates" xfId="2900"/>
    <cellStyle name="_Heading_FP Liabilities_19oct05 v2_actuate_vpv_bei rates" xfId="2901"/>
    <cellStyle name="_Heading_FP Liabilities_19oct05 v2_actuate_vpv_par swap rates" xfId="2902"/>
    <cellStyle name="_Heading_FP Liabilities_19oct05 v2_beleggingen" xfId="2903"/>
    <cellStyle name="_Heading_FP Liabilities_19oct05 v2_beleggingen 2" xfId="2904"/>
    <cellStyle name="_Heading_FP Liabilities_19oct05 v2_beleggingen_bei rates" xfId="2905"/>
    <cellStyle name="_Heading_FP Liabilities_19oct05 v2_beleggingen_par swap rates" xfId="2906"/>
    <cellStyle name="_Heading_FP Liabilities_19oct05 v2_cashflows corp" xfId="2907"/>
    <cellStyle name="_Heading_FP Liabilities_19oct05 v2_cashflows Gov't AAA" xfId="2908"/>
    <cellStyle name="_Heading_FP Liabilities_19oct05 v2_cashflows ilb" xfId="2909"/>
    <cellStyle name="_Heading_FP Liabilities_19oct05 v2_cashflows lang staats" xfId="2910"/>
    <cellStyle name="_Heading_FP Liabilities_19oct05 v2_cashflows pan european 500mm" xfId="2911"/>
    <cellStyle name="_Heading_FP Liabilities_19oct05 v2_cashflows staats" xfId="2912"/>
    <cellStyle name="_Heading_FP Liabilities_19oct05 v2_dv01" xfId="2913"/>
    <cellStyle name="_Heading_FP Liabilities_19oct05 v2_excess returns bm matching pf" xfId="2914"/>
    <cellStyle name="_Heading_FP Liabilities_19oct05 v2_feitelijk rendement" xfId="2915"/>
    <cellStyle name="_Heading_FP Liabilities_19oct05 v2_feitelijk rendement 2" xfId="2916"/>
    <cellStyle name="_Heading_FP Liabilities_19oct05 v2_feitelijk rendement_bei rates" xfId="2917"/>
    <cellStyle name="_Heading_FP Liabilities_19oct05 v2_feitelijk rendement_par swap rates" xfId="2918"/>
    <cellStyle name="_Heading_FP Liabilities_19oct05 v2_ilb reeel only" xfId="2919"/>
    <cellStyle name="_Heading_FP Liabilities_19oct05 v2_nominale counterpart ilb" xfId="2920"/>
    <cellStyle name="_Heading_FP Liabilities_19oct05 v2_tijdseries" xfId="2921"/>
    <cellStyle name="_Heading_FP Liabilities_19oct05 v2_tijdseries 2" xfId="2922"/>
    <cellStyle name="_Heading_FP Liabilities_19oct05 v2_tijdseries_bei rates" xfId="2923"/>
    <cellStyle name="_Heading_FP Liabilities_19oct05 v2_tijdseries_par swap rates" xfId="2924"/>
    <cellStyle name="_Heading_FP Liabilities_19oct05 v2_vpv" xfId="2925"/>
    <cellStyle name="_Heading_FP Liabilities_19oct05 v2_vpv 2" xfId="2926"/>
    <cellStyle name="_Heading_FP Liabilities_19oct05 v2_vpv return serie" xfId="2927"/>
    <cellStyle name="_Heading_FP Liabilities_19oct05 v2_vpv return serie 2" xfId="2928"/>
    <cellStyle name="_Heading_FP Liabilities_19oct05 v2_vpv return serie_bei rates" xfId="2929"/>
    <cellStyle name="_Heading_FP Liabilities_19oct05 v2_vpv return serie_par swap rates" xfId="2930"/>
    <cellStyle name="_Heading_FP Liabilities_19oct05 v2_vpv_bei rates" xfId="2931"/>
    <cellStyle name="_Heading_FP Liabilities_19oct05 v2_vpv_par swap rates" xfId="2932"/>
    <cellStyle name="_Heading_Govt Bond Data" xfId="2933"/>
    <cellStyle name="_Heading_INF Benchmark " xfId="2934"/>
    <cellStyle name="_Heading_InitialPosition" xfId="2935"/>
    <cellStyle name="_Heading_IR Benchmark" xfId="2936"/>
    <cellStyle name="_Heading_June 05 CF" xfId="2937"/>
    <cellStyle name="_Heading_June 05 CF 2" xfId="2938"/>
    <cellStyle name="_Heading_June 05 CF 3" xfId="2939"/>
    <cellStyle name="_Heading_June 05 CF_actuate" xfId="2940"/>
    <cellStyle name="_Heading_June 05 CF_actuate 2" xfId="2941"/>
    <cellStyle name="_Heading_June 05 CF_actuate 3" xfId="2942"/>
    <cellStyle name="_Heading_June 05 CF_actuate_cashflows corp" xfId="2943"/>
    <cellStyle name="_Heading_June 05 CF_actuate_cashflows Gov't AAA" xfId="2944"/>
    <cellStyle name="_Heading_June 05 CF_actuate_cashflows ilb" xfId="2945"/>
    <cellStyle name="_Heading_June 05 CF_actuate_cashflows lang staats" xfId="2946"/>
    <cellStyle name="_Heading_June 05 CF_actuate_cashflows pan european 500mm" xfId="2947"/>
    <cellStyle name="_Heading_June 05 CF_actuate_cashflows staats" xfId="2948"/>
    <cellStyle name="_Heading_June 05 CF_actuate_excess returns bm matching pf" xfId="2949"/>
    <cellStyle name="_Heading_June 05 CF_actuate_ilb reeel only" xfId="2950"/>
    <cellStyle name="_Heading_June 05 CF_actuate_nominale counterpart ilb" xfId="2951"/>
    <cellStyle name="_Heading_June 05 CF_actuate_tijdseries" xfId="2952"/>
    <cellStyle name="_Heading_June 05 CF_actuate_tijdseries 2" xfId="2953"/>
    <cellStyle name="_Heading_June 05 CF_actuate_tijdseries_bei rates" xfId="2954"/>
    <cellStyle name="_Heading_June 05 CF_actuate_tijdseries_par swap rates" xfId="2955"/>
    <cellStyle name="_Heading_June 05 CF_actuate_vpv" xfId="2956"/>
    <cellStyle name="_Heading_June 05 CF_actuate_vpv 2" xfId="2957"/>
    <cellStyle name="_Heading_June 05 CF_actuate_vpv return serie" xfId="2958"/>
    <cellStyle name="_Heading_June 05 CF_actuate_vpv return serie 2" xfId="2959"/>
    <cellStyle name="_Heading_June 05 CF_actuate_vpv return serie_bei rates" xfId="2960"/>
    <cellStyle name="_Heading_June 05 CF_actuate_vpv return serie_par swap rates" xfId="2961"/>
    <cellStyle name="_Heading_June 05 CF_actuate_vpv_bei rates" xfId="2962"/>
    <cellStyle name="_Heading_June 05 CF_actuate_vpv_par swap rates" xfId="2963"/>
    <cellStyle name="_Heading_June 05 CF_beleggingen" xfId="2964"/>
    <cellStyle name="_Heading_June 05 CF_beleggingen 2" xfId="2965"/>
    <cellStyle name="_Heading_June 05 CF_beleggingen_bei rates" xfId="2966"/>
    <cellStyle name="_Heading_June 05 CF_beleggingen_par swap rates" xfId="2967"/>
    <cellStyle name="_Heading_June 05 CF_cashflows corp" xfId="2968"/>
    <cellStyle name="_Heading_June 05 CF_cashflows Gov't AAA" xfId="2969"/>
    <cellStyle name="_Heading_June 05 CF_cashflows ilb" xfId="2970"/>
    <cellStyle name="_Heading_June 05 CF_cashflows lang staats" xfId="2971"/>
    <cellStyle name="_Heading_June 05 CF_cashflows pan european 500mm" xfId="2972"/>
    <cellStyle name="_Heading_June 05 CF_cashflows staats" xfId="2973"/>
    <cellStyle name="_Heading_June 05 CF_dv01" xfId="2974"/>
    <cellStyle name="_Heading_June 05 CF_excess returns bm matching pf" xfId="2975"/>
    <cellStyle name="_Heading_June 05 CF_feitelijk rendement" xfId="2976"/>
    <cellStyle name="_Heading_June 05 CF_feitelijk rendement 2" xfId="2977"/>
    <cellStyle name="_Heading_June 05 CF_feitelijk rendement_bei rates" xfId="2978"/>
    <cellStyle name="_Heading_June 05 CF_feitelijk rendement_par swap rates" xfId="2979"/>
    <cellStyle name="_Heading_June 05 CF_ilb reeel only" xfId="2980"/>
    <cellStyle name="_Heading_June 05 CF_nominale counterpart ilb" xfId="2981"/>
    <cellStyle name="_Heading_June 05 CF_tijdseries" xfId="2982"/>
    <cellStyle name="_Heading_June 05 CF_tijdseries 2" xfId="2983"/>
    <cellStyle name="_Heading_June 05 CF_tijdseries_bei rates" xfId="2984"/>
    <cellStyle name="_Heading_June 05 CF_tijdseries_par swap rates" xfId="2985"/>
    <cellStyle name="_Heading_June 05 CF_vpv" xfId="2986"/>
    <cellStyle name="_Heading_June 05 CF_vpv 2" xfId="2987"/>
    <cellStyle name="_Heading_June 05 CF_vpv return serie" xfId="2988"/>
    <cellStyle name="_Heading_June 05 CF_vpv return serie 2" xfId="2989"/>
    <cellStyle name="_Heading_June 05 CF_vpv return serie_bei rates" xfId="2990"/>
    <cellStyle name="_Heading_June 05 CF_vpv return serie_par swap rates" xfId="2991"/>
    <cellStyle name="_Heading_June 05 CF_vpv_bei rates" xfId="2992"/>
    <cellStyle name="_Heading_June 05 CF_vpv_par swap rates" xfId="2993"/>
    <cellStyle name="_Heading_June05" xfId="2994"/>
    <cellStyle name="_Heading_LDI Characts" xfId="2995"/>
    <cellStyle name="_Heading_Liabs DV01" xfId="2996"/>
    <cellStyle name="_Heading_Liabs DV01 2" xfId="2997"/>
    <cellStyle name="_Heading_Liabs DV01 3" xfId="2998"/>
    <cellStyle name="_Heading_Liabs DV01_actuate" xfId="2999"/>
    <cellStyle name="_Heading_Liabs DV01_actuate 2" xfId="3000"/>
    <cellStyle name="_Heading_Liabs DV01_actuate 3" xfId="3001"/>
    <cellStyle name="_Heading_Liabs DV01_actuate_cashflows corp" xfId="3002"/>
    <cellStyle name="_Heading_Liabs DV01_actuate_cashflows Gov't AAA" xfId="3003"/>
    <cellStyle name="_Heading_Liabs DV01_actuate_cashflows ilb" xfId="3004"/>
    <cellStyle name="_Heading_Liabs DV01_actuate_cashflows lang staats" xfId="3005"/>
    <cellStyle name="_Heading_Liabs DV01_actuate_cashflows pan european 500mm" xfId="3006"/>
    <cellStyle name="_Heading_Liabs DV01_actuate_cashflows staats" xfId="3007"/>
    <cellStyle name="_Heading_Liabs DV01_actuate_excess returns bm matching pf" xfId="3008"/>
    <cellStyle name="_Heading_Liabs DV01_actuate_ilb reeel only" xfId="3009"/>
    <cellStyle name="_Heading_Liabs DV01_actuate_nominale counterpart ilb" xfId="3010"/>
    <cellStyle name="_Heading_Liabs DV01_actuate_tijdseries" xfId="3011"/>
    <cellStyle name="_Heading_Liabs DV01_actuate_tijdseries 2" xfId="3012"/>
    <cellStyle name="_Heading_Liabs DV01_actuate_tijdseries_bei rates" xfId="3013"/>
    <cellStyle name="_Heading_Liabs DV01_actuate_tijdseries_par swap rates" xfId="3014"/>
    <cellStyle name="_Heading_Liabs DV01_actuate_vpv" xfId="3015"/>
    <cellStyle name="_Heading_Liabs DV01_actuate_vpv 2" xfId="3016"/>
    <cellStyle name="_Heading_Liabs DV01_actuate_vpv return serie" xfId="3017"/>
    <cellStyle name="_Heading_Liabs DV01_actuate_vpv return serie 2" xfId="3018"/>
    <cellStyle name="_Heading_Liabs DV01_actuate_vpv return serie_bei rates" xfId="3019"/>
    <cellStyle name="_Heading_Liabs DV01_actuate_vpv return serie_par swap rates" xfId="3020"/>
    <cellStyle name="_Heading_Liabs DV01_actuate_vpv_bei rates" xfId="3021"/>
    <cellStyle name="_Heading_Liabs DV01_actuate_vpv_par swap rates" xfId="3022"/>
    <cellStyle name="_Heading_Liabs DV01_beleggingen" xfId="3023"/>
    <cellStyle name="_Heading_Liabs DV01_beleggingen 2" xfId="3024"/>
    <cellStyle name="_Heading_Liabs DV01_beleggingen_bei rates" xfId="3025"/>
    <cellStyle name="_Heading_Liabs DV01_beleggingen_par swap rates" xfId="3026"/>
    <cellStyle name="_Heading_Liabs DV01_cashflows corp" xfId="3027"/>
    <cellStyle name="_Heading_Liabs DV01_cashflows Gov't AAA" xfId="3028"/>
    <cellStyle name="_Heading_Liabs DV01_cashflows ilb" xfId="3029"/>
    <cellStyle name="_Heading_Liabs DV01_cashflows lang staats" xfId="3030"/>
    <cellStyle name="_Heading_Liabs DV01_cashflows pan european 500mm" xfId="3031"/>
    <cellStyle name="_Heading_Liabs DV01_cashflows staats" xfId="3032"/>
    <cellStyle name="_Heading_Liabs DV01_dv01" xfId="3033"/>
    <cellStyle name="_Heading_Liabs DV01_excess returns bm matching pf" xfId="3034"/>
    <cellStyle name="_Heading_Liabs DV01_feitelijk rendement" xfId="3035"/>
    <cellStyle name="_Heading_Liabs DV01_feitelijk rendement 2" xfId="3036"/>
    <cellStyle name="_Heading_Liabs DV01_feitelijk rendement_bei rates" xfId="3037"/>
    <cellStyle name="_Heading_Liabs DV01_feitelijk rendement_par swap rates" xfId="3038"/>
    <cellStyle name="_Heading_Liabs DV01_ilb reeel only" xfId="3039"/>
    <cellStyle name="_Heading_Liabs DV01_nominale counterpart ilb" xfId="3040"/>
    <cellStyle name="_Heading_Liabs DV01_tijdseries" xfId="3041"/>
    <cellStyle name="_Heading_Liabs DV01_tijdseries 2" xfId="3042"/>
    <cellStyle name="_Heading_Liabs DV01_tijdseries_bei rates" xfId="3043"/>
    <cellStyle name="_Heading_Liabs DV01_tijdseries_par swap rates" xfId="3044"/>
    <cellStyle name="_Heading_Liabs DV01_vpv" xfId="3045"/>
    <cellStyle name="_Heading_Liabs DV01_vpv 2" xfId="3046"/>
    <cellStyle name="_Heading_Liabs DV01_vpv return serie" xfId="3047"/>
    <cellStyle name="_Heading_Liabs DV01_vpv return serie 2" xfId="3048"/>
    <cellStyle name="_Heading_Liabs DV01_vpv return serie_bei rates" xfId="3049"/>
    <cellStyle name="_Heading_Liabs DV01_vpv return serie_par swap rates" xfId="3050"/>
    <cellStyle name="_Heading_Liabs DV01_vpv_bei rates" xfId="3051"/>
    <cellStyle name="_Heading_Liabs DV01_vpv_par swap rates" xfId="3052"/>
    <cellStyle name="_Heading_Main" xfId="3053"/>
    <cellStyle name="_Heading_Main 2" xfId="3054"/>
    <cellStyle name="_Heading_Main 3" xfId="3055"/>
    <cellStyle name="_Heading_Main_actuate" xfId="3056"/>
    <cellStyle name="_Heading_Main_actuate 2" xfId="3057"/>
    <cellStyle name="_Heading_Main_actuate 3" xfId="3058"/>
    <cellStyle name="_Heading_Main_actuate_cashflows corp" xfId="3059"/>
    <cellStyle name="_Heading_Main_actuate_cashflows Gov't AAA" xfId="3060"/>
    <cellStyle name="_Heading_Main_actuate_cashflows ilb" xfId="3061"/>
    <cellStyle name="_Heading_Main_actuate_cashflows lang staats" xfId="3062"/>
    <cellStyle name="_Heading_Main_actuate_cashflows pan european 500mm" xfId="3063"/>
    <cellStyle name="_Heading_Main_actuate_cashflows staats" xfId="3064"/>
    <cellStyle name="_Heading_Main_actuate_excess returns bm matching pf" xfId="3065"/>
    <cellStyle name="_Heading_Main_actuate_ilb reeel only" xfId="3066"/>
    <cellStyle name="_Heading_Main_actuate_nominale counterpart ilb" xfId="3067"/>
    <cellStyle name="_Heading_Main_actuate_tijdseries" xfId="3068"/>
    <cellStyle name="_Heading_Main_actuate_tijdseries 2" xfId="3069"/>
    <cellStyle name="_Heading_Main_actuate_tijdseries_bei rates" xfId="3070"/>
    <cellStyle name="_Heading_Main_actuate_tijdseries_par swap rates" xfId="3071"/>
    <cellStyle name="_Heading_Main_actuate_vpv" xfId="3072"/>
    <cellStyle name="_Heading_Main_actuate_vpv 2" xfId="3073"/>
    <cellStyle name="_Heading_Main_actuate_vpv return serie" xfId="3074"/>
    <cellStyle name="_Heading_Main_actuate_vpv return serie 2" xfId="3075"/>
    <cellStyle name="_Heading_Main_actuate_vpv return serie_bei rates" xfId="3076"/>
    <cellStyle name="_Heading_Main_actuate_vpv return serie_par swap rates" xfId="3077"/>
    <cellStyle name="_Heading_Main_actuate_vpv_bei rates" xfId="3078"/>
    <cellStyle name="_Heading_Main_actuate_vpv_par swap rates" xfId="3079"/>
    <cellStyle name="_Heading_Main_beleggingen" xfId="3080"/>
    <cellStyle name="_Heading_Main_beleggingen 2" xfId="3081"/>
    <cellStyle name="_Heading_Main_beleggingen_bei rates" xfId="3082"/>
    <cellStyle name="_Heading_Main_beleggingen_par swap rates" xfId="3083"/>
    <cellStyle name="_Heading_Main_cashflows corp" xfId="3084"/>
    <cellStyle name="_Heading_Main_cashflows Gov't AAA" xfId="3085"/>
    <cellStyle name="_Heading_Main_cashflows ilb" xfId="3086"/>
    <cellStyle name="_Heading_Main_cashflows lang staats" xfId="3087"/>
    <cellStyle name="_Heading_Main_cashflows pan european 500mm" xfId="3088"/>
    <cellStyle name="_Heading_Main_cashflows staats" xfId="3089"/>
    <cellStyle name="_Heading_Main_dv01" xfId="3090"/>
    <cellStyle name="_Heading_Main_excess returns bm matching pf" xfId="3091"/>
    <cellStyle name="_Heading_Main_feitelijk rendement" xfId="3092"/>
    <cellStyle name="_Heading_Main_feitelijk rendement 2" xfId="3093"/>
    <cellStyle name="_Heading_Main_feitelijk rendement_bei rates" xfId="3094"/>
    <cellStyle name="_Heading_Main_feitelijk rendement_par swap rates" xfId="3095"/>
    <cellStyle name="_Heading_Main_ilb reeel only" xfId="3096"/>
    <cellStyle name="_Heading_Main_nominale counterpart ilb" xfId="3097"/>
    <cellStyle name="_Heading_Main_tijdseries" xfId="3098"/>
    <cellStyle name="_Heading_Main_tijdseries 2" xfId="3099"/>
    <cellStyle name="_Heading_Main_tijdseries_bei rates" xfId="3100"/>
    <cellStyle name="_Heading_Main_tijdseries_par swap rates" xfId="3101"/>
    <cellStyle name="_Heading_Main_vpv" xfId="3102"/>
    <cellStyle name="_Heading_Main_vpv 2" xfId="3103"/>
    <cellStyle name="_Heading_Main_vpv return serie" xfId="3104"/>
    <cellStyle name="_Heading_Main_vpv return serie 2" xfId="3105"/>
    <cellStyle name="_Heading_Main_vpv return serie_bei rates" xfId="3106"/>
    <cellStyle name="_Heading_Main_vpv return serie_par swap rates" xfId="3107"/>
    <cellStyle name="_Heading_Main_vpv_bei rates" xfId="3108"/>
    <cellStyle name="_Heading_Main_vpv_par swap rates" xfId="3109"/>
    <cellStyle name="_Heading_Matching PV Cashflows" xfId="3110"/>
    <cellStyle name="_Heading_Matching PV Cashflows 2" xfId="3111"/>
    <cellStyle name="_Heading_Matching PV Cashflows 3" xfId="3112"/>
    <cellStyle name="_Heading_Matching PV Cashflows_actuate" xfId="3113"/>
    <cellStyle name="_Heading_Matching PV Cashflows_actuate 2" xfId="3114"/>
    <cellStyle name="_Heading_Matching PV Cashflows_actuate 3" xfId="3115"/>
    <cellStyle name="_Heading_Matching PV Cashflows_actuate_cashflows corp" xfId="3116"/>
    <cellStyle name="_Heading_Matching PV Cashflows_actuate_cashflows Gov't AAA" xfId="3117"/>
    <cellStyle name="_Heading_Matching PV Cashflows_actuate_cashflows ilb" xfId="3118"/>
    <cellStyle name="_Heading_Matching PV Cashflows_actuate_cashflows lang staats" xfId="3119"/>
    <cellStyle name="_Heading_Matching PV Cashflows_actuate_cashflows pan european 500mm" xfId="3120"/>
    <cellStyle name="_Heading_Matching PV Cashflows_actuate_cashflows staats" xfId="3121"/>
    <cellStyle name="_Heading_Matching PV Cashflows_actuate_excess returns bm matching pf" xfId="3122"/>
    <cellStyle name="_Heading_Matching PV Cashflows_actuate_ilb reeel only" xfId="3123"/>
    <cellStyle name="_Heading_Matching PV Cashflows_actuate_nominale counterpart ilb" xfId="3124"/>
    <cellStyle name="_Heading_Matching PV Cashflows_actuate_tijdseries" xfId="3125"/>
    <cellStyle name="_Heading_Matching PV Cashflows_actuate_tijdseries 2" xfId="3126"/>
    <cellStyle name="_Heading_Matching PV Cashflows_actuate_tijdseries_bei rates" xfId="3127"/>
    <cellStyle name="_Heading_Matching PV Cashflows_actuate_tijdseries_par swap rates" xfId="3128"/>
    <cellStyle name="_Heading_Matching PV Cashflows_actuate_vpv" xfId="3129"/>
    <cellStyle name="_Heading_Matching PV Cashflows_actuate_vpv 2" xfId="3130"/>
    <cellStyle name="_Heading_Matching PV Cashflows_actuate_vpv return serie" xfId="3131"/>
    <cellStyle name="_Heading_Matching PV Cashflows_actuate_vpv return serie 2" xfId="3132"/>
    <cellStyle name="_Heading_Matching PV Cashflows_actuate_vpv return serie_bei rates" xfId="3133"/>
    <cellStyle name="_Heading_Matching PV Cashflows_actuate_vpv return serie_par swap rates" xfId="3134"/>
    <cellStyle name="_Heading_Matching PV Cashflows_actuate_vpv_bei rates" xfId="3135"/>
    <cellStyle name="_Heading_Matching PV Cashflows_actuate_vpv_par swap rates" xfId="3136"/>
    <cellStyle name="_Heading_Matching PV Cashflows_beleggingen" xfId="3137"/>
    <cellStyle name="_Heading_Matching PV Cashflows_beleggingen 2" xfId="3138"/>
    <cellStyle name="_Heading_Matching PV Cashflows_beleggingen_bei rates" xfId="3139"/>
    <cellStyle name="_Heading_Matching PV Cashflows_beleggingen_par swap rates" xfId="3140"/>
    <cellStyle name="_Heading_Matching PV Cashflows_cashflows corp" xfId="3141"/>
    <cellStyle name="_Heading_Matching PV Cashflows_cashflows Gov't AAA" xfId="3142"/>
    <cellStyle name="_Heading_Matching PV Cashflows_cashflows ilb" xfId="3143"/>
    <cellStyle name="_Heading_Matching PV Cashflows_cashflows lang staats" xfId="3144"/>
    <cellStyle name="_Heading_Matching PV Cashflows_cashflows pan european 500mm" xfId="3145"/>
    <cellStyle name="_Heading_Matching PV Cashflows_cashflows staats" xfId="3146"/>
    <cellStyle name="_Heading_Matching PV Cashflows_dv01" xfId="3147"/>
    <cellStyle name="_Heading_Matching PV Cashflows_excess returns bm matching pf" xfId="3148"/>
    <cellStyle name="_Heading_Matching PV Cashflows_feitelijk rendement" xfId="3149"/>
    <cellStyle name="_Heading_Matching PV Cashflows_feitelijk rendement 2" xfId="3150"/>
    <cellStyle name="_Heading_Matching PV Cashflows_feitelijk rendement_bei rates" xfId="3151"/>
    <cellStyle name="_Heading_Matching PV Cashflows_feitelijk rendement_par swap rates" xfId="3152"/>
    <cellStyle name="_Heading_Matching PV Cashflows_ilb reeel only" xfId="3153"/>
    <cellStyle name="_Heading_Matching PV Cashflows_nominale counterpart ilb" xfId="3154"/>
    <cellStyle name="_Heading_Matching PV Cashflows_tijdseries" xfId="3155"/>
    <cellStyle name="_Heading_Matching PV Cashflows_tijdseries 2" xfId="3156"/>
    <cellStyle name="_Heading_Matching PV Cashflows_tijdseries_bei rates" xfId="3157"/>
    <cellStyle name="_Heading_Matching PV Cashflows_tijdseries_par swap rates" xfId="3158"/>
    <cellStyle name="_Heading_Matching PV Cashflows_vpv" xfId="3159"/>
    <cellStyle name="_Heading_Matching PV Cashflows_vpv 2" xfId="3160"/>
    <cellStyle name="_Heading_Matching PV Cashflows_vpv return serie" xfId="3161"/>
    <cellStyle name="_Heading_Matching PV Cashflows_vpv return serie 2" xfId="3162"/>
    <cellStyle name="_Heading_Matching PV Cashflows_vpv return serie_bei rates" xfId="3163"/>
    <cellStyle name="_Heading_Matching PV Cashflows_vpv return serie_par swap rates" xfId="3164"/>
    <cellStyle name="_Heading_Matching PV Cashflows_vpv_bei rates" xfId="3165"/>
    <cellStyle name="_Heading_Matching PV Cashflows_vpv_par swap rates" xfId="3166"/>
    <cellStyle name="_Heading_ModelSetup" xfId="3167"/>
    <cellStyle name="_Heading_ModelSetup 2" xfId="3168"/>
    <cellStyle name="_Heading_ModelSetup 3" xfId="3169"/>
    <cellStyle name="_Heading_ModelSetup_actuate" xfId="3170"/>
    <cellStyle name="_Heading_ModelSetup_actuate 2" xfId="3171"/>
    <cellStyle name="_Heading_ModelSetup_actuate 3" xfId="3172"/>
    <cellStyle name="_Heading_ModelSetup_actuate_cashflows corp" xfId="3173"/>
    <cellStyle name="_Heading_ModelSetup_actuate_cashflows Gov't AAA" xfId="3174"/>
    <cellStyle name="_Heading_ModelSetup_actuate_cashflows ilb" xfId="3175"/>
    <cellStyle name="_Heading_ModelSetup_actuate_cashflows lang staats" xfId="3176"/>
    <cellStyle name="_Heading_ModelSetup_actuate_cashflows pan european 500mm" xfId="3177"/>
    <cellStyle name="_Heading_ModelSetup_actuate_cashflows staats" xfId="3178"/>
    <cellStyle name="_Heading_ModelSetup_actuate_excess returns bm matching pf" xfId="3179"/>
    <cellStyle name="_Heading_ModelSetup_actuate_ilb reeel only" xfId="3180"/>
    <cellStyle name="_Heading_ModelSetup_actuate_nominale counterpart ilb" xfId="3181"/>
    <cellStyle name="_Heading_ModelSetup_actuate_tijdseries" xfId="3182"/>
    <cellStyle name="_Heading_ModelSetup_actuate_tijdseries 2" xfId="3183"/>
    <cellStyle name="_Heading_ModelSetup_actuate_tijdseries_bei rates" xfId="3184"/>
    <cellStyle name="_Heading_ModelSetup_actuate_tijdseries_par swap rates" xfId="3185"/>
    <cellStyle name="_Heading_ModelSetup_actuate_vpv" xfId="3186"/>
    <cellStyle name="_Heading_ModelSetup_actuate_vpv 2" xfId="3187"/>
    <cellStyle name="_Heading_ModelSetup_actuate_vpv return serie" xfId="3188"/>
    <cellStyle name="_Heading_ModelSetup_actuate_vpv return serie 2" xfId="3189"/>
    <cellStyle name="_Heading_ModelSetup_actuate_vpv return serie_bei rates" xfId="3190"/>
    <cellStyle name="_Heading_ModelSetup_actuate_vpv return serie_par swap rates" xfId="3191"/>
    <cellStyle name="_Heading_ModelSetup_actuate_vpv_bei rates" xfId="3192"/>
    <cellStyle name="_Heading_ModelSetup_actuate_vpv_par swap rates" xfId="3193"/>
    <cellStyle name="_Heading_ModelSetup_beleggingen" xfId="3194"/>
    <cellStyle name="_Heading_ModelSetup_beleggingen 2" xfId="3195"/>
    <cellStyle name="_Heading_ModelSetup_beleggingen_bei rates" xfId="3196"/>
    <cellStyle name="_Heading_ModelSetup_beleggingen_par swap rates" xfId="3197"/>
    <cellStyle name="_Heading_ModelSetup_cashflows corp" xfId="3198"/>
    <cellStyle name="_Heading_ModelSetup_cashflows Gov't AAA" xfId="3199"/>
    <cellStyle name="_Heading_ModelSetup_cashflows ilb" xfId="3200"/>
    <cellStyle name="_Heading_ModelSetup_cashflows lang staats" xfId="3201"/>
    <cellStyle name="_Heading_ModelSetup_cashflows pan european 500mm" xfId="3202"/>
    <cellStyle name="_Heading_ModelSetup_cashflows staats" xfId="3203"/>
    <cellStyle name="_Heading_ModelSetup_dv01" xfId="3204"/>
    <cellStyle name="_Heading_ModelSetup_excess returns bm matching pf" xfId="3205"/>
    <cellStyle name="_Heading_ModelSetup_feitelijk rendement" xfId="3206"/>
    <cellStyle name="_Heading_ModelSetup_feitelijk rendement 2" xfId="3207"/>
    <cellStyle name="_Heading_ModelSetup_feitelijk rendement_bei rates" xfId="3208"/>
    <cellStyle name="_Heading_ModelSetup_feitelijk rendement_par swap rates" xfId="3209"/>
    <cellStyle name="_Heading_ModelSetup_ilb reeel only" xfId="3210"/>
    <cellStyle name="_Heading_ModelSetup_nominale counterpart ilb" xfId="3211"/>
    <cellStyle name="_Heading_ModelSetup_tijdseries" xfId="3212"/>
    <cellStyle name="_Heading_ModelSetup_tijdseries 2" xfId="3213"/>
    <cellStyle name="_Heading_ModelSetup_tijdseries_bei rates" xfId="3214"/>
    <cellStyle name="_Heading_ModelSetup_tijdseries_par swap rates" xfId="3215"/>
    <cellStyle name="_Heading_ModelSetup_vpv" xfId="3216"/>
    <cellStyle name="_Heading_ModelSetup_vpv 2" xfId="3217"/>
    <cellStyle name="_Heading_ModelSetup_vpv return serie" xfId="3218"/>
    <cellStyle name="_Heading_ModelSetup_vpv return serie 2" xfId="3219"/>
    <cellStyle name="_Heading_ModelSetup_vpv return serie_bei rates" xfId="3220"/>
    <cellStyle name="_Heading_ModelSetup_vpv return serie_par swap rates" xfId="3221"/>
    <cellStyle name="_Heading_ModelSetup_vpv_bei rates" xfId="3222"/>
    <cellStyle name="_Heading_ModelSetup_vpv_par swap rates" xfId="3223"/>
    <cellStyle name="_Heading_PME Swaps" xfId="3224"/>
    <cellStyle name="_Heading_Pricer" xfId="3225"/>
    <cellStyle name="_Heading_Pricer 2" xfId="3226"/>
    <cellStyle name="_Heading_Pricer 3" xfId="3227"/>
    <cellStyle name="_Heading_Pricer_actuate" xfId="3228"/>
    <cellStyle name="_Heading_Pricer_actuate 2" xfId="3229"/>
    <cellStyle name="_Heading_Pricer_actuate 3" xfId="3230"/>
    <cellStyle name="_Heading_Pricer_actuate_cashflows corp" xfId="3231"/>
    <cellStyle name="_Heading_Pricer_actuate_cashflows Gov't AAA" xfId="3232"/>
    <cellStyle name="_Heading_Pricer_actuate_cashflows ilb" xfId="3233"/>
    <cellStyle name="_Heading_Pricer_actuate_cashflows lang staats" xfId="3234"/>
    <cellStyle name="_Heading_Pricer_actuate_cashflows pan european 500mm" xfId="3235"/>
    <cellStyle name="_Heading_Pricer_actuate_cashflows staats" xfId="3236"/>
    <cellStyle name="_Heading_Pricer_actuate_excess returns bm matching pf" xfId="3237"/>
    <cellStyle name="_Heading_Pricer_actuate_ilb reeel only" xfId="3238"/>
    <cellStyle name="_Heading_Pricer_actuate_nominale counterpart ilb" xfId="3239"/>
    <cellStyle name="_Heading_Pricer_actuate_tijdseries" xfId="3240"/>
    <cellStyle name="_Heading_Pricer_actuate_tijdseries 2" xfId="3241"/>
    <cellStyle name="_Heading_Pricer_actuate_tijdseries_bei rates" xfId="3242"/>
    <cellStyle name="_Heading_Pricer_actuate_tijdseries_par swap rates" xfId="3243"/>
    <cellStyle name="_Heading_Pricer_actuate_vpv" xfId="3244"/>
    <cellStyle name="_Heading_Pricer_actuate_vpv 2" xfId="3245"/>
    <cellStyle name="_Heading_Pricer_actuate_vpv return serie" xfId="3246"/>
    <cellStyle name="_Heading_Pricer_actuate_vpv return serie 2" xfId="3247"/>
    <cellStyle name="_Heading_Pricer_actuate_vpv return serie_bei rates" xfId="3248"/>
    <cellStyle name="_Heading_Pricer_actuate_vpv return serie_par swap rates" xfId="3249"/>
    <cellStyle name="_Heading_Pricer_actuate_vpv_bei rates" xfId="3250"/>
    <cellStyle name="_Heading_Pricer_actuate_vpv_par swap rates" xfId="3251"/>
    <cellStyle name="_Heading_Pricer_beleggingen" xfId="3252"/>
    <cellStyle name="_Heading_Pricer_beleggingen 2" xfId="3253"/>
    <cellStyle name="_Heading_Pricer_beleggingen_bei rates" xfId="3254"/>
    <cellStyle name="_Heading_Pricer_beleggingen_par swap rates" xfId="3255"/>
    <cellStyle name="_Heading_Pricer_cashflows corp" xfId="3256"/>
    <cellStyle name="_Heading_Pricer_cashflows Gov't AAA" xfId="3257"/>
    <cellStyle name="_Heading_Pricer_cashflows ilb" xfId="3258"/>
    <cellStyle name="_Heading_Pricer_cashflows lang staats" xfId="3259"/>
    <cellStyle name="_Heading_Pricer_cashflows pan european 500mm" xfId="3260"/>
    <cellStyle name="_Heading_Pricer_cashflows staats" xfId="3261"/>
    <cellStyle name="_Heading_Pricer_dv01" xfId="3262"/>
    <cellStyle name="_Heading_Pricer_excess returns bm matching pf" xfId="3263"/>
    <cellStyle name="_Heading_Pricer_feitelijk rendement" xfId="3264"/>
    <cellStyle name="_Heading_Pricer_feitelijk rendement 2" xfId="3265"/>
    <cellStyle name="_Heading_Pricer_feitelijk rendement_bei rates" xfId="3266"/>
    <cellStyle name="_Heading_Pricer_feitelijk rendement_par swap rates" xfId="3267"/>
    <cellStyle name="_Heading_Pricer_ilb reeel only" xfId="3268"/>
    <cellStyle name="_Heading_Pricer_nominale counterpart ilb" xfId="3269"/>
    <cellStyle name="_Heading_Pricer_tijdseries" xfId="3270"/>
    <cellStyle name="_Heading_Pricer_tijdseries 2" xfId="3271"/>
    <cellStyle name="_Heading_Pricer_tijdseries_bei rates" xfId="3272"/>
    <cellStyle name="_Heading_Pricer_tijdseries_par swap rates" xfId="3273"/>
    <cellStyle name="_Heading_Pricer_vpv" xfId="3274"/>
    <cellStyle name="_Heading_Pricer_vpv 2" xfId="3275"/>
    <cellStyle name="_Heading_Pricer_vpv return serie" xfId="3276"/>
    <cellStyle name="_Heading_Pricer_vpv return serie 2" xfId="3277"/>
    <cellStyle name="_Heading_Pricer_vpv return serie_bei rates" xfId="3278"/>
    <cellStyle name="_Heading_Pricer_vpv return serie_par swap rates" xfId="3279"/>
    <cellStyle name="_Heading_Pricer_vpv_bei rates" xfId="3280"/>
    <cellStyle name="_Heading_Pricer_vpv_par swap rates" xfId="3281"/>
    <cellStyle name="_Heading_Sheet1" xfId="3282"/>
    <cellStyle name="_Heading_Sheet1 2" xfId="3283"/>
    <cellStyle name="_Heading_Sheet1 3" xfId="3284"/>
    <cellStyle name="_Heading_Sheet1_actuate" xfId="3285"/>
    <cellStyle name="_Heading_Sheet1_actuate 2" xfId="3286"/>
    <cellStyle name="_Heading_Sheet1_actuate 3" xfId="3287"/>
    <cellStyle name="_Heading_Sheet1_actuate_cashflows corp" xfId="3288"/>
    <cellStyle name="_Heading_Sheet1_actuate_cashflows Gov't AAA" xfId="3289"/>
    <cellStyle name="_Heading_Sheet1_actuate_cashflows ilb" xfId="3290"/>
    <cellStyle name="_Heading_Sheet1_actuate_cashflows lang staats" xfId="3291"/>
    <cellStyle name="_Heading_Sheet1_actuate_cashflows pan european 500mm" xfId="3292"/>
    <cellStyle name="_Heading_Sheet1_actuate_cashflows staats" xfId="3293"/>
    <cellStyle name="_Heading_Sheet1_actuate_excess returns bm matching pf" xfId="3294"/>
    <cellStyle name="_Heading_Sheet1_actuate_ilb reeel only" xfId="3295"/>
    <cellStyle name="_Heading_Sheet1_actuate_nominale counterpart ilb" xfId="3296"/>
    <cellStyle name="_Heading_Sheet1_actuate_tijdseries" xfId="3297"/>
    <cellStyle name="_Heading_Sheet1_actuate_tijdseries 2" xfId="3298"/>
    <cellStyle name="_Heading_Sheet1_actuate_tijdseries_bei rates" xfId="3299"/>
    <cellStyle name="_Heading_Sheet1_actuate_tijdseries_par swap rates" xfId="3300"/>
    <cellStyle name="_Heading_Sheet1_actuate_vpv" xfId="3301"/>
    <cellStyle name="_Heading_Sheet1_actuate_vpv 2" xfId="3302"/>
    <cellStyle name="_Heading_Sheet1_actuate_vpv return serie" xfId="3303"/>
    <cellStyle name="_Heading_Sheet1_actuate_vpv return serie 2" xfId="3304"/>
    <cellStyle name="_Heading_Sheet1_actuate_vpv return serie_bei rates" xfId="3305"/>
    <cellStyle name="_Heading_Sheet1_actuate_vpv return serie_par swap rates" xfId="3306"/>
    <cellStyle name="_Heading_Sheet1_actuate_vpv_bei rates" xfId="3307"/>
    <cellStyle name="_Heading_Sheet1_actuate_vpv_par swap rates" xfId="3308"/>
    <cellStyle name="_Heading_Sheet1_beleggingen" xfId="3309"/>
    <cellStyle name="_Heading_Sheet1_beleggingen 2" xfId="3310"/>
    <cellStyle name="_Heading_Sheet1_beleggingen_bei rates" xfId="3311"/>
    <cellStyle name="_Heading_Sheet1_beleggingen_par swap rates" xfId="3312"/>
    <cellStyle name="_Heading_Sheet1_cashflows corp" xfId="3313"/>
    <cellStyle name="_Heading_Sheet1_cashflows Gov't AAA" xfId="3314"/>
    <cellStyle name="_Heading_Sheet1_cashflows ilb" xfId="3315"/>
    <cellStyle name="_Heading_Sheet1_cashflows lang staats" xfId="3316"/>
    <cellStyle name="_Heading_Sheet1_cashflows pan european 500mm" xfId="3317"/>
    <cellStyle name="_Heading_Sheet1_cashflows staats" xfId="3318"/>
    <cellStyle name="_Heading_Sheet1_dv01" xfId="3319"/>
    <cellStyle name="_Heading_Sheet1_excess returns bm matching pf" xfId="3320"/>
    <cellStyle name="_Heading_Sheet1_feitelijk rendement" xfId="3321"/>
    <cellStyle name="_Heading_Sheet1_feitelijk rendement 2" xfId="3322"/>
    <cellStyle name="_Heading_Sheet1_feitelijk rendement_bei rates" xfId="3323"/>
    <cellStyle name="_Heading_Sheet1_feitelijk rendement_par swap rates" xfId="3324"/>
    <cellStyle name="_Heading_Sheet1_Gexa Multi Asset Path Generator" xfId="3325"/>
    <cellStyle name="_Heading_Sheet1_ilb reeel only" xfId="3326"/>
    <cellStyle name="_Heading_Sheet1_nominale counterpart ilb" xfId="3327"/>
    <cellStyle name="_Heading_Sheet1_tijdseries" xfId="3328"/>
    <cellStyle name="_Heading_Sheet1_tijdseries 2" xfId="3329"/>
    <cellStyle name="_Heading_Sheet1_tijdseries_bei rates" xfId="3330"/>
    <cellStyle name="_Heading_Sheet1_tijdseries_par swap rates" xfId="3331"/>
    <cellStyle name="_Heading_Sheet1_vpv" xfId="3332"/>
    <cellStyle name="_Heading_Sheet1_vpv 2" xfId="3333"/>
    <cellStyle name="_Heading_Sheet1_vpv return serie" xfId="3334"/>
    <cellStyle name="_Heading_Sheet1_vpv return serie 2" xfId="3335"/>
    <cellStyle name="_Heading_Sheet1_vpv return serie_bei rates" xfId="3336"/>
    <cellStyle name="_Heading_Sheet1_vpv return serie_par swap rates" xfId="3337"/>
    <cellStyle name="_Heading_Sheet1_vpv_bei rates" xfId="3338"/>
    <cellStyle name="_Heading_Sheet1_vpv_par swap rates" xfId="3339"/>
    <cellStyle name="_Heading_SPP Values as at 12 June 05" xfId="3340"/>
    <cellStyle name="_Heading_Tableau" xfId="3341"/>
    <cellStyle name="_Heading_Tableau 2" xfId="3342"/>
    <cellStyle name="_Heading_Tableau 3" xfId="3343"/>
    <cellStyle name="_Heading_Tableau_actuate" xfId="3344"/>
    <cellStyle name="_Heading_Tableau_actuate 2" xfId="3345"/>
    <cellStyle name="_Heading_Tableau_actuate 3" xfId="3346"/>
    <cellStyle name="_Heading_Tableau_actuate_cashflows corp" xfId="3347"/>
    <cellStyle name="_Heading_Tableau_actuate_cashflows Gov't AAA" xfId="3348"/>
    <cellStyle name="_Heading_Tableau_actuate_cashflows ilb" xfId="3349"/>
    <cellStyle name="_Heading_Tableau_actuate_cashflows lang staats" xfId="3350"/>
    <cellStyle name="_Heading_Tableau_actuate_cashflows pan european 500mm" xfId="3351"/>
    <cellStyle name="_Heading_Tableau_actuate_cashflows staats" xfId="3352"/>
    <cellStyle name="_Heading_Tableau_actuate_excess returns bm matching pf" xfId="3353"/>
    <cellStyle name="_Heading_Tableau_actuate_ilb reeel only" xfId="3354"/>
    <cellStyle name="_Heading_Tableau_actuate_nominale counterpart ilb" xfId="3355"/>
    <cellStyle name="_Heading_Tableau_actuate_tijdseries" xfId="3356"/>
    <cellStyle name="_Heading_Tableau_actuate_tijdseries 2" xfId="3357"/>
    <cellStyle name="_Heading_Tableau_actuate_tijdseries_bei rates" xfId="3358"/>
    <cellStyle name="_Heading_Tableau_actuate_tijdseries_par swap rates" xfId="3359"/>
    <cellStyle name="_Heading_Tableau_actuate_vpv" xfId="3360"/>
    <cellStyle name="_Heading_Tableau_actuate_vpv 2" xfId="3361"/>
    <cellStyle name="_Heading_Tableau_actuate_vpv return serie" xfId="3362"/>
    <cellStyle name="_Heading_Tableau_actuate_vpv return serie 2" xfId="3363"/>
    <cellStyle name="_Heading_Tableau_actuate_vpv return serie_bei rates" xfId="3364"/>
    <cellStyle name="_Heading_Tableau_actuate_vpv return serie_par swap rates" xfId="3365"/>
    <cellStyle name="_Heading_Tableau_actuate_vpv_bei rates" xfId="3366"/>
    <cellStyle name="_Heading_Tableau_actuate_vpv_par swap rates" xfId="3367"/>
    <cellStyle name="_Heading_Tableau_beleggingen" xfId="3368"/>
    <cellStyle name="_Heading_Tableau_beleggingen 2" xfId="3369"/>
    <cellStyle name="_Heading_Tableau_beleggingen_bei rates" xfId="3370"/>
    <cellStyle name="_Heading_Tableau_beleggingen_par swap rates" xfId="3371"/>
    <cellStyle name="_Heading_Tableau_cashflows corp" xfId="3372"/>
    <cellStyle name="_Heading_Tableau_cashflows Gov't AAA" xfId="3373"/>
    <cellStyle name="_Heading_Tableau_cashflows ilb" xfId="3374"/>
    <cellStyle name="_Heading_Tableau_cashflows lang staats" xfId="3375"/>
    <cellStyle name="_Heading_Tableau_cashflows pan european 500mm" xfId="3376"/>
    <cellStyle name="_Heading_Tableau_cashflows staats" xfId="3377"/>
    <cellStyle name="_Heading_Tableau_dv01" xfId="3378"/>
    <cellStyle name="_Heading_Tableau_excess returns bm matching pf" xfId="3379"/>
    <cellStyle name="_Heading_Tableau_feitelijk rendement" xfId="3380"/>
    <cellStyle name="_Heading_Tableau_feitelijk rendement 2" xfId="3381"/>
    <cellStyle name="_Heading_Tableau_feitelijk rendement_bei rates" xfId="3382"/>
    <cellStyle name="_Heading_Tableau_feitelijk rendement_par swap rates" xfId="3383"/>
    <cellStyle name="_Heading_Tableau_ilb reeel only" xfId="3384"/>
    <cellStyle name="_Heading_Tableau_nominale counterpart ilb" xfId="3385"/>
    <cellStyle name="_Heading_Tableau_tijdseries" xfId="3386"/>
    <cellStyle name="_Heading_Tableau_tijdseries 2" xfId="3387"/>
    <cellStyle name="_Heading_Tableau_tijdseries_bei rates" xfId="3388"/>
    <cellStyle name="_Heading_Tableau_tijdseries_par swap rates" xfId="3389"/>
    <cellStyle name="_Heading_Tableau_vpv" xfId="3390"/>
    <cellStyle name="_Heading_Tableau_vpv 2" xfId="3391"/>
    <cellStyle name="_Heading_Tableau_vpv return serie" xfId="3392"/>
    <cellStyle name="_Heading_Tableau_vpv return serie 2" xfId="3393"/>
    <cellStyle name="_Heading_Tableau_vpv return serie_bei rates" xfId="3394"/>
    <cellStyle name="_Heading_Tableau_vpv return serie_par swap rates" xfId="3395"/>
    <cellStyle name="_Heading_Tableau_vpv_bei rates" xfId="3396"/>
    <cellStyle name="_Heading_Tableau_vpv_par swap rates" xfId="3397"/>
    <cellStyle name="_Highlight" xfId="3398"/>
    <cellStyle name="_Highlight 2" xfId="3399"/>
    <cellStyle name="_Highlight 3" xfId="3400"/>
    <cellStyle name="_Multiple" xfId="3401"/>
    <cellStyle name="_Multiple 2" xfId="3402"/>
    <cellStyle name="_Multiple 3" xfId="3403"/>
    <cellStyle name="_MultipleSpace" xfId="3404"/>
    <cellStyle name="_MultipleSpace 2" xfId="3405"/>
    <cellStyle name="_MultipleSpace 3" xfId="3406"/>
    <cellStyle name="_SubHeading" xfId="3407"/>
    <cellStyle name="_SubHeading_allocatie" xfId="3408"/>
    <cellStyle name="_SubHeading_allocatie 2" xfId="3409"/>
    <cellStyle name="_SubHeading_allocatie 3" xfId="3410"/>
    <cellStyle name="_SubHeading_allocatie_actuate" xfId="3411"/>
    <cellStyle name="_SubHeading_allocatie_actuate 2" xfId="3412"/>
    <cellStyle name="_SubHeading_allocatie_actuate 3" xfId="3413"/>
    <cellStyle name="_SubHeading_allocatie_actuate_cashflows corp" xfId="3414"/>
    <cellStyle name="_SubHeading_allocatie_actuate_cashflows Gov't AAA" xfId="3415"/>
    <cellStyle name="_SubHeading_allocatie_actuate_cashflows ilb" xfId="3416"/>
    <cellStyle name="_SubHeading_allocatie_actuate_cashflows lang staats" xfId="3417"/>
    <cellStyle name="_SubHeading_allocatie_actuate_cashflows pan european 500mm" xfId="3418"/>
    <cellStyle name="_SubHeading_allocatie_actuate_cashflows staats" xfId="3419"/>
    <cellStyle name="_SubHeading_allocatie_actuate_excess returns bm matching pf" xfId="3420"/>
    <cellStyle name="_SubHeading_allocatie_actuate_ilb reeel only" xfId="3421"/>
    <cellStyle name="_SubHeading_allocatie_actuate_nominale counterpart ilb" xfId="3422"/>
    <cellStyle name="_SubHeading_allocatie_actuate_tijdseries" xfId="3423"/>
    <cellStyle name="_SubHeading_allocatie_actuate_tijdseries 2" xfId="3424"/>
    <cellStyle name="_SubHeading_allocatie_actuate_tijdseries_bei rates" xfId="3425"/>
    <cellStyle name="_SubHeading_allocatie_actuate_tijdseries_par swap rates" xfId="3426"/>
    <cellStyle name="_SubHeading_allocatie_actuate_vpv" xfId="3427"/>
    <cellStyle name="_SubHeading_allocatie_actuate_vpv 2" xfId="3428"/>
    <cellStyle name="_SubHeading_allocatie_actuate_vpv return serie" xfId="3429"/>
    <cellStyle name="_SubHeading_allocatie_actuate_vpv return serie 2" xfId="3430"/>
    <cellStyle name="_SubHeading_allocatie_actuate_vpv return serie_bei rates" xfId="3431"/>
    <cellStyle name="_SubHeading_allocatie_actuate_vpv return serie_par swap rates" xfId="3432"/>
    <cellStyle name="_SubHeading_allocatie_actuate_vpv_bei rates" xfId="3433"/>
    <cellStyle name="_SubHeading_allocatie_actuate_vpv_par swap rates" xfId="3434"/>
    <cellStyle name="_SubHeading_allocatie_beleggingen" xfId="3435"/>
    <cellStyle name="_SubHeading_allocatie_beleggingen 2" xfId="3436"/>
    <cellStyle name="_SubHeading_allocatie_beleggingen_bei rates" xfId="3437"/>
    <cellStyle name="_SubHeading_allocatie_beleggingen_par swap rates" xfId="3438"/>
    <cellStyle name="_SubHeading_allocatie_cashflows corp" xfId="3439"/>
    <cellStyle name="_SubHeading_allocatie_cashflows Gov't AAA" xfId="3440"/>
    <cellStyle name="_SubHeading_allocatie_cashflows ilb" xfId="3441"/>
    <cellStyle name="_SubHeading_allocatie_cashflows lang staats" xfId="3442"/>
    <cellStyle name="_SubHeading_allocatie_cashflows pan european 500mm" xfId="3443"/>
    <cellStyle name="_SubHeading_allocatie_cashflows staats" xfId="3444"/>
    <cellStyle name="_SubHeading_allocatie_dv01" xfId="3445"/>
    <cellStyle name="_SubHeading_allocatie_excess returns bm matching pf" xfId="3446"/>
    <cellStyle name="_SubHeading_allocatie_feitelijk rendement" xfId="3447"/>
    <cellStyle name="_SubHeading_allocatie_feitelijk rendement 2" xfId="3448"/>
    <cellStyle name="_SubHeading_allocatie_feitelijk rendement_bei rates" xfId="3449"/>
    <cellStyle name="_SubHeading_allocatie_feitelijk rendement_par swap rates" xfId="3450"/>
    <cellStyle name="_SubHeading_allocatie_ilb reeel only" xfId="3451"/>
    <cellStyle name="_SubHeading_allocatie_nominale counterpart ilb" xfId="3452"/>
    <cellStyle name="_SubHeading_allocatie_tijdseries" xfId="3453"/>
    <cellStyle name="_SubHeading_allocatie_tijdseries 2" xfId="3454"/>
    <cellStyle name="_SubHeading_allocatie_tijdseries_bei rates" xfId="3455"/>
    <cellStyle name="_SubHeading_allocatie_tijdseries_par swap rates" xfId="3456"/>
    <cellStyle name="_SubHeading_allocatie_vpv" xfId="3457"/>
    <cellStyle name="_SubHeading_allocatie_vpv 2" xfId="3458"/>
    <cellStyle name="_SubHeading_allocatie_vpv return serie" xfId="3459"/>
    <cellStyle name="_SubHeading_allocatie_vpv return serie 2" xfId="3460"/>
    <cellStyle name="_SubHeading_allocatie_vpv return serie_bei rates" xfId="3461"/>
    <cellStyle name="_SubHeading_allocatie_vpv return serie_par swap rates" xfId="3462"/>
    <cellStyle name="_SubHeading_allocatie_vpv_bei rates" xfId="3463"/>
    <cellStyle name="_SubHeading_allocatie_vpv_par swap rates" xfId="3464"/>
    <cellStyle name="_SubHeading_Asset Cashflows" xfId="3465"/>
    <cellStyle name="_SubHeading_Asset Cashflows 2" xfId="3466"/>
    <cellStyle name="_SubHeading_Asset Cashflows 3" xfId="3467"/>
    <cellStyle name="_SubHeading_Asset Cashflows_actuate" xfId="3468"/>
    <cellStyle name="_SubHeading_Asset Cashflows_actuate 2" xfId="3469"/>
    <cellStyle name="_SubHeading_Asset Cashflows_actuate 3" xfId="3470"/>
    <cellStyle name="_SubHeading_Asset Cashflows_actuate_cashflows corp" xfId="3471"/>
    <cellStyle name="_SubHeading_Asset Cashflows_actuate_cashflows Gov't AAA" xfId="3472"/>
    <cellStyle name="_SubHeading_Asset Cashflows_actuate_cashflows ilb" xfId="3473"/>
    <cellStyle name="_SubHeading_Asset Cashflows_actuate_cashflows lang staats" xfId="3474"/>
    <cellStyle name="_SubHeading_Asset Cashflows_actuate_cashflows pan european 500mm" xfId="3475"/>
    <cellStyle name="_SubHeading_Asset Cashflows_actuate_cashflows staats" xfId="3476"/>
    <cellStyle name="_SubHeading_Asset Cashflows_actuate_excess returns bm matching pf" xfId="3477"/>
    <cellStyle name="_SubHeading_Asset Cashflows_actuate_ilb reeel only" xfId="3478"/>
    <cellStyle name="_SubHeading_Asset Cashflows_actuate_nominale counterpart ilb" xfId="3479"/>
    <cellStyle name="_SubHeading_Asset Cashflows_actuate_tijdseries" xfId="3480"/>
    <cellStyle name="_SubHeading_Asset Cashflows_actuate_tijdseries 2" xfId="3481"/>
    <cellStyle name="_SubHeading_Asset Cashflows_actuate_tijdseries_bei rates" xfId="3482"/>
    <cellStyle name="_SubHeading_Asset Cashflows_actuate_tijdseries_par swap rates" xfId="3483"/>
    <cellStyle name="_SubHeading_Asset Cashflows_actuate_vpv" xfId="3484"/>
    <cellStyle name="_SubHeading_Asset Cashflows_actuate_vpv 2" xfId="3485"/>
    <cellStyle name="_SubHeading_Asset Cashflows_actuate_vpv return serie" xfId="3486"/>
    <cellStyle name="_SubHeading_Asset Cashflows_actuate_vpv return serie 2" xfId="3487"/>
    <cellStyle name="_SubHeading_Asset Cashflows_actuate_vpv return serie_bei rates" xfId="3488"/>
    <cellStyle name="_SubHeading_Asset Cashflows_actuate_vpv return serie_par swap rates" xfId="3489"/>
    <cellStyle name="_SubHeading_Asset Cashflows_actuate_vpv_bei rates" xfId="3490"/>
    <cellStyle name="_SubHeading_Asset Cashflows_actuate_vpv_par swap rates" xfId="3491"/>
    <cellStyle name="_SubHeading_Asset Cashflows_beleggingen" xfId="3492"/>
    <cellStyle name="_SubHeading_Asset Cashflows_beleggingen 2" xfId="3493"/>
    <cellStyle name="_SubHeading_Asset Cashflows_beleggingen_bei rates" xfId="3494"/>
    <cellStyle name="_SubHeading_Asset Cashflows_beleggingen_par swap rates" xfId="3495"/>
    <cellStyle name="_SubHeading_Asset Cashflows_cashflows corp" xfId="3496"/>
    <cellStyle name="_SubHeading_Asset Cashflows_cashflows Gov't AAA" xfId="3497"/>
    <cellStyle name="_SubHeading_Asset Cashflows_cashflows ilb" xfId="3498"/>
    <cellStyle name="_SubHeading_Asset Cashflows_cashflows lang staats" xfId="3499"/>
    <cellStyle name="_SubHeading_Asset Cashflows_cashflows pan european 500mm" xfId="3500"/>
    <cellStyle name="_SubHeading_Asset Cashflows_cashflows staats" xfId="3501"/>
    <cellStyle name="_SubHeading_Asset Cashflows_dv01" xfId="3502"/>
    <cellStyle name="_SubHeading_Asset Cashflows_excess returns bm matching pf" xfId="3503"/>
    <cellStyle name="_SubHeading_Asset Cashflows_feitelijk rendement" xfId="3504"/>
    <cellStyle name="_SubHeading_Asset Cashflows_feitelijk rendement 2" xfId="3505"/>
    <cellStyle name="_SubHeading_Asset Cashflows_feitelijk rendement_bei rates" xfId="3506"/>
    <cellStyle name="_SubHeading_Asset Cashflows_feitelijk rendement_par swap rates" xfId="3507"/>
    <cellStyle name="_SubHeading_Asset Cashflows_ilb reeel only" xfId="3508"/>
    <cellStyle name="_SubHeading_Asset Cashflows_nominale counterpart ilb" xfId="3509"/>
    <cellStyle name="_SubHeading_Asset Cashflows_tijdseries" xfId="3510"/>
    <cellStyle name="_SubHeading_Asset Cashflows_tijdseries 2" xfId="3511"/>
    <cellStyle name="_SubHeading_Asset Cashflows_tijdseries_bei rates" xfId="3512"/>
    <cellStyle name="_SubHeading_Asset Cashflows_tijdseries_par swap rates" xfId="3513"/>
    <cellStyle name="_SubHeading_Asset Cashflows_vpv" xfId="3514"/>
    <cellStyle name="_SubHeading_Asset Cashflows_vpv 2" xfId="3515"/>
    <cellStyle name="_SubHeading_Asset Cashflows_vpv return serie" xfId="3516"/>
    <cellStyle name="_SubHeading_Asset Cashflows_vpv return serie 2" xfId="3517"/>
    <cellStyle name="_SubHeading_Asset Cashflows_vpv return serie_bei rates" xfId="3518"/>
    <cellStyle name="_SubHeading_Asset Cashflows_vpv return serie_par swap rates" xfId="3519"/>
    <cellStyle name="_SubHeading_Asset Cashflows_vpv_bei rates" xfId="3520"/>
    <cellStyle name="_SubHeading_Asset Cashflows_vpv_par swap rates" xfId="3521"/>
    <cellStyle name="_SubHeading_CashFlows " xfId="3522"/>
    <cellStyle name="_SubHeading_CashFlows  2" xfId="3523"/>
    <cellStyle name="_SubHeading_CashFlows  3" xfId="3524"/>
    <cellStyle name="_SubHeading_CashFlows _actuate" xfId="3525"/>
    <cellStyle name="_SubHeading_CashFlows _actuate 2" xfId="3526"/>
    <cellStyle name="_SubHeading_CashFlows _actuate 3" xfId="3527"/>
    <cellStyle name="_SubHeading_CashFlows _actuate_cashflows corp" xfId="3528"/>
    <cellStyle name="_SubHeading_CashFlows _actuate_cashflows Gov't AAA" xfId="3529"/>
    <cellStyle name="_SubHeading_CashFlows _actuate_cashflows ilb" xfId="3530"/>
    <cellStyle name="_SubHeading_CashFlows _actuate_cashflows lang staats" xfId="3531"/>
    <cellStyle name="_SubHeading_CashFlows _actuate_cashflows pan european 500mm" xfId="3532"/>
    <cellStyle name="_SubHeading_CashFlows _actuate_cashflows staats" xfId="3533"/>
    <cellStyle name="_SubHeading_CashFlows _actuate_excess returns bm matching pf" xfId="3534"/>
    <cellStyle name="_SubHeading_CashFlows _actuate_ilb reeel only" xfId="3535"/>
    <cellStyle name="_SubHeading_CashFlows _actuate_nominale counterpart ilb" xfId="3536"/>
    <cellStyle name="_SubHeading_CashFlows _actuate_tijdseries" xfId="3537"/>
    <cellStyle name="_SubHeading_CashFlows _actuate_tijdseries 2" xfId="3538"/>
    <cellStyle name="_SubHeading_CashFlows _actuate_tijdseries_bei rates" xfId="3539"/>
    <cellStyle name="_SubHeading_CashFlows _actuate_tijdseries_par swap rates" xfId="3540"/>
    <cellStyle name="_SubHeading_CashFlows _actuate_vpv" xfId="3541"/>
    <cellStyle name="_SubHeading_CashFlows _actuate_vpv 2" xfId="3542"/>
    <cellStyle name="_SubHeading_CashFlows _actuate_vpv return serie" xfId="3543"/>
    <cellStyle name="_SubHeading_CashFlows _actuate_vpv return serie 2" xfId="3544"/>
    <cellStyle name="_SubHeading_CashFlows _actuate_vpv return serie_bei rates" xfId="3545"/>
    <cellStyle name="_SubHeading_CashFlows _actuate_vpv return serie_par swap rates" xfId="3546"/>
    <cellStyle name="_SubHeading_CashFlows _actuate_vpv_bei rates" xfId="3547"/>
    <cellStyle name="_SubHeading_CashFlows _actuate_vpv_par swap rates" xfId="3548"/>
    <cellStyle name="_SubHeading_CashFlows _beleggingen" xfId="3549"/>
    <cellStyle name="_SubHeading_CashFlows _beleggingen 2" xfId="3550"/>
    <cellStyle name="_SubHeading_CashFlows _beleggingen_bei rates" xfId="3551"/>
    <cellStyle name="_SubHeading_CashFlows _beleggingen_par swap rates" xfId="3552"/>
    <cellStyle name="_SubHeading_CashFlows _cashflows corp" xfId="3553"/>
    <cellStyle name="_SubHeading_CashFlows _cashflows Gov't AAA" xfId="3554"/>
    <cellStyle name="_SubHeading_CashFlows _cashflows ilb" xfId="3555"/>
    <cellStyle name="_SubHeading_CashFlows _cashflows lang staats" xfId="3556"/>
    <cellStyle name="_SubHeading_CashFlows _cashflows pan european 500mm" xfId="3557"/>
    <cellStyle name="_SubHeading_CashFlows _cashflows staats" xfId="3558"/>
    <cellStyle name="_SubHeading_CashFlows _dv01" xfId="3559"/>
    <cellStyle name="_SubHeading_CashFlows _excess returns bm matching pf" xfId="3560"/>
    <cellStyle name="_SubHeading_CashFlows _feitelijk rendement" xfId="3561"/>
    <cellStyle name="_SubHeading_CashFlows _feitelijk rendement 2" xfId="3562"/>
    <cellStyle name="_SubHeading_CashFlows _feitelijk rendement_bei rates" xfId="3563"/>
    <cellStyle name="_SubHeading_CashFlows _feitelijk rendement_par swap rates" xfId="3564"/>
    <cellStyle name="_SubHeading_CashFlows _ilb reeel only" xfId="3565"/>
    <cellStyle name="_SubHeading_CashFlows _nominale counterpart ilb" xfId="3566"/>
    <cellStyle name="_SubHeading_CashFlows _tijdseries" xfId="3567"/>
    <cellStyle name="_SubHeading_CashFlows _tijdseries 2" xfId="3568"/>
    <cellStyle name="_SubHeading_CashFlows _tijdseries_bei rates" xfId="3569"/>
    <cellStyle name="_SubHeading_CashFlows _tijdseries_par swap rates" xfId="3570"/>
    <cellStyle name="_SubHeading_CashFlows _vpv" xfId="3571"/>
    <cellStyle name="_SubHeading_CashFlows _vpv 2" xfId="3572"/>
    <cellStyle name="_SubHeading_CashFlows _vpv return serie" xfId="3573"/>
    <cellStyle name="_SubHeading_CashFlows _vpv return serie 2" xfId="3574"/>
    <cellStyle name="_SubHeading_CashFlows _vpv return serie_bei rates" xfId="3575"/>
    <cellStyle name="_SubHeading_CashFlows _vpv return serie_par swap rates" xfId="3576"/>
    <cellStyle name="_SubHeading_CashFlows _vpv_bei rates" xfId="3577"/>
    <cellStyle name="_SubHeading_CashFlows _vpv_par swap rates" xfId="3578"/>
    <cellStyle name="_SubHeading_Combined CashFlows" xfId="3579"/>
    <cellStyle name="_SubHeading_Combined CashFlows 2" xfId="3580"/>
    <cellStyle name="_SubHeading_Combined CashFlows 3" xfId="3581"/>
    <cellStyle name="_SubHeading_Combined CashFlows_actuate" xfId="3582"/>
    <cellStyle name="_SubHeading_Combined CashFlows_actuate 2" xfId="3583"/>
    <cellStyle name="_SubHeading_Combined CashFlows_actuate 3" xfId="3584"/>
    <cellStyle name="_SubHeading_Combined CashFlows_actuate_cashflows corp" xfId="3585"/>
    <cellStyle name="_SubHeading_Combined CashFlows_actuate_cashflows Gov't AAA" xfId="3586"/>
    <cellStyle name="_SubHeading_Combined CashFlows_actuate_cashflows ilb" xfId="3587"/>
    <cellStyle name="_SubHeading_Combined CashFlows_actuate_cashflows lang staats" xfId="3588"/>
    <cellStyle name="_SubHeading_Combined CashFlows_actuate_cashflows pan european 500mm" xfId="3589"/>
    <cellStyle name="_SubHeading_Combined CashFlows_actuate_cashflows staats" xfId="3590"/>
    <cellStyle name="_SubHeading_Combined CashFlows_actuate_excess returns bm matching pf" xfId="3591"/>
    <cellStyle name="_SubHeading_Combined CashFlows_actuate_ilb reeel only" xfId="3592"/>
    <cellStyle name="_SubHeading_Combined CashFlows_actuate_nominale counterpart ilb" xfId="3593"/>
    <cellStyle name="_SubHeading_Combined CashFlows_actuate_tijdseries" xfId="3594"/>
    <cellStyle name="_SubHeading_Combined CashFlows_actuate_tijdseries 2" xfId="3595"/>
    <cellStyle name="_SubHeading_Combined CashFlows_actuate_tijdseries_bei rates" xfId="3596"/>
    <cellStyle name="_SubHeading_Combined CashFlows_actuate_tijdseries_par swap rates" xfId="3597"/>
    <cellStyle name="_SubHeading_Combined CashFlows_actuate_vpv" xfId="3598"/>
    <cellStyle name="_SubHeading_Combined CashFlows_actuate_vpv 2" xfId="3599"/>
    <cellStyle name="_SubHeading_Combined CashFlows_actuate_vpv return serie" xfId="3600"/>
    <cellStyle name="_SubHeading_Combined CashFlows_actuate_vpv return serie 2" xfId="3601"/>
    <cellStyle name="_SubHeading_Combined CashFlows_actuate_vpv return serie_bei rates" xfId="3602"/>
    <cellStyle name="_SubHeading_Combined CashFlows_actuate_vpv return serie_par swap rates" xfId="3603"/>
    <cellStyle name="_SubHeading_Combined CashFlows_actuate_vpv_bei rates" xfId="3604"/>
    <cellStyle name="_SubHeading_Combined CashFlows_actuate_vpv_par swap rates" xfId="3605"/>
    <cellStyle name="_SubHeading_Combined CashFlows_beleggingen" xfId="3606"/>
    <cellStyle name="_SubHeading_Combined CashFlows_beleggingen 2" xfId="3607"/>
    <cellStyle name="_SubHeading_Combined CashFlows_beleggingen_bei rates" xfId="3608"/>
    <cellStyle name="_SubHeading_Combined CashFlows_beleggingen_par swap rates" xfId="3609"/>
    <cellStyle name="_SubHeading_Combined CashFlows_cashflows corp" xfId="3610"/>
    <cellStyle name="_SubHeading_Combined CashFlows_cashflows Gov't AAA" xfId="3611"/>
    <cellStyle name="_SubHeading_Combined CashFlows_cashflows ilb" xfId="3612"/>
    <cellStyle name="_SubHeading_Combined CashFlows_cashflows lang staats" xfId="3613"/>
    <cellStyle name="_SubHeading_Combined CashFlows_cashflows pan european 500mm" xfId="3614"/>
    <cellStyle name="_SubHeading_Combined CashFlows_cashflows staats" xfId="3615"/>
    <cellStyle name="_SubHeading_Combined CashFlows_dv01" xfId="3616"/>
    <cellStyle name="_SubHeading_Combined CashFlows_excess returns bm matching pf" xfId="3617"/>
    <cellStyle name="_SubHeading_Combined CashFlows_feitelijk rendement" xfId="3618"/>
    <cellStyle name="_SubHeading_Combined CashFlows_feitelijk rendement 2" xfId="3619"/>
    <cellStyle name="_SubHeading_Combined CashFlows_feitelijk rendement_bei rates" xfId="3620"/>
    <cellStyle name="_SubHeading_Combined CashFlows_feitelijk rendement_par swap rates" xfId="3621"/>
    <cellStyle name="_SubHeading_Combined CashFlows_ilb reeel only" xfId="3622"/>
    <cellStyle name="_SubHeading_Combined CashFlows_nominale counterpart ilb" xfId="3623"/>
    <cellStyle name="_SubHeading_Combined CashFlows_tijdseries" xfId="3624"/>
    <cellStyle name="_SubHeading_Combined CashFlows_tijdseries 2" xfId="3625"/>
    <cellStyle name="_SubHeading_Combined CashFlows_tijdseries_bei rates" xfId="3626"/>
    <cellStyle name="_SubHeading_Combined CashFlows_tijdseries_par swap rates" xfId="3627"/>
    <cellStyle name="_SubHeading_Combined CashFlows_vpv" xfId="3628"/>
    <cellStyle name="_SubHeading_Combined CashFlows_vpv 2" xfId="3629"/>
    <cellStyle name="_SubHeading_Combined CashFlows_vpv return serie" xfId="3630"/>
    <cellStyle name="_SubHeading_Combined CashFlows_vpv return serie 2" xfId="3631"/>
    <cellStyle name="_SubHeading_Combined CashFlows_vpv return serie_bei rates" xfId="3632"/>
    <cellStyle name="_SubHeading_Combined CashFlows_vpv return serie_par swap rates" xfId="3633"/>
    <cellStyle name="_SubHeading_Combined CashFlows_vpv_bei rates" xfId="3634"/>
    <cellStyle name="_SubHeading_Combined CashFlows_vpv_par swap rates" xfId="3635"/>
    <cellStyle name="_SubHeading_FP Liabilities_19oct05 v2" xfId="3636"/>
    <cellStyle name="_SubHeading_FP Liabilities_19oct05 v2 2" xfId="3637"/>
    <cellStyle name="_SubHeading_FP Liabilities_19oct05 v2 3" xfId="3638"/>
    <cellStyle name="_SubHeading_FP Liabilities_19oct05 v2_actuate" xfId="3639"/>
    <cellStyle name="_SubHeading_FP Liabilities_19oct05 v2_actuate 2" xfId="3640"/>
    <cellStyle name="_SubHeading_FP Liabilities_19oct05 v2_actuate 3" xfId="3641"/>
    <cellStyle name="_SubHeading_FP Liabilities_19oct05 v2_actuate_cashflows corp" xfId="3642"/>
    <cellStyle name="_SubHeading_FP Liabilities_19oct05 v2_actuate_cashflows Gov't AAA" xfId="3643"/>
    <cellStyle name="_SubHeading_FP Liabilities_19oct05 v2_actuate_cashflows ilb" xfId="3644"/>
    <cellStyle name="_SubHeading_FP Liabilities_19oct05 v2_actuate_cashflows lang staats" xfId="3645"/>
    <cellStyle name="_SubHeading_FP Liabilities_19oct05 v2_actuate_cashflows pan european 500mm" xfId="3646"/>
    <cellStyle name="_SubHeading_FP Liabilities_19oct05 v2_actuate_cashflows staats" xfId="3647"/>
    <cellStyle name="_SubHeading_FP Liabilities_19oct05 v2_actuate_excess returns bm matching pf" xfId="3648"/>
    <cellStyle name="_SubHeading_FP Liabilities_19oct05 v2_actuate_ilb reeel only" xfId="3649"/>
    <cellStyle name="_SubHeading_FP Liabilities_19oct05 v2_actuate_nominale counterpart ilb" xfId="3650"/>
    <cellStyle name="_SubHeading_FP Liabilities_19oct05 v2_actuate_tijdseries" xfId="3651"/>
    <cellStyle name="_SubHeading_FP Liabilities_19oct05 v2_actuate_tijdseries 2" xfId="3652"/>
    <cellStyle name="_SubHeading_FP Liabilities_19oct05 v2_actuate_tijdseries_bei rates" xfId="3653"/>
    <cellStyle name="_SubHeading_FP Liabilities_19oct05 v2_actuate_tijdseries_par swap rates" xfId="3654"/>
    <cellStyle name="_SubHeading_FP Liabilities_19oct05 v2_actuate_vpv" xfId="3655"/>
    <cellStyle name="_SubHeading_FP Liabilities_19oct05 v2_actuate_vpv 2" xfId="3656"/>
    <cellStyle name="_SubHeading_FP Liabilities_19oct05 v2_actuate_vpv return serie" xfId="3657"/>
    <cellStyle name="_SubHeading_FP Liabilities_19oct05 v2_actuate_vpv return serie 2" xfId="3658"/>
    <cellStyle name="_SubHeading_FP Liabilities_19oct05 v2_actuate_vpv return serie_bei rates" xfId="3659"/>
    <cellStyle name="_SubHeading_FP Liabilities_19oct05 v2_actuate_vpv return serie_par swap rates" xfId="3660"/>
    <cellStyle name="_SubHeading_FP Liabilities_19oct05 v2_actuate_vpv_bei rates" xfId="3661"/>
    <cellStyle name="_SubHeading_FP Liabilities_19oct05 v2_actuate_vpv_par swap rates" xfId="3662"/>
    <cellStyle name="_SubHeading_FP Liabilities_19oct05 v2_beleggingen" xfId="3663"/>
    <cellStyle name="_SubHeading_FP Liabilities_19oct05 v2_beleggingen 2" xfId="3664"/>
    <cellStyle name="_SubHeading_FP Liabilities_19oct05 v2_beleggingen_bei rates" xfId="3665"/>
    <cellStyle name="_SubHeading_FP Liabilities_19oct05 v2_beleggingen_par swap rates" xfId="3666"/>
    <cellStyle name="_SubHeading_FP Liabilities_19oct05 v2_cashflows corp" xfId="3667"/>
    <cellStyle name="_SubHeading_FP Liabilities_19oct05 v2_cashflows Gov't AAA" xfId="3668"/>
    <cellStyle name="_SubHeading_FP Liabilities_19oct05 v2_cashflows ilb" xfId="3669"/>
    <cellStyle name="_SubHeading_FP Liabilities_19oct05 v2_cashflows lang staats" xfId="3670"/>
    <cellStyle name="_SubHeading_FP Liabilities_19oct05 v2_cashflows pan european 500mm" xfId="3671"/>
    <cellStyle name="_SubHeading_FP Liabilities_19oct05 v2_cashflows staats" xfId="3672"/>
    <cellStyle name="_SubHeading_FP Liabilities_19oct05 v2_dv01" xfId="3673"/>
    <cellStyle name="_SubHeading_FP Liabilities_19oct05 v2_excess returns bm matching pf" xfId="3674"/>
    <cellStyle name="_SubHeading_FP Liabilities_19oct05 v2_feitelijk rendement" xfId="3675"/>
    <cellStyle name="_SubHeading_FP Liabilities_19oct05 v2_feitelijk rendement 2" xfId="3676"/>
    <cellStyle name="_SubHeading_FP Liabilities_19oct05 v2_feitelijk rendement_bei rates" xfId="3677"/>
    <cellStyle name="_SubHeading_FP Liabilities_19oct05 v2_feitelijk rendement_par swap rates" xfId="3678"/>
    <cellStyle name="_SubHeading_FP Liabilities_19oct05 v2_ilb reeel only" xfId="3679"/>
    <cellStyle name="_SubHeading_FP Liabilities_19oct05 v2_nominale counterpart ilb" xfId="3680"/>
    <cellStyle name="_SubHeading_FP Liabilities_19oct05 v2_tijdseries" xfId="3681"/>
    <cellStyle name="_SubHeading_FP Liabilities_19oct05 v2_tijdseries 2" xfId="3682"/>
    <cellStyle name="_SubHeading_FP Liabilities_19oct05 v2_tijdseries_bei rates" xfId="3683"/>
    <cellStyle name="_SubHeading_FP Liabilities_19oct05 v2_tijdseries_par swap rates" xfId="3684"/>
    <cellStyle name="_SubHeading_FP Liabilities_19oct05 v2_vpv" xfId="3685"/>
    <cellStyle name="_SubHeading_FP Liabilities_19oct05 v2_vpv 2" xfId="3686"/>
    <cellStyle name="_SubHeading_FP Liabilities_19oct05 v2_vpv return serie" xfId="3687"/>
    <cellStyle name="_SubHeading_FP Liabilities_19oct05 v2_vpv return serie 2" xfId="3688"/>
    <cellStyle name="_SubHeading_FP Liabilities_19oct05 v2_vpv return serie_bei rates" xfId="3689"/>
    <cellStyle name="_SubHeading_FP Liabilities_19oct05 v2_vpv return serie_par swap rates" xfId="3690"/>
    <cellStyle name="_SubHeading_FP Liabilities_19oct05 v2_vpv_bei rates" xfId="3691"/>
    <cellStyle name="_SubHeading_FP Liabilities_19oct05 v2_vpv_par swap rates" xfId="3692"/>
    <cellStyle name="_SubHeading_Govt Bond Data" xfId="3693"/>
    <cellStyle name="_SubHeading_INF Benchmark " xfId="3694"/>
    <cellStyle name="_SubHeading_InitialPosition" xfId="3695"/>
    <cellStyle name="_SubHeading_IR Benchmark" xfId="3696"/>
    <cellStyle name="_SubHeading_June 05 CF" xfId="3697"/>
    <cellStyle name="_SubHeading_June 05 CF 2" xfId="3698"/>
    <cellStyle name="_SubHeading_June 05 CF 3" xfId="3699"/>
    <cellStyle name="_SubHeading_June 05 CF_actuate" xfId="3700"/>
    <cellStyle name="_SubHeading_June 05 CF_actuate 2" xfId="3701"/>
    <cellStyle name="_SubHeading_June 05 CF_actuate 3" xfId="3702"/>
    <cellStyle name="_SubHeading_June 05 CF_actuate_cashflows corp" xfId="3703"/>
    <cellStyle name="_SubHeading_June 05 CF_actuate_cashflows Gov't AAA" xfId="3704"/>
    <cellStyle name="_SubHeading_June 05 CF_actuate_cashflows ilb" xfId="3705"/>
    <cellStyle name="_SubHeading_June 05 CF_actuate_cashflows lang staats" xfId="3706"/>
    <cellStyle name="_SubHeading_June 05 CF_actuate_cashflows pan european 500mm" xfId="3707"/>
    <cellStyle name="_SubHeading_June 05 CF_actuate_cashflows staats" xfId="3708"/>
    <cellStyle name="_SubHeading_June 05 CF_actuate_excess returns bm matching pf" xfId="3709"/>
    <cellStyle name="_SubHeading_June 05 CF_actuate_ilb reeel only" xfId="3710"/>
    <cellStyle name="_SubHeading_June 05 CF_actuate_nominale counterpart ilb" xfId="3711"/>
    <cellStyle name="_SubHeading_June 05 CF_actuate_tijdseries" xfId="3712"/>
    <cellStyle name="_SubHeading_June 05 CF_actuate_tijdseries 2" xfId="3713"/>
    <cellStyle name="_SubHeading_June 05 CF_actuate_tijdseries_bei rates" xfId="3714"/>
    <cellStyle name="_SubHeading_June 05 CF_actuate_tijdseries_par swap rates" xfId="3715"/>
    <cellStyle name="_SubHeading_June 05 CF_actuate_vpv" xfId="3716"/>
    <cellStyle name="_SubHeading_June 05 CF_actuate_vpv 2" xfId="3717"/>
    <cellStyle name="_SubHeading_June 05 CF_actuate_vpv return serie" xfId="3718"/>
    <cellStyle name="_SubHeading_June 05 CF_actuate_vpv return serie 2" xfId="3719"/>
    <cellStyle name="_SubHeading_June 05 CF_actuate_vpv return serie_bei rates" xfId="3720"/>
    <cellStyle name="_SubHeading_June 05 CF_actuate_vpv return serie_par swap rates" xfId="3721"/>
    <cellStyle name="_SubHeading_June 05 CF_actuate_vpv_bei rates" xfId="3722"/>
    <cellStyle name="_SubHeading_June 05 CF_actuate_vpv_par swap rates" xfId="3723"/>
    <cellStyle name="_SubHeading_June 05 CF_beleggingen" xfId="3724"/>
    <cellStyle name="_SubHeading_June 05 CF_beleggingen 2" xfId="3725"/>
    <cellStyle name="_SubHeading_June 05 CF_beleggingen_bei rates" xfId="3726"/>
    <cellStyle name="_SubHeading_June 05 CF_beleggingen_par swap rates" xfId="3727"/>
    <cellStyle name="_SubHeading_June 05 CF_cashflows corp" xfId="3728"/>
    <cellStyle name="_SubHeading_June 05 CF_cashflows Gov't AAA" xfId="3729"/>
    <cellStyle name="_SubHeading_June 05 CF_cashflows ilb" xfId="3730"/>
    <cellStyle name="_SubHeading_June 05 CF_cashflows lang staats" xfId="3731"/>
    <cellStyle name="_SubHeading_June 05 CF_cashflows pan european 500mm" xfId="3732"/>
    <cellStyle name="_SubHeading_June 05 CF_cashflows staats" xfId="3733"/>
    <cellStyle name="_SubHeading_June 05 CF_dv01" xfId="3734"/>
    <cellStyle name="_SubHeading_June 05 CF_excess returns bm matching pf" xfId="3735"/>
    <cellStyle name="_SubHeading_June 05 CF_feitelijk rendement" xfId="3736"/>
    <cellStyle name="_SubHeading_June 05 CF_feitelijk rendement 2" xfId="3737"/>
    <cellStyle name="_SubHeading_June 05 CF_feitelijk rendement_bei rates" xfId="3738"/>
    <cellStyle name="_SubHeading_June 05 CF_feitelijk rendement_par swap rates" xfId="3739"/>
    <cellStyle name="_SubHeading_June 05 CF_ilb reeel only" xfId="3740"/>
    <cellStyle name="_SubHeading_June 05 CF_nominale counterpart ilb" xfId="3741"/>
    <cellStyle name="_SubHeading_June 05 CF_tijdseries" xfId="3742"/>
    <cellStyle name="_SubHeading_June 05 CF_tijdseries 2" xfId="3743"/>
    <cellStyle name="_SubHeading_June 05 CF_tijdseries_bei rates" xfId="3744"/>
    <cellStyle name="_SubHeading_June 05 CF_tijdseries_par swap rates" xfId="3745"/>
    <cellStyle name="_SubHeading_June 05 CF_vpv" xfId="3746"/>
    <cellStyle name="_SubHeading_June 05 CF_vpv 2" xfId="3747"/>
    <cellStyle name="_SubHeading_June 05 CF_vpv return serie" xfId="3748"/>
    <cellStyle name="_SubHeading_June 05 CF_vpv return serie 2" xfId="3749"/>
    <cellStyle name="_SubHeading_June 05 CF_vpv return serie_bei rates" xfId="3750"/>
    <cellStyle name="_SubHeading_June 05 CF_vpv return serie_par swap rates" xfId="3751"/>
    <cellStyle name="_SubHeading_June 05 CF_vpv_bei rates" xfId="3752"/>
    <cellStyle name="_SubHeading_June 05 CF_vpv_par swap rates" xfId="3753"/>
    <cellStyle name="_SubHeading_June05" xfId="3754"/>
    <cellStyle name="_SubHeading_LDI Characts" xfId="3755"/>
    <cellStyle name="_SubHeading_Liabs DV01" xfId="3756"/>
    <cellStyle name="_SubHeading_Liabs DV01 2" xfId="3757"/>
    <cellStyle name="_SubHeading_Liabs DV01 3" xfId="3758"/>
    <cellStyle name="_SubHeading_Liabs DV01_actuate" xfId="3759"/>
    <cellStyle name="_SubHeading_Liabs DV01_actuate 2" xfId="3760"/>
    <cellStyle name="_SubHeading_Liabs DV01_actuate 3" xfId="3761"/>
    <cellStyle name="_SubHeading_Liabs DV01_actuate_cashflows corp" xfId="3762"/>
    <cellStyle name="_SubHeading_Liabs DV01_actuate_cashflows Gov't AAA" xfId="3763"/>
    <cellStyle name="_SubHeading_Liabs DV01_actuate_cashflows ilb" xfId="3764"/>
    <cellStyle name="_SubHeading_Liabs DV01_actuate_cashflows lang staats" xfId="3765"/>
    <cellStyle name="_SubHeading_Liabs DV01_actuate_cashflows pan european 500mm" xfId="3766"/>
    <cellStyle name="_SubHeading_Liabs DV01_actuate_cashflows staats" xfId="3767"/>
    <cellStyle name="_SubHeading_Liabs DV01_actuate_excess returns bm matching pf" xfId="3768"/>
    <cellStyle name="_SubHeading_Liabs DV01_actuate_ilb reeel only" xfId="3769"/>
    <cellStyle name="_SubHeading_Liabs DV01_actuate_nominale counterpart ilb" xfId="3770"/>
    <cellStyle name="_SubHeading_Liabs DV01_actuate_tijdseries" xfId="3771"/>
    <cellStyle name="_SubHeading_Liabs DV01_actuate_tijdseries 2" xfId="3772"/>
    <cellStyle name="_SubHeading_Liabs DV01_actuate_tijdseries_bei rates" xfId="3773"/>
    <cellStyle name="_SubHeading_Liabs DV01_actuate_tijdseries_par swap rates" xfId="3774"/>
    <cellStyle name="_SubHeading_Liabs DV01_actuate_vpv" xfId="3775"/>
    <cellStyle name="_SubHeading_Liabs DV01_actuate_vpv 2" xfId="3776"/>
    <cellStyle name="_SubHeading_Liabs DV01_actuate_vpv return serie" xfId="3777"/>
    <cellStyle name="_SubHeading_Liabs DV01_actuate_vpv return serie 2" xfId="3778"/>
    <cellStyle name="_SubHeading_Liabs DV01_actuate_vpv return serie_bei rates" xfId="3779"/>
    <cellStyle name="_SubHeading_Liabs DV01_actuate_vpv return serie_par swap rates" xfId="3780"/>
    <cellStyle name="_SubHeading_Liabs DV01_actuate_vpv_bei rates" xfId="3781"/>
    <cellStyle name="_SubHeading_Liabs DV01_actuate_vpv_par swap rates" xfId="3782"/>
    <cellStyle name="_SubHeading_Liabs DV01_beleggingen" xfId="3783"/>
    <cellStyle name="_SubHeading_Liabs DV01_beleggingen 2" xfId="3784"/>
    <cellStyle name="_SubHeading_Liabs DV01_beleggingen_bei rates" xfId="3785"/>
    <cellStyle name="_SubHeading_Liabs DV01_beleggingen_par swap rates" xfId="3786"/>
    <cellStyle name="_SubHeading_Liabs DV01_cashflows corp" xfId="3787"/>
    <cellStyle name="_SubHeading_Liabs DV01_cashflows Gov't AAA" xfId="3788"/>
    <cellStyle name="_SubHeading_Liabs DV01_cashflows ilb" xfId="3789"/>
    <cellStyle name="_SubHeading_Liabs DV01_cashflows lang staats" xfId="3790"/>
    <cellStyle name="_SubHeading_Liabs DV01_cashflows pan european 500mm" xfId="3791"/>
    <cellStyle name="_SubHeading_Liabs DV01_cashflows staats" xfId="3792"/>
    <cellStyle name="_SubHeading_Liabs DV01_dv01" xfId="3793"/>
    <cellStyle name="_SubHeading_Liabs DV01_excess returns bm matching pf" xfId="3794"/>
    <cellStyle name="_SubHeading_Liabs DV01_feitelijk rendement" xfId="3795"/>
    <cellStyle name="_SubHeading_Liabs DV01_feitelijk rendement 2" xfId="3796"/>
    <cellStyle name="_SubHeading_Liabs DV01_feitelijk rendement_bei rates" xfId="3797"/>
    <cellStyle name="_SubHeading_Liabs DV01_feitelijk rendement_par swap rates" xfId="3798"/>
    <cellStyle name="_SubHeading_Liabs DV01_ilb reeel only" xfId="3799"/>
    <cellStyle name="_SubHeading_Liabs DV01_nominale counterpart ilb" xfId="3800"/>
    <cellStyle name="_SubHeading_Liabs DV01_tijdseries" xfId="3801"/>
    <cellStyle name="_SubHeading_Liabs DV01_tijdseries 2" xfId="3802"/>
    <cellStyle name="_SubHeading_Liabs DV01_tijdseries_bei rates" xfId="3803"/>
    <cellStyle name="_SubHeading_Liabs DV01_tijdseries_par swap rates" xfId="3804"/>
    <cellStyle name="_SubHeading_Liabs DV01_vpv" xfId="3805"/>
    <cellStyle name="_SubHeading_Liabs DV01_vpv 2" xfId="3806"/>
    <cellStyle name="_SubHeading_Liabs DV01_vpv return serie" xfId="3807"/>
    <cellStyle name="_SubHeading_Liabs DV01_vpv return serie 2" xfId="3808"/>
    <cellStyle name="_SubHeading_Liabs DV01_vpv return serie_bei rates" xfId="3809"/>
    <cellStyle name="_SubHeading_Liabs DV01_vpv return serie_par swap rates" xfId="3810"/>
    <cellStyle name="_SubHeading_Liabs DV01_vpv_bei rates" xfId="3811"/>
    <cellStyle name="_SubHeading_Liabs DV01_vpv_par swap rates" xfId="3812"/>
    <cellStyle name="_SubHeading_Main" xfId="3813"/>
    <cellStyle name="_SubHeading_Main 2" xfId="3814"/>
    <cellStyle name="_SubHeading_Main 3" xfId="3815"/>
    <cellStyle name="_SubHeading_Main_actuate" xfId="3816"/>
    <cellStyle name="_SubHeading_Main_actuate 2" xfId="3817"/>
    <cellStyle name="_SubHeading_Main_actuate 3" xfId="3818"/>
    <cellStyle name="_SubHeading_Main_actuate_cashflows corp" xfId="3819"/>
    <cellStyle name="_SubHeading_Main_actuate_cashflows Gov't AAA" xfId="3820"/>
    <cellStyle name="_SubHeading_Main_actuate_cashflows ilb" xfId="3821"/>
    <cellStyle name="_SubHeading_Main_actuate_cashflows lang staats" xfId="3822"/>
    <cellStyle name="_SubHeading_Main_actuate_cashflows pan european 500mm" xfId="3823"/>
    <cellStyle name="_SubHeading_Main_actuate_cashflows staats" xfId="3824"/>
    <cellStyle name="_SubHeading_Main_actuate_excess returns bm matching pf" xfId="3825"/>
    <cellStyle name="_SubHeading_Main_actuate_ilb reeel only" xfId="3826"/>
    <cellStyle name="_SubHeading_Main_actuate_nominale counterpart ilb" xfId="3827"/>
    <cellStyle name="_SubHeading_Main_actuate_tijdseries" xfId="3828"/>
    <cellStyle name="_SubHeading_Main_actuate_tijdseries 2" xfId="3829"/>
    <cellStyle name="_SubHeading_Main_actuate_tijdseries_bei rates" xfId="3830"/>
    <cellStyle name="_SubHeading_Main_actuate_tijdseries_par swap rates" xfId="3831"/>
    <cellStyle name="_SubHeading_Main_actuate_vpv" xfId="3832"/>
    <cellStyle name="_SubHeading_Main_actuate_vpv 2" xfId="3833"/>
    <cellStyle name="_SubHeading_Main_actuate_vpv return serie" xfId="3834"/>
    <cellStyle name="_SubHeading_Main_actuate_vpv return serie 2" xfId="3835"/>
    <cellStyle name="_SubHeading_Main_actuate_vpv return serie_bei rates" xfId="3836"/>
    <cellStyle name="_SubHeading_Main_actuate_vpv return serie_par swap rates" xfId="3837"/>
    <cellStyle name="_SubHeading_Main_actuate_vpv_bei rates" xfId="3838"/>
    <cellStyle name="_SubHeading_Main_actuate_vpv_par swap rates" xfId="3839"/>
    <cellStyle name="_SubHeading_Main_beleggingen" xfId="3840"/>
    <cellStyle name="_SubHeading_Main_beleggingen 2" xfId="3841"/>
    <cellStyle name="_SubHeading_Main_beleggingen_bei rates" xfId="3842"/>
    <cellStyle name="_SubHeading_Main_beleggingen_par swap rates" xfId="3843"/>
    <cellStyle name="_SubHeading_Main_cashflows corp" xfId="3844"/>
    <cellStyle name="_SubHeading_Main_cashflows Gov't AAA" xfId="3845"/>
    <cellStyle name="_SubHeading_Main_cashflows ilb" xfId="3846"/>
    <cellStyle name="_SubHeading_Main_cashflows lang staats" xfId="3847"/>
    <cellStyle name="_SubHeading_Main_cashflows pan european 500mm" xfId="3848"/>
    <cellStyle name="_SubHeading_Main_cashflows staats" xfId="3849"/>
    <cellStyle name="_SubHeading_Main_dv01" xfId="3850"/>
    <cellStyle name="_SubHeading_Main_excess returns bm matching pf" xfId="3851"/>
    <cellStyle name="_SubHeading_Main_feitelijk rendement" xfId="3852"/>
    <cellStyle name="_SubHeading_Main_feitelijk rendement 2" xfId="3853"/>
    <cellStyle name="_SubHeading_Main_feitelijk rendement_bei rates" xfId="3854"/>
    <cellStyle name="_SubHeading_Main_feitelijk rendement_par swap rates" xfId="3855"/>
    <cellStyle name="_SubHeading_Main_ilb reeel only" xfId="3856"/>
    <cellStyle name="_SubHeading_Main_nominale counterpart ilb" xfId="3857"/>
    <cellStyle name="_SubHeading_Main_tijdseries" xfId="3858"/>
    <cellStyle name="_SubHeading_Main_tijdseries 2" xfId="3859"/>
    <cellStyle name="_SubHeading_Main_tijdseries_bei rates" xfId="3860"/>
    <cellStyle name="_SubHeading_Main_tijdseries_par swap rates" xfId="3861"/>
    <cellStyle name="_SubHeading_Main_vpv" xfId="3862"/>
    <cellStyle name="_SubHeading_Main_vpv 2" xfId="3863"/>
    <cellStyle name="_SubHeading_Main_vpv return serie" xfId="3864"/>
    <cellStyle name="_SubHeading_Main_vpv return serie 2" xfId="3865"/>
    <cellStyle name="_SubHeading_Main_vpv return serie_bei rates" xfId="3866"/>
    <cellStyle name="_SubHeading_Main_vpv return serie_par swap rates" xfId="3867"/>
    <cellStyle name="_SubHeading_Main_vpv_bei rates" xfId="3868"/>
    <cellStyle name="_SubHeading_Main_vpv_par swap rates" xfId="3869"/>
    <cellStyle name="_SubHeading_Matching PV Cashflows" xfId="3870"/>
    <cellStyle name="_SubHeading_Matching PV Cashflows 2" xfId="3871"/>
    <cellStyle name="_SubHeading_Matching PV Cashflows 3" xfId="3872"/>
    <cellStyle name="_SubHeading_Matching PV Cashflows_actuate" xfId="3873"/>
    <cellStyle name="_SubHeading_Matching PV Cashflows_actuate 2" xfId="3874"/>
    <cellStyle name="_SubHeading_Matching PV Cashflows_actuate 3" xfId="3875"/>
    <cellStyle name="_SubHeading_Matching PV Cashflows_actuate_cashflows corp" xfId="3876"/>
    <cellStyle name="_SubHeading_Matching PV Cashflows_actuate_cashflows Gov't AAA" xfId="3877"/>
    <cellStyle name="_SubHeading_Matching PV Cashflows_actuate_cashflows ilb" xfId="3878"/>
    <cellStyle name="_SubHeading_Matching PV Cashflows_actuate_cashflows lang staats" xfId="3879"/>
    <cellStyle name="_SubHeading_Matching PV Cashflows_actuate_cashflows pan european 500mm" xfId="3880"/>
    <cellStyle name="_SubHeading_Matching PV Cashflows_actuate_cashflows staats" xfId="3881"/>
    <cellStyle name="_SubHeading_Matching PV Cashflows_actuate_excess returns bm matching pf" xfId="3882"/>
    <cellStyle name="_SubHeading_Matching PV Cashflows_actuate_ilb reeel only" xfId="3883"/>
    <cellStyle name="_SubHeading_Matching PV Cashflows_actuate_nominale counterpart ilb" xfId="3884"/>
    <cellStyle name="_SubHeading_Matching PV Cashflows_actuate_tijdseries" xfId="3885"/>
    <cellStyle name="_SubHeading_Matching PV Cashflows_actuate_tijdseries 2" xfId="3886"/>
    <cellStyle name="_SubHeading_Matching PV Cashflows_actuate_tijdseries_bei rates" xfId="3887"/>
    <cellStyle name="_SubHeading_Matching PV Cashflows_actuate_tijdseries_par swap rates" xfId="3888"/>
    <cellStyle name="_SubHeading_Matching PV Cashflows_actuate_vpv" xfId="3889"/>
    <cellStyle name="_SubHeading_Matching PV Cashflows_actuate_vpv 2" xfId="3890"/>
    <cellStyle name="_SubHeading_Matching PV Cashflows_actuate_vpv return serie" xfId="3891"/>
    <cellStyle name="_SubHeading_Matching PV Cashflows_actuate_vpv return serie 2" xfId="3892"/>
    <cellStyle name="_SubHeading_Matching PV Cashflows_actuate_vpv return serie_bei rates" xfId="3893"/>
    <cellStyle name="_SubHeading_Matching PV Cashflows_actuate_vpv return serie_par swap rates" xfId="3894"/>
    <cellStyle name="_SubHeading_Matching PV Cashflows_actuate_vpv_bei rates" xfId="3895"/>
    <cellStyle name="_SubHeading_Matching PV Cashflows_actuate_vpv_par swap rates" xfId="3896"/>
    <cellStyle name="_SubHeading_Matching PV Cashflows_beleggingen" xfId="3897"/>
    <cellStyle name="_SubHeading_Matching PV Cashflows_beleggingen 2" xfId="3898"/>
    <cellStyle name="_SubHeading_Matching PV Cashflows_beleggingen_bei rates" xfId="3899"/>
    <cellStyle name="_SubHeading_Matching PV Cashflows_beleggingen_par swap rates" xfId="3900"/>
    <cellStyle name="_SubHeading_Matching PV Cashflows_cashflows corp" xfId="3901"/>
    <cellStyle name="_SubHeading_Matching PV Cashflows_cashflows Gov't AAA" xfId="3902"/>
    <cellStyle name="_SubHeading_Matching PV Cashflows_cashflows ilb" xfId="3903"/>
    <cellStyle name="_SubHeading_Matching PV Cashflows_cashflows lang staats" xfId="3904"/>
    <cellStyle name="_SubHeading_Matching PV Cashflows_cashflows pan european 500mm" xfId="3905"/>
    <cellStyle name="_SubHeading_Matching PV Cashflows_cashflows staats" xfId="3906"/>
    <cellStyle name="_SubHeading_Matching PV Cashflows_dv01" xfId="3907"/>
    <cellStyle name="_SubHeading_Matching PV Cashflows_excess returns bm matching pf" xfId="3908"/>
    <cellStyle name="_SubHeading_Matching PV Cashflows_feitelijk rendement" xfId="3909"/>
    <cellStyle name="_SubHeading_Matching PV Cashflows_feitelijk rendement 2" xfId="3910"/>
    <cellStyle name="_SubHeading_Matching PV Cashflows_feitelijk rendement_bei rates" xfId="3911"/>
    <cellStyle name="_SubHeading_Matching PV Cashflows_feitelijk rendement_par swap rates" xfId="3912"/>
    <cellStyle name="_SubHeading_Matching PV Cashflows_ilb reeel only" xfId="3913"/>
    <cellStyle name="_SubHeading_Matching PV Cashflows_nominale counterpart ilb" xfId="3914"/>
    <cellStyle name="_SubHeading_Matching PV Cashflows_tijdseries" xfId="3915"/>
    <cellStyle name="_SubHeading_Matching PV Cashflows_tijdseries 2" xfId="3916"/>
    <cellStyle name="_SubHeading_Matching PV Cashflows_tijdseries_bei rates" xfId="3917"/>
    <cellStyle name="_SubHeading_Matching PV Cashflows_tijdseries_par swap rates" xfId="3918"/>
    <cellStyle name="_SubHeading_Matching PV Cashflows_vpv" xfId="3919"/>
    <cellStyle name="_SubHeading_Matching PV Cashflows_vpv 2" xfId="3920"/>
    <cellStyle name="_SubHeading_Matching PV Cashflows_vpv return serie" xfId="3921"/>
    <cellStyle name="_SubHeading_Matching PV Cashflows_vpv return serie 2" xfId="3922"/>
    <cellStyle name="_SubHeading_Matching PV Cashflows_vpv return serie_bei rates" xfId="3923"/>
    <cellStyle name="_SubHeading_Matching PV Cashflows_vpv return serie_par swap rates" xfId="3924"/>
    <cellStyle name="_SubHeading_Matching PV Cashflows_vpv_bei rates" xfId="3925"/>
    <cellStyle name="_SubHeading_Matching PV Cashflows_vpv_par swap rates" xfId="3926"/>
    <cellStyle name="_SubHeading_ModelSetup" xfId="3927"/>
    <cellStyle name="_SubHeading_ModelSetup 2" xfId="3928"/>
    <cellStyle name="_SubHeading_ModelSetup 3" xfId="3929"/>
    <cellStyle name="_SubHeading_ModelSetup_actuate" xfId="3930"/>
    <cellStyle name="_SubHeading_ModelSetup_actuate 2" xfId="3931"/>
    <cellStyle name="_SubHeading_ModelSetup_actuate 3" xfId="3932"/>
    <cellStyle name="_SubHeading_ModelSetup_actuate_cashflows corp" xfId="3933"/>
    <cellStyle name="_SubHeading_ModelSetup_actuate_cashflows Gov't AAA" xfId="3934"/>
    <cellStyle name="_SubHeading_ModelSetup_actuate_cashflows ilb" xfId="3935"/>
    <cellStyle name="_SubHeading_ModelSetup_actuate_cashflows lang staats" xfId="3936"/>
    <cellStyle name="_SubHeading_ModelSetup_actuate_cashflows pan european 500mm" xfId="3937"/>
    <cellStyle name="_SubHeading_ModelSetup_actuate_cashflows staats" xfId="3938"/>
    <cellStyle name="_SubHeading_ModelSetup_actuate_excess returns bm matching pf" xfId="3939"/>
    <cellStyle name="_SubHeading_ModelSetup_actuate_ilb reeel only" xfId="3940"/>
    <cellStyle name="_SubHeading_ModelSetup_actuate_nominale counterpart ilb" xfId="3941"/>
    <cellStyle name="_SubHeading_ModelSetup_actuate_tijdseries" xfId="3942"/>
    <cellStyle name="_SubHeading_ModelSetup_actuate_tijdseries 2" xfId="3943"/>
    <cellStyle name="_SubHeading_ModelSetup_actuate_tijdseries_bei rates" xfId="3944"/>
    <cellStyle name="_SubHeading_ModelSetup_actuate_tijdseries_par swap rates" xfId="3945"/>
    <cellStyle name="_SubHeading_ModelSetup_actuate_vpv" xfId="3946"/>
    <cellStyle name="_SubHeading_ModelSetup_actuate_vpv 2" xfId="3947"/>
    <cellStyle name="_SubHeading_ModelSetup_actuate_vpv return serie" xfId="3948"/>
    <cellStyle name="_SubHeading_ModelSetup_actuate_vpv return serie 2" xfId="3949"/>
    <cellStyle name="_SubHeading_ModelSetup_actuate_vpv return serie_bei rates" xfId="3950"/>
    <cellStyle name="_SubHeading_ModelSetup_actuate_vpv return serie_par swap rates" xfId="3951"/>
    <cellStyle name="_SubHeading_ModelSetup_actuate_vpv_bei rates" xfId="3952"/>
    <cellStyle name="_SubHeading_ModelSetup_actuate_vpv_par swap rates" xfId="3953"/>
    <cellStyle name="_SubHeading_ModelSetup_beleggingen" xfId="3954"/>
    <cellStyle name="_SubHeading_ModelSetup_beleggingen 2" xfId="3955"/>
    <cellStyle name="_SubHeading_ModelSetup_beleggingen_bei rates" xfId="3956"/>
    <cellStyle name="_SubHeading_ModelSetup_beleggingen_par swap rates" xfId="3957"/>
    <cellStyle name="_SubHeading_ModelSetup_cashflows corp" xfId="3958"/>
    <cellStyle name="_SubHeading_ModelSetup_cashflows Gov't AAA" xfId="3959"/>
    <cellStyle name="_SubHeading_ModelSetup_cashflows ilb" xfId="3960"/>
    <cellStyle name="_SubHeading_ModelSetup_cashflows lang staats" xfId="3961"/>
    <cellStyle name="_SubHeading_ModelSetup_cashflows pan european 500mm" xfId="3962"/>
    <cellStyle name="_SubHeading_ModelSetup_cashflows staats" xfId="3963"/>
    <cellStyle name="_SubHeading_ModelSetup_dv01" xfId="3964"/>
    <cellStyle name="_SubHeading_ModelSetup_excess returns bm matching pf" xfId="3965"/>
    <cellStyle name="_SubHeading_ModelSetup_feitelijk rendement" xfId="3966"/>
    <cellStyle name="_SubHeading_ModelSetup_feitelijk rendement 2" xfId="3967"/>
    <cellStyle name="_SubHeading_ModelSetup_feitelijk rendement_bei rates" xfId="3968"/>
    <cellStyle name="_SubHeading_ModelSetup_feitelijk rendement_par swap rates" xfId="3969"/>
    <cellStyle name="_SubHeading_ModelSetup_ilb reeel only" xfId="3970"/>
    <cellStyle name="_SubHeading_ModelSetup_nominale counterpart ilb" xfId="3971"/>
    <cellStyle name="_SubHeading_ModelSetup_tijdseries" xfId="3972"/>
    <cellStyle name="_SubHeading_ModelSetup_tijdseries 2" xfId="3973"/>
    <cellStyle name="_SubHeading_ModelSetup_tijdseries_bei rates" xfId="3974"/>
    <cellStyle name="_SubHeading_ModelSetup_tijdseries_par swap rates" xfId="3975"/>
    <cellStyle name="_SubHeading_ModelSetup_vpv" xfId="3976"/>
    <cellStyle name="_SubHeading_ModelSetup_vpv 2" xfId="3977"/>
    <cellStyle name="_SubHeading_ModelSetup_vpv return serie" xfId="3978"/>
    <cellStyle name="_SubHeading_ModelSetup_vpv return serie 2" xfId="3979"/>
    <cellStyle name="_SubHeading_ModelSetup_vpv return serie_bei rates" xfId="3980"/>
    <cellStyle name="_SubHeading_ModelSetup_vpv return serie_par swap rates" xfId="3981"/>
    <cellStyle name="_SubHeading_ModelSetup_vpv_bei rates" xfId="3982"/>
    <cellStyle name="_SubHeading_ModelSetup_vpv_par swap rates" xfId="3983"/>
    <cellStyle name="_SubHeading_PME Swaps" xfId="3984"/>
    <cellStyle name="_SubHeading_Pricer" xfId="3985"/>
    <cellStyle name="_SubHeading_Pricer 2" xfId="3986"/>
    <cellStyle name="_SubHeading_Pricer 3" xfId="3987"/>
    <cellStyle name="_SubHeading_Pricer_actuate" xfId="3988"/>
    <cellStyle name="_SubHeading_Pricer_actuate 2" xfId="3989"/>
    <cellStyle name="_SubHeading_Pricer_actuate 3" xfId="3990"/>
    <cellStyle name="_SubHeading_Pricer_actuate_cashflows corp" xfId="3991"/>
    <cellStyle name="_SubHeading_Pricer_actuate_cashflows Gov't AAA" xfId="3992"/>
    <cellStyle name="_SubHeading_Pricer_actuate_cashflows ilb" xfId="3993"/>
    <cellStyle name="_SubHeading_Pricer_actuate_cashflows lang staats" xfId="3994"/>
    <cellStyle name="_SubHeading_Pricer_actuate_cashflows pan european 500mm" xfId="3995"/>
    <cellStyle name="_SubHeading_Pricer_actuate_cashflows staats" xfId="3996"/>
    <cellStyle name="_SubHeading_Pricer_actuate_excess returns bm matching pf" xfId="3997"/>
    <cellStyle name="_SubHeading_Pricer_actuate_ilb reeel only" xfId="3998"/>
    <cellStyle name="_SubHeading_Pricer_actuate_nominale counterpart ilb" xfId="3999"/>
    <cellStyle name="_SubHeading_Pricer_actuate_tijdseries" xfId="4000"/>
    <cellStyle name="_SubHeading_Pricer_actuate_tijdseries 2" xfId="4001"/>
    <cellStyle name="_SubHeading_Pricer_actuate_tijdseries_bei rates" xfId="4002"/>
    <cellStyle name="_SubHeading_Pricer_actuate_tijdseries_par swap rates" xfId="4003"/>
    <cellStyle name="_SubHeading_Pricer_actuate_vpv" xfId="4004"/>
    <cellStyle name="_SubHeading_Pricer_actuate_vpv 2" xfId="4005"/>
    <cellStyle name="_SubHeading_Pricer_actuate_vpv return serie" xfId="4006"/>
    <cellStyle name="_SubHeading_Pricer_actuate_vpv return serie 2" xfId="4007"/>
    <cellStyle name="_SubHeading_Pricer_actuate_vpv return serie_bei rates" xfId="4008"/>
    <cellStyle name="_SubHeading_Pricer_actuate_vpv return serie_par swap rates" xfId="4009"/>
    <cellStyle name="_SubHeading_Pricer_actuate_vpv_bei rates" xfId="4010"/>
    <cellStyle name="_SubHeading_Pricer_actuate_vpv_par swap rates" xfId="4011"/>
    <cellStyle name="_SubHeading_Pricer_beleggingen" xfId="4012"/>
    <cellStyle name="_SubHeading_Pricer_beleggingen 2" xfId="4013"/>
    <cellStyle name="_SubHeading_Pricer_beleggingen_bei rates" xfId="4014"/>
    <cellStyle name="_SubHeading_Pricer_beleggingen_par swap rates" xfId="4015"/>
    <cellStyle name="_SubHeading_Pricer_cashflows corp" xfId="4016"/>
    <cellStyle name="_SubHeading_Pricer_cashflows Gov't AAA" xfId="4017"/>
    <cellStyle name="_SubHeading_Pricer_cashflows ilb" xfId="4018"/>
    <cellStyle name="_SubHeading_Pricer_cashflows lang staats" xfId="4019"/>
    <cellStyle name="_SubHeading_Pricer_cashflows pan european 500mm" xfId="4020"/>
    <cellStyle name="_SubHeading_Pricer_cashflows staats" xfId="4021"/>
    <cellStyle name="_SubHeading_Pricer_dv01" xfId="4022"/>
    <cellStyle name="_SubHeading_Pricer_excess returns bm matching pf" xfId="4023"/>
    <cellStyle name="_SubHeading_Pricer_feitelijk rendement" xfId="4024"/>
    <cellStyle name="_SubHeading_Pricer_feitelijk rendement 2" xfId="4025"/>
    <cellStyle name="_SubHeading_Pricer_feitelijk rendement_bei rates" xfId="4026"/>
    <cellStyle name="_SubHeading_Pricer_feitelijk rendement_par swap rates" xfId="4027"/>
    <cellStyle name="_SubHeading_Pricer_ilb reeel only" xfId="4028"/>
    <cellStyle name="_SubHeading_Pricer_nominale counterpart ilb" xfId="4029"/>
    <cellStyle name="_SubHeading_Pricer_tijdseries" xfId="4030"/>
    <cellStyle name="_SubHeading_Pricer_tijdseries 2" xfId="4031"/>
    <cellStyle name="_SubHeading_Pricer_tijdseries_bei rates" xfId="4032"/>
    <cellStyle name="_SubHeading_Pricer_tijdseries_par swap rates" xfId="4033"/>
    <cellStyle name="_SubHeading_Pricer_vpv" xfId="4034"/>
    <cellStyle name="_SubHeading_Pricer_vpv 2" xfId="4035"/>
    <cellStyle name="_SubHeading_Pricer_vpv return serie" xfId="4036"/>
    <cellStyle name="_SubHeading_Pricer_vpv return serie 2" xfId="4037"/>
    <cellStyle name="_SubHeading_Pricer_vpv return serie_bei rates" xfId="4038"/>
    <cellStyle name="_SubHeading_Pricer_vpv return serie_par swap rates" xfId="4039"/>
    <cellStyle name="_SubHeading_Pricer_vpv_bei rates" xfId="4040"/>
    <cellStyle name="_SubHeading_Pricer_vpv_par swap rates" xfId="4041"/>
    <cellStyle name="_SubHeading_Sheet1" xfId="4042"/>
    <cellStyle name="_SubHeading_Sheet1 2" xfId="4043"/>
    <cellStyle name="_SubHeading_Sheet1 3" xfId="4044"/>
    <cellStyle name="_SubHeading_Sheet1_actuate" xfId="4045"/>
    <cellStyle name="_SubHeading_Sheet1_actuate 2" xfId="4046"/>
    <cellStyle name="_SubHeading_Sheet1_actuate 3" xfId="4047"/>
    <cellStyle name="_SubHeading_Sheet1_actuate_cashflows corp" xfId="4048"/>
    <cellStyle name="_SubHeading_Sheet1_actuate_cashflows Gov't AAA" xfId="4049"/>
    <cellStyle name="_SubHeading_Sheet1_actuate_cashflows ilb" xfId="4050"/>
    <cellStyle name="_SubHeading_Sheet1_actuate_cashflows lang staats" xfId="4051"/>
    <cellStyle name="_SubHeading_Sheet1_actuate_cashflows pan european 500mm" xfId="4052"/>
    <cellStyle name="_SubHeading_Sheet1_actuate_cashflows staats" xfId="4053"/>
    <cellStyle name="_SubHeading_Sheet1_actuate_excess returns bm matching pf" xfId="4054"/>
    <cellStyle name="_SubHeading_Sheet1_actuate_ilb reeel only" xfId="4055"/>
    <cellStyle name="_SubHeading_Sheet1_actuate_nominale counterpart ilb" xfId="4056"/>
    <cellStyle name="_SubHeading_Sheet1_actuate_tijdseries" xfId="4057"/>
    <cellStyle name="_SubHeading_Sheet1_actuate_tijdseries 2" xfId="4058"/>
    <cellStyle name="_SubHeading_Sheet1_actuate_tijdseries_bei rates" xfId="4059"/>
    <cellStyle name="_SubHeading_Sheet1_actuate_tijdseries_par swap rates" xfId="4060"/>
    <cellStyle name="_SubHeading_Sheet1_actuate_vpv" xfId="4061"/>
    <cellStyle name="_SubHeading_Sheet1_actuate_vpv 2" xfId="4062"/>
    <cellStyle name="_SubHeading_Sheet1_actuate_vpv return serie" xfId="4063"/>
    <cellStyle name="_SubHeading_Sheet1_actuate_vpv return serie 2" xfId="4064"/>
    <cellStyle name="_SubHeading_Sheet1_actuate_vpv return serie_bei rates" xfId="4065"/>
    <cellStyle name="_SubHeading_Sheet1_actuate_vpv return serie_par swap rates" xfId="4066"/>
    <cellStyle name="_SubHeading_Sheet1_actuate_vpv_bei rates" xfId="4067"/>
    <cellStyle name="_SubHeading_Sheet1_actuate_vpv_par swap rates" xfId="4068"/>
    <cellStyle name="_SubHeading_Sheet1_beleggingen" xfId="4069"/>
    <cellStyle name="_SubHeading_Sheet1_beleggingen 2" xfId="4070"/>
    <cellStyle name="_SubHeading_Sheet1_beleggingen_bei rates" xfId="4071"/>
    <cellStyle name="_SubHeading_Sheet1_beleggingen_par swap rates" xfId="4072"/>
    <cellStyle name="_SubHeading_Sheet1_cashflows corp" xfId="4073"/>
    <cellStyle name="_SubHeading_Sheet1_cashflows Gov't AAA" xfId="4074"/>
    <cellStyle name="_SubHeading_Sheet1_cashflows ilb" xfId="4075"/>
    <cellStyle name="_SubHeading_Sheet1_cashflows lang staats" xfId="4076"/>
    <cellStyle name="_SubHeading_Sheet1_cashflows pan european 500mm" xfId="4077"/>
    <cellStyle name="_SubHeading_Sheet1_cashflows staats" xfId="4078"/>
    <cellStyle name="_SubHeading_Sheet1_dv01" xfId="4079"/>
    <cellStyle name="_SubHeading_Sheet1_excess returns bm matching pf" xfId="4080"/>
    <cellStyle name="_SubHeading_Sheet1_feitelijk rendement" xfId="4081"/>
    <cellStyle name="_SubHeading_Sheet1_feitelijk rendement 2" xfId="4082"/>
    <cellStyle name="_SubHeading_Sheet1_feitelijk rendement_bei rates" xfId="4083"/>
    <cellStyle name="_SubHeading_Sheet1_feitelijk rendement_par swap rates" xfId="4084"/>
    <cellStyle name="_SubHeading_Sheet1_Gexa Multi Asset Path Generator" xfId="4085"/>
    <cellStyle name="_SubHeading_Sheet1_ilb reeel only" xfId="4086"/>
    <cellStyle name="_SubHeading_Sheet1_nominale counterpart ilb" xfId="4087"/>
    <cellStyle name="_SubHeading_Sheet1_tijdseries" xfId="4088"/>
    <cellStyle name="_SubHeading_Sheet1_tijdseries 2" xfId="4089"/>
    <cellStyle name="_SubHeading_Sheet1_tijdseries_bei rates" xfId="4090"/>
    <cellStyle name="_SubHeading_Sheet1_tijdseries_par swap rates" xfId="4091"/>
    <cellStyle name="_SubHeading_Sheet1_vpv" xfId="4092"/>
    <cellStyle name="_SubHeading_Sheet1_vpv 2" xfId="4093"/>
    <cellStyle name="_SubHeading_Sheet1_vpv return serie" xfId="4094"/>
    <cellStyle name="_SubHeading_Sheet1_vpv return serie 2" xfId="4095"/>
    <cellStyle name="_SubHeading_Sheet1_vpv return serie_bei rates" xfId="4096"/>
    <cellStyle name="_SubHeading_Sheet1_vpv return serie_par swap rates" xfId="4097"/>
    <cellStyle name="_SubHeading_Sheet1_vpv_bei rates" xfId="4098"/>
    <cellStyle name="_SubHeading_Sheet1_vpv_par swap rates" xfId="4099"/>
    <cellStyle name="_SubHeading_SPP Values as at 12 June 05" xfId="4100"/>
    <cellStyle name="_SubHeading_Tableau" xfId="4101"/>
    <cellStyle name="_SubHeading_Tableau 2" xfId="4102"/>
    <cellStyle name="_SubHeading_Tableau 3" xfId="4103"/>
    <cellStyle name="_SubHeading_Tableau_actuate" xfId="4104"/>
    <cellStyle name="_SubHeading_Tableau_actuate 2" xfId="4105"/>
    <cellStyle name="_SubHeading_Tableau_actuate 3" xfId="4106"/>
    <cellStyle name="_SubHeading_Tableau_actuate_cashflows corp" xfId="4107"/>
    <cellStyle name="_SubHeading_Tableau_actuate_cashflows Gov't AAA" xfId="4108"/>
    <cellStyle name="_SubHeading_Tableau_actuate_cashflows ilb" xfId="4109"/>
    <cellStyle name="_SubHeading_Tableau_actuate_cashflows lang staats" xfId="4110"/>
    <cellStyle name="_SubHeading_Tableau_actuate_cashflows pan european 500mm" xfId="4111"/>
    <cellStyle name="_SubHeading_Tableau_actuate_cashflows staats" xfId="4112"/>
    <cellStyle name="_SubHeading_Tableau_actuate_excess returns bm matching pf" xfId="4113"/>
    <cellStyle name="_SubHeading_Tableau_actuate_ilb reeel only" xfId="4114"/>
    <cellStyle name="_SubHeading_Tableau_actuate_nominale counterpart ilb" xfId="4115"/>
    <cellStyle name="_SubHeading_Tableau_actuate_tijdseries" xfId="4116"/>
    <cellStyle name="_SubHeading_Tableau_actuate_tijdseries 2" xfId="4117"/>
    <cellStyle name="_SubHeading_Tableau_actuate_tijdseries_bei rates" xfId="4118"/>
    <cellStyle name="_SubHeading_Tableau_actuate_tijdseries_par swap rates" xfId="4119"/>
    <cellStyle name="_SubHeading_Tableau_actuate_vpv" xfId="4120"/>
    <cellStyle name="_SubHeading_Tableau_actuate_vpv 2" xfId="4121"/>
    <cellStyle name="_SubHeading_Tableau_actuate_vpv return serie" xfId="4122"/>
    <cellStyle name="_SubHeading_Tableau_actuate_vpv return serie 2" xfId="4123"/>
    <cellStyle name="_SubHeading_Tableau_actuate_vpv return serie_bei rates" xfId="4124"/>
    <cellStyle name="_SubHeading_Tableau_actuate_vpv return serie_par swap rates" xfId="4125"/>
    <cellStyle name="_SubHeading_Tableau_actuate_vpv_bei rates" xfId="4126"/>
    <cellStyle name="_SubHeading_Tableau_actuate_vpv_par swap rates" xfId="4127"/>
    <cellStyle name="_SubHeading_Tableau_beleggingen" xfId="4128"/>
    <cellStyle name="_SubHeading_Tableau_beleggingen 2" xfId="4129"/>
    <cellStyle name="_SubHeading_Tableau_beleggingen_bei rates" xfId="4130"/>
    <cellStyle name="_SubHeading_Tableau_beleggingen_par swap rates" xfId="4131"/>
    <cellStyle name="_SubHeading_Tableau_cashflows corp" xfId="4132"/>
    <cellStyle name="_SubHeading_Tableau_cashflows Gov't AAA" xfId="4133"/>
    <cellStyle name="_SubHeading_Tableau_cashflows ilb" xfId="4134"/>
    <cellStyle name="_SubHeading_Tableau_cashflows lang staats" xfId="4135"/>
    <cellStyle name="_SubHeading_Tableau_cashflows pan european 500mm" xfId="4136"/>
    <cellStyle name="_SubHeading_Tableau_cashflows staats" xfId="4137"/>
    <cellStyle name="_SubHeading_Tableau_dv01" xfId="4138"/>
    <cellStyle name="_SubHeading_Tableau_excess returns bm matching pf" xfId="4139"/>
    <cellStyle name="_SubHeading_Tableau_feitelijk rendement" xfId="4140"/>
    <cellStyle name="_SubHeading_Tableau_feitelijk rendement 2" xfId="4141"/>
    <cellStyle name="_SubHeading_Tableau_feitelijk rendement_bei rates" xfId="4142"/>
    <cellStyle name="_SubHeading_Tableau_feitelijk rendement_par swap rates" xfId="4143"/>
    <cellStyle name="_SubHeading_Tableau_ilb reeel only" xfId="4144"/>
    <cellStyle name="_SubHeading_Tableau_nominale counterpart ilb" xfId="4145"/>
    <cellStyle name="_SubHeading_Tableau_tijdseries" xfId="4146"/>
    <cellStyle name="_SubHeading_Tableau_tijdseries 2" xfId="4147"/>
    <cellStyle name="_SubHeading_Tableau_tijdseries_bei rates" xfId="4148"/>
    <cellStyle name="_SubHeading_Tableau_tijdseries_par swap rates" xfId="4149"/>
    <cellStyle name="_SubHeading_Tableau_vpv" xfId="4150"/>
    <cellStyle name="_SubHeading_Tableau_vpv 2" xfId="4151"/>
    <cellStyle name="_SubHeading_Tableau_vpv return serie" xfId="4152"/>
    <cellStyle name="_SubHeading_Tableau_vpv return serie 2" xfId="4153"/>
    <cellStyle name="_SubHeading_Tableau_vpv return serie_bei rates" xfId="4154"/>
    <cellStyle name="_SubHeading_Tableau_vpv return serie_par swap rates" xfId="4155"/>
    <cellStyle name="_SubHeading_Tableau_vpv_bei rates" xfId="4156"/>
    <cellStyle name="_SubHeading_Tableau_vpv_par swap rates" xfId="4157"/>
    <cellStyle name="_Table" xfId="4158"/>
    <cellStyle name="_Table_allocatie" xfId="4159"/>
    <cellStyle name="_Table_allocatie 2" xfId="4160"/>
    <cellStyle name="_Table_allocatie 3" xfId="4161"/>
    <cellStyle name="_Table_allocatie_actuate" xfId="4162"/>
    <cellStyle name="_Table_allocatie_actuate 2" xfId="4163"/>
    <cellStyle name="_Table_allocatie_actuate 3" xfId="4164"/>
    <cellStyle name="_Table_allocatie_actuate_cashflows corp" xfId="4165"/>
    <cellStyle name="_Table_allocatie_actuate_cashflows Gov't AAA" xfId="4166"/>
    <cellStyle name="_Table_allocatie_actuate_cashflows ilb" xfId="4167"/>
    <cellStyle name="_Table_allocatie_actuate_cashflows lang staats" xfId="4168"/>
    <cellStyle name="_Table_allocatie_actuate_cashflows pan european 500mm" xfId="4169"/>
    <cellStyle name="_Table_allocatie_actuate_cashflows staats" xfId="4170"/>
    <cellStyle name="_Table_allocatie_actuate_excess returns bm matching pf" xfId="4171"/>
    <cellStyle name="_Table_allocatie_actuate_ilb reeel only" xfId="4172"/>
    <cellStyle name="_Table_allocatie_actuate_nominale counterpart ilb" xfId="4173"/>
    <cellStyle name="_Table_allocatie_actuate_tijdseries" xfId="4174"/>
    <cellStyle name="_Table_allocatie_actuate_tijdseries 2" xfId="4175"/>
    <cellStyle name="_Table_allocatie_actuate_tijdseries_bei rates" xfId="4176"/>
    <cellStyle name="_Table_allocatie_actuate_tijdseries_par swap rates" xfId="4177"/>
    <cellStyle name="_Table_allocatie_actuate_vpv" xfId="4178"/>
    <cellStyle name="_Table_allocatie_actuate_vpv 2" xfId="4179"/>
    <cellStyle name="_Table_allocatie_actuate_vpv return serie" xfId="4180"/>
    <cellStyle name="_Table_allocatie_actuate_vpv return serie 2" xfId="4181"/>
    <cellStyle name="_Table_allocatie_actuate_vpv return serie_bei rates" xfId="4182"/>
    <cellStyle name="_Table_allocatie_actuate_vpv return serie_par swap rates" xfId="4183"/>
    <cellStyle name="_Table_allocatie_actuate_vpv_bei rates" xfId="4184"/>
    <cellStyle name="_Table_allocatie_actuate_vpv_par swap rates" xfId="4185"/>
    <cellStyle name="_Table_allocatie_beleggingen" xfId="4186"/>
    <cellStyle name="_Table_allocatie_beleggingen 2" xfId="4187"/>
    <cellStyle name="_Table_allocatie_beleggingen_bei rates" xfId="4188"/>
    <cellStyle name="_Table_allocatie_beleggingen_par swap rates" xfId="4189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4196"/>
    <cellStyle name="_Table_allocatie_excess returns bm matching pf" xfId="4197"/>
    <cellStyle name="_Table_allocatie_feitelijk rendement" xfId="4198"/>
    <cellStyle name="_Table_allocatie_feitelijk rendement 2" xfId="4199"/>
    <cellStyle name="_Table_allocatie_feitelijk rendement_bei rates" xfId="4200"/>
    <cellStyle name="_Table_allocatie_feitelijk rendement_par swap rates" xfId="4201"/>
    <cellStyle name="_Table_allocatie_ilb reeel only" xfId="4202"/>
    <cellStyle name="_Table_allocatie_nominale counterpart ilb" xfId="4203"/>
    <cellStyle name="_Table_allocatie_tijdseries" xfId="4204"/>
    <cellStyle name="_Table_allocatie_tijdseries 2" xfId="4205"/>
    <cellStyle name="_Table_allocatie_tijdseries_bei rates" xfId="4206"/>
    <cellStyle name="_Table_allocatie_tijdseries_par swap rates" xfId="4207"/>
    <cellStyle name="_Table_allocatie_vpv" xfId="4208"/>
    <cellStyle name="_Table_allocatie_vpv 2" xfId="4209"/>
    <cellStyle name="_Table_allocatie_vpv return serie" xfId="4210"/>
    <cellStyle name="_Table_allocatie_vpv return serie 2" xfId="4211"/>
    <cellStyle name="_Table_allocatie_vpv return serie_bei rates" xfId="4212"/>
    <cellStyle name="_Table_allocatie_vpv return serie_par swap rates" xfId="4213"/>
    <cellStyle name="_Table_allocatie_vpv_bei rates" xfId="4214"/>
    <cellStyle name="_Table_allocatie_vpv_par swap rates" xfId="4215"/>
    <cellStyle name="_Table_Asset Cashflows" xfId="4216"/>
    <cellStyle name="_Table_Asset Cashflows 2" xfId="4217"/>
    <cellStyle name="_Table_Asset Cashflows 3" xfId="4218"/>
    <cellStyle name="_Table_Asset Cashflows_actuate" xfId="4219"/>
    <cellStyle name="_Table_Asset Cashflows_actuate 2" xfId="4220"/>
    <cellStyle name="_Table_Asset Cashflows_actuate 3" xfId="4221"/>
    <cellStyle name="_Table_Asset Cashflows_actuate_cashflows corp" xfId="4222"/>
    <cellStyle name="_Table_Asset Cashflows_actuate_cashflows Gov't AAA" xfId="4223"/>
    <cellStyle name="_Table_Asset Cashflows_actuate_cashflows ilb" xfId="4224"/>
    <cellStyle name="_Table_Asset Cashflows_actuate_cashflows lang staats" xfId="4225"/>
    <cellStyle name="_Table_Asset Cashflows_actuate_cashflows pan european 500mm" xfId="4226"/>
    <cellStyle name="_Table_Asset Cashflows_actuate_cashflows staats" xfId="4227"/>
    <cellStyle name="_Table_Asset Cashflows_actuate_excess returns bm matching pf" xfId="4228"/>
    <cellStyle name="_Table_Asset Cashflows_actuate_ilb reeel only" xfId="4229"/>
    <cellStyle name="_Table_Asset Cashflows_actuate_nominale counterpart ilb" xfId="4230"/>
    <cellStyle name="_Table_Asset Cashflows_actuate_tijdseries" xfId="4231"/>
    <cellStyle name="_Table_Asset Cashflows_actuate_tijdseries 2" xfId="4232"/>
    <cellStyle name="_Table_Asset Cashflows_actuate_tijdseries_bei rates" xfId="4233"/>
    <cellStyle name="_Table_Asset Cashflows_actuate_tijdseries_par swap rates" xfId="4234"/>
    <cellStyle name="_Table_Asset Cashflows_actuate_vpv" xfId="4235"/>
    <cellStyle name="_Table_Asset Cashflows_actuate_vpv 2" xfId="4236"/>
    <cellStyle name="_Table_Asset Cashflows_actuate_vpv return serie" xfId="4237"/>
    <cellStyle name="_Table_Asset Cashflows_actuate_vpv return serie 2" xfId="4238"/>
    <cellStyle name="_Table_Asset Cashflows_actuate_vpv return serie_bei rates" xfId="4239"/>
    <cellStyle name="_Table_Asset Cashflows_actuate_vpv return serie_par swap rates" xfId="4240"/>
    <cellStyle name="_Table_Asset Cashflows_actuate_vpv_bei rates" xfId="4241"/>
    <cellStyle name="_Table_Asset Cashflows_actuate_vpv_par swap rates" xfId="4242"/>
    <cellStyle name="_Table_Asset Cashflows_beleggingen" xfId="4243"/>
    <cellStyle name="_Table_Asset Cashflows_beleggingen 2" xfId="4244"/>
    <cellStyle name="_Table_Asset Cashflows_beleggingen_bei rates" xfId="4245"/>
    <cellStyle name="_Table_Asset Cashflows_beleggingen_par swap rates" xfId="4246"/>
    <cellStyle name="_Table_Asset Cashflows_cashflows corp" xfId="4247"/>
    <cellStyle name="_Table_Asset Cashflows_cashflows Gov't AAA" xfId="4248"/>
    <cellStyle name="_Table_Asset Cashflows_cashflows ilb" xfId="4249"/>
    <cellStyle name="_Table_Asset Cashflows_cashflows lang staats" xfId="4250"/>
    <cellStyle name="_Table_Asset Cashflows_cashflows pan european 500mm" xfId="4251"/>
    <cellStyle name="_Table_Asset Cashflows_cashflows staats" xfId="4252"/>
    <cellStyle name="_Table_Asset Cashflows_dv01" xfId="4253"/>
    <cellStyle name="_Table_Asset Cashflows_excess returns bm matching pf" xfId="4254"/>
    <cellStyle name="_Table_Asset Cashflows_feitelijk rendement" xfId="4255"/>
    <cellStyle name="_Table_Asset Cashflows_feitelijk rendement 2" xfId="4256"/>
    <cellStyle name="_Table_Asset Cashflows_feitelijk rendement_bei rates" xfId="4257"/>
    <cellStyle name="_Table_Asset Cashflows_feitelijk rendement_par swap rates" xfId="4258"/>
    <cellStyle name="_Table_Asset Cashflows_ilb reeel only" xfId="4259"/>
    <cellStyle name="_Table_Asset Cashflows_nominale counterpart ilb" xfId="4260"/>
    <cellStyle name="_Table_Asset Cashflows_tijdseries" xfId="4261"/>
    <cellStyle name="_Table_Asset Cashflows_tijdseries 2" xfId="4262"/>
    <cellStyle name="_Table_Asset Cashflows_tijdseries_bei rates" xfId="4263"/>
    <cellStyle name="_Table_Asset Cashflows_tijdseries_par swap rates" xfId="4264"/>
    <cellStyle name="_Table_Asset Cashflows_vpv" xfId="4265"/>
    <cellStyle name="_Table_Asset Cashflows_vpv 2" xfId="4266"/>
    <cellStyle name="_Table_Asset Cashflows_vpv return serie" xfId="4267"/>
    <cellStyle name="_Table_Asset Cashflows_vpv return serie 2" xfId="4268"/>
    <cellStyle name="_Table_Asset Cashflows_vpv return serie_bei rates" xfId="4269"/>
    <cellStyle name="_Table_Asset Cashflows_vpv return serie_par swap rates" xfId="4270"/>
    <cellStyle name="_Table_Asset Cashflows_vpv_bei rates" xfId="4271"/>
    <cellStyle name="_Table_Asset Cashflows_vpv_par swap rates" xfId="4272"/>
    <cellStyle name="_Table_CashFlows " xfId="4273"/>
    <cellStyle name="_Table_CashFlows  2" xfId="4274"/>
    <cellStyle name="_Table_CashFlows  3" xfId="4275"/>
    <cellStyle name="_Table_CashFlows _actuate" xfId="4276"/>
    <cellStyle name="_Table_CashFlows _actuate 2" xfId="4277"/>
    <cellStyle name="_Table_CashFlows _actuate 3" xfId="4278"/>
    <cellStyle name="_Table_CashFlows _actuate_cashflows corp" xfId="4279"/>
    <cellStyle name="_Table_CashFlows _actuate_cashflows Gov't AAA" xfId="4280"/>
    <cellStyle name="_Table_CashFlows _actuate_cashflows ilb" xfId="4281"/>
    <cellStyle name="_Table_CashFlows _actuate_cashflows lang staats" xfId="4282"/>
    <cellStyle name="_Table_CashFlows _actuate_cashflows pan european 500mm" xfId="4283"/>
    <cellStyle name="_Table_CashFlows _actuate_cashflows staats" xfId="4284"/>
    <cellStyle name="_Table_CashFlows _actuate_excess returns bm matching pf" xfId="4285"/>
    <cellStyle name="_Table_CashFlows _actuate_ilb reeel only" xfId="4286"/>
    <cellStyle name="_Table_CashFlows _actuate_nominale counterpart ilb" xfId="4287"/>
    <cellStyle name="_Table_CashFlows _actuate_tijdseries" xfId="4288"/>
    <cellStyle name="_Table_CashFlows _actuate_tijdseries 2" xfId="4289"/>
    <cellStyle name="_Table_CashFlows _actuate_tijdseries_bei rates" xfId="4290"/>
    <cellStyle name="_Table_CashFlows _actuate_tijdseries_par swap rates" xfId="4291"/>
    <cellStyle name="_Table_CashFlows _actuate_vpv" xfId="4292"/>
    <cellStyle name="_Table_CashFlows _actuate_vpv 2" xfId="4293"/>
    <cellStyle name="_Table_CashFlows _actuate_vpv return serie" xfId="4294"/>
    <cellStyle name="_Table_CashFlows _actuate_vpv return serie 2" xfId="4295"/>
    <cellStyle name="_Table_CashFlows _actuate_vpv return serie_bei rates" xfId="4296"/>
    <cellStyle name="_Table_CashFlows _actuate_vpv return serie_par swap rates" xfId="4297"/>
    <cellStyle name="_Table_CashFlows _actuate_vpv_bei rates" xfId="4298"/>
    <cellStyle name="_Table_CashFlows _actuate_vpv_par swap rates" xfId="4299"/>
    <cellStyle name="_Table_CashFlows _beleggingen" xfId="4300"/>
    <cellStyle name="_Table_CashFlows _beleggingen 2" xfId="4301"/>
    <cellStyle name="_Table_CashFlows _beleggingen_bei rates" xfId="4302"/>
    <cellStyle name="_Table_CashFlows _beleggingen_par swap rates" xfId="4303"/>
    <cellStyle name="_Table_CashFlows _cashflows corp" xfId="4304"/>
    <cellStyle name="_Table_CashFlows _cashflows Gov't AAA" xfId="4305"/>
    <cellStyle name="_Table_CashFlows _cashflows ilb" xfId="4306"/>
    <cellStyle name="_Table_CashFlows _cashflows lang staats" xfId="4307"/>
    <cellStyle name="_Table_CashFlows _cashflows pan european 500mm" xfId="4308"/>
    <cellStyle name="_Table_CashFlows _cashflows staats" xfId="4309"/>
    <cellStyle name="_Table_CashFlows _dv01" xfId="4310"/>
    <cellStyle name="_Table_CashFlows _excess returns bm matching pf" xfId="4311"/>
    <cellStyle name="_Table_CashFlows _feitelijk rendement" xfId="4312"/>
    <cellStyle name="_Table_CashFlows _feitelijk rendement 2" xfId="4313"/>
    <cellStyle name="_Table_CashFlows _feitelijk rendement_bei rates" xfId="4314"/>
    <cellStyle name="_Table_CashFlows _feitelijk rendement_par swap rates" xfId="4315"/>
    <cellStyle name="_Table_CashFlows _ilb reeel only" xfId="4316"/>
    <cellStyle name="_Table_CashFlows _nominale counterpart ilb" xfId="4317"/>
    <cellStyle name="_Table_CashFlows _tijdseries" xfId="4318"/>
    <cellStyle name="_Table_CashFlows _tijdseries 2" xfId="4319"/>
    <cellStyle name="_Table_CashFlows _tijdseries_bei rates" xfId="4320"/>
    <cellStyle name="_Table_CashFlows _tijdseries_par swap rates" xfId="4321"/>
    <cellStyle name="_Table_CashFlows _vpv" xfId="4322"/>
    <cellStyle name="_Table_CashFlows _vpv 2" xfId="4323"/>
    <cellStyle name="_Table_CashFlows _vpv return serie" xfId="4324"/>
    <cellStyle name="_Table_CashFlows _vpv return serie 2" xfId="4325"/>
    <cellStyle name="_Table_CashFlows _vpv return serie_bei rates" xfId="4326"/>
    <cellStyle name="_Table_CashFlows _vpv return serie_par swap rates" xfId="4327"/>
    <cellStyle name="_Table_CashFlows _vpv_bei rates" xfId="4328"/>
    <cellStyle name="_Table_CashFlows _vpv_par swap rates" xfId="4329"/>
    <cellStyle name="_Table_Combined CashFlows" xfId="4330"/>
    <cellStyle name="_Table_Combined CashFlows 2" xfId="4331"/>
    <cellStyle name="_Table_Combined CashFlows 3" xfId="4332"/>
    <cellStyle name="_Table_Combined CashFlows_actuate" xfId="4333"/>
    <cellStyle name="_Table_Combined CashFlows_actuate 2" xfId="4334"/>
    <cellStyle name="_Table_Combined CashFlows_actuate 3" xfId="4335"/>
    <cellStyle name="_Table_Combined CashFlows_actuate_cashflows corp" xfId="4336"/>
    <cellStyle name="_Table_Combined CashFlows_actuate_cashflows Gov't AAA" xfId="4337"/>
    <cellStyle name="_Table_Combined CashFlows_actuate_cashflows ilb" xfId="4338"/>
    <cellStyle name="_Table_Combined CashFlows_actuate_cashflows lang staats" xfId="4339"/>
    <cellStyle name="_Table_Combined CashFlows_actuate_cashflows pan european 500mm" xfId="4340"/>
    <cellStyle name="_Table_Combined CashFlows_actuate_cashflows staats" xfId="4341"/>
    <cellStyle name="_Table_Combined CashFlows_actuate_excess returns bm matching pf" xfId="4342"/>
    <cellStyle name="_Table_Combined CashFlows_actuate_ilb reeel only" xfId="4343"/>
    <cellStyle name="_Table_Combined CashFlows_actuate_nominale counterpart ilb" xfId="4344"/>
    <cellStyle name="_Table_Combined CashFlows_actuate_tijdseries" xfId="4345"/>
    <cellStyle name="_Table_Combined CashFlows_actuate_tijdseries 2" xfId="4346"/>
    <cellStyle name="_Table_Combined CashFlows_actuate_tijdseries_bei rates" xfId="4347"/>
    <cellStyle name="_Table_Combined CashFlows_actuate_tijdseries_par swap rates" xfId="4348"/>
    <cellStyle name="_Table_Combined CashFlows_actuate_vpv" xfId="4349"/>
    <cellStyle name="_Table_Combined CashFlows_actuate_vpv 2" xfId="4350"/>
    <cellStyle name="_Table_Combined CashFlows_actuate_vpv return serie" xfId="4351"/>
    <cellStyle name="_Table_Combined CashFlows_actuate_vpv return serie 2" xfId="4352"/>
    <cellStyle name="_Table_Combined CashFlows_actuate_vpv return serie_bei rates" xfId="4353"/>
    <cellStyle name="_Table_Combined CashFlows_actuate_vpv return serie_par swap rates" xfId="4354"/>
    <cellStyle name="_Table_Combined CashFlows_actuate_vpv_bei rates" xfId="4355"/>
    <cellStyle name="_Table_Combined CashFlows_actuate_vpv_par swap rates" xfId="4356"/>
    <cellStyle name="_Table_Combined CashFlows_beleggingen" xfId="4357"/>
    <cellStyle name="_Table_Combined CashFlows_beleggingen 2" xfId="4358"/>
    <cellStyle name="_Table_Combined CashFlows_beleggingen_bei rates" xfId="4359"/>
    <cellStyle name="_Table_Combined CashFlows_beleggingen_par swap rates" xfId="4360"/>
    <cellStyle name="_Table_Combined CashFlows_cashflows corp" xfId="4361"/>
    <cellStyle name="_Table_Combined CashFlows_cashflows Gov't AAA" xfId="4362"/>
    <cellStyle name="_Table_Combined CashFlows_cashflows ilb" xfId="4363"/>
    <cellStyle name="_Table_Combined CashFlows_cashflows lang staats" xfId="4364"/>
    <cellStyle name="_Table_Combined CashFlows_cashflows pan european 500mm" xfId="4365"/>
    <cellStyle name="_Table_Combined CashFlows_cashflows staats" xfId="4366"/>
    <cellStyle name="_Table_Combined CashFlows_dv01" xfId="4367"/>
    <cellStyle name="_Table_Combined CashFlows_excess returns bm matching pf" xfId="4368"/>
    <cellStyle name="_Table_Combined CashFlows_feitelijk rendement" xfId="4369"/>
    <cellStyle name="_Table_Combined CashFlows_feitelijk rendement 2" xfId="4370"/>
    <cellStyle name="_Table_Combined CashFlows_feitelijk rendement_bei rates" xfId="4371"/>
    <cellStyle name="_Table_Combined CashFlows_feitelijk rendement_par swap rates" xfId="4372"/>
    <cellStyle name="_Table_Combined CashFlows_ilb reeel only" xfId="4373"/>
    <cellStyle name="_Table_Combined CashFlows_nominale counterpart ilb" xfId="4374"/>
    <cellStyle name="_Table_Combined CashFlows_tijdseries" xfId="4375"/>
    <cellStyle name="_Table_Combined CashFlows_tijdseries 2" xfId="4376"/>
    <cellStyle name="_Table_Combined CashFlows_tijdseries_bei rates" xfId="4377"/>
    <cellStyle name="_Table_Combined CashFlows_tijdseries_par swap rates" xfId="4378"/>
    <cellStyle name="_Table_Combined CashFlows_vpv" xfId="4379"/>
    <cellStyle name="_Table_Combined CashFlows_vpv 2" xfId="4380"/>
    <cellStyle name="_Table_Combined CashFlows_vpv return serie" xfId="4381"/>
    <cellStyle name="_Table_Combined CashFlows_vpv return serie 2" xfId="4382"/>
    <cellStyle name="_Table_Combined CashFlows_vpv return serie_bei rates" xfId="4383"/>
    <cellStyle name="_Table_Combined CashFlows_vpv return serie_par swap rates" xfId="4384"/>
    <cellStyle name="_Table_Combined CashFlows_vpv_bei rates" xfId="4385"/>
    <cellStyle name="_Table_Combined CashFlows_vpv_par swap rates" xfId="4386"/>
    <cellStyle name="_Table_FP Liabilities_19oct05 v2" xfId="4387"/>
    <cellStyle name="_Table_FP Liabilities_19oct05 v2 2" xfId="4388"/>
    <cellStyle name="_Table_FP Liabilities_19oct05 v2 3" xfId="4389"/>
    <cellStyle name="_Table_FP Liabilities_19oct05 v2_actuate" xfId="4390"/>
    <cellStyle name="_Table_FP Liabilities_19oct05 v2_actuate 2" xfId="4391"/>
    <cellStyle name="_Table_FP Liabilities_19oct05 v2_actuate 3" xfId="4392"/>
    <cellStyle name="_Table_FP Liabilities_19oct05 v2_actuate_cashflows corp" xfId="4393"/>
    <cellStyle name="_Table_FP Liabilities_19oct05 v2_actuate_cashflows Gov't AAA" xfId="4394"/>
    <cellStyle name="_Table_FP Liabilities_19oct05 v2_actuate_cashflows ilb" xfId="4395"/>
    <cellStyle name="_Table_FP Liabilities_19oct05 v2_actuate_cashflows lang staats" xfId="4396"/>
    <cellStyle name="_Table_FP Liabilities_19oct05 v2_actuate_cashflows pan european 500mm" xfId="4397"/>
    <cellStyle name="_Table_FP Liabilities_19oct05 v2_actuate_cashflows staats" xfId="4398"/>
    <cellStyle name="_Table_FP Liabilities_19oct05 v2_actuate_excess returns bm matching pf" xfId="4399"/>
    <cellStyle name="_Table_FP Liabilities_19oct05 v2_actuate_ilb reeel only" xfId="4400"/>
    <cellStyle name="_Table_FP Liabilities_19oct05 v2_actuate_nominale counterpart ilb" xfId="4401"/>
    <cellStyle name="_Table_FP Liabilities_19oct05 v2_actuate_tijdseries" xfId="4402"/>
    <cellStyle name="_Table_FP Liabilities_19oct05 v2_actuate_tijdseries 2" xfId="4403"/>
    <cellStyle name="_Table_FP Liabilities_19oct05 v2_actuate_tijdseries_bei rates" xfId="4404"/>
    <cellStyle name="_Table_FP Liabilities_19oct05 v2_actuate_tijdseries_par swap rates" xfId="4405"/>
    <cellStyle name="_Table_FP Liabilities_19oct05 v2_actuate_vpv" xfId="4406"/>
    <cellStyle name="_Table_FP Liabilities_19oct05 v2_actuate_vpv 2" xfId="4407"/>
    <cellStyle name="_Table_FP Liabilities_19oct05 v2_actuate_vpv return serie" xfId="4408"/>
    <cellStyle name="_Table_FP Liabilities_19oct05 v2_actuate_vpv return serie 2" xfId="4409"/>
    <cellStyle name="_Table_FP Liabilities_19oct05 v2_actuate_vpv return serie_bei rates" xfId="4410"/>
    <cellStyle name="_Table_FP Liabilities_19oct05 v2_actuate_vpv return serie_par swap rates" xfId="4411"/>
    <cellStyle name="_Table_FP Liabilities_19oct05 v2_actuate_vpv_bei rates" xfId="4412"/>
    <cellStyle name="_Table_FP Liabilities_19oct05 v2_actuate_vpv_par swap rates" xfId="4413"/>
    <cellStyle name="_Table_FP Liabilities_19oct05 v2_beleggingen" xfId="4414"/>
    <cellStyle name="_Table_FP Liabilities_19oct05 v2_beleggingen 2" xfId="4415"/>
    <cellStyle name="_Table_FP Liabilities_19oct05 v2_beleggingen_bei rates" xfId="4416"/>
    <cellStyle name="_Table_FP Liabilities_19oct05 v2_beleggingen_par swap rates" xfId="4417"/>
    <cellStyle name="_Table_FP Liabilities_19oct05 v2_cashflows corp" xfId="4418"/>
    <cellStyle name="_Table_FP Liabilities_19oct05 v2_cashflows Gov't AAA" xfId="4419"/>
    <cellStyle name="_Table_FP Liabilities_19oct05 v2_cashflows ilb" xfId="4420"/>
    <cellStyle name="_Table_FP Liabilities_19oct05 v2_cashflows lang staats" xfId="4421"/>
    <cellStyle name="_Table_FP Liabilities_19oct05 v2_cashflows pan european 500mm" xfId="4422"/>
    <cellStyle name="_Table_FP Liabilities_19oct05 v2_cashflows staats" xfId="4423"/>
    <cellStyle name="_Table_FP Liabilities_19oct05 v2_dv01" xfId="4424"/>
    <cellStyle name="_Table_FP Liabilities_19oct05 v2_excess returns bm matching pf" xfId="4425"/>
    <cellStyle name="_Table_FP Liabilities_19oct05 v2_feitelijk rendement" xfId="4426"/>
    <cellStyle name="_Table_FP Liabilities_19oct05 v2_feitelijk rendement 2" xfId="4427"/>
    <cellStyle name="_Table_FP Liabilities_19oct05 v2_feitelijk rendement_bei rates" xfId="4428"/>
    <cellStyle name="_Table_FP Liabilities_19oct05 v2_feitelijk rendement_par swap rates" xfId="4429"/>
    <cellStyle name="_Table_FP Liabilities_19oct05 v2_ilb reeel only" xfId="4430"/>
    <cellStyle name="_Table_FP Liabilities_19oct05 v2_nominale counterpart ilb" xfId="4431"/>
    <cellStyle name="_Table_FP Liabilities_19oct05 v2_tijdseries" xfId="4432"/>
    <cellStyle name="_Table_FP Liabilities_19oct05 v2_tijdseries 2" xfId="4433"/>
    <cellStyle name="_Table_FP Liabilities_19oct05 v2_tijdseries_bei rates" xfId="4434"/>
    <cellStyle name="_Table_FP Liabilities_19oct05 v2_tijdseries_par swap rates" xfId="4435"/>
    <cellStyle name="_Table_FP Liabilities_19oct05 v2_vpv" xfId="4436"/>
    <cellStyle name="_Table_FP Liabilities_19oct05 v2_vpv 2" xfId="4437"/>
    <cellStyle name="_Table_FP Liabilities_19oct05 v2_vpv return serie" xfId="4438"/>
    <cellStyle name="_Table_FP Liabilities_19oct05 v2_vpv return serie 2" xfId="4439"/>
    <cellStyle name="_Table_FP Liabilities_19oct05 v2_vpv return serie_bei rates" xfId="4440"/>
    <cellStyle name="_Table_FP Liabilities_19oct05 v2_vpv return serie_par swap rates" xfId="4441"/>
    <cellStyle name="_Table_FP Liabilities_19oct05 v2_vpv_bei rates" xfId="4442"/>
    <cellStyle name="_Table_FP Liabilities_19oct05 v2_vpv_par swap rates" xfId="4443"/>
    <cellStyle name="_Table_Govt Bond Data" xfId="4444"/>
    <cellStyle name="_Table_INF Benchmark " xfId="4445"/>
    <cellStyle name="_Table_InitialPosition" xfId="4446"/>
    <cellStyle name="_Table_IR Benchmark" xfId="4447"/>
    <cellStyle name="_Table_June 05 CF" xfId="4448"/>
    <cellStyle name="_Table_June 05 CF 2" xfId="4449"/>
    <cellStyle name="_Table_June 05 CF 3" xfId="4450"/>
    <cellStyle name="_Table_June 05 CF_actuate" xfId="4451"/>
    <cellStyle name="_Table_June 05 CF_actuate 2" xfId="4452"/>
    <cellStyle name="_Table_June 05 CF_actuate 3" xfId="4453"/>
    <cellStyle name="_Table_June 05 CF_actuate_cashflows corp" xfId="4454"/>
    <cellStyle name="_Table_June 05 CF_actuate_cashflows Gov't AAA" xfId="4455"/>
    <cellStyle name="_Table_June 05 CF_actuate_cashflows ilb" xfId="4456"/>
    <cellStyle name="_Table_June 05 CF_actuate_cashflows lang staats" xfId="4457"/>
    <cellStyle name="_Table_June 05 CF_actuate_cashflows pan european 500mm" xfId="4458"/>
    <cellStyle name="_Table_June 05 CF_actuate_cashflows staats" xfId="4459"/>
    <cellStyle name="_Table_June 05 CF_actuate_excess returns bm matching pf" xfId="4460"/>
    <cellStyle name="_Table_June 05 CF_actuate_ilb reeel only" xfId="4461"/>
    <cellStyle name="_Table_June 05 CF_actuate_nominale counterpart ilb" xfId="4462"/>
    <cellStyle name="_Table_June 05 CF_actuate_tijdseries" xfId="4463"/>
    <cellStyle name="_Table_June 05 CF_actuate_tijdseries 2" xfId="4464"/>
    <cellStyle name="_Table_June 05 CF_actuate_tijdseries_bei rates" xfId="4465"/>
    <cellStyle name="_Table_June 05 CF_actuate_tijdseries_par swap rates" xfId="4466"/>
    <cellStyle name="_Table_June 05 CF_actuate_vpv" xfId="4467"/>
    <cellStyle name="_Table_June 05 CF_actuate_vpv 2" xfId="4468"/>
    <cellStyle name="_Table_June 05 CF_actuate_vpv return serie" xfId="4469"/>
    <cellStyle name="_Table_June 05 CF_actuate_vpv return serie 2" xfId="4470"/>
    <cellStyle name="_Table_June 05 CF_actuate_vpv return serie_bei rates" xfId="4471"/>
    <cellStyle name="_Table_June 05 CF_actuate_vpv return serie_par swap rates" xfId="4472"/>
    <cellStyle name="_Table_June 05 CF_actuate_vpv_bei rates" xfId="4473"/>
    <cellStyle name="_Table_June 05 CF_actuate_vpv_par swap rates" xfId="4474"/>
    <cellStyle name="_Table_June 05 CF_beleggingen" xfId="4475"/>
    <cellStyle name="_Table_June 05 CF_beleggingen 2" xfId="4476"/>
    <cellStyle name="_Table_June 05 CF_beleggingen_bei rates" xfId="4477"/>
    <cellStyle name="_Table_June 05 CF_beleggingen_par swap rates" xfId="4478"/>
    <cellStyle name="_Table_June 05 CF_cashflows corp" xfId="4479"/>
    <cellStyle name="_Table_June 05 CF_cashflows Gov't AAA" xfId="4480"/>
    <cellStyle name="_Table_June 05 CF_cashflows ilb" xfId="4481"/>
    <cellStyle name="_Table_June 05 CF_cashflows lang staats" xfId="4482"/>
    <cellStyle name="_Table_June 05 CF_cashflows pan european 500mm" xfId="4483"/>
    <cellStyle name="_Table_June 05 CF_cashflows staats" xfId="4484"/>
    <cellStyle name="_Table_June 05 CF_dv01" xfId="4485"/>
    <cellStyle name="_Table_June 05 CF_excess returns bm matching pf" xfId="4486"/>
    <cellStyle name="_Table_June 05 CF_feitelijk rendement" xfId="4487"/>
    <cellStyle name="_Table_June 05 CF_feitelijk rendement 2" xfId="4488"/>
    <cellStyle name="_Table_June 05 CF_feitelijk rendement_bei rates" xfId="4489"/>
    <cellStyle name="_Table_June 05 CF_feitelijk rendement_par swap rates" xfId="4490"/>
    <cellStyle name="_Table_June 05 CF_ilb reeel only" xfId="4491"/>
    <cellStyle name="_Table_June 05 CF_nominale counterpart ilb" xfId="4492"/>
    <cellStyle name="_Table_June 05 CF_tijdseries" xfId="4493"/>
    <cellStyle name="_Table_June 05 CF_tijdseries 2" xfId="4494"/>
    <cellStyle name="_Table_June 05 CF_tijdseries_bei rates" xfId="4495"/>
    <cellStyle name="_Table_June 05 CF_tijdseries_par swap rates" xfId="4496"/>
    <cellStyle name="_Table_June 05 CF_vpv" xfId="4497"/>
    <cellStyle name="_Table_June 05 CF_vpv 2" xfId="4498"/>
    <cellStyle name="_Table_June 05 CF_vpv return serie" xfId="4499"/>
    <cellStyle name="_Table_June 05 CF_vpv return serie 2" xfId="4500"/>
    <cellStyle name="_Table_June 05 CF_vpv return serie_bei rates" xfId="4501"/>
    <cellStyle name="_Table_June 05 CF_vpv return serie_par swap rates" xfId="4502"/>
    <cellStyle name="_Table_June 05 CF_vpv_bei rates" xfId="4503"/>
    <cellStyle name="_Table_June 05 CF_vpv_par swap rates" xfId="4504"/>
    <cellStyle name="_Table_June05" xfId="4505"/>
    <cellStyle name="_Table_LDI Characts" xfId="4506"/>
    <cellStyle name="_Table_Liabs DV01" xfId="4507"/>
    <cellStyle name="_Table_Liabs DV01 2" xfId="4508"/>
    <cellStyle name="_Table_Liabs DV01 3" xfId="4509"/>
    <cellStyle name="_Table_Liabs DV01_actuate" xfId="4510"/>
    <cellStyle name="_Table_Liabs DV01_actuate 2" xfId="4511"/>
    <cellStyle name="_Table_Liabs DV01_actuate 3" xfId="4512"/>
    <cellStyle name="_Table_Liabs DV01_actuate_cashflows corp" xfId="4513"/>
    <cellStyle name="_Table_Liabs DV01_actuate_cashflows Gov't AAA" xfId="4514"/>
    <cellStyle name="_Table_Liabs DV01_actuate_cashflows ilb" xfId="4515"/>
    <cellStyle name="_Table_Liabs DV01_actuate_cashflows lang staats" xfId="4516"/>
    <cellStyle name="_Table_Liabs DV01_actuate_cashflows pan european 500mm" xfId="4517"/>
    <cellStyle name="_Table_Liabs DV01_actuate_cashflows staats" xfId="4518"/>
    <cellStyle name="_Table_Liabs DV01_actuate_excess returns bm matching pf" xfId="4519"/>
    <cellStyle name="_Table_Liabs DV01_actuate_ilb reeel only" xfId="4520"/>
    <cellStyle name="_Table_Liabs DV01_actuate_nominale counterpart ilb" xfId="4521"/>
    <cellStyle name="_Table_Liabs DV01_actuate_tijdseries" xfId="4522"/>
    <cellStyle name="_Table_Liabs DV01_actuate_tijdseries 2" xfId="4523"/>
    <cellStyle name="_Table_Liabs DV01_actuate_tijdseries_bei rates" xfId="4524"/>
    <cellStyle name="_Table_Liabs DV01_actuate_tijdseries_par swap rates" xfId="4525"/>
    <cellStyle name="_Table_Liabs DV01_actuate_vpv" xfId="4526"/>
    <cellStyle name="_Table_Liabs DV01_actuate_vpv 2" xfId="4527"/>
    <cellStyle name="_Table_Liabs DV01_actuate_vpv return serie" xfId="4528"/>
    <cellStyle name="_Table_Liabs DV01_actuate_vpv return serie 2" xfId="4529"/>
    <cellStyle name="_Table_Liabs DV01_actuate_vpv return serie_bei rates" xfId="4530"/>
    <cellStyle name="_Table_Liabs DV01_actuate_vpv return serie_par swap rates" xfId="4531"/>
    <cellStyle name="_Table_Liabs DV01_actuate_vpv_bei rates" xfId="4532"/>
    <cellStyle name="_Table_Liabs DV01_actuate_vpv_par swap rates" xfId="4533"/>
    <cellStyle name="_Table_Liabs DV01_beleggingen" xfId="4534"/>
    <cellStyle name="_Table_Liabs DV01_beleggingen 2" xfId="4535"/>
    <cellStyle name="_Table_Liabs DV01_beleggingen_bei rates" xfId="4536"/>
    <cellStyle name="_Table_Liabs DV01_beleggingen_par swap rates" xfId="4537"/>
    <cellStyle name="_Table_Liabs DV01_cashflows corp" xfId="4538"/>
    <cellStyle name="_Table_Liabs DV01_cashflows Gov't AAA" xfId="4539"/>
    <cellStyle name="_Table_Liabs DV01_cashflows ilb" xfId="4540"/>
    <cellStyle name="_Table_Liabs DV01_cashflows lang staats" xfId="4541"/>
    <cellStyle name="_Table_Liabs DV01_cashflows pan european 500mm" xfId="4542"/>
    <cellStyle name="_Table_Liabs DV01_cashflows staats" xfId="4543"/>
    <cellStyle name="_Table_Liabs DV01_dv01" xfId="4544"/>
    <cellStyle name="_Table_Liabs DV01_excess returns bm matching pf" xfId="4545"/>
    <cellStyle name="_Table_Liabs DV01_feitelijk rendement" xfId="4546"/>
    <cellStyle name="_Table_Liabs DV01_feitelijk rendement 2" xfId="4547"/>
    <cellStyle name="_Table_Liabs DV01_feitelijk rendement_bei rates" xfId="4548"/>
    <cellStyle name="_Table_Liabs DV01_feitelijk rendement_par swap rates" xfId="4549"/>
    <cellStyle name="_Table_Liabs DV01_ilb reeel only" xfId="4550"/>
    <cellStyle name="_Table_Liabs DV01_nominale counterpart ilb" xfId="4551"/>
    <cellStyle name="_Table_Liabs DV01_tijdseries" xfId="4552"/>
    <cellStyle name="_Table_Liabs DV01_tijdseries 2" xfId="4553"/>
    <cellStyle name="_Table_Liabs DV01_tijdseries_bei rates" xfId="4554"/>
    <cellStyle name="_Table_Liabs DV01_tijdseries_par swap rates" xfId="4555"/>
    <cellStyle name="_Table_Liabs DV01_vpv" xfId="4556"/>
    <cellStyle name="_Table_Liabs DV01_vpv 2" xfId="4557"/>
    <cellStyle name="_Table_Liabs DV01_vpv return serie" xfId="4558"/>
    <cellStyle name="_Table_Liabs DV01_vpv return serie 2" xfId="4559"/>
    <cellStyle name="_Table_Liabs DV01_vpv return serie_bei rates" xfId="4560"/>
    <cellStyle name="_Table_Liabs DV01_vpv return serie_par swap rates" xfId="4561"/>
    <cellStyle name="_Table_Liabs DV01_vpv_bei rates" xfId="4562"/>
    <cellStyle name="_Table_Liabs DV01_vpv_par swap rates" xfId="4563"/>
    <cellStyle name="_Table_Main" xfId="4564"/>
    <cellStyle name="_Table_Main 2" xfId="4565"/>
    <cellStyle name="_Table_Main 3" xfId="4566"/>
    <cellStyle name="_Table_Main_actuate" xfId="4567"/>
    <cellStyle name="_Table_Main_actuate 2" xfId="4568"/>
    <cellStyle name="_Table_Main_actuate 3" xfId="4569"/>
    <cellStyle name="_Table_Main_actuate_cashflows corp" xfId="4570"/>
    <cellStyle name="_Table_Main_actuate_cashflows Gov't AAA" xfId="4571"/>
    <cellStyle name="_Table_Main_actuate_cashflows ilb" xfId="4572"/>
    <cellStyle name="_Table_Main_actuate_cashflows lang staats" xfId="4573"/>
    <cellStyle name="_Table_Main_actuate_cashflows pan european 500mm" xfId="4574"/>
    <cellStyle name="_Table_Main_actuate_cashflows staats" xfId="4575"/>
    <cellStyle name="_Table_Main_actuate_excess returns bm matching pf" xfId="4576"/>
    <cellStyle name="_Table_Main_actuate_ilb reeel only" xfId="4577"/>
    <cellStyle name="_Table_Main_actuate_nominale counterpart ilb" xfId="4578"/>
    <cellStyle name="_Table_Main_actuate_tijdseries" xfId="4579"/>
    <cellStyle name="_Table_Main_actuate_tijdseries 2" xfId="4580"/>
    <cellStyle name="_Table_Main_actuate_tijdseries_bei rates" xfId="4581"/>
    <cellStyle name="_Table_Main_actuate_tijdseries_par swap rates" xfId="4582"/>
    <cellStyle name="_Table_Main_actuate_vpv" xfId="4583"/>
    <cellStyle name="_Table_Main_actuate_vpv 2" xfId="4584"/>
    <cellStyle name="_Table_Main_actuate_vpv return serie" xfId="4585"/>
    <cellStyle name="_Table_Main_actuate_vpv return serie 2" xfId="4586"/>
    <cellStyle name="_Table_Main_actuate_vpv return serie_bei rates" xfId="4587"/>
    <cellStyle name="_Table_Main_actuate_vpv return serie_par swap rates" xfId="4588"/>
    <cellStyle name="_Table_Main_actuate_vpv_bei rates" xfId="4589"/>
    <cellStyle name="_Table_Main_actuate_vpv_par swap rates" xfId="4590"/>
    <cellStyle name="_Table_Main_beleggingen" xfId="4591"/>
    <cellStyle name="_Table_Main_beleggingen 2" xfId="4592"/>
    <cellStyle name="_Table_Main_beleggingen_bei rates" xfId="4593"/>
    <cellStyle name="_Table_Main_beleggingen_par swap rates" xfId="4594"/>
    <cellStyle name="_Table_Main_cashflows corp" xfId="4595"/>
    <cellStyle name="_Table_Main_cashflows Gov't AAA" xfId="4596"/>
    <cellStyle name="_Table_Main_cashflows ilb" xfId="4597"/>
    <cellStyle name="_Table_Main_cashflows lang staats" xfId="4598"/>
    <cellStyle name="_Table_Main_cashflows pan european 500mm" xfId="4599"/>
    <cellStyle name="_Table_Main_cashflows staats" xfId="4600"/>
    <cellStyle name="_Table_Main_dv01" xfId="4601"/>
    <cellStyle name="_Table_Main_excess returns bm matching pf" xfId="4602"/>
    <cellStyle name="_Table_Main_feitelijk rendement" xfId="4603"/>
    <cellStyle name="_Table_Main_feitelijk rendement 2" xfId="4604"/>
    <cellStyle name="_Table_Main_feitelijk rendement_bei rates" xfId="4605"/>
    <cellStyle name="_Table_Main_feitelijk rendement_par swap rates" xfId="4606"/>
    <cellStyle name="_Table_Main_ilb reeel only" xfId="4607"/>
    <cellStyle name="_Table_Main_nominale counterpart ilb" xfId="4608"/>
    <cellStyle name="_Table_Main_tijdseries" xfId="4609"/>
    <cellStyle name="_Table_Main_tijdseries 2" xfId="4610"/>
    <cellStyle name="_Table_Main_tijdseries_bei rates" xfId="4611"/>
    <cellStyle name="_Table_Main_tijdseries_par swap rates" xfId="4612"/>
    <cellStyle name="_Table_Main_vpv" xfId="4613"/>
    <cellStyle name="_Table_Main_vpv 2" xfId="4614"/>
    <cellStyle name="_Table_Main_vpv return serie" xfId="4615"/>
    <cellStyle name="_Table_Main_vpv return serie 2" xfId="4616"/>
    <cellStyle name="_Table_Main_vpv return serie_bei rates" xfId="4617"/>
    <cellStyle name="_Table_Main_vpv return serie_par swap rates" xfId="4618"/>
    <cellStyle name="_Table_Main_vpv_bei rates" xfId="4619"/>
    <cellStyle name="_Table_Main_vpv_par swap rates" xfId="4620"/>
    <cellStyle name="_Table_Matching PV Cashflows" xfId="4621"/>
    <cellStyle name="_Table_Matching PV Cashflows 2" xfId="4622"/>
    <cellStyle name="_Table_Matching PV Cashflows 3" xfId="4623"/>
    <cellStyle name="_Table_Matching PV Cashflows_actuate" xfId="4624"/>
    <cellStyle name="_Table_Matching PV Cashflows_actuate 2" xfId="4625"/>
    <cellStyle name="_Table_Matching PV Cashflows_actuate 3" xfId="4626"/>
    <cellStyle name="_Table_Matching PV Cashflows_actuate_cashflows corp" xfId="4627"/>
    <cellStyle name="_Table_Matching PV Cashflows_actuate_cashflows Gov't AAA" xfId="4628"/>
    <cellStyle name="_Table_Matching PV Cashflows_actuate_cashflows ilb" xfId="4629"/>
    <cellStyle name="_Table_Matching PV Cashflows_actuate_cashflows lang staats" xfId="4630"/>
    <cellStyle name="_Table_Matching PV Cashflows_actuate_cashflows pan european 500mm" xfId="4631"/>
    <cellStyle name="_Table_Matching PV Cashflows_actuate_cashflows staats" xfId="4632"/>
    <cellStyle name="_Table_Matching PV Cashflows_actuate_excess returns bm matching pf" xfId="4633"/>
    <cellStyle name="_Table_Matching PV Cashflows_actuate_ilb reeel only" xfId="4634"/>
    <cellStyle name="_Table_Matching PV Cashflows_actuate_nominale counterpart ilb" xfId="4635"/>
    <cellStyle name="_Table_Matching PV Cashflows_actuate_tijdseries" xfId="4636"/>
    <cellStyle name="_Table_Matching PV Cashflows_actuate_tijdseries 2" xfId="4637"/>
    <cellStyle name="_Table_Matching PV Cashflows_actuate_tijdseries_bei rates" xfId="4638"/>
    <cellStyle name="_Table_Matching PV Cashflows_actuate_tijdseries_par swap rates" xfId="4639"/>
    <cellStyle name="_Table_Matching PV Cashflows_actuate_vpv" xfId="4640"/>
    <cellStyle name="_Table_Matching PV Cashflows_actuate_vpv 2" xfId="4641"/>
    <cellStyle name="_Table_Matching PV Cashflows_actuate_vpv return serie" xfId="4642"/>
    <cellStyle name="_Table_Matching PV Cashflows_actuate_vpv return serie 2" xfId="4643"/>
    <cellStyle name="_Table_Matching PV Cashflows_actuate_vpv return serie_bei rates" xfId="4644"/>
    <cellStyle name="_Table_Matching PV Cashflows_actuate_vpv return serie_par swap rates" xfId="4645"/>
    <cellStyle name="_Table_Matching PV Cashflows_actuate_vpv_bei rates" xfId="4646"/>
    <cellStyle name="_Table_Matching PV Cashflows_actuate_vpv_par swap rates" xfId="4647"/>
    <cellStyle name="_Table_Matching PV Cashflows_beleggingen" xfId="4648"/>
    <cellStyle name="_Table_Matching PV Cashflows_beleggingen 2" xfId="4649"/>
    <cellStyle name="_Table_Matching PV Cashflows_beleggingen_bei rates" xfId="4650"/>
    <cellStyle name="_Table_Matching PV Cashflows_beleggingen_par swap rates" xfId="4651"/>
    <cellStyle name="_Table_Matching PV Cashflows_cashflows corp" xfId="4652"/>
    <cellStyle name="_Table_Matching PV Cashflows_cashflows Gov't AAA" xfId="4653"/>
    <cellStyle name="_Table_Matching PV Cashflows_cashflows ilb" xfId="4654"/>
    <cellStyle name="_Table_Matching PV Cashflows_cashflows lang staats" xfId="4655"/>
    <cellStyle name="_Table_Matching PV Cashflows_cashflows pan european 500mm" xfId="4656"/>
    <cellStyle name="_Table_Matching PV Cashflows_cashflows staats" xfId="4657"/>
    <cellStyle name="_Table_Matching PV Cashflows_dv01" xfId="4658"/>
    <cellStyle name="_Table_Matching PV Cashflows_excess returns bm matching pf" xfId="4659"/>
    <cellStyle name="_Table_Matching PV Cashflows_feitelijk rendement" xfId="4660"/>
    <cellStyle name="_Table_Matching PV Cashflows_feitelijk rendement 2" xfId="4661"/>
    <cellStyle name="_Table_Matching PV Cashflows_feitelijk rendement_bei rates" xfId="4662"/>
    <cellStyle name="_Table_Matching PV Cashflows_feitelijk rendement_par swap rates" xfId="4663"/>
    <cellStyle name="_Table_Matching PV Cashflows_ilb reeel only" xfId="4664"/>
    <cellStyle name="_Table_Matching PV Cashflows_nominale counterpart ilb" xfId="4665"/>
    <cellStyle name="_Table_Matching PV Cashflows_tijdseries" xfId="4666"/>
    <cellStyle name="_Table_Matching PV Cashflows_tijdseries 2" xfId="4667"/>
    <cellStyle name="_Table_Matching PV Cashflows_tijdseries_bei rates" xfId="4668"/>
    <cellStyle name="_Table_Matching PV Cashflows_tijdseries_par swap rates" xfId="4669"/>
    <cellStyle name="_Table_Matching PV Cashflows_vpv" xfId="4670"/>
    <cellStyle name="_Table_Matching PV Cashflows_vpv 2" xfId="4671"/>
    <cellStyle name="_Table_Matching PV Cashflows_vpv return serie" xfId="4672"/>
    <cellStyle name="_Table_Matching PV Cashflows_vpv return serie 2" xfId="4673"/>
    <cellStyle name="_Table_Matching PV Cashflows_vpv return serie_bei rates" xfId="4674"/>
    <cellStyle name="_Table_Matching PV Cashflows_vpv return serie_par swap rates" xfId="4675"/>
    <cellStyle name="_Table_Matching PV Cashflows_vpv_bei rates" xfId="4676"/>
    <cellStyle name="_Table_Matching PV Cashflows_vpv_par swap rates" xfId="4677"/>
    <cellStyle name="_Table_ModelSetup" xfId="4678"/>
    <cellStyle name="_Table_ModelSetup 2" xfId="4679"/>
    <cellStyle name="_Table_ModelSetup 3" xfId="4680"/>
    <cellStyle name="_Table_ModelSetup_actuate" xfId="4681"/>
    <cellStyle name="_Table_ModelSetup_actuate 2" xfId="4682"/>
    <cellStyle name="_Table_ModelSetup_actuate 3" xfId="4683"/>
    <cellStyle name="_Table_ModelSetup_actuate_cashflows corp" xfId="4684"/>
    <cellStyle name="_Table_ModelSetup_actuate_cashflows Gov't AAA" xfId="4685"/>
    <cellStyle name="_Table_ModelSetup_actuate_cashflows ilb" xfId="4686"/>
    <cellStyle name="_Table_ModelSetup_actuate_cashflows lang staats" xfId="4687"/>
    <cellStyle name="_Table_ModelSetup_actuate_cashflows pan european 500mm" xfId="4688"/>
    <cellStyle name="_Table_ModelSetup_actuate_cashflows staats" xfId="4689"/>
    <cellStyle name="_Table_ModelSetup_actuate_excess returns bm matching pf" xfId="4690"/>
    <cellStyle name="_Table_ModelSetup_actuate_ilb reeel only" xfId="4691"/>
    <cellStyle name="_Table_ModelSetup_actuate_nominale counterpart ilb" xfId="4692"/>
    <cellStyle name="_Table_ModelSetup_actuate_tijdseries" xfId="4693"/>
    <cellStyle name="_Table_ModelSetup_actuate_tijdseries 2" xfId="4694"/>
    <cellStyle name="_Table_ModelSetup_actuate_tijdseries_bei rates" xfId="4695"/>
    <cellStyle name="_Table_ModelSetup_actuate_tijdseries_par swap rates" xfId="4696"/>
    <cellStyle name="_Table_ModelSetup_actuate_vpv" xfId="4697"/>
    <cellStyle name="_Table_ModelSetup_actuate_vpv 2" xfId="4698"/>
    <cellStyle name="_Table_ModelSetup_actuate_vpv return serie" xfId="4699"/>
    <cellStyle name="_Table_ModelSetup_actuate_vpv return serie 2" xfId="4700"/>
    <cellStyle name="_Table_ModelSetup_actuate_vpv return serie_bei rates" xfId="4701"/>
    <cellStyle name="_Table_ModelSetup_actuate_vpv return serie_par swap rates" xfId="4702"/>
    <cellStyle name="_Table_ModelSetup_actuate_vpv_bei rates" xfId="4703"/>
    <cellStyle name="_Table_ModelSetup_actuate_vpv_par swap rates" xfId="4704"/>
    <cellStyle name="_Table_ModelSetup_beleggingen" xfId="4705"/>
    <cellStyle name="_Table_ModelSetup_beleggingen 2" xfId="4706"/>
    <cellStyle name="_Table_ModelSetup_beleggingen_bei rates" xfId="4707"/>
    <cellStyle name="_Table_ModelSetup_beleggingen_par swap rates" xfId="4708"/>
    <cellStyle name="_Table_ModelSetup_cashflows corp" xfId="4709"/>
    <cellStyle name="_Table_ModelSetup_cashflows Gov't AAA" xfId="4710"/>
    <cellStyle name="_Table_ModelSetup_cashflows ilb" xfId="4711"/>
    <cellStyle name="_Table_ModelSetup_cashflows lang staats" xfId="4712"/>
    <cellStyle name="_Table_ModelSetup_cashflows pan european 500mm" xfId="4713"/>
    <cellStyle name="_Table_ModelSetup_cashflows staats" xfId="4714"/>
    <cellStyle name="_Table_ModelSetup_dv01" xfId="4715"/>
    <cellStyle name="_Table_ModelSetup_excess returns bm matching pf" xfId="4716"/>
    <cellStyle name="_Table_ModelSetup_feitelijk rendement" xfId="4717"/>
    <cellStyle name="_Table_ModelSetup_feitelijk rendement 2" xfId="4718"/>
    <cellStyle name="_Table_ModelSetup_feitelijk rendement_bei rates" xfId="4719"/>
    <cellStyle name="_Table_ModelSetup_feitelijk rendement_par swap rates" xfId="4720"/>
    <cellStyle name="_Table_ModelSetup_ilb reeel only" xfId="4721"/>
    <cellStyle name="_Table_ModelSetup_nominale counterpart ilb" xfId="4722"/>
    <cellStyle name="_Table_ModelSetup_tijdseries" xfId="4723"/>
    <cellStyle name="_Table_ModelSetup_tijdseries 2" xfId="4724"/>
    <cellStyle name="_Table_ModelSetup_tijdseries_bei rates" xfId="4725"/>
    <cellStyle name="_Table_ModelSetup_tijdseries_par swap rates" xfId="4726"/>
    <cellStyle name="_Table_ModelSetup_vpv" xfId="4727"/>
    <cellStyle name="_Table_ModelSetup_vpv 2" xfId="4728"/>
    <cellStyle name="_Table_ModelSetup_vpv return serie" xfId="4729"/>
    <cellStyle name="_Table_ModelSetup_vpv return serie 2" xfId="4730"/>
    <cellStyle name="_Table_ModelSetup_vpv return serie_bei rates" xfId="4731"/>
    <cellStyle name="_Table_ModelSetup_vpv return serie_par swap rates" xfId="4732"/>
    <cellStyle name="_Table_ModelSetup_vpv_bei rates" xfId="4733"/>
    <cellStyle name="_Table_ModelSetup_vpv_par swap rates" xfId="4734"/>
    <cellStyle name="_Table_PME Swaps" xfId="4735"/>
    <cellStyle name="_Table_Pricer" xfId="4736"/>
    <cellStyle name="_Table_Pricer 2" xfId="4737"/>
    <cellStyle name="_Table_Pricer 3" xfId="4738"/>
    <cellStyle name="_Table_Pricer_actuate" xfId="4739"/>
    <cellStyle name="_Table_Pricer_actuate 2" xfId="4740"/>
    <cellStyle name="_Table_Pricer_actuate 3" xfId="4741"/>
    <cellStyle name="_Table_Pricer_actuate_cashflows corp" xfId="4742"/>
    <cellStyle name="_Table_Pricer_actuate_cashflows Gov't AAA" xfId="4743"/>
    <cellStyle name="_Table_Pricer_actuate_cashflows ilb" xfId="4744"/>
    <cellStyle name="_Table_Pricer_actuate_cashflows lang staats" xfId="4745"/>
    <cellStyle name="_Table_Pricer_actuate_cashflows pan european 500mm" xfId="4746"/>
    <cellStyle name="_Table_Pricer_actuate_cashflows staats" xfId="4747"/>
    <cellStyle name="_Table_Pricer_actuate_excess returns bm matching pf" xfId="4748"/>
    <cellStyle name="_Table_Pricer_actuate_ilb reeel only" xfId="4749"/>
    <cellStyle name="_Table_Pricer_actuate_nominale counterpart ilb" xfId="4750"/>
    <cellStyle name="_Table_Pricer_actuate_tijdseries" xfId="4751"/>
    <cellStyle name="_Table_Pricer_actuate_tijdseries 2" xfId="4752"/>
    <cellStyle name="_Table_Pricer_actuate_tijdseries_bei rates" xfId="4753"/>
    <cellStyle name="_Table_Pricer_actuate_tijdseries_par swap rates" xfId="4754"/>
    <cellStyle name="_Table_Pricer_actuate_vpv" xfId="4755"/>
    <cellStyle name="_Table_Pricer_actuate_vpv 2" xfId="4756"/>
    <cellStyle name="_Table_Pricer_actuate_vpv return serie" xfId="4757"/>
    <cellStyle name="_Table_Pricer_actuate_vpv return serie 2" xfId="4758"/>
    <cellStyle name="_Table_Pricer_actuate_vpv return serie_bei rates" xfId="4759"/>
    <cellStyle name="_Table_Pricer_actuate_vpv return serie_par swap rates" xfId="4760"/>
    <cellStyle name="_Table_Pricer_actuate_vpv_bei rates" xfId="4761"/>
    <cellStyle name="_Table_Pricer_actuate_vpv_par swap rates" xfId="4762"/>
    <cellStyle name="_Table_Pricer_beleggingen" xfId="4763"/>
    <cellStyle name="_Table_Pricer_beleggingen 2" xfId="4764"/>
    <cellStyle name="_Table_Pricer_beleggingen_bei rates" xfId="4765"/>
    <cellStyle name="_Table_Pricer_beleggingen_par swap rates" xfId="4766"/>
    <cellStyle name="_Table_Pricer_cashflows corp" xfId="4767"/>
    <cellStyle name="_Table_Pricer_cashflows Gov't AAA" xfId="4768"/>
    <cellStyle name="_Table_Pricer_cashflows ilb" xfId="4769"/>
    <cellStyle name="_Table_Pricer_cashflows lang staats" xfId="4770"/>
    <cellStyle name="_Table_Pricer_cashflows pan european 500mm" xfId="4771"/>
    <cellStyle name="_Table_Pricer_cashflows staats" xfId="4772"/>
    <cellStyle name="_Table_Pricer_dv01" xfId="4773"/>
    <cellStyle name="_Table_Pricer_excess returns bm matching pf" xfId="4774"/>
    <cellStyle name="_Table_Pricer_feitelijk rendement" xfId="4775"/>
    <cellStyle name="_Table_Pricer_feitelijk rendement 2" xfId="4776"/>
    <cellStyle name="_Table_Pricer_feitelijk rendement_bei rates" xfId="4777"/>
    <cellStyle name="_Table_Pricer_feitelijk rendement_par swap rates" xfId="4778"/>
    <cellStyle name="_Table_Pricer_ilb reeel only" xfId="4779"/>
    <cellStyle name="_Table_Pricer_nominale counterpart ilb" xfId="4780"/>
    <cellStyle name="_Table_Pricer_tijdseries" xfId="4781"/>
    <cellStyle name="_Table_Pricer_tijdseries 2" xfId="4782"/>
    <cellStyle name="_Table_Pricer_tijdseries_bei rates" xfId="4783"/>
    <cellStyle name="_Table_Pricer_tijdseries_par swap rates" xfId="4784"/>
    <cellStyle name="_Table_Pricer_vpv" xfId="4785"/>
    <cellStyle name="_Table_Pricer_vpv 2" xfId="4786"/>
    <cellStyle name="_Table_Pricer_vpv return serie" xfId="4787"/>
    <cellStyle name="_Table_Pricer_vpv return serie 2" xfId="4788"/>
    <cellStyle name="_Table_Pricer_vpv return serie_bei rates" xfId="4789"/>
    <cellStyle name="_Table_Pricer_vpv return serie_par swap rates" xfId="4790"/>
    <cellStyle name="_Table_Pricer_vpv_bei rates" xfId="4791"/>
    <cellStyle name="_Table_Pricer_vpv_par swap rates" xfId="4792"/>
    <cellStyle name="_Table_Sheet1" xfId="4793"/>
    <cellStyle name="_Table_Sheet1 2" xfId="4794"/>
    <cellStyle name="_Table_Sheet1 3" xfId="4795"/>
    <cellStyle name="_Table_Sheet1_actuate" xfId="4796"/>
    <cellStyle name="_Table_Sheet1_actuate 2" xfId="4797"/>
    <cellStyle name="_Table_Sheet1_actuate 3" xfId="4798"/>
    <cellStyle name="_Table_Sheet1_actuate_cashflows corp" xfId="4799"/>
    <cellStyle name="_Table_Sheet1_actuate_cashflows Gov't AAA" xfId="4800"/>
    <cellStyle name="_Table_Sheet1_actuate_cashflows ilb" xfId="4801"/>
    <cellStyle name="_Table_Sheet1_actuate_cashflows lang staats" xfId="4802"/>
    <cellStyle name="_Table_Sheet1_actuate_cashflows pan european 500mm" xfId="4803"/>
    <cellStyle name="_Table_Sheet1_actuate_cashflows staats" xfId="4804"/>
    <cellStyle name="_Table_Sheet1_actuate_excess returns bm matching pf" xfId="4805"/>
    <cellStyle name="_Table_Sheet1_actuate_ilb reeel only" xfId="4806"/>
    <cellStyle name="_Table_Sheet1_actuate_nominale counterpart ilb" xfId="4807"/>
    <cellStyle name="_Table_Sheet1_actuate_tijdseries" xfId="4808"/>
    <cellStyle name="_Table_Sheet1_actuate_tijdseries 2" xfId="4809"/>
    <cellStyle name="_Table_Sheet1_actuate_tijdseries_bei rates" xfId="4810"/>
    <cellStyle name="_Table_Sheet1_actuate_tijdseries_par swap rates" xfId="4811"/>
    <cellStyle name="_Table_Sheet1_actuate_vpv" xfId="4812"/>
    <cellStyle name="_Table_Sheet1_actuate_vpv 2" xfId="4813"/>
    <cellStyle name="_Table_Sheet1_actuate_vpv return serie" xfId="4814"/>
    <cellStyle name="_Table_Sheet1_actuate_vpv return serie 2" xfId="4815"/>
    <cellStyle name="_Table_Sheet1_actuate_vpv return serie_bei rates" xfId="4816"/>
    <cellStyle name="_Table_Sheet1_actuate_vpv return serie_par swap rates" xfId="4817"/>
    <cellStyle name="_Table_Sheet1_actuate_vpv_bei rates" xfId="4818"/>
    <cellStyle name="_Table_Sheet1_actuate_vpv_par swap rates" xfId="4819"/>
    <cellStyle name="_Table_Sheet1_beleggingen" xfId="4820"/>
    <cellStyle name="_Table_Sheet1_beleggingen 2" xfId="4821"/>
    <cellStyle name="_Table_Sheet1_beleggingen_bei rates" xfId="4822"/>
    <cellStyle name="_Table_Sheet1_beleggingen_par swap rates" xfId="4823"/>
    <cellStyle name="_Table_Sheet1_cashflows corp" xfId="4824"/>
    <cellStyle name="_Table_Sheet1_cashflows Gov't AAA" xfId="4825"/>
    <cellStyle name="_Table_Sheet1_cashflows ilb" xfId="4826"/>
    <cellStyle name="_Table_Sheet1_cashflows lang staats" xfId="4827"/>
    <cellStyle name="_Table_Sheet1_cashflows pan european 500mm" xfId="4828"/>
    <cellStyle name="_Table_Sheet1_cashflows staats" xfId="4829"/>
    <cellStyle name="_Table_Sheet1_dv01" xfId="4830"/>
    <cellStyle name="_Table_Sheet1_excess returns bm matching pf" xfId="4831"/>
    <cellStyle name="_Table_Sheet1_feitelijk rendement" xfId="4832"/>
    <cellStyle name="_Table_Sheet1_feitelijk rendement 2" xfId="4833"/>
    <cellStyle name="_Table_Sheet1_feitelijk rendement_bei rates" xfId="4834"/>
    <cellStyle name="_Table_Sheet1_feitelijk rendement_par swap rates" xfId="4835"/>
    <cellStyle name="_Table_Sheet1_Gexa Multi Asset Path Generator" xfId="4836"/>
    <cellStyle name="_Table_Sheet1_ilb reeel only" xfId="4837"/>
    <cellStyle name="_Table_Sheet1_nominale counterpart ilb" xfId="4838"/>
    <cellStyle name="_Table_Sheet1_tijdseries" xfId="4839"/>
    <cellStyle name="_Table_Sheet1_tijdseries 2" xfId="4840"/>
    <cellStyle name="_Table_Sheet1_tijdseries_bei rates" xfId="4841"/>
    <cellStyle name="_Table_Sheet1_tijdseries_par swap rates" xfId="4842"/>
    <cellStyle name="_Table_Sheet1_vpv" xfId="4843"/>
    <cellStyle name="_Table_Sheet1_vpv 2" xfId="4844"/>
    <cellStyle name="_Table_Sheet1_vpv return serie" xfId="4845"/>
    <cellStyle name="_Table_Sheet1_vpv return serie 2" xfId="4846"/>
    <cellStyle name="_Table_Sheet1_vpv return serie_bei rates" xfId="4847"/>
    <cellStyle name="_Table_Sheet1_vpv return serie_par swap rates" xfId="4848"/>
    <cellStyle name="_Table_Sheet1_vpv_bei rates" xfId="4849"/>
    <cellStyle name="_Table_Sheet1_vpv_par swap rates" xfId="4850"/>
    <cellStyle name="_Table_SPP Values as at 12 June 05" xfId="4851"/>
    <cellStyle name="_Table_Tableau" xfId="4852"/>
    <cellStyle name="_Table_Tableau 2" xfId="4853"/>
    <cellStyle name="_Table_Tableau 3" xfId="4854"/>
    <cellStyle name="_Table_Tableau_actuate" xfId="4855"/>
    <cellStyle name="_Table_Tableau_actuate 2" xfId="4856"/>
    <cellStyle name="_Table_Tableau_actuate 3" xfId="4857"/>
    <cellStyle name="_Table_Tableau_actuate_cashflows corp" xfId="4858"/>
    <cellStyle name="_Table_Tableau_actuate_cashflows Gov't AAA" xfId="4859"/>
    <cellStyle name="_Table_Tableau_actuate_cashflows ilb" xfId="4860"/>
    <cellStyle name="_Table_Tableau_actuate_cashflows lang staats" xfId="4861"/>
    <cellStyle name="_Table_Tableau_actuate_cashflows pan european 500mm" xfId="4862"/>
    <cellStyle name="_Table_Tableau_actuate_cashflows staats" xfId="4863"/>
    <cellStyle name="_Table_Tableau_actuate_excess returns bm matching pf" xfId="4864"/>
    <cellStyle name="_Table_Tableau_actuate_ilb reeel only" xfId="4865"/>
    <cellStyle name="_Table_Tableau_actuate_nominale counterpart ilb" xfId="4866"/>
    <cellStyle name="_Table_Tableau_actuate_tijdseries" xfId="4867"/>
    <cellStyle name="_Table_Tableau_actuate_tijdseries 2" xfId="4868"/>
    <cellStyle name="_Table_Tableau_actuate_tijdseries_bei rates" xfId="4869"/>
    <cellStyle name="_Table_Tableau_actuate_tijdseries_par swap rates" xfId="4870"/>
    <cellStyle name="_Table_Tableau_actuate_vpv" xfId="4871"/>
    <cellStyle name="_Table_Tableau_actuate_vpv 2" xfId="4872"/>
    <cellStyle name="_Table_Tableau_actuate_vpv return serie" xfId="4873"/>
    <cellStyle name="_Table_Tableau_actuate_vpv return serie 2" xfId="4874"/>
    <cellStyle name="_Table_Tableau_actuate_vpv return serie_bei rates" xfId="4875"/>
    <cellStyle name="_Table_Tableau_actuate_vpv return serie_par swap rates" xfId="4876"/>
    <cellStyle name="_Table_Tableau_actuate_vpv_bei rates" xfId="4877"/>
    <cellStyle name="_Table_Tableau_actuate_vpv_par swap rates" xfId="4878"/>
    <cellStyle name="_Table_Tableau_beleggingen" xfId="4879"/>
    <cellStyle name="_Table_Tableau_beleggingen 2" xfId="4880"/>
    <cellStyle name="_Table_Tableau_beleggingen_bei rates" xfId="4881"/>
    <cellStyle name="_Table_Tableau_beleggingen_par swap rates" xfId="4882"/>
    <cellStyle name="_Table_Tableau_cashflows corp" xfId="4883"/>
    <cellStyle name="_Table_Tableau_cashflows Gov't AAA" xfId="4884"/>
    <cellStyle name="_Table_Tableau_cashflows ilb" xfId="4885"/>
    <cellStyle name="_Table_Tableau_cashflows lang staats" xfId="4886"/>
    <cellStyle name="_Table_Tableau_cashflows pan european 500mm" xfId="4887"/>
    <cellStyle name="_Table_Tableau_cashflows staats" xfId="4888"/>
    <cellStyle name="_Table_Tableau_dv01" xfId="4889"/>
    <cellStyle name="_Table_Tableau_excess returns bm matching pf" xfId="4890"/>
    <cellStyle name="_Table_Tableau_feitelijk rendement" xfId="4891"/>
    <cellStyle name="_Table_Tableau_feitelijk rendement 2" xfId="4892"/>
    <cellStyle name="_Table_Tableau_feitelijk rendement_bei rates" xfId="4893"/>
    <cellStyle name="_Table_Tableau_feitelijk rendement_par swap rates" xfId="4894"/>
    <cellStyle name="_Table_Tableau_ilb reeel only" xfId="4895"/>
    <cellStyle name="_Table_Tableau_nominale counterpart ilb" xfId="4896"/>
    <cellStyle name="_Table_Tableau_tijdseries" xfId="4897"/>
    <cellStyle name="_Table_Tableau_tijdseries 2" xfId="4898"/>
    <cellStyle name="_Table_Tableau_tijdseries_bei rates" xfId="4899"/>
    <cellStyle name="_Table_Tableau_tijdseries_par swap rates" xfId="4900"/>
    <cellStyle name="_Table_Tableau_vpv" xfId="4901"/>
    <cellStyle name="_Table_Tableau_vpv 2" xfId="4902"/>
    <cellStyle name="_Table_Tableau_vpv return serie" xfId="4903"/>
    <cellStyle name="_Table_Tableau_vpv return serie 2" xfId="4904"/>
    <cellStyle name="_Table_Tableau_vpv return serie_bei rates" xfId="4905"/>
    <cellStyle name="_Table_Tableau_vpv return serie_par swap rates" xfId="4906"/>
    <cellStyle name="_Table_Tableau_vpv_bei rates" xfId="4907"/>
    <cellStyle name="_Table_Tableau_vpv_par swap rates" xfId="4908"/>
    <cellStyle name="_TableHead" xfId="4909"/>
    <cellStyle name="_TableHead_allocatie" xfId="4910"/>
    <cellStyle name="_TableHead_allocatie 2" xfId="4911"/>
    <cellStyle name="_TableHead_allocatie 3" xfId="4912"/>
    <cellStyle name="_TableHead_allocatie_actuate" xfId="4913"/>
    <cellStyle name="_TableHead_allocatie_actuate 2" xfId="4914"/>
    <cellStyle name="_TableHead_allocatie_actuate 3" xfId="4915"/>
    <cellStyle name="_TableHead_allocatie_actuate_cashflows corp" xfId="4916"/>
    <cellStyle name="_TableHead_allocatie_actuate_cashflows Gov't AAA" xfId="4917"/>
    <cellStyle name="_TableHead_allocatie_actuate_cashflows ilb" xfId="4918"/>
    <cellStyle name="_TableHead_allocatie_actuate_cashflows lang staats" xfId="4919"/>
    <cellStyle name="_TableHead_allocatie_actuate_cashflows pan european 500mm" xfId="4920"/>
    <cellStyle name="_TableHead_allocatie_actuate_cashflows staats" xfId="4921"/>
    <cellStyle name="_TableHead_allocatie_actuate_excess returns bm matching pf" xfId="4922"/>
    <cellStyle name="_TableHead_allocatie_actuate_ilb reeel only" xfId="4923"/>
    <cellStyle name="_TableHead_allocatie_actuate_nominale counterpart ilb" xfId="4924"/>
    <cellStyle name="_TableHead_allocatie_actuate_tijdseries" xfId="4925"/>
    <cellStyle name="_TableHead_allocatie_actuate_tijdseries 2" xfId="4926"/>
    <cellStyle name="_TableHead_allocatie_actuate_tijdseries_bei rates" xfId="4927"/>
    <cellStyle name="_TableHead_allocatie_actuate_tijdseries_par swap rates" xfId="4928"/>
    <cellStyle name="_TableHead_allocatie_actuate_vpv" xfId="4929"/>
    <cellStyle name="_TableHead_allocatie_actuate_vpv 2" xfId="4930"/>
    <cellStyle name="_TableHead_allocatie_actuate_vpv return serie" xfId="4931"/>
    <cellStyle name="_TableHead_allocatie_actuate_vpv return serie 2" xfId="4932"/>
    <cellStyle name="_TableHead_allocatie_actuate_vpv return serie_bei rates" xfId="4933"/>
    <cellStyle name="_TableHead_allocatie_actuate_vpv return serie_par swap rates" xfId="4934"/>
    <cellStyle name="_TableHead_allocatie_actuate_vpv_bei rates" xfId="4935"/>
    <cellStyle name="_TableHead_allocatie_actuate_vpv_par swap rates" xfId="4936"/>
    <cellStyle name="_TableHead_allocatie_beleggingen" xfId="4937"/>
    <cellStyle name="_TableHead_allocatie_beleggingen 2" xfId="4938"/>
    <cellStyle name="_TableHead_allocatie_beleggingen_bei rates" xfId="4939"/>
    <cellStyle name="_TableHead_allocatie_beleggingen_par swap rates" xfId="4940"/>
    <cellStyle name="_TableHead_allocatie_cashflows corp" xfId="4941"/>
    <cellStyle name="_TableHead_allocatie_cashflows Gov't AAA" xfId="4942"/>
    <cellStyle name="_TableHead_allocatie_cashflows ilb" xfId="4943"/>
    <cellStyle name="_TableHead_allocatie_cashflows lang staats" xfId="4944"/>
    <cellStyle name="_TableHead_allocatie_cashflows pan european 500mm" xfId="4945"/>
    <cellStyle name="_TableHead_allocatie_cashflows staats" xfId="4946"/>
    <cellStyle name="_TableHead_allocatie_dv01" xfId="4947"/>
    <cellStyle name="_TableHead_allocatie_excess returns bm matching pf" xfId="4948"/>
    <cellStyle name="_TableHead_allocatie_feitelijk rendement" xfId="4949"/>
    <cellStyle name="_TableHead_allocatie_feitelijk rendement 2" xfId="4950"/>
    <cellStyle name="_TableHead_allocatie_feitelijk rendement_bei rates" xfId="4951"/>
    <cellStyle name="_TableHead_allocatie_feitelijk rendement_par swap rates" xfId="4952"/>
    <cellStyle name="_TableHead_allocatie_ilb reeel only" xfId="4953"/>
    <cellStyle name="_TableHead_allocatie_nominale counterpart ilb" xfId="4954"/>
    <cellStyle name="_TableHead_allocatie_tijdseries" xfId="4955"/>
    <cellStyle name="_TableHead_allocatie_tijdseries 2" xfId="4956"/>
    <cellStyle name="_TableHead_allocatie_tijdseries_bei rates" xfId="4957"/>
    <cellStyle name="_TableHead_allocatie_tijdseries_par swap rates" xfId="4958"/>
    <cellStyle name="_TableHead_allocatie_vpv" xfId="4959"/>
    <cellStyle name="_TableHead_allocatie_vpv 2" xfId="4960"/>
    <cellStyle name="_TableHead_allocatie_vpv return serie" xfId="4961"/>
    <cellStyle name="_TableHead_allocatie_vpv return serie 2" xfId="4962"/>
    <cellStyle name="_TableHead_allocatie_vpv return serie_bei rates" xfId="4963"/>
    <cellStyle name="_TableHead_allocatie_vpv return serie_par swap rates" xfId="4964"/>
    <cellStyle name="_TableHead_allocatie_vpv_bei rates" xfId="4965"/>
    <cellStyle name="_TableHead_allocatie_vpv_par swap rates" xfId="4966"/>
    <cellStyle name="_TableHead_Asset Cashflows" xfId="4967"/>
    <cellStyle name="_TableHead_Asset Cashflows 2" xfId="4968"/>
    <cellStyle name="_TableHead_Asset Cashflows 3" xfId="4969"/>
    <cellStyle name="_TableHead_Asset Cashflows_actuate" xfId="4970"/>
    <cellStyle name="_TableHead_Asset Cashflows_actuate 2" xfId="4971"/>
    <cellStyle name="_TableHead_Asset Cashflows_actuate 3" xfId="4972"/>
    <cellStyle name="_TableHead_Asset Cashflows_actuate_cashflows corp" xfId="4973"/>
    <cellStyle name="_TableHead_Asset Cashflows_actuate_cashflows Gov't AAA" xfId="4974"/>
    <cellStyle name="_TableHead_Asset Cashflows_actuate_cashflows ilb" xfId="4975"/>
    <cellStyle name="_TableHead_Asset Cashflows_actuate_cashflows lang staats" xfId="4976"/>
    <cellStyle name="_TableHead_Asset Cashflows_actuate_cashflows pan european 500mm" xfId="4977"/>
    <cellStyle name="_TableHead_Asset Cashflows_actuate_cashflows staats" xfId="4978"/>
    <cellStyle name="_TableHead_Asset Cashflows_actuate_excess returns bm matching pf" xfId="4979"/>
    <cellStyle name="_TableHead_Asset Cashflows_actuate_ilb reeel only" xfId="4980"/>
    <cellStyle name="_TableHead_Asset Cashflows_actuate_nominale counterpart ilb" xfId="4981"/>
    <cellStyle name="_TableHead_Asset Cashflows_actuate_tijdseries" xfId="4982"/>
    <cellStyle name="_TableHead_Asset Cashflows_actuate_tijdseries 2" xfId="4983"/>
    <cellStyle name="_TableHead_Asset Cashflows_actuate_tijdseries_bei rates" xfId="4984"/>
    <cellStyle name="_TableHead_Asset Cashflows_actuate_tijdseries_par swap rates" xfId="4985"/>
    <cellStyle name="_TableHead_Asset Cashflows_actuate_vpv" xfId="4986"/>
    <cellStyle name="_TableHead_Asset Cashflows_actuate_vpv 2" xfId="4987"/>
    <cellStyle name="_TableHead_Asset Cashflows_actuate_vpv return serie" xfId="4988"/>
    <cellStyle name="_TableHead_Asset Cashflows_actuate_vpv return serie 2" xfId="4989"/>
    <cellStyle name="_TableHead_Asset Cashflows_actuate_vpv return serie_bei rates" xfId="4990"/>
    <cellStyle name="_TableHead_Asset Cashflows_actuate_vpv return serie_par swap rates" xfId="4991"/>
    <cellStyle name="_TableHead_Asset Cashflows_actuate_vpv_bei rates" xfId="4992"/>
    <cellStyle name="_TableHead_Asset Cashflows_actuate_vpv_par swap rates" xfId="4993"/>
    <cellStyle name="_TableHead_Asset Cashflows_beleggingen" xfId="4994"/>
    <cellStyle name="_TableHead_Asset Cashflows_beleggingen 2" xfId="4995"/>
    <cellStyle name="_TableHead_Asset Cashflows_beleggingen_bei rates" xfId="4996"/>
    <cellStyle name="_TableHead_Asset Cashflows_beleggingen_par swap rates" xfId="4997"/>
    <cellStyle name="_TableHead_Asset Cashflows_cashflows corp" xfId="4998"/>
    <cellStyle name="_TableHead_Asset Cashflows_cashflows Gov't AAA" xfId="4999"/>
    <cellStyle name="_TableHead_Asset Cashflows_cashflows ilb" xfId="5000"/>
    <cellStyle name="_TableHead_Asset Cashflows_cashflows lang staats" xfId="5001"/>
    <cellStyle name="_TableHead_Asset Cashflows_cashflows pan european 500mm" xfId="5002"/>
    <cellStyle name="_TableHead_Asset Cashflows_cashflows staats" xfId="5003"/>
    <cellStyle name="_TableHead_Asset Cashflows_dv01" xfId="5004"/>
    <cellStyle name="_TableHead_Asset Cashflows_excess returns bm matching pf" xfId="5005"/>
    <cellStyle name="_TableHead_Asset Cashflows_feitelijk rendement" xfId="5006"/>
    <cellStyle name="_TableHead_Asset Cashflows_feitelijk rendement 2" xfId="5007"/>
    <cellStyle name="_TableHead_Asset Cashflows_feitelijk rendement_bei rates" xfId="5008"/>
    <cellStyle name="_TableHead_Asset Cashflows_feitelijk rendement_par swap rates" xfId="5009"/>
    <cellStyle name="_TableHead_Asset Cashflows_ilb reeel only" xfId="5010"/>
    <cellStyle name="_TableHead_Asset Cashflows_nominale counterpart ilb" xfId="5011"/>
    <cellStyle name="_TableHead_Asset Cashflows_tijdseries" xfId="5012"/>
    <cellStyle name="_TableHead_Asset Cashflows_tijdseries 2" xfId="5013"/>
    <cellStyle name="_TableHead_Asset Cashflows_tijdseries_bei rates" xfId="5014"/>
    <cellStyle name="_TableHead_Asset Cashflows_tijdseries_par swap rates" xfId="5015"/>
    <cellStyle name="_TableHead_Asset Cashflows_vpv" xfId="5016"/>
    <cellStyle name="_TableHead_Asset Cashflows_vpv 2" xfId="5017"/>
    <cellStyle name="_TableHead_Asset Cashflows_vpv return serie" xfId="5018"/>
    <cellStyle name="_TableHead_Asset Cashflows_vpv return serie 2" xfId="5019"/>
    <cellStyle name="_TableHead_Asset Cashflows_vpv return serie_bei rates" xfId="5020"/>
    <cellStyle name="_TableHead_Asset Cashflows_vpv return serie_par swap rates" xfId="5021"/>
    <cellStyle name="_TableHead_Asset Cashflows_vpv_bei rates" xfId="5022"/>
    <cellStyle name="_TableHead_Asset Cashflows_vpv_par swap rates" xfId="5023"/>
    <cellStyle name="_TableHead_CashFlows " xfId="5024"/>
    <cellStyle name="_TableHead_CashFlows  2" xfId="5025"/>
    <cellStyle name="_TableHead_CashFlows  3" xfId="5026"/>
    <cellStyle name="_TableHead_CashFlows _actuate" xfId="5027"/>
    <cellStyle name="_TableHead_CashFlows _actuate 2" xfId="5028"/>
    <cellStyle name="_TableHead_CashFlows _actuate 3" xfId="5029"/>
    <cellStyle name="_TableHead_CashFlows _actuate_cashflows corp" xfId="5030"/>
    <cellStyle name="_TableHead_CashFlows _actuate_cashflows Gov't AAA" xfId="5031"/>
    <cellStyle name="_TableHead_CashFlows _actuate_cashflows ilb" xfId="5032"/>
    <cellStyle name="_TableHead_CashFlows _actuate_cashflows lang staats" xfId="5033"/>
    <cellStyle name="_TableHead_CashFlows _actuate_cashflows pan european 500mm" xfId="5034"/>
    <cellStyle name="_TableHead_CashFlows _actuate_cashflows staats" xfId="5035"/>
    <cellStyle name="_TableHead_CashFlows _actuate_excess returns bm matching pf" xfId="5036"/>
    <cellStyle name="_TableHead_CashFlows _actuate_ilb reeel only" xfId="5037"/>
    <cellStyle name="_TableHead_CashFlows _actuate_nominale counterpart ilb" xfId="5038"/>
    <cellStyle name="_TableHead_CashFlows _actuate_tijdseries" xfId="5039"/>
    <cellStyle name="_TableHead_CashFlows _actuate_tijdseries 2" xfId="5040"/>
    <cellStyle name="_TableHead_CashFlows _actuate_tijdseries_bei rates" xfId="5041"/>
    <cellStyle name="_TableHead_CashFlows _actuate_tijdseries_par swap rates" xfId="5042"/>
    <cellStyle name="_TableHead_CashFlows _actuate_vpv" xfId="5043"/>
    <cellStyle name="_TableHead_CashFlows _actuate_vpv 2" xfId="5044"/>
    <cellStyle name="_TableHead_CashFlows _actuate_vpv return serie" xfId="5045"/>
    <cellStyle name="_TableHead_CashFlows _actuate_vpv return serie 2" xfId="5046"/>
    <cellStyle name="_TableHead_CashFlows _actuate_vpv return serie_bei rates" xfId="5047"/>
    <cellStyle name="_TableHead_CashFlows _actuate_vpv return serie_par swap rates" xfId="5048"/>
    <cellStyle name="_TableHead_CashFlows _actuate_vpv_bei rates" xfId="5049"/>
    <cellStyle name="_TableHead_CashFlows _actuate_vpv_par swap rates" xfId="5050"/>
    <cellStyle name="_TableHead_CashFlows _beleggingen" xfId="5051"/>
    <cellStyle name="_TableHead_CashFlows _beleggingen 2" xfId="5052"/>
    <cellStyle name="_TableHead_CashFlows _beleggingen_bei rates" xfId="5053"/>
    <cellStyle name="_TableHead_CashFlows _beleggingen_par swap rates" xfId="5054"/>
    <cellStyle name="_TableHead_CashFlows _cashflows corp" xfId="5055"/>
    <cellStyle name="_TableHead_CashFlows _cashflows Gov't AAA" xfId="5056"/>
    <cellStyle name="_TableHead_CashFlows _cashflows ilb" xfId="5057"/>
    <cellStyle name="_TableHead_CashFlows _cashflows lang staats" xfId="5058"/>
    <cellStyle name="_TableHead_CashFlows _cashflows pan european 500mm" xfId="5059"/>
    <cellStyle name="_TableHead_CashFlows _cashflows staats" xfId="5060"/>
    <cellStyle name="_TableHead_CashFlows _dv01" xfId="5061"/>
    <cellStyle name="_TableHead_CashFlows _excess returns bm matching pf" xfId="5062"/>
    <cellStyle name="_TableHead_CashFlows _feitelijk rendement" xfId="5063"/>
    <cellStyle name="_TableHead_CashFlows _feitelijk rendement 2" xfId="5064"/>
    <cellStyle name="_TableHead_CashFlows _feitelijk rendement_bei rates" xfId="5065"/>
    <cellStyle name="_TableHead_CashFlows _feitelijk rendement_par swap rates" xfId="5066"/>
    <cellStyle name="_TableHead_CashFlows _ilb reeel only" xfId="5067"/>
    <cellStyle name="_TableHead_CashFlows _nominale counterpart ilb" xfId="5068"/>
    <cellStyle name="_TableHead_CashFlows _tijdseries" xfId="5069"/>
    <cellStyle name="_TableHead_CashFlows _tijdseries 2" xfId="5070"/>
    <cellStyle name="_TableHead_CashFlows _tijdseries_bei rates" xfId="5071"/>
    <cellStyle name="_TableHead_CashFlows _tijdseries_par swap rates" xfId="5072"/>
    <cellStyle name="_TableHead_CashFlows _vpv" xfId="5073"/>
    <cellStyle name="_TableHead_CashFlows _vpv 2" xfId="5074"/>
    <cellStyle name="_TableHead_CashFlows _vpv return serie" xfId="5075"/>
    <cellStyle name="_TableHead_CashFlows _vpv return serie 2" xfId="5076"/>
    <cellStyle name="_TableHead_CashFlows _vpv return serie_bei rates" xfId="5077"/>
    <cellStyle name="_TableHead_CashFlows _vpv return serie_par swap rates" xfId="5078"/>
    <cellStyle name="_TableHead_CashFlows _vpv_bei rates" xfId="5079"/>
    <cellStyle name="_TableHead_CashFlows _vpv_par swap rates" xfId="5080"/>
    <cellStyle name="_TableHead_Combined CashFlows" xfId="5081"/>
    <cellStyle name="_TableHead_Combined CashFlows 2" xfId="5082"/>
    <cellStyle name="_TableHead_Combined CashFlows 3" xfId="5083"/>
    <cellStyle name="_TableHead_Combined CashFlows_actuate" xfId="5084"/>
    <cellStyle name="_TableHead_Combined CashFlows_actuate 2" xfId="5085"/>
    <cellStyle name="_TableHead_Combined CashFlows_actuate 3" xfId="5086"/>
    <cellStyle name="_TableHead_Combined CashFlows_actuate_cashflows corp" xfId="5087"/>
    <cellStyle name="_TableHead_Combined CashFlows_actuate_cashflows Gov't AAA" xfId="5088"/>
    <cellStyle name="_TableHead_Combined CashFlows_actuate_cashflows ilb" xfId="5089"/>
    <cellStyle name="_TableHead_Combined CashFlows_actuate_cashflows lang staats" xfId="5090"/>
    <cellStyle name="_TableHead_Combined CashFlows_actuate_cashflows pan european 500mm" xfId="5091"/>
    <cellStyle name="_TableHead_Combined CashFlows_actuate_cashflows staats" xfId="5092"/>
    <cellStyle name="_TableHead_Combined CashFlows_actuate_excess returns bm matching pf" xfId="5093"/>
    <cellStyle name="_TableHead_Combined CashFlows_actuate_ilb reeel only" xfId="5094"/>
    <cellStyle name="_TableHead_Combined CashFlows_actuate_nominale counterpart ilb" xfId="5095"/>
    <cellStyle name="_TableHead_Combined CashFlows_actuate_tijdseries" xfId="5096"/>
    <cellStyle name="_TableHead_Combined CashFlows_actuate_tijdseries 2" xfId="5097"/>
    <cellStyle name="_TableHead_Combined CashFlows_actuate_tijdseries_bei rates" xfId="5098"/>
    <cellStyle name="_TableHead_Combined CashFlows_actuate_tijdseries_par swap rates" xfId="5099"/>
    <cellStyle name="_TableHead_Combined CashFlows_actuate_vpv" xfId="5100"/>
    <cellStyle name="_TableHead_Combined CashFlows_actuate_vpv 2" xfId="5101"/>
    <cellStyle name="_TableHead_Combined CashFlows_actuate_vpv return serie" xfId="5102"/>
    <cellStyle name="_TableHead_Combined CashFlows_actuate_vpv return serie 2" xfId="5103"/>
    <cellStyle name="_TableHead_Combined CashFlows_actuate_vpv return serie_bei rates" xfId="5104"/>
    <cellStyle name="_TableHead_Combined CashFlows_actuate_vpv return serie_par swap rates" xfId="5105"/>
    <cellStyle name="_TableHead_Combined CashFlows_actuate_vpv_bei rates" xfId="5106"/>
    <cellStyle name="_TableHead_Combined CashFlows_actuate_vpv_par swap rates" xfId="5107"/>
    <cellStyle name="_TableHead_Combined CashFlows_beleggingen" xfId="5108"/>
    <cellStyle name="_TableHead_Combined CashFlows_beleggingen 2" xfId="5109"/>
    <cellStyle name="_TableHead_Combined CashFlows_beleggingen_bei rates" xfId="5110"/>
    <cellStyle name="_TableHead_Combined CashFlows_beleggingen_par swap rates" xfId="5111"/>
    <cellStyle name="_TableHead_Combined CashFlows_cashflows corp" xfId="5112"/>
    <cellStyle name="_TableHead_Combined CashFlows_cashflows Gov't AAA" xfId="5113"/>
    <cellStyle name="_TableHead_Combined CashFlows_cashflows ilb" xfId="5114"/>
    <cellStyle name="_TableHead_Combined CashFlows_cashflows lang staats" xfId="5115"/>
    <cellStyle name="_TableHead_Combined CashFlows_cashflows pan european 500mm" xfId="5116"/>
    <cellStyle name="_TableHead_Combined CashFlows_cashflows staats" xfId="5117"/>
    <cellStyle name="_TableHead_Combined CashFlows_dv01" xfId="5118"/>
    <cellStyle name="_TableHead_Combined CashFlows_excess returns bm matching pf" xfId="5119"/>
    <cellStyle name="_TableHead_Combined CashFlows_feitelijk rendement" xfId="5120"/>
    <cellStyle name="_TableHead_Combined CashFlows_feitelijk rendement 2" xfId="5121"/>
    <cellStyle name="_TableHead_Combined CashFlows_feitelijk rendement_bei rates" xfId="5122"/>
    <cellStyle name="_TableHead_Combined CashFlows_feitelijk rendement_par swap rates" xfId="5123"/>
    <cellStyle name="_TableHead_Combined CashFlows_ilb reeel only" xfId="5124"/>
    <cellStyle name="_TableHead_Combined CashFlows_nominale counterpart ilb" xfId="5125"/>
    <cellStyle name="_TableHead_Combined CashFlows_tijdseries" xfId="5126"/>
    <cellStyle name="_TableHead_Combined CashFlows_tijdseries 2" xfId="5127"/>
    <cellStyle name="_TableHead_Combined CashFlows_tijdseries_bei rates" xfId="5128"/>
    <cellStyle name="_TableHead_Combined CashFlows_tijdseries_par swap rates" xfId="5129"/>
    <cellStyle name="_TableHead_Combined CashFlows_vpv" xfId="5130"/>
    <cellStyle name="_TableHead_Combined CashFlows_vpv 2" xfId="5131"/>
    <cellStyle name="_TableHead_Combined CashFlows_vpv return serie" xfId="5132"/>
    <cellStyle name="_TableHead_Combined CashFlows_vpv return serie 2" xfId="5133"/>
    <cellStyle name="_TableHead_Combined CashFlows_vpv return serie_bei rates" xfId="5134"/>
    <cellStyle name="_TableHead_Combined CashFlows_vpv return serie_par swap rates" xfId="5135"/>
    <cellStyle name="_TableHead_Combined CashFlows_vpv_bei rates" xfId="5136"/>
    <cellStyle name="_TableHead_Combined CashFlows_vpv_par swap rates" xfId="5137"/>
    <cellStyle name="_TableHead_FP Liabilities_19oct05 v2" xfId="5138"/>
    <cellStyle name="_TableHead_FP Liabilities_19oct05 v2 2" xfId="5139"/>
    <cellStyle name="_TableHead_FP Liabilities_19oct05 v2 3" xfId="5140"/>
    <cellStyle name="_TableHead_FP Liabilities_19oct05 v2_actuate" xfId="5141"/>
    <cellStyle name="_TableHead_FP Liabilities_19oct05 v2_actuate 2" xfId="5142"/>
    <cellStyle name="_TableHead_FP Liabilities_19oct05 v2_actuate 3" xfId="5143"/>
    <cellStyle name="_TableHead_FP Liabilities_19oct05 v2_actuate_cashflows corp" xfId="5144"/>
    <cellStyle name="_TableHead_FP Liabilities_19oct05 v2_actuate_cashflows Gov't AAA" xfId="5145"/>
    <cellStyle name="_TableHead_FP Liabilities_19oct05 v2_actuate_cashflows ilb" xfId="5146"/>
    <cellStyle name="_TableHead_FP Liabilities_19oct05 v2_actuate_cashflows lang staats" xfId="5147"/>
    <cellStyle name="_TableHead_FP Liabilities_19oct05 v2_actuate_cashflows pan european 500mm" xfId="5148"/>
    <cellStyle name="_TableHead_FP Liabilities_19oct05 v2_actuate_cashflows staats" xfId="5149"/>
    <cellStyle name="_TableHead_FP Liabilities_19oct05 v2_actuate_excess returns bm matching pf" xfId="5150"/>
    <cellStyle name="_TableHead_FP Liabilities_19oct05 v2_actuate_ilb reeel only" xfId="5151"/>
    <cellStyle name="_TableHead_FP Liabilities_19oct05 v2_actuate_nominale counterpart ilb" xfId="5152"/>
    <cellStyle name="_TableHead_FP Liabilities_19oct05 v2_actuate_tijdseries" xfId="5153"/>
    <cellStyle name="_TableHead_FP Liabilities_19oct05 v2_actuate_tijdseries 2" xfId="5154"/>
    <cellStyle name="_TableHead_FP Liabilities_19oct05 v2_actuate_tijdseries_bei rates" xfId="5155"/>
    <cellStyle name="_TableHead_FP Liabilities_19oct05 v2_actuate_tijdseries_par swap rates" xfId="5156"/>
    <cellStyle name="_TableHead_FP Liabilities_19oct05 v2_actuate_vpv" xfId="5157"/>
    <cellStyle name="_TableHead_FP Liabilities_19oct05 v2_actuate_vpv 2" xfId="5158"/>
    <cellStyle name="_TableHead_FP Liabilities_19oct05 v2_actuate_vpv return serie" xfId="5159"/>
    <cellStyle name="_TableHead_FP Liabilities_19oct05 v2_actuate_vpv return serie 2" xfId="5160"/>
    <cellStyle name="_TableHead_FP Liabilities_19oct05 v2_actuate_vpv return serie_bei rates" xfId="5161"/>
    <cellStyle name="_TableHead_FP Liabilities_19oct05 v2_actuate_vpv return serie_par swap rates" xfId="5162"/>
    <cellStyle name="_TableHead_FP Liabilities_19oct05 v2_actuate_vpv_bei rates" xfId="5163"/>
    <cellStyle name="_TableHead_FP Liabilities_19oct05 v2_actuate_vpv_par swap rates" xfId="5164"/>
    <cellStyle name="_TableHead_FP Liabilities_19oct05 v2_beleggingen" xfId="5165"/>
    <cellStyle name="_TableHead_FP Liabilities_19oct05 v2_beleggingen 2" xfId="5166"/>
    <cellStyle name="_TableHead_FP Liabilities_19oct05 v2_beleggingen_bei rates" xfId="5167"/>
    <cellStyle name="_TableHead_FP Liabilities_19oct05 v2_beleggingen_par swap rates" xfId="5168"/>
    <cellStyle name="_TableHead_FP Liabilities_19oct05 v2_cashflows corp" xfId="5169"/>
    <cellStyle name="_TableHead_FP Liabilities_19oct05 v2_cashflows Gov't AAA" xfId="5170"/>
    <cellStyle name="_TableHead_FP Liabilities_19oct05 v2_cashflows ilb" xfId="5171"/>
    <cellStyle name="_TableHead_FP Liabilities_19oct05 v2_cashflows lang staats" xfId="5172"/>
    <cellStyle name="_TableHead_FP Liabilities_19oct05 v2_cashflows pan european 500mm" xfId="5173"/>
    <cellStyle name="_TableHead_FP Liabilities_19oct05 v2_cashflows staats" xfId="5174"/>
    <cellStyle name="_TableHead_FP Liabilities_19oct05 v2_dv01" xfId="5175"/>
    <cellStyle name="_TableHead_FP Liabilities_19oct05 v2_excess returns bm matching pf" xfId="5176"/>
    <cellStyle name="_TableHead_FP Liabilities_19oct05 v2_feitelijk rendement" xfId="5177"/>
    <cellStyle name="_TableHead_FP Liabilities_19oct05 v2_feitelijk rendement 2" xfId="5178"/>
    <cellStyle name="_TableHead_FP Liabilities_19oct05 v2_feitelijk rendement_bei rates" xfId="5179"/>
    <cellStyle name="_TableHead_FP Liabilities_19oct05 v2_feitelijk rendement_par swap rates" xfId="5180"/>
    <cellStyle name="_TableHead_FP Liabilities_19oct05 v2_ilb reeel only" xfId="5181"/>
    <cellStyle name="_TableHead_FP Liabilities_19oct05 v2_nominale counterpart ilb" xfId="5182"/>
    <cellStyle name="_TableHead_FP Liabilities_19oct05 v2_tijdseries" xfId="5183"/>
    <cellStyle name="_TableHead_FP Liabilities_19oct05 v2_tijdseries 2" xfId="5184"/>
    <cellStyle name="_TableHead_FP Liabilities_19oct05 v2_tijdseries_bei rates" xfId="5185"/>
    <cellStyle name="_TableHead_FP Liabilities_19oct05 v2_tijdseries_par swap rates" xfId="5186"/>
    <cellStyle name="_TableHead_FP Liabilities_19oct05 v2_vpv" xfId="5187"/>
    <cellStyle name="_TableHead_FP Liabilities_19oct05 v2_vpv 2" xfId="5188"/>
    <cellStyle name="_TableHead_FP Liabilities_19oct05 v2_vpv return serie" xfId="5189"/>
    <cellStyle name="_TableHead_FP Liabilities_19oct05 v2_vpv return serie 2" xfId="5190"/>
    <cellStyle name="_TableHead_FP Liabilities_19oct05 v2_vpv return serie_bei rates" xfId="5191"/>
    <cellStyle name="_TableHead_FP Liabilities_19oct05 v2_vpv return serie_par swap rates" xfId="5192"/>
    <cellStyle name="_TableHead_FP Liabilities_19oct05 v2_vpv_bei rates" xfId="5193"/>
    <cellStyle name="_TableHead_FP Liabilities_19oct05 v2_vpv_par swap rates" xfId="5194"/>
    <cellStyle name="_TableHead_Govt Bond Data" xfId="5195"/>
    <cellStyle name="_TableHead_INF Benchmark " xfId="5196"/>
    <cellStyle name="_TableHead_InitialPosition" xfId="5197"/>
    <cellStyle name="_TableHead_IR Benchmark" xfId="5198"/>
    <cellStyle name="_TableHead_June 05 CF" xfId="5199"/>
    <cellStyle name="_TableHead_June 05 CF 2" xfId="5200"/>
    <cellStyle name="_TableHead_June 05 CF 3" xfId="5201"/>
    <cellStyle name="_TableHead_June 05 CF_actuate" xfId="5202"/>
    <cellStyle name="_TableHead_June 05 CF_actuate 2" xfId="5203"/>
    <cellStyle name="_TableHead_June 05 CF_actuate 3" xfId="5204"/>
    <cellStyle name="_TableHead_June 05 CF_actuate_cashflows corp" xfId="5205"/>
    <cellStyle name="_TableHead_June 05 CF_actuate_cashflows Gov't AAA" xfId="5206"/>
    <cellStyle name="_TableHead_June 05 CF_actuate_cashflows ilb" xfId="5207"/>
    <cellStyle name="_TableHead_June 05 CF_actuate_cashflows lang staats" xfId="5208"/>
    <cellStyle name="_TableHead_June 05 CF_actuate_cashflows pan european 500mm" xfId="5209"/>
    <cellStyle name="_TableHead_June 05 CF_actuate_cashflows staats" xfId="5210"/>
    <cellStyle name="_TableHead_June 05 CF_actuate_excess returns bm matching pf" xfId="5211"/>
    <cellStyle name="_TableHead_June 05 CF_actuate_ilb reeel only" xfId="5212"/>
    <cellStyle name="_TableHead_June 05 CF_actuate_nominale counterpart ilb" xfId="5213"/>
    <cellStyle name="_TableHead_June 05 CF_actuate_tijdseries" xfId="5214"/>
    <cellStyle name="_TableHead_June 05 CF_actuate_tijdseries 2" xfId="5215"/>
    <cellStyle name="_TableHead_June 05 CF_actuate_tijdseries_bei rates" xfId="5216"/>
    <cellStyle name="_TableHead_June 05 CF_actuate_tijdseries_par swap rates" xfId="5217"/>
    <cellStyle name="_TableHead_June 05 CF_actuate_vpv" xfId="5218"/>
    <cellStyle name="_TableHead_June 05 CF_actuate_vpv 2" xfId="5219"/>
    <cellStyle name="_TableHead_June 05 CF_actuate_vpv return serie" xfId="5220"/>
    <cellStyle name="_TableHead_June 05 CF_actuate_vpv return serie 2" xfId="5221"/>
    <cellStyle name="_TableHead_June 05 CF_actuate_vpv return serie_bei rates" xfId="5222"/>
    <cellStyle name="_TableHead_June 05 CF_actuate_vpv return serie_par swap rates" xfId="5223"/>
    <cellStyle name="_TableHead_June 05 CF_actuate_vpv_bei rates" xfId="5224"/>
    <cellStyle name="_TableHead_June 05 CF_actuate_vpv_par swap rates" xfId="5225"/>
    <cellStyle name="_TableHead_June 05 CF_beleggingen" xfId="5226"/>
    <cellStyle name="_TableHead_June 05 CF_beleggingen 2" xfId="5227"/>
    <cellStyle name="_TableHead_June 05 CF_beleggingen_bei rates" xfId="5228"/>
    <cellStyle name="_TableHead_June 05 CF_beleggingen_par swap rates" xfId="5229"/>
    <cellStyle name="_TableHead_June 05 CF_cashflows corp" xfId="5230"/>
    <cellStyle name="_TableHead_June 05 CF_cashflows Gov't AAA" xfId="5231"/>
    <cellStyle name="_TableHead_June 05 CF_cashflows ilb" xfId="5232"/>
    <cellStyle name="_TableHead_June 05 CF_cashflows lang staats" xfId="5233"/>
    <cellStyle name="_TableHead_June 05 CF_cashflows pan european 500mm" xfId="5234"/>
    <cellStyle name="_TableHead_June 05 CF_cashflows staats" xfId="5235"/>
    <cellStyle name="_TableHead_June 05 CF_dv01" xfId="5236"/>
    <cellStyle name="_TableHead_June 05 CF_excess returns bm matching pf" xfId="5237"/>
    <cellStyle name="_TableHead_June 05 CF_feitelijk rendement" xfId="5238"/>
    <cellStyle name="_TableHead_June 05 CF_feitelijk rendement 2" xfId="5239"/>
    <cellStyle name="_TableHead_June 05 CF_feitelijk rendement_bei rates" xfId="5240"/>
    <cellStyle name="_TableHead_June 05 CF_feitelijk rendement_par swap rates" xfId="5241"/>
    <cellStyle name="_TableHead_June 05 CF_ilb reeel only" xfId="5242"/>
    <cellStyle name="_TableHead_June 05 CF_nominale counterpart ilb" xfId="5243"/>
    <cellStyle name="_TableHead_June 05 CF_tijdseries" xfId="5244"/>
    <cellStyle name="_TableHead_June 05 CF_tijdseries 2" xfId="5245"/>
    <cellStyle name="_TableHead_June 05 CF_tijdseries_bei rates" xfId="5246"/>
    <cellStyle name="_TableHead_June 05 CF_tijdseries_par swap rates" xfId="5247"/>
    <cellStyle name="_TableHead_June 05 CF_vpv" xfId="5248"/>
    <cellStyle name="_TableHead_June 05 CF_vpv 2" xfId="5249"/>
    <cellStyle name="_TableHead_June 05 CF_vpv return serie" xfId="5250"/>
    <cellStyle name="_TableHead_June 05 CF_vpv return serie 2" xfId="5251"/>
    <cellStyle name="_TableHead_June 05 CF_vpv return serie_bei rates" xfId="5252"/>
    <cellStyle name="_TableHead_June 05 CF_vpv return serie_par swap rates" xfId="5253"/>
    <cellStyle name="_TableHead_June 05 CF_vpv_bei rates" xfId="5254"/>
    <cellStyle name="_TableHead_June 05 CF_vpv_par swap rates" xfId="5255"/>
    <cellStyle name="_TableHead_June05" xfId="5256"/>
    <cellStyle name="_TableHead_LDI Characts" xfId="5257"/>
    <cellStyle name="_TableHead_Liabs DV01" xfId="5258"/>
    <cellStyle name="_TableHead_Liabs DV01 2" xfId="5259"/>
    <cellStyle name="_TableHead_Liabs DV01 3" xfId="5260"/>
    <cellStyle name="_TableHead_Liabs DV01_actuate" xfId="5261"/>
    <cellStyle name="_TableHead_Liabs DV01_actuate 2" xfId="5262"/>
    <cellStyle name="_TableHead_Liabs DV01_actuate 3" xfId="5263"/>
    <cellStyle name="_TableHead_Liabs DV01_actuate_cashflows corp" xfId="5264"/>
    <cellStyle name="_TableHead_Liabs DV01_actuate_cashflows Gov't AAA" xfId="5265"/>
    <cellStyle name="_TableHead_Liabs DV01_actuate_cashflows ilb" xfId="5266"/>
    <cellStyle name="_TableHead_Liabs DV01_actuate_cashflows lang staats" xfId="5267"/>
    <cellStyle name="_TableHead_Liabs DV01_actuate_cashflows pan european 500mm" xfId="5268"/>
    <cellStyle name="_TableHead_Liabs DV01_actuate_cashflows staats" xfId="5269"/>
    <cellStyle name="_TableHead_Liabs DV01_actuate_excess returns bm matching pf" xfId="5270"/>
    <cellStyle name="_TableHead_Liabs DV01_actuate_ilb reeel only" xfId="5271"/>
    <cellStyle name="_TableHead_Liabs DV01_actuate_nominale counterpart ilb" xfId="5272"/>
    <cellStyle name="_TableHead_Liabs DV01_actuate_tijdseries" xfId="5273"/>
    <cellStyle name="_TableHead_Liabs DV01_actuate_tijdseries 2" xfId="5274"/>
    <cellStyle name="_TableHead_Liabs DV01_actuate_tijdseries_bei rates" xfId="5275"/>
    <cellStyle name="_TableHead_Liabs DV01_actuate_tijdseries_par swap rates" xfId="5276"/>
    <cellStyle name="_TableHead_Liabs DV01_actuate_vpv" xfId="5277"/>
    <cellStyle name="_TableHead_Liabs DV01_actuate_vpv 2" xfId="5278"/>
    <cellStyle name="_TableHead_Liabs DV01_actuate_vpv return serie" xfId="5279"/>
    <cellStyle name="_TableHead_Liabs DV01_actuate_vpv return serie 2" xfId="5280"/>
    <cellStyle name="_TableHead_Liabs DV01_actuate_vpv return serie_bei rates" xfId="5281"/>
    <cellStyle name="_TableHead_Liabs DV01_actuate_vpv return serie_par swap rates" xfId="5282"/>
    <cellStyle name="_TableHead_Liabs DV01_actuate_vpv_bei rates" xfId="5283"/>
    <cellStyle name="_TableHead_Liabs DV01_actuate_vpv_par swap rates" xfId="5284"/>
    <cellStyle name="_TableHead_Liabs DV01_beleggingen" xfId="5285"/>
    <cellStyle name="_TableHead_Liabs DV01_beleggingen 2" xfId="5286"/>
    <cellStyle name="_TableHead_Liabs DV01_beleggingen_bei rates" xfId="5287"/>
    <cellStyle name="_TableHead_Liabs DV01_beleggingen_par swap rates" xfId="5288"/>
    <cellStyle name="_TableHead_Liabs DV01_cashflows corp" xfId="5289"/>
    <cellStyle name="_TableHead_Liabs DV01_cashflows Gov't AAA" xfId="5290"/>
    <cellStyle name="_TableHead_Liabs DV01_cashflows ilb" xfId="5291"/>
    <cellStyle name="_TableHead_Liabs DV01_cashflows lang staats" xfId="5292"/>
    <cellStyle name="_TableHead_Liabs DV01_cashflows pan european 500mm" xfId="5293"/>
    <cellStyle name="_TableHead_Liabs DV01_cashflows staats" xfId="5294"/>
    <cellStyle name="_TableHead_Liabs DV01_dv01" xfId="5295"/>
    <cellStyle name="_TableHead_Liabs DV01_excess returns bm matching pf" xfId="5296"/>
    <cellStyle name="_TableHead_Liabs DV01_feitelijk rendement" xfId="5297"/>
    <cellStyle name="_TableHead_Liabs DV01_feitelijk rendement 2" xfId="5298"/>
    <cellStyle name="_TableHead_Liabs DV01_feitelijk rendement_bei rates" xfId="5299"/>
    <cellStyle name="_TableHead_Liabs DV01_feitelijk rendement_par swap rates" xfId="5300"/>
    <cellStyle name="_TableHead_Liabs DV01_ilb reeel only" xfId="5301"/>
    <cellStyle name="_TableHead_Liabs DV01_nominale counterpart ilb" xfId="5302"/>
    <cellStyle name="_TableHead_Liabs DV01_tijdseries" xfId="5303"/>
    <cellStyle name="_TableHead_Liabs DV01_tijdseries 2" xfId="5304"/>
    <cellStyle name="_TableHead_Liabs DV01_tijdseries_bei rates" xfId="5305"/>
    <cellStyle name="_TableHead_Liabs DV01_tijdseries_par swap rates" xfId="5306"/>
    <cellStyle name="_TableHead_Liabs DV01_vpv" xfId="5307"/>
    <cellStyle name="_TableHead_Liabs DV01_vpv 2" xfId="5308"/>
    <cellStyle name="_TableHead_Liabs DV01_vpv return serie" xfId="5309"/>
    <cellStyle name="_TableHead_Liabs DV01_vpv return serie 2" xfId="5310"/>
    <cellStyle name="_TableHead_Liabs DV01_vpv return serie_bei rates" xfId="5311"/>
    <cellStyle name="_TableHead_Liabs DV01_vpv return serie_par swap rates" xfId="5312"/>
    <cellStyle name="_TableHead_Liabs DV01_vpv_bei rates" xfId="5313"/>
    <cellStyle name="_TableHead_Liabs DV01_vpv_par swap rates" xfId="5314"/>
    <cellStyle name="_TableHead_Main" xfId="5315"/>
    <cellStyle name="_TableHead_Main 2" xfId="5316"/>
    <cellStyle name="_TableHead_Main 3" xfId="5317"/>
    <cellStyle name="_TableHead_Main_actuate" xfId="5318"/>
    <cellStyle name="_TableHead_Main_actuate 2" xfId="5319"/>
    <cellStyle name="_TableHead_Main_actuate 3" xfId="5320"/>
    <cellStyle name="_TableHead_Main_actuate_cashflows corp" xfId="5321"/>
    <cellStyle name="_TableHead_Main_actuate_cashflows Gov't AAA" xfId="5322"/>
    <cellStyle name="_TableHead_Main_actuate_cashflows ilb" xfId="5323"/>
    <cellStyle name="_TableHead_Main_actuate_cashflows lang staats" xfId="5324"/>
    <cellStyle name="_TableHead_Main_actuate_cashflows pan european 500mm" xfId="5325"/>
    <cellStyle name="_TableHead_Main_actuate_cashflows staats" xfId="5326"/>
    <cellStyle name="_TableHead_Main_actuate_excess returns bm matching pf" xfId="5327"/>
    <cellStyle name="_TableHead_Main_actuate_ilb reeel only" xfId="5328"/>
    <cellStyle name="_TableHead_Main_actuate_nominale counterpart ilb" xfId="5329"/>
    <cellStyle name="_TableHead_Main_actuate_tijdseries" xfId="5330"/>
    <cellStyle name="_TableHead_Main_actuate_tijdseries 2" xfId="5331"/>
    <cellStyle name="_TableHead_Main_actuate_tijdseries_bei rates" xfId="5332"/>
    <cellStyle name="_TableHead_Main_actuate_tijdseries_par swap rates" xfId="5333"/>
    <cellStyle name="_TableHead_Main_actuate_vpv" xfId="5334"/>
    <cellStyle name="_TableHead_Main_actuate_vpv 2" xfId="5335"/>
    <cellStyle name="_TableHead_Main_actuate_vpv return serie" xfId="5336"/>
    <cellStyle name="_TableHead_Main_actuate_vpv return serie 2" xfId="5337"/>
    <cellStyle name="_TableHead_Main_actuate_vpv return serie_bei rates" xfId="5338"/>
    <cellStyle name="_TableHead_Main_actuate_vpv return serie_par swap rates" xfId="5339"/>
    <cellStyle name="_TableHead_Main_actuate_vpv_bei rates" xfId="5340"/>
    <cellStyle name="_TableHead_Main_actuate_vpv_par swap rates" xfId="5341"/>
    <cellStyle name="_TableHead_Main_beleggingen" xfId="5342"/>
    <cellStyle name="_TableHead_Main_beleggingen 2" xfId="5343"/>
    <cellStyle name="_TableHead_Main_beleggingen_bei rates" xfId="5344"/>
    <cellStyle name="_TableHead_Main_beleggingen_par swap rates" xfId="5345"/>
    <cellStyle name="_TableHead_Main_cashflows corp" xfId="5346"/>
    <cellStyle name="_TableHead_Main_cashflows Gov't AAA" xfId="5347"/>
    <cellStyle name="_TableHead_Main_cashflows ilb" xfId="5348"/>
    <cellStyle name="_TableHead_Main_cashflows lang staats" xfId="5349"/>
    <cellStyle name="_TableHead_Main_cashflows pan european 500mm" xfId="5350"/>
    <cellStyle name="_TableHead_Main_cashflows staats" xfId="5351"/>
    <cellStyle name="_TableHead_Main_dv01" xfId="5352"/>
    <cellStyle name="_TableHead_Main_excess returns bm matching pf" xfId="5353"/>
    <cellStyle name="_TableHead_Main_feitelijk rendement" xfId="5354"/>
    <cellStyle name="_TableHead_Main_feitelijk rendement 2" xfId="5355"/>
    <cellStyle name="_TableHead_Main_feitelijk rendement_bei rates" xfId="5356"/>
    <cellStyle name="_TableHead_Main_feitelijk rendement_par swap rates" xfId="5357"/>
    <cellStyle name="_TableHead_Main_ilb reeel only" xfId="5358"/>
    <cellStyle name="_TableHead_Main_nominale counterpart ilb" xfId="5359"/>
    <cellStyle name="_TableHead_Main_tijdseries" xfId="5360"/>
    <cellStyle name="_TableHead_Main_tijdseries 2" xfId="5361"/>
    <cellStyle name="_TableHead_Main_tijdseries_bei rates" xfId="5362"/>
    <cellStyle name="_TableHead_Main_tijdseries_par swap rates" xfId="5363"/>
    <cellStyle name="_TableHead_Main_vpv" xfId="5364"/>
    <cellStyle name="_TableHead_Main_vpv 2" xfId="5365"/>
    <cellStyle name="_TableHead_Main_vpv return serie" xfId="5366"/>
    <cellStyle name="_TableHead_Main_vpv return serie 2" xfId="5367"/>
    <cellStyle name="_TableHead_Main_vpv return serie_bei rates" xfId="5368"/>
    <cellStyle name="_TableHead_Main_vpv return serie_par swap rates" xfId="5369"/>
    <cellStyle name="_TableHead_Main_vpv_bei rates" xfId="5370"/>
    <cellStyle name="_TableHead_Main_vpv_par swap rates" xfId="5371"/>
    <cellStyle name="_TableHead_Matching PV Cashflows" xfId="5372"/>
    <cellStyle name="_TableHead_Matching PV Cashflows 2" xfId="5373"/>
    <cellStyle name="_TableHead_Matching PV Cashflows 3" xfId="5374"/>
    <cellStyle name="_TableHead_Matching PV Cashflows_actuate" xfId="5375"/>
    <cellStyle name="_TableHead_Matching PV Cashflows_actuate 2" xfId="5376"/>
    <cellStyle name="_TableHead_Matching PV Cashflows_actuate 3" xfId="5377"/>
    <cellStyle name="_TableHead_Matching PV Cashflows_actuate_cashflows corp" xfId="5378"/>
    <cellStyle name="_TableHead_Matching PV Cashflows_actuate_cashflows Gov't AAA" xfId="5379"/>
    <cellStyle name="_TableHead_Matching PV Cashflows_actuate_cashflows ilb" xfId="5380"/>
    <cellStyle name="_TableHead_Matching PV Cashflows_actuate_cashflows lang staats" xfId="5381"/>
    <cellStyle name="_TableHead_Matching PV Cashflows_actuate_cashflows pan european 500mm" xfId="5382"/>
    <cellStyle name="_TableHead_Matching PV Cashflows_actuate_cashflows staats" xfId="5383"/>
    <cellStyle name="_TableHead_Matching PV Cashflows_actuate_excess returns bm matching pf" xfId="5384"/>
    <cellStyle name="_TableHead_Matching PV Cashflows_actuate_ilb reeel only" xfId="5385"/>
    <cellStyle name="_TableHead_Matching PV Cashflows_actuate_nominale counterpart ilb" xfId="5386"/>
    <cellStyle name="_TableHead_Matching PV Cashflows_actuate_tijdseries" xfId="5387"/>
    <cellStyle name="_TableHead_Matching PV Cashflows_actuate_tijdseries 2" xfId="5388"/>
    <cellStyle name="_TableHead_Matching PV Cashflows_actuate_tijdseries_bei rates" xfId="5389"/>
    <cellStyle name="_TableHead_Matching PV Cashflows_actuate_tijdseries_par swap rates" xfId="5390"/>
    <cellStyle name="_TableHead_Matching PV Cashflows_actuate_vpv" xfId="5391"/>
    <cellStyle name="_TableHead_Matching PV Cashflows_actuate_vpv 2" xfId="5392"/>
    <cellStyle name="_TableHead_Matching PV Cashflows_actuate_vpv return serie" xfId="5393"/>
    <cellStyle name="_TableHead_Matching PV Cashflows_actuate_vpv return serie 2" xfId="5394"/>
    <cellStyle name="_TableHead_Matching PV Cashflows_actuate_vpv return serie_bei rates" xfId="5395"/>
    <cellStyle name="_TableHead_Matching PV Cashflows_actuate_vpv return serie_par swap rates" xfId="5396"/>
    <cellStyle name="_TableHead_Matching PV Cashflows_actuate_vpv_bei rates" xfId="5397"/>
    <cellStyle name="_TableHead_Matching PV Cashflows_actuate_vpv_par swap rates" xfId="5398"/>
    <cellStyle name="_TableHead_Matching PV Cashflows_beleggingen" xfId="5399"/>
    <cellStyle name="_TableHead_Matching PV Cashflows_beleggingen 2" xfId="5400"/>
    <cellStyle name="_TableHead_Matching PV Cashflows_beleggingen_bei rates" xfId="5401"/>
    <cellStyle name="_TableHead_Matching PV Cashflows_beleggingen_par swap rates" xfId="5402"/>
    <cellStyle name="_TableHead_Matching PV Cashflows_cashflows corp" xfId="5403"/>
    <cellStyle name="_TableHead_Matching PV Cashflows_cashflows Gov't AAA" xfId="5404"/>
    <cellStyle name="_TableHead_Matching PV Cashflows_cashflows ilb" xfId="5405"/>
    <cellStyle name="_TableHead_Matching PV Cashflows_cashflows lang staats" xfId="5406"/>
    <cellStyle name="_TableHead_Matching PV Cashflows_cashflows pan european 500mm" xfId="5407"/>
    <cellStyle name="_TableHead_Matching PV Cashflows_cashflows staats" xfId="5408"/>
    <cellStyle name="_TableHead_Matching PV Cashflows_dv01" xfId="5409"/>
    <cellStyle name="_TableHead_Matching PV Cashflows_excess returns bm matching pf" xfId="5410"/>
    <cellStyle name="_TableHead_Matching PV Cashflows_feitelijk rendement" xfId="5411"/>
    <cellStyle name="_TableHead_Matching PV Cashflows_feitelijk rendement 2" xfId="5412"/>
    <cellStyle name="_TableHead_Matching PV Cashflows_feitelijk rendement_bei rates" xfId="5413"/>
    <cellStyle name="_TableHead_Matching PV Cashflows_feitelijk rendement_par swap rates" xfId="5414"/>
    <cellStyle name="_TableHead_Matching PV Cashflows_ilb reeel only" xfId="5415"/>
    <cellStyle name="_TableHead_Matching PV Cashflows_nominale counterpart ilb" xfId="5416"/>
    <cellStyle name="_TableHead_Matching PV Cashflows_tijdseries" xfId="5417"/>
    <cellStyle name="_TableHead_Matching PV Cashflows_tijdseries 2" xfId="5418"/>
    <cellStyle name="_TableHead_Matching PV Cashflows_tijdseries_bei rates" xfId="5419"/>
    <cellStyle name="_TableHead_Matching PV Cashflows_tijdseries_par swap rates" xfId="5420"/>
    <cellStyle name="_TableHead_Matching PV Cashflows_vpv" xfId="5421"/>
    <cellStyle name="_TableHead_Matching PV Cashflows_vpv 2" xfId="5422"/>
    <cellStyle name="_TableHead_Matching PV Cashflows_vpv return serie" xfId="5423"/>
    <cellStyle name="_TableHead_Matching PV Cashflows_vpv return serie 2" xfId="5424"/>
    <cellStyle name="_TableHead_Matching PV Cashflows_vpv return serie_bei rates" xfId="5425"/>
    <cellStyle name="_TableHead_Matching PV Cashflows_vpv return serie_par swap rates" xfId="5426"/>
    <cellStyle name="_TableHead_Matching PV Cashflows_vpv_bei rates" xfId="5427"/>
    <cellStyle name="_TableHead_Matching PV Cashflows_vpv_par swap rates" xfId="5428"/>
    <cellStyle name="_TableHead_ModelSetup" xfId="5429"/>
    <cellStyle name="_TableHead_ModelSetup 2" xfId="5430"/>
    <cellStyle name="_TableHead_ModelSetup 3" xfId="5431"/>
    <cellStyle name="_TableHead_ModelSetup_actuate" xfId="5432"/>
    <cellStyle name="_TableHead_ModelSetup_actuate 2" xfId="5433"/>
    <cellStyle name="_TableHead_ModelSetup_actuate 3" xfId="5434"/>
    <cellStyle name="_TableHead_ModelSetup_actuate_cashflows corp" xfId="5435"/>
    <cellStyle name="_TableHead_ModelSetup_actuate_cashflows Gov't AAA" xfId="5436"/>
    <cellStyle name="_TableHead_ModelSetup_actuate_cashflows ilb" xfId="5437"/>
    <cellStyle name="_TableHead_ModelSetup_actuate_cashflows lang staats" xfId="5438"/>
    <cellStyle name="_TableHead_ModelSetup_actuate_cashflows pan european 500mm" xfId="5439"/>
    <cellStyle name="_TableHead_ModelSetup_actuate_cashflows staats" xfId="5440"/>
    <cellStyle name="_TableHead_ModelSetup_actuate_excess returns bm matching pf" xfId="5441"/>
    <cellStyle name="_TableHead_ModelSetup_actuate_ilb reeel only" xfId="5442"/>
    <cellStyle name="_TableHead_ModelSetup_actuate_nominale counterpart ilb" xfId="5443"/>
    <cellStyle name="_TableHead_ModelSetup_actuate_tijdseries" xfId="5444"/>
    <cellStyle name="_TableHead_ModelSetup_actuate_tijdseries 2" xfId="5445"/>
    <cellStyle name="_TableHead_ModelSetup_actuate_tijdseries_bei rates" xfId="5446"/>
    <cellStyle name="_TableHead_ModelSetup_actuate_tijdseries_par swap rates" xfId="5447"/>
    <cellStyle name="_TableHead_ModelSetup_actuate_vpv" xfId="5448"/>
    <cellStyle name="_TableHead_ModelSetup_actuate_vpv 2" xfId="5449"/>
    <cellStyle name="_TableHead_ModelSetup_actuate_vpv return serie" xfId="5450"/>
    <cellStyle name="_TableHead_ModelSetup_actuate_vpv return serie 2" xfId="5451"/>
    <cellStyle name="_TableHead_ModelSetup_actuate_vpv return serie_bei rates" xfId="5452"/>
    <cellStyle name="_TableHead_ModelSetup_actuate_vpv return serie_par swap rates" xfId="5453"/>
    <cellStyle name="_TableHead_ModelSetup_actuate_vpv_bei rates" xfId="5454"/>
    <cellStyle name="_TableHead_ModelSetup_actuate_vpv_par swap rates" xfId="5455"/>
    <cellStyle name="_TableHead_ModelSetup_beleggingen" xfId="5456"/>
    <cellStyle name="_TableHead_ModelSetup_beleggingen 2" xfId="5457"/>
    <cellStyle name="_TableHead_ModelSetup_beleggingen_bei rates" xfId="5458"/>
    <cellStyle name="_TableHead_ModelSetup_beleggingen_par swap rates" xfId="5459"/>
    <cellStyle name="_TableHead_ModelSetup_cashflows corp" xfId="5460"/>
    <cellStyle name="_TableHead_ModelSetup_cashflows Gov't AAA" xfId="5461"/>
    <cellStyle name="_TableHead_ModelSetup_cashflows ilb" xfId="5462"/>
    <cellStyle name="_TableHead_ModelSetup_cashflows lang staats" xfId="5463"/>
    <cellStyle name="_TableHead_ModelSetup_cashflows pan european 500mm" xfId="5464"/>
    <cellStyle name="_TableHead_ModelSetup_cashflows staats" xfId="5465"/>
    <cellStyle name="_TableHead_ModelSetup_dv01" xfId="5466"/>
    <cellStyle name="_TableHead_ModelSetup_excess returns bm matching pf" xfId="5467"/>
    <cellStyle name="_TableHead_ModelSetup_feitelijk rendement" xfId="5468"/>
    <cellStyle name="_TableHead_ModelSetup_feitelijk rendement 2" xfId="5469"/>
    <cellStyle name="_TableHead_ModelSetup_feitelijk rendement_bei rates" xfId="5470"/>
    <cellStyle name="_TableHead_ModelSetup_feitelijk rendement_par swap rates" xfId="5471"/>
    <cellStyle name="_TableHead_ModelSetup_ilb reeel only" xfId="5472"/>
    <cellStyle name="_TableHead_ModelSetup_nominale counterpart ilb" xfId="5473"/>
    <cellStyle name="_TableHead_ModelSetup_tijdseries" xfId="5474"/>
    <cellStyle name="_TableHead_ModelSetup_tijdseries 2" xfId="5475"/>
    <cellStyle name="_TableHead_ModelSetup_tijdseries_bei rates" xfId="5476"/>
    <cellStyle name="_TableHead_ModelSetup_tijdseries_par swap rates" xfId="5477"/>
    <cellStyle name="_TableHead_ModelSetup_vpv" xfId="5478"/>
    <cellStyle name="_TableHead_ModelSetup_vpv 2" xfId="5479"/>
    <cellStyle name="_TableHead_ModelSetup_vpv return serie" xfId="5480"/>
    <cellStyle name="_TableHead_ModelSetup_vpv return serie 2" xfId="5481"/>
    <cellStyle name="_TableHead_ModelSetup_vpv return serie_bei rates" xfId="5482"/>
    <cellStyle name="_TableHead_ModelSetup_vpv return serie_par swap rates" xfId="5483"/>
    <cellStyle name="_TableHead_ModelSetup_vpv_bei rates" xfId="5484"/>
    <cellStyle name="_TableHead_ModelSetup_vpv_par swap rates" xfId="5485"/>
    <cellStyle name="_TableHead_PME Swaps" xfId="5486"/>
    <cellStyle name="_TableHead_Pricer" xfId="5487"/>
    <cellStyle name="_TableHead_Pricer 2" xfId="5488"/>
    <cellStyle name="_TableHead_Pricer 3" xfId="5489"/>
    <cellStyle name="_TableHead_Pricer_actuate" xfId="5490"/>
    <cellStyle name="_TableHead_Pricer_actuate 2" xfId="5491"/>
    <cellStyle name="_TableHead_Pricer_actuate 3" xfId="5492"/>
    <cellStyle name="_TableHead_Pricer_actuate_cashflows corp" xfId="5493"/>
    <cellStyle name="_TableHead_Pricer_actuate_cashflows Gov't AAA" xfId="5494"/>
    <cellStyle name="_TableHead_Pricer_actuate_cashflows ilb" xfId="5495"/>
    <cellStyle name="_TableHead_Pricer_actuate_cashflows lang staats" xfId="5496"/>
    <cellStyle name="_TableHead_Pricer_actuate_cashflows pan european 500mm" xfId="5497"/>
    <cellStyle name="_TableHead_Pricer_actuate_cashflows staats" xfId="5498"/>
    <cellStyle name="_TableHead_Pricer_actuate_excess returns bm matching pf" xfId="5499"/>
    <cellStyle name="_TableHead_Pricer_actuate_ilb reeel only" xfId="5500"/>
    <cellStyle name="_TableHead_Pricer_actuate_nominale counterpart ilb" xfId="5501"/>
    <cellStyle name="_TableHead_Pricer_actuate_tijdseries" xfId="5502"/>
    <cellStyle name="_TableHead_Pricer_actuate_tijdseries 2" xfId="5503"/>
    <cellStyle name="_TableHead_Pricer_actuate_tijdseries_bei rates" xfId="5504"/>
    <cellStyle name="_TableHead_Pricer_actuate_tijdseries_par swap rates" xfId="5505"/>
    <cellStyle name="_TableHead_Pricer_actuate_vpv" xfId="5506"/>
    <cellStyle name="_TableHead_Pricer_actuate_vpv 2" xfId="5507"/>
    <cellStyle name="_TableHead_Pricer_actuate_vpv return serie" xfId="5508"/>
    <cellStyle name="_TableHead_Pricer_actuate_vpv return serie 2" xfId="5509"/>
    <cellStyle name="_TableHead_Pricer_actuate_vpv return serie_bei rates" xfId="5510"/>
    <cellStyle name="_TableHead_Pricer_actuate_vpv return serie_par swap rates" xfId="5511"/>
    <cellStyle name="_TableHead_Pricer_actuate_vpv_bei rates" xfId="5512"/>
    <cellStyle name="_TableHead_Pricer_actuate_vpv_par swap rates" xfId="5513"/>
    <cellStyle name="_TableHead_Pricer_beleggingen" xfId="5514"/>
    <cellStyle name="_TableHead_Pricer_beleggingen 2" xfId="5515"/>
    <cellStyle name="_TableHead_Pricer_beleggingen_bei rates" xfId="5516"/>
    <cellStyle name="_TableHead_Pricer_beleggingen_par swap rates" xfId="5517"/>
    <cellStyle name="_TableHead_Pricer_cashflows corp" xfId="5518"/>
    <cellStyle name="_TableHead_Pricer_cashflows Gov't AAA" xfId="5519"/>
    <cellStyle name="_TableHead_Pricer_cashflows ilb" xfId="5520"/>
    <cellStyle name="_TableHead_Pricer_cashflows lang staats" xfId="5521"/>
    <cellStyle name="_TableHead_Pricer_cashflows pan european 500mm" xfId="5522"/>
    <cellStyle name="_TableHead_Pricer_cashflows staats" xfId="5523"/>
    <cellStyle name="_TableHead_Pricer_dv01" xfId="5524"/>
    <cellStyle name="_TableHead_Pricer_excess returns bm matching pf" xfId="5525"/>
    <cellStyle name="_TableHead_Pricer_feitelijk rendement" xfId="5526"/>
    <cellStyle name="_TableHead_Pricer_feitelijk rendement 2" xfId="5527"/>
    <cellStyle name="_TableHead_Pricer_feitelijk rendement_bei rates" xfId="5528"/>
    <cellStyle name="_TableHead_Pricer_feitelijk rendement_par swap rates" xfId="5529"/>
    <cellStyle name="_TableHead_Pricer_ilb reeel only" xfId="5530"/>
    <cellStyle name="_TableHead_Pricer_nominale counterpart ilb" xfId="5531"/>
    <cellStyle name="_TableHead_Pricer_tijdseries" xfId="5532"/>
    <cellStyle name="_TableHead_Pricer_tijdseries 2" xfId="5533"/>
    <cellStyle name="_TableHead_Pricer_tijdseries_bei rates" xfId="5534"/>
    <cellStyle name="_TableHead_Pricer_tijdseries_par swap rates" xfId="5535"/>
    <cellStyle name="_TableHead_Pricer_vpv" xfId="5536"/>
    <cellStyle name="_TableHead_Pricer_vpv 2" xfId="5537"/>
    <cellStyle name="_TableHead_Pricer_vpv return serie" xfId="5538"/>
    <cellStyle name="_TableHead_Pricer_vpv return serie 2" xfId="5539"/>
    <cellStyle name="_TableHead_Pricer_vpv return serie_bei rates" xfId="5540"/>
    <cellStyle name="_TableHead_Pricer_vpv return serie_par swap rates" xfId="5541"/>
    <cellStyle name="_TableHead_Pricer_vpv_bei rates" xfId="5542"/>
    <cellStyle name="_TableHead_Pricer_vpv_par swap rates" xfId="5543"/>
    <cellStyle name="_TableHead_Sheet1" xfId="5544"/>
    <cellStyle name="_TableHead_Sheet1 2" xfId="5545"/>
    <cellStyle name="_TableHead_Sheet1 3" xfId="5546"/>
    <cellStyle name="_TableHead_Sheet1_actuate" xfId="5547"/>
    <cellStyle name="_TableHead_Sheet1_actuate 2" xfId="5548"/>
    <cellStyle name="_TableHead_Sheet1_actuate 3" xfId="5549"/>
    <cellStyle name="_TableHead_Sheet1_actuate_cashflows corp" xfId="5550"/>
    <cellStyle name="_TableHead_Sheet1_actuate_cashflows Gov't AAA" xfId="5551"/>
    <cellStyle name="_TableHead_Sheet1_actuate_cashflows ilb" xfId="5552"/>
    <cellStyle name="_TableHead_Sheet1_actuate_cashflows lang staats" xfId="5553"/>
    <cellStyle name="_TableHead_Sheet1_actuate_cashflows pan european 500mm" xfId="5554"/>
    <cellStyle name="_TableHead_Sheet1_actuate_cashflows staats" xfId="5555"/>
    <cellStyle name="_TableHead_Sheet1_actuate_excess returns bm matching pf" xfId="5556"/>
    <cellStyle name="_TableHead_Sheet1_actuate_ilb reeel only" xfId="5557"/>
    <cellStyle name="_TableHead_Sheet1_actuate_nominale counterpart ilb" xfId="5558"/>
    <cellStyle name="_TableHead_Sheet1_actuate_tijdseries" xfId="5559"/>
    <cellStyle name="_TableHead_Sheet1_actuate_tijdseries 2" xfId="5560"/>
    <cellStyle name="_TableHead_Sheet1_actuate_tijdseries_bei rates" xfId="5561"/>
    <cellStyle name="_TableHead_Sheet1_actuate_tijdseries_par swap rates" xfId="5562"/>
    <cellStyle name="_TableHead_Sheet1_actuate_vpv" xfId="5563"/>
    <cellStyle name="_TableHead_Sheet1_actuate_vpv 2" xfId="5564"/>
    <cellStyle name="_TableHead_Sheet1_actuate_vpv return serie" xfId="5565"/>
    <cellStyle name="_TableHead_Sheet1_actuate_vpv return serie 2" xfId="5566"/>
    <cellStyle name="_TableHead_Sheet1_actuate_vpv return serie_bei rates" xfId="5567"/>
    <cellStyle name="_TableHead_Sheet1_actuate_vpv return serie_par swap rates" xfId="5568"/>
    <cellStyle name="_TableHead_Sheet1_actuate_vpv_bei rates" xfId="5569"/>
    <cellStyle name="_TableHead_Sheet1_actuate_vpv_par swap rates" xfId="5570"/>
    <cellStyle name="_TableHead_Sheet1_beleggingen" xfId="5571"/>
    <cellStyle name="_TableHead_Sheet1_beleggingen 2" xfId="5572"/>
    <cellStyle name="_TableHead_Sheet1_beleggingen_bei rates" xfId="5573"/>
    <cellStyle name="_TableHead_Sheet1_beleggingen_par swap rates" xfId="5574"/>
    <cellStyle name="_TableHead_Sheet1_cashflows corp" xfId="5575"/>
    <cellStyle name="_TableHead_Sheet1_cashflows Gov't AAA" xfId="5576"/>
    <cellStyle name="_TableHead_Sheet1_cashflows ilb" xfId="5577"/>
    <cellStyle name="_TableHead_Sheet1_cashflows lang staats" xfId="5578"/>
    <cellStyle name="_TableHead_Sheet1_cashflows pan european 500mm" xfId="5579"/>
    <cellStyle name="_TableHead_Sheet1_cashflows staats" xfId="5580"/>
    <cellStyle name="_TableHead_Sheet1_dv01" xfId="5581"/>
    <cellStyle name="_TableHead_Sheet1_excess returns bm matching pf" xfId="5582"/>
    <cellStyle name="_TableHead_Sheet1_feitelijk rendement" xfId="5583"/>
    <cellStyle name="_TableHead_Sheet1_feitelijk rendement 2" xfId="5584"/>
    <cellStyle name="_TableHead_Sheet1_feitelijk rendement_bei rates" xfId="5585"/>
    <cellStyle name="_TableHead_Sheet1_feitelijk rendement_par swap rates" xfId="5586"/>
    <cellStyle name="_TableHead_Sheet1_Gexa Multi Asset Path Generator" xfId="5587"/>
    <cellStyle name="_TableHead_Sheet1_ilb reeel only" xfId="5588"/>
    <cellStyle name="_TableHead_Sheet1_nominale counterpart ilb" xfId="5589"/>
    <cellStyle name="_TableHead_Sheet1_tijdseries" xfId="5590"/>
    <cellStyle name="_TableHead_Sheet1_tijdseries 2" xfId="5591"/>
    <cellStyle name="_TableHead_Sheet1_tijdseries_bei rates" xfId="5592"/>
    <cellStyle name="_TableHead_Sheet1_tijdseries_par swap rates" xfId="5593"/>
    <cellStyle name="_TableHead_Sheet1_vpv" xfId="5594"/>
    <cellStyle name="_TableHead_Sheet1_vpv 2" xfId="5595"/>
    <cellStyle name="_TableHead_Sheet1_vpv return serie" xfId="5596"/>
    <cellStyle name="_TableHead_Sheet1_vpv return serie 2" xfId="5597"/>
    <cellStyle name="_TableHead_Sheet1_vpv return serie_bei rates" xfId="5598"/>
    <cellStyle name="_TableHead_Sheet1_vpv return serie_par swap rates" xfId="5599"/>
    <cellStyle name="_TableHead_Sheet1_vpv_bei rates" xfId="5600"/>
    <cellStyle name="_TableHead_Sheet1_vpv_par swap rates" xfId="5601"/>
    <cellStyle name="_TableHead_SPP Values as at 12 June 05" xfId="5602"/>
    <cellStyle name="_TableHead_Tableau" xfId="5603"/>
    <cellStyle name="_TableHead_Tableau 2" xfId="5604"/>
    <cellStyle name="_TableHead_Tableau 3" xfId="5605"/>
    <cellStyle name="_TableHead_Tableau_actuate" xfId="5606"/>
    <cellStyle name="_TableHead_Tableau_actuate 2" xfId="5607"/>
    <cellStyle name="_TableHead_Tableau_actuate 3" xfId="5608"/>
    <cellStyle name="_TableHead_Tableau_actuate_cashflows corp" xfId="5609"/>
    <cellStyle name="_TableHead_Tableau_actuate_cashflows Gov't AAA" xfId="5610"/>
    <cellStyle name="_TableHead_Tableau_actuate_cashflows ilb" xfId="5611"/>
    <cellStyle name="_TableHead_Tableau_actuate_cashflows lang staats" xfId="5612"/>
    <cellStyle name="_TableHead_Tableau_actuate_cashflows pan european 500mm" xfId="5613"/>
    <cellStyle name="_TableHead_Tableau_actuate_cashflows staats" xfId="5614"/>
    <cellStyle name="_TableHead_Tableau_actuate_excess returns bm matching pf" xfId="5615"/>
    <cellStyle name="_TableHead_Tableau_actuate_ilb reeel only" xfId="5616"/>
    <cellStyle name="_TableHead_Tableau_actuate_nominale counterpart ilb" xfId="5617"/>
    <cellStyle name="_TableHead_Tableau_actuate_tijdseries" xfId="5618"/>
    <cellStyle name="_TableHead_Tableau_actuate_tijdseries 2" xfId="5619"/>
    <cellStyle name="_TableHead_Tableau_actuate_tijdseries_bei rates" xfId="5620"/>
    <cellStyle name="_TableHead_Tableau_actuate_tijdseries_par swap rates" xfId="5621"/>
    <cellStyle name="_TableHead_Tableau_actuate_vpv" xfId="5622"/>
    <cellStyle name="_TableHead_Tableau_actuate_vpv 2" xfId="5623"/>
    <cellStyle name="_TableHead_Tableau_actuate_vpv return serie" xfId="5624"/>
    <cellStyle name="_TableHead_Tableau_actuate_vpv return serie 2" xfId="5625"/>
    <cellStyle name="_TableHead_Tableau_actuate_vpv return serie_bei rates" xfId="5626"/>
    <cellStyle name="_TableHead_Tableau_actuate_vpv return serie_par swap rates" xfId="5627"/>
    <cellStyle name="_TableHead_Tableau_actuate_vpv_bei rates" xfId="5628"/>
    <cellStyle name="_TableHead_Tableau_actuate_vpv_par swap rates" xfId="5629"/>
    <cellStyle name="_TableHead_Tableau_beleggingen" xfId="5630"/>
    <cellStyle name="_TableHead_Tableau_beleggingen 2" xfId="5631"/>
    <cellStyle name="_TableHead_Tableau_beleggingen_bei rates" xfId="5632"/>
    <cellStyle name="_TableHead_Tableau_beleggingen_par swap rates" xfId="5633"/>
    <cellStyle name="_TableHead_Tableau_cashflows corp" xfId="5634"/>
    <cellStyle name="_TableHead_Tableau_cashflows Gov't AAA" xfId="5635"/>
    <cellStyle name="_TableHead_Tableau_cashflows ilb" xfId="5636"/>
    <cellStyle name="_TableHead_Tableau_cashflows lang staats" xfId="5637"/>
    <cellStyle name="_TableHead_Tableau_cashflows pan european 500mm" xfId="5638"/>
    <cellStyle name="_TableHead_Tableau_cashflows staats" xfId="5639"/>
    <cellStyle name="_TableHead_Tableau_dv01" xfId="5640"/>
    <cellStyle name="_TableHead_Tableau_excess returns bm matching pf" xfId="5641"/>
    <cellStyle name="_TableHead_Tableau_feitelijk rendement" xfId="5642"/>
    <cellStyle name="_TableHead_Tableau_feitelijk rendement 2" xfId="5643"/>
    <cellStyle name="_TableHead_Tableau_feitelijk rendement_bei rates" xfId="5644"/>
    <cellStyle name="_TableHead_Tableau_feitelijk rendement_par swap rates" xfId="5645"/>
    <cellStyle name="_TableHead_Tableau_ilb reeel only" xfId="5646"/>
    <cellStyle name="_TableHead_Tableau_nominale counterpart ilb" xfId="5647"/>
    <cellStyle name="_TableHead_Tableau_tijdseries" xfId="5648"/>
    <cellStyle name="_TableHead_Tableau_tijdseries 2" xfId="5649"/>
    <cellStyle name="_TableHead_Tableau_tijdseries_bei rates" xfId="5650"/>
    <cellStyle name="_TableHead_Tableau_tijdseries_par swap rates" xfId="5651"/>
    <cellStyle name="_TableHead_Tableau_vpv" xfId="5652"/>
    <cellStyle name="_TableHead_Tableau_vpv 2" xfId="5653"/>
    <cellStyle name="_TableHead_Tableau_vpv return serie" xfId="5654"/>
    <cellStyle name="_TableHead_Tableau_vpv return serie 2" xfId="5655"/>
    <cellStyle name="_TableHead_Tableau_vpv return serie_bei rates" xfId="5656"/>
    <cellStyle name="_TableHead_Tableau_vpv return serie_par swap rates" xfId="5657"/>
    <cellStyle name="_TableHead_Tableau_vpv_bei rates" xfId="5658"/>
    <cellStyle name="_TableHead_Tableau_vpv_par swap rates" xfId="5659"/>
    <cellStyle name="_TableRowHead" xfId="5660"/>
    <cellStyle name="_TableRowHead_allocatie" xfId="5661"/>
    <cellStyle name="_TableRowHead_allocatie 2" xfId="5662"/>
    <cellStyle name="_TableRowHead_allocatie 3" xfId="5663"/>
    <cellStyle name="_TableRowHead_allocatie_actuate" xfId="5664"/>
    <cellStyle name="_TableRowHead_allocatie_actuate 2" xfId="5665"/>
    <cellStyle name="_TableRowHead_allocatie_actuate 3" xfId="5666"/>
    <cellStyle name="_TableRowHead_allocatie_actuate_cashflows corp" xfId="5667"/>
    <cellStyle name="_TableRowHead_allocatie_actuate_cashflows Gov't AAA" xfId="5668"/>
    <cellStyle name="_TableRowHead_allocatie_actuate_cashflows ilb" xfId="5669"/>
    <cellStyle name="_TableRowHead_allocatie_actuate_cashflows lang staats" xfId="5670"/>
    <cellStyle name="_TableRowHead_allocatie_actuate_cashflows pan european 500mm" xfId="5671"/>
    <cellStyle name="_TableRowHead_allocatie_actuate_cashflows staats" xfId="5672"/>
    <cellStyle name="_TableRowHead_allocatie_actuate_excess returns bm matching pf" xfId="5673"/>
    <cellStyle name="_TableRowHead_allocatie_actuate_ilb reeel only" xfId="5674"/>
    <cellStyle name="_TableRowHead_allocatie_actuate_nominale counterpart ilb" xfId="5675"/>
    <cellStyle name="_TableRowHead_allocatie_actuate_tijdseries" xfId="5676"/>
    <cellStyle name="_TableRowHead_allocatie_actuate_tijdseries 2" xfId="5677"/>
    <cellStyle name="_TableRowHead_allocatie_actuate_tijdseries_bei rates" xfId="5678"/>
    <cellStyle name="_TableRowHead_allocatie_actuate_tijdseries_par swap rates" xfId="5679"/>
    <cellStyle name="_TableRowHead_allocatie_actuate_vpv" xfId="5680"/>
    <cellStyle name="_TableRowHead_allocatie_actuate_vpv 2" xfId="5681"/>
    <cellStyle name="_TableRowHead_allocatie_actuate_vpv return serie" xfId="5682"/>
    <cellStyle name="_TableRowHead_allocatie_actuate_vpv return serie 2" xfId="5683"/>
    <cellStyle name="_TableRowHead_allocatie_actuate_vpv return serie_bei rates" xfId="5684"/>
    <cellStyle name="_TableRowHead_allocatie_actuate_vpv return serie_par swap rates" xfId="5685"/>
    <cellStyle name="_TableRowHead_allocatie_actuate_vpv_bei rates" xfId="5686"/>
    <cellStyle name="_TableRowHead_allocatie_actuate_vpv_par swap rates" xfId="5687"/>
    <cellStyle name="_TableRowHead_allocatie_beleggingen" xfId="5688"/>
    <cellStyle name="_TableRowHead_allocatie_beleggingen 2" xfId="5689"/>
    <cellStyle name="_TableRowHead_allocatie_beleggingen_bei rates" xfId="5690"/>
    <cellStyle name="_TableRowHead_allocatie_beleggingen_par swap rates" xfId="5691"/>
    <cellStyle name="_TableRowHead_allocatie_cashflows corp" xfId="5692"/>
    <cellStyle name="_TableRowHead_allocatie_cashflows Gov't AAA" xfId="5693"/>
    <cellStyle name="_TableRowHead_allocatie_cashflows ilb" xfId="5694"/>
    <cellStyle name="_TableRowHead_allocatie_cashflows lang staats" xfId="5695"/>
    <cellStyle name="_TableRowHead_allocatie_cashflows pan european 500mm" xfId="5696"/>
    <cellStyle name="_TableRowHead_allocatie_cashflows staats" xfId="5697"/>
    <cellStyle name="_TableRowHead_allocatie_dv01" xfId="5698"/>
    <cellStyle name="_TableRowHead_allocatie_excess returns bm matching pf" xfId="5699"/>
    <cellStyle name="_TableRowHead_allocatie_feitelijk rendement" xfId="5700"/>
    <cellStyle name="_TableRowHead_allocatie_feitelijk rendement 2" xfId="5701"/>
    <cellStyle name="_TableRowHead_allocatie_feitelijk rendement_bei rates" xfId="5702"/>
    <cellStyle name="_TableRowHead_allocatie_feitelijk rendement_par swap rates" xfId="5703"/>
    <cellStyle name="_TableRowHead_allocatie_ilb reeel only" xfId="5704"/>
    <cellStyle name="_TableRowHead_allocatie_nominale counterpart ilb" xfId="5705"/>
    <cellStyle name="_TableRowHead_allocatie_tijdseries" xfId="5706"/>
    <cellStyle name="_TableRowHead_allocatie_tijdseries 2" xfId="5707"/>
    <cellStyle name="_TableRowHead_allocatie_tijdseries_bei rates" xfId="5708"/>
    <cellStyle name="_TableRowHead_allocatie_tijdseries_par swap rates" xfId="5709"/>
    <cellStyle name="_TableRowHead_allocatie_vpv" xfId="5710"/>
    <cellStyle name="_TableRowHead_allocatie_vpv 2" xfId="5711"/>
    <cellStyle name="_TableRowHead_allocatie_vpv return serie" xfId="5712"/>
    <cellStyle name="_TableRowHead_allocatie_vpv return serie 2" xfId="5713"/>
    <cellStyle name="_TableRowHead_allocatie_vpv return serie_bei rates" xfId="5714"/>
    <cellStyle name="_TableRowHead_allocatie_vpv return serie_par swap rates" xfId="5715"/>
    <cellStyle name="_TableRowHead_allocatie_vpv_bei rates" xfId="5716"/>
    <cellStyle name="_TableRowHead_allocatie_vpv_par swap rates" xfId="5717"/>
    <cellStyle name="_TableRowHead_Asset Cashflows" xfId="5718"/>
    <cellStyle name="_TableRowHead_Asset Cashflows 2" xfId="5719"/>
    <cellStyle name="_TableRowHead_Asset Cashflows 3" xfId="5720"/>
    <cellStyle name="_TableRowHead_Asset Cashflows_actuate" xfId="5721"/>
    <cellStyle name="_TableRowHead_Asset Cashflows_actuate 2" xfId="5722"/>
    <cellStyle name="_TableRowHead_Asset Cashflows_actuate 3" xfId="5723"/>
    <cellStyle name="_TableRowHead_Asset Cashflows_actuate_cashflows corp" xfId="5724"/>
    <cellStyle name="_TableRowHead_Asset Cashflows_actuate_cashflows Gov't AAA" xfId="5725"/>
    <cellStyle name="_TableRowHead_Asset Cashflows_actuate_cashflows ilb" xfId="5726"/>
    <cellStyle name="_TableRowHead_Asset Cashflows_actuate_cashflows lang staats" xfId="5727"/>
    <cellStyle name="_TableRowHead_Asset Cashflows_actuate_cashflows pan european 500mm" xfId="5728"/>
    <cellStyle name="_TableRowHead_Asset Cashflows_actuate_cashflows staats" xfId="5729"/>
    <cellStyle name="_TableRowHead_Asset Cashflows_actuate_excess returns bm matching pf" xfId="5730"/>
    <cellStyle name="_TableRowHead_Asset Cashflows_actuate_ilb reeel only" xfId="5731"/>
    <cellStyle name="_TableRowHead_Asset Cashflows_actuate_nominale counterpart ilb" xfId="5732"/>
    <cellStyle name="_TableRowHead_Asset Cashflows_actuate_tijdseries" xfId="5733"/>
    <cellStyle name="_TableRowHead_Asset Cashflows_actuate_tijdseries 2" xfId="5734"/>
    <cellStyle name="_TableRowHead_Asset Cashflows_actuate_tijdseries_bei rates" xfId="5735"/>
    <cellStyle name="_TableRowHead_Asset Cashflows_actuate_tijdseries_par swap rates" xfId="5736"/>
    <cellStyle name="_TableRowHead_Asset Cashflows_actuate_vpv" xfId="5737"/>
    <cellStyle name="_TableRowHead_Asset Cashflows_actuate_vpv 2" xfId="5738"/>
    <cellStyle name="_TableRowHead_Asset Cashflows_actuate_vpv return serie" xfId="5739"/>
    <cellStyle name="_TableRowHead_Asset Cashflows_actuate_vpv return serie 2" xfId="5740"/>
    <cellStyle name="_TableRowHead_Asset Cashflows_actuate_vpv return serie_bei rates" xfId="5741"/>
    <cellStyle name="_TableRowHead_Asset Cashflows_actuate_vpv return serie_par swap rates" xfId="5742"/>
    <cellStyle name="_TableRowHead_Asset Cashflows_actuate_vpv_bei rates" xfId="5743"/>
    <cellStyle name="_TableRowHead_Asset Cashflows_actuate_vpv_par swap rates" xfId="5744"/>
    <cellStyle name="_TableRowHead_Asset Cashflows_beleggingen" xfId="5745"/>
    <cellStyle name="_TableRowHead_Asset Cashflows_beleggingen 2" xfId="5746"/>
    <cellStyle name="_TableRowHead_Asset Cashflows_beleggingen_bei rates" xfId="5747"/>
    <cellStyle name="_TableRowHead_Asset Cashflows_beleggingen_par swap rates" xfId="5748"/>
    <cellStyle name="_TableRowHead_Asset Cashflows_cashflows corp" xfId="5749"/>
    <cellStyle name="_TableRowHead_Asset Cashflows_cashflows Gov't AAA" xfId="5750"/>
    <cellStyle name="_TableRowHead_Asset Cashflows_cashflows ilb" xfId="5751"/>
    <cellStyle name="_TableRowHead_Asset Cashflows_cashflows lang staats" xfId="5752"/>
    <cellStyle name="_TableRowHead_Asset Cashflows_cashflows pan european 500mm" xfId="5753"/>
    <cellStyle name="_TableRowHead_Asset Cashflows_cashflows staats" xfId="5754"/>
    <cellStyle name="_TableRowHead_Asset Cashflows_dv01" xfId="5755"/>
    <cellStyle name="_TableRowHead_Asset Cashflows_excess returns bm matching pf" xfId="5756"/>
    <cellStyle name="_TableRowHead_Asset Cashflows_feitelijk rendement" xfId="5757"/>
    <cellStyle name="_TableRowHead_Asset Cashflows_feitelijk rendement 2" xfId="5758"/>
    <cellStyle name="_TableRowHead_Asset Cashflows_feitelijk rendement_bei rates" xfId="5759"/>
    <cellStyle name="_TableRowHead_Asset Cashflows_feitelijk rendement_par swap rates" xfId="5760"/>
    <cellStyle name="_TableRowHead_Asset Cashflows_ilb reeel only" xfId="5761"/>
    <cellStyle name="_TableRowHead_Asset Cashflows_nominale counterpart ilb" xfId="5762"/>
    <cellStyle name="_TableRowHead_Asset Cashflows_tijdseries" xfId="5763"/>
    <cellStyle name="_TableRowHead_Asset Cashflows_tijdseries 2" xfId="5764"/>
    <cellStyle name="_TableRowHead_Asset Cashflows_tijdseries_bei rates" xfId="5765"/>
    <cellStyle name="_TableRowHead_Asset Cashflows_tijdseries_par swap rates" xfId="5766"/>
    <cellStyle name="_TableRowHead_Asset Cashflows_vpv" xfId="5767"/>
    <cellStyle name="_TableRowHead_Asset Cashflows_vpv 2" xfId="5768"/>
    <cellStyle name="_TableRowHead_Asset Cashflows_vpv return serie" xfId="5769"/>
    <cellStyle name="_TableRowHead_Asset Cashflows_vpv return serie 2" xfId="5770"/>
    <cellStyle name="_TableRowHead_Asset Cashflows_vpv return serie_bei rates" xfId="5771"/>
    <cellStyle name="_TableRowHead_Asset Cashflows_vpv return serie_par swap rates" xfId="5772"/>
    <cellStyle name="_TableRowHead_Asset Cashflows_vpv_bei rates" xfId="5773"/>
    <cellStyle name="_TableRowHead_Asset Cashflows_vpv_par swap rates" xfId="5774"/>
    <cellStyle name="_TableRowHead_CashFlows " xfId="5775"/>
    <cellStyle name="_TableRowHead_CashFlows  2" xfId="5776"/>
    <cellStyle name="_TableRowHead_CashFlows  3" xfId="5777"/>
    <cellStyle name="_TableRowHead_CashFlows _actuate" xfId="5778"/>
    <cellStyle name="_TableRowHead_CashFlows _actuate 2" xfId="5779"/>
    <cellStyle name="_TableRowHead_CashFlows _actuate 3" xfId="5780"/>
    <cellStyle name="_TableRowHead_CashFlows _actuate_cashflows corp" xfId="5781"/>
    <cellStyle name="_TableRowHead_CashFlows _actuate_cashflows Gov't AAA" xfId="5782"/>
    <cellStyle name="_TableRowHead_CashFlows _actuate_cashflows ilb" xfId="5783"/>
    <cellStyle name="_TableRowHead_CashFlows _actuate_cashflows lang staats" xfId="5784"/>
    <cellStyle name="_TableRowHead_CashFlows _actuate_cashflows pan european 500mm" xfId="5785"/>
    <cellStyle name="_TableRowHead_CashFlows _actuate_cashflows staats" xfId="5786"/>
    <cellStyle name="_TableRowHead_CashFlows _actuate_excess returns bm matching pf" xfId="5787"/>
    <cellStyle name="_TableRowHead_CashFlows _actuate_ilb reeel only" xfId="5788"/>
    <cellStyle name="_TableRowHead_CashFlows _actuate_nominale counterpart ilb" xfId="5789"/>
    <cellStyle name="_TableRowHead_CashFlows _actuate_tijdseries" xfId="5790"/>
    <cellStyle name="_TableRowHead_CashFlows _actuate_tijdseries 2" xfId="5791"/>
    <cellStyle name="_TableRowHead_CashFlows _actuate_tijdseries_bei rates" xfId="5792"/>
    <cellStyle name="_TableRowHead_CashFlows _actuate_tijdseries_par swap rates" xfId="5793"/>
    <cellStyle name="_TableRowHead_CashFlows _actuate_vpv" xfId="5794"/>
    <cellStyle name="_TableRowHead_CashFlows _actuate_vpv 2" xfId="5795"/>
    <cellStyle name="_TableRowHead_CashFlows _actuate_vpv return serie" xfId="5796"/>
    <cellStyle name="_TableRowHead_CashFlows _actuate_vpv return serie 2" xfId="5797"/>
    <cellStyle name="_TableRowHead_CashFlows _actuate_vpv return serie_bei rates" xfId="5798"/>
    <cellStyle name="_TableRowHead_CashFlows _actuate_vpv return serie_par swap rates" xfId="5799"/>
    <cellStyle name="_TableRowHead_CashFlows _actuate_vpv_bei rates" xfId="5800"/>
    <cellStyle name="_TableRowHead_CashFlows _actuate_vpv_par swap rates" xfId="5801"/>
    <cellStyle name="_TableRowHead_CashFlows _beleggingen" xfId="5802"/>
    <cellStyle name="_TableRowHead_CashFlows _beleggingen 2" xfId="5803"/>
    <cellStyle name="_TableRowHead_CashFlows _beleggingen_bei rates" xfId="5804"/>
    <cellStyle name="_TableRowHead_CashFlows _beleggingen_par swap rates" xfId="5805"/>
    <cellStyle name="_TableRowHead_CashFlows _cashflows corp" xfId="5806"/>
    <cellStyle name="_TableRowHead_CashFlows _cashflows Gov't AAA" xfId="5807"/>
    <cellStyle name="_TableRowHead_CashFlows _cashflows ilb" xfId="5808"/>
    <cellStyle name="_TableRowHead_CashFlows _cashflows lang staats" xfId="5809"/>
    <cellStyle name="_TableRowHead_CashFlows _cashflows pan european 500mm" xfId="5810"/>
    <cellStyle name="_TableRowHead_CashFlows _cashflows staats" xfId="5811"/>
    <cellStyle name="_TableRowHead_CashFlows _dv01" xfId="5812"/>
    <cellStyle name="_TableRowHead_CashFlows _excess returns bm matching pf" xfId="5813"/>
    <cellStyle name="_TableRowHead_CashFlows _feitelijk rendement" xfId="5814"/>
    <cellStyle name="_TableRowHead_CashFlows _feitelijk rendement 2" xfId="5815"/>
    <cellStyle name="_TableRowHead_CashFlows _feitelijk rendement_bei rates" xfId="5816"/>
    <cellStyle name="_TableRowHead_CashFlows _feitelijk rendement_par swap rates" xfId="5817"/>
    <cellStyle name="_TableRowHead_CashFlows _ilb reeel only" xfId="5818"/>
    <cellStyle name="_TableRowHead_CashFlows _nominale counterpart ilb" xfId="5819"/>
    <cellStyle name="_TableRowHead_CashFlows _tijdseries" xfId="5820"/>
    <cellStyle name="_TableRowHead_CashFlows _tijdseries 2" xfId="5821"/>
    <cellStyle name="_TableRowHead_CashFlows _tijdseries_bei rates" xfId="5822"/>
    <cellStyle name="_TableRowHead_CashFlows _tijdseries_par swap rates" xfId="5823"/>
    <cellStyle name="_TableRowHead_CashFlows _vpv" xfId="5824"/>
    <cellStyle name="_TableRowHead_CashFlows _vpv 2" xfId="5825"/>
    <cellStyle name="_TableRowHead_CashFlows _vpv return serie" xfId="5826"/>
    <cellStyle name="_TableRowHead_CashFlows _vpv return serie 2" xfId="5827"/>
    <cellStyle name="_TableRowHead_CashFlows _vpv return serie_bei rates" xfId="5828"/>
    <cellStyle name="_TableRowHead_CashFlows _vpv return serie_par swap rates" xfId="5829"/>
    <cellStyle name="_TableRowHead_CashFlows _vpv_bei rates" xfId="5830"/>
    <cellStyle name="_TableRowHead_CashFlows _vpv_par swap rates" xfId="5831"/>
    <cellStyle name="_TableRowHead_Combined CashFlows" xfId="5832"/>
    <cellStyle name="_TableRowHead_Combined CashFlows 2" xfId="5833"/>
    <cellStyle name="_TableRowHead_Combined CashFlows 3" xfId="5834"/>
    <cellStyle name="_TableRowHead_Combined CashFlows_actuate" xfId="5835"/>
    <cellStyle name="_TableRowHead_Combined CashFlows_actuate 2" xfId="5836"/>
    <cellStyle name="_TableRowHead_Combined CashFlows_actuate 3" xfId="5837"/>
    <cellStyle name="_TableRowHead_Combined CashFlows_actuate_cashflows corp" xfId="5838"/>
    <cellStyle name="_TableRowHead_Combined CashFlows_actuate_cashflows Gov't AAA" xfId="5839"/>
    <cellStyle name="_TableRowHead_Combined CashFlows_actuate_cashflows ilb" xfId="5840"/>
    <cellStyle name="_TableRowHead_Combined CashFlows_actuate_cashflows lang staats" xfId="5841"/>
    <cellStyle name="_TableRowHead_Combined CashFlows_actuate_cashflows pan european 500mm" xfId="5842"/>
    <cellStyle name="_TableRowHead_Combined CashFlows_actuate_cashflows staats" xfId="5843"/>
    <cellStyle name="_TableRowHead_Combined CashFlows_actuate_excess returns bm matching pf" xfId="5844"/>
    <cellStyle name="_TableRowHead_Combined CashFlows_actuate_ilb reeel only" xfId="5845"/>
    <cellStyle name="_TableRowHead_Combined CashFlows_actuate_nominale counterpart ilb" xfId="5846"/>
    <cellStyle name="_TableRowHead_Combined CashFlows_actuate_tijdseries" xfId="5847"/>
    <cellStyle name="_TableRowHead_Combined CashFlows_actuate_tijdseries 2" xfId="5848"/>
    <cellStyle name="_TableRowHead_Combined CashFlows_actuate_tijdseries_bei rates" xfId="5849"/>
    <cellStyle name="_TableRowHead_Combined CashFlows_actuate_tijdseries_par swap rates" xfId="5850"/>
    <cellStyle name="_TableRowHead_Combined CashFlows_actuate_vpv" xfId="5851"/>
    <cellStyle name="_TableRowHead_Combined CashFlows_actuate_vpv 2" xfId="5852"/>
    <cellStyle name="_TableRowHead_Combined CashFlows_actuate_vpv return serie" xfId="5853"/>
    <cellStyle name="_TableRowHead_Combined CashFlows_actuate_vpv return serie 2" xfId="5854"/>
    <cellStyle name="_TableRowHead_Combined CashFlows_actuate_vpv return serie_bei rates" xfId="5855"/>
    <cellStyle name="_TableRowHead_Combined CashFlows_actuate_vpv return serie_par swap rates" xfId="5856"/>
    <cellStyle name="_TableRowHead_Combined CashFlows_actuate_vpv_bei rates" xfId="5857"/>
    <cellStyle name="_TableRowHead_Combined CashFlows_actuate_vpv_par swap rates" xfId="5858"/>
    <cellStyle name="_TableRowHead_Combined CashFlows_beleggingen" xfId="5859"/>
    <cellStyle name="_TableRowHead_Combined CashFlows_beleggingen 2" xfId="5860"/>
    <cellStyle name="_TableRowHead_Combined CashFlows_beleggingen_bei rates" xfId="5861"/>
    <cellStyle name="_TableRowHead_Combined CashFlows_beleggingen_par swap rates" xfId="5862"/>
    <cellStyle name="_TableRowHead_Combined CashFlows_cashflows corp" xfId="5863"/>
    <cellStyle name="_TableRowHead_Combined CashFlows_cashflows Gov't AAA" xfId="5864"/>
    <cellStyle name="_TableRowHead_Combined CashFlows_cashflows ilb" xfId="5865"/>
    <cellStyle name="_TableRowHead_Combined CashFlows_cashflows lang staats" xfId="5866"/>
    <cellStyle name="_TableRowHead_Combined CashFlows_cashflows pan european 500mm" xfId="5867"/>
    <cellStyle name="_TableRowHead_Combined CashFlows_cashflows staats" xfId="5868"/>
    <cellStyle name="_TableRowHead_Combined CashFlows_dv01" xfId="5869"/>
    <cellStyle name="_TableRowHead_Combined CashFlows_excess returns bm matching pf" xfId="5870"/>
    <cellStyle name="_TableRowHead_Combined CashFlows_feitelijk rendement" xfId="5871"/>
    <cellStyle name="_TableRowHead_Combined CashFlows_feitelijk rendement 2" xfId="5872"/>
    <cellStyle name="_TableRowHead_Combined CashFlows_feitelijk rendement_bei rates" xfId="5873"/>
    <cellStyle name="_TableRowHead_Combined CashFlows_feitelijk rendement_par swap rates" xfId="5874"/>
    <cellStyle name="_TableRowHead_Combined CashFlows_ilb reeel only" xfId="5875"/>
    <cellStyle name="_TableRowHead_Combined CashFlows_nominale counterpart ilb" xfId="5876"/>
    <cellStyle name="_TableRowHead_Combined CashFlows_tijdseries" xfId="5877"/>
    <cellStyle name="_TableRowHead_Combined CashFlows_tijdseries 2" xfId="5878"/>
    <cellStyle name="_TableRowHead_Combined CashFlows_tijdseries_bei rates" xfId="5879"/>
    <cellStyle name="_TableRowHead_Combined CashFlows_tijdseries_par swap rates" xfId="5880"/>
    <cellStyle name="_TableRowHead_Combined CashFlows_vpv" xfId="5881"/>
    <cellStyle name="_TableRowHead_Combined CashFlows_vpv 2" xfId="5882"/>
    <cellStyle name="_TableRowHead_Combined CashFlows_vpv return serie" xfId="5883"/>
    <cellStyle name="_TableRowHead_Combined CashFlows_vpv return serie 2" xfId="5884"/>
    <cellStyle name="_TableRowHead_Combined CashFlows_vpv return serie_bei rates" xfId="5885"/>
    <cellStyle name="_TableRowHead_Combined CashFlows_vpv return serie_par swap rates" xfId="5886"/>
    <cellStyle name="_TableRowHead_Combined CashFlows_vpv_bei rates" xfId="5887"/>
    <cellStyle name="_TableRowHead_Combined CashFlows_vpv_par swap rates" xfId="5888"/>
    <cellStyle name="_TableRowHead_FP Liabilities_19oct05 v2" xfId="5889"/>
    <cellStyle name="_TableRowHead_FP Liabilities_19oct05 v2 2" xfId="5890"/>
    <cellStyle name="_TableRowHead_FP Liabilities_19oct05 v2 3" xfId="5891"/>
    <cellStyle name="_TableRowHead_FP Liabilities_19oct05 v2_actuate" xfId="5892"/>
    <cellStyle name="_TableRowHead_FP Liabilities_19oct05 v2_actuate 2" xfId="5893"/>
    <cellStyle name="_TableRowHead_FP Liabilities_19oct05 v2_actuate 3" xfId="5894"/>
    <cellStyle name="_TableRowHead_FP Liabilities_19oct05 v2_actuate_cashflows corp" xfId="5895"/>
    <cellStyle name="_TableRowHead_FP Liabilities_19oct05 v2_actuate_cashflows Gov't AAA" xfId="5896"/>
    <cellStyle name="_TableRowHead_FP Liabilities_19oct05 v2_actuate_cashflows ilb" xfId="5897"/>
    <cellStyle name="_TableRowHead_FP Liabilities_19oct05 v2_actuate_cashflows lang staats" xfId="5898"/>
    <cellStyle name="_TableRowHead_FP Liabilities_19oct05 v2_actuate_cashflows pan european 500mm" xfId="5899"/>
    <cellStyle name="_TableRowHead_FP Liabilities_19oct05 v2_actuate_cashflows staats" xfId="5900"/>
    <cellStyle name="_TableRowHead_FP Liabilities_19oct05 v2_actuate_excess returns bm matching pf" xfId="5901"/>
    <cellStyle name="_TableRowHead_FP Liabilities_19oct05 v2_actuate_ilb reeel only" xfId="5902"/>
    <cellStyle name="_TableRowHead_FP Liabilities_19oct05 v2_actuate_nominale counterpart ilb" xfId="5903"/>
    <cellStyle name="_TableRowHead_FP Liabilities_19oct05 v2_actuate_tijdseries" xfId="5904"/>
    <cellStyle name="_TableRowHead_FP Liabilities_19oct05 v2_actuate_tijdseries 2" xfId="5905"/>
    <cellStyle name="_TableRowHead_FP Liabilities_19oct05 v2_actuate_tijdseries_bei rates" xfId="5906"/>
    <cellStyle name="_TableRowHead_FP Liabilities_19oct05 v2_actuate_tijdseries_par swap rates" xfId="5907"/>
    <cellStyle name="_TableRowHead_FP Liabilities_19oct05 v2_actuate_vpv" xfId="5908"/>
    <cellStyle name="_TableRowHead_FP Liabilities_19oct05 v2_actuate_vpv 2" xfId="5909"/>
    <cellStyle name="_TableRowHead_FP Liabilities_19oct05 v2_actuate_vpv return serie" xfId="5910"/>
    <cellStyle name="_TableRowHead_FP Liabilities_19oct05 v2_actuate_vpv return serie 2" xfId="5911"/>
    <cellStyle name="_TableRowHead_FP Liabilities_19oct05 v2_actuate_vpv return serie_bei rates" xfId="5912"/>
    <cellStyle name="_TableRowHead_FP Liabilities_19oct05 v2_actuate_vpv return serie_par swap rates" xfId="5913"/>
    <cellStyle name="_TableRowHead_FP Liabilities_19oct05 v2_actuate_vpv_bei rates" xfId="5914"/>
    <cellStyle name="_TableRowHead_FP Liabilities_19oct05 v2_actuate_vpv_par swap rates" xfId="5915"/>
    <cellStyle name="_TableRowHead_FP Liabilities_19oct05 v2_beleggingen" xfId="5916"/>
    <cellStyle name="_TableRowHead_FP Liabilities_19oct05 v2_beleggingen 2" xfId="5917"/>
    <cellStyle name="_TableRowHead_FP Liabilities_19oct05 v2_beleggingen_bei rates" xfId="5918"/>
    <cellStyle name="_TableRowHead_FP Liabilities_19oct05 v2_beleggingen_par swap rates" xfId="5919"/>
    <cellStyle name="_TableRowHead_FP Liabilities_19oct05 v2_cashflows corp" xfId="5920"/>
    <cellStyle name="_TableRowHead_FP Liabilities_19oct05 v2_cashflows Gov't AAA" xfId="5921"/>
    <cellStyle name="_TableRowHead_FP Liabilities_19oct05 v2_cashflows ilb" xfId="5922"/>
    <cellStyle name="_TableRowHead_FP Liabilities_19oct05 v2_cashflows lang staats" xfId="5923"/>
    <cellStyle name="_TableRowHead_FP Liabilities_19oct05 v2_cashflows pan european 500mm" xfId="5924"/>
    <cellStyle name="_TableRowHead_FP Liabilities_19oct05 v2_cashflows staats" xfId="5925"/>
    <cellStyle name="_TableRowHead_FP Liabilities_19oct05 v2_dv01" xfId="5926"/>
    <cellStyle name="_TableRowHead_FP Liabilities_19oct05 v2_excess returns bm matching pf" xfId="5927"/>
    <cellStyle name="_TableRowHead_FP Liabilities_19oct05 v2_feitelijk rendement" xfId="5928"/>
    <cellStyle name="_TableRowHead_FP Liabilities_19oct05 v2_feitelijk rendement 2" xfId="5929"/>
    <cellStyle name="_TableRowHead_FP Liabilities_19oct05 v2_feitelijk rendement_bei rates" xfId="5930"/>
    <cellStyle name="_TableRowHead_FP Liabilities_19oct05 v2_feitelijk rendement_par swap rates" xfId="5931"/>
    <cellStyle name="_TableRowHead_FP Liabilities_19oct05 v2_ilb reeel only" xfId="5932"/>
    <cellStyle name="_TableRowHead_FP Liabilities_19oct05 v2_nominale counterpart ilb" xfId="5933"/>
    <cellStyle name="_TableRowHead_FP Liabilities_19oct05 v2_tijdseries" xfId="5934"/>
    <cellStyle name="_TableRowHead_FP Liabilities_19oct05 v2_tijdseries 2" xfId="5935"/>
    <cellStyle name="_TableRowHead_FP Liabilities_19oct05 v2_tijdseries_bei rates" xfId="5936"/>
    <cellStyle name="_TableRowHead_FP Liabilities_19oct05 v2_tijdseries_par swap rates" xfId="5937"/>
    <cellStyle name="_TableRowHead_FP Liabilities_19oct05 v2_vpv" xfId="5938"/>
    <cellStyle name="_TableRowHead_FP Liabilities_19oct05 v2_vpv 2" xfId="5939"/>
    <cellStyle name="_TableRowHead_FP Liabilities_19oct05 v2_vpv return serie" xfId="5940"/>
    <cellStyle name="_TableRowHead_FP Liabilities_19oct05 v2_vpv return serie 2" xfId="5941"/>
    <cellStyle name="_TableRowHead_FP Liabilities_19oct05 v2_vpv return serie_bei rates" xfId="5942"/>
    <cellStyle name="_TableRowHead_FP Liabilities_19oct05 v2_vpv return serie_par swap rates" xfId="5943"/>
    <cellStyle name="_TableRowHead_FP Liabilities_19oct05 v2_vpv_bei rates" xfId="5944"/>
    <cellStyle name="_TableRowHead_FP Liabilities_19oct05 v2_vpv_par swap rates" xfId="5945"/>
    <cellStyle name="_TableRowHead_Govt Bond Data" xfId="5946"/>
    <cellStyle name="_TableRowHead_INF Benchmark " xfId="5947"/>
    <cellStyle name="_TableRowHead_InitialPosition" xfId="5948"/>
    <cellStyle name="_TableRowHead_IR Benchmark" xfId="5949"/>
    <cellStyle name="_TableRowHead_June 05 CF" xfId="5950"/>
    <cellStyle name="_TableRowHead_June 05 CF 2" xfId="5951"/>
    <cellStyle name="_TableRowHead_June 05 CF 3" xfId="5952"/>
    <cellStyle name="_TableRowHead_June 05 CF_actuate" xfId="5953"/>
    <cellStyle name="_TableRowHead_June 05 CF_actuate 2" xfId="5954"/>
    <cellStyle name="_TableRowHead_June 05 CF_actuate 3" xfId="5955"/>
    <cellStyle name="_TableRowHead_June 05 CF_actuate_cashflows corp" xfId="5956"/>
    <cellStyle name="_TableRowHead_June 05 CF_actuate_cashflows Gov't AAA" xfId="5957"/>
    <cellStyle name="_TableRowHead_June 05 CF_actuate_cashflows ilb" xfId="5958"/>
    <cellStyle name="_TableRowHead_June 05 CF_actuate_cashflows lang staats" xfId="5959"/>
    <cellStyle name="_TableRowHead_June 05 CF_actuate_cashflows pan european 500mm" xfId="5960"/>
    <cellStyle name="_TableRowHead_June 05 CF_actuate_cashflows staats" xfId="5961"/>
    <cellStyle name="_TableRowHead_June 05 CF_actuate_excess returns bm matching pf" xfId="5962"/>
    <cellStyle name="_TableRowHead_June 05 CF_actuate_ilb reeel only" xfId="5963"/>
    <cellStyle name="_TableRowHead_June 05 CF_actuate_nominale counterpart ilb" xfId="5964"/>
    <cellStyle name="_TableRowHead_June 05 CF_actuate_tijdseries" xfId="5965"/>
    <cellStyle name="_TableRowHead_June 05 CF_actuate_tijdseries 2" xfId="5966"/>
    <cellStyle name="_TableRowHead_June 05 CF_actuate_tijdseries_bei rates" xfId="5967"/>
    <cellStyle name="_TableRowHead_June 05 CF_actuate_tijdseries_par swap rates" xfId="5968"/>
    <cellStyle name="_TableRowHead_June 05 CF_actuate_vpv" xfId="5969"/>
    <cellStyle name="_TableRowHead_June 05 CF_actuate_vpv 2" xfId="5970"/>
    <cellStyle name="_TableRowHead_June 05 CF_actuate_vpv return serie" xfId="5971"/>
    <cellStyle name="_TableRowHead_June 05 CF_actuate_vpv return serie 2" xfId="5972"/>
    <cellStyle name="_TableRowHead_June 05 CF_actuate_vpv return serie_bei rates" xfId="5973"/>
    <cellStyle name="_TableRowHead_June 05 CF_actuate_vpv return serie_par swap rates" xfId="5974"/>
    <cellStyle name="_TableRowHead_June 05 CF_actuate_vpv_bei rates" xfId="5975"/>
    <cellStyle name="_TableRowHead_June 05 CF_actuate_vpv_par swap rates" xfId="5976"/>
    <cellStyle name="_TableRowHead_June 05 CF_beleggingen" xfId="5977"/>
    <cellStyle name="_TableRowHead_June 05 CF_beleggingen 2" xfId="5978"/>
    <cellStyle name="_TableRowHead_June 05 CF_beleggingen_bei rates" xfId="5979"/>
    <cellStyle name="_TableRowHead_June 05 CF_beleggingen_par swap rates" xfId="5980"/>
    <cellStyle name="_TableRowHead_June 05 CF_cashflows corp" xfId="5981"/>
    <cellStyle name="_TableRowHead_June 05 CF_cashflows Gov't AAA" xfId="5982"/>
    <cellStyle name="_TableRowHead_June 05 CF_cashflows ilb" xfId="5983"/>
    <cellStyle name="_TableRowHead_June 05 CF_cashflows lang staats" xfId="5984"/>
    <cellStyle name="_TableRowHead_June 05 CF_cashflows pan european 500mm" xfId="5985"/>
    <cellStyle name="_TableRowHead_June 05 CF_cashflows staats" xfId="5986"/>
    <cellStyle name="_TableRowHead_June 05 CF_dv01" xfId="5987"/>
    <cellStyle name="_TableRowHead_June 05 CF_excess returns bm matching pf" xfId="5988"/>
    <cellStyle name="_TableRowHead_June 05 CF_feitelijk rendement" xfId="5989"/>
    <cellStyle name="_TableRowHead_June 05 CF_feitelijk rendement 2" xfId="5990"/>
    <cellStyle name="_TableRowHead_June 05 CF_feitelijk rendement_bei rates" xfId="5991"/>
    <cellStyle name="_TableRowHead_June 05 CF_feitelijk rendement_par swap rates" xfId="5992"/>
    <cellStyle name="_TableRowHead_June 05 CF_ilb reeel only" xfId="5993"/>
    <cellStyle name="_TableRowHead_June 05 CF_nominale counterpart ilb" xfId="5994"/>
    <cellStyle name="_TableRowHead_June 05 CF_tijdseries" xfId="5995"/>
    <cellStyle name="_TableRowHead_June 05 CF_tijdseries 2" xfId="5996"/>
    <cellStyle name="_TableRowHead_June 05 CF_tijdseries_bei rates" xfId="5997"/>
    <cellStyle name="_TableRowHead_June 05 CF_tijdseries_par swap rates" xfId="5998"/>
    <cellStyle name="_TableRowHead_June 05 CF_vpv" xfId="5999"/>
    <cellStyle name="_TableRowHead_June 05 CF_vpv 2" xfId="6000"/>
    <cellStyle name="_TableRowHead_June 05 CF_vpv return serie" xfId="6001"/>
    <cellStyle name="_TableRowHead_June 05 CF_vpv return serie 2" xfId="6002"/>
    <cellStyle name="_TableRowHead_June 05 CF_vpv return serie_bei rates" xfId="6003"/>
    <cellStyle name="_TableRowHead_June 05 CF_vpv return serie_par swap rates" xfId="6004"/>
    <cellStyle name="_TableRowHead_June 05 CF_vpv_bei rates" xfId="6005"/>
    <cellStyle name="_TableRowHead_June 05 CF_vpv_par swap rates" xfId="6006"/>
    <cellStyle name="_TableRowHead_June05" xfId="6007"/>
    <cellStyle name="_TableRowHead_LDI Characts" xfId="6008"/>
    <cellStyle name="_TableRowHead_Liabs DV01" xfId="6009"/>
    <cellStyle name="_TableRowHead_Liabs DV01 2" xfId="6010"/>
    <cellStyle name="_TableRowHead_Liabs DV01 3" xfId="6011"/>
    <cellStyle name="_TableRowHead_Liabs DV01_actuate" xfId="6012"/>
    <cellStyle name="_TableRowHead_Liabs DV01_actuate 2" xfId="6013"/>
    <cellStyle name="_TableRowHead_Liabs DV01_actuate 3" xfId="6014"/>
    <cellStyle name="_TableRowHead_Liabs DV01_actuate_cashflows corp" xfId="6015"/>
    <cellStyle name="_TableRowHead_Liabs DV01_actuate_cashflows Gov't AAA" xfId="6016"/>
    <cellStyle name="_TableRowHead_Liabs DV01_actuate_cashflows ilb" xfId="6017"/>
    <cellStyle name="_TableRowHead_Liabs DV01_actuate_cashflows lang staats" xfId="6018"/>
    <cellStyle name="_TableRowHead_Liabs DV01_actuate_cashflows pan european 500mm" xfId="6019"/>
    <cellStyle name="_TableRowHead_Liabs DV01_actuate_cashflows staats" xfId="6020"/>
    <cellStyle name="_TableRowHead_Liabs DV01_actuate_excess returns bm matching pf" xfId="6021"/>
    <cellStyle name="_TableRowHead_Liabs DV01_actuate_ilb reeel only" xfId="6022"/>
    <cellStyle name="_TableRowHead_Liabs DV01_actuate_nominale counterpart ilb" xfId="6023"/>
    <cellStyle name="_TableRowHead_Liabs DV01_actuate_tijdseries" xfId="6024"/>
    <cellStyle name="_TableRowHead_Liabs DV01_actuate_tijdseries 2" xfId="6025"/>
    <cellStyle name="_TableRowHead_Liabs DV01_actuate_tijdseries_bei rates" xfId="6026"/>
    <cellStyle name="_TableRowHead_Liabs DV01_actuate_tijdseries_par swap rates" xfId="6027"/>
    <cellStyle name="_TableRowHead_Liabs DV01_actuate_vpv" xfId="6028"/>
    <cellStyle name="_TableRowHead_Liabs DV01_actuate_vpv 2" xfId="6029"/>
    <cellStyle name="_TableRowHead_Liabs DV01_actuate_vpv return serie" xfId="6030"/>
    <cellStyle name="_TableRowHead_Liabs DV01_actuate_vpv return serie 2" xfId="6031"/>
    <cellStyle name="_TableRowHead_Liabs DV01_actuate_vpv return serie_bei rates" xfId="6032"/>
    <cellStyle name="_TableRowHead_Liabs DV01_actuate_vpv return serie_par swap rates" xfId="6033"/>
    <cellStyle name="_TableRowHead_Liabs DV01_actuate_vpv_bei rates" xfId="6034"/>
    <cellStyle name="_TableRowHead_Liabs DV01_actuate_vpv_par swap rates" xfId="6035"/>
    <cellStyle name="_TableRowHead_Liabs DV01_beleggingen" xfId="6036"/>
    <cellStyle name="_TableRowHead_Liabs DV01_beleggingen 2" xfId="6037"/>
    <cellStyle name="_TableRowHead_Liabs DV01_beleggingen_bei rates" xfId="6038"/>
    <cellStyle name="_TableRowHead_Liabs DV01_beleggingen_par swap rates" xfId="6039"/>
    <cellStyle name="_TableRowHead_Liabs DV01_cashflows corp" xfId="6040"/>
    <cellStyle name="_TableRowHead_Liabs DV01_cashflows Gov't AAA" xfId="6041"/>
    <cellStyle name="_TableRowHead_Liabs DV01_cashflows ilb" xfId="6042"/>
    <cellStyle name="_TableRowHead_Liabs DV01_cashflows lang staats" xfId="6043"/>
    <cellStyle name="_TableRowHead_Liabs DV01_cashflows pan european 500mm" xfId="6044"/>
    <cellStyle name="_TableRowHead_Liabs DV01_cashflows staats" xfId="6045"/>
    <cellStyle name="_TableRowHead_Liabs DV01_dv01" xfId="6046"/>
    <cellStyle name="_TableRowHead_Liabs DV01_excess returns bm matching pf" xfId="6047"/>
    <cellStyle name="_TableRowHead_Liabs DV01_feitelijk rendement" xfId="6048"/>
    <cellStyle name="_TableRowHead_Liabs DV01_feitelijk rendement 2" xfId="6049"/>
    <cellStyle name="_TableRowHead_Liabs DV01_feitelijk rendement_bei rates" xfId="6050"/>
    <cellStyle name="_TableRowHead_Liabs DV01_feitelijk rendement_par swap rates" xfId="6051"/>
    <cellStyle name="_TableRowHead_Liabs DV01_ilb reeel only" xfId="6052"/>
    <cellStyle name="_TableRowHead_Liabs DV01_nominale counterpart ilb" xfId="6053"/>
    <cellStyle name="_TableRowHead_Liabs DV01_tijdseries" xfId="6054"/>
    <cellStyle name="_TableRowHead_Liabs DV01_tijdseries 2" xfId="6055"/>
    <cellStyle name="_TableRowHead_Liabs DV01_tijdseries_bei rates" xfId="6056"/>
    <cellStyle name="_TableRowHead_Liabs DV01_tijdseries_par swap rates" xfId="6057"/>
    <cellStyle name="_TableRowHead_Liabs DV01_vpv" xfId="6058"/>
    <cellStyle name="_TableRowHead_Liabs DV01_vpv 2" xfId="6059"/>
    <cellStyle name="_TableRowHead_Liabs DV01_vpv return serie" xfId="6060"/>
    <cellStyle name="_TableRowHead_Liabs DV01_vpv return serie 2" xfId="6061"/>
    <cellStyle name="_TableRowHead_Liabs DV01_vpv return serie_bei rates" xfId="6062"/>
    <cellStyle name="_TableRowHead_Liabs DV01_vpv return serie_par swap rates" xfId="6063"/>
    <cellStyle name="_TableRowHead_Liabs DV01_vpv_bei rates" xfId="6064"/>
    <cellStyle name="_TableRowHead_Liabs DV01_vpv_par swap rates" xfId="6065"/>
    <cellStyle name="_TableRowHead_Main" xfId="6066"/>
    <cellStyle name="_TableRowHead_Main 2" xfId="6067"/>
    <cellStyle name="_TableRowHead_Main 3" xfId="6068"/>
    <cellStyle name="_TableRowHead_Main_actuate" xfId="6069"/>
    <cellStyle name="_TableRowHead_Main_actuate 2" xfId="6070"/>
    <cellStyle name="_TableRowHead_Main_actuate 3" xfId="6071"/>
    <cellStyle name="_TableRowHead_Main_actuate_cashflows corp" xfId="6072"/>
    <cellStyle name="_TableRowHead_Main_actuate_cashflows Gov't AAA" xfId="6073"/>
    <cellStyle name="_TableRowHead_Main_actuate_cashflows ilb" xfId="6074"/>
    <cellStyle name="_TableRowHead_Main_actuate_cashflows lang staats" xfId="6075"/>
    <cellStyle name="_TableRowHead_Main_actuate_cashflows pan european 500mm" xfId="6076"/>
    <cellStyle name="_TableRowHead_Main_actuate_cashflows staats" xfId="6077"/>
    <cellStyle name="_TableRowHead_Main_actuate_excess returns bm matching pf" xfId="6078"/>
    <cellStyle name="_TableRowHead_Main_actuate_ilb reeel only" xfId="6079"/>
    <cellStyle name="_TableRowHead_Main_actuate_nominale counterpart ilb" xfId="6080"/>
    <cellStyle name="_TableRowHead_Main_actuate_tijdseries" xfId="6081"/>
    <cellStyle name="_TableRowHead_Main_actuate_tijdseries 2" xfId="6082"/>
    <cellStyle name="_TableRowHead_Main_actuate_tijdseries_bei rates" xfId="6083"/>
    <cellStyle name="_TableRowHead_Main_actuate_tijdseries_par swap rates" xfId="6084"/>
    <cellStyle name="_TableRowHead_Main_actuate_vpv" xfId="6085"/>
    <cellStyle name="_TableRowHead_Main_actuate_vpv 2" xfId="6086"/>
    <cellStyle name="_TableRowHead_Main_actuate_vpv return serie" xfId="6087"/>
    <cellStyle name="_TableRowHead_Main_actuate_vpv return serie 2" xfId="6088"/>
    <cellStyle name="_TableRowHead_Main_actuate_vpv return serie_bei rates" xfId="6089"/>
    <cellStyle name="_TableRowHead_Main_actuate_vpv return serie_par swap rates" xfId="6090"/>
    <cellStyle name="_TableRowHead_Main_actuate_vpv_bei rates" xfId="6091"/>
    <cellStyle name="_TableRowHead_Main_actuate_vpv_par swap rates" xfId="6092"/>
    <cellStyle name="_TableRowHead_Main_beleggingen" xfId="6093"/>
    <cellStyle name="_TableRowHead_Main_beleggingen 2" xfId="6094"/>
    <cellStyle name="_TableRowHead_Main_beleggingen_bei rates" xfId="6095"/>
    <cellStyle name="_TableRowHead_Main_beleggingen_par swap rates" xfId="6096"/>
    <cellStyle name="_TableRowHead_Main_cashflows corp" xfId="6097"/>
    <cellStyle name="_TableRowHead_Main_cashflows Gov't AAA" xfId="6098"/>
    <cellStyle name="_TableRowHead_Main_cashflows ilb" xfId="6099"/>
    <cellStyle name="_TableRowHead_Main_cashflows lang staats" xfId="6100"/>
    <cellStyle name="_TableRowHead_Main_cashflows pan european 500mm" xfId="6101"/>
    <cellStyle name="_TableRowHead_Main_cashflows staats" xfId="6102"/>
    <cellStyle name="_TableRowHead_Main_dv01" xfId="6103"/>
    <cellStyle name="_TableRowHead_Main_excess returns bm matching pf" xfId="6104"/>
    <cellStyle name="_TableRowHead_Main_feitelijk rendement" xfId="6105"/>
    <cellStyle name="_TableRowHead_Main_feitelijk rendement 2" xfId="6106"/>
    <cellStyle name="_TableRowHead_Main_feitelijk rendement_bei rates" xfId="6107"/>
    <cellStyle name="_TableRowHead_Main_feitelijk rendement_par swap rates" xfId="6108"/>
    <cellStyle name="_TableRowHead_Main_ilb reeel only" xfId="6109"/>
    <cellStyle name="_TableRowHead_Main_nominale counterpart ilb" xfId="6110"/>
    <cellStyle name="_TableRowHead_Main_tijdseries" xfId="6111"/>
    <cellStyle name="_TableRowHead_Main_tijdseries 2" xfId="6112"/>
    <cellStyle name="_TableRowHead_Main_tijdseries_bei rates" xfId="6113"/>
    <cellStyle name="_TableRowHead_Main_tijdseries_par swap rates" xfId="6114"/>
    <cellStyle name="_TableRowHead_Main_vpv" xfId="6115"/>
    <cellStyle name="_TableRowHead_Main_vpv 2" xfId="6116"/>
    <cellStyle name="_TableRowHead_Main_vpv return serie" xfId="6117"/>
    <cellStyle name="_TableRowHead_Main_vpv return serie 2" xfId="6118"/>
    <cellStyle name="_TableRowHead_Main_vpv return serie_bei rates" xfId="6119"/>
    <cellStyle name="_TableRowHead_Main_vpv return serie_par swap rates" xfId="6120"/>
    <cellStyle name="_TableRowHead_Main_vpv_bei rates" xfId="6121"/>
    <cellStyle name="_TableRowHead_Main_vpv_par swap rates" xfId="6122"/>
    <cellStyle name="_TableRowHead_Matching PV Cashflows" xfId="6123"/>
    <cellStyle name="_TableRowHead_Matching PV Cashflows 2" xfId="6124"/>
    <cellStyle name="_TableRowHead_Matching PV Cashflows 3" xfId="6125"/>
    <cellStyle name="_TableRowHead_Matching PV Cashflows_actuate" xfId="6126"/>
    <cellStyle name="_TableRowHead_Matching PV Cashflows_actuate 2" xfId="6127"/>
    <cellStyle name="_TableRowHead_Matching PV Cashflows_actuate 3" xfId="6128"/>
    <cellStyle name="_TableRowHead_Matching PV Cashflows_actuate_cashflows corp" xfId="6129"/>
    <cellStyle name="_TableRowHead_Matching PV Cashflows_actuate_cashflows Gov't AAA" xfId="6130"/>
    <cellStyle name="_TableRowHead_Matching PV Cashflows_actuate_cashflows ilb" xfId="6131"/>
    <cellStyle name="_TableRowHead_Matching PV Cashflows_actuate_cashflows lang staats" xfId="6132"/>
    <cellStyle name="_TableRowHead_Matching PV Cashflows_actuate_cashflows pan european 500mm" xfId="6133"/>
    <cellStyle name="_TableRowHead_Matching PV Cashflows_actuate_cashflows staats" xfId="6134"/>
    <cellStyle name="_TableRowHead_Matching PV Cashflows_actuate_excess returns bm matching pf" xfId="6135"/>
    <cellStyle name="_TableRowHead_Matching PV Cashflows_actuate_ilb reeel only" xfId="6136"/>
    <cellStyle name="_TableRowHead_Matching PV Cashflows_actuate_nominale counterpart ilb" xfId="6137"/>
    <cellStyle name="_TableRowHead_Matching PV Cashflows_actuate_tijdseries" xfId="6138"/>
    <cellStyle name="_TableRowHead_Matching PV Cashflows_actuate_tijdseries 2" xfId="6139"/>
    <cellStyle name="_TableRowHead_Matching PV Cashflows_actuate_tijdseries_bei rates" xfId="6140"/>
    <cellStyle name="_TableRowHead_Matching PV Cashflows_actuate_tijdseries_par swap rates" xfId="6141"/>
    <cellStyle name="_TableRowHead_Matching PV Cashflows_actuate_vpv" xfId="6142"/>
    <cellStyle name="_TableRowHead_Matching PV Cashflows_actuate_vpv 2" xfId="6143"/>
    <cellStyle name="_TableRowHead_Matching PV Cashflows_actuate_vpv return serie" xfId="6144"/>
    <cellStyle name="_TableRowHead_Matching PV Cashflows_actuate_vpv return serie 2" xfId="6145"/>
    <cellStyle name="_TableRowHead_Matching PV Cashflows_actuate_vpv return serie_bei rates" xfId="6146"/>
    <cellStyle name="_TableRowHead_Matching PV Cashflows_actuate_vpv return serie_par swap rates" xfId="6147"/>
    <cellStyle name="_TableRowHead_Matching PV Cashflows_actuate_vpv_bei rates" xfId="6148"/>
    <cellStyle name="_TableRowHead_Matching PV Cashflows_actuate_vpv_par swap rates" xfId="6149"/>
    <cellStyle name="_TableRowHead_Matching PV Cashflows_beleggingen" xfId="6150"/>
    <cellStyle name="_TableRowHead_Matching PV Cashflows_beleggingen 2" xfId="6151"/>
    <cellStyle name="_TableRowHead_Matching PV Cashflows_beleggingen_bei rates" xfId="6152"/>
    <cellStyle name="_TableRowHead_Matching PV Cashflows_beleggingen_par swap rates" xfId="6153"/>
    <cellStyle name="_TableRowHead_Matching PV Cashflows_cashflows corp" xfId="6154"/>
    <cellStyle name="_TableRowHead_Matching PV Cashflows_cashflows Gov't AAA" xfId="6155"/>
    <cellStyle name="_TableRowHead_Matching PV Cashflows_cashflows ilb" xfId="6156"/>
    <cellStyle name="_TableRowHead_Matching PV Cashflows_cashflows lang staats" xfId="6157"/>
    <cellStyle name="_TableRowHead_Matching PV Cashflows_cashflows pan european 500mm" xfId="6158"/>
    <cellStyle name="_TableRowHead_Matching PV Cashflows_cashflows staats" xfId="6159"/>
    <cellStyle name="_TableRowHead_Matching PV Cashflows_dv01" xfId="6160"/>
    <cellStyle name="_TableRowHead_Matching PV Cashflows_excess returns bm matching pf" xfId="6161"/>
    <cellStyle name="_TableRowHead_Matching PV Cashflows_feitelijk rendement" xfId="6162"/>
    <cellStyle name="_TableRowHead_Matching PV Cashflows_feitelijk rendement 2" xfId="6163"/>
    <cellStyle name="_TableRowHead_Matching PV Cashflows_feitelijk rendement_bei rates" xfId="6164"/>
    <cellStyle name="_TableRowHead_Matching PV Cashflows_feitelijk rendement_par swap rates" xfId="6165"/>
    <cellStyle name="_TableRowHead_Matching PV Cashflows_ilb reeel only" xfId="6166"/>
    <cellStyle name="_TableRowHead_Matching PV Cashflows_nominale counterpart ilb" xfId="6167"/>
    <cellStyle name="_TableRowHead_Matching PV Cashflows_tijdseries" xfId="6168"/>
    <cellStyle name="_TableRowHead_Matching PV Cashflows_tijdseries 2" xfId="6169"/>
    <cellStyle name="_TableRowHead_Matching PV Cashflows_tijdseries_bei rates" xfId="6170"/>
    <cellStyle name="_TableRowHead_Matching PV Cashflows_tijdseries_par swap rates" xfId="6171"/>
    <cellStyle name="_TableRowHead_Matching PV Cashflows_vpv" xfId="6172"/>
    <cellStyle name="_TableRowHead_Matching PV Cashflows_vpv 2" xfId="6173"/>
    <cellStyle name="_TableRowHead_Matching PV Cashflows_vpv return serie" xfId="6174"/>
    <cellStyle name="_TableRowHead_Matching PV Cashflows_vpv return serie 2" xfId="6175"/>
    <cellStyle name="_TableRowHead_Matching PV Cashflows_vpv return serie_bei rates" xfId="6176"/>
    <cellStyle name="_TableRowHead_Matching PV Cashflows_vpv return serie_par swap rates" xfId="6177"/>
    <cellStyle name="_TableRowHead_Matching PV Cashflows_vpv_bei rates" xfId="6178"/>
    <cellStyle name="_TableRowHead_Matching PV Cashflows_vpv_par swap rates" xfId="6179"/>
    <cellStyle name="_TableRowHead_ModelSetup" xfId="6180"/>
    <cellStyle name="_TableRowHead_ModelSetup 2" xfId="6181"/>
    <cellStyle name="_TableRowHead_ModelSetup 3" xfId="6182"/>
    <cellStyle name="_TableRowHead_ModelSetup_actuate" xfId="6183"/>
    <cellStyle name="_TableRowHead_ModelSetup_actuate 2" xfId="6184"/>
    <cellStyle name="_TableRowHead_ModelSetup_actuate 3" xfId="6185"/>
    <cellStyle name="_TableRowHead_ModelSetup_actuate_cashflows corp" xfId="6186"/>
    <cellStyle name="_TableRowHead_ModelSetup_actuate_cashflows Gov't AAA" xfId="6187"/>
    <cellStyle name="_TableRowHead_ModelSetup_actuate_cashflows ilb" xfId="6188"/>
    <cellStyle name="_TableRowHead_ModelSetup_actuate_cashflows lang staats" xfId="6189"/>
    <cellStyle name="_TableRowHead_ModelSetup_actuate_cashflows pan european 500mm" xfId="6190"/>
    <cellStyle name="_TableRowHead_ModelSetup_actuate_cashflows staats" xfId="6191"/>
    <cellStyle name="_TableRowHead_ModelSetup_actuate_excess returns bm matching pf" xfId="6192"/>
    <cellStyle name="_TableRowHead_ModelSetup_actuate_ilb reeel only" xfId="6193"/>
    <cellStyle name="_TableRowHead_ModelSetup_actuate_nominale counterpart ilb" xfId="6194"/>
    <cellStyle name="_TableRowHead_ModelSetup_actuate_tijdseries" xfId="6195"/>
    <cellStyle name="_TableRowHead_ModelSetup_actuate_tijdseries 2" xfId="6196"/>
    <cellStyle name="_TableRowHead_ModelSetup_actuate_tijdseries_bei rates" xfId="6197"/>
    <cellStyle name="_TableRowHead_ModelSetup_actuate_tijdseries_par swap rates" xfId="6198"/>
    <cellStyle name="_TableRowHead_ModelSetup_actuate_vpv" xfId="6199"/>
    <cellStyle name="_TableRowHead_ModelSetup_actuate_vpv 2" xfId="6200"/>
    <cellStyle name="_TableRowHead_ModelSetup_actuate_vpv return serie" xfId="6201"/>
    <cellStyle name="_TableRowHead_ModelSetup_actuate_vpv return serie 2" xfId="6202"/>
    <cellStyle name="_TableRowHead_ModelSetup_actuate_vpv return serie_bei rates" xfId="6203"/>
    <cellStyle name="_TableRowHead_ModelSetup_actuate_vpv return serie_par swap rates" xfId="6204"/>
    <cellStyle name="_TableRowHead_ModelSetup_actuate_vpv_bei rates" xfId="6205"/>
    <cellStyle name="_TableRowHead_ModelSetup_actuate_vpv_par swap rates" xfId="6206"/>
    <cellStyle name="_TableRowHead_ModelSetup_beleggingen" xfId="6207"/>
    <cellStyle name="_TableRowHead_ModelSetup_beleggingen 2" xfId="6208"/>
    <cellStyle name="_TableRowHead_ModelSetup_beleggingen_bei rates" xfId="6209"/>
    <cellStyle name="_TableRowHead_ModelSetup_beleggingen_par swap rates" xfId="6210"/>
    <cellStyle name="_TableRowHead_ModelSetup_cashflows corp" xfId="6211"/>
    <cellStyle name="_TableRowHead_ModelSetup_cashflows Gov't AAA" xfId="6212"/>
    <cellStyle name="_TableRowHead_ModelSetup_cashflows ilb" xfId="6213"/>
    <cellStyle name="_TableRowHead_ModelSetup_cashflows lang staats" xfId="6214"/>
    <cellStyle name="_TableRowHead_ModelSetup_cashflows pan european 500mm" xfId="6215"/>
    <cellStyle name="_TableRowHead_ModelSetup_cashflows staats" xfId="6216"/>
    <cellStyle name="_TableRowHead_ModelSetup_dv01" xfId="6217"/>
    <cellStyle name="_TableRowHead_ModelSetup_excess returns bm matching pf" xfId="6218"/>
    <cellStyle name="_TableRowHead_ModelSetup_feitelijk rendement" xfId="6219"/>
    <cellStyle name="_TableRowHead_ModelSetup_feitelijk rendement 2" xfId="6220"/>
    <cellStyle name="_TableRowHead_ModelSetup_feitelijk rendement_bei rates" xfId="6221"/>
    <cellStyle name="_TableRowHead_ModelSetup_feitelijk rendement_par swap rates" xfId="6222"/>
    <cellStyle name="_TableRowHead_ModelSetup_ilb reeel only" xfId="6223"/>
    <cellStyle name="_TableRowHead_ModelSetup_nominale counterpart ilb" xfId="6224"/>
    <cellStyle name="_TableRowHead_ModelSetup_tijdseries" xfId="6225"/>
    <cellStyle name="_TableRowHead_ModelSetup_tijdseries 2" xfId="6226"/>
    <cellStyle name="_TableRowHead_ModelSetup_tijdseries_bei rates" xfId="6227"/>
    <cellStyle name="_TableRowHead_ModelSetup_tijdseries_par swap rates" xfId="6228"/>
    <cellStyle name="_TableRowHead_ModelSetup_vpv" xfId="6229"/>
    <cellStyle name="_TableRowHead_ModelSetup_vpv 2" xfId="6230"/>
    <cellStyle name="_TableRowHead_ModelSetup_vpv return serie" xfId="6231"/>
    <cellStyle name="_TableRowHead_ModelSetup_vpv return serie 2" xfId="6232"/>
    <cellStyle name="_TableRowHead_ModelSetup_vpv return serie_bei rates" xfId="6233"/>
    <cellStyle name="_TableRowHead_ModelSetup_vpv return serie_par swap rates" xfId="6234"/>
    <cellStyle name="_TableRowHead_ModelSetup_vpv_bei rates" xfId="6235"/>
    <cellStyle name="_TableRowHead_ModelSetup_vpv_par swap rates" xfId="6236"/>
    <cellStyle name="_TableRowHead_PME Swaps" xfId="6237"/>
    <cellStyle name="_TableRowHead_Pricer" xfId="6238"/>
    <cellStyle name="_TableRowHead_Pricer 2" xfId="6239"/>
    <cellStyle name="_TableRowHead_Pricer 3" xfId="6240"/>
    <cellStyle name="_TableRowHead_Pricer_actuate" xfId="6241"/>
    <cellStyle name="_TableRowHead_Pricer_actuate 2" xfId="6242"/>
    <cellStyle name="_TableRowHead_Pricer_actuate 3" xfId="6243"/>
    <cellStyle name="_TableRowHead_Pricer_actuate_cashflows corp" xfId="6244"/>
    <cellStyle name="_TableRowHead_Pricer_actuate_cashflows Gov't AAA" xfId="6245"/>
    <cellStyle name="_TableRowHead_Pricer_actuate_cashflows ilb" xfId="6246"/>
    <cellStyle name="_TableRowHead_Pricer_actuate_cashflows lang staats" xfId="6247"/>
    <cellStyle name="_TableRowHead_Pricer_actuate_cashflows pan european 500mm" xfId="6248"/>
    <cellStyle name="_TableRowHead_Pricer_actuate_cashflows staats" xfId="6249"/>
    <cellStyle name="_TableRowHead_Pricer_actuate_excess returns bm matching pf" xfId="6250"/>
    <cellStyle name="_TableRowHead_Pricer_actuate_ilb reeel only" xfId="6251"/>
    <cellStyle name="_TableRowHead_Pricer_actuate_nominale counterpart ilb" xfId="6252"/>
    <cellStyle name="_TableRowHead_Pricer_actuate_tijdseries" xfId="6253"/>
    <cellStyle name="_TableRowHead_Pricer_actuate_tijdseries 2" xfId="6254"/>
    <cellStyle name="_TableRowHead_Pricer_actuate_tijdseries_bei rates" xfId="6255"/>
    <cellStyle name="_TableRowHead_Pricer_actuate_tijdseries_par swap rates" xfId="6256"/>
    <cellStyle name="_TableRowHead_Pricer_actuate_vpv" xfId="6257"/>
    <cellStyle name="_TableRowHead_Pricer_actuate_vpv 2" xfId="6258"/>
    <cellStyle name="_TableRowHead_Pricer_actuate_vpv return serie" xfId="6259"/>
    <cellStyle name="_TableRowHead_Pricer_actuate_vpv return serie 2" xfId="6260"/>
    <cellStyle name="_TableRowHead_Pricer_actuate_vpv return serie_bei rates" xfId="6261"/>
    <cellStyle name="_TableRowHead_Pricer_actuate_vpv return serie_par swap rates" xfId="6262"/>
    <cellStyle name="_TableRowHead_Pricer_actuate_vpv_bei rates" xfId="6263"/>
    <cellStyle name="_TableRowHead_Pricer_actuate_vpv_par swap rates" xfId="6264"/>
    <cellStyle name="_TableRowHead_Pricer_beleggingen" xfId="6265"/>
    <cellStyle name="_TableRowHead_Pricer_beleggingen 2" xfId="6266"/>
    <cellStyle name="_TableRowHead_Pricer_beleggingen_bei rates" xfId="6267"/>
    <cellStyle name="_TableRowHead_Pricer_beleggingen_par swap rates" xfId="6268"/>
    <cellStyle name="_TableRowHead_Pricer_cashflows corp" xfId="6269"/>
    <cellStyle name="_TableRowHead_Pricer_cashflows Gov't AAA" xfId="6270"/>
    <cellStyle name="_TableRowHead_Pricer_cashflows ilb" xfId="6271"/>
    <cellStyle name="_TableRowHead_Pricer_cashflows lang staats" xfId="6272"/>
    <cellStyle name="_TableRowHead_Pricer_cashflows pan european 500mm" xfId="6273"/>
    <cellStyle name="_TableRowHead_Pricer_cashflows staats" xfId="6274"/>
    <cellStyle name="_TableRowHead_Pricer_dv01" xfId="6275"/>
    <cellStyle name="_TableRowHead_Pricer_excess returns bm matching pf" xfId="6276"/>
    <cellStyle name="_TableRowHead_Pricer_feitelijk rendement" xfId="6277"/>
    <cellStyle name="_TableRowHead_Pricer_feitelijk rendement 2" xfId="6278"/>
    <cellStyle name="_TableRowHead_Pricer_feitelijk rendement_bei rates" xfId="6279"/>
    <cellStyle name="_TableRowHead_Pricer_feitelijk rendement_par swap rates" xfId="6280"/>
    <cellStyle name="_TableRowHead_Pricer_ilb reeel only" xfId="6281"/>
    <cellStyle name="_TableRowHead_Pricer_nominale counterpart ilb" xfId="6282"/>
    <cellStyle name="_TableRowHead_Pricer_tijdseries" xfId="6283"/>
    <cellStyle name="_TableRowHead_Pricer_tijdseries 2" xfId="6284"/>
    <cellStyle name="_TableRowHead_Pricer_tijdseries_bei rates" xfId="6285"/>
    <cellStyle name="_TableRowHead_Pricer_tijdseries_par swap rates" xfId="6286"/>
    <cellStyle name="_TableRowHead_Pricer_vpv" xfId="6287"/>
    <cellStyle name="_TableRowHead_Pricer_vpv 2" xfId="6288"/>
    <cellStyle name="_TableRowHead_Pricer_vpv return serie" xfId="6289"/>
    <cellStyle name="_TableRowHead_Pricer_vpv return serie 2" xfId="6290"/>
    <cellStyle name="_TableRowHead_Pricer_vpv return serie_bei rates" xfId="6291"/>
    <cellStyle name="_TableRowHead_Pricer_vpv return serie_par swap rates" xfId="6292"/>
    <cellStyle name="_TableRowHead_Pricer_vpv_bei rates" xfId="6293"/>
    <cellStyle name="_TableRowHead_Pricer_vpv_par swap rates" xfId="6294"/>
    <cellStyle name="_TableRowHead_Sheet1" xfId="6295"/>
    <cellStyle name="_TableRowHead_Sheet1 2" xfId="6296"/>
    <cellStyle name="_TableRowHead_Sheet1 3" xfId="6297"/>
    <cellStyle name="_TableRowHead_Sheet1_actuate" xfId="6298"/>
    <cellStyle name="_TableRowHead_Sheet1_actuate 2" xfId="6299"/>
    <cellStyle name="_TableRowHead_Sheet1_actuate 3" xfId="6300"/>
    <cellStyle name="_TableRowHead_Sheet1_actuate_cashflows corp" xfId="6301"/>
    <cellStyle name="_TableRowHead_Sheet1_actuate_cashflows Gov't AAA" xfId="6302"/>
    <cellStyle name="_TableRowHead_Sheet1_actuate_cashflows ilb" xfId="6303"/>
    <cellStyle name="_TableRowHead_Sheet1_actuate_cashflows lang staats" xfId="6304"/>
    <cellStyle name="_TableRowHead_Sheet1_actuate_cashflows pan european 500mm" xfId="6305"/>
    <cellStyle name="_TableRowHead_Sheet1_actuate_cashflows staats" xfId="6306"/>
    <cellStyle name="_TableRowHead_Sheet1_actuate_excess returns bm matching pf" xfId="6307"/>
    <cellStyle name="_TableRowHead_Sheet1_actuate_ilb reeel only" xfId="6308"/>
    <cellStyle name="_TableRowHead_Sheet1_actuate_nominale counterpart ilb" xfId="6309"/>
    <cellStyle name="_TableRowHead_Sheet1_actuate_tijdseries" xfId="6310"/>
    <cellStyle name="_TableRowHead_Sheet1_actuate_tijdseries 2" xfId="6311"/>
    <cellStyle name="_TableRowHead_Sheet1_actuate_tijdseries_bei rates" xfId="6312"/>
    <cellStyle name="_TableRowHead_Sheet1_actuate_tijdseries_par swap rates" xfId="6313"/>
    <cellStyle name="_TableRowHead_Sheet1_actuate_vpv" xfId="6314"/>
    <cellStyle name="_TableRowHead_Sheet1_actuate_vpv 2" xfId="6315"/>
    <cellStyle name="_TableRowHead_Sheet1_actuate_vpv return serie" xfId="6316"/>
    <cellStyle name="_TableRowHead_Sheet1_actuate_vpv return serie 2" xfId="6317"/>
    <cellStyle name="_TableRowHead_Sheet1_actuate_vpv return serie_bei rates" xfId="6318"/>
    <cellStyle name="_TableRowHead_Sheet1_actuate_vpv return serie_par swap rates" xfId="6319"/>
    <cellStyle name="_TableRowHead_Sheet1_actuate_vpv_bei rates" xfId="6320"/>
    <cellStyle name="_TableRowHead_Sheet1_actuate_vpv_par swap rates" xfId="6321"/>
    <cellStyle name="_TableRowHead_Sheet1_beleggingen" xfId="6322"/>
    <cellStyle name="_TableRowHead_Sheet1_beleggingen 2" xfId="6323"/>
    <cellStyle name="_TableRowHead_Sheet1_beleggingen_bei rates" xfId="6324"/>
    <cellStyle name="_TableRowHead_Sheet1_beleggingen_par swap rates" xfId="6325"/>
    <cellStyle name="_TableRowHead_Sheet1_cashflows corp" xfId="6326"/>
    <cellStyle name="_TableRowHead_Sheet1_cashflows Gov't AAA" xfId="6327"/>
    <cellStyle name="_TableRowHead_Sheet1_cashflows ilb" xfId="6328"/>
    <cellStyle name="_TableRowHead_Sheet1_cashflows lang staats" xfId="6329"/>
    <cellStyle name="_TableRowHead_Sheet1_cashflows pan european 500mm" xfId="6330"/>
    <cellStyle name="_TableRowHead_Sheet1_cashflows staats" xfId="6331"/>
    <cellStyle name="_TableRowHead_Sheet1_dv01" xfId="6332"/>
    <cellStyle name="_TableRowHead_Sheet1_excess returns bm matching pf" xfId="6333"/>
    <cellStyle name="_TableRowHead_Sheet1_feitelijk rendement" xfId="6334"/>
    <cellStyle name="_TableRowHead_Sheet1_feitelijk rendement 2" xfId="6335"/>
    <cellStyle name="_TableRowHead_Sheet1_feitelijk rendement_bei rates" xfId="6336"/>
    <cellStyle name="_TableRowHead_Sheet1_feitelijk rendement_par swap rates" xfId="6337"/>
    <cellStyle name="_TableRowHead_Sheet1_Gexa Multi Asset Path Generator" xfId="6338"/>
    <cellStyle name="_TableRowHead_Sheet1_ilb reeel only" xfId="6339"/>
    <cellStyle name="_TableRowHead_Sheet1_nominale counterpart ilb" xfId="6340"/>
    <cellStyle name="_TableRowHead_Sheet1_tijdseries" xfId="6341"/>
    <cellStyle name="_TableRowHead_Sheet1_tijdseries 2" xfId="6342"/>
    <cellStyle name="_TableRowHead_Sheet1_tijdseries_bei rates" xfId="6343"/>
    <cellStyle name="_TableRowHead_Sheet1_tijdseries_par swap rates" xfId="6344"/>
    <cellStyle name="_TableRowHead_Sheet1_vpv" xfId="6345"/>
    <cellStyle name="_TableRowHead_Sheet1_vpv 2" xfId="6346"/>
    <cellStyle name="_TableRowHead_Sheet1_vpv return serie" xfId="6347"/>
    <cellStyle name="_TableRowHead_Sheet1_vpv return serie 2" xfId="6348"/>
    <cellStyle name="_TableRowHead_Sheet1_vpv return serie_bei rates" xfId="6349"/>
    <cellStyle name="_TableRowHead_Sheet1_vpv return serie_par swap rates" xfId="6350"/>
    <cellStyle name="_TableRowHead_Sheet1_vpv_bei rates" xfId="6351"/>
    <cellStyle name="_TableRowHead_Sheet1_vpv_par swap rates" xfId="6352"/>
    <cellStyle name="_TableRowHead_SPP Values as at 12 June 05" xfId="6353"/>
    <cellStyle name="_TableRowHead_Tableau" xfId="6354"/>
    <cellStyle name="_TableRowHead_Tableau 2" xfId="6355"/>
    <cellStyle name="_TableRowHead_Tableau 3" xfId="6356"/>
    <cellStyle name="_TableRowHead_Tableau_actuate" xfId="6357"/>
    <cellStyle name="_TableRowHead_Tableau_actuate 2" xfId="6358"/>
    <cellStyle name="_TableRowHead_Tableau_actuate 3" xfId="6359"/>
    <cellStyle name="_TableRowHead_Tableau_actuate_cashflows corp" xfId="6360"/>
    <cellStyle name="_TableRowHead_Tableau_actuate_cashflows Gov't AAA" xfId="6361"/>
    <cellStyle name="_TableRowHead_Tableau_actuate_cashflows ilb" xfId="6362"/>
    <cellStyle name="_TableRowHead_Tableau_actuate_cashflows lang staats" xfId="6363"/>
    <cellStyle name="_TableRowHead_Tableau_actuate_cashflows pan european 500mm" xfId="6364"/>
    <cellStyle name="_TableRowHead_Tableau_actuate_cashflows staats" xfId="6365"/>
    <cellStyle name="_TableRowHead_Tableau_actuate_excess returns bm matching pf" xfId="6366"/>
    <cellStyle name="_TableRowHead_Tableau_actuate_ilb reeel only" xfId="6367"/>
    <cellStyle name="_TableRowHead_Tableau_actuate_nominale counterpart ilb" xfId="6368"/>
    <cellStyle name="_TableRowHead_Tableau_actuate_tijdseries" xfId="6369"/>
    <cellStyle name="_TableRowHead_Tableau_actuate_tijdseries 2" xfId="6370"/>
    <cellStyle name="_TableRowHead_Tableau_actuate_tijdseries_bei rates" xfId="6371"/>
    <cellStyle name="_TableRowHead_Tableau_actuate_tijdseries_par swap rates" xfId="6372"/>
    <cellStyle name="_TableRowHead_Tableau_actuate_vpv" xfId="6373"/>
    <cellStyle name="_TableRowHead_Tableau_actuate_vpv 2" xfId="6374"/>
    <cellStyle name="_TableRowHead_Tableau_actuate_vpv return serie" xfId="6375"/>
    <cellStyle name="_TableRowHead_Tableau_actuate_vpv return serie 2" xfId="6376"/>
    <cellStyle name="_TableRowHead_Tableau_actuate_vpv return serie_bei rates" xfId="6377"/>
    <cellStyle name="_TableRowHead_Tableau_actuate_vpv return serie_par swap rates" xfId="6378"/>
    <cellStyle name="_TableRowHead_Tableau_actuate_vpv_bei rates" xfId="6379"/>
    <cellStyle name="_TableRowHead_Tableau_actuate_vpv_par swap rates" xfId="6380"/>
    <cellStyle name="_TableRowHead_Tableau_beleggingen" xfId="6381"/>
    <cellStyle name="_TableRowHead_Tableau_beleggingen 2" xfId="6382"/>
    <cellStyle name="_TableRowHead_Tableau_beleggingen_bei rates" xfId="6383"/>
    <cellStyle name="_TableRowHead_Tableau_beleggingen_par swap rates" xfId="6384"/>
    <cellStyle name="_TableRowHead_Tableau_cashflows corp" xfId="6385"/>
    <cellStyle name="_TableRowHead_Tableau_cashflows Gov't AAA" xfId="6386"/>
    <cellStyle name="_TableRowHead_Tableau_cashflows ilb" xfId="6387"/>
    <cellStyle name="_TableRowHead_Tableau_cashflows lang staats" xfId="6388"/>
    <cellStyle name="_TableRowHead_Tableau_cashflows pan european 500mm" xfId="6389"/>
    <cellStyle name="_TableRowHead_Tableau_cashflows staats" xfId="6390"/>
    <cellStyle name="_TableRowHead_Tableau_dv01" xfId="6391"/>
    <cellStyle name="_TableRowHead_Tableau_excess returns bm matching pf" xfId="6392"/>
    <cellStyle name="_TableRowHead_Tableau_feitelijk rendement" xfId="6393"/>
    <cellStyle name="_TableRowHead_Tableau_feitelijk rendement 2" xfId="6394"/>
    <cellStyle name="_TableRowHead_Tableau_feitelijk rendement_bei rates" xfId="6395"/>
    <cellStyle name="_TableRowHead_Tableau_feitelijk rendement_par swap rates" xfId="6396"/>
    <cellStyle name="_TableRowHead_Tableau_ilb reeel only" xfId="6397"/>
    <cellStyle name="_TableRowHead_Tableau_nominale counterpart ilb" xfId="6398"/>
    <cellStyle name="_TableRowHead_Tableau_tijdseries" xfId="6399"/>
    <cellStyle name="_TableRowHead_Tableau_tijdseries 2" xfId="6400"/>
    <cellStyle name="_TableRowHead_Tableau_tijdseries_bei rates" xfId="6401"/>
    <cellStyle name="_TableRowHead_Tableau_tijdseries_par swap rates" xfId="6402"/>
    <cellStyle name="_TableRowHead_Tableau_vpv" xfId="6403"/>
    <cellStyle name="_TableRowHead_Tableau_vpv 2" xfId="6404"/>
    <cellStyle name="_TableRowHead_Tableau_vpv return serie" xfId="6405"/>
    <cellStyle name="_TableRowHead_Tableau_vpv return serie 2" xfId="6406"/>
    <cellStyle name="_TableRowHead_Tableau_vpv return serie_bei rates" xfId="6407"/>
    <cellStyle name="_TableRowHead_Tableau_vpv return serie_par swap rates" xfId="6408"/>
    <cellStyle name="_TableRowHead_Tableau_vpv_bei rates" xfId="6409"/>
    <cellStyle name="_TableRowHead_Tableau_vpv_par swap rates" xfId="6410"/>
    <cellStyle name="_TableSuperHead" xfId="6411"/>
    <cellStyle name="_TableSuperHead_allocatie" xfId="6412"/>
    <cellStyle name="_TableSuperHead_allocatie 2" xfId="6413"/>
    <cellStyle name="_TableSuperHead_allocatie 3" xfId="6414"/>
    <cellStyle name="_TableSuperHead_allocatie_actuate" xfId="6415"/>
    <cellStyle name="_TableSuperHead_allocatie_actuate 2" xfId="6416"/>
    <cellStyle name="_TableSuperHead_allocatie_actuate 3" xfId="6417"/>
    <cellStyle name="_TableSuperHead_allocatie_actuate_cashflows corp" xfId="6418"/>
    <cellStyle name="_TableSuperHead_allocatie_actuate_cashflows Gov't AAA" xfId="6419"/>
    <cellStyle name="_TableSuperHead_allocatie_actuate_cashflows ilb" xfId="6420"/>
    <cellStyle name="_TableSuperHead_allocatie_actuate_cashflows lang staats" xfId="6421"/>
    <cellStyle name="_TableSuperHead_allocatie_actuate_cashflows pan european 500mm" xfId="6422"/>
    <cellStyle name="_TableSuperHead_allocatie_actuate_cashflows staats" xfId="6423"/>
    <cellStyle name="_TableSuperHead_allocatie_actuate_excess returns bm matching pf" xfId="6424"/>
    <cellStyle name="_TableSuperHead_allocatie_actuate_ilb reeel only" xfId="6425"/>
    <cellStyle name="_TableSuperHead_allocatie_actuate_nominale counterpart ilb" xfId="6426"/>
    <cellStyle name="_TableSuperHead_allocatie_actuate_tijdseries" xfId="6427"/>
    <cellStyle name="_TableSuperHead_allocatie_actuate_tijdseries 2" xfId="6428"/>
    <cellStyle name="_TableSuperHead_allocatie_actuate_tijdseries_bei rates" xfId="6429"/>
    <cellStyle name="_TableSuperHead_allocatie_actuate_tijdseries_par swap rates" xfId="6430"/>
    <cellStyle name="_TableSuperHead_allocatie_actuate_vpv" xfId="6431"/>
    <cellStyle name="_TableSuperHead_allocatie_actuate_vpv 2" xfId="6432"/>
    <cellStyle name="_TableSuperHead_allocatie_actuate_vpv return serie" xfId="6433"/>
    <cellStyle name="_TableSuperHead_allocatie_actuate_vpv return serie 2" xfId="6434"/>
    <cellStyle name="_TableSuperHead_allocatie_actuate_vpv return serie_bei rates" xfId="6435"/>
    <cellStyle name="_TableSuperHead_allocatie_actuate_vpv return serie_par swap rates" xfId="6436"/>
    <cellStyle name="_TableSuperHead_allocatie_actuate_vpv_bei rates" xfId="6437"/>
    <cellStyle name="_TableSuperHead_allocatie_actuate_vpv_par swap rates" xfId="6438"/>
    <cellStyle name="_TableSuperHead_allocatie_beleggingen" xfId="6439"/>
    <cellStyle name="_TableSuperHead_allocatie_beleggingen 2" xfId="6440"/>
    <cellStyle name="_TableSuperHead_allocatie_beleggingen_bei rates" xfId="6441"/>
    <cellStyle name="_TableSuperHead_allocatie_beleggingen_par swap rates" xfId="6442"/>
    <cellStyle name="_TableSuperHead_allocatie_cashflows corp" xfId="6443"/>
    <cellStyle name="_TableSuperHead_allocatie_cashflows Gov't AAA" xfId="6444"/>
    <cellStyle name="_TableSuperHead_allocatie_cashflows ilb" xfId="6445"/>
    <cellStyle name="_TableSuperHead_allocatie_cashflows lang staats" xfId="6446"/>
    <cellStyle name="_TableSuperHead_allocatie_cashflows pan european 500mm" xfId="6447"/>
    <cellStyle name="_TableSuperHead_allocatie_cashflows staats" xfId="6448"/>
    <cellStyle name="_TableSuperHead_allocatie_dv01" xfId="6449"/>
    <cellStyle name="_TableSuperHead_allocatie_excess returns bm matching pf" xfId="6450"/>
    <cellStyle name="_TableSuperHead_allocatie_feitelijk rendement" xfId="6451"/>
    <cellStyle name="_TableSuperHead_allocatie_feitelijk rendement 2" xfId="6452"/>
    <cellStyle name="_TableSuperHead_allocatie_feitelijk rendement_bei rates" xfId="6453"/>
    <cellStyle name="_TableSuperHead_allocatie_feitelijk rendement_par swap rates" xfId="6454"/>
    <cellStyle name="_TableSuperHead_allocatie_ilb reeel only" xfId="6455"/>
    <cellStyle name="_TableSuperHead_allocatie_nominale counterpart ilb" xfId="6456"/>
    <cellStyle name="_TableSuperHead_allocatie_tijdseries" xfId="6457"/>
    <cellStyle name="_TableSuperHead_allocatie_tijdseries 2" xfId="6458"/>
    <cellStyle name="_TableSuperHead_allocatie_tijdseries_bei rates" xfId="6459"/>
    <cellStyle name="_TableSuperHead_allocatie_tijdseries_par swap rates" xfId="6460"/>
    <cellStyle name="_TableSuperHead_allocatie_vpv" xfId="6461"/>
    <cellStyle name="_TableSuperHead_allocatie_vpv 2" xfId="6462"/>
    <cellStyle name="_TableSuperHead_allocatie_vpv return serie" xfId="6463"/>
    <cellStyle name="_TableSuperHead_allocatie_vpv return serie 2" xfId="6464"/>
    <cellStyle name="_TableSuperHead_allocatie_vpv return serie_bei rates" xfId="6465"/>
    <cellStyle name="_TableSuperHead_allocatie_vpv return serie_par swap rates" xfId="6466"/>
    <cellStyle name="_TableSuperHead_allocatie_vpv_bei rates" xfId="6467"/>
    <cellStyle name="_TableSuperHead_allocatie_vpv_par swap rates" xfId="6468"/>
    <cellStyle name="_TableSuperHead_Asset Cashflows" xfId="6469"/>
    <cellStyle name="_TableSuperHead_Asset Cashflows 2" xfId="6470"/>
    <cellStyle name="_TableSuperHead_Asset Cashflows 3" xfId="6471"/>
    <cellStyle name="_TableSuperHead_Asset Cashflows_actuate" xfId="6472"/>
    <cellStyle name="_TableSuperHead_Asset Cashflows_actuate 2" xfId="6473"/>
    <cellStyle name="_TableSuperHead_Asset Cashflows_actuate 3" xfId="6474"/>
    <cellStyle name="_TableSuperHead_Asset Cashflows_actuate_cashflows corp" xfId="6475"/>
    <cellStyle name="_TableSuperHead_Asset Cashflows_actuate_cashflows Gov't AAA" xfId="6476"/>
    <cellStyle name="_TableSuperHead_Asset Cashflows_actuate_cashflows ilb" xfId="6477"/>
    <cellStyle name="_TableSuperHead_Asset Cashflows_actuate_cashflows lang staats" xfId="6478"/>
    <cellStyle name="_TableSuperHead_Asset Cashflows_actuate_cashflows pan european 500mm" xfId="6479"/>
    <cellStyle name="_TableSuperHead_Asset Cashflows_actuate_cashflows staats" xfId="6480"/>
    <cellStyle name="_TableSuperHead_Asset Cashflows_actuate_excess returns bm matching pf" xfId="6481"/>
    <cellStyle name="_TableSuperHead_Asset Cashflows_actuate_ilb reeel only" xfId="6482"/>
    <cellStyle name="_TableSuperHead_Asset Cashflows_actuate_nominale counterpart ilb" xfId="6483"/>
    <cellStyle name="_TableSuperHead_Asset Cashflows_actuate_tijdseries" xfId="6484"/>
    <cellStyle name="_TableSuperHead_Asset Cashflows_actuate_tijdseries 2" xfId="6485"/>
    <cellStyle name="_TableSuperHead_Asset Cashflows_actuate_tijdseries_bei rates" xfId="6486"/>
    <cellStyle name="_TableSuperHead_Asset Cashflows_actuate_tijdseries_par swap rates" xfId="6487"/>
    <cellStyle name="_TableSuperHead_Asset Cashflows_actuate_vpv" xfId="6488"/>
    <cellStyle name="_TableSuperHead_Asset Cashflows_actuate_vpv 2" xfId="6489"/>
    <cellStyle name="_TableSuperHead_Asset Cashflows_actuate_vpv return serie" xfId="6490"/>
    <cellStyle name="_TableSuperHead_Asset Cashflows_actuate_vpv return serie 2" xfId="6491"/>
    <cellStyle name="_TableSuperHead_Asset Cashflows_actuate_vpv return serie_bei rates" xfId="6492"/>
    <cellStyle name="_TableSuperHead_Asset Cashflows_actuate_vpv return serie_par swap rates" xfId="6493"/>
    <cellStyle name="_TableSuperHead_Asset Cashflows_actuate_vpv_bei rates" xfId="6494"/>
    <cellStyle name="_TableSuperHead_Asset Cashflows_actuate_vpv_par swap rates" xfId="6495"/>
    <cellStyle name="_TableSuperHead_Asset Cashflows_beleggingen" xfId="6496"/>
    <cellStyle name="_TableSuperHead_Asset Cashflows_beleggingen 2" xfId="6497"/>
    <cellStyle name="_TableSuperHead_Asset Cashflows_beleggingen_bei rates" xfId="6498"/>
    <cellStyle name="_TableSuperHead_Asset Cashflows_beleggingen_par swap rates" xfId="6499"/>
    <cellStyle name="_TableSuperHead_Asset Cashflows_cashflows corp" xfId="6500"/>
    <cellStyle name="_TableSuperHead_Asset Cashflows_cashflows Gov't AAA" xfId="6501"/>
    <cellStyle name="_TableSuperHead_Asset Cashflows_cashflows ilb" xfId="6502"/>
    <cellStyle name="_TableSuperHead_Asset Cashflows_cashflows lang staats" xfId="6503"/>
    <cellStyle name="_TableSuperHead_Asset Cashflows_cashflows pan european 500mm" xfId="6504"/>
    <cellStyle name="_TableSuperHead_Asset Cashflows_cashflows staats" xfId="6505"/>
    <cellStyle name="_TableSuperHead_Asset Cashflows_dv01" xfId="6506"/>
    <cellStyle name="_TableSuperHead_Asset Cashflows_excess returns bm matching pf" xfId="6507"/>
    <cellStyle name="_TableSuperHead_Asset Cashflows_feitelijk rendement" xfId="6508"/>
    <cellStyle name="_TableSuperHead_Asset Cashflows_feitelijk rendement 2" xfId="6509"/>
    <cellStyle name="_TableSuperHead_Asset Cashflows_feitelijk rendement_bei rates" xfId="6510"/>
    <cellStyle name="_TableSuperHead_Asset Cashflows_feitelijk rendement_par swap rates" xfId="6511"/>
    <cellStyle name="_TableSuperHead_Asset Cashflows_ilb reeel only" xfId="6512"/>
    <cellStyle name="_TableSuperHead_Asset Cashflows_nominale counterpart ilb" xfId="6513"/>
    <cellStyle name="_TableSuperHead_Asset Cashflows_tijdseries" xfId="6514"/>
    <cellStyle name="_TableSuperHead_Asset Cashflows_tijdseries 2" xfId="6515"/>
    <cellStyle name="_TableSuperHead_Asset Cashflows_tijdseries_bei rates" xfId="6516"/>
    <cellStyle name="_TableSuperHead_Asset Cashflows_tijdseries_par swap rates" xfId="6517"/>
    <cellStyle name="_TableSuperHead_Asset Cashflows_vpv" xfId="6518"/>
    <cellStyle name="_TableSuperHead_Asset Cashflows_vpv 2" xfId="6519"/>
    <cellStyle name="_TableSuperHead_Asset Cashflows_vpv return serie" xfId="6520"/>
    <cellStyle name="_TableSuperHead_Asset Cashflows_vpv return serie 2" xfId="6521"/>
    <cellStyle name="_TableSuperHead_Asset Cashflows_vpv return serie_bei rates" xfId="6522"/>
    <cellStyle name="_TableSuperHead_Asset Cashflows_vpv return serie_par swap rates" xfId="6523"/>
    <cellStyle name="_TableSuperHead_Asset Cashflows_vpv_bei rates" xfId="6524"/>
    <cellStyle name="_TableSuperHead_Asset Cashflows_vpv_par swap rates" xfId="6525"/>
    <cellStyle name="_TableSuperHead_CashFlows " xfId="6526"/>
    <cellStyle name="_TableSuperHead_CashFlows  2" xfId="6527"/>
    <cellStyle name="_TableSuperHead_CashFlows  3" xfId="6528"/>
    <cellStyle name="_TableSuperHead_CashFlows _actuate" xfId="6529"/>
    <cellStyle name="_TableSuperHead_CashFlows _actuate 2" xfId="6530"/>
    <cellStyle name="_TableSuperHead_CashFlows _actuate 3" xfId="6531"/>
    <cellStyle name="_TableSuperHead_CashFlows _actuate_cashflows corp" xfId="6532"/>
    <cellStyle name="_TableSuperHead_CashFlows _actuate_cashflows Gov't AAA" xfId="6533"/>
    <cellStyle name="_TableSuperHead_CashFlows _actuate_cashflows ilb" xfId="6534"/>
    <cellStyle name="_TableSuperHead_CashFlows _actuate_cashflows lang staats" xfId="6535"/>
    <cellStyle name="_TableSuperHead_CashFlows _actuate_cashflows pan european 500mm" xfId="6536"/>
    <cellStyle name="_TableSuperHead_CashFlows _actuate_cashflows staats" xfId="6537"/>
    <cellStyle name="_TableSuperHead_CashFlows _actuate_excess returns bm matching pf" xfId="6538"/>
    <cellStyle name="_TableSuperHead_CashFlows _actuate_ilb reeel only" xfId="6539"/>
    <cellStyle name="_TableSuperHead_CashFlows _actuate_nominale counterpart ilb" xfId="6540"/>
    <cellStyle name="_TableSuperHead_CashFlows _actuate_tijdseries" xfId="6541"/>
    <cellStyle name="_TableSuperHead_CashFlows _actuate_tijdseries 2" xfId="6542"/>
    <cellStyle name="_TableSuperHead_CashFlows _actuate_tijdseries_bei rates" xfId="6543"/>
    <cellStyle name="_TableSuperHead_CashFlows _actuate_tijdseries_par swap rates" xfId="6544"/>
    <cellStyle name="_TableSuperHead_CashFlows _actuate_vpv" xfId="6545"/>
    <cellStyle name="_TableSuperHead_CashFlows _actuate_vpv 2" xfId="6546"/>
    <cellStyle name="_TableSuperHead_CashFlows _actuate_vpv return serie" xfId="6547"/>
    <cellStyle name="_TableSuperHead_CashFlows _actuate_vpv return serie 2" xfId="6548"/>
    <cellStyle name="_TableSuperHead_CashFlows _actuate_vpv return serie_bei rates" xfId="6549"/>
    <cellStyle name="_TableSuperHead_CashFlows _actuate_vpv return serie_par swap rates" xfId="6550"/>
    <cellStyle name="_TableSuperHead_CashFlows _actuate_vpv_bei rates" xfId="6551"/>
    <cellStyle name="_TableSuperHead_CashFlows _actuate_vpv_par swap rates" xfId="6552"/>
    <cellStyle name="_TableSuperHead_CashFlows _beleggingen" xfId="6553"/>
    <cellStyle name="_TableSuperHead_CashFlows _beleggingen 2" xfId="6554"/>
    <cellStyle name="_TableSuperHead_CashFlows _beleggingen_bei rates" xfId="6555"/>
    <cellStyle name="_TableSuperHead_CashFlows _beleggingen_par swap rates" xfId="6556"/>
    <cellStyle name="_TableSuperHead_CashFlows _cashflows corp" xfId="6557"/>
    <cellStyle name="_TableSuperHead_CashFlows _cashflows Gov't AAA" xfId="6558"/>
    <cellStyle name="_TableSuperHead_CashFlows _cashflows ilb" xfId="6559"/>
    <cellStyle name="_TableSuperHead_CashFlows _cashflows lang staats" xfId="6560"/>
    <cellStyle name="_TableSuperHead_CashFlows _cashflows pan european 500mm" xfId="6561"/>
    <cellStyle name="_TableSuperHead_CashFlows _cashflows staats" xfId="6562"/>
    <cellStyle name="_TableSuperHead_CashFlows _dv01" xfId="6563"/>
    <cellStyle name="_TableSuperHead_CashFlows _excess returns bm matching pf" xfId="6564"/>
    <cellStyle name="_TableSuperHead_CashFlows _feitelijk rendement" xfId="6565"/>
    <cellStyle name="_TableSuperHead_CashFlows _feitelijk rendement 2" xfId="6566"/>
    <cellStyle name="_TableSuperHead_CashFlows _feitelijk rendement_bei rates" xfId="6567"/>
    <cellStyle name="_TableSuperHead_CashFlows _feitelijk rendement_par swap rates" xfId="6568"/>
    <cellStyle name="_TableSuperHead_CashFlows _ilb reeel only" xfId="6569"/>
    <cellStyle name="_TableSuperHead_CashFlows _nominale counterpart ilb" xfId="6570"/>
    <cellStyle name="_TableSuperHead_CashFlows _tijdseries" xfId="6571"/>
    <cellStyle name="_TableSuperHead_CashFlows _tijdseries 2" xfId="6572"/>
    <cellStyle name="_TableSuperHead_CashFlows _tijdseries_bei rates" xfId="6573"/>
    <cellStyle name="_TableSuperHead_CashFlows _tijdseries_par swap rates" xfId="6574"/>
    <cellStyle name="_TableSuperHead_CashFlows _vpv" xfId="6575"/>
    <cellStyle name="_TableSuperHead_CashFlows _vpv 2" xfId="6576"/>
    <cellStyle name="_TableSuperHead_CashFlows _vpv return serie" xfId="6577"/>
    <cellStyle name="_TableSuperHead_CashFlows _vpv return serie 2" xfId="6578"/>
    <cellStyle name="_TableSuperHead_CashFlows _vpv return serie_bei rates" xfId="6579"/>
    <cellStyle name="_TableSuperHead_CashFlows _vpv return serie_par swap rates" xfId="6580"/>
    <cellStyle name="_TableSuperHead_CashFlows _vpv_bei rates" xfId="6581"/>
    <cellStyle name="_TableSuperHead_CashFlows _vpv_par swap rates" xfId="6582"/>
    <cellStyle name="_TableSuperHead_Combined CashFlows" xfId="6583"/>
    <cellStyle name="_TableSuperHead_Combined CashFlows 2" xfId="6584"/>
    <cellStyle name="_TableSuperHead_Combined CashFlows 3" xfId="6585"/>
    <cellStyle name="_TableSuperHead_Combined CashFlows_actuate" xfId="6586"/>
    <cellStyle name="_TableSuperHead_Combined CashFlows_actuate 2" xfId="6587"/>
    <cellStyle name="_TableSuperHead_Combined CashFlows_actuate 3" xfId="6588"/>
    <cellStyle name="_TableSuperHead_Combined CashFlows_actuate_cashflows corp" xfId="6589"/>
    <cellStyle name="_TableSuperHead_Combined CashFlows_actuate_cashflows Gov't AAA" xfId="6590"/>
    <cellStyle name="_TableSuperHead_Combined CashFlows_actuate_cashflows ilb" xfId="6591"/>
    <cellStyle name="_TableSuperHead_Combined CashFlows_actuate_cashflows lang staats" xfId="6592"/>
    <cellStyle name="_TableSuperHead_Combined CashFlows_actuate_cashflows pan european 500mm" xfId="6593"/>
    <cellStyle name="_TableSuperHead_Combined CashFlows_actuate_cashflows staats" xfId="6594"/>
    <cellStyle name="_TableSuperHead_Combined CashFlows_actuate_excess returns bm matching pf" xfId="6595"/>
    <cellStyle name="_TableSuperHead_Combined CashFlows_actuate_ilb reeel only" xfId="6596"/>
    <cellStyle name="_TableSuperHead_Combined CashFlows_actuate_nominale counterpart ilb" xfId="6597"/>
    <cellStyle name="_TableSuperHead_Combined CashFlows_actuate_tijdseries" xfId="6598"/>
    <cellStyle name="_TableSuperHead_Combined CashFlows_actuate_tijdseries 2" xfId="6599"/>
    <cellStyle name="_TableSuperHead_Combined CashFlows_actuate_tijdseries_bei rates" xfId="6600"/>
    <cellStyle name="_TableSuperHead_Combined CashFlows_actuate_tijdseries_par swap rates" xfId="6601"/>
    <cellStyle name="_TableSuperHead_Combined CashFlows_actuate_vpv" xfId="6602"/>
    <cellStyle name="_TableSuperHead_Combined CashFlows_actuate_vpv 2" xfId="6603"/>
    <cellStyle name="_TableSuperHead_Combined CashFlows_actuate_vpv return serie" xfId="6604"/>
    <cellStyle name="_TableSuperHead_Combined CashFlows_actuate_vpv return serie 2" xfId="6605"/>
    <cellStyle name="_TableSuperHead_Combined CashFlows_actuate_vpv return serie_bei rates" xfId="6606"/>
    <cellStyle name="_TableSuperHead_Combined CashFlows_actuate_vpv return serie_par swap rates" xfId="6607"/>
    <cellStyle name="_TableSuperHead_Combined CashFlows_actuate_vpv_bei rates" xfId="6608"/>
    <cellStyle name="_TableSuperHead_Combined CashFlows_actuate_vpv_par swap rates" xfId="6609"/>
    <cellStyle name="_TableSuperHead_Combined CashFlows_beleggingen" xfId="6610"/>
    <cellStyle name="_TableSuperHead_Combined CashFlows_beleggingen 2" xfId="6611"/>
    <cellStyle name="_TableSuperHead_Combined CashFlows_beleggingen_bei rates" xfId="6612"/>
    <cellStyle name="_TableSuperHead_Combined CashFlows_beleggingen_par swap rates" xfId="6613"/>
    <cellStyle name="_TableSuperHead_Combined CashFlows_cashflows corp" xfId="6614"/>
    <cellStyle name="_TableSuperHead_Combined CashFlows_cashflows Gov't AAA" xfId="6615"/>
    <cellStyle name="_TableSuperHead_Combined CashFlows_cashflows ilb" xfId="6616"/>
    <cellStyle name="_TableSuperHead_Combined CashFlows_cashflows lang staats" xfId="6617"/>
    <cellStyle name="_TableSuperHead_Combined CashFlows_cashflows pan european 500mm" xfId="6618"/>
    <cellStyle name="_TableSuperHead_Combined CashFlows_cashflows staats" xfId="6619"/>
    <cellStyle name="_TableSuperHead_Combined CashFlows_dv01" xfId="6620"/>
    <cellStyle name="_TableSuperHead_Combined CashFlows_excess returns bm matching pf" xfId="6621"/>
    <cellStyle name="_TableSuperHead_Combined CashFlows_feitelijk rendement" xfId="6622"/>
    <cellStyle name="_TableSuperHead_Combined CashFlows_feitelijk rendement 2" xfId="6623"/>
    <cellStyle name="_TableSuperHead_Combined CashFlows_feitelijk rendement_bei rates" xfId="6624"/>
    <cellStyle name="_TableSuperHead_Combined CashFlows_feitelijk rendement_par swap rates" xfId="6625"/>
    <cellStyle name="_TableSuperHead_Combined CashFlows_ilb reeel only" xfId="6626"/>
    <cellStyle name="_TableSuperHead_Combined CashFlows_nominale counterpart ilb" xfId="6627"/>
    <cellStyle name="_TableSuperHead_Combined CashFlows_tijdseries" xfId="6628"/>
    <cellStyle name="_TableSuperHead_Combined CashFlows_tijdseries 2" xfId="6629"/>
    <cellStyle name="_TableSuperHead_Combined CashFlows_tijdseries_bei rates" xfId="6630"/>
    <cellStyle name="_TableSuperHead_Combined CashFlows_tijdseries_par swap rates" xfId="6631"/>
    <cellStyle name="_TableSuperHead_Combined CashFlows_vpv" xfId="6632"/>
    <cellStyle name="_TableSuperHead_Combined CashFlows_vpv 2" xfId="6633"/>
    <cellStyle name="_TableSuperHead_Combined CashFlows_vpv return serie" xfId="6634"/>
    <cellStyle name="_TableSuperHead_Combined CashFlows_vpv return serie 2" xfId="6635"/>
    <cellStyle name="_TableSuperHead_Combined CashFlows_vpv return serie_bei rates" xfId="6636"/>
    <cellStyle name="_TableSuperHead_Combined CashFlows_vpv return serie_par swap rates" xfId="6637"/>
    <cellStyle name="_TableSuperHead_Combined CashFlows_vpv_bei rates" xfId="6638"/>
    <cellStyle name="_TableSuperHead_Combined CashFlows_vpv_par swap rates" xfId="6639"/>
    <cellStyle name="_TableSuperHead_FP Liabilities_19oct05 v2" xfId="6640"/>
    <cellStyle name="_TableSuperHead_FP Liabilities_19oct05 v2 2" xfId="6641"/>
    <cellStyle name="_TableSuperHead_FP Liabilities_19oct05 v2 3" xfId="6642"/>
    <cellStyle name="_TableSuperHead_FP Liabilities_19oct05 v2_actuate" xfId="6643"/>
    <cellStyle name="_TableSuperHead_FP Liabilities_19oct05 v2_actuate 2" xfId="6644"/>
    <cellStyle name="_TableSuperHead_FP Liabilities_19oct05 v2_actuate 3" xfId="6645"/>
    <cellStyle name="_TableSuperHead_FP Liabilities_19oct05 v2_actuate_cashflows corp" xfId="6646"/>
    <cellStyle name="_TableSuperHead_FP Liabilities_19oct05 v2_actuate_cashflows Gov't AAA" xfId="6647"/>
    <cellStyle name="_TableSuperHead_FP Liabilities_19oct05 v2_actuate_cashflows ilb" xfId="6648"/>
    <cellStyle name="_TableSuperHead_FP Liabilities_19oct05 v2_actuate_cashflows lang staats" xfId="6649"/>
    <cellStyle name="_TableSuperHead_FP Liabilities_19oct05 v2_actuate_cashflows pan european 500mm" xfId="6650"/>
    <cellStyle name="_TableSuperHead_FP Liabilities_19oct05 v2_actuate_cashflows staats" xfId="6651"/>
    <cellStyle name="_TableSuperHead_FP Liabilities_19oct05 v2_actuate_excess returns bm matching pf" xfId="6652"/>
    <cellStyle name="_TableSuperHead_FP Liabilities_19oct05 v2_actuate_ilb reeel only" xfId="6653"/>
    <cellStyle name="_TableSuperHead_FP Liabilities_19oct05 v2_actuate_nominale counterpart ilb" xfId="6654"/>
    <cellStyle name="_TableSuperHead_FP Liabilities_19oct05 v2_actuate_tijdseries" xfId="6655"/>
    <cellStyle name="_TableSuperHead_FP Liabilities_19oct05 v2_actuate_tijdseries 2" xfId="6656"/>
    <cellStyle name="_TableSuperHead_FP Liabilities_19oct05 v2_actuate_tijdseries_bei rates" xfId="6657"/>
    <cellStyle name="_TableSuperHead_FP Liabilities_19oct05 v2_actuate_tijdseries_par swap rates" xfId="6658"/>
    <cellStyle name="_TableSuperHead_FP Liabilities_19oct05 v2_actuate_vpv" xfId="6659"/>
    <cellStyle name="_TableSuperHead_FP Liabilities_19oct05 v2_actuate_vpv 2" xfId="6660"/>
    <cellStyle name="_TableSuperHead_FP Liabilities_19oct05 v2_actuate_vpv return serie" xfId="6661"/>
    <cellStyle name="_TableSuperHead_FP Liabilities_19oct05 v2_actuate_vpv return serie 2" xfId="6662"/>
    <cellStyle name="_TableSuperHead_FP Liabilities_19oct05 v2_actuate_vpv return serie_bei rates" xfId="6663"/>
    <cellStyle name="_TableSuperHead_FP Liabilities_19oct05 v2_actuate_vpv return serie_par swap rates" xfId="6664"/>
    <cellStyle name="_TableSuperHead_FP Liabilities_19oct05 v2_actuate_vpv_bei rates" xfId="6665"/>
    <cellStyle name="_TableSuperHead_FP Liabilities_19oct05 v2_actuate_vpv_par swap rates" xfId="6666"/>
    <cellStyle name="_TableSuperHead_FP Liabilities_19oct05 v2_beleggingen" xfId="6667"/>
    <cellStyle name="_TableSuperHead_FP Liabilities_19oct05 v2_beleggingen 2" xfId="6668"/>
    <cellStyle name="_TableSuperHead_FP Liabilities_19oct05 v2_beleggingen_bei rates" xfId="6669"/>
    <cellStyle name="_TableSuperHead_FP Liabilities_19oct05 v2_beleggingen_par swap rates" xfId="6670"/>
    <cellStyle name="_TableSuperHead_FP Liabilities_19oct05 v2_cashflows corp" xfId="6671"/>
    <cellStyle name="_TableSuperHead_FP Liabilities_19oct05 v2_cashflows Gov't AAA" xfId="6672"/>
    <cellStyle name="_TableSuperHead_FP Liabilities_19oct05 v2_cashflows ilb" xfId="6673"/>
    <cellStyle name="_TableSuperHead_FP Liabilities_19oct05 v2_cashflows lang staats" xfId="6674"/>
    <cellStyle name="_TableSuperHead_FP Liabilities_19oct05 v2_cashflows pan european 500mm" xfId="6675"/>
    <cellStyle name="_TableSuperHead_FP Liabilities_19oct05 v2_cashflows staats" xfId="6676"/>
    <cellStyle name="_TableSuperHead_FP Liabilities_19oct05 v2_dv01" xfId="6677"/>
    <cellStyle name="_TableSuperHead_FP Liabilities_19oct05 v2_excess returns bm matching pf" xfId="6678"/>
    <cellStyle name="_TableSuperHead_FP Liabilities_19oct05 v2_feitelijk rendement" xfId="6679"/>
    <cellStyle name="_TableSuperHead_FP Liabilities_19oct05 v2_feitelijk rendement 2" xfId="6680"/>
    <cellStyle name="_TableSuperHead_FP Liabilities_19oct05 v2_feitelijk rendement_bei rates" xfId="6681"/>
    <cellStyle name="_TableSuperHead_FP Liabilities_19oct05 v2_feitelijk rendement_par swap rates" xfId="6682"/>
    <cellStyle name="_TableSuperHead_FP Liabilities_19oct05 v2_ilb reeel only" xfId="6683"/>
    <cellStyle name="_TableSuperHead_FP Liabilities_19oct05 v2_nominale counterpart ilb" xfId="6684"/>
    <cellStyle name="_TableSuperHead_FP Liabilities_19oct05 v2_tijdseries" xfId="6685"/>
    <cellStyle name="_TableSuperHead_FP Liabilities_19oct05 v2_tijdseries 2" xfId="6686"/>
    <cellStyle name="_TableSuperHead_FP Liabilities_19oct05 v2_tijdseries_bei rates" xfId="6687"/>
    <cellStyle name="_TableSuperHead_FP Liabilities_19oct05 v2_tijdseries_par swap rates" xfId="6688"/>
    <cellStyle name="_TableSuperHead_FP Liabilities_19oct05 v2_vpv" xfId="6689"/>
    <cellStyle name="_TableSuperHead_FP Liabilities_19oct05 v2_vpv 2" xfId="6690"/>
    <cellStyle name="_TableSuperHead_FP Liabilities_19oct05 v2_vpv return serie" xfId="6691"/>
    <cellStyle name="_TableSuperHead_FP Liabilities_19oct05 v2_vpv return serie 2" xfId="6692"/>
    <cellStyle name="_TableSuperHead_FP Liabilities_19oct05 v2_vpv return serie_bei rates" xfId="6693"/>
    <cellStyle name="_TableSuperHead_FP Liabilities_19oct05 v2_vpv return serie_par swap rates" xfId="6694"/>
    <cellStyle name="_TableSuperHead_FP Liabilities_19oct05 v2_vpv_bei rates" xfId="6695"/>
    <cellStyle name="_TableSuperHead_FP Liabilities_19oct05 v2_vpv_par swap rates" xfId="6696"/>
    <cellStyle name="_TableSuperHead_Govt Bond Data" xfId="6697"/>
    <cellStyle name="_TableSuperHead_INF Benchmark " xfId="6698"/>
    <cellStyle name="_TableSuperHead_InitialPosition" xfId="6699"/>
    <cellStyle name="_TableSuperHead_IR Benchmark" xfId="6700"/>
    <cellStyle name="_TableSuperHead_June 05 CF" xfId="6701"/>
    <cellStyle name="_TableSuperHead_June 05 CF 2" xfId="6702"/>
    <cellStyle name="_TableSuperHead_June 05 CF 3" xfId="6703"/>
    <cellStyle name="_TableSuperHead_June 05 CF_actuate" xfId="6704"/>
    <cellStyle name="_TableSuperHead_June 05 CF_actuate 2" xfId="6705"/>
    <cellStyle name="_TableSuperHead_June 05 CF_actuate 3" xfId="6706"/>
    <cellStyle name="_TableSuperHead_June 05 CF_actuate_cashflows corp" xfId="6707"/>
    <cellStyle name="_TableSuperHead_June 05 CF_actuate_cashflows Gov't AAA" xfId="6708"/>
    <cellStyle name="_TableSuperHead_June 05 CF_actuate_cashflows ilb" xfId="6709"/>
    <cellStyle name="_TableSuperHead_June 05 CF_actuate_cashflows lang staats" xfId="6710"/>
    <cellStyle name="_TableSuperHead_June 05 CF_actuate_cashflows pan european 500mm" xfId="6711"/>
    <cellStyle name="_TableSuperHead_June 05 CF_actuate_cashflows staats" xfId="6712"/>
    <cellStyle name="_TableSuperHead_June 05 CF_actuate_excess returns bm matching pf" xfId="6713"/>
    <cellStyle name="_TableSuperHead_June 05 CF_actuate_ilb reeel only" xfId="6714"/>
    <cellStyle name="_TableSuperHead_June 05 CF_actuate_nominale counterpart ilb" xfId="6715"/>
    <cellStyle name="_TableSuperHead_June 05 CF_actuate_tijdseries" xfId="6716"/>
    <cellStyle name="_TableSuperHead_June 05 CF_actuate_tijdseries 2" xfId="6717"/>
    <cellStyle name="_TableSuperHead_June 05 CF_actuate_tijdseries_bei rates" xfId="6718"/>
    <cellStyle name="_TableSuperHead_June 05 CF_actuate_tijdseries_par swap rates" xfId="6719"/>
    <cellStyle name="_TableSuperHead_June 05 CF_actuate_vpv" xfId="6720"/>
    <cellStyle name="_TableSuperHead_June 05 CF_actuate_vpv 2" xfId="6721"/>
    <cellStyle name="_TableSuperHead_June 05 CF_actuate_vpv return serie" xfId="6722"/>
    <cellStyle name="_TableSuperHead_June 05 CF_actuate_vpv return serie 2" xfId="6723"/>
    <cellStyle name="_TableSuperHead_June 05 CF_actuate_vpv return serie_bei rates" xfId="6724"/>
    <cellStyle name="_TableSuperHead_June 05 CF_actuate_vpv return serie_par swap rates" xfId="6725"/>
    <cellStyle name="_TableSuperHead_June 05 CF_actuate_vpv_bei rates" xfId="6726"/>
    <cellStyle name="_TableSuperHead_June 05 CF_actuate_vpv_par swap rates" xfId="6727"/>
    <cellStyle name="_TableSuperHead_June 05 CF_beleggingen" xfId="6728"/>
    <cellStyle name="_TableSuperHead_June 05 CF_beleggingen 2" xfId="6729"/>
    <cellStyle name="_TableSuperHead_June 05 CF_beleggingen_bei rates" xfId="6730"/>
    <cellStyle name="_TableSuperHead_June 05 CF_beleggingen_par swap rates" xfId="6731"/>
    <cellStyle name="_TableSuperHead_June 05 CF_cashflows corp" xfId="6732"/>
    <cellStyle name="_TableSuperHead_June 05 CF_cashflows Gov't AAA" xfId="6733"/>
    <cellStyle name="_TableSuperHead_June 05 CF_cashflows ilb" xfId="6734"/>
    <cellStyle name="_TableSuperHead_June 05 CF_cashflows lang staats" xfId="6735"/>
    <cellStyle name="_TableSuperHead_June 05 CF_cashflows pan european 500mm" xfId="6736"/>
    <cellStyle name="_TableSuperHead_June 05 CF_cashflows staats" xfId="6737"/>
    <cellStyle name="_TableSuperHead_June 05 CF_dv01" xfId="6738"/>
    <cellStyle name="_TableSuperHead_June 05 CF_excess returns bm matching pf" xfId="6739"/>
    <cellStyle name="_TableSuperHead_June 05 CF_feitelijk rendement" xfId="6740"/>
    <cellStyle name="_TableSuperHead_June 05 CF_feitelijk rendement 2" xfId="6741"/>
    <cellStyle name="_TableSuperHead_June 05 CF_feitelijk rendement_bei rates" xfId="6742"/>
    <cellStyle name="_TableSuperHead_June 05 CF_feitelijk rendement_par swap rates" xfId="6743"/>
    <cellStyle name="_TableSuperHead_June 05 CF_ilb reeel only" xfId="6744"/>
    <cellStyle name="_TableSuperHead_June 05 CF_nominale counterpart ilb" xfId="6745"/>
    <cellStyle name="_TableSuperHead_June 05 CF_tijdseries" xfId="6746"/>
    <cellStyle name="_TableSuperHead_June 05 CF_tijdseries 2" xfId="6747"/>
    <cellStyle name="_TableSuperHead_June 05 CF_tijdseries_bei rates" xfId="6748"/>
    <cellStyle name="_TableSuperHead_June 05 CF_tijdseries_par swap rates" xfId="6749"/>
    <cellStyle name="_TableSuperHead_June 05 CF_vpv" xfId="6750"/>
    <cellStyle name="_TableSuperHead_June 05 CF_vpv 2" xfId="6751"/>
    <cellStyle name="_TableSuperHead_June 05 CF_vpv return serie" xfId="6752"/>
    <cellStyle name="_TableSuperHead_June 05 CF_vpv return serie 2" xfId="6753"/>
    <cellStyle name="_TableSuperHead_June 05 CF_vpv return serie_bei rates" xfId="6754"/>
    <cellStyle name="_TableSuperHead_June 05 CF_vpv return serie_par swap rates" xfId="6755"/>
    <cellStyle name="_TableSuperHead_June 05 CF_vpv_bei rates" xfId="6756"/>
    <cellStyle name="_TableSuperHead_June 05 CF_vpv_par swap rates" xfId="6757"/>
    <cellStyle name="_TableSuperHead_June05" xfId="6758"/>
    <cellStyle name="_TableSuperHead_LDI Characts" xfId="6759"/>
    <cellStyle name="_TableSuperHead_Liabs DV01" xfId="6760"/>
    <cellStyle name="_TableSuperHead_Liabs DV01 2" xfId="6761"/>
    <cellStyle name="_TableSuperHead_Liabs DV01 3" xfId="6762"/>
    <cellStyle name="_TableSuperHead_Liabs DV01_actuate" xfId="6763"/>
    <cellStyle name="_TableSuperHead_Liabs DV01_actuate 2" xfId="6764"/>
    <cellStyle name="_TableSuperHead_Liabs DV01_actuate 3" xfId="6765"/>
    <cellStyle name="_TableSuperHead_Liabs DV01_actuate_cashflows corp" xfId="6766"/>
    <cellStyle name="_TableSuperHead_Liabs DV01_actuate_cashflows Gov't AAA" xfId="6767"/>
    <cellStyle name="_TableSuperHead_Liabs DV01_actuate_cashflows ilb" xfId="6768"/>
    <cellStyle name="_TableSuperHead_Liabs DV01_actuate_cashflows lang staats" xfId="6769"/>
    <cellStyle name="_TableSuperHead_Liabs DV01_actuate_cashflows pan european 500mm" xfId="6770"/>
    <cellStyle name="_TableSuperHead_Liabs DV01_actuate_cashflows staats" xfId="6771"/>
    <cellStyle name="_TableSuperHead_Liabs DV01_actuate_excess returns bm matching pf" xfId="6772"/>
    <cellStyle name="_TableSuperHead_Liabs DV01_actuate_ilb reeel only" xfId="6773"/>
    <cellStyle name="_TableSuperHead_Liabs DV01_actuate_nominale counterpart ilb" xfId="6774"/>
    <cellStyle name="_TableSuperHead_Liabs DV01_actuate_tijdseries" xfId="6775"/>
    <cellStyle name="_TableSuperHead_Liabs DV01_actuate_tijdseries 2" xfId="6776"/>
    <cellStyle name="_TableSuperHead_Liabs DV01_actuate_tijdseries_bei rates" xfId="6777"/>
    <cellStyle name="_TableSuperHead_Liabs DV01_actuate_tijdseries_par swap rates" xfId="6778"/>
    <cellStyle name="_TableSuperHead_Liabs DV01_actuate_vpv" xfId="6779"/>
    <cellStyle name="_TableSuperHead_Liabs DV01_actuate_vpv 2" xfId="6780"/>
    <cellStyle name="_TableSuperHead_Liabs DV01_actuate_vpv return serie" xfId="6781"/>
    <cellStyle name="_TableSuperHead_Liabs DV01_actuate_vpv return serie 2" xfId="6782"/>
    <cellStyle name="_TableSuperHead_Liabs DV01_actuate_vpv return serie_bei rates" xfId="6783"/>
    <cellStyle name="_TableSuperHead_Liabs DV01_actuate_vpv return serie_par swap rates" xfId="6784"/>
    <cellStyle name="_TableSuperHead_Liabs DV01_actuate_vpv_bei rates" xfId="6785"/>
    <cellStyle name="_TableSuperHead_Liabs DV01_actuate_vpv_par swap rates" xfId="6786"/>
    <cellStyle name="_TableSuperHead_Liabs DV01_beleggingen" xfId="6787"/>
    <cellStyle name="_TableSuperHead_Liabs DV01_beleggingen 2" xfId="6788"/>
    <cellStyle name="_TableSuperHead_Liabs DV01_beleggingen_bei rates" xfId="6789"/>
    <cellStyle name="_TableSuperHead_Liabs DV01_beleggingen_par swap rates" xfId="6790"/>
    <cellStyle name="_TableSuperHead_Liabs DV01_cashflows corp" xfId="6791"/>
    <cellStyle name="_TableSuperHead_Liabs DV01_cashflows Gov't AAA" xfId="6792"/>
    <cellStyle name="_TableSuperHead_Liabs DV01_cashflows ilb" xfId="6793"/>
    <cellStyle name="_TableSuperHead_Liabs DV01_cashflows lang staats" xfId="6794"/>
    <cellStyle name="_TableSuperHead_Liabs DV01_cashflows pan european 500mm" xfId="6795"/>
    <cellStyle name="_TableSuperHead_Liabs DV01_cashflows staats" xfId="6796"/>
    <cellStyle name="_TableSuperHead_Liabs DV01_dv01" xfId="6797"/>
    <cellStyle name="_TableSuperHead_Liabs DV01_excess returns bm matching pf" xfId="6798"/>
    <cellStyle name="_TableSuperHead_Liabs DV01_feitelijk rendement" xfId="6799"/>
    <cellStyle name="_TableSuperHead_Liabs DV01_feitelijk rendement 2" xfId="6800"/>
    <cellStyle name="_TableSuperHead_Liabs DV01_feitelijk rendement_bei rates" xfId="6801"/>
    <cellStyle name="_TableSuperHead_Liabs DV01_feitelijk rendement_par swap rates" xfId="6802"/>
    <cellStyle name="_TableSuperHead_Liabs DV01_ilb reeel only" xfId="6803"/>
    <cellStyle name="_TableSuperHead_Liabs DV01_nominale counterpart ilb" xfId="6804"/>
    <cellStyle name="_TableSuperHead_Liabs DV01_tijdseries" xfId="6805"/>
    <cellStyle name="_TableSuperHead_Liabs DV01_tijdseries 2" xfId="6806"/>
    <cellStyle name="_TableSuperHead_Liabs DV01_tijdseries_bei rates" xfId="6807"/>
    <cellStyle name="_TableSuperHead_Liabs DV01_tijdseries_par swap rates" xfId="6808"/>
    <cellStyle name="_TableSuperHead_Liabs DV01_vpv" xfId="6809"/>
    <cellStyle name="_TableSuperHead_Liabs DV01_vpv 2" xfId="6810"/>
    <cellStyle name="_TableSuperHead_Liabs DV01_vpv return serie" xfId="6811"/>
    <cellStyle name="_TableSuperHead_Liabs DV01_vpv return serie 2" xfId="6812"/>
    <cellStyle name="_TableSuperHead_Liabs DV01_vpv return serie_bei rates" xfId="6813"/>
    <cellStyle name="_TableSuperHead_Liabs DV01_vpv return serie_par swap rates" xfId="6814"/>
    <cellStyle name="_TableSuperHead_Liabs DV01_vpv_bei rates" xfId="6815"/>
    <cellStyle name="_TableSuperHead_Liabs DV01_vpv_par swap rates" xfId="6816"/>
    <cellStyle name="_TableSuperHead_Main" xfId="6817"/>
    <cellStyle name="_TableSuperHead_Main 2" xfId="6818"/>
    <cellStyle name="_TableSuperHead_Main 3" xfId="6819"/>
    <cellStyle name="_TableSuperHead_Main_actuate" xfId="6820"/>
    <cellStyle name="_TableSuperHead_Main_actuate 2" xfId="6821"/>
    <cellStyle name="_TableSuperHead_Main_actuate 3" xfId="6822"/>
    <cellStyle name="_TableSuperHead_Main_actuate_cashflows corp" xfId="6823"/>
    <cellStyle name="_TableSuperHead_Main_actuate_cashflows Gov't AAA" xfId="6824"/>
    <cellStyle name="_TableSuperHead_Main_actuate_cashflows ilb" xfId="6825"/>
    <cellStyle name="_TableSuperHead_Main_actuate_cashflows lang staats" xfId="6826"/>
    <cellStyle name="_TableSuperHead_Main_actuate_cashflows pan european 500mm" xfId="6827"/>
    <cellStyle name="_TableSuperHead_Main_actuate_cashflows staats" xfId="6828"/>
    <cellStyle name="_TableSuperHead_Main_actuate_excess returns bm matching pf" xfId="6829"/>
    <cellStyle name="_TableSuperHead_Main_actuate_ilb reeel only" xfId="6830"/>
    <cellStyle name="_TableSuperHead_Main_actuate_nominale counterpart ilb" xfId="6831"/>
    <cellStyle name="_TableSuperHead_Main_actuate_tijdseries" xfId="6832"/>
    <cellStyle name="_TableSuperHead_Main_actuate_tijdseries 2" xfId="6833"/>
    <cellStyle name="_TableSuperHead_Main_actuate_tijdseries_bei rates" xfId="6834"/>
    <cellStyle name="_TableSuperHead_Main_actuate_tijdseries_par swap rates" xfId="6835"/>
    <cellStyle name="_TableSuperHead_Main_actuate_vpv" xfId="6836"/>
    <cellStyle name="_TableSuperHead_Main_actuate_vpv 2" xfId="6837"/>
    <cellStyle name="_TableSuperHead_Main_actuate_vpv return serie" xfId="6838"/>
    <cellStyle name="_TableSuperHead_Main_actuate_vpv return serie 2" xfId="6839"/>
    <cellStyle name="_TableSuperHead_Main_actuate_vpv return serie_bei rates" xfId="6840"/>
    <cellStyle name="_TableSuperHead_Main_actuate_vpv return serie_par swap rates" xfId="6841"/>
    <cellStyle name="_TableSuperHead_Main_actuate_vpv_bei rates" xfId="6842"/>
    <cellStyle name="_TableSuperHead_Main_actuate_vpv_par swap rates" xfId="6843"/>
    <cellStyle name="_TableSuperHead_Main_beleggingen" xfId="6844"/>
    <cellStyle name="_TableSuperHead_Main_beleggingen 2" xfId="6845"/>
    <cellStyle name="_TableSuperHead_Main_beleggingen_bei rates" xfId="6846"/>
    <cellStyle name="_TableSuperHead_Main_beleggingen_par swap rates" xfId="6847"/>
    <cellStyle name="_TableSuperHead_Main_cashflows corp" xfId="6848"/>
    <cellStyle name="_TableSuperHead_Main_cashflows Gov't AAA" xfId="6849"/>
    <cellStyle name="_TableSuperHead_Main_cashflows ilb" xfId="6850"/>
    <cellStyle name="_TableSuperHead_Main_cashflows lang staats" xfId="6851"/>
    <cellStyle name="_TableSuperHead_Main_cashflows pan european 500mm" xfId="6852"/>
    <cellStyle name="_TableSuperHead_Main_cashflows staats" xfId="6853"/>
    <cellStyle name="_TableSuperHead_Main_dv01" xfId="6854"/>
    <cellStyle name="_TableSuperHead_Main_excess returns bm matching pf" xfId="6855"/>
    <cellStyle name="_TableSuperHead_Main_feitelijk rendement" xfId="6856"/>
    <cellStyle name="_TableSuperHead_Main_feitelijk rendement 2" xfId="6857"/>
    <cellStyle name="_TableSuperHead_Main_feitelijk rendement_bei rates" xfId="6858"/>
    <cellStyle name="_TableSuperHead_Main_feitelijk rendement_par swap rates" xfId="6859"/>
    <cellStyle name="_TableSuperHead_Main_ilb reeel only" xfId="6860"/>
    <cellStyle name="_TableSuperHead_Main_nominale counterpart ilb" xfId="6861"/>
    <cellStyle name="_TableSuperHead_Main_tijdseries" xfId="6862"/>
    <cellStyle name="_TableSuperHead_Main_tijdseries 2" xfId="6863"/>
    <cellStyle name="_TableSuperHead_Main_tijdseries_bei rates" xfId="6864"/>
    <cellStyle name="_TableSuperHead_Main_tijdseries_par swap rates" xfId="6865"/>
    <cellStyle name="_TableSuperHead_Main_vpv" xfId="6866"/>
    <cellStyle name="_TableSuperHead_Main_vpv 2" xfId="6867"/>
    <cellStyle name="_TableSuperHead_Main_vpv return serie" xfId="6868"/>
    <cellStyle name="_TableSuperHead_Main_vpv return serie 2" xfId="6869"/>
    <cellStyle name="_TableSuperHead_Main_vpv return serie_bei rates" xfId="6870"/>
    <cellStyle name="_TableSuperHead_Main_vpv return serie_par swap rates" xfId="6871"/>
    <cellStyle name="_TableSuperHead_Main_vpv_bei rates" xfId="6872"/>
    <cellStyle name="_TableSuperHead_Main_vpv_par swap rates" xfId="6873"/>
    <cellStyle name="_TableSuperHead_Matching PV Cashflows" xfId="6874"/>
    <cellStyle name="_TableSuperHead_Matching PV Cashflows 2" xfId="6875"/>
    <cellStyle name="_TableSuperHead_Matching PV Cashflows 3" xfId="6876"/>
    <cellStyle name="_TableSuperHead_Matching PV Cashflows_actuate" xfId="6877"/>
    <cellStyle name="_TableSuperHead_Matching PV Cashflows_actuate 2" xfId="6878"/>
    <cellStyle name="_TableSuperHead_Matching PV Cashflows_actuate 3" xfId="6879"/>
    <cellStyle name="_TableSuperHead_Matching PV Cashflows_actuate_cashflows corp" xfId="6880"/>
    <cellStyle name="_TableSuperHead_Matching PV Cashflows_actuate_cashflows Gov't AAA" xfId="6881"/>
    <cellStyle name="_TableSuperHead_Matching PV Cashflows_actuate_cashflows ilb" xfId="6882"/>
    <cellStyle name="_TableSuperHead_Matching PV Cashflows_actuate_cashflows lang staats" xfId="6883"/>
    <cellStyle name="_TableSuperHead_Matching PV Cashflows_actuate_cashflows pan european 500mm" xfId="6884"/>
    <cellStyle name="_TableSuperHead_Matching PV Cashflows_actuate_cashflows staats" xfId="6885"/>
    <cellStyle name="_TableSuperHead_Matching PV Cashflows_actuate_excess returns bm matching pf" xfId="6886"/>
    <cellStyle name="_TableSuperHead_Matching PV Cashflows_actuate_ilb reeel only" xfId="6887"/>
    <cellStyle name="_TableSuperHead_Matching PV Cashflows_actuate_nominale counterpart ilb" xfId="6888"/>
    <cellStyle name="_TableSuperHead_Matching PV Cashflows_actuate_tijdseries" xfId="6889"/>
    <cellStyle name="_TableSuperHead_Matching PV Cashflows_actuate_tijdseries 2" xfId="6890"/>
    <cellStyle name="_TableSuperHead_Matching PV Cashflows_actuate_tijdseries_bei rates" xfId="6891"/>
    <cellStyle name="_TableSuperHead_Matching PV Cashflows_actuate_tijdseries_par swap rates" xfId="6892"/>
    <cellStyle name="_TableSuperHead_Matching PV Cashflows_actuate_vpv" xfId="6893"/>
    <cellStyle name="_TableSuperHead_Matching PV Cashflows_actuate_vpv 2" xfId="6894"/>
    <cellStyle name="_TableSuperHead_Matching PV Cashflows_actuate_vpv return serie" xfId="6895"/>
    <cellStyle name="_TableSuperHead_Matching PV Cashflows_actuate_vpv return serie 2" xfId="6896"/>
    <cellStyle name="_TableSuperHead_Matching PV Cashflows_actuate_vpv return serie_bei rates" xfId="6897"/>
    <cellStyle name="_TableSuperHead_Matching PV Cashflows_actuate_vpv return serie_par swap rates" xfId="6898"/>
    <cellStyle name="_TableSuperHead_Matching PV Cashflows_actuate_vpv_bei rates" xfId="6899"/>
    <cellStyle name="_TableSuperHead_Matching PV Cashflows_actuate_vpv_par swap rates" xfId="6900"/>
    <cellStyle name="_TableSuperHead_Matching PV Cashflows_beleggingen" xfId="6901"/>
    <cellStyle name="_TableSuperHead_Matching PV Cashflows_beleggingen 2" xfId="6902"/>
    <cellStyle name="_TableSuperHead_Matching PV Cashflows_beleggingen_bei rates" xfId="6903"/>
    <cellStyle name="_TableSuperHead_Matching PV Cashflows_beleggingen_par swap rates" xfId="6904"/>
    <cellStyle name="_TableSuperHead_Matching PV Cashflows_cashflows corp" xfId="6905"/>
    <cellStyle name="_TableSuperHead_Matching PV Cashflows_cashflows Gov't AAA" xfId="6906"/>
    <cellStyle name="_TableSuperHead_Matching PV Cashflows_cashflows ilb" xfId="6907"/>
    <cellStyle name="_TableSuperHead_Matching PV Cashflows_cashflows lang staats" xfId="6908"/>
    <cellStyle name="_TableSuperHead_Matching PV Cashflows_cashflows pan european 500mm" xfId="6909"/>
    <cellStyle name="_TableSuperHead_Matching PV Cashflows_cashflows staats" xfId="6910"/>
    <cellStyle name="_TableSuperHead_Matching PV Cashflows_dv01" xfId="6911"/>
    <cellStyle name="_TableSuperHead_Matching PV Cashflows_excess returns bm matching pf" xfId="6912"/>
    <cellStyle name="_TableSuperHead_Matching PV Cashflows_feitelijk rendement" xfId="6913"/>
    <cellStyle name="_TableSuperHead_Matching PV Cashflows_feitelijk rendement 2" xfId="6914"/>
    <cellStyle name="_TableSuperHead_Matching PV Cashflows_feitelijk rendement_bei rates" xfId="6915"/>
    <cellStyle name="_TableSuperHead_Matching PV Cashflows_feitelijk rendement_par swap rates" xfId="6916"/>
    <cellStyle name="_TableSuperHead_Matching PV Cashflows_ilb reeel only" xfId="6917"/>
    <cellStyle name="_TableSuperHead_Matching PV Cashflows_nominale counterpart ilb" xfId="6918"/>
    <cellStyle name="_TableSuperHead_Matching PV Cashflows_tijdseries" xfId="6919"/>
    <cellStyle name="_TableSuperHead_Matching PV Cashflows_tijdseries 2" xfId="6920"/>
    <cellStyle name="_TableSuperHead_Matching PV Cashflows_tijdseries_bei rates" xfId="6921"/>
    <cellStyle name="_TableSuperHead_Matching PV Cashflows_tijdseries_par swap rates" xfId="6922"/>
    <cellStyle name="_TableSuperHead_Matching PV Cashflows_vpv" xfId="6923"/>
    <cellStyle name="_TableSuperHead_Matching PV Cashflows_vpv 2" xfId="6924"/>
    <cellStyle name="_TableSuperHead_Matching PV Cashflows_vpv return serie" xfId="6925"/>
    <cellStyle name="_TableSuperHead_Matching PV Cashflows_vpv return serie 2" xfId="6926"/>
    <cellStyle name="_TableSuperHead_Matching PV Cashflows_vpv return serie_bei rates" xfId="6927"/>
    <cellStyle name="_TableSuperHead_Matching PV Cashflows_vpv return serie_par swap rates" xfId="6928"/>
    <cellStyle name="_TableSuperHead_Matching PV Cashflows_vpv_bei rates" xfId="6929"/>
    <cellStyle name="_TableSuperHead_Matching PV Cashflows_vpv_par swap rates" xfId="6930"/>
    <cellStyle name="_TableSuperHead_ModelSetup" xfId="6931"/>
    <cellStyle name="_TableSuperHead_ModelSetup 2" xfId="6932"/>
    <cellStyle name="_TableSuperHead_ModelSetup 3" xfId="6933"/>
    <cellStyle name="_TableSuperHead_ModelSetup_actuate" xfId="6934"/>
    <cellStyle name="_TableSuperHead_ModelSetup_actuate 2" xfId="6935"/>
    <cellStyle name="_TableSuperHead_ModelSetup_actuate 3" xfId="6936"/>
    <cellStyle name="_TableSuperHead_ModelSetup_actuate_cashflows corp" xfId="6937"/>
    <cellStyle name="_TableSuperHead_ModelSetup_actuate_cashflows Gov't AAA" xfId="6938"/>
    <cellStyle name="_TableSuperHead_ModelSetup_actuate_cashflows ilb" xfId="6939"/>
    <cellStyle name="_TableSuperHead_ModelSetup_actuate_cashflows lang staats" xfId="6940"/>
    <cellStyle name="_TableSuperHead_ModelSetup_actuate_cashflows pan european 500mm" xfId="6941"/>
    <cellStyle name="_TableSuperHead_ModelSetup_actuate_cashflows staats" xfId="6942"/>
    <cellStyle name="_TableSuperHead_ModelSetup_actuate_excess returns bm matching pf" xfId="6943"/>
    <cellStyle name="_TableSuperHead_ModelSetup_actuate_ilb reeel only" xfId="6944"/>
    <cellStyle name="_TableSuperHead_ModelSetup_actuate_nominale counterpart ilb" xfId="6945"/>
    <cellStyle name="_TableSuperHead_ModelSetup_actuate_tijdseries" xfId="6946"/>
    <cellStyle name="_TableSuperHead_ModelSetup_actuate_tijdseries 2" xfId="6947"/>
    <cellStyle name="_TableSuperHead_ModelSetup_actuate_tijdseries_bei rates" xfId="6948"/>
    <cellStyle name="_TableSuperHead_ModelSetup_actuate_tijdseries_par swap rates" xfId="6949"/>
    <cellStyle name="_TableSuperHead_ModelSetup_actuate_vpv" xfId="6950"/>
    <cellStyle name="_TableSuperHead_ModelSetup_actuate_vpv 2" xfId="6951"/>
    <cellStyle name="_TableSuperHead_ModelSetup_actuate_vpv return serie" xfId="6952"/>
    <cellStyle name="_TableSuperHead_ModelSetup_actuate_vpv return serie 2" xfId="6953"/>
    <cellStyle name="_TableSuperHead_ModelSetup_actuate_vpv return serie_bei rates" xfId="6954"/>
    <cellStyle name="_TableSuperHead_ModelSetup_actuate_vpv return serie_par swap rates" xfId="6955"/>
    <cellStyle name="_TableSuperHead_ModelSetup_actuate_vpv_bei rates" xfId="6956"/>
    <cellStyle name="_TableSuperHead_ModelSetup_actuate_vpv_par swap rates" xfId="6957"/>
    <cellStyle name="_TableSuperHead_ModelSetup_beleggingen" xfId="6958"/>
    <cellStyle name="_TableSuperHead_ModelSetup_beleggingen 2" xfId="6959"/>
    <cellStyle name="_TableSuperHead_ModelSetup_beleggingen_bei rates" xfId="6960"/>
    <cellStyle name="_TableSuperHead_ModelSetup_beleggingen_par swap rates" xfId="6961"/>
    <cellStyle name="_TableSuperHead_ModelSetup_cashflows corp" xfId="6962"/>
    <cellStyle name="_TableSuperHead_ModelSetup_cashflows Gov't AAA" xfId="6963"/>
    <cellStyle name="_TableSuperHead_ModelSetup_cashflows ilb" xfId="6964"/>
    <cellStyle name="_TableSuperHead_ModelSetup_cashflows lang staats" xfId="6965"/>
    <cellStyle name="_TableSuperHead_ModelSetup_cashflows pan european 500mm" xfId="6966"/>
    <cellStyle name="_TableSuperHead_ModelSetup_cashflows staats" xfId="6967"/>
    <cellStyle name="_TableSuperHead_ModelSetup_dv01" xfId="6968"/>
    <cellStyle name="_TableSuperHead_ModelSetup_excess returns bm matching pf" xfId="6969"/>
    <cellStyle name="_TableSuperHead_ModelSetup_feitelijk rendement" xfId="6970"/>
    <cellStyle name="_TableSuperHead_ModelSetup_feitelijk rendement 2" xfId="6971"/>
    <cellStyle name="_TableSuperHead_ModelSetup_feitelijk rendement_bei rates" xfId="6972"/>
    <cellStyle name="_TableSuperHead_ModelSetup_feitelijk rendement_par swap rates" xfId="6973"/>
    <cellStyle name="_TableSuperHead_ModelSetup_ilb reeel only" xfId="6974"/>
    <cellStyle name="_TableSuperHead_ModelSetup_nominale counterpart ilb" xfId="6975"/>
    <cellStyle name="_TableSuperHead_ModelSetup_tijdseries" xfId="6976"/>
    <cellStyle name="_TableSuperHead_ModelSetup_tijdseries 2" xfId="6977"/>
    <cellStyle name="_TableSuperHead_ModelSetup_tijdseries_bei rates" xfId="6978"/>
    <cellStyle name="_TableSuperHead_ModelSetup_tijdseries_par swap rates" xfId="6979"/>
    <cellStyle name="_TableSuperHead_ModelSetup_vpv" xfId="6980"/>
    <cellStyle name="_TableSuperHead_ModelSetup_vpv 2" xfId="6981"/>
    <cellStyle name="_TableSuperHead_ModelSetup_vpv return serie" xfId="6982"/>
    <cellStyle name="_TableSuperHead_ModelSetup_vpv return serie 2" xfId="6983"/>
    <cellStyle name="_TableSuperHead_ModelSetup_vpv return serie_bei rates" xfId="6984"/>
    <cellStyle name="_TableSuperHead_ModelSetup_vpv return serie_par swap rates" xfId="6985"/>
    <cellStyle name="_TableSuperHead_ModelSetup_vpv_bei rates" xfId="6986"/>
    <cellStyle name="_TableSuperHead_ModelSetup_vpv_par swap rates" xfId="6987"/>
    <cellStyle name="_TableSuperHead_PME Swaps" xfId="6988"/>
    <cellStyle name="_TableSuperHead_Pricer" xfId="6989"/>
    <cellStyle name="_TableSuperHead_Pricer 2" xfId="6990"/>
    <cellStyle name="_TableSuperHead_Pricer 3" xfId="6991"/>
    <cellStyle name="_TableSuperHead_Pricer_actuate" xfId="6992"/>
    <cellStyle name="_TableSuperHead_Pricer_actuate 2" xfId="6993"/>
    <cellStyle name="_TableSuperHead_Pricer_actuate 3" xfId="6994"/>
    <cellStyle name="_TableSuperHead_Pricer_actuate_cashflows corp" xfId="6995"/>
    <cellStyle name="_TableSuperHead_Pricer_actuate_cashflows Gov't AAA" xfId="6996"/>
    <cellStyle name="_TableSuperHead_Pricer_actuate_cashflows ilb" xfId="6997"/>
    <cellStyle name="_TableSuperHead_Pricer_actuate_cashflows lang staats" xfId="6998"/>
    <cellStyle name="_TableSuperHead_Pricer_actuate_cashflows pan european 500mm" xfId="6999"/>
    <cellStyle name="_TableSuperHead_Pricer_actuate_cashflows staats" xfId="7000"/>
    <cellStyle name="_TableSuperHead_Pricer_actuate_excess returns bm matching pf" xfId="7001"/>
    <cellStyle name="_TableSuperHead_Pricer_actuate_ilb reeel only" xfId="7002"/>
    <cellStyle name="_TableSuperHead_Pricer_actuate_nominale counterpart ilb" xfId="7003"/>
    <cellStyle name="_TableSuperHead_Pricer_actuate_tijdseries" xfId="7004"/>
    <cellStyle name="_TableSuperHead_Pricer_actuate_tijdseries 2" xfId="7005"/>
    <cellStyle name="_TableSuperHead_Pricer_actuate_tijdseries_bei rates" xfId="7006"/>
    <cellStyle name="_TableSuperHead_Pricer_actuate_tijdseries_par swap rates" xfId="7007"/>
    <cellStyle name="_TableSuperHead_Pricer_actuate_vpv" xfId="7008"/>
    <cellStyle name="_TableSuperHead_Pricer_actuate_vpv 2" xfId="7009"/>
    <cellStyle name="_TableSuperHead_Pricer_actuate_vpv return serie" xfId="7010"/>
    <cellStyle name="_TableSuperHead_Pricer_actuate_vpv return serie 2" xfId="7011"/>
    <cellStyle name="_TableSuperHead_Pricer_actuate_vpv return serie_bei rates" xfId="7012"/>
    <cellStyle name="_TableSuperHead_Pricer_actuate_vpv return serie_par swap rates" xfId="7013"/>
    <cellStyle name="_TableSuperHead_Pricer_actuate_vpv_bei rates" xfId="7014"/>
    <cellStyle name="_TableSuperHead_Pricer_actuate_vpv_par swap rates" xfId="7015"/>
    <cellStyle name="_TableSuperHead_Pricer_beleggingen" xfId="7016"/>
    <cellStyle name="_TableSuperHead_Pricer_beleggingen 2" xfId="7017"/>
    <cellStyle name="_TableSuperHead_Pricer_beleggingen_bei rates" xfId="7018"/>
    <cellStyle name="_TableSuperHead_Pricer_beleggingen_par swap rates" xfId="7019"/>
    <cellStyle name="_TableSuperHead_Pricer_cashflows corp" xfId="7020"/>
    <cellStyle name="_TableSuperHead_Pricer_cashflows Gov't AAA" xfId="7021"/>
    <cellStyle name="_TableSuperHead_Pricer_cashflows ilb" xfId="7022"/>
    <cellStyle name="_TableSuperHead_Pricer_cashflows lang staats" xfId="7023"/>
    <cellStyle name="_TableSuperHead_Pricer_cashflows pan european 500mm" xfId="7024"/>
    <cellStyle name="_TableSuperHead_Pricer_cashflows staats" xfId="7025"/>
    <cellStyle name="_TableSuperHead_Pricer_dv01" xfId="7026"/>
    <cellStyle name="_TableSuperHead_Pricer_excess returns bm matching pf" xfId="7027"/>
    <cellStyle name="_TableSuperHead_Pricer_feitelijk rendement" xfId="7028"/>
    <cellStyle name="_TableSuperHead_Pricer_feitelijk rendement 2" xfId="7029"/>
    <cellStyle name="_TableSuperHead_Pricer_feitelijk rendement_bei rates" xfId="7030"/>
    <cellStyle name="_TableSuperHead_Pricer_feitelijk rendement_par swap rates" xfId="7031"/>
    <cellStyle name="_TableSuperHead_Pricer_ilb reeel only" xfId="7032"/>
    <cellStyle name="_TableSuperHead_Pricer_nominale counterpart ilb" xfId="7033"/>
    <cellStyle name="_TableSuperHead_Pricer_tijdseries" xfId="7034"/>
    <cellStyle name="_TableSuperHead_Pricer_tijdseries 2" xfId="7035"/>
    <cellStyle name="_TableSuperHead_Pricer_tijdseries_bei rates" xfId="7036"/>
    <cellStyle name="_TableSuperHead_Pricer_tijdseries_par swap rates" xfId="7037"/>
    <cellStyle name="_TableSuperHead_Pricer_vpv" xfId="7038"/>
    <cellStyle name="_TableSuperHead_Pricer_vpv 2" xfId="7039"/>
    <cellStyle name="_TableSuperHead_Pricer_vpv return serie" xfId="7040"/>
    <cellStyle name="_TableSuperHead_Pricer_vpv return serie 2" xfId="7041"/>
    <cellStyle name="_TableSuperHead_Pricer_vpv return serie_bei rates" xfId="7042"/>
    <cellStyle name="_TableSuperHead_Pricer_vpv return serie_par swap rates" xfId="7043"/>
    <cellStyle name="_TableSuperHead_Pricer_vpv_bei rates" xfId="7044"/>
    <cellStyle name="_TableSuperHead_Pricer_vpv_par swap rates" xfId="7045"/>
    <cellStyle name="_TableSuperHead_Sheet1" xfId="7046"/>
    <cellStyle name="_TableSuperHead_Sheet1 2" xfId="7047"/>
    <cellStyle name="_TableSuperHead_Sheet1 3" xfId="7048"/>
    <cellStyle name="_TableSuperHead_Sheet1_actuate" xfId="7049"/>
    <cellStyle name="_TableSuperHead_Sheet1_actuate 2" xfId="7050"/>
    <cellStyle name="_TableSuperHead_Sheet1_actuate 3" xfId="7051"/>
    <cellStyle name="_TableSuperHead_Sheet1_actuate_cashflows corp" xfId="7052"/>
    <cellStyle name="_TableSuperHead_Sheet1_actuate_cashflows Gov't AAA" xfId="7053"/>
    <cellStyle name="_TableSuperHead_Sheet1_actuate_cashflows ilb" xfId="7054"/>
    <cellStyle name="_TableSuperHead_Sheet1_actuate_cashflows lang staats" xfId="7055"/>
    <cellStyle name="_TableSuperHead_Sheet1_actuate_cashflows pan european 500mm" xfId="7056"/>
    <cellStyle name="_TableSuperHead_Sheet1_actuate_cashflows staats" xfId="7057"/>
    <cellStyle name="_TableSuperHead_Sheet1_actuate_excess returns bm matching pf" xfId="7058"/>
    <cellStyle name="_TableSuperHead_Sheet1_actuate_ilb reeel only" xfId="7059"/>
    <cellStyle name="_TableSuperHead_Sheet1_actuate_nominale counterpart ilb" xfId="7060"/>
    <cellStyle name="_TableSuperHead_Sheet1_actuate_tijdseries" xfId="7061"/>
    <cellStyle name="_TableSuperHead_Sheet1_actuate_tijdseries 2" xfId="7062"/>
    <cellStyle name="_TableSuperHead_Sheet1_actuate_tijdseries_bei rates" xfId="7063"/>
    <cellStyle name="_TableSuperHead_Sheet1_actuate_tijdseries_par swap rates" xfId="7064"/>
    <cellStyle name="_TableSuperHead_Sheet1_actuate_vpv" xfId="7065"/>
    <cellStyle name="_TableSuperHead_Sheet1_actuate_vpv 2" xfId="7066"/>
    <cellStyle name="_TableSuperHead_Sheet1_actuate_vpv return serie" xfId="7067"/>
    <cellStyle name="_TableSuperHead_Sheet1_actuate_vpv return serie 2" xfId="7068"/>
    <cellStyle name="_TableSuperHead_Sheet1_actuate_vpv return serie_bei rates" xfId="7069"/>
    <cellStyle name="_TableSuperHead_Sheet1_actuate_vpv return serie_par swap rates" xfId="7070"/>
    <cellStyle name="_TableSuperHead_Sheet1_actuate_vpv_bei rates" xfId="7071"/>
    <cellStyle name="_TableSuperHead_Sheet1_actuate_vpv_par swap rates" xfId="7072"/>
    <cellStyle name="_TableSuperHead_Sheet1_beleggingen" xfId="7073"/>
    <cellStyle name="_TableSuperHead_Sheet1_beleggingen 2" xfId="7074"/>
    <cellStyle name="_TableSuperHead_Sheet1_beleggingen_bei rates" xfId="7075"/>
    <cellStyle name="_TableSuperHead_Sheet1_beleggingen_par swap rates" xfId="7076"/>
    <cellStyle name="_TableSuperHead_Sheet1_cashflows corp" xfId="7077"/>
    <cellStyle name="_TableSuperHead_Sheet1_cashflows Gov't AAA" xfId="7078"/>
    <cellStyle name="_TableSuperHead_Sheet1_cashflows ilb" xfId="7079"/>
    <cellStyle name="_TableSuperHead_Sheet1_cashflows lang staats" xfId="7080"/>
    <cellStyle name="_TableSuperHead_Sheet1_cashflows pan european 500mm" xfId="7081"/>
    <cellStyle name="_TableSuperHead_Sheet1_cashflows staats" xfId="7082"/>
    <cellStyle name="_TableSuperHead_Sheet1_dv01" xfId="7083"/>
    <cellStyle name="_TableSuperHead_Sheet1_excess returns bm matching pf" xfId="7084"/>
    <cellStyle name="_TableSuperHead_Sheet1_feitelijk rendement" xfId="7085"/>
    <cellStyle name="_TableSuperHead_Sheet1_feitelijk rendement 2" xfId="7086"/>
    <cellStyle name="_TableSuperHead_Sheet1_feitelijk rendement_bei rates" xfId="7087"/>
    <cellStyle name="_TableSuperHead_Sheet1_feitelijk rendement_par swap rates" xfId="7088"/>
    <cellStyle name="_TableSuperHead_Sheet1_Gexa Multi Asset Path Generator" xfId="7089"/>
    <cellStyle name="_TableSuperHead_Sheet1_ilb reeel only" xfId="7090"/>
    <cellStyle name="_TableSuperHead_Sheet1_nominale counterpart ilb" xfId="7091"/>
    <cellStyle name="_TableSuperHead_Sheet1_tijdseries" xfId="7092"/>
    <cellStyle name="_TableSuperHead_Sheet1_tijdseries 2" xfId="7093"/>
    <cellStyle name="_TableSuperHead_Sheet1_tijdseries_bei rates" xfId="7094"/>
    <cellStyle name="_TableSuperHead_Sheet1_tijdseries_par swap rates" xfId="7095"/>
    <cellStyle name="_TableSuperHead_Sheet1_vpv" xfId="7096"/>
    <cellStyle name="_TableSuperHead_Sheet1_vpv 2" xfId="7097"/>
    <cellStyle name="_TableSuperHead_Sheet1_vpv return serie" xfId="7098"/>
    <cellStyle name="_TableSuperHead_Sheet1_vpv return serie 2" xfId="7099"/>
    <cellStyle name="_TableSuperHead_Sheet1_vpv return serie_bei rates" xfId="7100"/>
    <cellStyle name="_TableSuperHead_Sheet1_vpv return serie_par swap rates" xfId="7101"/>
    <cellStyle name="_TableSuperHead_Sheet1_vpv_bei rates" xfId="7102"/>
    <cellStyle name="_TableSuperHead_Sheet1_vpv_par swap rates" xfId="7103"/>
    <cellStyle name="_TableSuperHead_SPP Values as at 12 June 05" xfId="7104"/>
    <cellStyle name="_TableSuperHead_Tableau" xfId="7105"/>
    <cellStyle name="_TableSuperHead_Tableau 2" xfId="7106"/>
    <cellStyle name="_TableSuperHead_Tableau 3" xfId="7107"/>
    <cellStyle name="_TableSuperHead_Tableau_actuate" xfId="7108"/>
    <cellStyle name="_TableSuperHead_Tableau_actuate 2" xfId="7109"/>
    <cellStyle name="_TableSuperHead_Tableau_actuate 3" xfId="7110"/>
    <cellStyle name="_TableSuperHead_Tableau_actuate_cashflows corp" xfId="7111"/>
    <cellStyle name="_TableSuperHead_Tableau_actuate_cashflows Gov't AAA" xfId="7112"/>
    <cellStyle name="_TableSuperHead_Tableau_actuate_cashflows ilb" xfId="7113"/>
    <cellStyle name="_TableSuperHead_Tableau_actuate_cashflows lang staats" xfId="7114"/>
    <cellStyle name="_TableSuperHead_Tableau_actuate_cashflows pan european 500mm" xfId="7115"/>
    <cellStyle name="_TableSuperHead_Tableau_actuate_cashflows staats" xfId="7116"/>
    <cellStyle name="_TableSuperHead_Tableau_actuate_excess returns bm matching pf" xfId="7117"/>
    <cellStyle name="_TableSuperHead_Tableau_actuate_ilb reeel only" xfId="7118"/>
    <cellStyle name="_TableSuperHead_Tableau_actuate_nominale counterpart ilb" xfId="7119"/>
    <cellStyle name="_TableSuperHead_Tableau_actuate_tijdseries" xfId="7120"/>
    <cellStyle name="_TableSuperHead_Tableau_actuate_tijdseries 2" xfId="7121"/>
    <cellStyle name="_TableSuperHead_Tableau_actuate_tijdseries_bei rates" xfId="7122"/>
    <cellStyle name="_TableSuperHead_Tableau_actuate_tijdseries_par swap rates" xfId="7123"/>
    <cellStyle name="_TableSuperHead_Tableau_actuate_vpv" xfId="7124"/>
    <cellStyle name="_TableSuperHead_Tableau_actuate_vpv 2" xfId="7125"/>
    <cellStyle name="_TableSuperHead_Tableau_actuate_vpv return serie" xfId="7126"/>
    <cellStyle name="_TableSuperHead_Tableau_actuate_vpv return serie 2" xfId="7127"/>
    <cellStyle name="_TableSuperHead_Tableau_actuate_vpv return serie_bei rates" xfId="7128"/>
    <cellStyle name="_TableSuperHead_Tableau_actuate_vpv return serie_par swap rates" xfId="7129"/>
    <cellStyle name="_TableSuperHead_Tableau_actuate_vpv_bei rates" xfId="7130"/>
    <cellStyle name="_TableSuperHead_Tableau_actuate_vpv_par swap rates" xfId="7131"/>
    <cellStyle name="_TableSuperHead_Tableau_beleggingen" xfId="7132"/>
    <cellStyle name="_TableSuperHead_Tableau_beleggingen 2" xfId="7133"/>
    <cellStyle name="_TableSuperHead_Tableau_beleggingen_bei rates" xfId="7134"/>
    <cellStyle name="_TableSuperHead_Tableau_beleggingen_par swap rates" xfId="7135"/>
    <cellStyle name="_TableSuperHead_Tableau_cashflows corp" xfId="7136"/>
    <cellStyle name="_TableSuperHead_Tableau_cashflows Gov't AAA" xfId="7137"/>
    <cellStyle name="_TableSuperHead_Tableau_cashflows ilb" xfId="7138"/>
    <cellStyle name="_TableSuperHead_Tableau_cashflows lang staats" xfId="7139"/>
    <cellStyle name="_TableSuperHead_Tableau_cashflows pan european 500mm" xfId="7140"/>
    <cellStyle name="_TableSuperHead_Tableau_cashflows staats" xfId="7141"/>
    <cellStyle name="_TableSuperHead_Tableau_dv01" xfId="7142"/>
    <cellStyle name="_TableSuperHead_Tableau_excess returns bm matching pf" xfId="7143"/>
    <cellStyle name="_TableSuperHead_Tableau_feitelijk rendement" xfId="7144"/>
    <cellStyle name="_TableSuperHead_Tableau_feitelijk rendement 2" xfId="7145"/>
    <cellStyle name="_TableSuperHead_Tableau_feitelijk rendement_bei rates" xfId="7146"/>
    <cellStyle name="_TableSuperHead_Tableau_feitelijk rendement_par swap rates" xfId="7147"/>
    <cellStyle name="_TableSuperHead_Tableau_ilb reeel only" xfId="7148"/>
    <cellStyle name="_TableSuperHead_Tableau_nominale counterpart ilb" xfId="7149"/>
    <cellStyle name="_TableSuperHead_Tableau_tijdseries" xfId="7150"/>
    <cellStyle name="_TableSuperHead_Tableau_tijdseries 2" xfId="7151"/>
    <cellStyle name="_TableSuperHead_Tableau_tijdseries_bei rates" xfId="7152"/>
    <cellStyle name="_TableSuperHead_Tableau_tijdseries_par swap rates" xfId="7153"/>
    <cellStyle name="_TableSuperHead_Tableau_vpv" xfId="7154"/>
    <cellStyle name="_TableSuperHead_Tableau_vpv 2" xfId="7155"/>
    <cellStyle name="_TableSuperHead_Tableau_vpv return serie" xfId="7156"/>
    <cellStyle name="_TableSuperHead_Tableau_vpv return serie 2" xfId="7157"/>
    <cellStyle name="_TableSuperHead_Tableau_vpv return serie_bei rates" xfId="7158"/>
    <cellStyle name="_TableSuperHead_Tableau_vpv return serie_par swap rates" xfId="7159"/>
    <cellStyle name="_TableSuperHead_Tableau_vpv_bei rates" xfId="7160"/>
    <cellStyle name="_TableSuperHead_Tableau_vpv_par swap rates" xfId="7161"/>
    <cellStyle name="_tijdseries" xfId="7162"/>
    <cellStyle name="_vpv" xfId="7163"/>
    <cellStyle name="_vpv return serie" xfId="7164"/>
    <cellStyle name="20% - Accent1 2" xfId="7165"/>
    <cellStyle name="20% - Accent1 3" xfId="7166"/>
    <cellStyle name="20% - Accent2 2" xfId="7167"/>
    <cellStyle name="20% - Accent2 3" xfId="7168"/>
    <cellStyle name="20% - Accent3 2" xfId="7169"/>
    <cellStyle name="20% - Accent3 3" xfId="7170"/>
    <cellStyle name="20% - Accent4 2" xfId="7171"/>
    <cellStyle name="20% - Accent4 3" xfId="7172"/>
    <cellStyle name="20% - Accent5 2" xfId="7173"/>
    <cellStyle name="20% - Accent5 3" xfId="7174"/>
    <cellStyle name="20% - Accent6 2" xfId="7175"/>
    <cellStyle name="20% - Accent6 3" xfId="7176"/>
    <cellStyle name="40% - Accent1 2" xfId="7177"/>
    <cellStyle name="40% - Accent1 3" xfId="7178"/>
    <cellStyle name="40% - Accent2 2" xfId="7179"/>
    <cellStyle name="40% - Accent2 3" xfId="7180"/>
    <cellStyle name="40% - Accent3 2" xfId="7181"/>
    <cellStyle name="40% - Accent3 3" xfId="7182"/>
    <cellStyle name="40% - Accent4 2" xfId="7183"/>
    <cellStyle name="40% - Accent4 3" xfId="7184"/>
    <cellStyle name="40% - Accent5 2" xfId="7185"/>
    <cellStyle name="40% - Accent5 3" xfId="7186"/>
    <cellStyle name="40% - Accent6 2" xfId="7187"/>
    <cellStyle name="40% - Accent6 3" xfId="7188"/>
    <cellStyle name="60% - Accent1 2" xfId="7189"/>
    <cellStyle name="60% - Accent1 3" xfId="7190"/>
    <cellStyle name="60% - Accent2 2" xfId="7191"/>
    <cellStyle name="60% - Accent2 3" xfId="7192"/>
    <cellStyle name="60% - Accent3 2" xfId="7193"/>
    <cellStyle name="60% - Accent3 3" xfId="7194"/>
    <cellStyle name="60% - Accent4 2" xfId="7195"/>
    <cellStyle name="60% - Accent4 3" xfId="7196"/>
    <cellStyle name="60% - Accent5 2" xfId="7197"/>
    <cellStyle name="60% - Accent5 3" xfId="7198"/>
    <cellStyle name="60% - Accent6 2" xfId="7199"/>
    <cellStyle name="60% - Accent6 3" xfId="7200"/>
    <cellStyle name="Accent1 2" xfId="7201"/>
    <cellStyle name="Accent1 3" xfId="7202"/>
    <cellStyle name="Accent2 2" xfId="7203"/>
    <cellStyle name="Accent2 3" xfId="7204"/>
    <cellStyle name="Accent3 2" xfId="7205"/>
    <cellStyle name="Accent3 3" xfId="7206"/>
    <cellStyle name="Accent4 2" xfId="7207"/>
    <cellStyle name="Accent4 3" xfId="7208"/>
    <cellStyle name="Accent5 2" xfId="7209"/>
    <cellStyle name="Accent5 3" xfId="7210"/>
    <cellStyle name="Accent6 2" xfId="7211"/>
    <cellStyle name="Accent6 3" xfId="7212"/>
    <cellStyle name="Andre's Title" xfId="7213"/>
    <cellStyle name="Andre's Title 2" xfId="7214"/>
    <cellStyle name="Andre's Title 3" xfId="7215"/>
    <cellStyle name="Bad 2" xfId="7216"/>
    <cellStyle name="Bad 3" xfId="7217"/>
    <cellStyle name="Berekening" xfId="7218"/>
    <cellStyle name="Blauw" xfId="7219"/>
    <cellStyle name="Blue" xfId="7220"/>
    <cellStyle name="Body" xfId="7221"/>
    <cellStyle name="Body 2" xfId="7222"/>
    <cellStyle name="Body 3" xfId="7223"/>
    <cellStyle name="BoxHeading" xfId="7224"/>
    <cellStyle name="BoxHeading 2" xfId="7225"/>
    <cellStyle name="BoxHeading 3" xfId="7226"/>
    <cellStyle name="Calculation 2" xfId="7227"/>
    <cellStyle name="Calculation 3" xfId="7228"/>
    <cellStyle name="Cast" xfId="7229"/>
    <cellStyle name="Check Cell 2" xfId="7230"/>
    <cellStyle name="Check Cell 3" xfId="7231"/>
    <cellStyle name="Co. Names" xfId="7232"/>
    <cellStyle name="Co. Names - Bold" xfId="7233"/>
    <cellStyle name="Co. Names 2" xfId="7234"/>
    <cellStyle name="Co. Names 3" xfId="7235"/>
    <cellStyle name="Co. Names 4" xfId="7236"/>
    <cellStyle name="Co. Names 5" xfId="7237"/>
    <cellStyle name="Co. Names 6" xfId="7238"/>
    <cellStyle name="Co. Names 7" xfId="7239"/>
    <cellStyle name="Co. Names 8" xfId="7240"/>
    <cellStyle name="Co. Names_beleggingen" xfId="7241"/>
    <cellStyle name="ColumnHead" xfId="7242"/>
    <cellStyle name="Comma" xfId="4" builtinId="3"/>
    <cellStyle name="Comma 2" xfId="12"/>
    <cellStyle name="Comma 2 3" xfId="7243"/>
    <cellStyle name="Comma 3" xfId="7244"/>
    <cellStyle name="Comma 4" xfId="7245"/>
    <cellStyle name="Comma 5" xfId="7246"/>
    <cellStyle name="Computed" xfId="7247"/>
    <cellStyle name="Controlecel" xfId="7248"/>
    <cellStyle name="CoTitle" xfId="7249"/>
    <cellStyle name="CoTitle 2" xfId="7250"/>
    <cellStyle name="CoTitle 3" xfId="7251"/>
    <cellStyle name="Coupon" xfId="7252"/>
    <cellStyle name="Currency [2]" xfId="7253"/>
    <cellStyle name="Currency 2" xfId="7254"/>
    <cellStyle name="Datum" xfId="7255"/>
    <cellStyle name="Dezimal [0]_Assetklassen" xfId="7256"/>
    <cellStyle name="Dezimal_Assetklassen" xfId="7257"/>
    <cellStyle name="Euro" xfId="7258"/>
    <cellStyle name="Euro 2" xfId="7259"/>
    <cellStyle name="Explanatory Text 2" xfId="7260"/>
    <cellStyle name="Explanatory Text 3" xfId="7261"/>
    <cellStyle name="Footnotes" xfId="7262"/>
    <cellStyle name="Footnotes 2" xfId="7263"/>
    <cellStyle name="Footnotes 3" xfId="7264"/>
    <cellStyle name="Formula" xfId="7265"/>
    <cellStyle name="Formula 2" xfId="7266"/>
    <cellStyle name="Formula 3" xfId="7267"/>
    <cellStyle name="FullTime" xfId="7268"/>
    <cellStyle name="FullTime 2" xfId="7269"/>
    <cellStyle name="FullTime 3" xfId="7270"/>
    <cellStyle name="Gekoppelde cel" xfId="7271"/>
    <cellStyle name="Gevolgde hyperlink" xfId="7272"/>
    <cellStyle name="Goed" xfId="7273"/>
    <cellStyle name="Good 2" xfId="7274"/>
    <cellStyle name="Good 3" xfId="7275"/>
    <cellStyle name="HardeWaarde" xfId="7276"/>
    <cellStyle name="HardeWaarde 2" xfId="7277"/>
    <cellStyle name="HardeWaarde 3" xfId="7278"/>
    <cellStyle name="Header" xfId="7279"/>
    <cellStyle name="Header1" xfId="7280"/>
    <cellStyle name="Header1 2" xfId="7281"/>
    <cellStyle name="Header1 3" xfId="7282"/>
    <cellStyle name="Header2" xfId="7283"/>
    <cellStyle name="Header2 2" xfId="7284"/>
    <cellStyle name="Heading 1 2" xfId="7285"/>
    <cellStyle name="Heading 1 3" xfId="7286"/>
    <cellStyle name="Heading 2 2" xfId="7287"/>
    <cellStyle name="Heading 2 3" xfId="7288"/>
    <cellStyle name="Heading 3 2" xfId="7289"/>
    <cellStyle name="Heading 3 3" xfId="7290"/>
    <cellStyle name="Heading 4 2" xfId="7291"/>
    <cellStyle name="Heading 4 3" xfId="7292"/>
    <cellStyle name="Input 2" xfId="7293"/>
    <cellStyle name="Input 3" xfId="7294"/>
    <cellStyle name="Input 4" xfId="7295"/>
    <cellStyle name="Input 5" xfId="7296"/>
    <cellStyle name="InputCell" xfId="7297"/>
    <cellStyle name="InputCell 2" xfId="7298"/>
    <cellStyle name="InputCell 3" xfId="7299"/>
    <cellStyle name="Invoer" xfId="7300"/>
    <cellStyle name="Jaartal" xfId="7301"/>
    <cellStyle name="Komma_swaptionBO" xfId="7302"/>
    <cellStyle name="Komma+" xfId="7303"/>
    <cellStyle name="Komma0 - Opmaakprofiel2" xfId="7304"/>
    <cellStyle name="Komma0 - Opmaakprofiel3" xfId="7305"/>
    <cellStyle name="Komma1 - Opmaakprofiel1" xfId="7306"/>
    <cellStyle name="Kop 1" xfId="7307"/>
    <cellStyle name="Kop 2" xfId="7308"/>
    <cellStyle name="Kop 3" xfId="7309"/>
    <cellStyle name="Kop 4" xfId="7310"/>
    <cellStyle name="Kopje" xfId="7311"/>
    <cellStyle name="Kopje 2" xfId="7312"/>
    <cellStyle name="Kopje 3" xfId="7313"/>
    <cellStyle name="Label" xfId="7314"/>
    <cellStyle name="Linked Cell 2" xfId="7315"/>
    <cellStyle name="Linked Cell 3" xfId="7316"/>
    <cellStyle name="Millares [0]_ODDO1.xls Gráfico 1" xfId="7317"/>
    <cellStyle name="Millares_ODDO1.xls Gráfico 1" xfId="7318"/>
    <cellStyle name="MLComma0" xfId="7319"/>
    <cellStyle name="MLComma0 2" xfId="7320"/>
    <cellStyle name="MLComma0 3" xfId="7321"/>
    <cellStyle name="MLMultiple0" xfId="7322"/>
    <cellStyle name="MLPercent0" xfId="7323"/>
    <cellStyle name="Moneda [0]_ODDO1.xls Gráfico 1" xfId="7324"/>
    <cellStyle name="Moneda_ODDO1.xls Gráfico 1" xfId="7325"/>
    <cellStyle name="Neutraal" xfId="7326"/>
    <cellStyle name="Neutral 2" xfId="7327"/>
    <cellStyle name="Neutral 3" xfId="7328"/>
    <cellStyle name="Normal" xfId="0" builtinId="0"/>
    <cellStyle name="Normal - Style1" xfId="7329"/>
    <cellStyle name="Normal - Style1 2" xfId="7330"/>
    <cellStyle name="Normal - Style1 3" xfId="7331"/>
    <cellStyle name="Normal 10" xfId="13"/>
    <cellStyle name="Normal 2" xfId="2"/>
    <cellStyle name="Normal 3" xfId="5"/>
    <cellStyle name="Normal 4" xfId="6"/>
    <cellStyle name="Normal 5" xfId="7"/>
    <cellStyle name="Normal 6" xfId="9"/>
    <cellStyle name="Normal 7" xfId="7332"/>
    <cellStyle name="Normal 8" xfId="7333"/>
    <cellStyle name="Normal 9" xfId="11"/>
    <cellStyle name="Note 2" xfId="7334"/>
    <cellStyle name="Note 3" xfId="7335"/>
    <cellStyle name="Note 4" xfId="7336"/>
    <cellStyle name="Note 5" xfId="7337"/>
    <cellStyle name="Note 6" xfId="7338"/>
    <cellStyle name="Notes" xfId="7339"/>
    <cellStyle name="Notional" xfId="7340"/>
    <cellStyle name="Notitie" xfId="7341"/>
    <cellStyle name="Notitie 2" xfId="7342"/>
    <cellStyle name="Npv" xfId="7343"/>
    <cellStyle name="Npv 2" xfId="7344"/>
    <cellStyle name="Npv 3" xfId="7345"/>
    <cellStyle name="Numbers" xfId="7346"/>
    <cellStyle name="Numbers - Bold" xfId="7347"/>
    <cellStyle name="Numbers - Bold - Italic" xfId="7348"/>
    <cellStyle name="Numbers - Bold - Italic 2" xfId="7349"/>
    <cellStyle name="Numbers - Bold - Italic 3" xfId="7350"/>
    <cellStyle name="Numbers - Bold_beleggingen" xfId="7351"/>
    <cellStyle name="Numbers - Large" xfId="7352"/>
    <cellStyle name="Numbers 2" xfId="7353"/>
    <cellStyle name="Numbers 3" xfId="7354"/>
    <cellStyle name="Numbers 4" xfId="7355"/>
    <cellStyle name="Numbers 5" xfId="7356"/>
    <cellStyle name="Numbers 6" xfId="7357"/>
    <cellStyle name="Numbers 7" xfId="7358"/>
    <cellStyle name="Numbers 8" xfId="7359"/>
    <cellStyle name="Numbers_beleggingen" xfId="7360"/>
    <cellStyle name="Ongeldig" xfId="7361"/>
    <cellStyle name="Output 2" xfId="7362"/>
    <cellStyle name="Output 3" xfId="7363"/>
    <cellStyle name="Percent" xfId="1" builtinId="5"/>
    <cellStyle name="Percent 2" xfId="3"/>
    <cellStyle name="Percent 3" xfId="8"/>
    <cellStyle name="Percent 4" xfId="10"/>
    <cellStyle name="Percent 5" xfId="7364"/>
    <cellStyle name="Percent 6" xfId="7365"/>
    <cellStyle name="Percentage" xfId="7366"/>
    <cellStyle name="Percentage 2" xfId="7367"/>
    <cellStyle name="Percentage 3" xfId="7368"/>
    <cellStyle name="Price" xfId="7369"/>
    <cellStyle name="Procent 2" xfId="7370"/>
    <cellStyle name="r" xfId="7371"/>
    <cellStyle name="r 2" xfId="7372"/>
    <cellStyle name="r 3" xfId="7373"/>
    <cellStyle name="r_beleggingen" xfId="7374"/>
    <cellStyle name="r_cashflows corp" xfId="7375"/>
    <cellStyle name="r_cashflows Gov't AAA" xfId="7376"/>
    <cellStyle name="r_cashflows ilb" xfId="7377"/>
    <cellStyle name="r_cashflows lang staats" xfId="7378"/>
    <cellStyle name="r_cashflows pan european 500mm" xfId="7379"/>
    <cellStyle name="r_cashflows staats" xfId="7380"/>
    <cellStyle name="r_cashflows vpv" xfId="7381"/>
    <cellStyle name="r_custom cfs" xfId="7382"/>
    <cellStyle name="r_custom cfs 2" xfId="7383"/>
    <cellStyle name="r_custom cfs_bei rates" xfId="7384"/>
    <cellStyle name="r_custom cfs_par swap rates" xfId="7385"/>
    <cellStyle name="r_Data ver Grafieken (norm)" xfId="7386"/>
    <cellStyle name="r_feitelijk rendement" xfId="7387"/>
    <cellStyle name="r_ilb reeel only" xfId="7388"/>
    <cellStyle name="r_increm pf" xfId="7389"/>
    <cellStyle name="r_increm pf_beleggingen" xfId="7390"/>
    <cellStyle name="r_increm pf_cashflows corp" xfId="7391"/>
    <cellStyle name="r_increm pf_cashflows Gov't AAA" xfId="7392"/>
    <cellStyle name="r_increm pf_cashflows ilb" xfId="7393"/>
    <cellStyle name="r_increm pf_cashflows lang staats" xfId="7394"/>
    <cellStyle name="r_increm pf_cashflows pan european 500mm" xfId="7395"/>
    <cellStyle name="r_increm pf_cashflows staats" xfId="7396"/>
    <cellStyle name="r_increm pf_cashflows vpv" xfId="7397"/>
    <cellStyle name="r_increm pf_custom cfs" xfId="7398"/>
    <cellStyle name="r_increm pf_custom cfs 2" xfId="7399"/>
    <cellStyle name="r_increm pf_custom cfs_bei rates" xfId="7400"/>
    <cellStyle name="r_increm pf_custom cfs_par swap rates" xfId="7401"/>
    <cellStyle name="r_increm pf_Data ver Grafieken (norm)" xfId="7402"/>
    <cellStyle name="r_increm pf_feitelijk rendement" xfId="7403"/>
    <cellStyle name="r_increm pf_ilb reeel only" xfId="7404"/>
    <cellStyle name="r_increm pf_instellingen" xfId="7405"/>
    <cellStyle name="r_increm pf_instellingen_bei rates" xfId="7406"/>
    <cellStyle name="r_increm pf_instellingen_par swap rates" xfId="7407"/>
    <cellStyle name="r_increm pf_Klantinfo" xfId="7408"/>
    <cellStyle name="r_increm pf_menu" xfId="7409"/>
    <cellStyle name="r_increm pf_menu 2" xfId="7410"/>
    <cellStyle name="r_increm pf_menu_bei rates" xfId="7411"/>
    <cellStyle name="r_increm pf_menu_par swap rates" xfId="7412"/>
    <cellStyle name="r_increm pf_nom swaps" xfId="7413"/>
    <cellStyle name="r_increm pf_nominale counterpart ilb" xfId="7414"/>
    <cellStyle name="r_increm pf_output Liab opt" xfId="7415"/>
    <cellStyle name="r_increm pf_rekensheet" xfId="7416"/>
    <cellStyle name="r_increm pf_return reeksen" xfId="7417"/>
    <cellStyle name="r_increm pf_return reeksen 2" xfId="7418"/>
    <cellStyle name="r_increm pf_return reeksen_bei rates" xfId="7419"/>
    <cellStyle name="r_increm pf_return reeksen_par swap rates" xfId="7420"/>
    <cellStyle name="r_increm pf_tijdseries" xfId="7421"/>
    <cellStyle name="r_increm pf_tijdseries indices" xfId="7422"/>
    <cellStyle name="r_increm pf_vpv" xfId="7423"/>
    <cellStyle name="r_increm pf_VPV EN SWAPS" xfId="7424"/>
    <cellStyle name="r_increm pf_vpv return serie" xfId="7425"/>
    <cellStyle name="r_increm pf_z.c. infl swaps" xfId="7426"/>
    <cellStyle name="r_instellingen" xfId="7427"/>
    <cellStyle name="r_instellingen_bei rates" xfId="7428"/>
    <cellStyle name="r_instellingen_par swap rates" xfId="7429"/>
    <cellStyle name="r_Klantinfo" xfId="7430"/>
    <cellStyle name="r_menu" xfId="7431"/>
    <cellStyle name="r_menu 2" xfId="7432"/>
    <cellStyle name="r_menu_bei rates" xfId="7433"/>
    <cellStyle name="r_menu_par swap rates" xfId="7434"/>
    <cellStyle name="r_nom swaps" xfId="7435"/>
    <cellStyle name="r_nominale counterpart ilb" xfId="7436"/>
    <cellStyle name="r_output Liab opt" xfId="7437"/>
    <cellStyle name="r_rekensheet" xfId="7438"/>
    <cellStyle name="r_return reeksen" xfId="7439"/>
    <cellStyle name="r_return reeksen 2" xfId="7440"/>
    <cellStyle name="r_return reeksen_bei rates" xfId="7441"/>
    <cellStyle name="r_return reeksen_par swap rates" xfId="7442"/>
    <cellStyle name="r_tijdseries" xfId="7443"/>
    <cellStyle name="r_tijdseries indices" xfId="7444"/>
    <cellStyle name="r_vpv" xfId="7445"/>
    <cellStyle name="r_VPV EN SWAPS" xfId="7446"/>
    <cellStyle name="r_vpv return serie" xfId="7447"/>
    <cellStyle name="r_z.c. infl swaps" xfId="7448"/>
    <cellStyle name="realtime" xfId="7449"/>
    <cellStyle name="RiskValue" xfId="7450"/>
    <cellStyle name="RiskValue 2" xfId="7451"/>
    <cellStyle name="RiskValue 3" xfId="7452"/>
    <cellStyle name="RowHead" xfId="7453"/>
    <cellStyle name="RowHead 2" xfId="7454"/>
    <cellStyle name="RowHead 3" xfId="7455"/>
    <cellStyle name="Spread" xfId="7456"/>
    <cellStyle name="Standaard 2" xfId="7457"/>
    <cellStyle name="Standaard_~4815019" xfId="7458"/>
    <cellStyle name="Std_2" xfId="7459"/>
    <cellStyle name="Style 1" xfId="7460"/>
    <cellStyle name="Style 1 2" xfId="7461"/>
    <cellStyle name="Style 1 3" xfId="7462"/>
    <cellStyle name="Style 48" xfId="7463"/>
    <cellStyle name="Style 49" xfId="7464"/>
    <cellStyle name="Style 50" xfId="7465"/>
    <cellStyle name="Style 50 2" xfId="7466"/>
    <cellStyle name="Style 50 3" xfId="7467"/>
    <cellStyle name="Style 51" xfId="7468"/>
    <cellStyle name="Style 51 2" xfId="7469"/>
    <cellStyle name="Style 51 3" xfId="7470"/>
    <cellStyle name="Style 52" xfId="7471"/>
    <cellStyle name="Style 53" xfId="7472"/>
    <cellStyle name="Style 54" xfId="7473"/>
    <cellStyle name="Style 54 2" xfId="7474"/>
    <cellStyle name="Style 54 3" xfId="7475"/>
    <cellStyle name="Style 55" xfId="7476"/>
    <cellStyle name="Style 55 2" xfId="7477"/>
    <cellStyle name="Style 55 3" xfId="7478"/>
    <cellStyle name="Style 56" xfId="7479"/>
    <cellStyle name="Style 57" xfId="7480"/>
    <cellStyle name="Style 58" xfId="7481"/>
    <cellStyle name="Style 58 2" xfId="7482"/>
    <cellStyle name="Style 58 3" xfId="7483"/>
    <cellStyle name="Style 59" xfId="7484"/>
    <cellStyle name="Style 59 2" xfId="7485"/>
    <cellStyle name="Style 59 3" xfId="7486"/>
    <cellStyle name="Style 60" xfId="7487"/>
    <cellStyle name="Style 60 2" xfId="7488"/>
    <cellStyle name="Style 60 3" xfId="7489"/>
    <cellStyle name="Style 61" xfId="7490"/>
    <cellStyle name="Style 61 2" xfId="7491"/>
    <cellStyle name="Style 61 3" xfId="7492"/>
    <cellStyle name="Style 62" xfId="7493"/>
    <cellStyle name="Style 62 2" xfId="7494"/>
    <cellStyle name="Style 62 3" xfId="7495"/>
    <cellStyle name="Style 63" xfId="7496"/>
    <cellStyle name="Style 63 2" xfId="7497"/>
    <cellStyle name="Style 63 3" xfId="7498"/>
    <cellStyle name="Style 64" xfId="7499"/>
    <cellStyle name="Style 64 2" xfId="7500"/>
    <cellStyle name="Style 64 3" xfId="7501"/>
    <cellStyle name="Style 65" xfId="7502"/>
    <cellStyle name="Style 65 2" xfId="7503"/>
    <cellStyle name="Style 65 3" xfId="7504"/>
    <cellStyle name="Style 66" xfId="7505"/>
    <cellStyle name="Style 66 2" xfId="7506"/>
    <cellStyle name="Style 66 3" xfId="7507"/>
    <cellStyle name="Style 67" xfId="7508"/>
    <cellStyle name="Style 67 2" xfId="7509"/>
    <cellStyle name="Style 67 3" xfId="7510"/>
    <cellStyle name="Style 68" xfId="7511"/>
    <cellStyle name="Style 68 2" xfId="7512"/>
    <cellStyle name="Style 68 3" xfId="7513"/>
    <cellStyle name="Style 69" xfId="7514"/>
    <cellStyle name="Style 69 2" xfId="7515"/>
    <cellStyle name="Style 69 3" xfId="7516"/>
    <cellStyle name="Style 70" xfId="7517"/>
    <cellStyle name="Style 70 2" xfId="7518"/>
    <cellStyle name="Style 70 3" xfId="7519"/>
    <cellStyle name="Style 71" xfId="7520"/>
    <cellStyle name="Style 71 2" xfId="7521"/>
    <cellStyle name="Style 71 3" xfId="7522"/>
    <cellStyle name="Style 72" xfId="7523"/>
    <cellStyle name="Style 72 2" xfId="7524"/>
    <cellStyle name="Style 72 3" xfId="7525"/>
    <cellStyle name="Style 73" xfId="7526"/>
    <cellStyle name="Style 73 2" xfId="7527"/>
    <cellStyle name="Style 73 3" xfId="7528"/>
    <cellStyle name="Style 74" xfId="7529"/>
    <cellStyle name="Style 74 2" xfId="7530"/>
    <cellStyle name="Style 74 3" xfId="7531"/>
    <cellStyle name="swpBody01" xfId="7532"/>
    <cellStyle name="Titel" xfId="7533"/>
    <cellStyle name="Title - PROJECT" xfId="7534"/>
    <cellStyle name="Title - Underline" xfId="7535"/>
    <cellStyle name="Title 2" xfId="7536"/>
    <cellStyle name="Title 3" xfId="7537"/>
    <cellStyle name="Titles - Col. Headings" xfId="7538"/>
    <cellStyle name="Titles - Other" xfId="7539"/>
    <cellStyle name="Totaal" xfId="7540"/>
    <cellStyle name="Total 2" xfId="7541"/>
    <cellStyle name="Total 3" xfId="7542"/>
    <cellStyle name="Uitvoer" xfId="7543"/>
    <cellStyle name="Valuta_Inputrapportages jaar" xfId="7544"/>
    <cellStyle name="Verklarende tekst" xfId="7545"/>
    <cellStyle name="Vet" xfId="7546"/>
    <cellStyle name="Vet 2" xfId="7547"/>
    <cellStyle name="Vet 3" xfId="7548"/>
    <cellStyle name="Volatility" xfId="7549"/>
    <cellStyle name="Volatility 2" xfId="7550"/>
    <cellStyle name="Volatility 3" xfId="7551"/>
    <cellStyle name="Waarschuwingstekst" xfId="7552"/>
    <cellStyle name="Währung [0]_Assetklassen" xfId="7553"/>
    <cellStyle name="Währung_Assetklassen" xfId="7554"/>
    <cellStyle name="Warning Text 2" xfId="7555"/>
    <cellStyle name="Warning Text 3" xfId="7556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'monthly returns'!$X$2:$X$180</c:f>
              <c:strCache>
                <c:ptCount val="179"/>
                <c:pt idx="0">
                  <c:v>31-12-1996</c:v>
                </c:pt>
                <c:pt idx="1">
                  <c:v>31-1-1997</c:v>
                </c:pt>
                <c:pt idx="2">
                  <c:v>28-2-1997</c:v>
                </c:pt>
                <c:pt idx="3">
                  <c:v>31-3-1997</c:v>
                </c:pt>
                <c:pt idx="4">
                  <c:v>30-4-1997</c:v>
                </c:pt>
                <c:pt idx="5">
                  <c:v>31-5-1997</c:v>
                </c:pt>
                <c:pt idx="6">
                  <c:v>30-6-1997</c:v>
                </c:pt>
                <c:pt idx="7">
                  <c:v>31-7-1997</c:v>
                </c:pt>
                <c:pt idx="8">
                  <c:v>31-8-1997</c:v>
                </c:pt>
                <c:pt idx="9">
                  <c:v>30-9-1997</c:v>
                </c:pt>
                <c:pt idx="10">
                  <c:v>31-10-1997</c:v>
                </c:pt>
                <c:pt idx="11">
                  <c:v>30-11-1997</c:v>
                </c:pt>
                <c:pt idx="12">
                  <c:v>31-12-1997</c:v>
                </c:pt>
                <c:pt idx="13">
                  <c:v>31-1-1998</c:v>
                </c:pt>
                <c:pt idx="14">
                  <c:v>31-2-1998</c:v>
                </c:pt>
                <c:pt idx="15">
                  <c:v>31-3-1998</c:v>
                </c:pt>
                <c:pt idx="16">
                  <c:v>30-4-1998</c:v>
                </c:pt>
                <c:pt idx="17">
                  <c:v>31-5-1998</c:v>
                </c:pt>
                <c:pt idx="18">
                  <c:v>30-6-1998</c:v>
                </c:pt>
                <c:pt idx="19">
                  <c:v>31-7-1998</c:v>
                </c:pt>
                <c:pt idx="20">
                  <c:v>31-8-1998</c:v>
                </c:pt>
                <c:pt idx="21">
                  <c:v>30-9-1998</c:v>
                </c:pt>
                <c:pt idx="22">
                  <c:v>31-10-1998</c:v>
                </c:pt>
                <c:pt idx="23">
                  <c:v>30-11-1998</c:v>
                </c:pt>
                <c:pt idx="24">
                  <c:v>31-12-1998</c:v>
                </c:pt>
                <c:pt idx="25">
                  <c:v>31-1-1999</c:v>
                </c:pt>
                <c:pt idx="26">
                  <c:v>28-2-1999</c:v>
                </c:pt>
                <c:pt idx="27">
                  <c:v>31-3-1999</c:v>
                </c:pt>
                <c:pt idx="28">
                  <c:v>30-4-1999</c:v>
                </c:pt>
                <c:pt idx="29">
                  <c:v>31-5-1999</c:v>
                </c:pt>
                <c:pt idx="30">
                  <c:v>30-6-1999</c:v>
                </c:pt>
                <c:pt idx="31">
                  <c:v>31-7-1999</c:v>
                </c:pt>
                <c:pt idx="32">
                  <c:v>31-8-1999</c:v>
                </c:pt>
                <c:pt idx="33">
                  <c:v>30-9-1999</c:v>
                </c:pt>
                <c:pt idx="34">
                  <c:v>31-10-1999</c:v>
                </c:pt>
                <c:pt idx="35">
                  <c:v>30-11-1999</c:v>
                </c:pt>
                <c:pt idx="36">
                  <c:v>31-12-1999</c:v>
                </c:pt>
                <c:pt idx="37">
                  <c:v>31-1-2000</c:v>
                </c:pt>
                <c:pt idx="38">
                  <c:v>29-2-2000</c:v>
                </c:pt>
                <c:pt idx="39">
                  <c:v>31-3-2000</c:v>
                </c:pt>
                <c:pt idx="40">
                  <c:v>30-4-2000</c:v>
                </c:pt>
                <c:pt idx="41">
                  <c:v>31-5-2000</c:v>
                </c:pt>
                <c:pt idx="42">
                  <c:v>30-6-2000</c:v>
                </c:pt>
                <c:pt idx="43">
                  <c:v>31-7-2000</c:v>
                </c:pt>
                <c:pt idx="44">
                  <c:v>31-8-2000</c:v>
                </c:pt>
                <c:pt idx="45">
                  <c:v>30-9-2000</c:v>
                </c:pt>
                <c:pt idx="46">
                  <c:v>31-10-2000</c:v>
                </c:pt>
                <c:pt idx="47">
                  <c:v>30-11-2000</c:v>
                </c:pt>
                <c:pt idx="48">
                  <c:v>31-12-2000</c:v>
                </c:pt>
                <c:pt idx="49">
                  <c:v>31-1-2001</c:v>
                </c:pt>
                <c:pt idx="50">
                  <c:v>28-2-2001</c:v>
                </c:pt>
                <c:pt idx="51">
                  <c:v>31-3-2001</c:v>
                </c:pt>
                <c:pt idx="52">
                  <c:v>30-4-2001</c:v>
                </c:pt>
                <c:pt idx="53">
                  <c:v>31-5-2001</c:v>
                </c:pt>
                <c:pt idx="54">
                  <c:v>30-6-2001</c:v>
                </c:pt>
                <c:pt idx="55">
                  <c:v>31-7-2001</c:v>
                </c:pt>
                <c:pt idx="56">
                  <c:v>31-8-2001</c:v>
                </c:pt>
                <c:pt idx="57">
                  <c:v>30-9-2001</c:v>
                </c:pt>
                <c:pt idx="58">
                  <c:v>31-10-2001</c:v>
                </c:pt>
                <c:pt idx="59">
                  <c:v>30-11-2001</c:v>
                </c:pt>
                <c:pt idx="60">
                  <c:v>31-12-2001</c:v>
                </c:pt>
                <c:pt idx="61">
                  <c:v>31-1-2002</c:v>
                </c:pt>
                <c:pt idx="62">
                  <c:v>28-2-2002</c:v>
                </c:pt>
                <c:pt idx="63">
                  <c:v>31-3-2002</c:v>
                </c:pt>
                <c:pt idx="64">
                  <c:v>30-4-2002</c:v>
                </c:pt>
                <c:pt idx="65">
                  <c:v>31-5-2002</c:v>
                </c:pt>
                <c:pt idx="66">
                  <c:v>30-6-2002</c:v>
                </c:pt>
                <c:pt idx="67">
                  <c:v>31-7-2002</c:v>
                </c:pt>
                <c:pt idx="68">
                  <c:v>31-8-2002</c:v>
                </c:pt>
                <c:pt idx="69">
                  <c:v>30-9-2002</c:v>
                </c:pt>
                <c:pt idx="70">
                  <c:v>31-10-2002</c:v>
                </c:pt>
                <c:pt idx="71">
                  <c:v>30-11-2002</c:v>
                </c:pt>
                <c:pt idx="72">
                  <c:v>31-12-2002</c:v>
                </c:pt>
                <c:pt idx="73">
                  <c:v>31-1-2003</c:v>
                </c:pt>
                <c:pt idx="74">
                  <c:v>28-2-2003</c:v>
                </c:pt>
                <c:pt idx="75">
                  <c:v>31-3-2003</c:v>
                </c:pt>
                <c:pt idx="76">
                  <c:v>30-4-2003</c:v>
                </c:pt>
                <c:pt idx="77">
                  <c:v>31-5-2003</c:v>
                </c:pt>
                <c:pt idx="78">
                  <c:v>30-6-2003</c:v>
                </c:pt>
                <c:pt idx="79">
                  <c:v>31-7-2003</c:v>
                </c:pt>
                <c:pt idx="80">
                  <c:v>31-8-2003</c:v>
                </c:pt>
                <c:pt idx="81">
                  <c:v>30-9-2003</c:v>
                </c:pt>
                <c:pt idx="82">
                  <c:v>31-10-2003</c:v>
                </c:pt>
                <c:pt idx="83">
                  <c:v>30-11-2003</c:v>
                </c:pt>
                <c:pt idx="84">
                  <c:v>31-12-2003</c:v>
                </c:pt>
                <c:pt idx="85">
                  <c:v>31-1-2004</c:v>
                </c:pt>
                <c:pt idx="86">
                  <c:v>29-2-2004</c:v>
                </c:pt>
                <c:pt idx="87">
                  <c:v>31-3-2004</c:v>
                </c:pt>
                <c:pt idx="88">
                  <c:v>30-4-2004</c:v>
                </c:pt>
                <c:pt idx="89">
                  <c:v>31-5-2004</c:v>
                </c:pt>
                <c:pt idx="90">
                  <c:v>30-6-2004</c:v>
                </c:pt>
                <c:pt idx="91">
                  <c:v>31-7-2004</c:v>
                </c:pt>
                <c:pt idx="92">
                  <c:v>31-8-2004</c:v>
                </c:pt>
                <c:pt idx="93">
                  <c:v>30-9-2004</c:v>
                </c:pt>
                <c:pt idx="94">
                  <c:v>31-10-2004</c:v>
                </c:pt>
                <c:pt idx="95">
                  <c:v>30-11-2004</c:v>
                </c:pt>
                <c:pt idx="96">
                  <c:v>31-12-2004</c:v>
                </c:pt>
                <c:pt idx="97">
                  <c:v>31-1-2005</c:v>
                </c:pt>
                <c:pt idx="98">
                  <c:v>28-2-2005</c:v>
                </c:pt>
                <c:pt idx="99">
                  <c:v>31-3-2005</c:v>
                </c:pt>
                <c:pt idx="100">
                  <c:v>30-4-2005</c:v>
                </c:pt>
                <c:pt idx="101">
                  <c:v>31-5-2005</c:v>
                </c:pt>
                <c:pt idx="102">
                  <c:v>30-6-2005</c:v>
                </c:pt>
                <c:pt idx="103">
                  <c:v>31-7-2005</c:v>
                </c:pt>
                <c:pt idx="104">
                  <c:v>31-8-2005</c:v>
                </c:pt>
                <c:pt idx="105">
                  <c:v>30-9-2005</c:v>
                </c:pt>
                <c:pt idx="106">
                  <c:v>31-10-2005</c:v>
                </c:pt>
                <c:pt idx="107">
                  <c:v>30-11-2005</c:v>
                </c:pt>
                <c:pt idx="108">
                  <c:v>31-12-2005</c:v>
                </c:pt>
                <c:pt idx="109">
                  <c:v>31-1-2006</c:v>
                </c:pt>
                <c:pt idx="110">
                  <c:v>28-2-2006</c:v>
                </c:pt>
                <c:pt idx="111">
                  <c:v>31-3-2006</c:v>
                </c:pt>
                <c:pt idx="112">
                  <c:v>30-4-2006</c:v>
                </c:pt>
                <c:pt idx="113">
                  <c:v>31-5-2006</c:v>
                </c:pt>
                <c:pt idx="114">
                  <c:v>30-6-2006</c:v>
                </c:pt>
                <c:pt idx="115">
                  <c:v>31-7-2006</c:v>
                </c:pt>
                <c:pt idx="116">
                  <c:v>31-8-2006</c:v>
                </c:pt>
                <c:pt idx="117">
                  <c:v>30-9-2006</c:v>
                </c:pt>
                <c:pt idx="118">
                  <c:v>31-10-2006</c:v>
                </c:pt>
                <c:pt idx="119">
                  <c:v>30-11-2006</c:v>
                </c:pt>
                <c:pt idx="120">
                  <c:v>31-12-2006</c:v>
                </c:pt>
                <c:pt idx="121">
                  <c:v>31-1-2007</c:v>
                </c:pt>
                <c:pt idx="122">
                  <c:v>28-2-2007</c:v>
                </c:pt>
                <c:pt idx="123">
                  <c:v>31-3-2007</c:v>
                </c:pt>
                <c:pt idx="124">
                  <c:v>30-4-2007</c:v>
                </c:pt>
                <c:pt idx="125">
                  <c:v>31-5-2007</c:v>
                </c:pt>
                <c:pt idx="126">
                  <c:v>30-6-2007</c:v>
                </c:pt>
                <c:pt idx="127">
                  <c:v>31-7-2007</c:v>
                </c:pt>
                <c:pt idx="128">
                  <c:v>31-8-2007</c:v>
                </c:pt>
                <c:pt idx="129">
                  <c:v>30-9-2007</c:v>
                </c:pt>
                <c:pt idx="130">
                  <c:v>31-10-2007</c:v>
                </c:pt>
                <c:pt idx="131">
                  <c:v>30-11-2007</c:v>
                </c:pt>
                <c:pt idx="132">
                  <c:v>31-12-2007</c:v>
                </c:pt>
                <c:pt idx="133">
                  <c:v>31-1-2008</c:v>
                </c:pt>
                <c:pt idx="134">
                  <c:v>29-2-2008</c:v>
                </c:pt>
                <c:pt idx="135">
                  <c:v>31-3-2008</c:v>
                </c:pt>
                <c:pt idx="136">
                  <c:v>30-4-2008</c:v>
                </c:pt>
                <c:pt idx="137">
                  <c:v>31-5-2008</c:v>
                </c:pt>
                <c:pt idx="138">
                  <c:v>30-6-2008</c:v>
                </c:pt>
                <c:pt idx="139">
                  <c:v>31-7-2008</c:v>
                </c:pt>
                <c:pt idx="140">
                  <c:v>31-8-2008</c:v>
                </c:pt>
                <c:pt idx="141">
                  <c:v>30-9-2008</c:v>
                </c:pt>
                <c:pt idx="142">
                  <c:v>31-10-2008</c:v>
                </c:pt>
                <c:pt idx="143">
                  <c:v>30-11-2008</c:v>
                </c:pt>
                <c:pt idx="144">
                  <c:v>31-12-2008</c:v>
                </c:pt>
                <c:pt idx="145">
                  <c:v>31-1-2009</c:v>
                </c:pt>
                <c:pt idx="146">
                  <c:v>28-2-2009</c:v>
                </c:pt>
                <c:pt idx="147">
                  <c:v>31-3-2009</c:v>
                </c:pt>
                <c:pt idx="148">
                  <c:v>30-4-2009</c:v>
                </c:pt>
                <c:pt idx="149">
                  <c:v>31-5-2009</c:v>
                </c:pt>
                <c:pt idx="150">
                  <c:v>30-6-2009</c:v>
                </c:pt>
                <c:pt idx="151">
                  <c:v>31-7-2009</c:v>
                </c:pt>
                <c:pt idx="152">
                  <c:v>31-8-2009</c:v>
                </c:pt>
                <c:pt idx="153">
                  <c:v>30-9-2009</c:v>
                </c:pt>
                <c:pt idx="154">
                  <c:v>31-10-2009</c:v>
                </c:pt>
                <c:pt idx="155">
                  <c:v>30-11-2009</c:v>
                </c:pt>
                <c:pt idx="156">
                  <c:v>31-12-2009</c:v>
                </c:pt>
                <c:pt idx="157">
                  <c:v>31-1-2010</c:v>
                </c:pt>
                <c:pt idx="158">
                  <c:v>28-2-2010</c:v>
                </c:pt>
                <c:pt idx="159">
                  <c:v>31-3-2010</c:v>
                </c:pt>
                <c:pt idx="160">
                  <c:v>30-4-2010</c:v>
                </c:pt>
                <c:pt idx="161">
                  <c:v>31-5-2010</c:v>
                </c:pt>
                <c:pt idx="162">
                  <c:v>30-6-2010</c:v>
                </c:pt>
                <c:pt idx="163">
                  <c:v>31-7-2010</c:v>
                </c:pt>
                <c:pt idx="164">
                  <c:v>31-8-2010</c:v>
                </c:pt>
                <c:pt idx="165">
                  <c:v>30-9-2010</c:v>
                </c:pt>
                <c:pt idx="166">
                  <c:v>31-10-2010</c:v>
                </c:pt>
                <c:pt idx="167">
                  <c:v>30-11-2010</c:v>
                </c:pt>
                <c:pt idx="168">
                  <c:v>31-12-2010</c:v>
                </c:pt>
                <c:pt idx="169">
                  <c:v>31-1-2011</c:v>
                </c:pt>
                <c:pt idx="170">
                  <c:v>28-2-2011</c:v>
                </c:pt>
                <c:pt idx="171">
                  <c:v>31-3-2011</c:v>
                </c:pt>
                <c:pt idx="172">
                  <c:v>30-4-2011</c:v>
                </c:pt>
                <c:pt idx="173">
                  <c:v>31-5-2011</c:v>
                </c:pt>
                <c:pt idx="174">
                  <c:v>30-6-2011</c:v>
                </c:pt>
                <c:pt idx="175">
                  <c:v>31-7-2011</c:v>
                </c:pt>
                <c:pt idx="176">
                  <c:v>31-8-2011</c:v>
                </c:pt>
                <c:pt idx="177">
                  <c:v>30-9-2011</c:v>
                </c:pt>
                <c:pt idx="178">
                  <c:v>31-10-2011</c:v>
                </c:pt>
              </c:strCache>
            </c:strRef>
          </c:cat>
          <c:val>
            <c:numRef>
              <c:f>'monthly returns'!$AG$2:$AG$180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98.52999626136932</c:v>
                </c:pt>
                <c:pt idx="2">
                  <c:v>91.73753913835094</c:v>
                </c:pt>
                <c:pt idx="3">
                  <c:v>93.284930565679275</c:v>
                </c:pt>
                <c:pt idx="4">
                  <c:v>95.442974365802158</c:v>
                </c:pt>
                <c:pt idx="5">
                  <c:v>96.125618552371932</c:v>
                </c:pt>
                <c:pt idx="6">
                  <c:v>90.925155198115178</c:v>
                </c:pt>
                <c:pt idx="7">
                  <c:v>94.650300396587085</c:v>
                </c:pt>
                <c:pt idx="8">
                  <c:v>97.04406893349605</c:v>
                </c:pt>
                <c:pt idx="9">
                  <c:v>99.498616201051391</c:v>
                </c:pt>
                <c:pt idx="10">
                  <c:v>102.23606910652359</c:v>
                </c:pt>
                <c:pt idx="11">
                  <c:v>92.156122520348404</c:v>
                </c:pt>
                <c:pt idx="12">
                  <c:v>85.928673331035782</c:v>
                </c:pt>
                <c:pt idx="13">
                  <c:v>84.157306628369213</c:v>
                </c:pt>
                <c:pt idx="14">
                  <c:v>79.028331285867566</c:v>
                </c:pt>
                <c:pt idx="15">
                  <c:v>78.223482302851963</c:v>
                </c:pt>
                <c:pt idx="16">
                  <c:v>77.361209213460384</c:v>
                </c:pt>
                <c:pt idx="17">
                  <c:v>74.057044362461909</c:v>
                </c:pt>
                <c:pt idx="18">
                  <c:v>71.112919543503295</c:v>
                </c:pt>
                <c:pt idx="19">
                  <c:v>66.778766752745256</c:v>
                </c:pt>
                <c:pt idx="20">
                  <c:v>62.897626356731003</c:v>
                </c:pt>
                <c:pt idx="21">
                  <c:v>68.329217624896486</c:v>
                </c:pt>
                <c:pt idx="22">
                  <c:v>66.187207307697449</c:v>
                </c:pt>
                <c:pt idx="23">
                  <c:v>59.418454705348566</c:v>
                </c:pt>
                <c:pt idx="24">
                  <c:v>58.098611752453152</c:v>
                </c:pt>
                <c:pt idx="25">
                  <c:v>58.604490784812924</c:v>
                </c:pt>
                <c:pt idx="26">
                  <c:v>56.308438023525987</c:v>
                </c:pt>
                <c:pt idx="27">
                  <c:v>65.118025136601901</c:v>
                </c:pt>
                <c:pt idx="28">
                  <c:v>67.446891672960845</c:v>
                </c:pt>
                <c:pt idx="29">
                  <c:v>64.059780890530419</c:v>
                </c:pt>
                <c:pt idx="30">
                  <c:v>68.661001350624275</c:v>
                </c:pt>
                <c:pt idx="31">
                  <c:v>71.0035402932632</c:v>
                </c:pt>
                <c:pt idx="32">
                  <c:v>75.82169626633295</c:v>
                </c:pt>
                <c:pt idx="33">
                  <c:v>80.614330414346753</c:v>
                </c:pt>
                <c:pt idx="34">
                  <c:v>77.076823162836405</c:v>
                </c:pt>
                <c:pt idx="35">
                  <c:v>81.425559853626353</c:v>
                </c:pt>
                <c:pt idx="36">
                  <c:v>85.22831178696859</c:v>
                </c:pt>
                <c:pt idx="37">
                  <c:v>91.17489702501382</c:v>
                </c:pt>
                <c:pt idx="38">
                  <c:v>96.107901210835564</c:v>
                </c:pt>
                <c:pt idx="39">
                  <c:v>95.274795921507931</c:v>
                </c:pt>
                <c:pt idx="40">
                  <c:v>93.81184844954862</c:v>
                </c:pt>
                <c:pt idx="41">
                  <c:v>101.98521292372878</c:v>
                </c:pt>
                <c:pt idx="42">
                  <c:v>108.59992308198973</c:v>
                </c:pt>
                <c:pt idx="43">
                  <c:v>102.51205631238452</c:v>
                </c:pt>
                <c:pt idx="44">
                  <c:v>116.06505691086619</c:v>
                </c:pt>
                <c:pt idx="45">
                  <c:v>114.33868774457902</c:v>
                </c:pt>
                <c:pt idx="46">
                  <c:v>116.01036728574627</c:v>
                </c:pt>
                <c:pt idx="47">
                  <c:v>121.79561812968765</c:v>
                </c:pt>
                <c:pt idx="48">
                  <c:v>109.9616947474771</c:v>
                </c:pt>
                <c:pt idx="49">
                  <c:v>113.2020550358356</c:v>
                </c:pt>
                <c:pt idx="50">
                  <c:v>113.46365374265945</c:v>
                </c:pt>
                <c:pt idx="51">
                  <c:v>110.23970034183698</c:v>
                </c:pt>
                <c:pt idx="52">
                  <c:v>117.98466275257745</c:v>
                </c:pt>
                <c:pt idx="53">
                  <c:v>117.23814936968979</c:v>
                </c:pt>
                <c:pt idx="54">
                  <c:v>111.20770670646054</c:v>
                </c:pt>
                <c:pt idx="55">
                  <c:v>110.66536792402081</c:v>
                </c:pt>
                <c:pt idx="56">
                  <c:v>114.94574258341085</c:v>
                </c:pt>
                <c:pt idx="57">
                  <c:v>103.59764537101607</c:v>
                </c:pt>
                <c:pt idx="58">
                  <c:v>96.341243611347394</c:v>
                </c:pt>
                <c:pt idx="59">
                  <c:v>94.779854814172111</c:v>
                </c:pt>
                <c:pt idx="60">
                  <c:v>93.207528091972847</c:v>
                </c:pt>
                <c:pt idx="61">
                  <c:v>92.245902183613339</c:v>
                </c:pt>
                <c:pt idx="62">
                  <c:v>96.24006780487548</c:v>
                </c:pt>
                <c:pt idx="63">
                  <c:v>107.50521908583826</c:v>
                </c:pt>
                <c:pt idx="64">
                  <c:v>107.5498822796863</c:v>
                </c:pt>
                <c:pt idx="65">
                  <c:v>104.62672181702364</c:v>
                </c:pt>
                <c:pt idx="66">
                  <c:v>108.9298838202136</c:v>
                </c:pt>
                <c:pt idx="67">
                  <c:v>110.50403352991684</c:v>
                </c:pt>
                <c:pt idx="68">
                  <c:v>117.55261471412958</c:v>
                </c:pt>
                <c:pt idx="69">
                  <c:v>122.06906625528742</c:v>
                </c:pt>
                <c:pt idx="70">
                  <c:v>116.52809573688204</c:v>
                </c:pt>
                <c:pt idx="71">
                  <c:v>116.672111749698</c:v>
                </c:pt>
                <c:pt idx="72">
                  <c:v>125.07152667437413</c:v>
                </c:pt>
                <c:pt idx="73">
                  <c:v>135.43976810336932</c:v>
                </c:pt>
                <c:pt idx="74">
                  <c:v>143.45088668969368</c:v>
                </c:pt>
                <c:pt idx="75">
                  <c:v>129.53237709666018</c:v>
                </c:pt>
                <c:pt idx="76">
                  <c:v>121.78832617967178</c:v>
                </c:pt>
                <c:pt idx="77">
                  <c:v>131.78650114535515</c:v>
                </c:pt>
                <c:pt idx="78">
                  <c:v>135.72506564774534</c:v>
                </c:pt>
                <c:pt idx="79">
                  <c:v>139.66089566887956</c:v>
                </c:pt>
                <c:pt idx="80">
                  <c:v>146.49983329013236</c:v>
                </c:pt>
                <c:pt idx="81">
                  <c:v>141.13660405336685</c:v>
                </c:pt>
                <c:pt idx="82">
                  <c:v>146.0723427204446</c:v>
                </c:pt>
                <c:pt idx="83">
                  <c:v>151.36812141956216</c:v>
                </c:pt>
                <c:pt idx="84">
                  <c:v>158.40758766625493</c:v>
                </c:pt>
                <c:pt idx="85">
                  <c:v>161.72451342978133</c:v>
                </c:pt>
                <c:pt idx="86">
                  <c:v>175.34131859090309</c:v>
                </c:pt>
                <c:pt idx="87">
                  <c:v>179.07297401158937</c:v>
                </c:pt>
                <c:pt idx="88">
                  <c:v>186.40776423392992</c:v>
                </c:pt>
                <c:pt idx="89">
                  <c:v>194.98765492150193</c:v>
                </c:pt>
                <c:pt idx="90">
                  <c:v>188.35653787570499</c:v>
                </c:pt>
                <c:pt idx="91">
                  <c:v>205.01773216850532</c:v>
                </c:pt>
                <c:pt idx="92">
                  <c:v>203.23485038959421</c:v>
                </c:pt>
                <c:pt idx="93">
                  <c:v>228.27267226327061</c:v>
                </c:pt>
                <c:pt idx="94">
                  <c:v>237.49698903350645</c:v>
                </c:pt>
                <c:pt idx="95">
                  <c:v>232.64510779161276</c:v>
                </c:pt>
                <c:pt idx="96">
                  <c:v>214.74428199609301</c:v>
                </c:pt>
                <c:pt idx="97">
                  <c:v>231.88674498994905</c:v>
                </c:pt>
                <c:pt idx="98">
                  <c:v>248.6655219767573</c:v>
                </c:pt>
                <c:pt idx="99">
                  <c:v>269.03831882769998</c:v>
                </c:pt>
                <c:pt idx="100">
                  <c:v>250.72458636252441</c:v>
                </c:pt>
                <c:pt idx="101">
                  <c:v>249.57519274125292</c:v>
                </c:pt>
                <c:pt idx="102">
                  <c:v>265.89184239579754</c:v>
                </c:pt>
                <c:pt idx="103">
                  <c:v>278.99091910578329</c:v>
                </c:pt>
                <c:pt idx="104">
                  <c:v>308.5880327269615</c:v>
                </c:pt>
                <c:pt idx="105">
                  <c:v>304.5628763181312</c:v>
                </c:pt>
                <c:pt idx="106">
                  <c:v>278.99729956204692</c:v>
                </c:pt>
                <c:pt idx="107">
                  <c:v>270.41740887447492</c:v>
                </c:pt>
                <c:pt idx="108">
                  <c:v>285.76149469563592</c:v>
                </c:pt>
                <c:pt idx="109">
                  <c:v>309.71099302942474</c:v>
                </c:pt>
                <c:pt idx="110">
                  <c:v>288.67827470203451</c:v>
                </c:pt>
                <c:pt idx="111">
                  <c:v>303.70516069749988</c:v>
                </c:pt>
                <c:pt idx="112">
                  <c:v>328.75574348370435</c:v>
                </c:pt>
                <c:pt idx="113">
                  <c:v>327.74398541898483</c:v>
                </c:pt>
                <c:pt idx="114">
                  <c:v>334.8326723282857</c:v>
                </c:pt>
                <c:pt idx="115">
                  <c:v>337.91807867880425</c:v>
                </c:pt>
                <c:pt idx="116">
                  <c:v>322.47190555741952</c:v>
                </c:pt>
                <c:pt idx="117">
                  <c:v>295.38413423549588</c:v>
                </c:pt>
                <c:pt idx="118">
                  <c:v>288.40847255144314</c:v>
                </c:pt>
                <c:pt idx="119">
                  <c:v>302.69431412653256</c:v>
                </c:pt>
                <c:pt idx="120">
                  <c:v>289.25160427204258</c:v>
                </c:pt>
                <c:pt idx="121">
                  <c:v>276.84617430732828</c:v>
                </c:pt>
                <c:pt idx="122">
                  <c:v>292.26135664114508</c:v>
                </c:pt>
                <c:pt idx="123">
                  <c:v>302.74991524540434</c:v>
                </c:pt>
                <c:pt idx="124">
                  <c:v>304.68319349339561</c:v>
                </c:pt>
                <c:pt idx="125">
                  <c:v>300.1257247333977</c:v>
                </c:pt>
                <c:pt idx="126">
                  <c:v>314.0004826263355</c:v>
                </c:pt>
                <c:pt idx="127">
                  <c:v>333.59395231931808</c:v>
                </c:pt>
                <c:pt idx="128">
                  <c:v>322.69522152665894</c:v>
                </c:pt>
                <c:pt idx="129">
                  <c:v>354.96301184119619</c:v>
                </c:pt>
                <c:pt idx="130">
                  <c:v>389.91515125537211</c:v>
                </c:pt>
                <c:pt idx="131">
                  <c:v>380.92599987315214</c:v>
                </c:pt>
                <c:pt idx="132">
                  <c:v>405.63932997111675</c:v>
                </c:pt>
                <c:pt idx="133">
                  <c:v>404.33862838701333</c:v>
                </c:pt>
                <c:pt idx="134">
                  <c:v>448.88515103473668</c:v>
                </c:pt>
                <c:pt idx="135">
                  <c:v>441.17300239906831</c:v>
                </c:pt>
                <c:pt idx="136">
                  <c:v>476.72308171455563</c:v>
                </c:pt>
                <c:pt idx="137">
                  <c:v>524.46074398802932</c:v>
                </c:pt>
                <c:pt idx="138">
                  <c:v>573.63492041465474</c:v>
                </c:pt>
                <c:pt idx="139">
                  <c:v>513.47633278268245</c:v>
                </c:pt>
                <c:pt idx="140">
                  <c:v>478.75844726277035</c:v>
                </c:pt>
                <c:pt idx="141">
                  <c:v>416.80330544560707</c:v>
                </c:pt>
                <c:pt idx="142">
                  <c:v>297.83878690963019</c:v>
                </c:pt>
                <c:pt idx="143">
                  <c:v>253.82457661307447</c:v>
                </c:pt>
                <c:pt idx="144">
                  <c:v>226.94006839784691</c:v>
                </c:pt>
                <c:pt idx="145">
                  <c:v>213.08627486120534</c:v>
                </c:pt>
                <c:pt idx="146">
                  <c:v>202.67792770712211</c:v>
                </c:pt>
                <c:pt idx="147">
                  <c:v>214.05792720083699</c:v>
                </c:pt>
                <c:pt idx="148">
                  <c:v>214.19373976988493</c:v>
                </c:pt>
                <c:pt idx="149">
                  <c:v>255.45341594789784</c:v>
                </c:pt>
                <c:pt idx="150">
                  <c:v>257.71483194660874</c:v>
                </c:pt>
                <c:pt idx="151">
                  <c:v>260.58968324041541</c:v>
                </c:pt>
                <c:pt idx="152">
                  <c:v>256.47155446888127</c:v>
                </c:pt>
                <c:pt idx="153">
                  <c:v>254.04151212605032</c:v>
                </c:pt>
                <c:pt idx="154">
                  <c:v>271.98426663416194</c:v>
                </c:pt>
                <c:pt idx="155">
                  <c:v>279.29809250020656</c:v>
                </c:pt>
                <c:pt idx="156">
                  <c:v>280.00814613301424</c:v>
                </c:pt>
                <c:pt idx="157">
                  <c:v>257.95728928464041</c:v>
                </c:pt>
                <c:pt idx="158">
                  <c:v>273.50008074373727</c:v>
                </c:pt>
                <c:pt idx="159">
                  <c:v>281.69532106796555</c:v>
                </c:pt>
                <c:pt idx="160">
                  <c:v>292.71619202339247</c:v>
                </c:pt>
                <c:pt idx="161">
                  <c:v>254.34412805171434</c:v>
                </c:pt>
                <c:pt idx="162">
                  <c:v>254.06612245735445</c:v>
                </c:pt>
                <c:pt idx="163">
                  <c:v>268.10494922565192</c:v>
                </c:pt>
                <c:pt idx="164">
                  <c:v>257.49425045862489</c:v>
                </c:pt>
                <c:pt idx="165">
                  <c:v>278.98362715576684</c:v>
                </c:pt>
                <c:pt idx="166">
                  <c:v>286.51438853478732</c:v>
                </c:pt>
                <c:pt idx="167">
                  <c:v>289.30993987216999</c:v>
                </c:pt>
                <c:pt idx="168">
                  <c:v>317.496972659005</c:v>
                </c:pt>
                <c:pt idx="169">
                  <c:v>329.26344550356743</c:v>
                </c:pt>
                <c:pt idx="170">
                  <c:v>344.67953933113631</c:v>
                </c:pt>
                <c:pt idx="171">
                  <c:v>358.47864324265771</c:v>
                </c:pt>
                <c:pt idx="172">
                  <c:v>374.70323202825</c:v>
                </c:pt>
                <c:pt idx="173">
                  <c:v>348.84688876527804</c:v>
                </c:pt>
                <c:pt idx="174">
                  <c:v>330.62886314406268</c:v>
                </c:pt>
                <c:pt idx="175">
                  <c:v>339.30992963810667</c:v>
                </c:pt>
                <c:pt idx="176">
                  <c:v>332.71982981114951</c:v>
                </c:pt>
                <c:pt idx="177">
                  <c:v>290.96430103204875</c:v>
                </c:pt>
                <c:pt idx="178">
                  <c:v>319.88782077049922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val>
            <c:numRef>
              <c:f>'monthly returns'!$AF$2:$AF$180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103.1500017253707</c:v>
                </c:pt>
                <c:pt idx="2">
                  <c:v>104.69556744988091</c:v>
                </c:pt>
                <c:pt idx="3">
                  <c:v>103.93044812163281</c:v>
                </c:pt>
                <c:pt idx="4">
                  <c:v>103.42834203885721</c:v>
                </c:pt>
                <c:pt idx="5">
                  <c:v>104.42029656874195</c:v>
                </c:pt>
                <c:pt idx="6">
                  <c:v>105.35418846483266</c:v>
                </c:pt>
                <c:pt idx="7">
                  <c:v>109.94178486519665</c:v>
                </c:pt>
                <c:pt idx="8">
                  <c:v>107.78965135458296</c:v>
                </c:pt>
                <c:pt idx="9">
                  <c:v>109.77569968904882</c:v>
                </c:pt>
                <c:pt idx="10">
                  <c:v>108.80459970997524</c:v>
                </c:pt>
                <c:pt idx="11">
                  <c:v>109.12929740549338</c:v>
                </c:pt>
                <c:pt idx="12">
                  <c:v>111.07103462391136</c:v>
                </c:pt>
                <c:pt idx="13">
                  <c:v>111.27714586861102</c:v>
                </c:pt>
                <c:pt idx="14">
                  <c:v>111.63421696709219</c:v>
                </c:pt>
                <c:pt idx="15">
                  <c:v>113.96148867704768</c:v>
                </c:pt>
                <c:pt idx="16">
                  <c:v>112.62706814392237</c:v>
                </c:pt>
                <c:pt idx="17">
                  <c:v>112.81816999503275</c:v>
                </c:pt>
                <c:pt idx="18">
                  <c:v>113.51611841596016</c:v>
                </c:pt>
                <c:pt idx="19">
                  <c:v>113.11443022606902</c:v>
                </c:pt>
                <c:pt idx="20">
                  <c:v>112.81022818919746</c:v>
                </c:pt>
                <c:pt idx="21">
                  <c:v>113.81737839709135</c:v>
                </c:pt>
                <c:pt idx="22">
                  <c:v>112.31931193518162</c:v>
                </c:pt>
                <c:pt idx="23">
                  <c:v>112.73615023781477</c:v>
                </c:pt>
                <c:pt idx="24">
                  <c:v>115.50718710269095</c:v>
                </c:pt>
                <c:pt idx="25">
                  <c:v>115.00999444515806</c:v>
                </c:pt>
                <c:pt idx="26">
                  <c:v>114.73159428851565</c:v>
                </c:pt>
                <c:pt idx="27">
                  <c:v>114.0981447586509</c:v>
                </c:pt>
                <c:pt idx="28">
                  <c:v>115.76586115538778</c:v>
                </c:pt>
                <c:pt idx="29">
                  <c:v>114.61865776727032</c:v>
                </c:pt>
                <c:pt idx="30">
                  <c:v>116.52220619617</c:v>
                </c:pt>
                <c:pt idx="31">
                  <c:v>116.92114799652296</c:v>
                </c:pt>
                <c:pt idx="32">
                  <c:v>116.54568028301016</c:v>
                </c:pt>
                <c:pt idx="33">
                  <c:v>117.02654186524498</c:v>
                </c:pt>
                <c:pt idx="34">
                  <c:v>114.96699574869155</c:v>
                </c:pt>
                <c:pt idx="35">
                  <c:v>117.32908881776768</c:v>
                </c:pt>
                <c:pt idx="36">
                  <c:v>120.84422353396789</c:v>
                </c:pt>
                <c:pt idx="37">
                  <c:v>121.10480029069778</c:v>
                </c:pt>
                <c:pt idx="38">
                  <c:v>123.12357044067689</c:v>
                </c:pt>
                <c:pt idx="39">
                  <c:v>121.64196045651831</c:v>
                </c:pt>
                <c:pt idx="40">
                  <c:v>120.12092993540082</c:v>
                </c:pt>
                <c:pt idx="41">
                  <c:v>119.56042747536783</c:v>
                </c:pt>
                <c:pt idx="42">
                  <c:v>120.02393682734365</c:v>
                </c:pt>
                <c:pt idx="43">
                  <c:v>119.27761974116515</c:v>
                </c:pt>
                <c:pt idx="44">
                  <c:v>121.87724425840395</c:v>
                </c:pt>
                <c:pt idx="45">
                  <c:v>120.460831673483</c:v>
                </c:pt>
                <c:pt idx="46">
                  <c:v>120.26750159839224</c:v>
                </c:pt>
                <c:pt idx="47">
                  <c:v>121.51110593091983</c:v>
                </c:pt>
                <c:pt idx="48">
                  <c:v>126.47738742398136</c:v>
                </c:pt>
                <c:pt idx="49">
                  <c:v>126.40142371503346</c:v>
                </c:pt>
                <c:pt idx="50">
                  <c:v>125.95707908187993</c:v>
                </c:pt>
                <c:pt idx="51">
                  <c:v>128.52016728785307</c:v>
                </c:pt>
                <c:pt idx="52">
                  <c:v>126.57579953685649</c:v>
                </c:pt>
                <c:pt idx="53">
                  <c:v>126.57410337163049</c:v>
                </c:pt>
                <c:pt idx="54">
                  <c:v>126.17838541779713</c:v>
                </c:pt>
                <c:pt idx="55">
                  <c:v>125.66208935564173</c:v>
                </c:pt>
                <c:pt idx="56">
                  <c:v>126.92824104877906</c:v>
                </c:pt>
                <c:pt idx="57">
                  <c:v>128.17132058076868</c:v>
                </c:pt>
                <c:pt idx="58">
                  <c:v>130.0539304406887</c:v>
                </c:pt>
                <c:pt idx="59">
                  <c:v>127.73637216424642</c:v>
                </c:pt>
                <c:pt idx="60">
                  <c:v>128.67222692833019</c:v>
                </c:pt>
                <c:pt idx="61">
                  <c:v>128.51409503670467</c:v>
                </c:pt>
                <c:pt idx="62">
                  <c:v>126.70628712635786</c:v>
                </c:pt>
                <c:pt idx="63">
                  <c:v>127.55266384714065</c:v>
                </c:pt>
                <c:pt idx="64">
                  <c:v>127.47792532822702</c:v>
                </c:pt>
                <c:pt idx="65">
                  <c:v>128.99518478856919</c:v>
                </c:pt>
                <c:pt idx="66">
                  <c:v>131.79260435177883</c:v>
                </c:pt>
                <c:pt idx="67">
                  <c:v>132.42207868323106</c:v>
                </c:pt>
                <c:pt idx="68">
                  <c:v>133.1683777643884</c:v>
                </c:pt>
                <c:pt idx="69">
                  <c:v>134.2122728618989</c:v>
                </c:pt>
                <c:pt idx="70">
                  <c:v>131.49641472610091</c:v>
                </c:pt>
                <c:pt idx="71">
                  <c:v>129.94984477598828</c:v>
                </c:pt>
                <c:pt idx="72">
                  <c:v>133.31129748220988</c:v>
                </c:pt>
                <c:pt idx="73">
                  <c:v>135.55787954184225</c:v>
                </c:pt>
                <c:pt idx="74">
                  <c:v>137.23460091373639</c:v>
                </c:pt>
                <c:pt idx="75">
                  <c:v>133.64141772869363</c:v>
                </c:pt>
                <c:pt idx="76">
                  <c:v>134.41614047412145</c:v>
                </c:pt>
                <c:pt idx="77">
                  <c:v>139.17628123980478</c:v>
                </c:pt>
                <c:pt idx="78">
                  <c:v>138.12593185621586</c:v>
                </c:pt>
                <c:pt idx="79">
                  <c:v>137.49567989749548</c:v>
                </c:pt>
                <c:pt idx="80">
                  <c:v>138.40299463335634</c:v>
                </c:pt>
                <c:pt idx="81">
                  <c:v>139.66744433578623</c:v>
                </c:pt>
                <c:pt idx="82">
                  <c:v>141.22666564632473</c:v>
                </c:pt>
                <c:pt idx="83">
                  <c:v>140.80360953795923</c:v>
                </c:pt>
                <c:pt idx="84">
                  <c:v>143.67112933291241</c:v>
                </c:pt>
                <c:pt idx="85">
                  <c:v>144.50063471781868</c:v>
                </c:pt>
                <c:pt idx="86">
                  <c:v>147.23107780261776</c:v>
                </c:pt>
                <c:pt idx="87">
                  <c:v>147.85829906004449</c:v>
                </c:pt>
                <c:pt idx="88">
                  <c:v>143.65711423554967</c:v>
                </c:pt>
                <c:pt idx="89">
                  <c:v>142.6084253874713</c:v>
                </c:pt>
                <c:pt idx="90">
                  <c:v>141.3642057843465</c:v>
                </c:pt>
                <c:pt idx="91">
                  <c:v>140.65782893772544</c:v>
                </c:pt>
                <c:pt idx="92">
                  <c:v>139.7015983486892</c:v>
                </c:pt>
                <c:pt idx="93">
                  <c:v>140.65405321456899</c:v>
                </c:pt>
                <c:pt idx="94">
                  <c:v>141.85236015831754</c:v>
                </c:pt>
                <c:pt idx="95">
                  <c:v>145.08657411041625</c:v>
                </c:pt>
                <c:pt idx="96">
                  <c:v>145.0750474901341</c:v>
                </c:pt>
                <c:pt idx="97">
                  <c:v>143.22647893423709</c:v>
                </c:pt>
                <c:pt idx="98">
                  <c:v>144.33934790078968</c:v>
                </c:pt>
                <c:pt idx="99">
                  <c:v>143.60661930427764</c:v>
                </c:pt>
                <c:pt idx="100">
                  <c:v>141.54139524483071</c:v>
                </c:pt>
                <c:pt idx="101">
                  <c:v>142.58315568012682</c:v>
                </c:pt>
                <c:pt idx="102">
                  <c:v>144.05461357477424</c:v>
                </c:pt>
                <c:pt idx="103">
                  <c:v>144.17378321325029</c:v>
                </c:pt>
                <c:pt idx="104">
                  <c:v>144.85557153605441</c:v>
                </c:pt>
                <c:pt idx="105">
                  <c:v>146.20435496906012</c:v>
                </c:pt>
                <c:pt idx="106">
                  <c:v>145.29863996361689</c:v>
                </c:pt>
                <c:pt idx="107">
                  <c:v>147.34297186784681</c:v>
                </c:pt>
                <c:pt idx="108">
                  <c:v>147.69114659664513</c:v>
                </c:pt>
                <c:pt idx="109">
                  <c:v>149.90651541175112</c:v>
                </c:pt>
                <c:pt idx="110">
                  <c:v>148.57746939114557</c:v>
                </c:pt>
                <c:pt idx="111">
                  <c:v>149.97884600390637</c:v>
                </c:pt>
                <c:pt idx="112">
                  <c:v>153.56309222068347</c:v>
                </c:pt>
                <c:pt idx="113">
                  <c:v>151.9740751272964</c:v>
                </c:pt>
                <c:pt idx="114">
                  <c:v>150.85962543385662</c:v>
                </c:pt>
                <c:pt idx="115">
                  <c:v>149.51163547607771</c:v>
                </c:pt>
                <c:pt idx="116">
                  <c:v>149.3845963314908</c:v>
                </c:pt>
                <c:pt idx="117">
                  <c:v>148.56640616321886</c:v>
                </c:pt>
                <c:pt idx="118">
                  <c:v>149.47567714616468</c:v>
                </c:pt>
                <c:pt idx="119">
                  <c:v>151.71484289465491</c:v>
                </c:pt>
                <c:pt idx="120">
                  <c:v>152.44484731228536</c:v>
                </c:pt>
                <c:pt idx="121">
                  <c:v>153.14790110601018</c:v>
                </c:pt>
                <c:pt idx="122">
                  <c:v>152.38325431327854</c:v>
                </c:pt>
                <c:pt idx="123">
                  <c:v>151.41942719804237</c:v>
                </c:pt>
                <c:pt idx="124">
                  <c:v>153.02883706188268</c:v>
                </c:pt>
                <c:pt idx="125">
                  <c:v>154.84249009799561</c:v>
                </c:pt>
                <c:pt idx="126">
                  <c:v>156.55799653431279</c:v>
                </c:pt>
                <c:pt idx="127">
                  <c:v>156.07051473211237</c:v>
                </c:pt>
                <c:pt idx="128">
                  <c:v>152.96971886843892</c:v>
                </c:pt>
                <c:pt idx="129">
                  <c:v>156.77830264290733</c:v>
                </c:pt>
                <c:pt idx="130">
                  <c:v>159.71415449257026</c:v>
                </c:pt>
                <c:pt idx="131">
                  <c:v>159.08069237577254</c:v>
                </c:pt>
                <c:pt idx="132">
                  <c:v>160.16307077916565</c:v>
                </c:pt>
                <c:pt idx="133">
                  <c:v>160.96689868451648</c:v>
                </c:pt>
                <c:pt idx="134">
                  <c:v>166.83007687014793</c:v>
                </c:pt>
                <c:pt idx="135">
                  <c:v>165.06243652250785</c:v>
                </c:pt>
                <c:pt idx="136">
                  <c:v>164.48211542271946</c:v>
                </c:pt>
                <c:pt idx="137">
                  <c:v>166.16924473837096</c:v>
                </c:pt>
                <c:pt idx="138">
                  <c:v>168.29103068226507</c:v>
                </c:pt>
                <c:pt idx="139">
                  <c:v>163.9527116377497</c:v>
                </c:pt>
                <c:pt idx="140">
                  <c:v>162.30229248956744</c:v>
                </c:pt>
                <c:pt idx="141">
                  <c:v>159.75137183702867</c:v>
                </c:pt>
                <c:pt idx="142">
                  <c:v>162.0927535692843</c:v>
                </c:pt>
                <c:pt idx="143">
                  <c:v>163.24284797133492</c:v>
                </c:pt>
                <c:pt idx="144">
                  <c:v>163.2147686458074</c:v>
                </c:pt>
                <c:pt idx="145">
                  <c:v>162.70120123576069</c:v>
                </c:pt>
                <c:pt idx="146">
                  <c:v>161.75160297670453</c:v>
                </c:pt>
                <c:pt idx="147">
                  <c:v>160.11423539712652</c:v>
                </c:pt>
                <c:pt idx="148">
                  <c:v>159.10291797285333</c:v>
                </c:pt>
                <c:pt idx="149">
                  <c:v>162.91042330348355</c:v>
                </c:pt>
                <c:pt idx="150">
                  <c:v>161.17765589991936</c:v>
                </c:pt>
                <c:pt idx="151">
                  <c:v>161.03404718061455</c:v>
                </c:pt>
                <c:pt idx="152">
                  <c:v>161.35977929130524</c:v>
                </c:pt>
                <c:pt idx="153">
                  <c:v>162.71409073138753</c:v>
                </c:pt>
                <c:pt idx="154">
                  <c:v>161.34013327792394</c:v>
                </c:pt>
                <c:pt idx="155">
                  <c:v>163.57181223590823</c:v>
                </c:pt>
                <c:pt idx="156">
                  <c:v>161.64045131532168</c:v>
                </c:pt>
                <c:pt idx="157">
                  <c:v>158.87049207568532</c:v>
                </c:pt>
                <c:pt idx="158">
                  <c:v>158.78686396788697</c:v>
                </c:pt>
                <c:pt idx="159">
                  <c:v>160.35041148827753</c:v>
                </c:pt>
                <c:pt idx="160">
                  <c:v>160.65342664906768</c:v>
                </c:pt>
                <c:pt idx="161">
                  <c:v>158.3362735139047</c:v>
                </c:pt>
                <c:pt idx="162">
                  <c:v>157.83983013316814</c:v>
                </c:pt>
                <c:pt idx="163">
                  <c:v>157.70464111973885</c:v>
                </c:pt>
                <c:pt idx="164">
                  <c:v>159.03711509689427</c:v>
                </c:pt>
                <c:pt idx="165">
                  <c:v>162.01502919919517</c:v>
                </c:pt>
                <c:pt idx="166">
                  <c:v>164.7148563192487</c:v>
                </c:pt>
                <c:pt idx="167">
                  <c:v>162.88719504915625</c:v>
                </c:pt>
                <c:pt idx="168">
                  <c:v>167.11084053144756</c:v>
                </c:pt>
                <c:pt idx="169">
                  <c:v>166.22021659391575</c:v>
                </c:pt>
                <c:pt idx="170">
                  <c:v>167.48195025335983</c:v>
                </c:pt>
                <c:pt idx="171">
                  <c:v>165.82954479570964</c:v>
                </c:pt>
                <c:pt idx="172">
                  <c:v>168.94187612818388</c:v>
                </c:pt>
                <c:pt idx="173">
                  <c:v>165.13905472982498</c:v>
                </c:pt>
                <c:pt idx="174">
                  <c:v>162.52982887139979</c:v>
                </c:pt>
                <c:pt idx="175">
                  <c:v>163.92995436140836</c:v>
                </c:pt>
                <c:pt idx="176">
                  <c:v>162.06335309335333</c:v>
                </c:pt>
                <c:pt idx="177">
                  <c:v>159.83417028387103</c:v>
                </c:pt>
                <c:pt idx="178">
                  <c:v>158.2564049466402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val>
            <c:numRef>
              <c:f>'monthly returns'!$AI$2:$AI$180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103.17286732390338</c:v>
                </c:pt>
                <c:pt idx="2">
                  <c:v>106.25157156305572</c:v>
                </c:pt>
                <c:pt idx="3">
                  <c:v>106.14850014952333</c:v>
                </c:pt>
                <c:pt idx="4">
                  <c:v>107.43674403023134</c:v>
                </c:pt>
                <c:pt idx="5">
                  <c:v>108.88645602758322</c:v>
                </c:pt>
                <c:pt idx="6">
                  <c:v>110.36233021135209</c:v>
                </c:pt>
                <c:pt idx="7">
                  <c:v>114.55567358052704</c:v>
                </c:pt>
                <c:pt idx="8">
                  <c:v>113.1610601225583</c:v>
                </c:pt>
                <c:pt idx="9">
                  <c:v>115.02451049975704</c:v>
                </c:pt>
                <c:pt idx="10">
                  <c:v>113.97974790493747</c:v>
                </c:pt>
                <c:pt idx="11">
                  <c:v>115.40638522922013</c:v>
                </c:pt>
                <c:pt idx="12">
                  <c:v>117.30051582049033</c:v>
                </c:pt>
                <c:pt idx="13">
                  <c:v>120.96028745911721</c:v>
                </c:pt>
                <c:pt idx="14">
                  <c:v>120.85151525190844</c:v>
                </c:pt>
                <c:pt idx="15">
                  <c:v>123.40467203922108</c:v>
                </c:pt>
                <c:pt idx="16">
                  <c:v>121.79875917962785</c:v>
                </c:pt>
                <c:pt idx="17">
                  <c:v>120.60643243540562</c:v>
                </c:pt>
                <c:pt idx="18">
                  <c:v>121.07854855725974</c:v>
                </c:pt>
                <c:pt idx="19">
                  <c:v>117.23361639675666</c:v>
                </c:pt>
                <c:pt idx="20">
                  <c:v>114.21743088186957</c:v>
                </c:pt>
                <c:pt idx="21">
                  <c:v>114.071575522617</c:v>
                </c:pt>
                <c:pt idx="22">
                  <c:v>112.62031642865999</c:v>
                </c:pt>
                <c:pt idx="23">
                  <c:v>114.56450017947826</c:v>
                </c:pt>
                <c:pt idx="24">
                  <c:v>114.28796923900661</c:v>
                </c:pt>
                <c:pt idx="25">
                  <c:v>114.88055538506254</c:v>
                </c:pt>
                <c:pt idx="26">
                  <c:v>117.72409293419622</c:v>
                </c:pt>
                <c:pt idx="27">
                  <c:v>119.56682387160748</c:v>
                </c:pt>
                <c:pt idx="28">
                  <c:v>123.62421687006834</c:v>
                </c:pt>
                <c:pt idx="29">
                  <c:v>125.85928578631764</c:v>
                </c:pt>
                <c:pt idx="30">
                  <c:v>126.34388518824468</c:v>
                </c:pt>
                <c:pt idx="31">
                  <c:v>124.55061314233798</c:v>
                </c:pt>
                <c:pt idx="32">
                  <c:v>125.6191101157695</c:v>
                </c:pt>
                <c:pt idx="33">
                  <c:v>123.80913322822755</c:v>
                </c:pt>
                <c:pt idx="34">
                  <c:v>123.2786525096553</c:v>
                </c:pt>
                <c:pt idx="35">
                  <c:v>125.65953011680682</c:v>
                </c:pt>
                <c:pt idx="36">
                  <c:v>126.76024920259678</c:v>
                </c:pt>
                <c:pt idx="37">
                  <c:v>128.26176565560013</c:v>
                </c:pt>
                <c:pt idx="38">
                  <c:v>126.72902559439696</c:v>
                </c:pt>
                <c:pt idx="39">
                  <c:v>130.48844746448546</c:v>
                </c:pt>
                <c:pt idx="40">
                  <c:v>135.44135177267381</c:v>
                </c:pt>
                <c:pt idx="41">
                  <c:v>134.629476433181</c:v>
                </c:pt>
                <c:pt idx="42">
                  <c:v>136.29203758180114</c:v>
                </c:pt>
                <c:pt idx="43">
                  <c:v>140.66957470743435</c:v>
                </c:pt>
                <c:pt idx="44">
                  <c:v>143.73591982572566</c:v>
                </c:pt>
                <c:pt idx="45">
                  <c:v>145.14270335326282</c:v>
                </c:pt>
                <c:pt idx="46">
                  <c:v>146.04141703186573</c:v>
                </c:pt>
                <c:pt idx="47">
                  <c:v>146.61830814525857</c:v>
                </c:pt>
                <c:pt idx="48">
                  <c:v>145.03538599693101</c:v>
                </c:pt>
                <c:pt idx="49">
                  <c:v>147.42715214610783</c:v>
                </c:pt>
                <c:pt idx="50">
                  <c:v>148.63334624585178</c:v>
                </c:pt>
                <c:pt idx="51">
                  <c:v>151.10039559299628</c:v>
                </c:pt>
                <c:pt idx="52">
                  <c:v>151.8870358061603</c:v>
                </c:pt>
                <c:pt idx="53">
                  <c:v>156.88761945856268</c:v>
                </c:pt>
                <c:pt idx="54">
                  <c:v>158.06889508820123</c:v>
                </c:pt>
                <c:pt idx="55">
                  <c:v>155.76599972954878</c:v>
                </c:pt>
                <c:pt idx="56">
                  <c:v>154.60683928290211</c:v>
                </c:pt>
                <c:pt idx="57">
                  <c:v>151.12034493495935</c:v>
                </c:pt>
                <c:pt idx="58">
                  <c:v>151.82343874829442</c:v>
                </c:pt>
                <c:pt idx="59">
                  <c:v>153.89487966212249</c:v>
                </c:pt>
                <c:pt idx="60">
                  <c:v>155.71355330611823</c:v>
                </c:pt>
                <c:pt idx="61">
                  <c:v>158.91768246467916</c:v>
                </c:pt>
                <c:pt idx="62">
                  <c:v>160.70409823386018</c:v>
                </c:pt>
                <c:pt idx="63">
                  <c:v>163.01538108032634</c:v>
                </c:pt>
                <c:pt idx="64">
                  <c:v>163.63746385434561</c:v>
                </c:pt>
                <c:pt idx="65">
                  <c:v>163.32684240265283</c:v>
                </c:pt>
                <c:pt idx="66">
                  <c:v>158.24662475659446</c:v>
                </c:pt>
                <c:pt idx="67">
                  <c:v>157.03038936683308</c:v>
                </c:pt>
                <c:pt idx="68">
                  <c:v>156.36540341339489</c:v>
                </c:pt>
                <c:pt idx="69">
                  <c:v>152.640527140047</c:v>
                </c:pt>
                <c:pt idx="70">
                  <c:v>153.68829358990155</c:v>
                </c:pt>
                <c:pt idx="71">
                  <c:v>155.44817248747276</c:v>
                </c:pt>
                <c:pt idx="72">
                  <c:v>152.82781560033914</c:v>
                </c:pt>
                <c:pt idx="73">
                  <c:v>149.56753177423451</c:v>
                </c:pt>
                <c:pt idx="74">
                  <c:v>149.86849240613441</c:v>
                </c:pt>
                <c:pt idx="75">
                  <c:v>148.92104833281465</c:v>
                </c:pt>
                <c:pt idx="76">
                  <c:v>149.78624925977394</c:v>
                </c:pt>
                <c:pt idx="77">
                  <c:v>151.07220129502494</c:v>
                </c:pt>
                <c:pt idx="78">
                  <c:v>154.55060733606555</c:v>
                </c:pt>
                <c:pt idx="79">
                  <c:v>157.96990287341438</c:v>
                </c:pt>
                <c:pt idx="80">
                  <c:v>160.50131146918261</c:v>
                </c:pt>
                <c:pt idx="81">
                  <c:v>158.36200155817289</c:v>
                </c:pt>
                <c:pt idx="82">
                  <c:v>160.808094860079</c:v>
                </c:pt>
                <c:pt idx="83">
                  <c:v>162.06845634615127</c:v>
                </c:pt>
                <c:pt idx="84">
                  <c:v>161.31305416988479</c:v>
                </c:pt>
                <c:pt idx="85">
                  <c:v>164.16903260744459</c:v>
                </c:pt>
                <c:pt idx="86">
                  <c:v>167.83048080820319</c:v>
                </c:pt>
                <c:pt idx="87">
                  <c:v>171.34643660284064</c:v>
                </c:pt>
                <c:pt idx="88">
                  <c:v>167.84605734950213</c:v>
                </c:pt>
                <c:pt idx="89">
                  <c:v>170.16597989804086</c:v>
                </c:pt>
                <c:pt idx="90">
                  <c:v>172.53706310637492</c:v>
                </c:pt>
                <c:pt idx="91">
                  <c:v>174.41039240304039</c:v>
                </c:pt>
                <c:pt idx="92">
                  <c:v>177.10474655787277</c:v>
                </c:pt>
                <c:pt idx="93">
                  <c:v>176.55284587597174</c:v>
                </c:pt>
                <c:pt idx="94">
                  <c:v>177.3046739966268</c:v>
                </c:pt>
                <c:pt idx="95">
                  <c:v>178.86228790409862</c:v>
                </c:pt>
                <c:pt idx="96">
                  <c:v>181.67781820466897</c:v>
                </c:pt>
                <c:pt idx="97">
                  <c:v>182.62908806311637</c:v>
                </c:pt>
                <c:pt idx="98">
                  <c:v>183.45351690125631</c:v>
                </c:pt>
                <c:pt idx="99">
                  <c:v>183.54096771209774</c:v>
                </c:pt>
                <c:pt idx="100">
                  <c:v>187.43215333936561</c:v>
                </c:pt>
                <c:pt idx="101">
                  <c:v>194.62846141080652</c:v>
                </c:pt>
                <c:pt idx="102">
                  <c:v>198.81810352758455</c:v>
                </c:pt>
                <c:pt idx="103">
                  <c:v>201.55978733090083</c:v>
                </c:pt>
                <c:pt idx="104">
                  <c:v>200.49707167318428</c:v>
                </c:pt>
                <c:pt idx="105">
                  <c:v>204.49300118196737</c:v>
                </c:pt>
                <c:pt idx="106">
                  <c:v>201.99931857819493</c:v>
                </c:pt>
                <c:pt idx="107">
                  <c:v>206.49480063076427</c:v>
                </c:pt>
                <c:pt idx="108">
                  <c:v>208.51962653327297</c:v>
                </c:pt>
                <c:pt idx="109">
                  <c:v>212.23183501607602</c:v>
                </c:pt>
                <c:pt idx="110">
                  <c:v>218.18425546457931</c:v>
                </c:pt>
                <c:pt idx="111">
                  <c:v>221.37337112101173</c:v>
                </c:pt>
                <c:pt idx="112">
                  <c:v>216.27691051897403</c:v>
                </c:pt>
                <c:pt idx="113">
                  <c:v>212.95406571934393</c:v>
                </c:pt>
                <c:pt idx="114">
                  <c:v>216.49818866161857</c:v>
                </c:pt>
                <c:pt idx="115">
                  <c:v>221.89381180942843</c:v>
                </c:pt>
                <c:pt idx="116">
                  <c:v>224.07810862061484</c:v>
                </c:pt>
                <c:pt idx="117">
                  <c:v>228.86566990004297</c:v>
                </c:pt>
                <c:pt idx="118">
                  <c:v>234.14730114468546</c:v>
                </c:pt>
                <c:pt idx="119">
                  <c:v>235.2240512727702</c:v>
                </c:pt>
                <c:pt idx="120">
                  <c:v>239.89510367717889</c:v>
                </c:pt>
                <c:pt idx="121">
                  <c:v>244.74432379008229</c:v>
                </c:pt>
                <c:pt idx="122">
                  <c:v>242.41948339618509</c:v>
                </c:pt>
                <c:pt idx="123">
                  <c:v>243.05780619749621</c:v>
                </c:pt>
                <c:pt idx="124">
                  <c:v>239.72652507688295</c:v>
                </c:pt>
                <c:pt idx="125">
                  <c:v>241.59275628291562</c:v>
                </c:pt>
                <c:pt idx="126">
                  <c:v>232.82062782961847</c:v>
                </c:pt>
                <c:pt idx="127">
                  <c:v>225.19029309521267</c:v>
                </c:pt>
                <c:pt idx="128">
                  <c:v>229.29898531063503</c:v>
                </c:pt>
                <c:pt idx="129">
                  <c:v>225.1196115537189</c:v>
                </c:pt>
                <c:pt idx="130">
                  <c:v>224.44234902032034</c:v>
                </c:pt>
                <c:pt idx="131">
                  <c:v>215.9674327948124</c:v>
                </c:pt>
                <c:pt idx="132">
                  <c:v>213.21680869571517</c:v>
                </c:pt>
                <c:pt idx="133">
                  <c:v>212.85952080270428</c:v>
                </c:pt>
                <c:pt idx="134">
                  <c:v>210.99472345438608</c:v>
                </c:pt>
                <c:pt idx="135">
                  <c:v>209.65530065778884</c:v>
                </c:pt>
                <c:pt idx="136">
                  <c:v>213.34415274161543</c:v>
                </c:pt>
                <c:pt idx="137">
                  <c:v>211.95723956661723</c:v>
                </c:pt>
                <c:pt idx="138">
                  <c:v>201.66243192417215</c:v>
                </c:pt>
                <c:pt idx="139">
                  <c:v>204.16862471940414</c:v>
                </c:pt>
                <c:pt idx="140">
                  <c:v>210.33968129263766</c:v>
                </c:pt>
                <c:pt idx="141">
                  <c:v>210.03696582651165</c:v>
                </c:pt>
                <c:pt idx="142">
                  <c:v>194.6152464176574</c:v>
                </c:pt>
                <c:pt idx="143">
                  <c:v>180.64427375959423</c:v>
                </c:pt>
                <c:pt idx="144">
                  <c:v>182.89105625246543</c:v>
                </c:pt>
                <c:pt idx="145">
                  <c:v>180.94684244280577</c:v>
                </c:pt>
                <c:pt idx="146">
                  <c:v>171.48825461819166</c:v>
                </c:pt>
                <c:pt idx="147">
                  <c:v>170.79683534057378</c:v>
                </c:pt>
                <c:pt idx="148">
                  <c:v>188.55640762298685</c:v>
                </c:pt>
                <c:pt idx="149">
                  <c:v>186.24232421461105</c:v>
                </c:pt>
                <c:pt idx="150">
                  <c:v>185.76808596316195</c:v>
                </c:pt>
                <c:pt idx="151">
                  <c:v>193.29340498817646</c:v>
                </c:pt>
                <c:pt idx="152">
                  <c:v>204.96180769426994</c:v>
                </c:pt>
                <c:pt idx="153">
                  <c:v>207.07825949463538</c:v>
                </c:pt>
                <c:pt idx="154">
                  <c:v>205.76294896525283</c:v>
                </c:pt>
                <c:pt idx="155">
                  <c:v>205.92199084862193</c:v>
                </c:pt>
                <c:pt idx="156">
                  <c:v>213.76497821154007</c:v>
                </c:pt>
                <c:pt idx="157">
                  <c:v>213.3669635092165</c:v>
                </c:pt>
                <c:pt idx="158">
                  <c:v>215.93587063310164</c:v>
                </c:pt>
                <c:pt idx="159">
                  <c:v>223.53553922839865</c:v>
                </c:pt>
                <c:pt idx="160">
                  <c:v>226.11359528745066</c:v>
                </c:pt>
                <c:pt idx="161">
                  <c:v>227.1492657819538</c:v>
                </c:pt>
                <c:pt idx="162">
                  <c:v>224.71131514777602</c:v>
                </c:pt>
                <c:pt idx="163">
                  <c:v>229.37008215996067</c:v>
                </c:pt>
                <c:pt idx="164">
                  <c:v>231.45761436080559</c:v>
                </c:pt>
                <c:pt idx="165">
                  <c:v>231.48398411144652</c:v>
                </c:pt>
                <c:pt idx="166">
                  <c:v>233.72901901574991</c:v>
                </c:pt>
                <c:pt idx="167">
                  <c:v>234.51758958256136</c:v>
                </c:pt>
                <c:pt idx="168">
                  <c:v>238.83859786712213</c:v>
                </c:pt>
                <c:pt idx="169">
                  <c:v>237.80075258236519</c:v>
                </c:pt>
                <c:pt idx="170">
                  <c:v>242.29893322346555</c:v>
                </c:pt>
                <c:pt idx="171">
                  <c:v>239.29807405758075</c:v>
                </c:pt>
                <c:pt idx="172">
                  <c:v>240.38007427975117</c:v>
                </c:pt>
                <c:pt idx="173">
                  <c:v>245.5000329322219</c:v>
                </c:pt>
                <c:pt idx="174">
                  <c:v>242.4391332682504</c:v>
                </c:pt>
                <c:pt idx="175">
                  <c:v>242.87657193910528</c:v>
                </c:pt>
                <c:pt idx="176">
                  <c:v>236.42541230221204</c:v>
                </c:pt>
                <c:pt idx="177">
                  <c:v>232.98660050068796</c:v>
                </c:pt>
                <c:pt idx="178">
                  <c:v>238.74057418832589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val>
            <c:numRef>
              <c:f>'monthly returns'!$AC$2:$AC$180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103.77497851985468</c:v>
                </c:pt>
                <c:pt idx="2">
                  <c:v>105.34516458062214</c:v>
                </c:pt>
                <c:pt idx="3">
                  <c:v>103.30517885047306</c:v>
                </c:pt>
                <c:pt idx="4">
                  <c:v>107.96498861929143</c:v>
                </c:pt>
                <c:pt idx="5">
                  <c:v>112.60319262791364</c:v>
                </c:pt>
                <c:pt idx="6">
                  <c:v>118.12371558780229</c:v>
                </c:pt>
                <c:pt idx="7">
                  <c:v>125.63196848573767</c:v>
                </c:pt>
                <c:pt idx="8">
                  <c:v>117.31123851251877</c:v>
                </c:pt>
                <c:pt idx="9">
                  <c:v>123.34477266218137</c:v>
                </c:pt>
                <c:pt idx="10">
                  <c:v>115.7154270152396</c:v>
                </c:pt>
                <c:pt idx="11">
                  <c:v>119.25223971339706</c:v>
                </c:pt>
                <c:pt idx="12">
                  <c:v>121.94793514252262</c:v>
                </c:pt>
                <c:pt idx="13">
                  <c:v>125.4515855110767</c:v>
                </c:pt>
                <c:pt idx="14">
                  <c:v>133.37486998859416</c:v>
                </c:pt>
                <c:pt idx="15">
                  <c:v>140.19927545334409</c:v>
                </c:pt>
                <c:pt idx="16">
                  <c:v>140.52185447766814</c:v>
                </c:pt>
                <c:pt idx="17">
                  <c:v>139.70586018560851</c:v>
                </c:pt>
                <c:pt idx="18">
                  <c:v>143.24116550514765</c:v>
                </c:pt>
                <c:pt idx="19">
                  <c:v>143.40094763869138</c:v>
                </c:pt>
                <c:pt idx="20">
                  <c:v>123.40406288783593</c:v>
                </c:pt>
                <c:pt idx="21">
                  <c:v>123.08098140397242</c:v>
                </c:pt>
                <c:pt idx="22">
                  <c:v>131.97099803538316</c:v>
                </c:pt>
                <c:pt idx="23">
                  <c:v>141.30116922334824</c:v>
                </c:pt>
                <c:pt idx="24">
                  <c:v>146.36998105727531</c:v>
                </c:pt>
                <c:pt idx="25">
                  <c:v>151.09862778299771</c:v>
                </c:pt>
                <c:pt idx="26">
                  <c:v>148.88931318805547</c:v>
                </c:pt>
                <c:pt idx="27">
                  <c:v>155.41927736269031</c:v>
                </c:pt>
                <c:pt idx="28">
                  <c:v>162.20348606428462</c:v>
                </c:pt>
                <c:pt idx="29">
                  <c:v>157.24923500535112</c:v>
                </c:pt>
                <c:pt idx="30">
                  <c:v>165.05494395063829</c:v>
                </c:pt>
                <c:pt idx="31">
                  <c:v>161.80503564950422</c:v>
                </c:pt>
                <c:pt idx="32">
                  <c:v>161.220675205129</c:v>
                </c:pt>
                <c:pt idx="33">
                  <c:v>158.34107958456633</c:v>
                </c:pt>
                <c:pt idx="34">
                  <c:v>166.69446942784921</c:v>
                </c:pt>
                <c:pt idx="35">
                  <c:v>172.89130292783162</c:v>
                </c:pt>
                <c:pt idx="36">
                  <c:v>186.87022977474729</c:v>
                </c:pt>
                <c:pt idx="37">
                  <c:v>178.38117585581412</c:v>
                </c:pt>
                <c:pt idx="38">
                  <c:v>180.6417413237798</c:v>
                </c:pt>
                <c:pt idx="39">
                  <c:v>191.46672964159552</c:v>
                </c:pt>
                <c:pt idx="40">
                  <c:v>187.24154737439756</c:v>
                </c:pt>
                <c:pt idx="41">
                  <c:v>182.7490566322146</c:v>
                </c:pt>
                <c:pt idx="42">
                  <c:v>186.73255586093919</c:v>
                </c:pt>
                <c:pt idx="43">
                  <c:v>184.08559900713985</c:v>
                </c:pt>
                <c:pt idx="44">
                  <c:v>191.6983634892799</c:v>
                </c:pt>
                <c:pt idx="45">
                  <c:v>182.0672190371869</c:v>
                </c:pt>
                <c:pt idx="46">
                  <c:v>181.25976655729787</c:v>
                </c:pt>
                <c:pt idx="47">
                  <c:v>169.96749086779778</c:v>
                </c:pt>
                <c:pt idx="48">
                  <c:v>169.3750910707914</c:v>
                </c:pt>
                <c:pt idx="49">
                  <c:v>173.86959165113217</c:v>
                </c:pt>
                <c:pt idx="50">
                  <c:v>160.20520447590948</c:v>
                </c:pt>
                <c:pt idx="51">
                  <c:v>152.49797760035364</c:v>
                </c:pt>
                <c:pt idx="52">
                  <c:v>163.05415006456593</c:v>
                </c:pt>
                <c:pt idx="53">
                  <c:v>161.6563076258283</c:v>
                </c:pt>
                <c:pt idx="54">
                  <c:v>157.46428768823378</c:v>
                </c:pt>
                <c:pt idx="55">
                  <c:v>153.98777013480978</c:v>
                </c:pt>
                <c:pt idx="56">
                  <c:v>144.05715979720722</c:v>
                </c:pt>
                <c:pt idx="57">
                  <c:v>131.0550142949738</c:v>
                </c:pt>
                <c:pt idx="58">
                  <c:v>134.24412499183492</c:v>
                </c:pt>
                <c:pt idx="59">
                  <c:v>142.45129910913911</c:v>
                </c:pt>
                <c:pt idx="60">
                  <c:v>143.90642193537352</c:v>
                </c:pt>
                <c:pt idx="61">
                  <c:v>140.99868858060191</c:v>
                </c:pt>
                <c:pt idx="62">
                  <c:v>139.38026640404769</c:v>
                </c:pt>
                <c:pt idx="63">
                  <c:v>144.69025881690862</c:v>
                </c:pt>
                <c:pt idx="64">
                  <c:v>137.78144014953182</c:v>
                </c:pt>
                <c:pt idx="65">
                  <c:v>135.91580787957037</c:v>
                </c:pt>
                <c:pt idx="66">
                  <c:v>124.94912597163103</c:v>
                </c:pt>
                <c:pt idx="67">
                  <c:v>114.24724024097949</c:v>
                </c:pt>
                <c:pt idx="68">
                  <c:v>114.19900412519272</c:v>
                </c:pt>
                <c:pt idx="69">
                  <c:v>101.39432522196141</c:v>
                </c:pt>
                <c:pt idx="70">
                  <c:v>108.75887469161536</c:v>
                </c:pt>
                <c:pt idx="71">
                  <c:v>114.4160666462332</c:v>
                </c:pt>
                <c:pt idx="72">
                  <c:v>106.75958818416136</c:v>
                </c:pt>
                <c:pt idx="73">
                  <c:v>102.67057245215319</c:v>
                </c:pt>
                <c:pt idx="74">
                  <c:v>100.78132458383779</c:v>
                </c:pt>
                <c:pt idx="75">
                  <c:v>99.966837670396501</c:v>
                </c:pt>
                <c:pt idx="76">
                  <c:v>108.03282065711649</c:v>
                </c:pt>
                <c:pt idx="77">
                  <c:v>112.35899729174298</c:v>
                </c:pt>
                <c:pt idx="78">
                  <c:v>114.4753568718878</c:v>
                </c:pt>
                <c:pt idx="79">
                  <c:v>117.55241909145255</c:v>
                </c:pt>
                <c:pt idx="80">
                  <c:v>120.16319885841182</c:v>
                </c:pt>
                <c:pt idx="81">
                  <c:v>118.06291798352926</c:v>
                </c:pt>
                <c:pt idx="82">
                  <c:v>124.34466714567799</c:v>
                </c:pt>
                <c:pt idx="83">
                  <c:v>124.98379567985278</c:v>
                </c:pt>
                <c:pt idx="84">
                  <c:v>130.53798342888427</c:v>
                </c:pt>
                <c:pt idx="85">
                  <c:v>132.59857000015063</c:v>
                </c:pt>
                <c:pt idx="86">
                  <c:v>134.73352058325491</c:v>
                </c:pt>
                <c:pt idx="87">
                  <c:v>133.1934820948542</c:v>
                </c:pt>
                <c:pt idx="88">
                  <c:v>132.3805025600312</c:v>
                </c:pt>
                <c:pt idx="89">
                  <c:v>132.21368599293527</c:v>
                </c:pt>
                <c:pt idx="90">
                  <c:v>134.76567799377941</c:v>
                </c:pt>
                <c:pt idx="91">
                  <c:v>130.73344018972858</c:v>
                </c:pt>
                <c:pt idx="92">
                  <c:v>130.67766718085014</c:v>
                </c:pt>
                <c:pt idx="93">
                  <c:v>132.18554825872633</c:v>
                </c:pt>
                <c:pt idx="94">
                  <c:v>133.72056215173259</c:v>
                </c:pt>
                <c:pt idx="95">
                  <c:v>138.01357645675566</c:v>
                </c:pt>
                <c:pt idx="96">
                  <c:v>142.52817541867424</c:v>
                </c:pt>
                <c:pt idx="97">
                  <c:v>141.02883615296864</c:v>
                </c:pt>
                <c:pt idx="98">
                  <c:v>144.37169946890009</c:v>
                </c:pt>
                <c:pt idx="99">
                  <c:v>142.60756402590667</c:v>
                </c:pt>
                <c:pt idx="100">
                  <c:v>139.06220951557859</c:v>
                </c:pt>
                <c:pt idx="101">
                  <c:v>143.57530109887884</c:v>
                </c:pt>
                <c:pt idx="102">
                  <c:v>145.78913782967609</c:v>
                </c:pt>
                <c:pt idx="103">
                  <c:v>151.20916888167562</c:v>
                </c:pt>
                <c:pt idx="104">
                  <c:v>151.11018435240484</c:v>
                </c:pt>
                <c:pt idx="105">
                  <c:v>155.90013114193962</c:v>
                </c:pt>
                <c:pt idx="106">
                  <c:v>152.91853623486952</c:v>
                </c:pt>
                <c:pt idx="107">
                  <c:v>159.12139924932529</c:v>
                </c:pt>
                <c:pt idx="108">
                  <c:v>162.55470528235696</c:v>
                </c:pt>
                <c:pt idx="109">
                  <c:v>167.8787665623224</c:v>
                </c:pt>
                <c:pt idx="110">
                  <c:v>168.30284241361451</c:v>
                </c:pt>
                <c:pt idx="111">
                  <c:v>172.15469724300436</c:v>
                </c:pt>
                <c:pt idx="112">
                  <c:v>173.63494304621105</c:v>
                </c:pt>
                <c:pt idx="113">
                  <c:v>165.58252646705608</c:v>
                </c:pt>
                <c:pt idx="114">
                  <c:v>166.35229448148672</c:v>
                </c:pt>
                <c:pt idx="115">
                  <c:v>167.3526914245229</c:v>
                </c:pt>
                <c:pt idx="116">
                  <c:v>171.47486948613451</c:v>
                </c:pt>
                <c:pt idx="117">
                  <c:v>174.51575461885918</c:v>
                </c:pt>
                <c:pt idx="118">
                  <c:v>179.99658327513166</c:v>
                </c:pt>
                <c:pt idx="119">
                  <c:v>181.87628441219758</c:v>
                </c:pt>
                <c:pt idx="120">
                  <c:v>186.65969922771959</c:v>
                </c:pt>
                <c:pt idx="121">
                  <c:v>190.03873963049111</c:v>
                </c:pt>
                <c:pt idx="122">
                  <c:v>187.69426341943802</c:v>
                </c:pt>
                <c:pt idx="123">
                  <c:v>190.24726033936102</c:v>
                </c:pt>
                <c:pt idx="124">
                  <c:v>196.73803266991911</c:v>
                </c:pt>
                <c:pt idx="125">
                  <c:v>202.85949723898466</c:v>
                </c:pt>
                <c:pt idx="126">
                  <c:v>200.78182704337718</c:v>
                </c:pt>
                <c:pt idx="127">
                  <c:v>194.59152551740755</c:v>
                </c:pt>
                <c:pt idx="128">
                  <c:v>194.27145879078071</c:v>
                </c:pt>
                <c:pt idx="129">
                  <c:v>200.06079760427272</c:v>
                </c:pt>
                <c:pt idx="130">
                  <c:v>204.32718155370517</c:v>
                </c:pt>
                <c:pt idx="131">
                  <c:v>195.26984589565905</c:v>
                </c:pt>
                <c:pt idx="132">
                  <c:v>193.61524663226473</c:v>
                </c:pt>
                <c:pt idx="133">
                  <c:v>177.14512538877787</c:v>
                </c:pt>
                <c:pt idx="134">
                  <c:v>173.7856809080447</c:v>
                </c:pt>
                <c:pt idx="135">
                  <c:v>169.44543540631375</c:v>
                </c:pt>
                <c:pt idx="136">
                  <c:v>179.23083493701654</c:v>
                </c:pt>
                <c:pt idx="137">
                  <c:v>181.28388461519123</c:v>
                </c:pt>
                <c:pt idx="138">
                  <c:v>165.99002115354651</c:v>
                </c:pt>
                <c:pt idx="139">
                  <c:v>162.77980715602865</c:v>
                </c:pt>
                <c:pt idx="140">
                  <c:v>164.20277257173856</c:v>
                </c:pt>
                <c:pt idx="141">
                  <c:v>146.34988267569744</c:v>
                </c:pt>
                <c:pt idx="142">
                  <c:v>123.1452962250214</c:v>
                </c:pt>
                <c:pt idx="143">
                  <c:v>115.38882831459988</c:v>
                </c:pt>
                <c:pt idx="144">
                  <c:v>116.4284171017128</c:v>
                </c:pt>
                <c:pt idx="145">
                  <c:v>108.15542078474122</c:v>
                </c:pt>
                <c:pt idx="146">
                  <c:v>98.325804814567221</c:v>
                </c:pt>
                <c:pt idx="147">
                  <c:v>104.33723074449419</c:v>
                </c:pt>
                <c:pt idx="148">
                  <c:v>114.86878269127368</c:v>
                </c:pt>
                <c:pt idx="149">
                  <c:v>121.03446369981046</c:v>
                </c:pt>
                <c:pt idx="150">
                  <c:v>120.76464292712819</c:v>
                </c:pt>
                <c:pt idx="151">
                  <c:v>129.7169645414302</c:v>
                </c:pt>
                <c:pt idx="152">
                  <c:v>134.27527748328055</c:v>
                </c:pt>
                <c:pt idx="153">
                  <c:v>138.18190040247001</c:v>
                </c:pt>
                <c:pt idx="154">
                  <c:v>134.96515443093935</c:v>
                </c:pt>
                <c:pt idx="155">
                  <c:v>138.81851663894756</c:v>
                </c:pt>
                <c:pt idx="156">
                  <c:v>143.62805935052069</c:v>
                </c:pt>
                <c:pt idx="157">
                  <c:v>138.3959481662738</c:v>
                </c:pt>
                <c:pt idx="158">
                  <c:v>140.80926133423094</c:v>
                </c:pt>
                <c:pt idx="159">
                  <c:v>149.56512126860972</c:v>
                </c:pt>
                <c:pt idx="160">
                  <c:v>149.67264761005106</c:v>
                </c:pt>
                <c:pt idx="161">
                  <c:v>138.149240532406</c:v>
                </c:pt>
                <c:pt idx="162">
                  <c:v>132.1709769320824</c:v>
                </c:pt>
                <c:pt idx="163">
                  <c:v>139.787761090538</c:v>
                </c:pt>
                <c:pt idx="164">
                  <c:v>134.81491902864505</c:v>
                </c:pt>
                <c:pt idx="165">
                  <c:v>144.05615487812827</c:v>
                </c:pt>
                <c:pt idx="166">
                  <c:v>148.02407786113005</c:v>
                </c:pt>
                <c:pt idx="167">
                  <c:v>147.28696971676339</c:v>
                </c:pt>
                <c:pt idx="168">
                  <c:v>155.52579878505264</c:v>
                </c:pt>
                <c:pt idx="169">
                  <c:v>158.42599524673255</c:v>
                </c:pt>
                <c:pt idx="170">
                  <c:v>162.76724566754243</c:v>
                </c:pt>
                <c:pt idx="171">
                  <c:v>160.23183483150001</c:v>
                </c:pt>
                <c:pt idx="172">
                  <c:v>163.51993005763194</c:v>
                </c:pt>
                <c:pt idx="173">
                  <c:v>160.7925796775213</c:v>
                </c:pt>
                <c:pt idx="174">
                  <c:v>157.94815622471984</c:v>
                </c:pt>
                <c:pt idx="175">
                  <c:v>153.43908431773514</c:v>
                </c:pt>
                <c:pt idx="176">
                  <c:v>142.69700182392799</c:v>
                </c:pt>
                <c:pt idx="177">
                  <c:v>133.89843282869634</c:v>
                </c:pt>
                <c:pt idx="178">
                  <c:v>145.38566281950133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val>
            <c:numRef>
              <c:f>'monthly returns'!$AH$2:$AH$180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101.71313652735539</c:v>
                </c:pt>
                <c:pt idx="2">
                  <c:v>104.78047802194078</c:v>
                </c:pt>
                <c:pt idx="3">
                  <c:v>104.83180797551366</c:v>
                </c:pt>
                <c:pt idx="4">
                  <c:v>106.00932710299733</c:v>
                </c:pt>
                <c:pt idx="5">
                  <c:v>107.90392903923677</c:v>
                </c:pt>
                <c:pt idx="6">
                  <c:v>107.83752237209464</c:v>
                </c:pt>
                <c:pt idx="7">
                  <c:v>110.66002851729421</c:v>
                </c:pt>
                <c:pt idx="8">
                  <c:v>109.34420068885831</c:v>
                </c:pt>
                <c:pt idx="9">
                  <c:v>110.97012474031746</c:v>
                </c:pt>
                <c:pt idx="10">
                  <c:v>111.67999896647979</c:v>
                </c:pt>
                <c:pt idx="11">
                  <c:v>111.73341597141633</c:v>
                </c:pt>
                <c:pt idx="12">
                  <c:v>112.45981925881041</c:v>
                </c:pt>
                <c:pt idx="13">
                  <c:v>117.37162404233652</c:v>
                </c:pt>
                <c:pt idx="14">
                  <c:v>118.1602247811837</c:v>
                </c:pt>
                <c:pt idx="15">
                  <c:v>120.08839535521315</c:v>
                </c:pt>
                <c:pt idx="16">
                  <c:v>119.83491858767357</c:v>
                </c:pt>
                <c:pt idx="17">
                  <c:v>117.83215504312898</c:v>
                </c:pt>
                <c:pt idx="18">
                  <c:v>117.75848423423805</c:v>
                </c:pt>
                <c:pt idx="19">
                  <c:v>114.02007491559586</c:v>
                </c:pt>
                <c:pt idx="20">
                  <c:v>112.10039132789169</c:v>
                </c:pt>
                <c:pt idx="21">
                  <c:v>112.54474895553646</c:v>
                </c:pt>
                <c:pt idx="22">
                  <c:v>111.00341310483168</c:v>
                </c:pt>
                <c:pt idx="23">
                  <c:v>112.10464113030031</c:v>
                </c:pt>
                <c:pt idx="24">
                  <c:v>112.20031543314936</c:v>
                </c:pt>
                <c:pt idx="25">
                  <c:v>111.90910796507474</c:v>
                </c:pt>
                <c:pt idx="26">
                  <c:v>114.98572586407816</c:v>
                </c:pt>
                <c:pt idx="27">
                  <c:v>116.61582115384635</c:v>
                </c:pt>
                <c:pt idx="28">
                  <c:v>118.72408355649007</c:v>
                </c:pt>
                <c:pt idx="29">
                  <c:v>120.42511937977878</c:v>
                </c:pt>
                <c:pt idx="30">
                  <c:v>120.9446925083458</c:v>
                </c:pt>
                <c:pt idx="31">
                  <c:v>121.0754062650816</c:v>
                </c:pt>
                <c:pt idx="32">
                  <c:v>121.85181076058588</c:v>
                </c:pt>
                <c:pt idx="33">
                  <c:v>120.69903763946199</c:v>
                </c:pt>
                <c:pt idx="34">
                  <c:v>119.58755233363462</c:v>
                </c:pt>
                <c:pt idx="35">
                  <c:v>120.83787557207519</c:v>
                </c:pt>
                <c:pt idx="36">
                  <c:v>121.00062327387344</c:v>
                </c:pt>
                <c:pt idx="37">
                  <c:v>120.54625208792737</c:v>
                </c:pt>
                <c:pt idx="38">
                  <c:v>118.23336122498681</c:v>
                </c:pt>
                <c:pt idx="39">
                  <c:v>122.00525313212364</c:v>
                </c:pt>
                <c:pt idx="40">
                  <c:v>124.25060979388131</c:v>
                </c:pt>
                <c:pt idx="41">
                  <c:v>123.95071236337654</c:v>
                </c:pt>
                <c:pt idx="42">
                  <c:v>126.20966353397968</c:v>
                </c:pt>
                <c:pt idx="43">
                  <c:v>128.01060282732487</c:v>
                </c:pt>
                <c:pt idx="44">
                  <c:v>130.66709670985136</c:v>
                </c:pt>
                <c:pt idx="45">
                  <c:v>130.76592099122496</c:v>
                </c:pt>
                <c:pt idx="46">
                  <c:v>130.56445573623174</c:v>
                </c:pt>
                <c:pt idx="47">
                  <c:v>132.29563298444384</c:v>
                </c:pt>
                <c:pt idx="48">
                  <c:v>132.65174443827951</c:v>
                </c:pt>
                <c:pt idx="49">
                  <c:v>135.14540040859069</c:v>
                </c:pt>
                <c:pt idx="50">
                  <c:v>136.47524277497106</c:v>
                </c:pt>
                <c:pt idx="51">
                  <c:v>135.93345699238552</c:v>
                </c:pt>
                <c:pt idx="52">
                  <c:v>136.85733375243558</c:v>
                </c:pt>
                <c:pt idx="53">
                  <c:v>139.66177148272629</c:v>
                </c:pt>
                <c:pt idx="54">
                  <c:v>138.98572496846268</c:v>
                </c:pt>
                <c:pt idx="55">
                  <c:v>138.33195705686106</c:v>
                </c:pt>
                <c:pt idx="56">
                  <c:v>137.89298957077162</c:v>
                </c:pt>
                <c:pt idx="57">
                  <c:v>133.29236377078033</c:v>
                </c:pt>
                <c:pt idx="58">
                  <c:v>134.6859520264928</c:v>
                </c:pt>
                <c:pt idx="59">
                  <c:v>135.10752877681398</c:v>
                </c:pt>
                <c:pt idx="60">
                  <c:v>136.05382792443172</c:v>
                </c:pt>
                <c:pt idx="61">
                  <c:v>138.76408498123024</c:v>
                </c:pt>
                <c:pt idx="62">
                  <c:v>141.28717776688285</c:v>
                </c:pt>
                <c:pt idx="63">
                  <c:v>142.73785615684451</c:v>
                </c:pt>
                <c:pt idx="64">
                  <c:v>145.75576003701823</c:v>
                </c:pt>
                <c:pt idx="65">
                  <c:v>147.15823730388266</c:v>
                </c:pt>
                <c:pt idx="66">
                  <c:v>142.83790784967189</c:v>
                </c:pt>
                <c:pt idx="67">
                  <c:v>142.08799415523572</c:v>
                </c:pt>
                <c:pt idx="68">
                  <c:v>140.72501712412716</c:v>
                </c:pt>
                <c:pt idx="69">
                  <c:v>136.86555461001603</c:v>
                </c:pt>
                <c:pt idx="70">
                  <c:v>140.19603912614306</c:v>
                </c:pt>
                <c:pt idx="71">
                  <c:v>141.39377554840311</c:v>
                </c:pt>
                <c:pt idx="72">
                  <c:v>140.84632390041531</c:v>
                </c:pt>
                <c:pt idx="73">
                  <c:v>138.35180952083877</c:v>
                </c:pt>
                <c:pt idx="74">
                  <c:v>138.0565379557859</c:v>
                </c:pt>
                <c:pt idx="75">
                  <c:v>136.24282415699625</c:v>
                </c:pt>
                <c:pt idx="76">
                  <c:v>137.73617439343312</c:v>
                </c:pt>
                <c:pt idx="77">
                  <c:v>141.65586217049307</c:v>
                </c:pt>
                <c:pt idx="78">
                  <c:v>144.1125084123893</c:v>
                </c:pt>
                <c:pt idx="79">
                  <c:v>145.80928907706812</c:v>
                </c:pt>
                <c:pt idx="80">
                  <c:v>147.46223756265394</c:v>
                </c:pt>
                <c:pt idx="81">
                  <c:v>147.5408114537172</c:v>
                </c:pt>
                <c:pt idx="82">
                  <c:v>150.17367957935946</c:v>
                </c:pt>
                <c:pt idx="83">
                  <c:v>152.99266960009234</c:v>
                </c:pt>
                <c:pt idx="84">
                  <c:v>154.50899569581335</c:v>
                </c:pt>
                <c:pt idx="85">
                  <c:v>156.14598090112457</c:v>
                </c:pt>
                <c:pt idx="86">
                  <c:v>161.10811921828497</c:v>
                </c:pt>
                <c:pt idx="87">
                  <c:v>163.09931072567096</c:v>
                </c:pt>
                <c:pt idx="88">
                  <c:v>161.73494509552819</c:v>
                </c:pt>
                <c:pt idx="89">
                  <c:v>163.83024954609991</c:v>
                </c:pt>
                <c:pt idx="90">
                  <c:v>166.1283662899414</c:v>
                </c:pt>
                <c:pt idx="91">
                  <c:v>167.70590275605497</c:v>
                </c:pt>
                <c:pt idx="92">
                  <c:v>169.31326466819849</c:v>
                </c:pt>
                <c:pt idx="93">
                  <c:v>170.2575244145095</c:v>
                </c:pt>
                <c:pt idx="94">
                  <c:v>171.21920166593301</c:v>
                </c:pt>
                <c:pt idx="95">
                  <c:v>175.44050337607908</c:v>
                </c:pt>
                <c:pt idx="96">
                  <c:v>179.630243842754</c:v>
                </c:pt>
                <c:pt idx="97">
                  <c:v>181.36160540321026</c:v>
                </c:pt>
                <c:pt idx="98">
                  <c:v>182.53952482340159</c:v>
                </c:pt>
                <c:pt idx="99">
                  <c:v>181.24938150063315</c:v>
                </c:pt>
                <c:pt idx="100">
                  <c:v>183.88757683974711</c:v>
                </c:pt>
                <c:pt idx="101">
                  <c:v>189.32342204603646</c:v>
                </c:pt>
                <c:pt idx="102">
                  <c:v>191.22881930357229</c:v>
                </c:pt>
                <c:pt idx="103">
                  <c:v>192.12083104405653</c:v>
                </c:pt>
                <c:pt idx="104">
                  <c:v>193.54000913871542</c:v>
                </c:pt>
                <c:pt idx="105">
                  <c:v>197.00266013155519</c:v>
                </c:pt>
                <c:pt idx="106">
                  <c:v>193.3773192531329</c:v>
                </c:pt>
                <c:pt idx="107">
                  <c:v>196.22358454936878</c:v>
                </c:pt>
                <c:pt idx="108">
                  <c:v>199.54615527010606</c:v>
                </c:pt>
                <c:pt idx="109">
                  <c:v>204.22669503285098</c:v>
                </c:pt>
                <c:pt idx="110">
                  <c:v>210.24734727287014</c:v>
                </c:pt>
                <c:pt idx="111">
                  <c:v>213.85983342394124</c:v>
                </c:pt>
                <c:pt idx="112">
                  <c:v>212.11837239599285</c:v>
                </c:pt>
                <c:pt idx="113">
                  <c:v>209.70787453307867</c:v>
                </c:pt>
                <c:pt idx="114">
                  <c:v>211.64819558589758</c:v>
                </c:pt>
                <c:pt idx="115">
                  <c:v>217.49844861631408</c:v>
                </c:pt>
                <c:pt idx="116">
                  <c:v>218.78854371575778</c:v>
                </c:pt>
                <c:pt idx="117">
                  <c:v>223.81679699289714</c:v>
                </c:pt>
                <c:pt idx="118">
                  <c:v>228.98160516829699</c:v>
                </c:pt>
                <c:pt idx="119">
                  <c:v>231.91625378095702</c:v>
                </c:pt>
                <c:pt idx="120">
                  <c:v>239.73350135606313</c:v>
                </c:pt>
                <c:pt idx="121">
                  <c:v>239.72860230828903</c:v>
                </c:pt>
                <c:pt idx="122">
                  <c:v>239.12877566699683</c:v>
                </c:pt>
                <c:pt idx="123">
                  <c:v>242.65797050643556</c:v>
                </c:pt>
                <c:pt idx="124">
                  <c:v>239.63463001129807</c:v>
                </c:pt>
                <c:pt idx="125">
                  <c:v>240.28976133110041</c:v>
                </c:pt>
                <c:pt idx="126">
                  <c:v>232.22683246386106</c:v>
                </c:pt>
                <c:pt idx="127">
                  <c:v>225.42658362017161</c:v>
                </c:pt>
                <c:pt idx="128">
                  <c:v>227.27875798669558</c:v>
                </c:pt>
                <c:pt idx="129">
                  <c:v>222.2976565843237</c:v>
                </c:pt>
                <c:pt idx="130">
                  <c:v>221.7215356304564</c:v>
                </c:pt>
                <c:pt idx="131">
                  <c:v>214.31992370616609</c:v>
                </c:pt>
                <c:pt idx="132">
                  <c:v>211.51027197675268</c:v>
                </c:pt>
                <c:pt idx="133">
                  <c:v>211.98917614155573</c:v>
                </c:pt>
                <c:pt idx="134">
                  <c:v>213.34802038464508</c:v>
                </c:pt>
                <c:pt idx="135">
                  <c:v>211.28412974800185</c:v>
                </c:pt>
                <c:pt idx="136">
                  <c:v>211.75278156011734</c:v>
                </c:pt>
                <c:pt idx="137">
                  <c:v>208.8267260947141</c:v>
                </c:pt>
                <c:pt idx="138">
                  <c:v>198.8101286585466</c:v>
                </c:pt>
                <c:pt idx="139">
                  <c:v>199.06459759556731</c:v>
                </c:pt>
                <c:pt idx="140">
                  <c:v>200.97937962069651</c:v>
                </c:pt>
                <c:pt idx="141">
                  <c:v>194.38218289069994</c:v>
                </c:pt>
                <c:pt idx="142">
                  <c:v>177.13498202055831</c:v>
                </c:pt>
                <c:pt idx="143">
                  <c:v>165.9985502393275</c:v>
                </c:pt>
                <c:pt idx="144">
                  <c:v>166.39544921581734</c:v>
                </c:pt>
                <c:pt idx="145">
                  <c:v>163.53084149729594</c:v>
                </c:pt>
                <c:pt idx="146">
                  <c:v>157.64881406267602</c:v>
                </c:pt>
                <c:pt idx="147">
                  <c:v>156.90241549476127</c:v>
                </c:pt>
                <c:pt idx="148">
                  <c:v>170.40418609351963</c:v>
                </c:pt>
                <c:pt idx="149">
                  <c:v>171.30165399223853</c:v>
                </c:pt>
                <c:pt idx="150">
                  <c:v>170.79496911959623</c:v>
                </c:pt>
                <c:pt idx="151">
                  <c:v>178.55640803940929</c:v>
                </c:pt>
                <c:pt idx="152">
                  <c:v>190.45411014451236</c:v>
                </c:pt>
                <c:pt idx="153">
                  <c:v>192.4235491210766</c:v>
                </c:pt>
                <c:pt idx="154">
                  <c:v>193.27455186066814</c:v>
                </c:pt>
                <c:pt idx="155">
                  <c:v>191.55195037310003</c:v>
                </c:pt>
                <c:pt idx="156">
                  <c:v>195.50616867414135</c:v>
                </c:pt>
                <c:pt idx="157">
                  <c:v>194.16695786132772</c:v>
                </c:pt>
                <c:pt idx="158">
                  <c:v>193.25746091743861</c:v>
                </c:pt>
                <c:pt idx="159">
                  <c:v>198.85541083179916</c:v>
                </c:pt>
                <c:pt idx="160">
                  <c:v>197.1308111224439</c:v>
                </c:pt>
                <c:pt idx="161">
                  <c:v>192.71557542418745</c:v>
                </c:pt>
                <c:pt idx="162">
                  <c:v>191.4668446979471</c:v>
                </c:pt>
                <c:pt idx="163">
                  <c:v>199.38234644276227</c:v>
                </c:pt>
                <c:pt idx="164">
                  <c:v>199.8592421214789</c:v>
                </c:pt>
                <c:pt idx="165">
                  <c:v>205.23721942008763</c:v>
                </c:pt>
                <c:pt idx="166">
                  <c:v>208.27720493242424</c:v>
                </c:pt>
                <c:pt idx="167">
                  <c:v>203.19201962070937</c:v>
                </c:pt>
                <c:pt idx="168">
                  <c:v>209.98078719150016</c:v>
                </c:pt>
                <c:pt idx="169">
                  <c:v>209.00769262300739</c:v>
                </c:pt>
                <c:pt idx="170">
                  <c:v>213.56115831431239</c:v>
                </c:pt>
                <c:pt idx="171">
                  <c:v>212.90617483177351</c:v>
                </c:pt>
                <c:pt idx="172">
                  <c:v>216.08620600731325</c:v>
                </c:pt>
                <c:pt idx="173">
                  <c:v>219.20793945926644</c:v>
                </c:pt>
                <c:pt idx="174">
                  <c:v>217.55565600563594</c:v>
                </c:pt>
                <c:pt idx="175">
                  <c:v>216.00280057331065</c:v>
                </c:pt>
                <c:pt idx="176">
                  <c:v>208.76271530074195</c:v>
                </c:pt>
                <c:pt idx="177">
                  <c:v>202.0892091840164</c:v>
                </c:pt>
                <c:pt idx="178">
                  <c:v>207.36791595068314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prstClr val="black">
                  <a:lumMod val="50000"/>
                  <a:lumOff val="50000"/>
                </a:prstClr>
              </a:solidFill>
            </a:ln>
          </c:spPr>
          <c:marker>
            <c:symbol val="none"/>
          </c:marker>
          <c:val>
            <c:numRef>
              <c:f>'monthly returns'!$AE$2:$AE$182</c:f>
              <c:numCache>
                <c:formatCode>0.00</c:formatCode>
                <c:ptCount val="181"/>
                <c:pt idx="0" formatCode="General">
                  <c:v>100</c:v>
                </c:pt>
                <c:pt idx="1">
                  <c:v>99.611311539439257</c:v>
                </c:pt>
                <c:pt idx="2">
                  <c:v>97.542955132172196</c:v>
                </c:pt>
                <c:pt idx="3">
                  <c:v>94.981400484952474</c:v>
                </c:pt>
                <c:pt idx="4">
                  <c:v>93.754412151103168</c:v>
                </c:pt>
                <c:pt idx="5">
                  <c:v>102.36380685991696</c:v>
                </c:pt>
                <c:pt idx="6">
                  <c:v>105.5714738143279</c:v>
                </c:pt>
                <c:pt idx="7">
                  <c:v>107.45450184426026</c:v>
                </c:pt>
                <c:pt idx="8">
                  <c:v>109.41616461315704</c:v>
                </c:pt>
                <c:pt idx="9">
                  <c:v>117.82489860953167</c:v>
                </c:pt>
                <c:pt idx="10">
                  <c:v>114.4633814482855</c:v>
                </c:pt>
                <c:pt idx="11">
                  <c:v>113.15993577646171</c:v>
                </c:pt>
                <c:pt idx="12">
                  <c:v>114.27893427750371</c:v>
                </c:pt>
                <c:pt idx="13">
                  <c:v>113.3768117107423</c:v>
                </c:pt>
                <c:pt idx="14">
                  <c:v>122.12112921395951</c:v>
                </c:pt>
                <c:pt idx="15">
                  <c:v>128.10149146450271</c:v>
                </c:pt>
                <c:pt idx="16">
                  <c:v>130.65039215608971</c:v>
                </c:pt>
                <c:pt idx="17">
                  <c:v>127.74329528500003</c:v>
                </c:pt>
                <c:pt idx="18">
                  <c:v>126.29793934614746</c:v>
                </c:pt>
                <c:pt idx="19">
                  <c:v>119.63025248016804</c:v>
                </c:pt>
                <c:pt idx="20">
                  <c:v>98.971522043328079</c:v>
                </c:pt>
                <c:pt idx="21">
                  <c:v>104.93501125732546</c:v>
                </c:pt>
                <c:pt idx="22">
                  <c:v>109.87026085758367</c:v>
                </c:pt>
                <c:pt idx="23">
                  <c:v>114.14028956331263</c:v>
                </c:pt>
                <c:pt idx="24">
                  <c:v>120.50071059803001</c:v>
                </c:pt>
                <c:pt idx="25">
                  <c:v>120.35637435862805</c:v>
                </c:pt>
                <c:pt idx="26">
                  <c:v>111.93587353635225</c:v>
                </c:pt>
                <c:pt idx="27">
                  <c:v>112.81834342174216</c:v>
                </c:pt>
                <c:pt idx="28">
                  <c:v>120.58746447214359</c:v>
                </c:pt>
                <c:pt idx="29">
                  <c:v>120.60291701140969</c:v>
                </c:pt>
                <c:pt idx="30">
                  <c:v>124.51258235168046</c:v>
                </c:pt>
                <c:pt idx="31">
                  <c:v>124.76631342098575</c:v>
                </c:pt>
                <c:pt idx="32">
                  <c:v>121.47881517842552</c:v>
                </c:pt>
                <c:pt idx="33">
                  <c:v>121.21301771223274</c:v>
                </c:pt>
                <c:pt idx="34">
                  <c:v>120.82574964943502</c:v>
                </c:pt>
                <c:pt idx="35">
                  <c:v>125.83243880554235</c:v>
                </c:pt>
                <c:pt idx="36">
                  <c:v>139.41361794562147</c:v>
                </c:pt>
                <c:pt idx="37">
                  <c:v>135.34363472196696</c:v>
                </c:pt>
                <c:pt idx="38">
                  <c:v>153.27884049548942</c:v>
                </c:pt>
                <c:pt idx="39">
                  <c:v>145.26174545845174</c:v>
                </c:pt>
                <c:pt idx="40">
                  <c:v>135.01143710834515</c:v>
                </c:pt>
                <c:pt idx="41">
                  <c:v>129.75570800934909</c:v>
                </c:pt>
                <c:pt idx="42">
                  <c:v>140.37645534805827</c:v>
                </c:pt>
                <c:pt idx="43">
                  <c:v>136.02307021838047</c:v>
                </c:pt>
                <c:pt idx="44">
                  <c:v>141.68807682768966</c:v>
                </c:pt>
                <c:pt idx="45">
                  <c:v>136.58003885650345</c:v>
                </c:pt>
                <c:pt idx="46">
                  <c:v>129.08038231854727</c:v>
                </c:pt>
                <c:pt idx="47">
                  <c:v>118.77234370223481</c:v>
                </c:pt>
                <c:pt idx="48">
                  <c:v>131.91300498069742</c:v>
                </c:pt>
                <c:pt idx="49">
                  <c:v>136.91758584883488</c:v>
                </c:pt>
                <c:pt idx="50">
                  <c:v>128.48962941732475</c:v>
                </c:pt>
                <c:pt idx="51">
                  <c:v>118.68663713358191</c:v>
                </c:pt>
                <c:pt idx="52">
                  <c:v>127.6983919214786</c:v>
                </c:pt>
                <c:pt idx="53">
                  <c:v>127.67159880192793</c:v>
                </c:pt>
                <c:pt idx="54">
                  <c:v>129.17371793530111</c:v>
                </c:pt>
                <c:pt idx="55">
                  <c:v>125.01028931061191</c:v>
                </c:pt>
                <c:pt idx="56">
                  <c:v>123.72681155241921</c:v>
                </c:pt>
                <c:pt idx="57">
                  <c:v>106.52945577309667</c:v>
                </c:pt>
                <c:pt idx="58">
                  <c:v>112.24008300617116</c:v>
                </c:pt>
                <c:pt idx="59">
                  <c:v>118.93943421227867</c:v>
                </c:pt>
                <c:pt idx="60">
                  <c:v>125.94629849896646</c:v>
                </c:pt>
                <c:pt idx="61">
                  <c:v>122.90861811980555</c:v>
                </c:pt>
                <c:pt idx="62">
                  <c:v>121.37095062332037</c:v>
                </c:pt>
                <c:pt idx="63">
                  <c:v>130.87513697361143</c:v>
                </c:pt>
                <c:pt idx="64">
                  <c:v>133.8139480675822</c:v>
                </c:pt>
                <c:pt idx="65">
                  <c:v>131.78594484458083</c:v>
                </c:pt>
                <c:pt idx="66">
                  <c:v>128.19245567743496</c:v>
                </c:pt>
                <c:pt idx="67">
                  <c:v>110.26187970891263</c:v>
                </c:pt>
                <c:pt idx="68">
                  <c:v>110.02171954743712</c:v>
                </c:pt>
                <c:pt idx="69">
                  <c:v>100.93334652893708</c:v>
                </c:pt>
                <c:pt idx="70">
                  <c:v>104.94384135906938</c:v>
                </c:pt>
                <c:pt idx="71">
                  <c:v>113.20941476508956</c:v>
                </c:pt>
                <c:pt idx="72">
                  <c:v>109.96607436241393</c:v>
                </c:pt>
                <c:pt idx="73">
                  <c:v>107.51911462393352</c:v>
                </c:pt>
                <c:pt idx="74">
                  <c:v>104.14165805330374</c:v>
                </c:pt>
                <c:pt idx="75">
                  <c:v>105.25167451974953</c:v>
                </c:pt>
                <c:pt idx="76">
                  <c:v>117.19056537261621</c:v>
                </c:pt>
                <c:pt idx="77">
                  <c:v>131.56626270499845</c:v>
                </c:pt>
                <c:pt idx="78">
                  <c:v>132.97011144902083</c:v>
                </c:pt>
                <c:pt idx="79">
                  <c:v>139.52483875771222</c:v>
                </c:pt>
                <c:pt idx="80">
                  <c:v>144.24824887608486</c:v>
                </c:pt>
                <c:pt idx="81">
                  <c:v>146.61967017509116</c:v>
                </c:pt>
                <c:pt idx="82">
                  <c:v>158.42849644752587</c:v>
                </c:pt>
                <c:pt idx="83">
                  <c:v>165.91422987968124</c:v>
                </c:pt>
                <c:pt idx="84">
                  <c:v>173.60554798818836</c:v>
                </c:pt>
                <c:pt idx="85">
                  <c:v>180.92605376680763</c:v>
                </c:pt>
                <c:pt idx="86">
                  <c:v>184.36670415182147</c:v>
                </c:pt>
                <c:pt idx="87">
                  <c:v>183.97827124108895</c:v>
                </c:pt>
                <c:pt idx="88">
                  <c:v>175.18837588709664</c:v>
                </c:pt>
                <c:pt idx="89">
                  <c:v>178.92490001035318</c:v>
                </c:pt>
                <c:pt idx="90">
                  <c:v>185.46995880331261</c:v>
                </c:pt>
                <c:pt idx="91">
                  <c:v>174.14603933440608</c:v>
                </c:pt>
                <c:pt idx="92">
                  <c:v>174.45493675657633</c:v>
                </c:pt>
                <c:pt idx="93">
                  <c:v>183.68606287703821</c:v>
                </c:pt>
                <c:pt idx="94">
                  <c:v>189.61281193538349</c:v>
                </c:pt>
                <c:pt idx="95">
                  <c:v>208.53274465699707</c:v>
                </c:pt>
                <c:pt idx="96">
                  <c:v>217.50350216721483</c:v>
                </c:pt>
                <c:pt idx="97">
                  <c:v>209.25230252159093</c:v>
                </c:pt>
                <c:pt idx="98">
                  <c:v>216.17625341336978</c:v>
                </c:pt>
                <c:pt idx="99">
                  <c:v>208.79665357508739</c:v>
                </c:pt>
                <c:pt idx="100">
                  <c:v>197.89455897190496</c:v>
                </c:pt>
                <c:pt idx="101">
                  <c:v>204.92140746135564</c:v>
                </c:pt>
                <c:pt idx="102">
                  <c:v>210.28129941146582</c:v>
                </c:pt>
                <c:pt idx="103">
                  <c:v>222.37725041385863</c:v>
                </c:pt>
                <c:pt idx="104">
                  <c:v>222.56365513885692</c:v>
                </c:pt>
                <c:pt idx="105">
                  <c:v>222.82349320961069</c:v>
                </c:pt>
                <c:pt idx="106">
                  <c:v>214.94103022383177</c:v>
                </c:pt>
                <c:pt idx="107">
                  <c:v>223.25520708198565</c:v>
                </c:pt>
                <c:pt idx="108">
                  <c:v>225.99405564605419</c:v>
                </c:pt>
                <c:pt idx="109">
                  <c:v>248.53064808677513</c:v>
                </c:pt>
                <c:pt idx="110">
                  <c:v>248.19646931463782</c:v>
                </c:pt>
                <c:pt idx="111">
                  <c:v>261.77177252757917</c:v>
                </c:pt>
                <c:pt idx="112">
                  <c:v>269.80641446670052</c:v>
                </c:pt>
                <c:pt idx="113">
                  <c:v>257.71235414027478</c:v>
                </c:pt>
                <c:pt idx="114">
                  <c:v>258.58860793003834</c:v>
                </c:pt>
                <c:pt idx="115">
                  <c:v>253.07242297865884</c:v>
                </c:pt>
                <c:pt idx="116">
                  <c:v>261.45944312065615</c:v>
                </c:pt>
                <c:pt idx="117">
                  <c:v>263.93139976184386</c:v>
                </c:pt>
                <c:pt idx="118">
                  <c:v>279.46346263461055</c:v>
                </c:pt>
                <c:pt idx="119">
                  <c:v>292.77700406112223</c:v>
                </c:pt>
                <c:pt idx="120">
                  <c:v>297.35610183192267</c:v>
                </c:pt>
                <c:pt idx="121">
                  <c:v>300.90288074845358</c:v>
                </c:pt>
                <c:pt idx="122">
                  <c:v>301.1442748238203</c:v>
                </c:pt>
                <c:pt idx="123">
                  <c:v>308.85931549125769</c:v>
                </c:pt>
                <c:pt idx="124">
                  <c:v>320.09336622409069</c:v>
                </c:pt>
                <c:pt idx="125">
                  <c:v>329.26774863835357</c:v>
                </c:pt>
                <c:pt idx="126">
                  <c:v>324.68649895350711</c:v>
                </c:pt>
                <c:pt idx="127">
                  <c:v>309.02484204660311</c:v>
                </c:pt>
                <c:pt idx="128">
                  <c:v>311.03839276286777</c:v>
                </c:pt>
                <c:pt idx="129">
                  <c:v>321.0557584754917</c:v>
                </c:pt>
                <c:pt idx="130">
                  <c:v>334.41468149292672</c:v>
                </c:pt>
                <c:pt idx="131">
                  <c:v>312.12599508375223</c:v>
                </c:pt>
                <c:pt idx="132">
                  <c:v>309.35562023611931</c:v>
                </c:pt>
                <c:pt idx="133">
                  <c:v>287.25608979334964</c:v>
                </c:pt>
                <c:pt idx="134">
                  <c:v>285.22609780462824</c:v>
                </c:pt>
                <c:pt idx="135">
                  <c:v>291.24362484791567</c:v>
                </c:pt>
                <c:pt idx="136">
                  <c:v>300.29501930624144</c:v>
                </c:pt>
                <c:pt idx="137">
                  <c:v>311.68548672424259</c:v>
                </c:pt>
                <c:pt idx="138">
                  <c:v>287.89336072250245</c:v>
                </c:pt>
                <c:pt idx="139">
                  <c:v>290.6327218426373</c:v>
                </c:pt>
                <c:pt idx="140">
                  <c:v>290.67543068269532</c:v>
                </c:pt>
                <c:pt idx="141">
                  <c:v>256.29983593725825</c:v>
                </c:pt>
                <c:pt idx="142">
                  <c:v>193.71503867011563</c:v>
                </c:pt>
                <c:pt idx="143">
                  <c:v>174.03954647857927</c:v>
                </c:pt>
                <c:pt idx="144">
                  <c:v>190.69526818089349</c:v>
                </c:pt>
                <c:pt idx="145">
                  <c:v>167.0283634542069</c:v>
                </c:pt>
                <c:pt idx="146">
                  <c:v>148.43376649760498</c:v>
                </c:pt>
                <c:pt idx="147">
                  <c:v>162.79166497594963</c:v>
                </c:pt>
                <c:pt idx="148">
                  <c:v>190.19550504579385</c:v>
                </c:pt>
                <c:pt idx="149">
                  <c:v>205.40342024003252</c:v>
                </c:pt>
                <c:pt idx="150">
                  <c:v>206.51775466184782</c:v>
                </c:pt>
                <c:pt idx="151">
                  <c:v>227.00285846226322</c:v>
                </c:pt>
                <c:pt idx="152">
                  <c:v>238.27323127377039</c:v>
                </c:pt>
                <c:pt idx="153">
                  <c:v>254.27698523713923</c:v>
                </c:pt>
                <c:pt idx="154">
                  <c:v>240.41296651042535</c:v>
                </c:pt>
                <c:pt idx="155">
                  <c:v>248.66866236155255</c:v>
                </c:pt>
                <c:pt idx="156">
                  <c:v>260.10883616193115</c:v>
                </c:pt>
                <c:pt idx="157">
                  <c:v>249.46907686381388</c:v>
                </c:pt>
                <c:pt idx="158">
                  <c:v>253.78890154000595</c:v>
                </c:pt>
                <c:pt idx="159">
                  <c:v>273.94074138020017</c:v>
                </c:pt>
                <c:pt idx="160">
                  <c:v>283.56605587821014</c:v>
                </c:pt>
                <c:pt idx="161">
                  <c:v>251.60538304925015</c:v>
                </c:pt>
                <c:pt idx="162">
                  <c:v>237.6428991402704</c:v>
                </c:pt>
                <c:pt idx="163">
                  <c:v>262.09158352808942</c:v>
                </c:pt>
                <c:pt idx="164">
                  <c:v>243.55403274185986</c:v>
                </c:pt>
                <c:pt idx="165">
                  <c:v>280.33202132648739</c:v>
                </c:pt>
                <c:pt idx="166">
                  <c:v>294.96255108848186</c:v>
                </c:pt>
                <c:pt idx="167">
                  <c:v>290.26519462515773</c:v>
                </c:pt>
                <c:pt idx="168">
                  <c:v>318.8543739282112</c:v>
                </c:pt>
                <c:pt idx="169">
                  <c:v>322.89190564984114</c:v>
                </c:pt>
                <c:pt idx="170">
                  <c:v>338.89982163165826</c:v>
                </c:pt>
                <c:pt idx="171">
                  <c:v>349.59489806794011</c:v>
                </c:pt>
                <c:pt idx="172">
                  <c:v>369.1160354706646</c:v>
                </c:pt>
                <c:pt idx="173">
                  <c:v>358.54302086527088</c:v>
                </c:pt>
                <c:pt idx="174">
                  <c:v>351.45950176367154</c:v>
                </c:pt>
                <c:pt idx="175">
                  <c:v>337.73127283859645</c:v>
                </c:pt>
                <c:pt idx="176">
                  <c:v>307.55585358060051</c:v>
                </c:pt>
                <c:pt idx="177">
                  <c:v>265.71718709547997</c:v>
                </c:pt>
                <c:pt idx="178">
                  <c:v>306.81827430915644</c:v>
                </c:pt>
                <c:pt idx="179">
                  <c:v>296.92089227395138</c:v>
                </c:pt>
                <c:pt idx="180">
                  <c:v>292.42844745802529</c:v>
                </c:pt>
              </c:numCache>
            </c:numRef>
          </c:val>
        </c:ser>
        <c:marker val="1"/>
        <c:axId val="305763840"/>
        <c:axId val="305765376"/>
      </c:lineChart>
      <c:catAx>
        <c:axId val="305763840"/>
        <c:scaling>
          <c:orientation val="minMax"/>
        </c:scaling>
        <c:axPos val="b"/>
        <c:numFmt formatCode="d/m/yyyy" sourceLinked="1"/>
        <c:tickLblPos val="nextTo"/>
        <c:crossAx val="305765376"/>
        <c:crosses val="autoZero"/>
        <c:auto val="1"/>
        <c:lblAlgn val="ctr"/>
        <c:lblOffset val="100"/>
      </c:catAx>
      <c:valAx>
        <c:axId val="305765376"/>
        <c:scaling>
          <c:orientation val="minMax"/>
        </c:scaling>
        <c:axPos val="l"/>
        <c:majorGridlines/>
        <c:numFmt formatCode="General" sourceLinked="1"/>
        <c:tickLblPos val="nextTo"/>
        <c:crossAx val="30576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returns'!$AS$40:$AS$77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98.464496871591763</c:v>
                </c:pt>
                <c:pt idx="3">
                  <c:v>107.04322369553981</c:v>
                </c:pt>
                <c:pt idx="4">
                  <c:v>113.98599391538941</c:v>
                </c:pt>
                <c:pt idx="5">
                  <c:v>107.59619616172044</c:v>
                </c:pt>
                <c:pt idx="6">
                  <c:v>121.8213650192295</c:v>
                </c:pt>
                <c:pt idx="7">
                  <c:v>120.00937565773096</c:v>
                </c:pt>
                <c:pt idx="8">
                  <c:v>121.76396303312085</c:v>
                </c:pt>
                <c:pt idx="9">
                  <c:v>127.83613646365494</c:v>
                </c:pt>
                <c:pt idx="10">
                  <c:v>115.41530336949653</c:v>
                </c:pt>
                <c:pt idx="11">
                  <c:v>118.81637104643815</c:v>
                </c:pt>
                <c:pt idx="12">
                  <c:v>119.0909438799915</c:v>
                </c:pt>
                <c:pt idx="13">
                  <c:v>115.70709679888255</c:v>
                </c:pt>
                <c:pt idx="14">
                  <c:v>123.83617473164576</c:v>
                </c:pt>
                <c:pt idx="15">
                  <c:v>123.05263762126172</c:v>
                </c:pt>
                <c:pt idx="16">
                  <c:v>116.72311195300689</c:v>
                </c:pt>
                <c:pt idx="17">
                  <c:v>116.15387559076211</c:v>
                </c:pt>
                <c:pt idx="18">
                  <c:v>120.64653770353789</c:v>
                </c:pt>
                <c:pt idx="19">
                  <c:v>108.7356255859786</c:v>
                </c:pt>
                <c:pt idx="20">
                  <c:v>101.11933872911997</c:v>
                </c:pt>
                <c:pt idx="21">
                  <c:v>99.480512025716024</c:v>
                </c:pt>
                <c:pt idx="22">
                  <c:v>97.830204925090356</c:v>
                </c:pt>
                <c:pt idx="23">
                  <c:v>96.820886669345427</c:v>
                </c:pt>
                <c:pt idx="24">
                  <c:v>101.01314505481888</c:v>
                </c:pt>
                <c:pt idx="25">
                  <c:v>112.83699749344657</c:v>
                </c:pt>
                <c:pt idx="26">
                  <c:v>112.88387578210209</c:v>
                </c:pt>
                <c:pt idx="27">
                  <c:v>109.81573962459103</c:v>
                </c:pt>
                <c:pt idx="28">
                  <c:v>114.33231923157872</c:v>
                </c:pt>
                <c:pt idx="29">
                  <c:v>115.98453973174132</c:v>
                </c:pt>
                <c:pt idx="30">
                  <c:v>123.38269904138676</c:v>
                </c:pt>
                <c:pt idx="31">
                  <c:v>128.12314639419841</c:v>
                </c:pt>
                <c:pt idx="32">
                  <c:v>122.30736850161672</c:v>
                </c:pt>
                <c:pt idx="33">
                  <c:v>122.45852706503639</c:v>
                </c:pt>
                <c:pt idx="34">
                  <c:v>131.27451543156721</c:v>
                </c:pt>
                <c:pt idx="35">
                  <c:v>142.1569752980119</c:v>
                </c:pt>
                <c:pt idx="36">
                  <c:v>150.56540956317087</c:v>
                </c:pt>
                <c:pt idx="37">
                  <c:v>135.95660409850188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returns'!$AR$40:$AR$77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99.987495840124495</c:v>
                </c:pt>
                <c:pt idx="3">
                  <c:v>99.982830272065613</c:v>
                </c:pt>
                <c:pt idx="4">
                  <c:v>99.986706385412361</c:v>
                </c:pt>
                <c:pt idx="5">
                  <c:v>99.980489143307281</c:v>
                </c:pt>
                <c:pt idx="6">
                  <c:v>100.0022796293504</c:v>
                </c:pt>
                <c:pt idx="7">
                  <c:v>99.990657731575325</c:v>
                </c:pt>
                <c:pt idx="8">
                  <c:v>99.989052960871106</c:v>
                </c:pt>
                <c:pt idx="9">
                  <c:v>99.999392147917888</c:v>
                </c:pt>
                <c:pt idx="10">
                  <c:v>100.04026290839174</c:v>
                </c:pt>
                <c:pt idx="11">
                  <c:v>100.03966205557769</c:v>
                </c:pt>
                <c:pt idx="12">
                  <c:v>100.03614531615891</c:v>
                </c:pt>
                <c:pt idx="13">
                  <c:v>100.05650157291714</c:v>
                </c:pt>
                <c:pt idx="14">
                  <c:v>100.04136413269734</c:v>
                </c:pt>
                <c:pt idx="15">
                  <c:v>100.04135072676323</c:v>
                </c:pt>
                <c:pt idx="16">
                  <c:v>100.03822306023794</c:v>
                </c:pt>
                <c:pt idx="17">
                  <c:v>100.03412970142216</c:v>
                </c:pt>
                <c:pt idx="18">
                  <c:v>100.04420898494692</c:v>
                </c:pt>
                <c:pt idx="19">
                  <c:v>100.05400687605892</c:v>
                </c:pt>
                <c:pt idx="20">
                  <c:v>100.06870303889909</c:v>
                </c:pt>
                <c:pt idx="21">
                  <c:v>100.05087081728496</c:v>
                </c:pt>
                <c:pt idx="22">
                  <c:v>100.05820099916806</c:v>
                </c:pt>
                <c:pt idx="23">
                  <c:v>100.05697133267559</c:v>
                </c:pt>
                <c:pt idx="24">
                  <c:v>100.04289631746353</c:v>
                </c:pt>
                <c:pt idx="25">
                  <c:v>100.04957901493995</c:v>
                </c:pt>
                <c:pt idx="26">
                  <c:v>100.04899278199679</c:v>
                </c:pt>
                <c:pt idx="27">
                  <c:v>100.06090074805486</c:v>
                </c:pt>
                <c:pt idx="28">
                  <c:v>100.08260018759005</c:v>
                </c:pt>
                <c:pt idx="29">
                  <c:v>100.08738038205946</c:v>
                </c:pt>
                <c:pt idx="30">
                  <c:v>100.09302106681213</c:v>
                </c:pt>
                <c:pt idx="31">
                  <c:v>100.10086726992287</c:v>
                </c:pt>
                <c:pt idx="32">
                  <c:v>100.08061131650085</c:v>
                </c:pt>
                <c:pt idx="33">
                  <c:v>100.06884052667564</c:v>
                </c:pt>
                <c:pt idx="34">
                  <c:v>100.09472564222747</c:v>
                </c:pt>
                <c:pt idx="35">
                  <c:v>100.11159375611869</c:v>
                </c:pt>
                <c:pt idx="36">
                  <c:v>100.12397660316473</c:v>
                </c:pt>
                <c:pt idx="37">
                  <c:v>100.09776136394993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returns'!$AU$40:$AU$77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100.03795664983703</c:v>
                </c:pt>
                <c:pt idx="3">
                  <c:v>100.03196008018129</c:v>
                </c:pt>
                <c:pt idx="4">
                  <c:v>100.04431318849426</c:v>
                </c:pt>
                <c:pt idx="5">
                  <c:v>100.07644622450732</c:v>
                </c:pt>
                <c:pt idx="6">
                  <c:v>100.09826109975484</c:v>
                </c:pt>
                <c:pt idx="7">
                  <c:v>100.10805799568877</c:v>
                </c:pt>
                <c:pt idx="8">
                  <c:v>100.11425661807766</c:v>
                </c:pt>
                <c:pt idx="9">
                  <c:v>100.11821131984246</c:v>
                </c:pt>
                <c:pt idx="10">
                  <c:v>100.10740234679169</c:v>
                </c:pt>
                <c:pt idx="11">
                  <c:v>100.12391097291554</c:v>
                </c:pt>
                <c:pt idx="12">
                  <c:v>100.13210273874029</c:v>
                </c:pt>
                <c:pt idx="13">
                  <c:v>100.1487228879147</c:v>
                </c:pt>
                <c:pt idx="14">
                  <c:v>100.15393670700574</c:v>
                </c:pt>
                <c:pt idx="15">
                  <c:v>100.18691043224587</c:v>
                </c:pt>
                <c:pt idx="16">
                  <c:v>100.19445394371674</c:v>
                </c:pt>
                <c:pt idx="17">
                  <c:v>100.17985667947819</c:v>
                </c:pt>
                <c:pt idx="18">
                  <c:v>100.172401616909</c:v>
                </c:pt>
                <c:pt idx="19">
                  <c:v>100.14981202684447</c:v>
                </c:pt>
                <c:pt idx="20">
                  <c:v>100.1544715393193</c:v>
                </c:pt>
                <c:pt idx="21">
                  <c:v>100.16813636418165</c:v>
                </c:pt>
                <c:pt idx="22">
                  <c:v>100.17997386975517</c:v>
                </c:pt>
                <c:pt idx="23">
                  <c:v>100.20058797614249</c:v>
                </c:pt>
                <c:pt idx="24">
                  <c:v>100.21185166358529</c:v>
                </c:pt>
                <c:pt idx="25">
                  <c:v>100.22626435973356</c:v>
                </c:pt>
                <c:pt idx="26">
                  <c:v>100.23008909284458</c:v>
                </c:pt>
                <c:pt idx="27">
                  <c:v>100.22818649578373</c:v>
                </c:pt>
                <c:pt idx="28">
                  <c:v>100.19701090981282</c:v>
                </c:pt>
                <c:pt idx="29">
                  <c:v>100.18931007254035</c:v>
                </c:pt>
                <c:pt idx="30">
                  <c:v>100.18506729608468</c:v>
                </c:pt>
                <c:pt idx="31">
                  <c:v>100.16120159613004</c:v>
                </c:pt>
                <c:pt idx="32">
                  <c:v>100.16807693576466</c:v>
                </c:pt>
                <c:pt idx="33">
                  <c:v>100.17954714476313</c:v>
                </c:pt>
                <c:pt idx="34">
                  <c:v>100.16266009089108</c:v>
                </c:pt>
                <c:pt idx="35">
                  <c:v>100.14129233794695</c:v>
                </c:pt>
                <c:pt idx="36">
                  <c:v>100.14330738668539</c:v>
                </c:pt>
                <c:pt idx="37">
                  <c:v>100.13697649074169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returns'!$AP$40:$AP$77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97.793255112725305</c:v>
                </c:pt>
                <c:pt idx="3">
                  <c:v>95.446899299058671</c:v>
                </c:pt>
                <c:pt idx="4">
                  <c:v>97.527417014163149</c:v>
                </c:pt>
                <c:pt idx="5">
                  <c:v>96.144953931018549</c:v>
                </c:pt>
                <c:pt idx="6">
                  <c:v>100.12097864110281</c:v>
                </c:pt>
                <c:pt idx="7">
                  <c:v>95.090786466137786</c:v>
                </c:pt>
                <c:pt idx="8">
                  <c:v>94.669066994874811</c:v>
                </c:pt>
                <c:pt idx="9">
                  <c:v>88.771292634473923</c:v>
                </c:pt>
                <c:pt idx="10">
                  <c:v>88.461891728052592</c:v>
                </c:pt>
                <c:pt idx="11">
                  <c:v>90.809297247932719</c:v>
                </c:pt>
                <c:pt idx="12">
                  <c:v>83.672607129079736</c:v>
                </c:pt>
                <c:pt idx="13">
                  <c:v>79.647246226962224</c:v>
                </c:pt>
                <c:pt idx="14">
                  <c:v>85.160565686678439</c:v>
                </c:pt>
                <c:pt idx="15">
                  <c:v>84.430495015207612</c:v>
                </c:pt>
                <c:pt idx="16">
                  <c:v>82.241070280455247</c:v>
                </c:pt>
                <c:pt idx="17">
                  <c:v>80.425340957699461</c:v>
                </c:pt>
                <c:pt idx="18">
                  <c:v>75.23874255692688</c:v>
                </c:pt>
                <c:pt idx="19">
                  <c:v>68.447930635413414</c:v>
                </c:pt>
                <c:pt idx="20">
                  <c:v>70.113551969642501</c:v>
                </c:pt>
                <c:pt idx="21">
                  <c:v>74.400027292361557</c:v>
                </c:pt>
                <c:pt idx="22">
                  <c:v>75.160014590916376</c:v>
                </c:pt>
                <c:pt idx="23">
                  <c:v>73.64135212657358</c:v>
                </c:pt>
                <c:pt idx="24">
                  <c:v>72.796076198174049</c:v>
                </c:pt>
                <c:pt idx="25">
                  <c:v>75.569400014171038</c:v>
                </c:pt>
                <c:pt idx="26">
                  <c:v>71.961034905355859</c:v>
                </c:pt>
                <c:pt idx="27">
                  <c:v>70.98664511269908</c:v>
                </c:pt>
                <c:pt idx="28">
                  <c:v>65.258923158880918</c:v>
                </c:pt>
                <c:pt idx="29">
                  <c:v>59.669499998687876</c:v>
                </c:pt>
                <c:pt idx="30">
                  <c:v>59.64430704956451</c:v>
                </c:pt>
                <c:pt idx="31">
                  <c:v>52.956628763524812</c:v>
                </c:pt>
                <c:pt idx="32">
                  <c:v>56.803014756245098</c:v>
                </c:pt>
                <c:pt idx="33">
                  <c:v>59.75767532061964</c:v>
                </c:pt>
                <c:pt idx="34">
                  <c:v>55.75881950039232</c:v>
                </c:pt>
                <c:pt idx="35">
                  <c:v>53.623192209080479</c:v>
                </c:pt>
                <c:pt idx="36">
                  <c:v>52.636468368415379</c:v>
                </c:pt>
                <c:pt idx="37">
                  <c:v>52.211074925405249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returns'!$AT$40:$AT$77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100.01840377036328</c:v>
                </c:pt>
                <c:pt idx="3">
                  <c:v>100.01598967659395</c:v>
                </c:pt>
                <c:pt idx="4">
                  <c:v>100.03421718272531</c:v>
                </c:pt>
                <c:pt idx="5">
                  <c:v>100.04849149004529</c:v>
                </c:pt>
                <c:pt idx="6">
                  <c:v>100.06925369252924</c:v>
                </c:pt>
                <c:pt idx="7">
                  <c:v>100.07001052208564</c:v>
                </c:pt>
                <c:pt idx="8">
                  <c:v>100.06846878781465</c:v>
                </c:pt>
                <c:pt idx="9">
                  <c:v>100.08173704336338</c:v>
                </c:pt>
                <c:pt idx="10">
                  <c:v>100.08443102895284</c:v>
                </c:pt>
                <c:pt idx="11">
                  <c:v>100.10324541696012</c:v>
                </c:pt>
                <c:pt idx="12">
                  <c:v>100.1130956624265</c:v>
                </c:pt>
                <c:pt idx="13">
                  <c:v>100.10912132607234</c:v>
                </c:pt>
                <c:pt idx="14">
                  <c:v>100.11592527947046</c:v>
                </c:pt>
                <c:pt idx="15">
                  <c:v>100.13644072212584</c:v>
                </c:pt>
                <c:pt idx="16">
                  <c:v>100.13159351941731</c:v>
                </c:pt>
                <c:pt idx="17">
                  <c:v>100.12688348010965</c:v>
                </c:pt>
                <c:pt idx="18">
                  <c:v>100.12370616322161</c:v>
                </c:pt>
                <c:pt idx="19">
                  <c:v>100.09030115059558</c:v>
                </c:pt>
                <c:pt idx="20">
                  <c:v>100.1007657161752</c:v>
                </c:pt>
                <c:pt idx="21">
                  <c:v>100.10389894238628</c:v>
                </c:pt>
                <c:pt idx="22">
                  <c:v>100.11091026404245</c:v>
                </c:pt>
                <c:pt idx="23">
                  <c:v>100.1308528342108</c:v>
                </c:pt>
                <c:pt idx="24">
                  <c:v>100.1490592333984</c:v>
                </c:pt>
                <c:pt idx="25">
                  <c:v>100.15934212518668</c:v>
                </c:pt>
                <c:pt idx="26">
                  <c:v>100.18051879655991</c:v>
                </c:pt>
                <c:pt idx="27">
                  <c:v>100.19015827153908</c:v>
                </c:pt>
                <c:pt idx="28">
                  <c:v>100.16074405051189</c:v>
                </c:pt>
                <c:pt idx="29">
                  <c:v>100.15548550852264</c:v>
                </c:pt>
                <c:pt idx="30">
                  <c:v>100.14587810804527</c:v>
                </c:pt>
                <c:pt idx="31">
                  <c:v>100.11841253934971</c:v>
                </c:pt>
                <c:pt idx="32">
                  <c:v>100.14277534003332</c:v>
                </c:pt>
                <c:pt idx="33">
                  <c:v>100.15133083491025</c:v>
                </c:pt>
                <c:pt idx="34">
                  <c:v>100.14745315281986</c:v>
                </c:pt>
                <c:pt idx="35">
                  <c:v>100.12971614307411</c:v>
                </c:pt>
                <c:pt idx="36">
                  <c:v>100.12757916647104</c:v>
                </c:pt>
                <c:pt idx="37">
                  <c:v>100.11442493454093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val>
            <c:numRef>
              <c:f>'monthly returns'!$AQ$41:$AQ$77</c:f>
              <c:numCache>
                <c:formatCode>0.00</c:formatCode>
                <c:ptCount val="37"/>
                <c:pt idx="0">
                  <c:v>100</c:v>
                </c:pt>
                <c:pt idx="1">
                  <c:v>92.943559697870754</c:v>
                </c:pt>
                <c:pt idx="2">
                  <c:v>89.325450138186767</c:v>
                </c:pt>
                <c:pt idx="3">
                  <c:v>96.63690526712638</c:v>
                </c:pt>
                <c:pt idx="4">
                  <c:v>93.639980566863173</c:v>
                </c:pt>
                <c:pt idx="5">
                  <c:v>97.539841876824852</c:v>
                </c:pt>
                <c:pt idx="6">
                  <c:v>94.023404734296349</c:v>
                </c:pt>
                <c:pt idx="7">
                  <c:v>88.860547497322514</c:v>
                </c:pt>
                <c:pt idx="8">
                  <c:v>81.764364958843515</c:v>
                </c:pt>
                <c:pt idx="9">
                  <c:v>90.810560319494172</c:v>
                </c:pt>
                <c:pt idx="10">
                  <c:v>94.255776300028344</c:v>
                </c:pt>
                <c:pt idx="11">
                  <c:v>88.453865821181239</c:v>
                </c:pt>
                <c:pt idx="12">
                  <c:v>81.705363486444583</c:v>
                </c:pt>
                <c:pt idx="13">
                  <c:v>87.909168045900515</c:v>
                </c:pt>
                <c:pt idx="14">
                  <c:v>87.890723327735984</c:v>
                </c:pt>
                <c:pt idx="15">
                  <c:v>88.924800901726599</c:v>
                </c:pt>
                <c:pt idx="16">
                  <c:v>86.058644632194486</c:v>
                </c:pt>
                <c:pt idx="17">
                  <c:v>85.175082511870244</c:v>
                </c:pt>
                <c:pt idx="18">
                  <c:v>73.33620798571954</c:v>
                </c:pt>
                <c:pt idx="19">
                  <c:v>77.267475102916507</c:v>
                </c:pt>
                <c:pt idx="20">
                  <c:v>81.879392153041493</c:v>
                </c:pt>
                <c:pt idx="21">
                  <c:v>86.703005048903279</c:v>
                </c:pt>
                <c:pt idx="22">
                  <c:v>84.611827933019214</c:v>
                </c:pt>
                <c:pt idx="23">
                  <c:v>83.553278421837007</c:v>
                </c:pt>
                <c:pt idx="24">
                  <c:v>90.096079019678839</c:v>
                </c:pt>
                <c:pt idx="25">
                  <c:v>92.119193284687682</c:v>
                </c:pt>
                <c:pt idx="26">
                  <c:v>90.723090534716647</c:v>
                </c:pt>
                <c:pt idx="27">
                  <c:v>88.249287706721802</c:v>
                </c:pt>
                <c:pt idx="28">
                  <c:v>75.905655243864672</c:v>
                </c:pt>
                <c:pt idx="29">
                  <c:v>75.740325988927282</c:v>
                </c:pt>
                <c:pt idx="30">
                  <c:v>69.483776482505775</c:v>
                </c:pt>
                <c:pt idx="31">
                  <c:v>72.244651217608961</c:v>
                </c:pt>
                <c:pt idx="32">
                  <c:v>77.934775193424969</c:v>
                </c:pt>
                <c:pt idx="33">
                  <c:v>75.702019148507901</c:v>
                </c:pt>
                <c:pt idx="34">
                  <c:v>74.017501500205029</c:v>
                </c:pt>
                <c:pt idx="35">
                  <c:v>71.692418210058406</c:v>
                </c:pt>
                <c:pt idx="36">
                  <c:v>72.456567410484524</c:v>
                </c:pt>
              </c:numCache>
            </c:numRef>
          </c:val>
        </c:ser>
        <c:marker val="1"/>
        <c:axId val="305957120"/>
        <c:axId val="305963008"/>
      </c:lineChart>
      <c:dateAx>
        <c:axId val="305957120"/>
        <c:scaling>
          <c:orientation val="minMax"/>
        </c:scaling>
        <c:axPos val="b"/>
        <c:numFmt formatCode="d/m/yyyy" sourceLinked="1"/>
        <c:tickLblPos val="nextTo"/>
        <c:crossAx val="305963008"/>
        <c:crosses val="autoZero"/>
        <c:auto val="1"/>
        <c:lblOffset val="100"/>
      </c:dateAx>
      <c:valAx>
        <c:axId val="305963008"/>
        <c:scaling>
          <c:orientation val="minMax"/>
          <c:min val="45"/>
        </c:scaling>
        <c:axPos val="l"/>
        <c:majorGridlines/>
        <c:numFmt formatCode="0.00" sourceLinked="1"/>
        <c:tickLblPos val="nextTo"/>
        <c:crossAx val="30595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returns'!$AS$132:$AS$148</c:f>
              <c:numCache>
                <c:formatCode>0.00</c:formatCode>
                <c:ptCount val="17"/>
                <c:pt idx="0">
                  <c:v>100</c:v>
                </c:pt>
                <c:pt idx="1">
                  <c:v>97.694587821663646</c:v>
                </c:pt>
                <c:pt idx="2">
                  <c:v>104.03271805804904</c:v>
                </c:pt>
                <c:pt idx="3">
                  <c:v>103.69913225613402</c:v>
                </c:pt>
                <c:pt idx="4">
                  <c:v>115.12380311190897</c:v>
                </c:pt>
                <c:pt idx="5">
                  <c:v>113.14589878815076</c:v>
                </c:pt>
                <c:pt idx="6">
                  <c:v>122.26328732794721</c:v>
                </c:pt>
                <c:pt idx="7">
                  <c:v>134.50637716935947</c:v>
                </c:pt>
                <c:pt idx="8">
                  <c:v>147.11788412627152</c:v>
                </c:pt>
                <c:pt idx="9">
                  <c:v>131.68924857869519</c:v>
                </c:pt>
                <c:pt idx="10">
                  <c:v>122.78528949730678</c:v>
                </c:pt>
                <c:pt idx="11">
                  <c:v>106.89589878815063</c:v>
                </c:pt>
                <c:pt idx="12">
                  <c:v>76.385538225613303</c:v>
                </c:pt>
                <c:pt idx="13">
                  <c:v>65.097387417713833</c:v>
                </c:pt>
                <c:pt idx="14">
                  <c:v>58.202423698384095</c:v>
                </c:pt>
                <c:pt idx="15">
                  <c:v>54.649395945541492</c:v>
                </c:pt>
                <c:pt idx="16">
                  <c:v>51.98000822860552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returns'!$AR$132:$AR$148</c:f>
              <c:numCache>
                <c:formatCode>0.00</c:formatCode>
                <c:ptCount val="17"/>
                <c:pt idx="0">
                  <c:v>100</c:v>
                </c:pt>
                <c:pt idx="1">
                  <c:v>99.996033775974269</c:v>
                </c:pt>
                <c:pt idx="2">
                  <c:v>100.0028374644526</c:v>
                </c:pt>
                <c:pt idx="3">
                  <c:v>100.00785641613585</c:v>
                </c:pt>
                <c:pt idx="4">
                  <c:v>100.04428402248988</c:v>
                </c:pt>
                <c:pt idx="5">
                  <c:v>100.03368387674239</c:v>
                </c:pt>
                <c:pt idx="6">
                  <c:v>100.03016692529866</c:v>
                </c:pt>
                <c:pt idx="7">
                  <c:v>100.04042724002257</c:v>
                </c:pt>
                <c:pt idx="8">
                  <c:v>100.0532012267295</c:v>
                </c:pt>
                <c:pt idx="9">
                  <c:v>100.02740884156275</c:v>
                </c:pt>
                <c:pt idx="10">
                  <c:v>100.0173396484859</c:v>
                </c:pt>
                <c:pt idx="11">
                  <c:v>100.00161982756362</c:v>
                </c:pt>
                <c:pt idx="12">
                  <c:v>100.01627647577689</c:v>
                </c:pt>
                <c:pt idx="13">
                  <c:v>100.02337291637377</c:v>
                </c:pt>
                <c:pt idx="14">
                  <c:v>100.02320086664029</c:v>
                </c:pt>
                <c:pt idx="15">
                  <c:v>100.02005356222416</c:v>
                </c:pt>
                <c:pt idx="16">
                  <c:v>100.01421593668655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returns'!$AU$132:$AU$148</c:f>
              <c:numCache>
                <c:formatCode>0.00</c:formatCode>
                <c:ptCount val="17"/>
                <c:pt idx="0">
                  <c:v>100</c:v>
                </c:pt>
                <c:pt idx="1">
                  <c:v>99.962240119734531</c:v>
                </c:pt>
                <c:pt idx="2">
                  <c:v>99.949508637810851</c:v>
                </c:pt>
                <c:pt idx="3">
                  <c:v>99.947833781613198</c:v>
                </c:pt>
                <c:pt idx="4">
                  <c:v>99.939077656695545</c:v>
                </c:pt>
                <c:pt idx="5">
                  <c:v>99.932733390038422</c:v>
                </c:pt>
                <c:pt idx="6">
                  <c:v>99.950316397510775</c:v>
                </c:pt>
                <c:pt idx="7">
                  <c:v>99.943818801543159</c:v>
                </c:pt>
                <c:pt idx="8">
                  <c:v>99.895275878842483</c:v>
                </c:pt>
                <c:pt idx="9">
                  <c:v>99.907690527336825</c:v>
                </c:pt>
                <c:pt idx="10">
                  <c:v>99.937887919869226</c:v>
                </c:pt>
                <c:pt idx="11">
                  <c:v>99.93644963945826</c:v>
                </c:pt>
                <c:pt idx="12">
                  <c:v>99.86307246611203</c:v>
                </c:pt>
                <c:pt idx="13">
                  <c:v>99.791383105660785</c:v>
                </c:pt>
                <c:pt idx="14">
                  <c:v>99.803794765761324</c:v>
                </c:pt>
                <c:pt idx="15">
                  <c:v>99.793185175548658</c:v>
                </c:pt>
                <c:pt idx="16">
                  <c:v>99.741020540148654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returns'!$AP$132:$AP$148</c:f>
              <c:numCache>
                <c:formatCode>0.00</c:formatCode>
                <c:ptCount val="17"/>
                <c:pt idx="0">
                  <c:v>100</c:v>
                </c:pt>
                <c:pt idx="1">
                  <c:v>95.567238979574782</c:v>
                </c:pt>
                <c:pt idx="2">
                  <c:v>94.757459658579535</c:v>
                </c:pt>
                <c:pt idx="3">
                  <c:v>86.696798752748037</c:v>
                </c:pt>
                <c:pt idx="4">
                  <c:v>85.052649180876131</c:v>
                </c:pt>
                <c:pt idx="5">
                  <c:v>82.928484657718855</c:v>
                </c:pt>
                <c:pt idx="6">
                  <c:v>87.717568252125901</c:v>
                </c:pt>
                <c:pt idx="7">
                  <c:v>88.722353647080837</c:v>
                </c:pt>
                <c:pt idx="8">
                  <c:v>81.237366409773443</c:v>
                </c:pt>
                <c:pt idx="9">
                  <c:v>79.666251899649353</c:v>
                </c:pt>
                <c:pt idx="10">
                  <c:v>80.362667033891242</c:v>
                </c:pt>
                <c:pt idx="11">
                  <c:v>71.625263737722989</c:v>
                </c:pt>
                <c:pt idx="12">
                  <c:v>60.268680499884432</c:v>
                </c:pt>
                <c:pt idx="13">
                  <c:v>56.472578654089233</c:v>
                </c:pt>
                <c:pt idx="14">
                  <c:v>56.981364993335866</c:v>
                </c:pt>
                <c:pt idx="15">
                  <c:v>52.932468388359645</c:v>
                </c:pt>
                <c:pt idx="16">
                  <c:v>48.12174477565695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returns'!$AT$132:$AT$148</c:f>
              <c:numCache>
                <c:formatCode>0.00</c:formatCode>
                <c:ptCount val="17"/>
                <c:pt idx="0">
                  <c:v>100</c:v>
                </c:pt>
                <c:pt idx="1">
                  <c:v>99.966617532648584</c:v>
                </c:pt>
                <c:pt idx="2">
                  <c:v>99.953512293761918</c:v>
                </c:pt>
                <c:pt idx="3">
                  <c:v>99.955775453507158</c:v>
                </c:pt>
                <c:pt idx="4">
                  <c:v>99.962182588650123</c:v>
                </c:pt>
                <c:pt idx="5">
                  <c:v>99.952512425679259</c:v>
                </c:pt>
                <c:pt idx="6">
                  <c:v>99.9547294841081</c:v>
                </c:pt>
                <c:pt idx="7">
                  <c:v>99.940917477467849</c:v>
                </c:pt>
                <c:pt idx="8">
                  <c:v>99.892979746675721</c:v>
                </c:pt>
                <c:pt idx="9">
                  <c:v>99.894258336481158</c:v>
                </c:pt>
                <c:pt idx="10">
                  <c:v>99.903867063125006</c:v>
                </c:pt>
                <c:pt idx="11">
                  <c:v>99.871073377208234</c:v>
                </c:pt>
                <c:pt idx="12">
                  <c:v>99.782459470417109</c:v>
                </c:pt>
                <c:pt idx="13">
                  <c:v>99.71972648903872</c:v>
                </c:pt>
                <c:pt idx="14">
                  <c:v>99.722110766330445</c:v>
                </c:pt>
                <c:pt idx="15">
                  <c:v>99.704942945362106</c:v>
                </c:pt>
                <c:pt idx="16">
                  <c:v>99.669080156153541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prstClr val="black">
                  <a:lumMod val="50000"/>
                  <a:lumOff val="50000"/>
                </a:prstClr>
              </a:solidFill>
            </a:ln>
          </c:spPr>
          <c:marker>
            <c:symbol val="none"/>
          </c:marker>
          <c:val>
            <c:numRef>
              <c:f>'monthly returns'!$AQ$132:$AQ$148</c:f>
              <c:numCache>
                <c:formatCode>0.00</c:formatCode>
                <c:ptCount val="17"/>
                <c:pt idx="0">
                  <c:v>100</c:v>
                </c:pt>
                <c:pt idx="1">
                  <c:v>93.335015583146301</c:v>
                </c:pt>
                <c:pt idx="2">
                  <c:v>92.506590576425552</c:v>
                </c:pt>
                <c:pt idx="3">
                  <c:v>85.898169455644975</c:v>
                </c:pt>
                <c:pt idx="4">
                  <c:v>85.291141086059369</c:v>
                </c:pt>
                <c:pt idx="5">
                  <c:v>87.090561798219312</c:v>
                </c:pt>
                <c:pt idx="6">
                  <c:v>89.797199682033991</c:v>
                </c:pt>
                <c:pt idx="7">
                  <c:v>93.203290397654115</c:v>
                </c:pt>
                <c:pt idx="8">
                  <c:v>86.088732539271518</c:v>
                </c:pt>
                <c:pt idx="9">
                  <c:v>86.907883513117966</c:v>
                </c:pt>
                <c:pt idx="10">
                  <c:v>86.920654734724437</c:v>
                </c:pt>
                <c:pt idx="11">
                  <c:v>76.64132292071011</c:v>
                </c:pt>
                <c:pt idx="12">
                  <c:v>57.92659514986422</c:v>
                </c:pt>
                <c:pt idx="13">
                  <c:v>52.043034026381513</c:v>
                </c:pt>
                <c:pt idx="14">
                  <c:v>57.023593381000197</c:v>
                </c:pt>
                <c:pt idx="15">
                  <c:v>49.946480432181538</c:v>
                </c:pt>
                <c:pt idx="16">
                  <c:v>44.386139339024353</c:v>
                </c:pt>
              </c:numCache>
            </c:numRef>
          </c:val>
        </c:ser>
        <c:marker val="1"/>
        <c:axId val="306281856"/>
        <c:axId val="306291840"/>
      </c:lineChart>
      <c:dateAx>
        <c:axId val="306281856"/>
        <c:scaling>
          <c:orientation val="minMax"/>
        </c:scaling>
        <c:axPos val="b"/>
        <c:numFmt formatCode="d/m/yyyy" sourceLinked="1"/>
        <c:tickLblPos val="nextTo"/>
        <c:crossAx val="306291840"/>
        <c:crosses val="autoZero"/>
        <c:auto val="1"/>
        <c:lblOffset val="100"/>
      </c:dateAx>
      <c:valAx>
        <c:axId val="306291840"/>
        <c:scaling>
          <c:orientation val="minMax"/>
          <c:max val="137"/>
          <c:min val="46"/>
        </c:scaling>
        <c:axPos val="l"/>
        <c:majorGridlines/>
        <c:numFmt formatCode="0.00" sourceLinked="1"/>
        <c:tickLblPos val="nextTo"/>
        <c:crossAx val="30628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returns'!$AS$174:$AS$179</c:f>
              <c:numCache>
                <c:formatCode>0.00</c:formatCode>
                <c:ptCount val="6"/>
                <c:pt idx="0">
                  <c:v>100</c:v>
                </c:pt>
                <c:pt idx="1">
                  <c:v>93.099514214752602</c:v>
                </c:pt>
                <c:pt idx="2">
                  <c:v>88.2375263630327</c:v>
                </c:pt>
                <c:pt idx="3">
                  <c:v>90.554310887962956</c:v>
                </c:pt>
                <c:pt idx="4">
                  <c:v>88.795559090898038</c:v>
                </c:pt>
                <c:pt idx="5">
                  <c:v>77.6519325592879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returns'!$AR$174:$AR$179</c:f>
              <c:numCache>
                <c:formatCode>0.00</c:formatCode>
                <c:ptCount val="6"/>
                <c:pt idx="0">
                  <c:v>100</c:v>
                </c:pt>
                <c:pt idx="1">
                  <c:v>99.977490356532599</c:v>
                </c:pt>
                <c:pt idx="2">
                  <c:v>99.961693738735221</c:v>
                </c:pt>
                <c:pt idx="3">
                  <c:v>99.970305014363817</c:v>
                </c:pt>
                <c:pt idx="4">
                  <c:v>99.958921817263899</c:v>
                </c:pt>
                <c:pt idx="5">
                  <c:v>99.945172459008859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returns'!$AU$174:$AU$179</c:f>
              <c:numCache>
                <c:formatCode>0.00</c:formatCode>
                <c:ptCount val="6"/>
                <c:pt idx="0">
                  <c:v>100</c:v>
                </c:pt>
                <c:pt idx="1">
                  <c:v>100.02129943036174</c:v>
                </c:pt>
                <c:pt idx="2">
                  <c:v>100.00882875334554</c:v>
                </c:pt>
                <c:pt idx="3">
                  <c:v>100.010633236332</c:v>
                </c:pt>
                <c:pt idx="4">
                  <c:v>99.984068938456602</c:v>
                </c:pt>
                <c:pt idx="5">
                  <c:v>99.969526237954057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returns'!$AP$174:$AP$179</c:f>
              <c:numCache>
                <c:formatCode>0.00</c:formatCode>
                <c:ptCount val="6"/>
                <c:pt idx="0">
                  <c:v>100</c:v>
                </c:pt>
                <c:pt idx="1">
                  <c:v>98.332099103057715</c:v>
                </c:pt>
                <c:pt idx="2">
                  <c:v>96.592602607554724</c:v>
                </c:pt>
                <c:pt idx="3">
                  <c:v>93.835096592602611</c:v>
                </c:pt>
                <c:pt idx="4">
                  <c:v>87.265816328098367</c:v>
                </c:pt>
                <c:pt idx="5">
                  <c:v>81.885084455151357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returns'!$AT$174:$AT$179</c:f>
              <c:numCache>
                <c:formatCode>0.00</c:formatCode>
                <c:ptCount val="6"/>
                <c:pt idx="0">
                  <c:v>100</c:v>
                </c:pt>
                <c:pt idx="1">
                  <c:v>100.01444670397817</c:v>
                </c:pt>
                <c:pt idx="2">
                  <c:v>100.00690809858729</c:v>
                </c:pt>
                <c:pt idx="3">
                  <c:v>99.999769866772851</c:v>
                </c:pt>
                <c:pt idx="4">
                  <c:v>99.966251465198837</c:v>
                </c:pt>
                <c:pt idx="5">
                  <c:v>99.934295309155445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prstClr val="black">
                  <a:lumMod val="50000"/>
                  <a:lumOff val="50000"/>
                </a:prstClr>
              </a:solidFill>
            </a:ln>
          </c:spPr>
          <c:marker>
            <c:symbol val="none"/>
          </c:marker>
          <c:val>
            <c:numRef>
              <c:f>'monthly returns'!$AQ$174:$AQ$179</c:f>
              <c:numCache>
                <c:formatCode>0.00</c:formatCode>
                <c:ptCount val="6"/>
                <c:pt idx="0">
                  <c:v>100</c:v>
                </c:pt>
                <c:pt idx="1">
                  <c:v>97.135585130591267</c:v>
                </c:pt>
                <c:pt idx="2">
                  <c:v>95.216535720405915</c:v>
                </c:pt>
                <c:pt idx="3">
                  <c:v>91.49731802032143</c:v>
                </c:pt>
                <c:pt idx="4">
                  <c:v>83.322268345354345</c:v>
                </c:pt>
                <c:pt idx="5">
                  <c:v>71.987440685599196</c:v>
                </c:pt>
              </c:numCache>
            </c:numRef>
          </c:val>
        </c:ser>
        <c:marker val="1"/>
        <c:axId val="306327936"/>
        <c:axId val="306329472"/>
      </c:lineChart>
      <c:dateAx>
        <c:axId val="306327936"/>
        <c:scaling>
          <c:orientation val="minMax"/>
        </c:scaling>
        <c:axPos val="b"/>
        <c:numFmt formatCode="d/m/yyyy" sourceLinked="1"/>
        <c:tickLblPos val="nextTo"/>
        <c:crossAx val="306329472"/>
        <c:crosses val="autoZero"/>
        <c:auto val="1"/>
        <c:lblOffset val="100"/>
      </c:dateAx>
      <c:valAx>
        <c:axId val="306329472"/>
        <c:scaling>
          <c:orientation val="minMax"/>
          <c:max val="103"/>
          <c:min val="70"/>
        </c:scaling>
        <c:axPos val="l"/>
        <c:majorGridlines/>
        <c:numFmt formatCode="0.00" sourceLinked="1"/>
        <c:tickLblPos val="nextTo"/>
        <c:crossAx val="306327936"/>
        <c:crosses val="autoZero"/>
        <c:crossBetween val="between"/>
        <c:majorUnit val="2.5"/>
      </c:valAx>
    </c:plotArea>
    <c:legend>
      <c:legendPos val="r"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strRef>
              <c:f>MDD!$B$1</c:f>
              <c:strCache>
                <c:ptCount val="1"/>
                <c:pt idx="0">
                  <c:v>Huidige Portfolio</c:v>
                </c:pt>
              </c:strCache>
            </c:strRef>
          </c:tx>
          <c:marker>
            <c:symbol val="none"/>
          </c:marker>
          <c:cat>
            <c:numRef>
              <c:f>MDD!$A$2:$A$168</c:f>
              <c:numCache>
                <c:formatCode>[$-413]d/mmm/yy;@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MDD!$B$2:$B$168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-1.0960283797140074E-3</c:v>
                </c:pt>
                <c:pt idx="3">
                  <c:v>-1.2761789382626199E-2</c:v>
                </c:pt>
                <c:pt idx="4">
                  <c:v>-1.3244365734759346E-2</c:v>
                </c:pt>
                <c:pt idx="5">
                  <c:v>-1.1145447767209523E-2</c:v>
                </c:pt>
                <c:pt idx="6">
                  <c:v>-8.050577941216093E-2</c:v>
                </c:pt>
                <c:pt idx="7">
                  <c:v>-7.2808842065327797E-2</c:v>
                </c:pt>
                <c:pt idx="8">
                  <c:v>-5.2693881812586121E-2</c:v>
                </c:pt>
                <c:pt idx="9">
                  <c:v>-1.986449938374658E-2</c:v>
                </c:pt>
                <c:pt idx="10">
                  <c:v>-1.373772510943342E-2</c:v>
                </c:pt>
                <c:pt idx="11">
                  <c:v>-3.1697319931181765E-3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-4.911415484162792E-3</c:v>
                </c:pt>
                <c:pt idx="16">
                  <c:v>0</c:v>
                </c:pt>
                <c:pt idx="17">
                  <c:v>-4.5344290589714722E-3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-4.2169337591090456E-3</c:v>
                </c:pt>
                <c:pt idx="27">
                  <c:v>-2.0637957620817757E-2</c:v>
                </c:pt>
                <c:pt idx="28">
                  <c:v>-1.2013269758047507E-2</c:v>
                </c:pt>
                <c:pt idx="29">
                  <c:v>-1.326029646096301E-2</c:v>
                </c:pt>
                <c:pt idx="30">
                  <c:v>0</c:v>
                </c:pt>
                <c:pt idx="31">
                  <c:v>-1.4727207294541899E-2</c:v>
                </c:pt>
                <c:pt idx="32">
                  <c:v>-2.0907121462452313E-2</c:v>
                </c:pt>
                <c:pt idx="33">
                  <c:v>-4.029845339841135E-2</c:v>
                </c:pt>
                <c:pt idx="34">
                  <c:v>-3.7064558315340897E-2</c:v>
                </c:pt>
                <c:pt idx="35">
                  <c:v>-1.2608101994926816E-2</c:v>
                </c:pt>
                <c:pt idx="36">
                  <c:v>-2.3236475943532137E-2</c:v>
                </c:pt>
                <c:pt idx="37">
                  <c:v>-3.2003758945299658E-2</c:v>
                </c:pt>
                <c:pt idx="38">
                  <c:v>-2.1342667434238325E-2</c:v>
                </c:pt>
                <c:pt idx="39">
                  <c:v>-1.0100732882466441E-2</c:v>
                </c:pt>
                <c:pt idx="40">
                  <c:v>-1.3615159942984754E-2</c:v>
                </c:pt>
                <c:pt idx="41">
                  <c:v>-2.3023542389362044E-2</c:v>
                </c:pt>
                <c:pt idx="42">
                  <c:v>-2.6613815553229614E-2</c:v>
                </c:pt>
                <c:pt idx="43">
                  <c:v>-5.9552451431431321E-2</c:v>
                </c:pt>
                <c:pt idx="44">
                  <c:v>-4.2382895170377195E-2</c:v>
                </c:pt>
                <c:pt idx="45">
                  <c:v>-1.8520047594489823E-2</c:v>
                </c:pt>
                <c:pt idx="46">
                  <c:v>-2.5285172780940839E-3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-3.3259089654980333E-3</c:v>
                </c:pt>
                <c:pt idx="51">
                  <c:v>-8.5491566844606657E-3</c:v>
                </c:pt>
                <c:pt idx="52">
                  <c:v>-3.1582080187380589E-2</c:v>
                </c:pt>
                <c:pt idx="53">
                  <c:v>-5.0020658683666119E-2</c:v>
                </c:pt>
                <c:pt idx="54">
                  <c:v>-3.6833316381287194E-2</c:v>
                </c:pt>
                <c:pt idx="55">
                  <c:v>-5.6055663038382747E-2</c:v>
                </c:pt>
                <c:pt idx="56">
                  <c:v>-3.2816762347638556E-2</c:v>
                </c:pt>
                <c:pt idx="57">
                  <c:v>-1.6914383008418386E-2</c:v>
                </c:pt>
                <c:pt idx="58">
                  <c:v>-2.7244399685055064E-2</c:v>
                </c:pt>
                <c:pt idx="59">
                  <c:v>-2.5664774034349337E-2</c:v>
                </c:pt>
                <c:pt idx="60">
                  <c:v>-2.4590762346306898E-2</c:v>
                </c:pt>
                <c:pt idx="61">
                  <c:v>-3.0487662355319502E-2</c:v>
                </c:pt>
                <c:pt idx="62">
                  <c:v>-5.2994012911153072E-4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-7.5389916645089905E-3</c:v>
                </c:pt>
                <c:pt idx="75">
                  <c:v>-1.1319026601491139E-3</c:v>
                </c:pt>
                <c:pt idx="76">
                  <c:v>0</c:v>
                </c:pt>
                <c:pt idx="77">
                  <c:v>-5.9642988769241494E-3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-5.2164579932396996E-3</c:v>
                </c:pt>
                <c:pt idx="86">
                  <c:v>-1.490203899005273E-2</c:v>
                </c:pt>
                <c:pt idx="87">
                  <c:v>-1.2731387163549064E-3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-7.8828870537721862E-3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-1.2320270620221853E-2</c:v>
                </c:pt>
                <c:pt idx="100">
                  <c:v>-7.7311262262080068E-3</c:v>
                </c:pt>
                <c:pt idx="101">
                  <c:v>-1.763479442043876E-3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-5.8502060327345661E-3</c:v>
                </c:pt>
                <c:pt idx="113">
                  <c:v>-5.2878383443778878E-3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-1.1878743852912859E-2</c:v>
                </c:pt>
                <c:pt idx="118">
                  <c:v>-1.3772581031256025E-2</c:v>
                </c:pt>
                <c:pt idx="119">
                  <c:v>-3.5620875630324809E-2</c:v>
                </c:pt>
                <c:pt idx="120">
                  <c:v>-2.8397309116154339E-2</c:v>
                </c:pt>
                <c:pt idx="121">
                  <c:v>-3.8960968875066886E-2</c:v>
                </c:pt>
                <c:pt idx="122">
                  <c:v>-1.8510478476987773E-2</c:v>
                </c:pt>
                <c:pt idx="123">
                  <c:v>-1.7740973074769024E-2</c:v>
                </c:pt>
                <c:pt idx="124">
                  <c:v>-4.404119309068219E-2</c:v>
                </c:pt>
                <c:pt idx="125">
                  <c:v>-4.1890465163922107E-2</c:v>
                </c:pt>
                <c:pt idx="126">
                  <c:v>-3.6526009995854883E-2</c:v>
                </c:pt>
                <c:pt idx="127">
                  <c:v>-7.4966046281159812E-2</c:v>
                </c:pt>
                <c:pt idx="128">
                  <c:v>-0.14086595519331613</c:v>
                </c:pt>
                <c:pt idx="129">
                  <c:v>-0.15853238960780516</c:v>
                </c:pt>
                <c:pt idx="130">
                  <c:v>-0.15223290216072019</c:v>
                </c:pt>
                <c:pt idx="131">
                  <c:v>-0.14619229692151378</c:v>
                </c:pt>
                <c:pt idx="132">
                  <c:v>-0.16710664327266769</c:v>
                </c:pt>
                <c:pt idx="133">
                  <c:v>-0.1504720804038332</c:v>
                </c:pt>
                <c:pt idx="134">
                  <c:v>-0.10993860197050889</c:v>
                </c:pt>
                <c:pt idx="135">
                  <c:v>-8.8454861831601256E-2</c:v>
                </c:pt>
                <c:pt idx="136">
                  <c:v>-8.631006052746891E-2</c:v>
                </c:pt>
                <c:pt idx="137">
                  <c:v>-5.8189991301269776E-2</c:v>
                </c:pt>
                <c:pt idx="138">
                  <c:v>-4.1087919706203645E-2</c:v>
                </c:pt>
                <c:pt idx="139">
                  <c:v>-2.8457727117469928E-2</c:v>
                </c:pt>
                <c:pt idx="140">
                  <c:v>-3.506067074131268E-2</c:v>
                </c:pt>
                <c:pt idx="141">
                  <c:v>-1.6828860365436838E-2</c:v>
                </c:pt>
                <c:pt idx="142">
                  <c:v>0</c:v>
                </c:pt>
                <c:pt idx="143">
                  <c:v>-3.2403280426083775E-3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-1.4901630881538357E-2</c:v>
                </c:pt>
                <c:pt idx="148">
                  <c:v>-7.6606347762532105E-3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-4.6700321681123393E-3</c:v>
                </c:pt>
                <c:pt idx="161">
                  <c:v>0</c:v>
                </c:pt>
                <c:pt idx="162">
                  <c:v>-1.2007562106595969E-2</c:v>
                </c:pt>
                <c:pt idx="163">
                  <c:v>-3.8718734086801092E-2</c:v>
                </c:pt>
                <c:pt idx="164">
                  <c:v>-8.2630504586707586E-3</c:v>
                </c:pt>
                <c:pt idx="165">
                  <c:v>-2.4731543730946336E-2</c:v>
                </c:pt>
                <c:pt idx="166">
                  <c:v>-2.244958083840648E-2</c:v>
                </c:pt>
              </c:numCache>
            </c:numRef>
          </c:val>
        </c:ser>
        <c:ser>
          <c:idx val="3"/>
          <c:order val="1"/>
          <c:tx>
            <c:strRef>
              <c:f>MDD!$C$1</c:f>
              <c:strCache>
                <c:ptCount val="1"/>
                <c:pt idx="0">
                  <c:v>Geen HF, allocatie naar return</c:v>
                </c:pt>
              </c:strCache>
            </c:strRef>
          </c:tx>
          <c:marker>
            <c:symbol val="none"/>
          </c:marker>
          <c:val>
            <c:numRef>
              <c:f>MDD!$C$2:$C$168</c:f>
              <c:numCache>
                <c:formatCode>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-2.1250742214113374E-3</c:v>
                </c:pt>
                <c:pt idx="3">
                  <c:v>-1.5727448490268758E-2</c:v>
                </c:pt>
                <c:pt idx="4">
                  <c:v>-1.7064229613784905E-2</c:v>
                </c:pt>
                <c:pt idx="5">
                  <c:v>-1.5363033009190813E-2</c:v>
                </c:pt>
                <c:pt idx="6">
                  <c:v>-9.1424472638484355E-2</c:v>
                </c:pt>
                <c:pt idx="7">
                  <c:v>-8.15243255452716E-2</c:v>
                </c:pt>
                <c:pt idx="8">
                  <c:v>-5.9131232811144227E-2</c:v>
                </c:pt>
                <c:pt idx="9">
                  <c:v>-2.3324617544937414E-2</c:v>
                </c:pt>
                <c:pt idx="10">
                  <c:v>-1.7767747151325949E-2</c:v>
                </c:pt>
                <c:pt idx="11">
                  <c:v>-6.7069983773605478E-3</c:v>
                </c:pt>
                <c:pt idx="12">
                  <c:v>-2.4191999939674944E-4</c:v>
                </c:pt>
                <c:pt idx="13">
                  <c:v>0</c:v>
                </c:pt>
                <c:pt idx="14">
                  <c:v>0</c:v>
                </c:pt>
                <c:pt idx="15">
                  <c:v>-6.5384889762222665E-3</c:v>
                </c:pt>
                <c:pt idx="16">
                  <c:v>0</c:v>
                </c:pt>
                <c:pt idx="17">
                  <c:v>-5.9371012320145597E-3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-5.4935754555616879E-3</c:v>
                </c:pt>
                <c:pt idx="27">
                  <c:v>-2.2704486032600762E-2</c:v>
                </c:pt>
                <c:pt idx="28">
                  <c:v>-1.2427865016615768E-2</c:v>
                </c:pt>
                <c:pt idx="29">
                  <c:v>-1.4261404627254008E-2</c:v>
                </c:pt>
                <c:pt idx="30">
                  <c:v>0</c:v>
                </c:pt>
                <c:pt idx="31">
                  <c:v>-1.6603120819457584E-2</c:v>
                </c:pt>
                <c:pt idx="32">
                  <c:v>-2.3293520531088754E-2</c:v>
                </c:pt>
                <c:pt idx="33">
                  <c:v>-4.4706551006709748E-2</c:v>
                </c:pt>
                <c:pt idx="34">
                  <c:v>-4.0952180674190472E-2</c:v>
                </c:pt>
                <c:pt idx="35">
                  <c:v>-1.4420166969361109E-2</c:v>
                </c:pt>
                <c:pt idx="36">
                  <c:v>-2.692767590604991E-2</c:v>
                </c:pt>
                <c:pt idx="37">
                  <c:v>-3.6485695096360578E-2</c:v>
                </c:pt>
                <c:pt idx="38">
                  <c:v>-2.4710450062022174E-2</c:v>
                </c:pt>
                <c:pt idx="39">
                  <c:v>-1.2803709996664761E-2</c:v>
                </c:pt>
                <c:pt idx="40">
                  <c:v>-1.7445539344345583E-2</c:v>
                </c:pt>
                <c:pt idx="41">
                  <c:v>-2.8001876420459579E-2</c:v>
                </c:pt>
                <c:pt idx="42">
                  <c:v>-3.2274267546927013E-2</c:v>
                </c:pt>
                <c:pt idx="43">
                  <c:v>-6.8375182069442847E-2</c:v>
                </c:pt>
                <c:pt idx="44">
                  <c:v>-4.9728070216094551E-2</c:v>
                </c:pt>
                <c:pt idx="45">
                  <c:v>-2.4507886006368895E-2</c:v>
                </c:pt>
                <c:pt idx="46">
                  <c:v>-7.9368862168800493E-3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-3.7307621003065832E-3</c:v>
                </c:pt>
                <c:pt idx="51">
                  <c:v>-9.8220327959770842E-3</c:v>
                </c:pt>
                <c:pt idx="52">
                  <c:v>-3.5710133147802095E-2</c:v>
                </c:pt>
                <c:pt idx="53">
                  <c:v>-5.6053153560923302E-2</c:v>
                </c:pt>
                <c:pt idx="54">
                  <c:v>-4.1831302176976191E-2</c:v>
                </c:pt>
                <c:pt idx="55">
                  <c:v>-6.321487117336963E-2</c:v>
                </c:pt>
                <c:pt idx="56">
                  <c:v>-3.8532113691806258E-2</c:v>
                </c:pt>
                <c:pt idx="57">
                  <c:v>-2.0982850467786231E-2</c:v>
                </c:pt>
                <c:pt idx="58">
                  <c:v>-3.2481082244862118E-2</c:v>
                </c:pt>
                <c:pt idx="59">
                  <c:v>-3.1484928257218062E-2</c:v>
                </c:pt>
                <c:pt idx="60">
                  <c:v>-3.0455238461012564E-2</c:v>
                </c:pt>
                <c:pt idx="61">
                  <c:v>-3.7197850451049362E-2</c:v>
                </c:pt>
                <c:pt idx="62">
                  <c:v>-5.2795649689904535E-3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-8.8853138210199367E-3</c:v>
                </c:pt>
                <c:pt idx="75">
                  <c:v>-2.958636778127128E-3</c:v>
                </c:pt>
                <c:pt idx="76">
                  <c:v>0</c:v>
                </c:pt>
                <c:pt idx="77">
                  <c:v>-5.5764452418696001E-3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-6.177856132730611E-3</c:v>
                </c:pt>
                <c:pt idx="86">
                  <c:v>-1.6630133447101611E-2</c:v>
                </c:pt>
                <c:pt idx="87">
                  <c:v>-1.4931428854367546E-3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-9.1762864211578383E-3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-1.4401999113535771E-2</c:v>
                </c:pt>
                <c:pt idx="100">
                  <c:v>-1.0459514581054772E-2</c:v>
                </c:pt>
                <c:pt idx="101">
                  <c:v>-3.4899770467770692E-3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-6.7549296856044896E-3</c:v>
                </c:pt>
                <c:pt idx="113">
                  <c:v>-7.4676925714926273E-3</c:v>
                </c:pt>
                <c:pt idx="114">
                  <c:v>-1.4600533087194049E-3</c:v>
                </c:pt>
                <c:pt idx="115">
                  <c:v>0</c:v>
                </c:pt>
                <c:pt idx="116">
                  <c:v>0</c:v>
                </c:pt>
                <c:pt idx="117">
                  <c:v>-1.3935267203820267E-2</c:v>
                </c:pt>
                <c:pt idx="118">
                  <c:v>-1.6767771854502751E-2</c:v>
                </c:pt>
                <c:pt idx="119">
                  <c:v>-4.0064692727126656E-2</c:v>
                </c:pt>
                <c:pt idx="120">
                  <c:v>-3.2858258626417461E-2</c:v>
                </c:pt>
                <c:pt idx="121">
                  <c:v>-4.35368703451521E-2</c:v>
                </c:pt>
                <c:pt idx="122">
                  <c:v>-2.1606824431240731E-2</c:v>
                </c:pt>
                <c:pt idx="123">
                  <c:v>-1.9504498335715732E-2</c:v>
                </c:pt>
                <c:pt idx="124">
                  <c:v>-4.8238756350319316E-2</c:v>
                </c:pt>
                <c:pt idx="125">
                  <c:v>-4.6931992458469227E-2</c:v>
                </c:pt>
                <c:pt idx="126">
                  <c:v>-4.1361820720409961E-2</c:v>
                </c:pt>
                <c:pt idx="127">
                  <c:v>-8.2397096754669358E-2</c:v>
                </c:pt>
                <c:pt idx="128">
                  <c:v>-0.15386317990674508</c:v>
                </c:pt>
                <c:pt idx="129">
                  <c:v>-0.17072813560115085</c:v>
                </c:pt>
                <c:pt idx="130">
                  <c:v>-0.16150701010506113</c:v>
                </c:pt>
                <c:pt idx="131">
                  <c:v>-0.15424288487842652</c:v>
                </c:pt>
                <c:pt idx="132">
                  <c:v>-0.17562077225623515</c:v>
                </c:pt>
                <c:pt idx="133">
                  <c:v>-0.15804271200675832</c:v>
                </c:pt>
                <c:pt idx="134">
                  <c:v>-0.1139966927801474</c:v>
                </c:pt>
                <c:pt idx="135">
                  <c:v>-9.026165357933319E-2</c:v>
                </c:pt>
                <c:pt idx="136">
                  <c:v>-8.7964499670460841E-2</c:v>
                </c:pt>
                <c:pt idx="137">
                  <c:v>-5.8472999030555459E-2</c:v>
                </c:pt>
                <c:pt idx="138">
                  <c:v>-4.0543456401313245E-2</c:v>
                </c:pt>
                <c:pt idx="139">
                  <c:v>-2.660122901073577E-2</c:v>
                </c:pt>
                <c:pt idx="140">
                  <c:v>-3.3720322601390296E-2</c:v>
                </c:pt>
                <c:pt idx="141">
                  <c:v>-1.5363722687910397E-2</c:v>
                </c:pt>
                <c:pt idx="142">
                  <c:v>0</c:v>
                </c:pt>
                <c:pt idx="143">
                  <c:v>-3.7037822092387414E-3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-1.6584585760079349E-2</c:v>
                </c:pt>
                <c:pt idx="148">
                  <c:v>-1.0013923714773667E-2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-5.0270150170576367E-3</c:v>
                </c:pt>
                <c:pt idx="161">
                  <c:v>0</c:v>
                </c:pt>
                <c:pt idx="162">
                  <c:v>-1.3737962532417011E-2</c:v>
                </c:pt>
                <c:pt idx="163">
                  <c:v>-4.2378534135573465E-2</c:v>
                </c:pt>
                <c:pt idx="164">
                  <c:v>-9.2627243845658791E-3</c:v>
                </c:pt>
                <c:pt idx="165">
                  <c:v>-2.5530696498229619E-2</c:v>
                </c:pt>
                <c:pt idx="166">
                  <c:v>-2.1758102987232745E-2</c:v>
                </c:pt>
              </c:numCache>
            </c:numRef>
          </c:val>
        </c:ser>
        <c:ser>
          <c:idx val="1"/>
          <c:order val="2"/>
          <c:tx>
            <c:strRef>
              <c:f>MDD!$D$1</c:f>
              <c:strCache>
                <c:ptCount val="1"/>
                <c:pt idx="0">
                  <c:v>met opties ipv HF</c:v>
                </c:pt>
              </c:strCache>
            </c:strRef>
          </c:tx>
          <c:marker>
            <c:symbol val="none"/>
          </c:marker>
          <c:cat>
            <c:numRef>
              <c:f>MDD!$A$2:$A$168</c:f>
              <c:numCache>
                <c:formatCode>[$-413]d/mmm/yy;@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MDD!$D$2:$D$168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-2.6405021266964045E-3</c:v>
                </c:pt>
                <c:pt idx="3">
                  <c:v>-1.7316092860327453E-2</c:v>
                </c:pt>
                <c:pt idx="4">
                  <c:v>-1.8836340091045817E-2</c:v>
                </c:pt>
                <c:pt idx="5">
                  <c:v>-1.7006356559297824E-2</c:v>
                </c:pt>
                <c:pt idx="6">
                  <c:v>-9.3542328212989204E-2</c:v>
                </c:pt>
                <c:pt idx="7">
                  <c:v>-8.4612674973443561E-2</c:v>
                </c:pt>
                <c:pt idx="8">
                  <c:v>-6.0925363962021126E-2</c:v>
                </c:pt>
                <c:pt idx="9">
                  <c:v>-2.4933414599988084E-2</c:v>
                </c:pt>
                <c:pt idx="10">
                  <c:v>-1.8981278640555311E-2</c:v>
                </c:pt>
                <c:pt idx="11">
                  <c:v>-7.5018027818842857E-3</c:v>
                </c:pt>
                <c:pt idx="12">
                  <c:v>-9.943701295618162E-4</c:v>
                </c:pt>
                <c:pt idx="13">
                  <c:v>0</c:v>
                </c:pt>
                <c:pt idx="14">
                  <c:v>0</c:v>
                </c:pt>
                <c:pt idx="15">
                  <c:v>-6.2805581399090231E-3</c:v>
                </c:pt>
                <c:pt idx="16">
                  <c:v>0</c:v>
                </c:pt>
                <c:pt idx="17">
                  <c:v>-6.5778959277981745E-3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-6.0510140847742037E-3</c:v>
                </c:pt>
                <c:pt idx="27">
                  <c:v>-2.3918776098343104E-2</c:v>
                </c:pt>
                <c:pt idx="28">
                  <c:v>-1.4057495864706719E-2</c:v>
                </c:pt>
                <c:pt idx="29">
                  <c:v>-1.6633019811530713E-2</c:v>
                </c:pt>
                <c:pt idx="30">
                  <c:v>0</c:v>
                </c:pt>
                <c:pt idx="31">
                  <c:v>-1.7553389041736294E-2</c:v>
                </c:pt>
                <c:pt idx="32">
                  <c:v>-2.3953859958538336E-2</c:v>
                </c:pt>
                <c:pt idx="33">
                  <c:v>-4.6737638439098415E-2</c:v>
                </c:pt>
                <c:pt idx="34">
                  <c:v>-4.4345638177474042E-2</c:v>
                </c:pt>
                <c:pt idx="35">
                  <c:v>-1.7698642154959331E-2</c:v>
                </c:pt>
                <c:pt idx="36">
                  <c:v>-3.1770463888289149E-2</c:v>
                </c:pt>
                <c:pt idx="37">
                  <c:v>-2.596935057102152E-2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-4.8578972689006473E-3</c:v>
                </c:pt>
                <c:pt idx="51">
                  <c:v>-1.1468490916738929E-2</c:v>
                </c:pt>
                <c:pt idx="52">
                  <c:v>-3.8411421995288179E-2</c:v>
                </c:pt>
                <c:pt idx="53">
                  <c:v>-5.9349758129523165E-2</c:v>
                </c:pt>
                <c:pt idx="54">
                  <c:v>-2.8824750743104512E-2</c:v>
                </c:pt>
                <c:pt idx="55">
                  <c:v>-3.479087256362097E-2</c:v>
                </c:pt>
                <c:pt idx="56">
                  <c:v>0</c:v>
                </c:pt>
                <c:pt idx="57">
                  <c:v>0</c:v>
                </c:pt>
                <c:pt idx="58">
                  <c:v>-1.3826151155563628E-2</c:v>
                </c:pt>
                <c:pt idx="59">
                  <c:v>-1.4071776773770051E-2</c:v>
                </c:pt>
                <c:pt idx="60">
                  <c:v>-1.3436580091787548E-2</c:v>
                </c:pt>
                <c:pt idx="61">
                  <c:v>-1.5182719005704346E-2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-8.9040955313169634E-3</c:v>
                </c:pt>
                <c:pt idx="75">
                  <c:v>-3.1196226114339701E-3</c:v>
                </c:pt>
                <c:pt idx="76">
                  <c:v>0</c:v>
                </c:pt>
                <c:pt idx="77">
                  <c:v>-6.5076505796330441E-3</c:v>
                </c:pt>
                <c:pt idx="78">
                  <c:v>-1.0936519257538563E-4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-6.2005486860835226E-3</c:v>
                </c:pt>
                <c:pt idx="86">
                  <c:v>-1.7030795022921937E-2</c:v>
                </c:pt>
                <c:pt idx="87">
                  <c:v>-1.2272480655667994E-3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-9.5707526867085547E-3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-1.5578893600974203E-2</c:v>
                </c:pt>
                <c:pt idx="100">
                  <c:v>-1.1510142816043886E-2</c:v>
                </c:pt>
                <c:pt idx="101">
                  <c:v>-4.8995907198530267E-3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-5.8305524946237709E-5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-6.1393715695910308E-3</c:v>
                </c:pt>
                <c:pt idx="113">
                  <c:v>-6.3966358029255476E-3</c:v>
                </c:pt>
                <c:pt idx="114">
                  <c:v>-6.4619543929007514E-4</c:v>
                </c:pt>
                <c:pt idx="115">
                  <c:v>0</c:v>
                </c:pt>
                <c:pt idx="116">
                  <c:v>0</c:v>
                </c:pt>
                <c:pt idx="117">
                  <c:v>-1.468150413139958E-2</c:v>
                </c:pt>
                <c:pt idx="118">
                  <c:v>-1.7711072371657647E-2</c:v>
                </c:pt>
                <c:pt idx="119">
                  <c:v>-4.3025584667140279E-2</c:v>
                </c:pt>
                <c:pt idx="120">
                  <c:v>-2.4350740298753341E-2</c:v>
                </c:pt>
                <c:pt idx="121">
                  <c:v>-2.3826080501470767E-2</c:v>
                </c:pt>
                <c:pt idx="122">
                  <c:v>0</c:v>
                </c:pt>
                <c:pt idx="123">
                  <c:v>0</c:v>
                </c:pt>
                <c:pt idx="124">
                  <c:v>-2.3319630243758604E-2</c:v>
                </c:pt>
                <c:pt idx="125">
                  <c:v>0</c:v>
                </c:pt>
                <c:pt idx="126">
                  <c:v>0</c:v>
                </c:pt>
                <c:pt idx="127">
                  <c:v>-2.0767066629812255E-2</c:v>
                </c:pt>
                <c:pt idx="128">
                  <c:v>-5.7151823510491244E-2</c:v>
                </c:pt>
                <c:pt idx="129">
                  <c:v>-2.0671600619532288E-2</c:v>
                </c:pt>
                <c:pt idx="130">
                  <c:v>-1.1151672919094148E-2</c:v>
                </c:pt>
                <c:pt idx="131">
                  <c:v>-1.308095558148579E-3</c:v>
                </c:pt>
                <c:pt idx="132">
                  <c:v>-2.1895015519205654E-2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-7.8863223376770906E-3</c:v>
                </c:pt>
                <c:pt idx="141">
                  <c:v>0</c:v>
                </c:pt>
                <c:pt idx="142">
                  <c:v>0</c:v>
                </c:pt>
                <c:pt idx="143">
                  <c:v>-4.3184215424570882E-3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-1.6643291880007703E-2</c:v>
                </c:pt>
                <c:pt idx="148">
                  <c:v>-1.070306866729419E-2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-5.3710156584005258E-3</c:v>
                </c:pt>
                <c:pt idx="161">
                  <c:v>-6.0604979505306418E-4</c:v>
                </c:pt>
                <c:pt idx="162">
                  <c:v>-1.5414763788128436E-2</c:v>
                </c:pt>
                <c:pt idx="163">
                  <c:v>-4.4037356271435367E-2</c:v>
                </c:pt>
                <c:pt idx="164">
                  <c:v>-8.380788274276291E-3</c:v>
                </c:pt>
                <c:pt idx="165">
                  <c:v>-2.4530066018934687E-2</c:v>
                </c:pt>
                <c:pt idx="166">
                  <c:v>-2.0600381984202651E-2</c:v>
                </c:pt>
              </c:numCache>
            </c:numRef>
          </c:val>
        </c:ser>
        <c:ser>
          <c:idx val="2"/>
          <c:order val="3"/>
          <c:tx>
            <c:strRef>
              <c:f>MDD!$E$1</c:f>
              <c:strCache>
                <c:ptCount val="1"/>
                <c:pt idx="0">
                  <c:v>met 4.5% CTA / 4.5% Macro (uit Return)</c:v>
                </c:pt>
              </c:strCache>
            </c:strRef>
          </c:tx>
          <c:marker>
            <c:symbol val="none"/>
          </c:marker>
          <c:cat>
            <c:numRef>
              <c:f>MDD!$A$2:$A$168</c:f>
              <c:numCache>
                <c:formatCode>[$-413]d/mmm/yy;@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MDD!$E$2:$E$168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-3.4289345977045727E-3</c:v>
                </c:pt>
                <c:pt idx="3">
                  <c:v>-1.3874492639274698E-2</c:v>
                </c:pt>
                <c:pt idx="4">
                  <c:v>-1.3762749623530583E-2</c:v>
                </c:pt>
                <c:pt idx="5">
                  <c:v>-1.1786781269151163E-2</c:v>
                </c:pt>
                <c:pt idx="6">
                  <c:v>-7.3657757756222395E-2</c:v>
                </c:pt>
                <c:pt idx="7">
                  <c:v>-6.4116003293502644E-2</c:v>
                </c:pt>
                <c:pt idx="8">
                  <c:v>-4.6138629297220013E-2</c:v>
                </c:pt>
                <c:pt idx="9">
                  <c:v>-1.5073963000141162E-2</c:v>
                </c:pt>
                <c:pt idx="10">
                  <c:v>-7.9974582705367968E-3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-6.0379864457296359E-3</c:v>
                </c:pt>
                <c:pt idx="16">
                  <c:v>0</c:v>
                </c:pt>
                <c:pt idx="17">
                  <c:v>-4.6424761850062607E-3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-6.646458283903138E-3</c:v>
                </c:pt>
                <c:pt idx="27">
                  <c:v>-2.1967191715572577E-2</c:v>
                </c:pt>
                <c:pt idx="28">
                  <c:v>-1.4226157125104989E-2</c:v>
                </c:pt>
                <c:pt idx="29">
                  <c:v>-1.6726521037031292E-2</c:v>
                </c:pt>
                <c:pt idx="30">
                  <c:v>-4.2932058099155084E-4</c:v>
                </c:pt>
                <c:pt idx="31">
                  <c:v>-1.6229633638076356E-2</c:v>
                </c:pt>
                <c:pt idx="32">
                  <c:v>-2.1457402205241866E-2</c:v>
                </c:pt>
                <c:pt idx="33">
                  <c:v>-3.7802437989928828E-2</c:v>
                </c:pt>
                <c:pt idx="34">
                  <c:v>-3.0441184508648106E-2</c:v>
                </c:pt>
                <c:pt idx="35">
                  <c:v>-7.9040452461105332E-3</c:v>
                </c:pt>
                <c:pt idx="36">
                  <c:v>-1.9307799714127698E-2</c:v>
                </c:pt>
                <c:pt idx="37">
                  <c:v>-2.4464490093632003E-2</c:v>
                </c:pt>
                <c:pt idx="38">
                  <c:v>-1.6296409312564892E-2</c:v>
                </c:pt>
                <c:pt idx="39">
                  <c:v>-6.3444099264859657E-3</c:v>
                </c:pt>
                <c:pt idx="40">
                  <c:v>-9.9365655546191454E-3</c:v>
                </c:pt>
                <c:pt idx="41">
                  <c:v>-1.8722311149828124E-2</c:v>
                </c:pt>
                <c:pt idx="42">
                  <c:v>-2.1284532947868137E-2</c:v>
                </c:pt>
                <c:pt idx="43">
                  <c:v>-5.0145207309432449E-2</c:v>
                </c:pt>
                <c:pt idx="44">
                  <c:v>-3.1987901992314577E-2</c:v>
                </c:pt>
                <c:pt idx="45">
                  <c:v>-1.2129669975596249E-2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-3.9100241195970577E-3</c:v>
                </c:pt>
                <c:pt idx="51">
                  <c:v>-7.023173878341735E-3</c:v>
                </c:pt>
                <c:pt idx="52">
                  <c:v>-2.4433661209508607E-2</c:v>
                </c:pt>
                <c:pt idx="53">
                  <c:v>-3.968659234999463E-2</c:v>
                </c:pt>
                <c:pt idx="54">
                  <c:v>-2.6290758240474471E-2</c:v>
                </c:pt>
                <c:pt idx="55">
                  <c:v>-4.2426945760065629E-2</c:v>
                </c:pt>
                <c:pt idx="56">
                  <c:v>-2.2583625087558162E-2</c:v>
                </c:pt>
                <c:pt idx="57">
                  <c:v>-9.5465639382694648E-3</c:v>
                </c:pt>
                <c:pt idx="58">
                  <c:v>-1.6234845081723702E-2</c:v>
                </c:pt>
                <c:pt idx="59">
                  <c:v>-1.2652158393537718E-2</c:v>
                </c:pt>
                <c:pt idx="60">
                  <c:v>-9.7227604465097168E-3</c:v>
                </c:pt>
                <c:pt idx="61">
                  <c:v>-1.9585470698244765E-2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-9.8769732812903806E-3</c:v>
                </c:pt>
                <c:pt idx="75">
                  <c:v>-4.1725477351083539E-3</c:v>
                </c:pt>
                <c:pt idx="76">
                  <c:v>0</c:v>
                </c:pt>
                <c:pt idx="77">
                  <c:v>-6.4305127120166672E-3</c:v>
                </c:pt>
                <c:pt idx="78">
                  <c:v>-1.705988124805175E-3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-4.9712046066017696E-3</c:v>
                </c:pt>
                <c:pt idx="86">
                  <c:v>-1.6257122029049949E-2</c:v>
                </c:pt>
                <c:pt idx="87">
                  <c:v>-3.1318876672322238E-3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-7.6383518310965239E-3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-1.2477234189678338E-2</c:v>
                </c:pt>
                <c:pt idx="100">
                  <c:v>-9.4707955275327767E-3</c:v>
                </c:pt>
                <c:pt idx="101">
                  <c:v>-5.0674789083917562E-3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-1.3782557153258843E-4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-4.8025061613277721E-3</c:v>
                </c:pt>
                <c:pt idx="113">
                  <c:v>-4.6424774495372623E-3</c:v>
                </c:pt>
                <c:pt idx="114">
                  <c:v>-7.0490321185278238E-4</c:v>
                </c:pt>
                <c:pt idx="115">
                  <c:v>0</c:v>
                </c:pt>
                <c:pt idx="116">
                  <c:v>0</c:v>
                </c:pt>
                <c:pt idx="117">
                  <c:v>-1.112701955567667E-2</c:v>
                </c:pt>
                <c:pt idx="118">
                  <c:v>-1.3186597298386853E-2</c:v>
                </c:pt>
                <c:pt idx="119">
                  <c:v>-3.1653418855990975E-2</c:v>
                </c:pt>
                <c:pt idx="120">
                  <c:v>-2.0615740702993265E-2</c:v>
                </c:pt>
                <c:pt idx="121">
                  <c:v>-3.0700916593282036E-2</c:v>
                </c:pt>
                <c:pt idx="122">
                  <c:v>-1.2579732228970471E-2</c:v>
                </c:pt>
                <c:pt idx="123">
                  <c:v>-1.045727743464445E-2</c:v>
                </c:pt>
                <c:pt idx="124">
                  <c:v>-3.371817956682404E-2</c:v>
                </c:pt>
                <c:pt idx="125">
                  <c:v>-3.4415145382150167E-2</c:v>
                </c:pt>
                <c:pt idx="126">
                  <c:v>-2.9689443401973027E-2</c:v>
                </c:pt>
                <c:pt idx="127">
                  <c:v>-6.4823533793571739E-2</c:v>
                </c:pt>
                <c:pt idx="128">
                  <c:v>-0.12267242574432796</c:v>
                </c:pt>
                <c:pt idx="129">
                  <c:v>-0.13580189620192554</c:v>
                </c:pt>
                <c:pt idx="130">
                  <c:v>-0.12719856131381568</c:v>
                </c:pt>
                <c:pt idx="131">
                  <c:v>-0.12020363017317946</c:v>
                </c:pt>
                <c:pt idx="132">
                  <c:v>-0.13903967618590832</c:v>
                </c:pt>
                <c:pt idx="133">
                  <c:v>-0.12480003081720638</c:v>
                </c:pt>
                <c:pt idx="134">
                  <c:v>-8.7452172394117858E-2</c:v>
                </c:pt>
                <c:pt idx="135">
                  <c:v>-6.5239825434013035E-2</c:v>
                </c:pt>
                <c:pt idx="136">
                  <c:v>-6.4920650710967448E-2</c:v>
                </c:pt>
                <c:pt idx="137">
                  <c:v>-3.9693023266851007E-2</c:v>
                </c:pt>
                <c:pt idx="138">
                  <c:v>-2.352526849028139E-2</c:v>
                </c:pt>
                <c:pt idx="139">
                  <c:v>-1.2013170101199374E-2</c:v>
                </c:pt>
                <c:pt idx="140">
                  <c:v>-2.0053037451466714E-2</c:v>
                </c:pt>
                <c:pt idx="141">
                  <c:v>-1.0382148109552812E-3</c:v>
                </c:pt>
                <c:pt idx="142">
                  <c:v>0</c:v>
                </c:pt>
                <c:pt idx="143">
                  <c:v>-5.0108909869326706E-3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-1.4839388259276267E-2</c:v>
                </c:pt>
                <c:pt idx="148">
                  <c:v>-8.001026209169506E-3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-5.7616442034433427E-3</c:v>
                </c:pt>
                <c:pt idx="161">
                  <c:v>0</c:v>
                </c:pt>
                <c:pt idx="162">
                  <c:v>-1.028081801565643E-2</c:v>
                </c:pt>
                <c:pt idx="163">
                  <c:v>-3.5007015751912771E-2</c:v>
                </c:pt>
                <c:pt idx="164">
                  <c:v>-8.8922188312988964E-3</c:v>
                </c:pt>
                <c:pt idx="165">
                  <c:v>-2.4070177824550537E-2</c:v>
                </c:pt>
                <c:pt idx="166">
                  <c:v>-2.1747711316395395E-2</c:v>
                </c:pt>
              </c:numCache>
            </c:numRef>
          </c:val>
        </c:ser>
        <c:marker val="1"/>
        <c:axId val="309444608"/>
        <c:axId val="309446144"/>
      </c:lineChart>
      <c:dateAx>
        <c:axId val="309444608"/>
        <c:scaling>
          <c:orientation val="minMax"/>
        </c:scaling>
        <c:axPos val="t"/>
        <c:numFmt formatCode="[$-413]d/mmm/yy;@" sourceLinked="1"/>
        <c:tickLblPos val="nextTo"/>
        <c:txPr>
          <a:bodyPr rot="-2700000"/>
          <a:lstStyle/>
          <a:p>
            <a:pPr>
              <a:defRPr/>
            </a:pPr>
            <a:endParaRPr lang="nl-NL"/>
          </a:p>
        </c:txPr>
        <c:crossAx val="309446144"/>
        <c:crosses val="max"/>
        <c:auto val="1"/>
        <c:lblOffset val="100"/>
      </c:dateAx>
      <c:valAx>
        <c:axId val="309446144"/>
        <c:scaling>
          <c:orientation val="minMax"/>
        </c:scaling>
        <c:axPos val="l"/>
        <c:majorGridlines/>
        <c:numFmt formatCode="0.0%" sourceLinked="1"/>
        <c:tickLblPos val="nextTo"/>
        <c:txPr>
          <a:bodyPr rot="0"/>
          <a:lstStyle/>
          <a:p>
            <a:pPr>
              <a:defRPr/>
            </a:pPr>
            <a:endParaRPr lang="nl-NL"/>
          </a:p>
        </c:txPr>
        <c:crossAx val="309444608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8.8094002700529903E-2"/>
          <c:y val="0.1567344959478226"/>
          <c:w val="0.88087266548328869"/>
          <c:h val="0.73491928982318455"/>
        </c:manualLayout>
      </c:layout>
      <c:lineChart>
        <c:grouping val="standard"/>
        <c:ser>
          <c:idx val="0"/>
          <c:order val="0"/>
          <c:tx>
            <c:v>Aandelen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'monthly price-series'!$A$8:$A$174</c:f>
              <c:numCache>
                <c:formatCode>d/m/yyyy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'monthly price-series'!$BW$8:$BW$174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-6.1210558007705543E-3</c:v>
                </c:pt>
                <c:pt idx="3">
                  <c:v>-2.5777711215946852E-2</c:v>
                </c:pt>
                <c:pt idx="4">
                  <c:v>-2.805746271979439E-3</c:v>
                </c:pt>
                <c:pt idx="5">
                  <c:v>-1.5673107114251194E-2</c:v>
                </c:pt>
                <c:pt idx="6">
                  <c:v>-0.15240361636079403</c:v>
                </c:pt>
                <c:pt idx="7">
                  <c:v>-0.16042564219574842</c:v>
                </c:pt>
                <c:pt idx="8">
                  <c:v>-8.8077671752258641E-2</c:v>
                </c:pt>
                <c:pt idx="9">
                  <c:v>-2.5331358904457143E-2</c:v>
                </c:pt>
                <c:pt idx="10">
                  <c:v>0</c:v>
                </c:pt>
                <c:pt idx="11">
                  <c:v>0</c:v>
                </c:pt>
                <c:pt idx="12">
                  <c:v>-1.571753268792165E-2</c:v>
                </c:pt>
                <c:pt idx="13">
                  <c:v>0</c:v>
                </c:pt>
                <c:pt idx="14">
                  <c:v>0</c:v>
                </c:pt>
                <c:pt idx="15">
                  <c:v>-2.7188071347262335E-2</c:v>
                </c:pt>
                <c:pt idx="16">
                  <c:v>0</c:v>
                </c:pt>
                <c:pt idx="17">
                  <c:v>-1.9124228035994881E-2</c:v>
                </c:pt>
                <c:pt idx="18">
                  <c:v>-1.7279904875595581E-2</c:v>
                </c:pt>
                <c:pt idx="19">
                  <c:v>-2.7730290047003139E-2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-3.1688920759470593E-2</c:v>
                </c:pt>
                <c:pt idx="24">
                  <c:v>-4.0108847440047555E-3</c:v>
                </c:pt>
                <c:pt idx="25">
                  <c:v>0</c:v>
                </c:pt>
                <c:pt idx="26">
                  <c:v>-2.066980737577058E-2</c:v>
                </c:pt>
                <c:pt idx="27">
                  <c:v>-5.7740443664591141E-2</c:v>
                </c:pt>
                <c:pt idx="28">
                  <c:v>-3.1415629213455101E-2</c:v>
                </c:pt>
                <c:pt idx="29">
                  <c:v>-4.6579511551811281E-2</c:v>
                </c:pt>
                <c:pt idx="30">
                  <c:v>0</c:v>
                </c:pt>
                <c:pt idx="31">
                  <c:v>-4.3463748938662221E-2</c:v>
                </c:pt>
                <c:pt idx="32">
                  <c:v>-4.3583960466860208E-2</c:v>
                </c:pt>
                <c:pt idx="33">
                  <c:v>-0.11783195679155477</c:v>
                </c:pt>
                <c:pt idx="34">
                  <c:v>-0.12632454162912524</c:v>
                </c:pt>
                <c:pt idx="35">
                  <c:v>-0.10359203254445234</c:v>
                </c:pt>
                <c:pt idx="36">
                  <c:v>-0.17215360788921721</c:v>
                </c:pt>
                <c:pt idx="37">
                  <c:v>-0.20547358349678602</c:v>
                </c:pt>
                <c:pt idx="38">
                  <c:v>-0.15016714218697241</c:v>
                </c:pt>
                <c:pt idx="39">
                  <c:v>-0.14017547922896972</c:v>
                </c:pt>
                <c:pt idx="40">
                  <c:v>-0.16552540802281954</c:v>
                </c:pt>
                <c:pt idx="41">
                  <c:v>-0.19234183035349853</c:v>
                </c:pt>
                <c:pt idx="42">
                  <c:v>-0.24122371422677039</c:v>
                </c:pt>
                <c:pt idx="43">
                  <c:v>-0.31353718681275811</c:v>
                </c:pt>
                <c:pt idx="44">
                  <c:v>-0.29108318255748433</c:v>
                </c:pt>
                <c:pt idx="45">
                  <c:v>-0.24756525802007515</c:v>
                </c:pt>
                <c:pt idx="46">
                  <c:v>-0.23616450740949343</c:v>
                </c:pt>
                <c:pt idx="47">
                  <c:v>-0.24694538551453343</c:v>
                </c:pt>
                <c:pt idx="48">
                  <c:v>-0.25566450733120655</c:v>
                </c:pt>
                <c:pt idx="49">
                  <c:v>-0.218432537077619</c:v>
                </c:pt>
                <c:pt idx="50">
                  <c:v>-0.24648867685012429</c:v>
                </c:pt>
                <c:pt idx="51">
                  <c:v>-0.25920355899293313</c:v>
                </c:pt>
                <c:pt idx="52">
                  <c:v>-0.31993338837390339</c:v>
                </c:pt>
                <c:pt idx="53">
                  <c:v>-0.37666259047322848</c:v>
                </c:pt>
                <c:pt idx="54">
                  <c:v>-0.37610303882648971</c:v>
                </c:pt>
                <c:pt idx="55">
                  <c:v>-0.44233878495411194</c:v>
                </c:pt>
                <c:pt idx="56">
                  <c:v>-0.40602859350248754</c:v>
                </c:pt>
                <c:pt idx="57">
                  <c:v>-0.37499364886658798</c:v>
                </c:pt>
                <c:pt idx="58">
                  <c:v>-0.41870377245802659</c:v>
                </c:pt>
                <c:pt idx="59">
                  <c:v>-0.44433441438440291</c:v>
                </c:pt>
                <c:pt idx="60">
                  <c:v>-0.45616647690765788</c:v>
                </c:pt>
                <c:pt idx="61">
                  <c:v>-0.46013574003226371</c:v>
                </c:pt>
                <c:pt idx="62">
                  <c:v>-0.41835521906628353</c:v>
                </c:pt>
                <c:pt idx="63">
                  <c:v>-0.39794947023298755</c:v>
                </c:pt>
                <c:pt idx="64">
                  <c:v>-0.37763032718464068</c:v>
                </c:pt>
                <c:pt idx="65">
                  <c:v>-0.354167935882572</c:v>
                </c:pt>
                <c:pt idx="66">
                  <c:v>-0.33015814711619085</c:v>
                </c:pt>
                <c:pt idx="67">
                  <c:v>-0.34337260529234825</c:v>
                </c:pt>
                <c:pt idx="68">
                  <c:v>-0.29949887063718128</c:v>
                </c:pt>
                <c:pt idx="69">
                  <c:v>-0.29799454013664195</c:v>
                </c:pt>
                <c:pt idx="70">
                  <c:v>-0.27234607890916257</c:v>
                </c:pt>
                <c:pt idx="71">
                  <c:v>-0.25546758475714409</c:v>
                </c:pt>
                <c:pt idx="72">
                  <c:v>-0.24179848191109302</c:v>
                </c:pt>
                <c:pt idx="73">
                  <c:v>-0.23703761899539422</c:v>
                </c:pt>
                <c:pt idx="74">
                  <c:v>-0.24390504643983685</c:v>
                </c:pt>
                <c:pt idx="75">
                  <c:v>-0.24302249437429713</c:v>
                </c:pt>
                <c:pt idx="76">
                  <c:v>-0.22548665777418089</c:v>
                </c:pt>
                <c:pt idx="77">
                  <c:v>-0.24834017129828667</c:v>
                </c:pt>
                <c:pt idx="78">
                  <c:v>-0.25014625457555473</c:v>
                </c:pt>
                <c:pt idx="79">
                  <c:v>-0.24066026568495136</c:v>
                </c:pt>
                <c:pt idx="80">
                  <c:v>-0.23253387912463661</c:v>
                </c:pt>
                <c:pt idx="81">
                  <c:v>-0.20166138142190132</c:v>
                </c:pt>
                <c:pt idx="82">
                  <c:v>-0.17796485938822842</c:v>
                </c:pt>
                <c:pt idx="83">
                  <c:v>-0.18021474800991874</c:v>
                </c:pt>
                <c:pt idx="84">
                  <c:v>-0.15986542576033919</c:v>
                </c:pt>
                <c:pt idx="85">
                  <c:v>-0.16845266845382753</c:v>
                </c:pt>
                <c:pt idx="86">
                  <c:v>-0.18493280531930301</c:v>
                </c:pt>
                <c:pt idx="87">
                  <c:v>-0.15032224348574486</c:v>
                </c:pt>
                <c:pt idx="88">
                  <c:v>-0.13181533146770161</c:v>
                </c:pt>
                <c:pt idx="89">
                  <c:v>-0.1007219754161512</c:v>
                </c:pt>
                <c:pt idx="90">
                  <c:v>-0.10106234547094399</c:v>
                </c:pt>
                <c:pt idx="91">
                  <c:v>-6.577697807896736E-2</c:v>
                </c:pt>
                <c:pt idx="92">
                  <c:v>-8.6781564542651193E-2</c:v>
                </c:pt>
                <c:pt idx="93">
                  <c:v>-4.9215940997708964E-2</c:v>
                </c:pt>
                <c:pt idx="94">
                  <c:v>-2.9424128662809808E-2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-4.2235317467014248E-2</c:v>
                </c:pt>
                <c:pt idx="100">
                  <c:v>-3.9070383241513337E-2</c:v>
                </c:pt>
                <c:pt idx="101">
                  <c:v>-3.4040273544674017E-2</c:v>
                </c:pt>
                <c:pt idx="102">
                  <c:v>-9.0541211622229105E-3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-1.1962989034973507E-2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-1.2172619114584102E-2</c:v>
                </c:pt>
                <c:pt idx="113">
                  <c:v>-4.192829893707898E-2</c:v>
                </c:pt>
                <c:pt idx="114">
                  <c:v>-3.8960731389088954E-2</c:v>
                </c:pt>
                <c:pt idx="115">
                  <c:v>-1.9351736689893224E-2</c:v>
                </c:pt>
                <c:pt idx="116">
                  <c:v>0</c:v>
                </c:pt>
                <c:pt idx="117">
                  <c:v>-4.5378064337858265E-2</c:v>
                </c:pt>
                <c:pt idx="118">
                  <c:v>-5.682767546419485E-2</c:v>
                </c:pt>
                <c:pt idx="119">
                  <c:v>-0.13517603052874075</c:v>
                </c:pt>
                <c:pt idx="120">
                  <c:v>-0.15045655345925768</c:v>
                </c:pt>
                <c:pt idx="121">
                  <c:v>-0.17252766635080327</c:v>
                </c:pt>
                <c:pt idx="122">
                  <c:v>-0.12307763742684215</c:v>
                </c:pt>
                <c:pt idx="123">
                  <c:v>-0.10789849679696974</c:v>
                </c:pt>
                <c:pt idx="124">
                  <c:v>-0.18528194132107262</c:v>
                </c:pt>
                <c:pt idx="125">
                  <c:v>-0.19595161456096277</c:v>
                </c:pt>
                <c:pt idx="126">
                  <c:v>-0.18020602180162318</c:v>
                </c:pt>
                <c:pt idx="127">
                  <c:v>-0.26100572845087378</c:v>
                </c:pt>
                <c:pt idx="128">
                  <c:v>-0.36744328570168022</c:v>
                </c:pt>
                <c:pt idx="129">
                  <c:v>-0.40719761922133108</c:v>
                </c:pt>
                <c:pt idx="130">
                  <c:v>-0.40965895004675762</c:v>
                </c:pt>
                <c:pt idx="131">
                  <c:v>-0.43924236363623703</c:v>
                </c:pt>
                <c:pt idx="132">
                  <c:v>-0.4932658830307915</c:v>
                </c:pt>
                <c:pt idx="133">
                  <c:v>-0.46519376461941059</c:v>
                </c:pt>
                <c:pt idx="134">
                  <c:v>-0.39912432063764458</c:v>
                </c:pt>
                <c:pt idx="135">
                  <c:v>-0.3694317042453828</c:v>
                </c:pt>
                <c:pt idx="136">
                  <c:v>-0.36731308153660025</c:v>
                </c:pt>
                <c:pt idx="137">
                  <c:v>-0.31739185943262493</c:v>
                </c:pt>
                <c:pt idx="138">
                  <c:v>-0.28737503913123907</c:v>
                </c:pt>
                <c:pt idx="139">
                  <c:v>-0.26485463979293794</c:v>
                </c:pt>
                <c:pt idx="140">
                  <c:v>-0.28150368580103569</c:v>
                </c:pt>
                <c:pt idx="141">
                  <c:v>-0.26025501291977843</c:v>
                </c:pt>
                <c:pt idx="142">
                  <c:v>-0.22579298574665249</c:v>
                </c:pt>
                <c:pt idx="143">
                  <c:v>-0.24370995391717962</c:v>
                </c:pt>
                <c:pt idx="144">
                  <c:v>-0.22731111216997352</c:v>
                </c:pt>
                <c:pt idx="145">
                  <c:v>-0.17449697837272113</c:v>
                </c:pt>
                <c:pt idx="146">
                  <c:v>-0.16428696703136914</c:v>
                </c:pt>
                <c:pt idx="147">
                  <c:v>-0.21451438530006273</c:v>
                </c:pt>
                <c:pt idx="148">
                  <c:v>-0.23912607379516135</c:v>
                </c:pt>
                <c:pt idx="149">
                  <c:v>-0.20003122151303987</c:v>
                </c:pt>
                <c:pt idx="150">
                  <c:v>-0.22092792558448007</c:v>
                </c:pt>
                <c:pt idx="151">
                  <c:v>-0.17340547505422413</c:v>
                </c:pt>
                <c:pt idx="152">
                  <c:v>-0.15120896387794977</c:v>
                </c:pt>
                <c:pt idx="153">
                  <c:v>-0.14164458019324586</c:v>
                </c:pt>
                <c:pt idx="154">
                  <c:v>-8.8196708520917919E-2</c:v>
                </c:pt>
                <c:pt idx="155">
                  <c:v>-7.7459077777038796E-2</c:v>
                </c:pt>
                <c:pt idx="156">
                  <c:v>-4.778221470508736E-2</c:v>
                </c:pt>
                <c:pt idx="157">
                  <c:v>-6.6640741520677185E-2</c:v>
                </c:pt>
                <c:pt idx="158">
                  <c:v>-4.3748849849707956E-2</c:v>
                </c:pt>
                <c:pt idx="159">
                  <c:v>-4.8841027149854374E-2</c:v>
                </c:pt>
                <c:pt idx="160">
                  <c:v>-6.7903155871965257E-2</c:v>
                </c:pt>
                <c:pt idx="161">
                  <c:v>-8.3572842838620945E-2</c:v>
                </c:pt>
                <c:pt idx="162">
                  <c:v>-0.1523619134755492</c:v>
                </c:pt>
                <c:pt idx="163">
                  <c:v>-0.19799998000076857</c:v>
                </c:pt>
                <c:pt idx="164">
                  <c:v>-0.12739807851290189</c:v>
                </c:pt>
                <c:pt idx="165">
                  <c:v>-0.13355028470379204</c:v>
                </c:pt>
                <c:pt idx="166">
                  <c:v>-0.11812435195118268</c:v>
                </c:pt>
              </c:numCache>
            </c:numRef>
          </c:val>
        </c:ser>
        <c:ser>
          <c:idx val="1"/>
          <c:order val="1"/>
          <c:tx>
            <c:v>Europe HY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'monthly price-series'!$BT$8:$BT$174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-8.2763483860191032E-3</c:v>
                </c:pt>
                <c:pt idx="4">
                  <c:v>-1.5494957180102967E-2</c:v>
                </c:pt>
                <c:pt idx="5">
                  <c:v>-4.1845662803747588E-3</c:v>
                </c:pt>
                <c:pt idx="6">
                  <c:v>-7.9144901045677452E-2</c:v>
                </c:pt>
                <c:pt idx="7">
                  <c:v>-0.14469692049324012</c:v>
                </c:pt>
                <c:pt idx="8">
                  <c:v>-0.1510062443749588</c:v>
                </c:pt>
                <c:pt idx="9">
                  <c:v>-4.5473524035739461E-2</c:v>
                </c:pt>
                <c:pt idx="10">
                  <c:v>-5.1012739267189661E-2</c:v>
                </c:pt>
                <c:pt idx="11">
                  <c:v>-1.6905276636015786E-2</c:v>
                </c:pt>
                <c:pt idx="12">
                  <c:v>-5.4000389693521361E-3</c:v>
                </c:pt>
                <c:pt idx="13">
                  <c:v>0</c:v>
                </c:pt>
                <c:pt idx="14">
                  <c:v>0</c:v>
                </c:pt>
                <c:pt idx="15">
                  <c:v>-1.6678352322523977E-2</c:v>
                </c:pt>
                <c:pt idx="16">
                  <c:v>-2.1148115687993144E-2</c:v>
                </c:pt>
                <c:pt idx="17">
                  <c:v>-2.6958808063102649E-2</c:v>
                </c:pt>
                <c:pt idx="18">
                  <c:v>-2.985977212971128E-2</c:v>
                </c:pt>
                <c:pt idx="19">
                  <c:v>-4.107800175284948E-2</c:v>
                </c:pt>
                <c:pt idx="20">
                  <c:v>-3.9430324276951E-2</c:v>
                </c:pt>
                <c:pt idx="21">
                  <c:v>-1.5223488168274473E-2</c:v>
                </c:pt>
                <c:pt idx="22">
                  <c:v>-2.2699386503074919E-3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-9.4135122764236817E-4</c:v>
                </c:pt>
                <c:pt idx="27">
                  <c:v>-2.9777789292777104E-2</c:v>
                </c:pt>
                <c:pt idx="28">
                  <c:v>-2.2626974462608463E-2</c:v>
                </c:pt>
                <c:pt idx="29">
                  <c:v>-3.3724555449040849E-2</c:v>
                </c:pt>
                <c:pt idx="30">
                  <c:v>-3.7740411603663912E-2</c:v>
                </c:pt>
                <c:pt idx="31">
                  <c:v>-7.244086327952845E-2</c:v>
                </c:pt>
                <c:pt idx="32">
                  <c:v>-0.11235760983150558</c:v>
                </c:pt>
                <c:pt idx="33">
                  <c:v>-0.17463360710245079</c:v>
                </c:pt>
                <c:pt idx="34">
                  <c:v>-0.13061464189790067</c:v>
                </c:pt>
                <c:pt idx="35">
                  <c:v>-5.8052871121242473E-2</c:v>
                </c:pt>
                <c:pt idx="36">
                  <c:v>-5.6541527407137651E-2</c:v>
                </c:pt>
                <c:pt idx="37">
                  <c:v>-0.11343714105586659</c:v>
                </c:pt>
                <c:pt idx="38">
                  <c:v>-0.13394823431872804</c:v>
                </c:pt>
                <c:pt idx="39">
                  <c:v>-0.12321337582368078</c:v>
                </c:pt>
                <c:pt idx="40">
                  <c:v>-0.19369381039977035</c:v>
                </c:pt>
                <c:pt idx="41">
                  <c:v>-0.20724408632795105</c:v>
                </c:pt>
                <c:pt idx="42">
                  <c:v>-0.21764213108099725</c:v>
                </c:pt>
                <c:pt idx="43">
                  <c:v>-0.3058182414868148</c:v>
                </c:pt>
                <c:pt idx="44">
                  <c:v>-0.25352574897876123</c:v>
                </c:pt>
                <c:pt idx="45">
                  <c:v>-0.20641500634764143</c:v>
                </c:pt>
                <c:pt idx="46">
                  <c:v>-0.20841861630005518</c:v>
                </c:pt>
                <c:pt idx="47">
                  <c:v>-0.22020709727007842</c:v>
                </c:pt>
                <c:pt idx="48">
                  <c:v>-0.27088461106648765</c:v>
                </c:pt>
                <c:pt idx="49">
                  <c:v>-0.25255848900173261</c:v>
                </c:pt>
                <c:pt idx="50">
                  <c:v>-0.23844685683688341</c:v>
                </c:pt>
                <c:pt idx="51">
                  <c:v>-0.24561494416664117</c:v>
                </c:pt>
                <c:pt idx="52">
                  <c:v>-0.28295808827974139</c:v>
                </c:pt>
                <c:pt idx="53">
                  <c:v>-0.32372982356141267</c:v>
                </c:pt>
                <c:pt idx="54">
                  <c:v>-0.32309937732638561</c:v>
                </c:pt>
                <c:pt idx="55">
                  <c:v>-0.33430059331035678</c:v>
                </c:pt>
                <c:pt idx="56">
                  <c:v>-0.324299816047875</c:v>
                </c:pt>
                <c:pt idx="57">
                  <c:v>-0.28969436311975422</c:v>
                </c:pt>
                <c:pt idx="58">
                  <c:v>-0.27412320473956969</c:v>
                </c:pt>
                <c:pt idx="59">
                  <c:v>-0.24542494667115297</c:v>
                </c:pt>
                <c:pt idx="60">
                  <c:v>-0.23790277309980429</c:v>
                </c:pt>
                <c:pt idx="61">
                  <c:v>-0.22502612465562449</c:v>
                </c:pt>
                <c:pt idx="62">
                  <c:v>-0.17969444948225147</c:v>
                </c:pt>
                <c:pt idx="63">
                  <c:v>-0.17014275720910374</c:v>
                </c:pt>
                <c:pt idx="64">
                  <c:v>-0.1395358879360164</c:v>
                </c:pt>
                <c:pt idx="65">
                  <c:v>-0.13934589044052903</c:v>
                </c:pt>
                <c:pt idx="66">
                  <c:v>-0.12710832448117113</c:v>
                </c:pt>
                <c:pt idx="67">
                  <c:v>-0.11094126486513813</c:v>
                </c:pt>
                <c:pt idx="68">
                  <c:v>-9.2882866544025194E-2</c:v>
                </c:pt>
                <c:pt idx="69">
                  <c:v>-8.2087554300413521E-2</c:v>
                </c:pt>
                <c:pt idx="70">
                  <c:v>-6.8874092114233038E-2</c:v>
                </c:pt>
                <c:pt idx="71">
                  <c:v>-4.7844823863677846E-2</c:v>
                </c:pt>
                <c:pt idx="72">
                  <c:v>-4.2481712741051544E-2</c:v>
                </c:pt>
                <c:pt idx="73">
                  <c:v>-3.4268639186111761E-2</c:v>
                </c:pt>
                <c:pt idx="74">
                  <c:v>-3.0563688024104099E-2</c:v>
                </c:pt>
                <c:pt idx="75">
                  <c:v>-4.3837603958848975E-2</c:v>
                </c:pt>
                <c:pt idx="76">
                  <c:v>-2.4267861923630243E-2</c:v>
                </c:pt>
                <c:pt idx="77">
                  <c:v>-1.4975257144329325E-2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-1.7955942825120783E-2</c:v>
                </c:pt>
                <c:pt idx="86">
                  <c:v>-2.6566902659057978E-2</c:v>
                </c:pt>
                <c:pt idx="87">
                  <c:v>-2.2352189046479693E-2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-3.1353236265748087E-3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-1.6443987667006162E-3</c:v>
                </c:pt>
                <c:pt idx="100">
                  <c:v>-6.4968433416528401E-3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-1.323301167420172E-2</c:v>
                </c:pt>
                <c:pt idx="113">
                  <c:v>-4.6602334840406871E-2</c:v>
                </c:pt>
                <c:pt idx="114">
                  <c:v>-4.8991159997298951E-2</c:v>
                </c:pt>
                <c:pt idx="115">
                  <c:v>-3.0035764896415084E-2</c:v>
                </c:pt>
                <c:pt idx="116">
                  <c:v>-2.1458937850055142E-2</c:v>
                </c:pt>
                <c:pt idx="117">
                  <c:v>-5.1062824752004486E-2</c:v>
                </c:pt>
                <c:pt idx="118">
                  <c:v>-5.1629664619741861E-2</c:v>
                </c:pt>
                <c:pt idx="119">
                  <c:v>-9.5067143531949311E-2</c:v>
                </c:pt>
                <c:pt idx="120">
                  <c:v>-0.10828665901882466</c:v>
                </c:pt>
                <c:pt idx="121">
                  <c:v>-0.10846885754774015</c:v>
                </c:pt>
                <c:pt idx="122">
                  <c:v>-6.1427896619202033E-2</c:v>
                </c:pt>
                <c:pt idx="123">
                  <c:v>-5.1292259936564784E-2</c:v>
                </c:pt>
                <c:pt idx="124">
                  <c:v>-9.1294959174029924E-2</c:v>
                </c:pt>
                <c:pt idx="125">
                  <c:v>-0.10799649099129086</c:v>
                </c:pt>
                <c:pt idx="126">
                  <c:v>-0.10017545043524811</c:v>
                </c:pt>
                <c:pt idx="127">
                  <c:v>-0.18163168904784027</c:v>
                </c:pt>
                <c:pt idx="128">
                  <c:v>-0.32737026789931539</c:v>
                </c:pt>
                <c:pt idx="129">
                  <c:v>-0.35355287131385105</c:v>
                </c:pt>
                <c:pt idx="130">
                  <c:v>-0.3519063364599474</c:v>
                </c:pt>
                <c:pt idx="131">
                  <c:v>-0.28901410351575374</c:v>
                </c:pt>
                <c:pt idx="132">
                  <c:v>-0.30726769687562938</c:v>
                </c:pt>
                <c:pt idx="133">
                  <c:v>-0.30525676496389437</c:v>
                </c:pt>
                <c:pt idx="134">
                  <c:v>-0.24061002766718037</c:v>
                </c:pt>
                <c:pt idx="135">
                  <c:v>-0.16389095080639315</c:v>
                </c:pt>
                <c:pt idx="136">
                  <c:v>-0.13789054592077274</c:v>
                </c:pt>
                <c:pt idx="137">
                  <c:v>-8.3514407179966513E-2</c:v>
                </c:pt>
                <c:pt idx="138">
                  <c:v>-4.698697617922435E-2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-3.4503236883419851E-2</c:v>
                </c:pt>
                <c:pt idx="148">
                  <c:v>-2.7400321042388744E-2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-1.3934412451884592E-2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-6.4888558612405623E-3</c:v>
                </c:pt>
                <c:pt idx="158">
                  <c:v>0</c:v>
                </c:pt>
                <c:pt idx="159">
                  <c:v>0</c:v>
                </c:pt>
                <c:pt idx="160">
                  <c:v>-1.0822889961092479E-2</c:v>
                </c:pt>
                <c:pt idx="161">
                  <c:v>-1.190570975121639E-2</c:v>
                </c:pt>
                <c:pt idx="162">
                  <c:v>-7.0298359315700068E-2</c:v>
                </c:pt>
                <c:pt idx="163">
                  <c:v>-9.9603496870969005E-2</c:v>
                </c:pt>
                <c:pt idx="164">
                  <c:v>-3.8360483447188981E-2</c:v>
                </c:pt>
                <c:pt idx="165">
                  <c:v>-8.0240131212280491E-2</c:v>
                </c:pt>
                <c:pt idx="166">
                  <c:v>-5.954978051667513E-2</c:v>
                </c:pt>
              </c:numCache>
            </c:numRef>
          </c:val>
        </c:ser>
        <c:ser>
          <c:idx val="2"/>
          <c:order val="2"/>
          <c:tx>
            <c:v>US HY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'monthly price-series'!$BU$8:$BU$174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-4.4579764341242334E-2</c:v>
                </c:pt>
                <c:pt idx="7">
                  <c:v>-3.8330343381257043E-2</c:v>
                </c:pt>
                <c:pt idx="8">
                  <c:v>-5.7280743866387221E-2</c:v>
                </c:pt>
                <c:pt idx="9">
                  <c:v>-1.2818893128163865E-2</c:v>
                </c:pt>
                <c:pt idx="10">
                  <c:v>-1.3122099535925323E-2</c:v>
                </c:pt>
                <c:pt idx="11">
                  <c:v>-2.6530560679178254E-3</c:v>
                </c:pt>
                <c:pt idx="12">
                  <c:v>-9.281485037605142E-3</c:v>
                </c:pt>
                <c:pt idx="13">
                  <c:v>0</c:v>
                </c:pt>
                <c:pt idx="14">
                  <c:v>0</c:v>
                </c:pt>
                <c:pt idx="15">
                  <c:v>-9.8735980650397018E-3</c:v>
                </c:pt>
                <c:pt idx="16">
                  <c:v>-1.2018952007023964E-2</c:v>
                </c:pt>
                <c:pt idx="17">
                  <c:v>-1.0966983085664522E-2</c:v>
                </c:pt>
                <c:pt idx="18">
                  <c:v>-1.9465566655069617E-2</c:v>
                </c:pt>
                <c:pt idx="19">
                  <c:v>-2.0741182512465903E-2</c:v>
                </c:pt>
                <c:pt idx="20">
                  <c:v>-2.4940774978049161E-2</c:v>
                </c:pt>
                <c:pt idx="21">
                  <c:v>-1.2888690091611938E-2</c:v>
                </c:pt>
                <c:pt idx="22">
                  <c:v>-5.3426768053273016E-3</c:v>
                </c:pt>
                <c:pt idx="23">
                  <c:v>-1.0039262462104008E-2</c:v>
                </c:pt>
                <c:pt idx="24">
                  <c:v>-9.7162168878279134E-3</c:v>
                </c:pt>
                <c:pt idx="25">
                  <c:v>-2.5089872935406838E-2</c:v>
                </c:pt>
                <c:pt idx="26">
                  <c:v>-2.468399516259932E-2</c:v>
                </c:pt>
                <c:pt idx="27">
                  <c:v>-3.4557593227639287E-2</c:v>
                </c:pt>
                <c:pt idx="28">
                  <c:v>-1.3418816162218249E-2</c:v>
                </c:pt>
                <c:pt idx="29">
                  <c:v>-8.5399996686710052E-3</c:v>
                </c:pt>
                <c:pt idx="30">
                  <c:v>0</c:v>
                </c:pt>
                <c:pt idx="31">
                  <c:v>-9.2018205397187223E-3</c:v>
                </c:pt>
                <c:pt idx="32">
                  <c:v>-3.8038046306467725E-2</c:v>
                </c:pt>
                <c:pt idx="33">
                  <c:v>-7.197079206693964E-2</c:v>
                </c:pt>
                <c:pt idx="34">
                  <c:v>-4.7372029439216957E-2</c:v>
                </c:pt>
                <c:pt idx="35">
                  <c:v>0</c:v>
                </c:pt>
                <c:pt idx="36">
                  <c:v>0</c:v>
                </c:pt>
                <c:pt idx="37">
                  <c:v>-1.8169805087545281E-2</c:v>
                </c:pt>
                <c:pt idx="38">
                  <c:v>-2.8241759127204575E-2</c:v>
                </c:pt>
                <c:pt idx="39">
                  <c:v>-1.3238576389728175E-2</c:v>
                </c:pt>
                <c:pt idx="40">
                  <c:v>-3.6476588750029793E-2</c:v>
                </c:pt>
                <c:pt idx="41">
                  <c:v>-2.2005205185847084E-2</c:v>
                </c:pt>
                <c:pt idx="42">
                  <c:v>-1.3448073033752355E-2</c:v>
                </c:pt>
                <c:pt idx="43">
                  <c:v>-7.3380228351340934E-2</c:v>
                </c:pt>
                <c:pt idx="44">
                  <c:v>-4.3019330094191996E-2</c:v>
                </c:pt>
                <c:pt idx="45">
                  <c:v>-1.1788215008016221E-2</c:v>
                </c:pt>
                <c:pt idx="46">
                  <c:v>-1.975714504419453E-2</c:v>
                </c:pt>
                <c:pt idx="47">
                  <c:v>-1.4858146599304442E-2</c:v>
                </c:pt>
                <c:pt idx="48">
                  <c:v>-2.3407221188167869E-2</c:v>
                </c:pt>
                <c:pt idx="49">
                  <c:v>-2.7315139355553329E-3</c:v>
                </c:pt>
                <c:pt idx="50">
                  <c:v>0</c:v>
                </c:pt>
                <c:pt idx="51">
                  <c:v>-1.5374810802198662E-3</c:v>
                </c:pt>
                <c:pt idx="52">
                  <c:v>-5.5739663825380141E-2</c:v>
                </c:pt>
                <c:pt idx="53">
                  <c:v>-8.8966780849199387E-2</c:v>
                </c:pt>
                <c:pt idx="54">
                  <c:v>-6.3251812315781017E-2</c:v>
                </c:pt>
                <c:pt idx="55">
                  <c:v>-7.5487931171830891E-2</c:v>
                </c:pt>
                <c:pt idx="56">
                  <c:v>-8.3995857563928591E-2</c:v>
                </c:pt>
                <c:pt idx="57">
                  <c:v>-3.1004540747231645E-2</c:v>
                </c:pt>
                <c:pt idx="58">
                  <c:v>-2.0226240739265766E-2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-1.5803617130182267E-2</c:v>
                </c:pt>
                <c:pt idx="66">
                  <c:v>-5.3389637718246228E-3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-8.4506496275380174E-3</c:v>
                </c:pt>
                <c:pt idx="75">
                  <c:v>-2.4344073238963745E-2</c:v>
                </c:pt>
                <c:pt idx="76">
                  <c:v>-1.1971753639012503E-2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-2.6801872630286307E-2</c:v>
                </c:pt>
                <c:pt idx="86">
                  <c:v>-3.2367548195308501E-2</c:v>
                </c:pt>
                <c:pt idx="87">
                  <c:v>-1.4537212296701369E-2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-7.5887050204446506E-3</c:v>
                </c:pt>
                <c:pt idx="92">
                  <c:v>-1.5463225987085209E-2</c:v>
                </c:pt>
                <c:pt idx="93">
                  <c:v>-7.4720454505684767E-3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-2.3519520065443536E-3</c:v>
                </c:pt>
                <c:pt idx="100">
                  <c:v>-8.2261509794115603E-3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-1.6897238245953759E-2</c:v>
                </c:pt>
                <c:pt idx="113">
                  <c:v>-4.2677012609116827E-2</c:v>
                </c:pt>
                <c:pt idx="114">
                  <c:v>-2.891929143907215E-2</c:v>
                </c:pt>
                <c:pt idx="115">
                  <c:v>-7.6573587217305273E-3</c:v>
                </c:pt>
                <c:pt idx="116">
                  <c:v>0</c:v>
                </c:pt>
                <c:pt idx="117">
                  <c:v>-1.5808440696652905E-2</c:v>
                </c:pt>
                <c:pt idx="118">
                  <c:v>-1.109704555199297E-2</c:v>
                </c:pt>
                <c:pt idx="119">
                  <c:v>-1.9008922555484753E-2</c:v>
                </c:pt>
                <c:pt idx="120">
                  <c:v>-2.8549114890662409E-2</c:v>
                </c:pt>
                <c:pt idx="121">
                  <c:v>-3.2545888886619675E-2</c:v>
                </c:pt>
                <c:pt idx="122">
                  <c:v>0</c:v>
                </c:pt>
                <c:pt idx="123">
                  <c:v>0</c:v>
                </c:pt>
                <c:pt idx="124">
                  <c:v>-2.2009175570425314E-2</c:v>
                </c:pt>
                <c:pt idx="125">
                  <c:v>-3.4903747961408126E-2</c:v>
                </c:pt>
                <c:pt idx="126">
                  <c:v>-3.0737652862666279E-2</c:v>
                </c:pt>
                <c:pt idx="127">
                  <c:v>-0.10367988131709518</c:v>
                </c:pt>
                <c:pt idx="128">
                  <c:v>-0.23945393670583762</c:v>
                </c:pt>
                <c:pt idx="129">
                  <c:v>-0.28897458173929291</c:v>
                </c:pt>
                <c:pt idx="130">
                  <c:v>-0.24518993837227498</c:v>
                </c:pt>
                <c:pt idx="131">
                  <c:v>-0.19216875733512023</c:v>
                </c:pt>
                <c:pt idx="132">
                  <c:v>-0.21199835388437399</c:v>
                </c:pt>
                <c:pt idx="133">
                  <c:v>-0.19724936111407337</c:v>
                </c:pt>
                <c:pt idx="134">
                  <c:v>-0.12484567666021225</c:v>
                </c:pt>
                <c:pt idx="135">
                  <c:v>-7.7723076610422215E-2</c:v>
                </c:pt>
                <c:pt idx="136">
                  <c:v>-5.2660458168846465E-2</c:v>
                </c:pt>
                <c:pt idx="137">
                  <c:v>-8.9215402358396173E-3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-2.9327244471840576E-2</c:v>
                </c:pt>
                <c:pt idx="148">
                  <c:v>-1.533646458244769E-2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-1.10022077197411E-2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-8.6751841664535635E-3</c:v>
                </c:pt>
                <c:pt idx="161">
                  <c:v>0</c:v>
                </c:pt>
                <c:pt idx="162">
                  <c:v>-3.3463206422262061E-2</c:v>
                </c:pt>
                <c:pt idx="163">
                  <c:v>-6.2855537074589407E-2</c:v>
                </c:pt>
                <c:pt idx="164">
                  <c:v>-1.2964524140444708E-2</c:v>
                </c:pt>
                <c:pt idx="165">
                  <c:v>-3.0717643752800134E-2</c:v>
                </c:pt>
                <c:pt idx="166">
                  <c:v>-7.7240310784011919E-3</c:v>
                </c:pt>
              </c:numCache>
            </c:numRef>
          </c:val>
        </c:ser>
        <c:ser>
          <c:idx val="3"/>
          <c:order val="3"/>
          <c:tx>
            <c:v>EMD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'monthly price-series'!$BV$8:$BV$174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-2.635704723887141E-2</c:v>
                </c:pt>
                <c:pt idx="4">
                  <c:v>-5.0018692941304149E-2</c:v>
                </c:pt>
                <c:pt idx="5">
                  <c:v>-4.773936009840947E-2</c:v>
                </c:pt>
                <c:pt idx="6">
                  <c:v>-0.2950228536282396</c:v>
                </c:pt>
                <c:pt idx="7">
                  <c:v>-0.22789710440309233</c:v>
                </c:pt>
                <c:pt idx="8">
                  <c:v>-0.17745028280611205</c:v>
                </c:pt>
                <c:pt idx="9">
                  <c:v>-0.12242067559907874</c:v>
                </c:pt>
                <c:pt idx="10">
                  <c:v>-0.13063953979184539</c:v>
                </c:pt>
                <c:pt idx="11">
                  <c:v>-0.14070357819076496</c:v>
                </c:pt>
                <c:pt idx="12">
                  <c:v>-0.13538513489067663</c:v>
                </c:pt>
                <c:pt idx="13">
                  <c:v>-8.910503021020523E-2</c:v>
                </c:pt>
                <c:pt idx="14">
                  <c:v>-3.9828024940001719E-2</c:v>
                </c:pt>
                <c:pt idx="15">
                  <c:v>-8.5975470037023452E-2</c:v>
                </c:pt>
                <c:pt idx="16">
                  <c:v>-5.9443553347241898E-2</c:v>
                </c:pt>
                <c:pt idx="17">
                  <c:v>-7.2727601635330846E-2</c:v>
                </c:pt>
                <c:pt idx="18">
                  <c:v>-7.5676262376536046E-2</c:v>
                </c:pt>
                <c:pt idx="19">
                  <c:v>-4.869209710681538E-2</c:v>
                </c:pt>
                <c:pt idx="20">
                  <c:v>-1.8114063121842206E-2</c:v>
                </c:pt>
                <c:pt idx="21">
                  <c:v>0</c:v>
                </c:pt>
                <c:pt idx="22">
                  <c:v>0</c:v>
                </c:pt>
                <c:pt idx="23">
                  <c:v>-1.1550666875518457E-2</c:v>
                </c:pt>
                <c:pt idx="24">
                  <c:v>0</c:v>
                </c:pt>
                <c:pt idx="25">
                  <c:v>0</c:v>
                </c:pt>
                <c:pt idx="26">
                  <c:v>-1.9223235617058687E-2</c:v>
                </c:pt>
                <c:pt idx="27">
                  <c:v>-4.0923862965476572E-2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-1.0929386927270589E-2</c:v>
                </c:pt>
                <c:pt idx="32">
                  <c:v>-2.8638417287831522E-2</c:v>
                </c:pt>
                <c:pt idx="33">
                  <c:v>-3.1771473625786868E-2</c:v>
                </c:pt>
                <c:pt idx="34">
                  <c:v>0</c:v>
                </c:pt>
                <c:pt idx="35">
                  <c:v>0</c:v>
                </c:pt>
                <c:pt idx="36">
                  <c:v>-7.5987167925725711E-3</c:v>
                </c:pt>
                <c:pt idx="37">
                  <c:v>-1.1269951559411085E-2</c:v>
                </c:pt>
                <c:pt idx="38">
                  <c:v>-1.3088321531174001E-2</c:v>
                </c:pt>
                <c:pt idx="39">
                  <c:v>0</c:v>
                </c:pt>
                <c:pt idx="40">
                  <c:v>0</c:v>
                </c:pt>
                <c:pt idx="41">
                  <c:v>-2.8040863089554981E-2</c:v>
                </c:pt>
                <c:pt idx="42">
                  <c:v>0</c:v>
                </c:pt>
                <c:pt idx="43">
                  <c:v>-2.5066818042054032E-2</c:v>
                </c:pt>
                <c:pt idx="44">
                  <c:v>-8.9122259277654488E-3</c:v>
                </c:pt>
                <c:pt idx="45">
                  <c:v>-1.9347666690322704E-3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-2.1043715340732247E-3</c:v>
                </c:pt>
                <c:pt idx="52">
                  <c:v>-3.7808100727485396E-2</c:v>
                </c:pt>
                <c:pt idx="53">
                  <c:v>-6.8433985820858995E-2</c:v>
                </c:pt>
                <c:pt idx="54">
                  <c:v>-1.6424685998649897E-2</c:v>
                </c:pt>
                <c:pt idx="55">
                  <c:v>-2.9302380983892973E-2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-8.0678114015992242E-4</c:v>
                </c:pt>
                <c:pt idx="65">
                  <c:v>-2.835664696262501E-2</c:v>
                </c:pt>
                <c:pt idx="66">
                  <c:v>-1.4972826971423377E-2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-4.6301432717604507E-2</c:v>
                </c:pt>
                <c:pt idx="75">
                  <c:v>-5.7373287594813603E-2</c:v>
                </c:pt>
                <c:pt idx="76">
                  <c:v>-4.6326973915495166E-2</c:v>
                </c:pt>
                <c:pt idx="77">
                  <c:v>-2.2384438871201791E-2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-2.7642684775794152E-2</c:v>
                </c:pt>
                <c:pt idx="86">
                  <c:v>-1.9752900702608978E-2</c:v>
                </c:pt>
                <c:pt idx="87">
                  <c:v>-1.6835277567880343E-3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-1.5325436550677776E-2</c:v>
                </c:pt>
                <c:pt idx="93">
                  <c:v>-2.1807479367484529E-4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-1.5203479488006112E-2</c:v>
                </c:pt>
                <c:pt idx="98">
                  <c:v>-7.8025326605953692E-3</c:v>
                </c:pt>
                <c:pt idx="99">
                  <c:v>-3.0875478706374533E-2</c:v>
                </c:pt>
                <c:pt idx="100">
                  <c:v>-4.121960640552845E-2</c:v>
                </c:pt>
                <c:pt idx="101">
                  <c:v>-8.764647268458348E-3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-3.2507047213804771E-3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-7.1968971725805853E-4</c:v>
                </c:pt>
                <c:pt idx="112">
                  <c:v>-1.5041021118390513E-2</c:v>
                </c:pt>
                <c:pt idx="113">
                  <c:v>-2.0737665133095187E-2</c:v>
                </c:pt>
                <c:pt idx="114">
                  <c:v>-1.6237699532876043E-2</c:v>
                </c:pt>
                <c:pt idx="115">
                  <c:v>0</c:v>
                </c:pt>
                <c:pt idx="116">
                  <c:v>0</c:v>
                </c:pt>
                <c:pt idx="117">
                  <c:v>-4.1786555420228917E-3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-1.9250759801782438E-2</c:v>
                </c:pt>
                <c:pt idx="125">
                  <c:v>0</c:v>
                </c:pt>
                <c:pt idx="126">
                  <c:v>-3.5982459625606292E-3</c:v>
                </c:pt>
                <c:pt idx="127">
                  <c:v>-6.5017625922413863E-2</c:v>
                </c:pt>
                <c:pt idx="128">
                  <c:v>-0.20773799855002878</c:v>
                </c:pt>
                <c:pt idx="129">
                  <c:v>-0.18787035119970047</c:v>
                </c:pt>
                <c:pt idx="130">
                  <c:v>-0.12687867562804911</c:v>
                </c:pt>
                <c:pt idx="131">
                  <c:v>-0.13123855905230153</c:v>
                </c:pt>
                <c:pt idx="132">
                  <c:v>-0.14713046406374092</c:v>
                </c:pt>
                <c:pt idx="133">
                  <c:v>-0.11276092029510662</c:v>
                </c:pt>
                <c:pt idx="134">
                  <c:v>-5.8760509187174681E-2</c:v>
                </c:pt>
                <c:pt idx="135">
                  <c:v>-1.9572931767861252E-2</c:v>
                </c:pt>
                <c:pt idx="136">
                  <c:v>-4.6319592014569134E-3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-2.3194166441752054E-2</c:v>
                </c:pt>
                <c:pt idx="148">
                  <c:v>-8.1814649008350743E-3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-3.602164482077691E-2</c:v>
                </c:pt>
                <c:pt idx="154">
                  <c:v>-3.0943055580957377E-2</c:v>
                </c:pt>
                <c:pt idx="155">
                  <c:v>-3.7264896544857824E-2</c:v>
                </c:pt>
                <c:pt idx="156">
                  <c:v>-3.2215328600486356E-2</c:v>
                </c:pt>
                <c:pt idx="157">
                  <c:v>-1.8048133168781493E-2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-6.1474924276255054E-2</c:v>
                </c:pt>
                <c:pt idx="164">
                  <c:v>-1.4956657790096473E-2</c:v>
                </c:pt>
                <c:pt idx="165">
                  <c:v>-2.9051983936768281E-2</c:v>
                </c:pt>
                <c:pt idx="166">
                  <c:v>-2.5864437997752395E-2</c:v>
                </c:pt>
              </c:numCache>
            </c:numRef>
          </c:val>
        </c:ser>
        <c:ser>
          <c:idx val="4"/>
          <c:order val="4"/>
          <c:tx>
            <c:v>OPF total</c:v>
          </c:tx>
          <c:spPr>
            <a:ln w="66675"/>
          </c:spPr>
          <c:marker>
            <c:symbol val="none"/>
          </c:marker>
          <c:val>
            <c:numRef>
              <c:f>'monthly price-series'!$BP$8:$BP$174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-1.0960283797140074E-3</c:v>
                </c:pt>
                <c:pt idx="3">
                  <c:v>-1.2761789382626199E-2</c:v>
                </c:pt>
                <c:pt idx="4">
                  <c:v>-1.3244365734759346E-2</c:v>
                </c:pt>
                <c:pt idx="5">
                  <c:v>-1.1145447767209523E-2</c:v>
                </c:pt>
                <c:pt idx="6">
                  <c:v>-8.050577941216093E-2</c:v>
                </c:pt>
                <c:pt idx="7">
                  <c:v>-7.2808842065327797E-2</c:v>
                </c:pt>
                <c:pt idx="8">
                  <c:v>-5.2693881812586121E-2</c:v>
                </c:pt>
                <c:pt idx="9">
                  <c:v>-1.986449938374658E-2</c:v>
                </c:pt>
                <c:pt idx="10">
                  <c:v>-1.373772510943342E-2</c:v>
                </c:pt>
                <c:pt idx="11">
                  <c:v>-3.1697319931181765E-3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-4.911415484162792E-3</c:v>
                </c:pt>
                <c:pt idx="16">
                  <c:v>0</c:v>
                </c:pt>
                <c:pt idx="17">
                  <c:v>-4.5344290589714722E-3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-4.2169337591090456E-3</c:v>
                </c:pt>
                <c:pt idx="27">
                  <c:v>-2.0637957620817757E-2</c:v>
                </c:pt>
                <c:pt idx="28">
                  <c:v>-1.2013269758047507E-2</c:v>
                </c:pt>
                <c:pt idx="29">
                  <c:v>-1.326029646096301E-2</c:v>
                </c:pt>
                <c:pt idx="30">
                  <c:v>0</c:v>
                </c:pt>
                <c:pt idx="31">
                  <c:v>-1.4727207294541899E-2</c:v>
                </c:pt>
                <c:pt idx="32">
                  <c:v>-2.0907121462452313E-2</c:v>
                </c:pt>
                <c:pt idx="33">
                  <c:v>-4.029845339841135E-2</c:v>
                </c:pt>
                <c:pt idx="34">
                  <c:v>-3.7064558315340897E-2</c:v>
                </c:pt>
                <c:pt idx="35">
                  <c:v>-1.2608101994926816E-2</c:v>
                </c:pt>
                <c:pt idx="36">
                  <c:v>-2.3236475943532137E-2</c:v>
                </c:pt>
                <c:pt idx="37">
                  <c:v>-3.2003758945299658E-2</c:v>
                </c:pt>
                <c:pt idx="38">
                  <c:v>-2.1342667434238325E-2</c:v>
                </c:pt>
                <c:pt idx="39">
                  <c:v>-1.0100732882466441E-2</c:v>
                </c:pt>
                <c:pt idx="40">
                  <c:v>-1.3615159942984754E-2</c:v>
                </c:pt>
                <c:pt idx="41">
                  <c:v>-2.3023542389362044E-2</c:v>
                </c:pt>
                <c:pt idx="42">
                  <c:v>-2.6613815553229614E-2</c:v>
                </c:pt>
                <c:pt idx="43">
                  <c:v>-5.9552451431431321E-2</c:v>
                </c:pt>
                <c:pt idx="44">
                  <c:v>-4.2382895170377195E-2</c:v>
                </c:pt>
                <c:pt idx="45">
                  <c:v>-1.8520047594489823E-2</c:v>
                </c:pt>
                <c:pt idx="46">
                  <c:v>-2.5285172780940839E-3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-3.3259089654980333E-3</c:v>
                </c:pt>
                <c:pt idx="51">
                  <c:v>-8.5491566844606657E-3</c:v>
                </c:pt>
                <c:pt idx="52">
                  <c:v>-3.1582080187380589E-2</c:v>
                </c:pt>
                <c:pt idx="53">
                  <c:v>-5.0020658683666119E-2</c:v>
                </c:pt>
                <c:pt idx="54">
                  <c:v>-3.6833316381287194E-2</c:v>
                </c:pt>
                <c:pt idx="55">
                  <c:v>-5.6055663038382747E-2</c:v>
                </c:pt>
                <c:pt idx="56">
                  <c:v>-3.2816762347638556E-2</c:v>
                </c:pt>
                <c:pt idx="57">
                  <c:v>-1.6914383008418386E-2</c:v>
                </c:pt>
                <c:pt idx="58">
                  <c:v>-2.7244399685055064E-2</c:v>
                </c:pt>
                <c:pt idx="59">
                  <c:v>-2.5664774034349337E-2</c:v>
                </c:pt>
                <c:pt idx="60">
                  <c:v>-2.4590762346306898E-2</c:v>
                </c:pt>
                <c:pt idx="61">
                  <c:v>-3.0487662355319502E-2</c:v>
                </c:pt>
                <c:pt idx="62">
                  <c:v>-5.2994012911153072E-4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-7.5389916645089905E-3</c:v>
                </c:pt>
                <c:pt idx="75">
                  <c:v>-1.1319026601491139E-3</c:v>
                </c:pt>
                <c:pt idx="76">
                  <c:v>0</c:v>
                </c:pt>
                <c:pt idx="77">
                  <c:v>-5.9642988769241494E-3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-5.2164579932396996E-3</c:v>
                </c:pt>
                <c:pt idx="86">
                  <c:v>-1.490203899005273E-2</c:v>
                </c:pt>
                <c:pt idx="87">
                  <c:v>-1.2731387163549064E-3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-7.8828870537721862E-3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-1.2320270620221853E-2</c:v>
                </c:pt>
                <c:pt idx="100">
                  <c:v>-7.7311262262080068E-3</c:v>
                </c:pt>
                <c:pt idx="101">
                  <c:v>-1.763479442043876E-3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-5.8502060327345661E-3</c:v>
                </c:pt>
                <c:pt idx="113">
                  <c:v>-5.2878383443778878E-3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-1.1878743852912859E-2</c:v>
                </c:pt>
                <c:pt idx="118">
                  <c:v>-1.3772581031256025E-2</c:v>
                </c:pt>
                <c:pt idx="119">
                  <c:v>-3.5620875630324809E-2</c:v>
                </c:pt>
                <c:pt idx="120">
                  <c:v>-2.8397309116154339E-2</c:v>
                </c:pt>
                <c:pt idx="121">
                  <c:v>-3.8960968875066886E-2</c:v>
                </c:pt>
                <c:pt idx="122">
                  <c:v>-1.8510478476987773E-2</c:v>
                </c:pt>
                <c:pt idx="123">
                  <c:v>-1.7740973074769024E-2</c:v>
                </c:pt>
                <c:pt idx="124">
                  <c:v>-4.404119309068219E-2</c:v>
                </c:pt>
                <c:pt idx="125">
                  <c:v>-4.1890465163922107E-2</c:v>
                </c:pt>
                <c:pt idx="126">
                  <c:v>-3.6526009995854883E-2</c:v>
                </c:pt>
                <c:pt idx="127">
                  <c:v>-7.4966046281159812E-2</c:v>
                </c:pt>
                <c:pt idx="128">
                  <c:v>-0.14086595519331613</c:v>
                </c:pt>
                <c:pt idx="129">
                  <c:v>-0.15853238960780516</c:v>
                </c:pt>
                <c:pt idx="130">
                  <c:v>-0.15223290216072019</c:v>
                </c:pt>
                <c:pt idx="131">
                  <c:v>-0.14619229692151378</c:v>
                </c:pt>
                <c:pt idx="132">
                  <c:v>-0.16710664327266769</c:v>
                </c:pt>
                <c:pt idx="133">
                  <c:v>-0.1504720804038332</c:v>
                </c:pt>
                <c:pt idx="134">
                  <c:v>-0.10993860197050889</c:v>
                </c:pt>
                <c:pt idx="135">
                  <c:v>-8.8454861831601256E-2</c:v>
                </c:pt>
                <c:pt idx="136">
                  <c:v>-8.631006052746891E-2</c:v>
                </c:pt>
                <c:pt idx="137">
                  <c:v>-5.8189991301269776E-2</c:v>
                </c:pt>
                <c:pt idx="138">
                  <c:v>-4.1087919706203645E-2</c:v>
                </c:pt>
                <c:pt idx="139">
                  <c:v>-2.8457727117469928E-2</c:v>
                </c:pt>
                <c:pt idx="140">
                  <c:v>-3.506067074131268E-2</c:v>
                </c:pt>
                <c:pt idx="141">
                  <c:v>-1.6828860365436838E-2</c:v>
                </c:pt>
                <c:pt idx="142">
                  <c:v>0</c:v>
                </c:pt>
                <c:pt idx="143">
                  <c:v>-3.2403280426083775E-3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-1.4901630881538357E-2</c:v>
                </c:pt>
                <c:pt idx="148">
                  <c:v>-7.6606347762532105E-3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-4.6700321681123393E-3</c:v>
                </c:pt>
                <c:pt idx="161">
                  <c:v>0</c:v>
                </c:pt>
                <c:pt idx="162">
                  <c:v>-1.2007562106595969E-2</c:v>
                </c:pt>
                <c:pt idx="163">
                  <c:v>-3.8718734086801092E-2</c:v>
                </c:pt>
                <c:pt idx="164">
                  <c:v>-8.2630504586707586E-3</c:v>
                </c:pt>
                <c:pt idx="165">
                  <c:v>-2.4731543730946336E-2</c:v>
                </c:pt>
                <c:pt idx="166">
                  <c:v>-2.244958083840648E-2</c:v>
                </c:pt>
              </c:numCache>
            </c:numRef>
          </c:val>
        </c:ser>
        <c:ser>
          <c:idx val="5"/>
          <c:order val="5"/>
          <c:tx>
            <c:v>FoF</c:v>
          </c:tx>
          <c:marker>
            <c:symbol val="none"/>
          </c:marker>
          <c:val>
            <c:numRef>
              <c:f>'monthly price-series'!$CC$8:$CC$174</c:f>
              <c:numCache>
                <c:formatCode>0.0%</c:formatCode>
                <c:ptCount val="167"/>
                <c:pt idx="0">
                  <c:v>-8.3003069093285052E-3</c:v>
                </c:pt>
                <c:pt idx="1">
                  <c:v>-5.3257795239036836E-3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-3.8801005383613668E-2</c:v>
                </c:pt>
                <c:pt idx="8">
                  <c:v>-5.5333427346102464E-2</c:v>
                </c:pt>
                <c:pt idx="9">
                  <c:v>-6.6196049804647078E-2</c:v>
                </c:pt>
                <c:pt idx="10">
                  <c:v>-5.078763344974329E-2</c:v>
                </c:pt>
                <c:pt idx="11">
                  <c:v>-5.0600990452173866E-2</c:v>
                </c:pt>
                <c:pt idx="12">
                  <c:v>-4.0252673142487698E-2</c:v>
                </c:pt>
                <c:pt idx="13">
                  <c:v>-3.6893099186236684E-2</c:v>
                </c:pt>
                <c:pt idx="14">
                  <c:v>-2.5624009755207691E-2</c:v>
                </c:pt>
                <c:pt idx="15">
                  <c:v>-8.963011505504279E-3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-8.7011654097150417E-3</c:v>
                </c:pt>
                <c:pt idx="28">
                  <c:v>-1.8414664476196347E-2</c:v>
                </c:pt>
                <c:pt idx="29">
                  <c:v>-5.5555750160259185E-3</c:v>
                </c:pt>
                <c:pt idx="30">
                  <c:v>-3.3662721250952675E-3</c:v>
                </c:pt>
                <c:pt idx="31">
                  <c:v>0</c:v>
                </c:pt>
                <c:pt idx="32">
                  <c:v>-6.2026428048303208E-3</c:v>
                </c:pt>
                <c:pt idx="33">
                  <c:v>-4.5122751238272701E-3</c:v>
                </c:pt>
                <c:pt idx="34">
                  <c:v>-7.8964814666977242E-3</c:v>
                </c:pt>
                <c:pt idx="35">
                  <c:v>-5.5535693831730007E-4</c:v>
                </c:pt>
                <c:pt idx="36">
                  <c:v>0</c:v>
                </c:pt>
                <c:pt idx="37">
                  <c:v>-8.2003076397196527E-3</c:v>
                </c:pt>
                <c:pt idx="38">
                  <c:v>-1.3854042044095211E-2</c:v>
                </c:pt>
                <c:pt idx="39">
                  <c:v>-6.2587591864639146E-3</c:v>
                </c:pt>
                <c:pt idx="40">
                  <c:v>0</c:v>
                </c:pt>
                <c:pt idx="41">
                  <c:v>-9.0043998772125868E-4</c:v>
                </c:pt>
                <c:pt idx="42">
                  <c:v>0</c:v>
                </c:pt>
                <c:pt idx="43">
                  <c:v>-1.0197630070767866E-4</c:v>
                </c:pt>
                <c:pt idx="44">
                  <c:v>-5.2007913360934965E-3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-4.4317468249557897E-3</c:v>
                </c:pt>
                <c:pt idx="54">
                  <c:v>-1.0944573575873853E-2</c:v>
                </c:pt>
                <c:pt idx="55">
                  <c:v>-7.9561033504401031E-3</c:v>
                </c:pt>
                <c:pt idx="56">
                  <c:v>-1.0619096620628611E-2</c:v>
                </c:pt>
                <c:pt idx="57">
                  <c:v>-7.5714487669682968E-3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-2.4806364799118308E-3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-2.4010233487864246E-3</c:v>
                </c:pt>
                <c:pt idx="77">
                  <c:v>-8.0189517668208619E-3</c:v>
                </c:pt>
                <c:pt idx="78">
                  <c:v>-6.5299676269787166E-3</c:v>
                </c:pt>
                <c:pt idx="79">
                  <c:v>-7.3953850233254197E-3</c:v>
                </c:pt>
                <c:pt idx="80">
                  <c:v>-6.2618922045413195E-3</c:v>
                </c:pt>
                <c:pt idx="81">
                  <c:v>-1.8299061444632567E-3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-1.8401777723254591E-3</c:v>
                </c:pt>
                <c:pt idx="88">
                  <c:v>-1.2061528853151125E-2</c:v>
                </c:pt>
                <c:pt idx="89">
                  <c:v>-1.3394263664017001E-2</c:v>
                </c:pt>
                <c:pt idx="90">
                  <c:v>-4.9601155408588275E-3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-7.4976671808390429E-3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-7.1179631831246332E-3</c:v>
                </c:pt>
                <c:pt idx="102">
                  <c:v>-7.0695936192908728E-3</c:v>
                </c:pt>
                <c:pt idx="103">
                  <c:v>-5.6490559024869151E-3</c:v>
                </c:pt>
                <c:pt idx="104">
                  <c:v>-6.0843819769925886E-4</c:v>
                </c:pt>
                <c:pt idx="105">
                  <c:v>-2.4566646894547219E-3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-1.7949089770768277E-2</c:v>
                </c:pt>
                <c:pt idx="117">
                  <c:v>-5.9247187830158187E-3</c:v>
                </c:pt>
                <c:pt idx="118">
                  <c:v>0</c:v>
                </c:pt>
                <c:pt idx="119">
                  <c:v>-8.706371831419913E-3</c:v>
                </c:pt>
                <c:pt idx="120">
                  <c:v>-6.2340522926173838E-3</c:v>
                </c:pt>
                <c:pt idx="121">
                  <c:v>-2.171834139310996E-2</c:v>
                </c:pt>
                <c:pt idx="122">
                  <c:v>-1.5518280661520863E-2</c:v>
                </c:pt>
                <c:pt idx="123">
                  <c:v>-3.4619271855440482E-2</c:v>
                </c:pt>
                <c:pt idx="124">
                  <c:v>-2.9316588335002641E-2</c:v>
                </c:pt>
                <c:pt idx="125">
                  <c:v>-1.646551216218042E-2</c:v>
                </c:pt>
                <c:pt idx="126">
                  <c:v>-1.8391700620459119E-2</c:v>
                </c:pt>
                <c:pt idx="127">
                  <c:v>-3.643215511029111E-2</c:v>
                </c:pt>
                <c:pt idx="128">
                  <c:v>-4.3903500224344257E-2</c:v>
                </c:pt>
                <c:pt idx="129">
                  <c:v>-0.10041107127803718</c:v>
                </c:pt>
                <c:pt idx="130">
                  <c:v>-0.15315690957791525</c:v>
                </c:pt>
                <c:pt idx="131">
                  <c:v>-0.17928282338438095</c:v>
                </c:pt>
                <c:pt idx="132">
                  <c:v>-0.20363890991329867</c:v>
                </c:pt>
                <c:pt idx="133">
                  <c:v>-0.19504131107716971</c:v>
                </c:pt>
                <c:pt idx="134">
                  <c:v>-0.19586164074998957</c:v>
                </c:pt>
                <c:pt idx="135">
                  <c:v>-0.19799857688664485</c:v>
                </c:pt>
                <c:pt idx="136">
                  <c:v>-0.1923083895704826</c:v>
                </c:pt>
                <c:pt idx="137">
                  <c:v>-0.17276097587505604</c:v>
                </c:pt>
                <c:pt idx="138">
                  <c:v>-0.16692349179443713</c:v>
                </c:pt>
                <c:pt idx="139">
                  <c:v>-0.15730614612745467</c:v>
                </c:pt>
                <c:pt idx="140">
                  <c:v>-0.14802418386261973</c:v>
                </c:pt>
                <c:pt idx="141">
                  <c:v>-0.13625630543457082</c:v>
                </c:pt>
                <c:pt idx="142">
                  <c:v>-0.13413749813046424</c:v>
                </c:pt>
                <c:pt idx="143">
                  <c:v>-0.13062503682419122</c:v>
                </c:pt>
                <c:pt idx="144">
                  <c:v>-0.13062503682419122</c:v>
                </c:pt>
                <c:pt idx="145">
                  <c:v>-0.12680438536459357</c:v>
                </c:pt>
                <c:pt idx="146">
                  <c:v>-0.12377913643306154</c:v>
                </c:pt>
                <c:pt idx="147">
                  <c:v>-0.1217691021242458</c:v>
                </c:pt>
                <c:pt idx="148">
                  <c:v>-0.11196366981957258</c:v>
                </c:pt>
                <c:pt idx="149">
                  <c:v>-0.10342272358515789</c:v>
                </c:pt>
                <c:pt idx="150">
                  <c:v>-0.11984971197817276</c:v>
                </c:pt>
                <c:pt idx="151">
                  <c:v>-0.12529062784679321</c:v>
                </c:pt>
                <c:pt idx="152">
                  <c:v>-0.12038451253835368</c:v>
                </c:pt>
                <c:pt idx="153">
                  <c:v>-0.11849684784924051</c:v>
                </c:pt>
                <c:pt idx="154">
                  <c:v>-0.10560724790725276</c:v>
                </c:pt>
                <c:pt idx="155">
                  <c:v>-9.6642540212016667E-2</c:v>
                </c:pt>
                <c:pt idx="156">
                  <c:v>-9.6039756529778877E-2</c:v>
                </c:pt>
                <c:pt idx="157">
                  <c:v>-8.2506583032319225E-2</c:v>
                </c:pt>
                <c:pt idx="158">
                  <c:v>-7.6807331299882764E-2</c:v>
                </c:pt>
                <c:pt idx="159">
                  <c:v>-6.9573927113028816E-2</c:v>
                </c:pt>
                <c:pt idx="160">
                  <c:v>-7.2499467465543935E-2</c:v>
                </c:pt>
                <c:pt idx="161">
                  <c:v>-6.5229805613592998E-2</c:v>
                </c:pt>
                <c:pt idx="162">
                  <c:v>-7.1117143983720363E-2</c:v>
                </c:pt>
                <c:pt idx="163">
                  <c:v>-7.967168684254651E-2</c:v>
                </c:pt>
                <c:pt idx="164">
                  <c:v>-7.7700176302896468E-2</c:v>
                </c:pt>
                <c:pt idx="165">
                  <c:v>-9.7347298577339772E-2</c:v>
                </c:pt>
                <c:pt idx="166">
                  <c:v>-0.11563475841064517</c:v>
                </c:pt>
              </c:numCache>
            </c:numRef>
          </c:val>
        </c:ser>
        <c:ser>
          <c:idx val="6"/>
          <c:order val="6"/>
          <c:tx>
            <c:v>CTA</c:v>
          </c:tx>
          <c:marker>
            <c:symbol val="none"/>
          </c:marker>
          <c:val>
            <c:numRef>
              <c:f>'monthly price-series'!$CE$8:$CE$174</c:f>
              <c:numCache>
                <c:formatCode>0.0%</c:formatCode>
                <c:ptCount val="167"/>
                <c:pt idx="0">
                  <c:v>-1.0816929904598085E-2</c:v>
                </c:pt>
                <c:pt idx="1">
                  <c:v>-6.381938449168653E-3</c:v>
                </c:pt>
                <c:pt idx="2">
                  <c:v>-4.0976486393286611E-2</c:v>
                </c:pt>
                <c:pt idx="3">
                  <c:v>-3.4566760007677118E-2</c:v>
                </c:pt>
                <c:pt idx="4">
                  <c:v>-3.1976189434004744E-2</c:v>
                </c:pt>
                <c:pt idx="5">
                  <c:v>-3.5671067384887969E-2</c:v>
                </c:pt>
                <c:pt idx="6">
                  <c:v>0</c:v>
                </c:pt>
                <c:pt idx="7">
                  <c:v>0</c:v>
                </c:pt>
                <c:pt idx="8">
                  <c:v>-8.4164393164687743E-3</c:v>
                </c:pt>
                <c:pt idx="9">
                  <c:v>-1.8546974759812273E-2</c:v>
                </c:pt>
                <c:pt idx="10">
                  <c:v>0</c:v>
                </c:pt>
                <c:pt idx="11">
                  <c:v>-1.5916349372795242E-2</c:v>
                </c:pt>
                <c:pt idx="12">
                  <c:v>0</c:v>
                </c:pt>
                <c:pt idx="13">
                  <c:v>-1.31167688217985E-2</c:v>
                </c:pt>
                <c:pt idx="14">
                  <c:v>0</c:v>
                </c:pt>
                <c:pt idx="15">
                  <c:v>-1.521701334173753E-2</c:v>
                </c:pt>
                <c:pt idx="16">
                  <c:v>-8.5538739855748746E-4</c:v>
                </c:pt>
                <c:pt idx="17">
                  <c:v>-6.9667101480878771E-3</c:v>
                </c:pt>
                <c:pt idx="18">
                  <c:v>-1.1054966031829525E-2</c:v>
                </c:pt>
                <c:pt idx="19">
                  <c:v>-1.1466944338802071E-2</c:v>
                </c:pt>
                <c:pt idx="20">
                  <c:v>-5.3990444628205812E-2</c:v>
                </c:pt>
                <c:pt idx="21">
                  <c:v>-3.6315503923969289E-2</c:v>
                </c:pt>
                <c:pt idx="22">
                  <c:v>-3.5079210019966958E-2</c:v>
                </c:pt>
                <c:pt idx="23">
                  <c:v>-2.2357890475038403E-2</c:v>
                </c:pt>
                <c:pt idx="24">
                  <c:v>-2.755602598117814E-2</c:v>
                </c:pt>
                <c:pt idx="25">
                  <c:v>-3.6518573934307089E-2</c:v>
                </c:pt>
                <c:pt idx="26">
                  <c:v>-5.2914150627941324E-2</c:v>
                </c:pt>
                <c:pt idx="27">
                  <c:v>-4.6205678610273984E-2</c:v>
                </c:pt>
                <c:pt idx="28">
                  <c:v>-5.6140925632839497E-2</c:v>
                </c:pt>
                <c:pt idx="29">
                  <c:v>-6.8332287900634239E-2</c:v>
                </c:pt>
                <c:pt idx="30">
                  <c:v>-4.5335581124480891E-2</c:v>
                </c:pt>
                <c:pt idx="31">
                  <c:v>-6.0435479134689982E-2</c:v>
                </c:pt>
                <c:pt idx="32">
                  <c:v>-5.3028055188500837E-2</c:v>
                </c:pt>
                <c:pt idx="33">
                  <c:v>-2.7949528257017769E-2</c:v>
                </c:pt>
                <c:pt idx="34">
                  <c:v>0</c:v>
                </c:pt>
                <c:pt idx="35">
                  <c:v>-1.0166678227493771E-3</c:v>
                </c:pt>
                <c:pt idx="36">
                  <c:v>-8.1262127421600338E-3</c:v>
                </c:pt>
                <c:pt idx="37">
                  <c:v>0</c:v>
                </c:pt>
                <c:pt idx="38">
                  <c:v>-3.9116715360377238E-2</c:v>
                </c:pt>
                <c:pt idx="39">
                  <c:v>-3.4232207518756705E-2</c:v>
                </c:pt>
                <c:pt idx="40">
                  <c:v>-4.5064421454682466E-2</c:v>
                </c:pt>
                <c:pt idx="41">
                  <c:v>-5.224231310695282E-2</c:v>
                </c:pt>
                <c:pt idx="42">
                  <c:v>-3.8989545579993068E-2</c:v>
                </c:pt>
                <c:pt idx="43">
                  <c:v>-2.2668849646435105E-2</c:v>
                </c:pt>
                <c:pt idx="44">
                  <c:v>0</c:v>
                </c:pt>
                <c:pt idx="45">
                  <c:v>-4.6116661581183695E-2</c:v>
                </c:pt>
                <c:pt idx="46">
                  <c:v>-3.7452226779604698E-2</c:v>
                </c:pt>
                <c:pt idx="47">
                  <c:v>-4.6667461283628552E-2</c:v>
                </c:pt>
                <c:pt idx="48">
                  <c:v>-6.7788498705130026E-2</c:v>
                </c:pt>
                <c:pt idx="49">
                  <c:v>-6.3216314113807057E-2</c:v>
                </c:pt>
                <c:pt idx="50">
                  <c:v>-7.2623089953050807E-2</c:v>
                </c:pt>
                <c:pt idx="51">
                  <c:v>-4.9556259077221471E-2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-3.4363538346305587E-2</c:v>
                </c:pt>
                <c:pt idx="57">
                  <c:v>-4.8897969751022535E-2</c:v>
                </c:pt>
                <c:pt idx="58">
                  <c:v>-6.2341620639280284E-3</c:v>
                </c:pt>
                <c:pt idx="59">
                  <c:v>0</c:v>
                </c:pt>
                <c:pt idx="60">
                  <c:v>0</c:v>
                </c:pt>
                <c:pt idx="61">
                  <c:v>-4.7079907383654675E-2</c:v>
                </c:pt>
                <c:pt idx="62">
                  <c:v>-3.9728711561451246E-2</c:v>
                </c:pt>
                <c:pt idx="63">
                  <c:v>0</c:v>
                </c:pt>
                <c:pt idx="64">
                  <c:v>-2.4766689170744746E-2</c:v>
                </c:pt>
                <c:pt idx="65">
                  <c:v>-3.5204209804452331E-2</c:v>
                </c:pt>
                <c:pt idx="66">
                  <c:v>-3.0192177024503195E-2</c:v>
                </c:pt>
                <c:pt idx="67">
                  <c:v>-2.6275506107437646E-2</c:v>
                </c:pt>
                <c:pt idx="68">
                  <c:v>-1.4972098279739427E-2</c:v>
                </c:pt>
                <c:pt idx="69">
                  <c:v>-2.1257438963516916E-2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-3.6457951726769723E-2</c:v>
                </c:pt>
                <c:pt idx="75">
                  <c:v>-4.6630443698997527E-2</c:v>
                </c:pt>
                <c:pt idx="76">
                  <c:v>-6.7146735675480004E-2</c:v>
                </c:pt>
                <c:pt idx="77">
                  <c:v>-7.3126134642284721E-2</c:v>
                </c:pt>
                <c:pt idx="78">
                  <c:v>-8.1683400440149573E-2</c:v>
                </c:pt>
                <c:pt idx="79">
                  <c:v>-7.1756054087446869E-2</c:v>
                </c:pt>
                <c:pt idx="80">
                  <c:v>-5.0381092594652788E-2</c:v>
                </c:pt>
                <c:pt idx="81">
                  <c:v>-1.9906959639859442E-2</c:v>
                </c:pt>
                <c:pt idx="82">
                  <c:v>-2.3869760188190859E-2</c:v>
                </c:pt>
                <c:pt idx="83">
                  <c:v>-5.3540942527301405E-2</c:v>
                </c:pt>
                <c:pt idx="84">
                  <c:v>-5.401772178650676E-2</c:v>
                </c:pt>
                <c:pt idx="85">
                  <c:v>-5.6630387867968958E-2</c:v>
                </c:pt>
                <c:pt idx="86">
                  <c:v>-7.6867036292659202E-2</c:v>
                </c:pt>
                <c:pt idx="87">
                  <c:v>-5.8411618698822589E-2</c:v>
                </c:pt>
                <c:pt idx="88">
                  <c:v>-4.1068960540065966E-2</c:v>
                </c:pt>
                <c:pt idx="89">
                  <c:v>-4.7167638346208622E-2</c:v>
                </c:pt>
                <c:pt idx="90">
                  <c:v>-3.9787385332030183E-2</c:v>
                </c:pt>
                <c:pt idx="91">
                  <c:v>-3.7189919264343931E-2</c:v>
                </c:pt>
                <c:pt idx="92">
                  <c:v>-3.9377131373847622E-2</c:v>
                </c:pt>
                <c:pt idx="93">
                  <c:v>-1.2870988231586623E-2</c:v>
                </c:pt>
                <c:pt idx="94">
                  <c:v>-1.8016818457947802E-2</c:v>
                </c:pt>
                <c:pt idx="95">
                  <c:v>-6.2729124030653002E-3</c:v>
                </c:pt>
                <c:pt idx="96">
                  <c:v>-2.3260346950320549E-2</c:v>
                </c:pt>
                <c:pt idx="97">
                  <c:v>-9.5093125765205837E-3</c:v>
                </c:pt>
                <c:pt idx="98">
                  <c:v>0</c:v>
                </c:pt>
                <c:pt idx="99">
                  <c:v>-8.4785397316359829E-3</c:v>
                </c:pt>
                <c:pt idx="100">
                  <c:v>-2.3708275828047423E-2</c:v>
                </c:pt>
                <c:pt idx="101">
                  <c:v>-4.3698186222215454E-2</c:v>
                </c:pt>
                <c:pt idx="102">
                  <c:v>-4.2776878743436615E-2</c:v>
                </c:pt>
                <c:pt idx="103">
                  <c:v>-4.5866468499151762E-2</c:v>
                </c:pt>
                <c:pt idx="104">
                  <c:v>-3.9804683664865885E-2</c:v>
                </c:pt>
                <c:pt idx="105">
                  <c:v>-1.9555719211379857E-2</c:v>
                </c:pt>
                <c:pt idx="106">
                  <c:v>-1.9988946273422722E-2</c:v>
                </c:pt>
                <c:pt idx="107">
                  <c:v>-1.1255760559172066E-2</c:v>
                </c:pt>
                <c:pt idx="108">
                  <c:v>-2.4055416977354159E-2</c:v>
                </c:pt>
                <c:pt idx="109">
                  <c:v>-4.3219739140549558E-2</c:v>
                </c:pt>
                <c:pt idx="110">
                  <c:v>-3.0149899011925226E-2</c:v>
                </c:pt>
                <c:pt idx="111">
                  <c:v>-1.9725691937636552E-2</c:v>
                </c:pt>
                <c:pt idx="112">
                  <c:v>-3.1811641314613871E-3</c:v>
                </c:pt>
                <c:pt idx="113">
                  <c:v>-1.4556822730299271E-2</c:v>
                </c:pt>
                <c:pt idx="114">
                  <c:v>-3.2449198017129408E-2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-6.4366918115835335E-3</c:v>
                </c:pt>
                <c:pt idx="122">
                  <c:v>-1.1229333141667536E-2</c:v>
                </c:pt>
                <c:pt idx="123">
                  <c:v>0</c:v>
                </c:pt>
                <c:pt idx="124">
                  <c:v>0</c:v>
                </c:pt>
                <c:pt idx="125">
                  <c:v>-3.030968159809706E-2</c:v>
                </c:pt>
                <c:pt idx="126">
                  <c:v>-2.9456108189127358E-2</c:v>
                </c:pt>
                <c:pt idx="127">
                  <c:v>-3.2831474362480344E-2</c:v>
                </c:pt>
                <c:pt idx="128">
                  <c:v>-3.7759836762029899E-4</c:v>
                </c:pt>
                <c:pt idx="129">
                  <c:v>0</c:v>
                </c:pt>
                <c:pt idx="130">
                  <c:v>0</c:v>
                </c:pt>
                <c:pt idx="131">
                  <c:v>-2.8956493297525709E-3</c:v>
                </c:pt>
                <c:pt idx="132">
                  <c:v>-5.7699788031131006E-3</c:v>
                </c:pt>
                <c:pt idx="133">
                  <c:v>-2.1491389246289877E-2</c:v>
                </c:pt>
                <c:pt idx="134">
                  <c:v>-2.9346619307568454E-2</c:v>
                </c:pt>
                <c:pt idx="135">
                  <c:v>-3.564505923173754E-3</c:v>
                </c:pt>
                <c:pt idx="136">
                  <c:v>-1.5640024980057177E-2</c:v>
                </c:pt>
                <c:pt idx="137">
                  <c:v>-1.9215873325932609E-2</c:v>
                </c:pt>
                <c:pt idx="138">
                  <c:v>-1.5529929907296527E-2</c:v>
                </c:pt>
                <c:pt idx="139">
                  <c:v>-6.9763926730389081E-3</c:v>
                </c:pt>
                <c:pt idx="140">
                  <c:v>-1.8097809671115486E-2</c:v>
                </c:pt>
                <c:pt idx="141">
                  <c:v>0</c:v>
                </c:pt>
                <c:pt idx="142">
                  <c:v>-1.6305506425087938E-2</c:v>
                </c:pt>
                <c:pt idx="143">
                  <c:v>-3.5146867878836065E-2</c:v>
                </c:pt>
                <c:pt idx="144">
                  <c:v>-3.5537433060008811E-2</c:v>
                </c:pt>
                <c:pt idx="145">
                  <c:v>-2.4045693455014235E-2</c:v>
                </c:pt>
                <c:pt idx="146">
                  <c:v>-2.1297960089358279E-2</c:v>
                </c:pt>
                <c:pt idx="147">
                  <c:v>-3.3537177620376453E-2</c:v>
                </c:pt>
                <c:pt idx="148">
                  <c:v>-3.0994055573990119E-2</c:v>
                </c:pt>
                <c:pt idx="149">
                  <c:v>-3.2929901753925565E-2</c:v>
                </c:pt>
                <c:pt idx="150">
                  <c:v>-1.776015963428873E-2</c:v>
                </c:pt>
                <c:pt idx="151">
                  <c:v>0</c:v>
                </c:pt>
                <c:pt idx="152">
                  <c:v>0</c:v>
                </c:pt>
                <c:pt idx="153">
                  <c:v>-1.625452559614482E-2</c:v>
                </c:pt>
                <c:pt idx="154">
                  <c:v>0</c:v>
                </c:pt>
                <c:pt idx="155">
                  <c:v>-5.911776682281056E-3</c:v>
                </c:pt>
                <c:pt idx="156">
                  <c:v>0</c:v>
                </c:pt>
                <c:pt idx="157">
                  <c:v>-1.2121884267640552E-2</c:v>
                </c:pt>
                <c:pt idx="158">
                  <c:v>0</c:v>
                </c:pt>
                <c:pt idx="159">
                  <c:v>-2.8052602408339521E-2</c:v>
                </c:pt>
                <c:pt idx="160">
                  <c:v>-4.5572605393076948E-2</c:v>
                </c:pt>
                <c:pt idx="161">
                  <c:v>-3.2932019015887992E-2</c:v>
                </c:pt>
                <c:pt idx="162">
                  <c:v>-3.6870563510954725E-2</c:v>
                </c:pt>
                <c:pt idx="163">
                  <c:v>-3.8179906412508118E-2</c:v>
                </c:pt>
                <c:pt idx="164">
                  <c:v>-5.9721496850101009E-2</c:v>
                </c:pt>
                <c:pt idx="165">
                  <c:v>-5.9721496850101009E-2</c:v>
                </c:pt>
                <c:pt idx="166">
                  <c:v>-5.9721496850101009E-2</c:v>
                </c:pt>
              </c:numCache>
            </c:numRef>
          </c:val>
        </c:ser>
        <c:ser>
          <c:idx val="7"/>
          <c:order val="7"/>
          <c:tx>
            <c:v>Macro</c:v>
          </c:tx>
          <c:spPr>
            <a:ln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val>
            <c:numRef>
              <c:f>'monthly price-series'!$CD$8:$CD$174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-4.6333333333334233E-3</c:v>
                </c:pt>
                <c:pt idx="3">
                  <c:v>-7.154928888889041E-3</c:v>
                </c:pt>
                <c:pt idx="4">
                  <c:v>-4.8051955539261202E-3</c:v>
                </c:pt>
                <c:pt idx="5">
                  <c:v>-5.8335635185203629E-3</c:v>
                </c:pt>
                <c:pt idx="6">
                  <c:v>-4.5931609789940014E-2</c:v>
                </c:pt>
                <c:pt idx="7">
                  <c:v>-5.3882179708357167E-2</c:v>
                </c:pt>
                <c:pt idx="8">
                  <c:v>-7.4349861887333044E-2</c:v>
                </c:pt>
                <c:pt idx="9">
                  <c:v>-5.9107489613077824E-2</c:v>
                </c:pt>
                <c:pt idx="10">
                  <c:v>-3.9286020727593476E-2</c:v>
                </c:pt>
                <c:pt idx="11">
                  <c:v>-3.4706617426395109E-2</c:v>
                </c:pt>
                <c:pt idx="12">
                  <c:v>-4.9893899978886568E-2</c:v>
                </c:pt>
                <c:pt idx="13">
                  <c:v>-4.2894785042064239E-2</c:v>
                </c:pt>
                <c:pt idx="14">
                  <c:v>-9.1408744612144731E-3</c:v>
                </c:pt>
                <c:pt idx="15">
                  <c:v>-2.1361470342859502E-2</c:v>
                </c:pt>
                <c:pt idx="16">
                  <c:v>-3.4850065344557701E-3</c:v>
                </c:pt>
                <c:pt idx="17">
                  <c:v>-2.222754209399316E-3</c:v>
                </c:pt>
                <c:pt idx="18">
                  <c:v>-1.1036453213882946E-2</c:v>
                </c:pt>
                <c:pt idx="19">
                  <c:v>-3.6521920645465936E-3</c:v>
                </c:pt>
                <c:pt idx="20">
                  <c:v>-1.4445959983847368E-2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-2.6033333333333325E-2</c:v>
                </c:pt>
                <c:pt idx="26">
                  <c:v>-6.5121862222222313E-2</c:v>
                </c:pt>
                <c:pt idx="27">
                  <c:v>-8.2635246003259388E-2</c:v>
                </c:pt>
                <c:pt idx="28">
                  <c:v>-7.4317805567022402E-2</c:v>
                </c:pt>
                <c:pt idx="29">
                  <c:v>-7.6940571784582551E-2</c:v>
                </c:pt>
                <c:pt idx="30">
                  <c:v>-6.4048508437173857E-2</c:v>
                </c:pt>
                <c:pt idx="31">
                  <c:v>-8.766568440760919E-2</c:v>
                </c:pt>
                <c:pt idx="32">
                  <c:v>-9.7366839296741697E-2</c:v>
                </c:pt>
                <c:pt idx="33">
                  <c:v>-9.8119033597327751E-2</c:v>
                </c:pt>
                <c:pt idx="34">
                  <c:v>-5.9548590934173591E-2</c:v>
                </c:pt>
                <c:pt idx="35">
                  <c:v>-4.2463723669477788E-2</c:v>
                </c:pt>
                <c:pt idx="36">
                  <c:v>-6.2029381582498114E-2</c:v>
                </c:pt>
                <c:pt idx="37">
                  <c:v>-5.7370794177691274E-2</c:v>
                </c:pt>
                <c:pt idx="38">
                  <c:v>-6.1644046577419023E-2</c:v>
                </c:pt>
                <c:pt idx="39">
                  <c:v>-6.5710255708916768E-2</c:v>
                </c:pt>
                <c:pt idx="40">
                  <c:v>-6.4807108956102089E-2</c:v>
                </c:pt>
                <c:pt idx="41">
                  <c:v>-7.0729997266046715E-2</c:v>
                </c:pt>
                <c:pt idx="42">
                  <c:v>-6.8530724926243056E-2</c:v>
                </c:pt>
                <c:pt idx="43">
                  <c:v>-6.576736607685775E-2</c:v>
                </c:pt>
                <c:pt idx="44">
                  <c:v>-4.3563770477284401E-2</c:v>
                </c:pt>
                <c:pt idx="45">
                  <c:v>-4.5412880521028411E-2</c:v>
                </c:pt>
                <c:pt idx="46">
                  <c:v>-3.4180572081825886E-2</c:v>
                </c:pt>
                <c:pt idx="47">
                  <c:v>-3.3430452326142841E-2</c:v>
                </c:pt>
                <c:pt idx="48">
                  <c:v>-4.8328510954289229E-2</c:v>
                </c:pt>
                <c:pt idx="49">
                  <c:v>-3.1401447402462958E-2</c:v>
                </c:pt>
                <c:pt idx="50">
                  <c:v>-3.0852574889324507E-2</c:v>
                </c:pt>
                <c:pt idx="51">
                  <c:v>-1.5921243559786202E-2</c:v>
                </c:pt>
                <c:pt idx="52">
                  <c:v>-7.3728794288421221E-3</c:v>
                </c:pt>
                <c:pt idx="53">
                  <c:v>-1.404664243614887E-2</c:v>
                </c:pt>
                <c:pt idx="54">
                  <c:v>-1.1131507008951767E-2</c:v>
                </c:pt>
                <c:pt idx="55">
                  <c:v>-5.2114809642454614E-3</c:v>
                </c:pt>
                <c:pt idx="56">
                  <c:v>-2.4891713832502858E-2</c:v>
                </c:pt>
                <c:pt idx="57">
                  <c:v>-3.2666577234211708E-2</c:v>
                </c:pt>
                <c:pt idx="58">
                  <c:v>-2.8662589235403158E-3</c:v>
                </c:pt>
                <c:pt idx="59">
                  <c:v>0</c:v>
                </c:pt>
                <c:pt idx="60">
                  <c:v>0</c:v>
                </c:pt>
                <c:pt idx="61">
                  <c:v>-2.5643333333333268E-2</c:v>
                </c:pt>
                <c:pt idx="62">
                  <c:v>-1.6935832588888988E-2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-1.4033333333332975E-3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-3.1733333333333349E-2</c:v>
                </c:pt>
                <c:pt idx="75">
                  <c:v>-4.1690342222222294E-2</c:v>
                </c:pt>
                <c:pt idx="76">
                  <c:v>-4.5938848371703755E-2</c:v>
                </c:pt>
                <c:pt idx="77">
                  <c:v>-5.2257913399321745E-2</c:v>
                </c:pt>
                <c:pt idx="78">
                  <c:v>-5.7625292749770241E-2</c:v>
                </c:pt>
                <c:pt idx="79">
                  <c:v>-5.2897712968398188E-2</c:v>
                </c:pt>
                <c:pt idx="80">
                  <c:v>-4.8118003426512096E-2</c:v>
                </c:pt>
                <c:pt idx="81">
                  <c:v>-2.4590653411204068E-2</c:v>
                </c:pt>
                <c:pt idx="82">
                  <c:v>-2.1931037259505147E-2</c:v>
                </c:pt>
                <c:pt idx="83">
                  <c:v>-3.082494436069207E-2</c:v>
                </c:pt>
                <c:pt idx="84">
                  <c:v>-1.6552226374643705E-2</c:v>
                </c:pt>
                <c:pt idx="85">
                  <c:v>-2.5740906739549943E-2</c:v>
                </c:pt>
                <c:pt idx="86">
                  <c:v>-3.9325326029911505E-2</c:v>
                </c:pt>
                <c:pt idx="87">
                  <c:v>-3.9213247317948154E-2</c:v>
                </c:pt>
                <c:pt idx="88">
                  <c:v>-3.2279569586092766E-2</c:v>
                </c:pt>
                <c:pt idx="89">
                  <c:v>-2.8334495964771975E-2</c:v>
                </c:pt>
                <c:pt idx="90">
                  <c:v>-2.452880607396736E-2</c:v>
                </c:pt>
                <c:pt idx="91">
                  <c:v>-7.2174439524267447E-3</c:v>
                </c:pt>
                <c:pt idx="92">
                  <c:v>-1.6820960544593654E-2</c:v>
                </c:pt>
                <c:pt idx="93">
                  <c:v>-5.7241464526069877E-3</c:v>
                </c:pt>
                <c:pt idx="94">
                  <c:v>0</c:v>
                </c:pt>
                <c:pt idx="95">
                  <c:v>0</c:v>
                </c:pt>
                <c:pt idx="96">
                  <c:v>-8.0533333333332804E-3</c:v>
                </c:pt>
                <c:pt idx="97">
                  <c:v>0</c:v>
                </c:pt>
                <c:pt idx="98">
                  <c:v>0</c:v>
                </c:pt>
                <c:pt idx="99">
                  <c:v>-1.6973333333333354E-2</c:v>
                </c:pt>
                <c:pt idx="100">
                  <c:v>-2.5007937955555674E-2</c:v>
                </c:pt>
                <c:pt idx="101">
                  <c:v>-3.0792890857019323E-2</c:v>
                </c:pt>
                <c:pt idx="102">
                  <c:v>-3.1775020727617481E-2</c:v>
                </c:pt>
                <c:pt idx="103">
                  <c:v>-4.2360947167662158E-2</c:v>
                </c:pt>
                <c:pt idx="104">
                  <c:v>-3.4664721313066298E-2</c:v>
                </c:pt>
                <c:pt idx="105">
                  <c:v>-1.5129553056705056E-2</c:v>
                </c:pt>
                <c:pt idx="106">
                  <c:v>-5.9045998703361035E-3</c:v>
                </c:pt>
                <c:pt idx="107">
                  <c:v>-5.5202163156191928E-3</c:v>
                </c:pt>
                <c:pt idx="108">
                  <c:v>-6.6174590102843472E-3</c:v>
                </c:pt>
                <c:pt idx="109">
                  <c:v>-1.0822778433807403E-2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-2.444333333333332E-2</c:v>
                </c:pt>
                <c:pt idx="115">
                  <c:v>0</c:v>
                </c:pt>
                <c:pt idx="116">
                  <c:v>0</c:v>
                </c:pt>
                <c:pt idx="117">
                  <c:v>-1.22533333333333E-2</c:v>
                </c:pt>
                <c:pt idx="118">
                  <c:v>-5.8165175555554638E-3</c:v>
                </c:pt>
                <c:pt idx="119">
                  <c:v>0</c:v>
                </c:pt>
                <c:pt idx="120">
                  <c:v>0</c:v>
                </c:pt>
                <c:pt idx="121">
                  <c:v>-1.5543333333333341E-2</c:v>
                </c:pt>
                <c:pt idx="122">
                  <c:v>-1.91497262555556E-2</c:v>
                </c:pt>
                <c:pt idx="123">
                  <c:v>-1.0599981369416518E-2</c:v>
                </c:pt>
                <c:pt idx="124">
                  <c:v>-2.1043332094418856E-3</c:v>
                </c:pt>
                <c:pt idx="125">
                  <c:v>-3.1615434395328032E-2</c:v>
                </c:pt>
                <c:pt idx="126">
                  <c:v>-4.6260636975822694E-2</c:v>
                </c:pt>
                <c:pt idx="127">
                  <c:v>-6.1018164053016806E-2</c:v>
                </c:pt>
                <c:pt idx="128">
                  <c:v>-4.8823919943518569E-2</c:v>
                </c:pt>
                <c:pt idx="129">
                  <c:v>-4.5022386210226119E-2</c:v>
                </c:pt>
                <c:pt idx="130">
                  <c:v>-3.7576744081378462E-2</c:v>
                </c:pt>
                <c:pt idx="131">
                  <c:v>-4.1747244857025773E-2</c:v>
                </c:pt>
                <c:pt idx="132">
                  <c:v>-4.6120071596328284E-2</c:v>
                </c:pt>
                <c:pt idx="133">
                  <c:v>-5.5166032917356417E-2</c:v>
                </c:pt>
                <c:pt idx="134">
                  <c:v>-5.9156381705002099E-2</c:v>
                </c:pt>
                <c:pt idx="135">
                  <c:v>-2.9033705192590704E-2</c:v>
                </c:pt>
                <c:pt idx="136">
                  <c:v>-4.3620855494914117E-2</c:v>
                </c:pt>
                <c:pt idx="137">
                  <c:v>-4.2103400585632694E-2</c:v>
                </c:pt>
                <c:pt idx="138">
                  <c:v>-4.1704277002543352E-2</c:v>
                </c:pt>
                <c:pt idx="139">
                  <c:v>-2.8521322173174993E-2</c:v>
                </c:pt>
                <c:pt idx="140">
                  <c:v>-3.6772414410184223E-2</c:v>
                </c:pt>
                <c:pt idx="141">
                  <c:v>-1.9081134421517942E-2</c:v>
                </c:pt>
                <c:pt idx="142">
                  <c:v>-3.5122427603277995E-2</c:v>
                </c:pt>
                <c:pt idx="143">
                  <c:v>-5.7182745166841686E-2</c:v>
                </c:pt>
                <c:pt idx="144">
                  <c:v>-5.881696174188588E-2</c:v>
                </c:pt>
                <c:pt idx="145">
                  <c:v>-4.6989428227775638E-2</c:v>
                </c:pt>
                <c:pt idx="146">
                  <c:v>-4.2370503656586268E-2</c:v>
                </c:pt>
                <c:pt idx="147">
                  <c:v>-6.0721876904847191E-2</c:v>
                </c:pt>
                <c:pt idx="148">
                  <c:v>-6.4942366604621451E-2</c:v>
                </c:pt>
                <c:pt idx="149">
                  <c:v>-6.8638961115311148E-2</c:v>
                </c:pt>
                <c:pt idx="150">
                  <c:v>-5.6012809964831038E-2</c:v>
                </c:pt>
                <c:pt idx="151">
                  <c:v>-3.3341384284153106E-2</c:v>
                </c:pt>
                <c:pt idx="152">
                  <c:v>-1.4997425953252069E-2</c:v>
                </c:pt>
                <c:pt idx="153">
                  <c:v>-2.7303391445009484E-2</c:v>
                </c:pt>
                <c:pt idx="154">
                  <c:v>0</c:v>
                </c:pt>
                <c:pt idx="155">
                  <c:v>-1.054333333333341E-2</c:v>
                </c:pt>
                <c:pt idx="156">
                  <c:v>-1.2259497222223545E-3</c:v>
                </c:pt>
                <c:pt idx="157">
                  <c:v>-1.5451821445012233E-2</c:v>
                </c:pt>
                <c:pt idx="158">
                  <c:v>0</c:v>
                </c:pt>
                <c:pt idx="159">
                  <c:v>-2.6343333333333441E-2</c:v>
                </c:pt>
                <c:pt idx="160">
                  <c:v>-4.6540218122222386E-2</c:v>
                </c:pt>
                <c:pt idx="161">
                  <c:v>-3.3929123407252237E-2</c:v>
                </c:pt>
                <c:pt idx="162">
                  <c:v>-4.2085981841950344E-2</c:v>
                </c:pt>
                <c:pt idx="163">
                  <c:v>-5.7185899814848395E-2</c:v>
                </c:pt>
                <c:pt idx="164">
                  <c:v>-6.8691374550774481E-2</c:v>
                </c:pt>
                <c:pt idx="165">
                  <c:v>-7.7427049457488156E-2</c:v>
                </c:pt>
                <c:pt idx="166">
                  <c:v>-8.2307460365858107E-2</c:v>
                </c:pt>
              </c:numCache>
            </c:numRef>
          </c:val>
        </c:ser>
        <c:marker val="1"/>
        <c:axId val="315013376"/>
        <c:axId val="316149760"/>
      </c:lineChart>
      <c:dateAx>
        <c:axId val="315013376"/>
        <c:scaling>
          <c:orientation val="minMax"/>
        </c:scaling>
        <c:axPos val="t"/>
        <c:numFmt formatCode="d/m/yyyy" sourceLinked="1"/>
        <c:tickLblPos val="nextTo"/>
        <c:txPr>
          <a:bodyPr rot="-2700000" anchor="t" anchorCtr="0"/>
          <a:lstStyle/>
          <a:p>
            <a:pPr>
              <a:defRPr/>
            </a:pPr>
            <a:endParaRPr lang="nl-NL"/>
          </a:p>
        </c:txPr>
        <c:crossAx val="316149760"/>
        <c:crosses val="max"/>
        <c:auto val="1"/>
        <c:lblOffset val="100"/>
      </c:dateAx>
      <c:valAx>
        <c:axId val="316149760"/>
        <c:scaling>
          <c:orientation val="minMax"/>
        </c:scaling>
        <c:axPos val="l"/>
        <c:majorGridlines/>
        <c:numFmt formatCode="0.0%" sourceLinked="1"/>
        <c:tickLblPos val="nextTo"/>
        <c:crossAx val="31501337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strRef>
              <c:f>MDD!$AB$1</c:f>
              <c:strCache>
                <c:ptCount val="1"/>
                <c:pt idx="0">
                  <c:v>MVA-total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val>
            <c:numRef>
              <c:f>MDD!$AB$21:$AB$35</c:f>
              <c:numCache>
                <c:formatCode>General</c:formatCode>
                <c:ptCount val="15"/>
                <c:pt idx="0">
                  <c:v>100</c:v>
                </c:pt>
                <c:pt idx="1">
                  <c:v>98.606473279617973</c:v>
                </c:pt>
                <c:pt idx="2">
                  <c:v>98.323222814549723</c:v>
                </c:pt>
                <c:pt idx="3">
                  <c:v>95.993530727287336</c:v>
                </c:pt>
                <c:pt idx="4">
                  <c:v>96.714174137358256</c:v>
                </c:pt>
                <c:pt idx="5">
                  <c:v>95.646312965484796</c:v>
                </c:pt>
                <c:pt idx="6">
                  <c:v>97.839317556875926</c:v>
                </c:pt>
                <c:pt idx="7">
                  <c:v>98.049550166428418</c:v>
                </c:pt>
                <c:pt idx="8">
                  <c:v>95.176124364968075</c:v>
                </c:pt>
                <c:pt idx="9">
                  <c:v>95.306800754153073</c:v>
                </c:pt>
                <c:pt idx="10">
                  <c:v>95.863817927959005</c:v>
                </c:pt>
                <c:pt idx="11">
                  <c:v>91.760290324533074</c:v>
                </c:pt>
                <c:pt idx="12">
                  <c:v>84.613682009325487</c:v>
                </c:pt>
                <c:pt idx="13">
                  <c:v>82.92718643988492</c:v>
                </c:pt>
                <c:pt idx="14">
                  <c:v>83.849298989493889</c:v>
                </c:pt>
              </c:numCache>
            </c:numRef>
          </c:val>
        </c:ser>
        <c:ser>
          <c:idx val="1"/>
          <c:order val="1"/>
          <c:tx>
            <c:strRef>
              <c:f>MDD!$AC$1</c:f>
              <c:strCache>
                <c:ptCount val="1"/>
                <c:pt idx="0">
                  <c:v>Government Bonds</c:v>
                </c:pt>
              </c:strCache>
            </c:strRef>
          </c:tx>
          <c:marker>
            <c:symbol val="none"/>
          </c:marker>
          <c:val>
            <c:numRef>
              <c:f>MDD!$AC$21:$AC$35</c:f>
              <c:numCache>
                <c:formatCode>General</c:formatCode>
                <c:ptCount val="15"/>
                <c:pt idx="0">
                  <c:v>100</c:v>
                </c:pt>
                <c:pt idx="1">
                  <c:v>100.68939081880184</c:v>
                </c:pt>
                <c:pt idx="2">
                  <c:v>99.521145132500394</c:v>
                </c:pt>
                <c:pt idx="3">
                  <c:v>99.11323172685259</c:v>
                </c:pt>
                <c:pt idx="4">
                  <c:v>100.26145361343781</c:v>
                </c:pt>
                <c:pt idx="5">
                  <c:v>99.827795322440565</c:v>
                </c:pt>
                <c:pt idx="6">
                  <c:v>99.6533022106277</c:v>
                </c:pt>
                <c:pt idx="7">
                  <c:v>98.641242162112931</c:v>
                </c:pt>
                <c:pt idx="8">
                  <c:v>98.002769005446723</c:v>
                </c:pt>
                <c:pt idx="9">
                  <c:v>99.38212275161365</c:v>
                </c:pt>
                <c:pt idx="10">
                  <c:v>100.39189436587517</c:v>
                </c:pt>
                <c:pt idx="11">
                  <c:v>100.27747265321096</c:v>
                </c:pt>
                <c:pt idx="12">
                  <c:v>101.05954505927077</c:v>
                </c:pt>
                <c:pt idx="13">
                  <c:v>101.77811341480192</c:v>
                </c:pt>
                <c:pt idx="14">
                  <c:v>101.41196393427659</c:v>
                </c:pt>
              </c:numCache>
            </c:numRef>
          </c:val>
        </c:ser>
        <c:ser>
          <c:idx val="2"/>
          <c:order val="2"/>
          <c:tx>
            <c:strRef>
              <c:f>MDD!$AE$1</c:f>
              <c:strCache>
                <c:ptCount val="1"/>
                <c:pt idx="0">
                  <c:v>Investment Grade Corporate Bonds</c:v>
                </c:pt>
              </c:strCache>
            </c:strRef>
          </c:tx>
          <c:marker>
            <c:symbol val="none"/>
          </c:marker>
          <c:val>
            <c:numRef>
              <c:f>MDD!$AE$21:$AE$35</c:f>
              <c:numCache>
                <c:formatCode>General</c:formatCode>
                <c:ptCount val="15"/>
                <c:pt idx="0">
                  <c:v>100</c:v>
                </c:pt>
                <c:pt idx="1">
                  <c:v>101.14776828817497</c:v>
                </c:pt>
                <c:pt idx="2">
                  <c:v>100.99903737975988</c:v>
                </c:pt>
                <c:pt idx="3">
                  <c:v>100.86161450261957</c:v>
                </c:pt>
                <c:pt idx="4">
                  <c:v>102.71889059747951</c:v>
                </c:pt>
                <c:pt idx="5">
                  <c:v>102.74942391793583</c:v>
                </c:pt>
                <c:pt idx="6">
                  <c:v>103.24497601278453</c:v>
                </c:pt>
                <c:pt idx="7">
                  <c:v>102.51295829331698</c:v>
                </c:pt>
                <c:pt idx="8">
                  <c:v>101.86103592773625</c:v>
                </c:pt>
                <c:pt idx="9">
                  <c:v>102.63842140811386</c:v>
                </c:pt>
                <c:pt idx="10">
                  <c:v>103.55114552413794</c:v>
                </c:pt>
                <c:pt idx="11">
                  <c:v>104.07813342735442</c:v>
                </c:pt>
                <c:pt idx="12">
                  <c:v>105.06736140146648</c:v>
                </c:pt>
                <c:pt idx="13">
                  <c:v>106.07192322382745</c:v>
                </c:pt>
                <c:pt idx="14">
                  <c:v>106.1205584663816</c:v>
                </c:pt>
              </c:numCache>
            </c:numRef>
          </c:val>
        </c:ser>
        <c:ser>
          <c:idx val="3"/>
          <c:order val="3"/>
          <c:tx>
            <c:strRef>
              <c:f>MDD!$AF$1</c:f>
              <c:strCache>
                <c:ptCount val="1"/>
                <c:pt idx="0">
                  <c:v>Europe High Yield</c:v>
                </c:pt>
              </c:strCache>
            </c:strRef>
          </c:tx>
          <c:marker>
            <c:symbol val="none"/>
          </c:marker>
          <c:val>
            <c:numRef>
              <c:f>MDD!$AF$21:$AF$35</c:f>
              <c:numCache>
                <c:formatCode>General</c:formatCode>
                <c:ptCount val="15"/>
                <c:pt idx="0">
                  <c:v>100</c:v>
                </c:pt>
                <c:pt idx="1">
                  <c:v>96.974691400593159</c:v>
                </c:pt>
                <c:pt idx="2">
                  <c:v>96.916764361078648</c:v>
                </c:pt>
                <c:pt idx="3">
                  <c:v>92.477760154472193</c:v>
                </c:pt>
                <c:pt idx="4">
                  <c:v>91.126818840080048</c:v>
                </c:pt>
                <c:pt idx="5">
                  <c:v>91.108199434521822</c:v>
                </c:pt>
                <c:pt idx="6">
                  <c:v>95.915454106613424</c:v>
                </c:pt>
                <c:pt idx="7">
                  <c:v>96.951244741742045</c:v>
                </c:pt>
                <c:pt idx="8">
                  <c:v>92.863250810289088</c:v>
                </c:pt>
                <c:pt idx="9">
                  <c:v>91.156471967450742</c:v>
                </c:pt>
                <c:pt idx="10">
                  <c:v>91.955727191228391</c:v>
                </c:pt>
                <c:pt idx="11">
                  <c:v>83.631473691469751</c:v>
                </c:pt>
                <c:pt idx="12">
                  <c:v>68.738018067719622</c:v>
                </c:pt>
                <c:pt idx="13">
                  <c:v>66.062340528239574</c:v>
                </c:pt>
                <c:pt idx="14">
                  <c:v>66.230604785876963</c:v>
                </c:pt>
              </c:numCache>
            </c:numRef>
          </c:val>
        </c:ser>
        <c:ser>
          <c:idx val="4"/>
          <c:order val="4"/>
          <c:tx>
            <c:strRef>
              <c:f>MDD!$AG$1</c:f>
              <c:strCache>
                <c:ptCount val="1"/>
                <c:pt idx="0">
                  <c:v>US High Yield</c:v>
                </c:pt>
              </c:strCache>
            </c:strRef>
          </c:tx>
          <c:marker>
            <c:symbol val="none"/>
          </c:marker>
          <c:val>
            <c:numRef>
              <c:f>MDD!$AI$21:$AI$35</c:f>
              <c:numCache>
                <c:formatCode>General</c:formatCode>
                <c:ptCount val="15"/>
                <c:pt idx="0">
                  <c:v>100</c:v>
                </c:pt>
                <c:pt idx="1">
                  <c:v>95.462193566214168</c:v>
                </c:pt>
                <c:pt idx="2">
                  <c:v>94.317232453580516</c:v>
                </c:pt>
                <c:pt idx="3">
                  <c:v>86.482396947125935</c:v>
                </c:pt>
                <c:pt idx="4">
                  <c:v>84.954344654074234</c:v>
                </c:pt>
                <c:pt idx="5">
                  <c:v>82.747233364919666</c:v>
                </c:pt>
                <c:pt idx="6">
                  <c:v>87.692236257315784</c:v>
                </c:pt>
                <c:pt idx="7">
                  <c:v>89.210150320303029</c:v>
                </c:pt>
                <c:pt idx="8">
                  <c:v>81.471805867892726</c:v>
                </c:pt>
                <c:pt idx="9">
                  <c:v>80.404838543903722</c:v>
                </c:pt>
                <c:pt idx="10">
                  <c:v>81.979397819837686</c:v>
                </c:pt>
                <c:pt idx="11">
                  <c:v>73.899427154912615</c:v>
                </c:pt>
                <c:pt idx="12">
                  <c:v>63.25567142983197</c:v>
                </c:pt>
                <c:pt idx="13">
                  <c:v>59.280238077866883</c:v>
                </c:pt>
                <c:pt idx="14">
                  <c:v>59.034104995324235</c:v>
                </c:pt>
              </c:numCache>
            </c:numRef>
          </c:val>
        </c:ser>
        <c:marker val="1"/>
        <c:axId val="316171392"/>
        <c:axId val="316172928"/>
      </c:lineChart>
      <c:catAx>
        <c:axId val="316171392"/>
        <c:scaling>
          <c:orientation val="minMax"/>
        </c:scaling>
        <c:axPos val="b"/>
        <c:tickLblPos val="nextTo"/>
        <c:crossAx val="316172928"/>
        <c:crosses val="autoZero"/>
        <c:auto val="1"/>
        <c:lblAlgn val="ctr"/>
        <c:lblOffset val="100"/>
      </c:catAx>
      <c:valAx>
        <c:axId val="316172928"/>
        <c:scaling>
          <c:orientation val="minMax"/>
        </c:scaling>
        <c:axPos val="l"/>
        <c:majorGridlines/>
        <c:numFmt formatCode="General" sourceLinked="1"/>
        <c:tickLblPos val="nextTo"/>
        <c:crossAx val="31617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1"/>
          <c:order val="0"/>
          <c:tx>
            <c:v>Aandelen</c:v>
          </c:tx>
          <c:marker>
            <c:symbol val="none"/>
          </c:marker>
          <c:val>
            <c:numRef>
              <c:f>'Optie Berekening'!$T$20:$T$199</c:f>
              <c:numCache>
                <c:formatCode>_ * #,##0.00_ ;_ * \-#,##0.00_ ;_ * "-"??_ ;_ @_ </c:formatCode>
                <c:ptCount val="180"/>
                <c:pt idx="0">
                  <c:v>10.465708561553795</c:v>
                </c:pt>
                <c:pt idx="1">
                  <c:v>11.169406121669235</c:v>
                </c:pt>
                <c:pt idx="2">
                  <c:v>11.755554180727687</c:v>
                </c:pt>
                <c:pt idx="3">
                  <c:v>11.683597777618472</c:v>
                </c:pt>
                <c:pt idx="4">
                  <c:v>11.452522899873474</c:v>
                </c:pt>
                <c:pt idx="5">
                  <c:v>11.722571078410059</c:v>
                </c:pt>
                <c:pt idx="6">
                  <c:v>11.57130812086576</c:v>
                </c:pt>
                <c:pt idx="7">
                  <c:v>9.9639652112595378</c:v>
                </c:pt>
                <c:pt idx="8">
                  <c:v>9.8696618519175328</c:v>
                </c:pt>
                <c:pt idx="9">
                  <c:v>10.720152338331664</c:v>
                </c:pt>
                <c:pt idx="10">
                  <c:v>11.457770018654884</c:v>
                </c:pt>
                <c:pt idx="11">
                  <c:v>11.962071094915601</c:v>
                </c:pt>
                <c:pt idx="12">
                  <c:v>12.348196822649532</c:v>
                </c:pt>
                <c:pt idx="13">
                  <c:v>12.154113635452648</c:v>
                </c:pt>
                <c:pt idx="14">
                  <c:v>12.774175022522025</c:v>
                </c:pt>
                <c:pt idx="15">
                  <c:v>13.511459098370945</c:v>
                </c:pt>
                <c:pt idx="16">
                  <c:v>13.14410858439882</c:v>
                </c:pt>
                <c:pt idx="17">
                  <c:v>13.822207500430002</c:v>
                </c:pt>
                <c:pt idx="18">
                  <c:v>13.55786845223094</c:v>
                </c:pt>
                <c:pt idx="19">
                  <c:v>13.583361069651827</c:v>
                </c:pt>
                <c:pt idx="20">
                  <c:v>13.438913677353217</c:v>
                </c:pt>
                <c:pt idx="21">
                  <c:v>14.148269198683478</c:v>
                </c:pt>
                <c:pt idx="22">
                  <c:v>14.96336519102146</c:v>
                </c:pt>
                <c:pt idx="23">
                  <c:v>16.166244510943141</c:v>
                </c:pt>
                <c:pt idx="24">
                  <c:v>15.653953669657639</c:v>
                </c:pt>
                <c:pt idx="25">
                  <c:v>16.101403567466349</c:v>
                </c:pt>
                <c:pt idx="26">
                  <c:v>17.060158581611731</c:v>
                </c:pt>
                <c:pt idx="27">
                  <c:v>16.707528389929717</c:v>
                </c:pt>
                <c:pt idx="28">
                  <c:v>16.075097456121188</c:v>
                </c:pt>
                <c:pt idx="29">
                  <c:v>16.524202965289074</c:v>
                </c:pt>
                <c:pt idx="30">
                  <c:v>16.265504727883815</c:v>
                </c:pt>
                <c:pt idx="31">
                  <c:v>17.332817044182292</c:v>
                </c:pt>
                <c:pt idx="32">
                  <c:v>16.579467835774185</c:v>
                </c:pt>
                <c:pt idx="33">
                  <c:v>16.577384231349328</c:v>
                </c:pt>
                <c:pt idx="34">
                  <c:v>15.290457295156278</c:v>
                </c:pt>
                <c:pt idx="35">
                  <c:v>15.143256875934474</c:v>
                </c:pt>
                <c:pt idx="36">
                  <c:v>15.53727529685432</c:v>
                </c:pt>
                <c:pt idx="37">
                  <c:v>14.348910055142591</c:v>
                </c:pt>
                <c:pt idx="38">
                  <c:v>13.771381014019985</c:v>
                </c:pt>
                <c:pt idx="39">
                  <c:v>14.72999744260779</c:v>
                </c:pt>
                <c:pt idx="40">
                  <c:v>14.903181108625983</c:v>
                </c:pt>
                <c:pt idx="41">
                  <c:v>14.463795430759136</c:v>
                </c:pt>
                <c:pt idx="42">
                  <c:v>13.998991288721953</c:v>
                </c:pt>
                <c:pt idx="43">
                  <c:v>13.151730538771567</c:v>
                </c:pt>
                <c:pt idx="44">
                  <c:v>11.898334348609151</c:v>
                </c:pt>
                <c:pt idx="45">
                  <c:v>12.287525496275101</c:v>
                </c:pt>
                <c:pt idx="46">
                  <c:v>13.041813720424546</c:v>
                </c:pt>
                <c:pt idx="47">
                  <c:v>13.239420844924108</c:v>
                </c:pt>
                <c:pt idx="48">
                  <c:v>13.052557857153818</c:v>
                </c:pt>
                <c:pt idx="49">
                  <c:v>12.901430913919485</c:v>
                </c:pt>
                <c:pt idx="50">
                  <c:v>13.546765842519356</c:v>
                </c:pt>
                <c:pt idx="51">
                  <c:v>13.060473904876515</c:v>
                </c:pt>
                <c:pt idx="52">
                  <c:v>12.84008917895687</c:v>
                </c:pt>
                <c:pt idx="53">
                  <c:v>11.787470157172105</c:v>
                </c:pt>
                <c:pt idx="54">
                  <c:v>10.804193276122062</c:v>
                </c:pt>
                <c:pt idx="55">
                  <c:v>10.813891882441757</c:v>
                </c:pt>
                <c:pt idx="56">
                  <c:v>9.6658398130267749</c:v>
                </c:pt>
                <c:pt idx="57">
                  <c:v>10.295197718297013</c:v>
                </c:pt>
                <c:pt idx="58">
                  <c:v>10.833120735647386</c:v>
                </c:pt>
                <c:pt idx="59">
                  <c:v>10.075501160458384</c:v>
                </c:pt>
                <c:pt idx="60">
                  <c:v>9.6312499332235557</c:v>
                </c:pt>
                <c:pt idx="61">
                  <c:v>9.4261669582526508</c:v>
                </c:pt>
                <c:pt idx="62">
                  <c:v>9.3573684467136395</c:v>
                </c:pt>
                <c:pt idx="63">
                  <c:v>10.081542572627596</c:v>
                </c:pt>
                <c:pt idx="64">
                  <c:v>10.435231683804652</c:v>
                </c:pt>
                <c:pt idx="65">
                  <c:v>10.787419672756215</c:v>
                </c:pt>
                <c:pt idx="66">
                  <c:v>11.194089008613986</c:v>
                </c:pt>
                <c:pt idx="67">
                  <c:v>11.610246284571133</c:v>
                </c:pt>
                <c:pt idx="68">
                  <c:v>11.381202498665798</c:v>
                </c:pt>
                <c:pt idx="69">
                  <c:v>12.141657914488809</c:v>
                </c:pt>
                <c:pt idx="70">
                  <c:v>12.16773219982864</c:v>
                </c:pt>
                <c:pt idx="71">
                  <c:v>12.612292285749342</c:v>
                </c:pt>
                <c:pt idx="72">
                  <c:v>12.904844136867579</c:v>
                </c:pt>
                <c:pt idx="73">
                  <c:v>13.141768195656294</c:v>
                </c:pt>
                <c:pt idx="74">
                  <c:v>13.224287361546534</c:v>
                </c:pt>
                <c:pt idx="75">
                  <c:v>13.105255498087814</c:v>
                </c:pt>
                <c:pt idx="76">
                  <c:v>13.120552611571778</c:v>
                </c:pt>
                <c:pt idx="77">
                  <c:v>13.424498059078269</c:v>
                </c:pt>
                <c:pt idx="78">
                  <c:v>13.028382290348198</c:v>
                </c:pt>
                <c:pt idx="79">
                  <c:v>12.997077779336752</c:v>
                </c:pt>
                <c:pt idx="80">
                  <c:v>13.161496689260728</c:v>
                </c:pt>
                <c:pt idx="81">
                  <c:v>13.302349860740964</c:v>
                </c:pt>
                <c:pt idx="82">
                  <c:v>13.837457215119414</c:v>
                </c:pt>
                <c:pt idx="83">
                  <c:v>14.248184696112499</c:v>
                </c:pt>
                <c:pt idx="84">
                  <c:v>14.209187788262954</c:v>
                </c:pt>
                <c:pt idx="85">
                  <c:v>14.561898867788026</c:v>
                </c:pt>
                <c:pt idx="86">
                  <c:v>14.413057761267801</c:v>
                </c:pt>
                <c:pt idx="87">
                  <c:v>14.127410564115431</c:v>
                </c:pt>
                <c:pt idx="88">
                  <c:v>14.727309100172851</c:v>
                </c:pt>
                <c:pt idx="89">
                  <c:v>15.048086020234374</c:v>
                </c:pt>
                <c:pt idx="90">
                  <c:v>15.587021471965516</c:v>
                </c:pt>
                <c:pt idx="91">
                  <c:v>15.581121900078474</c:v>
                </c:pt>
                <c:pt idx="92">
                  <c:v>16.19271671742036</c:v>
                </c:pt>
                <c:pt idx="93">
                  <c:v>15.828648063156621</c:v>
                </c:pt>
                <c:pt idx="94">
                  <c:v>16.47976614321173</c:v>
                </c:pt>
                <c:pt idx="95">
                  <c:v>16.822814005385329</c:v>
                </c:pt>
                <c:pt idx="96">
                  <c:v>17.434863501706513</c:v>
                </c:pt>
                <c:pt idx="97">
                  <c:v>17.635547910187306</c:v>
                </c:pt>
                <c:pt idx="98">
                  <c:v>17.968134424778842</c:v>
                </c:pt>
                <c:pt idx="99">
                  <c:v>18.120380986503001</c:v>
                </c:pt>
                <c:pt idx="100">
                  <c:v>17.355060942914797</c:v>
                </c:pt>
                <c:pt idx="101">
                  <c:v>17.412410756878096</c:v>
                </c:pt>
                <c:pt idx="102">
                  <c:v>17.503558260988729</c:v>
                </c:pt>
                <c:pt idx="103">
                  <c:v>17.956316861545563</c:v>
                </c:pt>
                <c:pt idx="104">
                  <c:v>18.269018359829435</c:v>
                </c:pt>
                <c:pt idx="105">
                  <c:v>18.907651085733399</c:v>
                </c:pt>
                <c:pt idx="106">
                  <c:v>19.062675245405462</c:v>
                </c:pt>
                <c:pt idx="107">
                  <c:v>19.531511885705761</c:v>
                </c:pt>
                <c:pt idx="108">
                  <c:v>19.937275100775267</c:v>
                </c:pt>
                <c:pt idx="109">
                  <c:v>19.698765697357441</c:v>
                </c:pt>
                <c:pt idx="110">
                  <c:v>19.984078324103638</c:v>
                </c:pt>
                <c:pt idx="111">
                  <c:v>20.586115755790971</c:v>
                </c:pt>
                <c:pt idx="112">
                  <c:v>21.324663954801412</c:v>
                </c:pt>
                <c:pt idx="113">
                  <c:v>21.065086942733114</c:v>
                </c:pt>
                <c:pt idx="114">
                  <c:v>20.430557069771748</c:v>
                </c:pt>
                <c:pt idx="115">
                  <c:v>20.493839450495809</c:v>
                </c:pt>
                <c:pt idx="116">
                  <c:v>20.911994672947639</c:v>
                </c:pt>
                <c:pt idx="117">
                  <c:v>21.392704702591391</c:v>
                </c:pt>
                <c:pt idx="118">
                  <c:v>20.421945172236398</c:v>
                </c:pt>
                <c:pt idx="119">
                  <c:v>20.177007022451175</c:v>
                </c:pt>
                <c:pt idx="120">
                  <c:v>18.500923798621564</c:v>
                </c:pt>
                <c:pt idx="121">
                  <c:v>18.174032083867836</c:v>
                </c:pt>
                <c:pt idx="122">
                  <c:v>17.701871283321445</c:v>
                </c:pt>
                <c:pt idx="123">
                  <c:v>18.759741149626347</c:v>
                </c:pt>
                <c:pt idx="124">
                  <c:v>19.084464022760315</c:v>
                </c:pt>
                <c:pt idx="125">
                  <c:v>17.429022845186818</c:v>
                </c:pt>
                <c:pt idx="126">
                  <c:v>17.200769676292708</c:v>
                </c:pt>
                <c:pt idx="127">
                  <c:v>17.537610492560521</c:v>
                </c:pt>
                <c:pt idx="128">
                  <c:v>15.809086228157092</c:v>
                </c:pt>
                <c:pt idx="129">
                  <c:v>13.532098996625425</c:v>
                </c:pt>
                <c:pt idx="130">
                  <c:v>12.681646278991204</c:v>
                </c:pt>
                <c:pt idx="131">
                  <c:v>12.628991755467467</c:v>
                </c:pt>
                <c:pt idx="132">
                  <c:v>11.996122524453106</c:v>
                </c:pt>
                <c:pt idx="133">
                  <c:v>10.840413327050683</c:v>
                </c:pt>
                <c:pt idx="134">
                  <c:v>11.440951866601534</c:v>
                </c:pt>
                <c:pt idx="135">
                  <c:v>12.854355971567859</c:v>
                </c:pt>
                <c:pt idx="136">
                  <c:v>13.48956134589484</c:v>
                </c:pt>
                <c:pt idx="137">
                  <c:v>13.534884415880027</c:v>
                </c:pt>
                <c:pt idx="138">
                  <c:v>14.60283437874285</c:v>
                </c:pt>
                <c:pt idx="139">
                  <c:v>15.244975351561148</c:v>
                </c:pt>
                <c:pt idx="140">
                  <c:v>15.72674760438986</c:v>
                </c:pt>
                <c:pt idx="141">
                  <c:v>15.370579479558765</c:v>
                </c:pt>
                <c:pt idx="142">
                  <c:v>15.825146063829465</c:v>
                </c:pt>
                <c:pt idx="143">
                  <c:v>16.56238203459683</c:v>
                </c:pt>
                <c:pt idx="144">
                  <c:v>16.179089625359012</c:v>
                </c:pt>
                <c:pt idx="145">
                  <c:v>16.529905204321519</c:v>
                </c:pt>
                <c:pt idx="146">
                  <c:v>17.659742372769294</c:v>
                </c:pt>
                <c:pt idx="147">
                  <c:v>17.878162130404945</c:v>
                </c:pt>
                <c:pt idx="148">
                  <c:v>16.803661803409238</c:v>
                </c:pt>
                <c:pt idx="149">
                  <c:v>16.277151219201428</c:v>
                </c:pt>
                <c:pt idx="150">
                  <c:v>17.113495849464282</c:v>
                </c:pt>
                <c:pt idx="151">
                  <c:v>16.666458830006523</c:v>
                </c:pt>
                <c:pt idx="152">
                  <c:v>17.683092580943796</c:v>
                </c:pt>
                <c:pt idx="153">
                  <c:v>18.157935989965605</c:v>
                </c:pt>
                <c:pt idx="154">
                  <c:v>18.362544025794758</c:v>
                </c:pt>
                <c:pt idx="155">
                  <c:v>19.50593856146287</c:v>
                </c:pt>
                <c:pt idx="156">
                  <c:v>19.735645525172142</c:v>
                </c:pt>
                <c:pt idx="157">
                  <c:v>20.370513893369637</c:v>
                </c:pt>
                <c:pt idx="158">
                  <c:v>19.967078998077824</c:v>
                </c:pt>
                <c:pt idx="159">
                  <c:v>20.456798476678578</c:v>
                </c:pt>
                <c:pt idx="160">
                  <c:v>20.347863031403307</c:v>
                </c:pt>
                <c:pt idx="161">
                  <c:v>19.940072540648405</c:v>
                </c:pt>
                <c:pt idx="162">
                  <c:v>19.604855554588696</c:v>
                </c:pt>
                <c:pt idx="163">
                  <c:v>18.13327127968719</c:v>
                </c:pt>
                <c:pt idx="164">
                  <c:v>17.156949599315947</c:v>
                </c:pt>
                <c:pt idx="165">
                  <c:v>18.667315229287329</c:v>
                </c:pt>
                <c:pt idx="166">
                  <c:v>18.535702898976162</c:v>
                </c:pt>
                <c:pt idx="167">
                  <c:v>18.865705323114767</c:v>
                </c:pt>
              </c:numCache>
            </c:numRef>
          </c:val>
        </c:ser>
        <c:ser>
          <c:idx val="0"/>
          <c:order val="1"/>
          <c:tx>
            <c:v>Opties</c:v>
          </c:tx>
          <c:marker>
            <c:symbol val="none"/>
          </c:marker>
          <c:val>
            <c:numRef>
              <c:f>'Optie Berekening'!$L$20:$L$199</c:f>
              <c:numCache>
                <c:formatCode>_ * #,##0.00_ ;_ * \-#,##0.00_ ;_ * "-"??_ ;_ @_ </c:formatCode>
                <c:ptCount val="180"/>
                <c:pt idx="0">
                  <c:v>0</c:v>
                </c:pt>
                <c:pt idx="1">
                  <c:v>-0.25580800104816231</c:v>
                </c:pt>
                <c:pt idx="2">
                  <c:v>-0.45034195235840252</c:v>
                </c:pt>
                <c:pt idx="3">
                  <c:v>-0.44546032411830583</c:v>
                </c:pt>
                <c:pt idx="4">
                  <c:v>-0.39217858318597554</c:v>
                </c:pt>
                <c:pt idx="5">
                  <c:v>-0.4895677707982255</c:v>
                </c:pt>
                <c:pt idx="6">
                  <c:v>-0.46220987674629821</c:v>
                </c:pt>
                <c:pt idx="7">
                  <c:v>8.8362513146481941E-2</c:v>
                </c:pt>
                <c:pt idx="8">
                  <c:v>0.11222412552701548</c:v>
                </c:pt>
                <c:pt idx="9">
                  <c:v>-0.23484476443308472</c:v>
                </c:pt>
                <c:pt idx="10">
                  <c:v>-0.49678679535781411</c:v>
                </c:pt>
                <c:pt idx="11">
                  <c:v>-0.66068219933974004</c:v>
                </c:pt>
                <c:pt idx="12">
                  <c:v>-0.77841281385144245</c:v>
                </c:pt>
                <c:pt idx="13">
                  <c:v>-0.7454719953818979</c:v>
                </c:pt>
                <c:pt idx="14">
                  <c:v>-0.91468579692974561</c:v>
                </c:pt>
                <c:pt idx="15">
                  <c:v>-1.0817350639180396</c:v>
                </c:pt>
                <c:pt idx="16">
                  <c:v>-1.0287170000815207</c:v>
                </c:pt>
                <c:pt idx="17">
                  <c:v>-1.1701092928301751</c:v>
                </c:pt>
                <c:pt idx="18">
                  <c:v>-1.1414675269803525</c:v>
                </c:pt>
                <c:pt idx="19">
                  <c:v>-1.1641898861113373</c:v>
                </c:pt>
                <c:pt idx="20">
                  <c:v>-1.1559583511530116</c:v>
                </c:pt>
                <c:pt idx="21">
                  <c:v>-1.2870255845316132</c:v>
                </c:pt>
                <c:pt idx="22">
                  <c:v>-1.4073466815565958</c:v>
                </c:pt>
                <c:pt idx="23">
                  <c:v>-1.5312783467192528</c:v>
                </c:pt>
                <c:pt idx="24">
                  <c:v>-1.531278346719253</c:v>
                </c:pt>
                <c:pt idx="25">
                  <c:v>-1.6930708351564123</c:v>
                </c:pt>
                <c:pt idx="26">
                  <c:v>-1.9896627743941104</c:v>
                </c:pt>
                <c:pt idx="27">
                  <c:v>-1.9141888395433437</c:v>
                </c:pt>
                <c:pt idx="28">
                  <c:v>-1.7532485890293454</c:v>
                </c:pt>
                <c:pt idx="29">
                  <c:v>-1.9098599930833371</c:v>
                </c:pt>
                <c:pt idx="30">
                  <c:v>-1.8577647012715319</c:v>
                </c:pt>
                <c:pt idx="31">
                  <c:v>-2.1771835428227</c:v>
                </c:pt>
                <c:pt idx="32">
                  <c:v>-1.9968064053720538</c:v>
                </c:pt>
                <c:pt idx="33">
                  <c:v>-2.0218152289744582</c:v>
                </c:pt>
                <c:pt idx="34">
                  <c:v>-1.6390653482878832</c:v>
                </c:pt>
                <c:pt idx="35">
                  <c:v>-1.6105846213866177</c:v>
                </c:pt>
                <c:pt idx="36">
                  <c:v>-1.7743095974325482</c:v>
                </c:pt>
                <c:pt idx="37">
                  <c:v>-1.3583551295537621</c:v>
                </c:pt>
                <c:pt idx="38">
                  <c:v>-1.1387382800012797</c:v>
                </c:pt>
                <c:pt idx="39">
                  <c:v>-1.5588598061268686</c:v>
                </c:pt>
                <c:pt idx="40">
                  <c:v>-1.6510564389762648</c:v>
                </c:pt>
                <c:pt idx="41">
                  <c:v>-1.5056649188010602</c:v>
                </c:pt>
                <c:pt idx="42">
                  <c:v>-1.3392057171226817</c:v>
                </c:pt>
                <c:pt idx="43">
                  <c:v>-0.97330604629817352</c:v>
                </c:pt>
                <c:pt idx="44">
                  <c:v>-0.31994515891366765</c:v>
                </c:pt>
                <c:pt idx="45">
                  <c:v>-0.56631871462676575</c:v>
                </c:pt>
                <c:pt idx="46">
                  <c:v>-0.99337973524474366</c:v>
                </c:pt>
                <c:pt idx="47">
                  <c:v>-1.1193316272703704</c:v>
                </c:pt>
                <c:pt idx="48">
                  <c:v>0.41194671944888256</c:v>
                </c:pt>
                <c:pt idx="49">
                  <c:v>0.44476686717646235</c:v>
                </c:pt>
                <c:pt idx="50">
                  <c:v>0.22397941170320823</c:v>
                </c:pt>
                <c:pt idx="51">
                  <c:v>0.35557104190007727</c:v>
                </c:pt>
                <c:pt idx="52">
                  <c:v>0.40933513579402891</c:v>
                </c:pt>
                <c:pt idx="53">
                  <c:v>0.78100818373318004</c:v>
                </c:pt>
                <c:pt idx="54">
                  <c:v>1.1911933503277852</c:v>
                </c:pt>
                <c:pt idx="55">
                  <c:v>1.1703684346134</c:v>
                </c:pt>
                <c:pt idx="56">
                  <c:v>1.7466472577718599</c:v>
                </c:pt>
                <c:pt idx="57">
                  <c:v>1.3934910827835745</c:v>
                </c:pt>
                <c:pt idx="58">
                  <c:v>1.110314987120252</c:v>
                </c:pt>
                <c:pt idx="59">
                  <c:v>1.4778317879692142</c:v>
                </c:pt>
                <c:pt idx="60">
                  <c:v>1.7100896707516999</c:v>
                </c:pt>
                <c:pt idx="61">
                  <c:v>1.8173157498843215</c:v>
                </c:pt>
                <c:pt idx="62">
                  <c:v>1.844668002547905</c:v>
                </c:pt>
                <c:pt idx="63">
                  <c:v>1.4111364032244986</c:v>
                </c:pt>
                <c:pt idx="64">
                  <c:v>1.2036652920159112</c:v>
                </c:pt>
                <c:pt idx="65">
                  <c:v>1.004003021885584</c:v>
                </c:pt>
                <c:pt idx="66">
                  <c:v>0.78644349948119996</c:v>
                </c:pt>
                <c:pt idx="67">
                  <c:v>0.57730988668345462</c:v>
                </c:pt>
                <c:pt idx="68">
                  <c:v>0.65692504113025918</c:v>
                </c:pt>
                <c:pt idx="69">
                  <c:v>0.30794831788107457</c:v>
                </c:pt>
                <c:pt idx="70">
                  <c:v>0.27579737898727574</c:v>
                </c:pt>
                <c:pt idx="71">
                  <c:v>8.0271406470741699E-2</c:v>
                </c:pt>
                <c:pt idx="72">
                  <c:v>-4.74155163115446E-2</c:v>
                </c:pt>
                <c:pt idx="73">
                  <c:v>-0.45936223576042717</c:v>
                </c:pt>
                <c:pt idx="74">
                  <c:v>-0.50581771978114087</c:v>
                </c:pt>
                <c:pt idx="75">
                  <c:v>-0.48562071232685894</c:v>
                </c:pt>
                <c:pt idx="76">
                  <c:v>-0.50974960257954205</c:v>
                </c:pt>
                <c:pt idx="77">
                  <c:v>-0.62545092989660511</c:v>
                </c:pt>
                <c:pt idx="78">
                  <c:v>-0.5170357145495148</c:v>
                </c:pt>
                <c:pt idx="79">
                  <c:v>-0.52703131844159268</c:v>
                </c:pt>
                <c:pt idx="80">
                  <c:v>-0.60093703534068832</c:v>
                </c:pt>
                <c:pt idx="81">
                  <c:v>-0.66553076050611815</c:v>
                </c:pt>
                <c:pt idx="82">
                  <c:v>-0.84968460538938873</c:v>
                </c:pt>
                <c:pt idx="83">
                  <c:v>-0.98508337552402403</c:v>
                </c:pt>
                <c:pt idx="84">
                  <c:v>-0.99588378289664203</c:v>
                </c:pt>
                <c:pt idx="85">
                  <c:v>-1.1069057077978706</c:v>
                </c:pt>
                <c:pt idx="86">
                  <c:v>-1.0906873925037819</c:v>
                </c:pt>
                <c:pt idx="87">
                  <c:v>-1.0355699554039381</c:v>
                </c:pt>
                <c:pt idx="88">
                  <c:v>-1.2120140748196324</c:v>
                </c:pt>
                <c:pt idx="89">
                  <c:v>-1.3075927110073344</c:v>
                </c:pt>
                <c:pt idx="90">
                  <c:v>-1.4410919788898713</c:v>
                </c:pt>
                <c:pt idx="91">
                  <c:v>-1.4628066502865669</c:v>
                </c:pt>
                <c:pt idx="92">
                  <c:v>-1.5945439331680511</c:v>
                </c:pt>
                <c:pt idx="93">
                  <c:v>-1.5519423075539331</c:v>
                </c:pt>
                <c:pt idx="94">
                  <c:v>-1.6811026140266165</c:v>
                </c:pt>
                <c:pt idx="95">
                  <c:v>-1.7505234774347023</c:v>
                </c:pt>
                <c:pt idx="96">
                  <c:v>-1.8479120892895655</c:v>
                </c:pt>
                <c:pt idx="97">
                  <c:v>-1.3885498535291385</c:v>
                </c:pt>
                <c:pt idx="98">
                  <c:v>-1.5186443852001497</c:v>
                </c:pt>
                <c:pt idx="99">
                  <c:v>-1.5883770514197206</c:v>
                </c:pt>
                <c:pt idx="100">
                  <c:v>-1.3712651174738177</c:v>
                </c:pt>
                <c:pt idx="101">
                  <c:v>-1.4154140258519008</c:v>
                </c:pt>
                <c:pt idx="102">
                  <c:v>-1.4718543543832974</c:v>
                </c:pt>
                <c:pt idx="103">
                  <c:v>-1.643888024206261</c:v>
                </c:pt>
                <c:pt idx="104">
                  <c:v>-1.7648497291724046</c:v>
                </c:pt>
                <c:pt idx="105">
                  <c:v>-1.9763978602514014</c:v>
                </c:pt>
                <c:pt idx="106">
                  <c:v>-2.0453578129444385</c:v>
                </c:pt>
                <c:pt idx="107">
                  <c:v>-2.1930932463592847</c:v>
                </c:pt>
                <c:pt idx="108">
                  <c:v>-2.3214828534158394</c:v>
                </c:pt>
                <c:pt idx="109">
                  <c:v>-2.2900302248647826</c:v>
                </c:pt>
                <c:pt idx="110">
                  <c:v>-2.3854499176065871</c:v>
                </c:pt>
                <c:pt idx="111">
                  <c:v>-2.5469731395724384</c:v>
                </c:pt>
                <c:pt idx="112">
                  <c:v>-2.7209140810899357</c:v>
                </c:pt>
                <c:pt idx="113">
                  <c:v>-2.6979120941072843</c:v>
                </c:pt>
                <c:pt idx="114">
                  <c:v>-2.5994246083241417</c:v>
                </c:pt>
                <c:pt idx="115">
                  <c:v>-2.6420461346363528</c:v>
                </c:pt>
                <c:pt idx="116">
                  <c:v>-2.7522367902477431</c:v>
                </c:pt>
                <c:pt idx="117">
                  <c:v>-2.8711728828917011</c:v>
                </c:pt>
                <c:pt idx="118">
                  <c:v>-2.7148205970370931</c:v>
                </c:pt>
                <c:pt idx="119">
                  <c:v>-2.6940557857477181</c:v>
                </c:pt>
                <c:pt idx="120">
                  <c:v>-2.3109964953710929</c:v>
                </c:pt>
                <c:pt idx="121">
                  <c:v>-0.92244664184195413</c:v>
                </c:pt>
                <c:pt idx="122">
                  <c:v>-0.79031990966336141</c:v>
                </c:pt>
                <c:pt idx="123">
                  <c:v>-1.1578018794476479</c:v>
                </c:pt>
                <c:pt idx="124">
                  <c:v>-1.2803636044990105</c:v>
                </c:pt>
                <c:pt idx="125">
                  <c:v>-0.77100097697249192</c:v>
                </c:pt>
                <c:pt idx="126">
                  <c:v>-0.71457537790530445</c:v>
                </c:pt>
                <c:pt idx="127">
                  <c:v>-0.86161487905252321</c:v>
                </c:pt>
                <c:pt idx="128">
                  <c:v>-0.20634867012309613</c:v>
                </c:pt>
                <c:pt idx="129">
                  <c:v>0.90043272972410104</c:v>
                </c:pt>
                <c:pt idx="130">
                  <c:v>1.3784003646986436</c:v>
                </c:pt>
                <c:pt idx="131">
                  <c:v>1.3928623973021508</c:v>
                </c:pt>
                <c:pt idx="132">
                  <c:v>1.7773635527760703</c:v>
                </c:pt>
                <c:pt idx="133">
                  <c:v>2.5533519269097398</c:v>
                </c:pt>
                <c:pt idx="134">
                  <c:v>2.1231166018783623</c:v>
                </c:pt>
                <c:pt idx="135">
                  <c:v>1.186489828082226</c:v>
                </c:pt>
                <c:pt idx="136">
                  <c:v>0.78637641154113203</c:v>
                </c:pt>
                <c:pt idx="137">
                  <c:v>0.73742796854163128</c:v>
                </c:pt>
                <c:pt idx="138">
                  <c:v>0.11913221187476829</c:v>
                </c:pt>
                <c:pt idx="139">
                  <c:v>-0.23525037594408962</c:v>
                </c:pt>
                <c:pt idx="140">
                  <c:v>-0.4943344618069293</c:v>
                </c:pt>
                <c:pt idx="141">
                  <c:v>-0.35343676952350495</c:v>
                </c:pt>
                <c:pt idx="142">
                  <c:v>-0.60086705210867475</c:v>
                </c:pt>
                <c:pt idx="143">
                  <c:v>-0.96003734310646038</c:v>
                </c:pt>
                <c:pt idx="144">
                  <c:v>-0.82489132270290932</c:v>
                </c:pt>
                <c:pt idx="145">
                  <c:v>-1.0087518640216722</c:v>
                </c:pt>
                <c:pt idx="146">
                  <c:v>-8.6305222179717936E-2</c:v>
                </c:pt>
                <c:pt idx="147">
                  <c:v>-0.18075693105020577</c:v>
                </c:pt>
                <c:pt idx="148">
                  <c:v>0.15842350379771844</c:v>
                </c:pt>
                <c:pt idx="149">
                  <c:v>0.33149181301905051</c:v>
                </c:pt>
                <c:pt idx="150">
                  <c:v>-1.0182371340142912E-3</c:v>
                </c:pt>
                <c:pt idx="151">
                  <c:v>0.13363035820264374</c:v>
                </c:pt>
                <c:pt idx="152">
                  <c:v>-0.24688080019604877</c:v>
                </c:pt>
                <c:pt idx="153">
                  <c:v>-0.42321073291793676</c:v>
                </c:pt>
                <c:pt idx="154">
                  <c:v>-0.51395628923748515</c:v>
                </c:pt>
                <c:pt idx="155">
                  <c:v>-0.85926939557384774</c:v>
                </c:pt>
                <c:pt idx="156">
                  <c:v>-0.94510199013434859</c:v>
                </c:pt>
                <c:pt idx="157">
                  <c:v>-1.1200542234628281</c:v>
                </c:pt>
                <c:pt idx="158">
                  <c:v>-1.0551906724334994</c:v>
                </c:pt>
                <c:pt idx="159">
                  <c:v>-1.1937760348226496</c:v>
                </c:pt>
                <c:pt idx="160">
                  <c:v>-1.1992357563306733</c:v>
                </c:pt>
                <c:pt idx="161">
                  <c:v>-1.134051633865987</c:v>
                </c:pt>
                <c:pt idx="162">
                  <c:v>-1.0808904660490546</c:v>
                </c:pt>
                <c:pt idx="163">
                  <c:v>-0.7047018591797517</c:v>
                </c:pt>
                <c:pt idx="164">
                  <c:v>-0.40918148949896771</c:v>
                </c:pt>
                <c:pt idx="165">
                  <c:v>-0.9258425629876752</c:v>
                </c:pt>
                <c:pt idx="166">
                  <c:v>-0.91914099652266423</c:v>
                </c:pt>
                <c:pt idx="167">
                  <c:v>-1.0438590188184216</c:v>
                </c:pt>
              </c:numCache>
            </c:numRef>
          </c:val>
        </c:ser>
        <c:marker val="1"/>
        <c:axId val="316435072"/>
        <c:axId val="316445056"/>
      </c:lineChart>
      <c:catAx>
        <c:axId val="316435072"/>
        <c:scaling>
          <c:orientation val="minMax"/>
        </c:scaling>
        <c:axPos val="b"/>
        <c:tickLblPos val="nextTo"/>
        <c:crossAx val="316445056"/>
        <c:crosses val="autoZero"/>
        <c:auto val="1"/>
        <c:lblAlgn val="ctr"/>
        <c:lblOffset val="100"/>
      </c:catAx>
      <c:valAx>
        <c:axId val="316445056"/>
        <c:scaling>
          <c:orientation val="minMax"/>
        </c:scaling>
        <c:axPos val="l"/>
        <c:majorGridlines/>
        <c:numFmt formatCode="_ * #,##0.00_ ;_ * \-#,##0.00_ ;_ * &quot;-&quot;??_ ;_ @_ " sourceLinked="1"/>
        <c:tickLblPos val="nextTo"/>
        <c:crossAx val="316435072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3838575</xdr:colOff>
      <xdr:row>1</xdr:row>
      <xdr:rowOff>9524</xdr:rowOff>
    </xdr:from>
    <xdr:to>
      <xdr:col>10</xdr:col>
      <xdr:colOff>0</xdr:colOff>
      <xdr:row>16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9525</xdr:colOff>
      <xdr:row>16</xdr:row>
      <xdr:rowOff>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10</xdr:col>
      <xdr:colOff>9525</xdr:colOff>
      <xdr:row>33</xdr:row>
      <xdr:rowOff>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20</xdr:col>
      <xdr:colOff>9525</xdr:colOff>
      <xdr:row>33</xdr:row>
      <xdr:rowOff>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168088</xdr:colOff>
      <xdr:row>1</xdr:row>
      <xdr:rowOff>89645</xdr:rowOff>
    </xdr:from>
    <xdr:to>
      <xdr:col>6</xdr:col>
      <xdr:colOff>526677</xdr:colOff>
      <xdr:row>2</xdr:row>
      <xdr:rowOff>134469</xdr:rowOff>
    </xdr:to>
    <xdr:sp macro="" textlink="">
      <xdr:nvSpPr>
        <xdr:cNvPr id="10" name="TextBox 9"/>
        <xdr:cNvSpPr txBox="1"/>
      </xdr:nvSpPr>
      <xdr:spPr>
        <a:xfrm>
          <a:off x="2050676" y="280145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15-jaars historie</a:t>
          </a:r>
        </a:p>
      </xdr:txBody>
    </xdr:sp>
    <xdr:clientData/>
  </xdr:twoCellAnchor>
  <xdr:twoCellAnchor>
    <xdr:from>
      <xdr:col>13</xdr:col>
      <xdr:colOff>219634</xdr:colOff>
      <xdr:row>1</xdr:row>
      <xdr:rowOff>62751</xdr:rowOff>
    </xdr:from>
    <xdr:to>
      <xdr:col>16</xdr:col>
      <xdr:colOff>578223</xdr:colOff>
      <xdr:row>2</xdr:row>
      <xdr:rowOff>107575</xdr:rowOff>
    </xdr:to>
    <xdr:sp macro="" textlink="">
      <xdr:nvSpPr>
        <xdr:cNvPr id="11" name="TextBox 10"/>
        <xdr:cNvSpPr txBox="1"/>
      </xdr:nvSpPr>
      <xdr:spPr>
        <a:xfrm>
          <a:off x="8153399" y="253251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IT-bubble</a:t>
          </a:r>
        </a:p>
      </xdr:txBody>
    </xdr:sp>
    <xdr:clientData/>
  </xdr:twoCellAnchor>
  <xdr:twoCellAnchor>
    <xdr:from>
      <xdr:col>3</xdr:col>
      <xdr:colOff>159123</xdr:colOff>
      <xdr:row>18</xdr:row>
      <xdr:rowOff>47062</xdr:rowOff>
    </xdr:from>
    <xdr:to>
      <xdr:col>6</xdr:col>
      <xdr:colOff>517712</xdr:colOff>
      <xdr:row>19</xdr:row>
      <xdr:rowOff>91886</xdr:rowOff>
    </xdr:to>
    <xdr:sp macro="" textlink="">
      <xdr:nvSpPr>
        <xdr:cNvPr id="12" name="TextBox 11"/>
        <xdr:cNvSpPr txBox="1"/>
      </xdr:nvSpPr>
      <xdr:spPr>
        <a:xfrm>
          <a:off x="2041711" y="3476062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Lehman-crisis</a:t>
          </a:r>
        </a:p>
      </xdr:txBody>
    </xdr:sp>
    <xdr:clientData/>
  </xdr:twoCellAnchor>
  <xdr:twoCellAnchor>
    <xdr:from>
      <xdr:col>13</xdr:col>
      <xdr:colOff>266699</xdr:colOff>
      <xdr:row>18</xdr:row>
      <xdr:rowOff>53785</xdr:rowOff>
    </xdr:from>
    <xdr:to>
      <xdr:col>17</xdr:col>
      <xdr:colOff>20171</xdr:colOff>
      <xdr:row>19</xdr:row>
      <xdr:rowOff>98609</xdr:rowOff>
    </xdr:to>
    <xdr:sp macro="" textlink="">
      <xdr:nvSpPr>
        <xdr:cNvPr id="13" name="TextBox 12"/>
        <xdr:cNvSpPr txBox="1"/>
      </xdr:nvSpPr>
      <xdr:spPr>
        <a:xfrm>
          <a:off x="8200464" y="3482785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2011 correctie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0</xdr:row>
      <xdr:rowOff>161924</xdr:rowOff>
    </xdr:from>
    <xdr:to>
      <xdr:col>22</xdr:col>
      <xdr:colOff>342901</xdr:colOff>
      <xdr:row>26</xdr:row>
      <xdr:rowOff>38099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21</xdr:col>
      <xdr:colOff>295275</xdr:colOff>
      <xdr:row>63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419100</xdr:colOff>
      <xdr:row>39</xdr:row>
      <xdr:rowOff>76200</xdr:rowOff>
    </xdr:from>
    <xdr:to>
      <xdr:col>42</xdr:col>
      <xdr:colOff>114300</xdr:colOff>
      <xdr:row>56</xdr:row>
      <xdr:rowOff>66675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</xdr:colOff>
      <xdr:row>22</xdr:row>
      <xdr:rowOff>95250</xdr:rowOff>
    </xdr:from>
    <xdr:to>
      <xdr:col>29</xdr:col>
      <xdr:colOff>352425</xdr:colOff>
      <xdr:row>39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MN%20modelportfolio%20-%20allocatiesheet%20week%2012%20NL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catiedatum"/>
      <sheetName val="REO"/>
      <sheetName val="TOT OVZ"/>
      <sheetName val="NORM"/>
      <sheetName val="SENO"/>
      <sheetName val="ANK"/>
      <sheetName val="AZV"/>
      <sheetName val="BNW"/>
      <sheetName val="BOV"/>
      <sheetName val="CAM"/>
      <sheetName val="CAR"/>
      <sheetName val="FOR"/>
      <sheetName val="HYG"/>
      <sheetName val="KOV"/>
      <sheetName val="MET"/>
      <sheetName val="MIT"/>
      <sheetName val="NUC"/>
      <sheetName val="NUT"/>
      <sheetName val="ONO"/>
      <sheetName val="OPF"/>
      <sheetName val="OZR"/>
      <sheetName val="PME"/>
      <sheetName val="PMT"/>
      <sheetName val="PRD"/>
      <sheetName val="PSB"/>
      <sheetName val="SCH"/>
      <sheetName val="SVU"/>
      <sheetName val="TNO"/>
      <sheetName val="UNI"/>
      <sheetName val="VFM"/>
      <sheetName val="VZR"/>
      <sheetName val="WME"/>
      <sheetName val="YAR"/>
      <sheetName val="PRODUCTEN"/>
      <sheetName val="KLANT"/>
      <sheetName val="CASH"/>
      <sheetName val="VERZ"/>
    </sheetNames>
    <sheetDataSet>
      <sheetData sheetId="0"/>
      <sheetData sheetId="1" refreshError="1"/>
      <sheetData sheetId="2" refreshError="1"/>
      <sheetData sheetId="3"/>
      <sheetData sheetId="4">
        <row r="2">
          <cell r="D2">
            <v>3.2042259999999998</v>
          </cell>
        </row>
        <row r="3">
          <cell r="D3">
            <v>0.5</v>
          </cell>
        </row>
        <row r="4">
          <cell r="D4">
            <v>0.5</v>
          </cell>
        </row>
        <row r="5">
          <cell r="D5">
            <v>0.5</v>
          </cell>
        </row>
        <row r="20">
          <cell r="D20">
            <v>-2</v>
          </cell>
        </row>
        <row r="26">
          <cell r="D26">
            <v>-4.9380313899999999</v>
          </cell>
        </row>
        <row r="27">
          <cell r="D27">
            <v>0.8</v>
          </cell>
        </row>
        <row r="28">
          <cell r="D28">
            <v>0.6</v>
          </cell>
        </row>
        <row r="29">
          <cell r="D29">
            <v>0.3</v>
          </cell>
        </row>
        <row r="30">
          <cell r="D30">
            <v>0.8</v>
          </cell>
        </row>
        <row r="31">
          <cell r="D31">
            <v>1.3</v>
          </cell>
        </row>
        <row r="32">
          <cell r="D32">
            <v>0.5</v>
          </cell>
        </row>
        <row r="33">
          <cell r="D33">
            <v>0.7</v>
          </cell>
        </row>
        <row r="34">
          <cell r="D34">
            <v>-4.2000000000000002E-4</v>
          </cell>
        </row>
        <row r="35">
          <cell r="D35">
            <v>-2.7810310000000001E-2</v>
          </cell>
        </row>
        <row r="40">
          <cell r="D40">
            <v>1.2</v>
          </cell>
        </row>
        <row r="41">
          <cell r="D41">
            <v>0.2</v>
          </cell>
        </row>
        <row r="42">
          <cell r="D42">
            <v>0.1</v>
          </cell>
        </row>
        <row r="43">
          <cell r="D43">
            <v>0.2</v>
          </cell>
        </row>
        <row r="44">
          <cell r="D44">
            <v>-6.8644999999999996</v>
          </cell>
        </row>
        <row r="45">
          <cell r="D45">
            <v>-3.1355</v>
          </cell>
        </row>
        <row r="50">
          <cell r="D50">
            <v>-0.52088135000000002</v>
          </cell>
        </row>
        <row r="51">
          <cell r="D51">
            <v>0.52088135000000002</v>
          </cell>
        </row>
        <row r="52">
          <cell r="D52">
            <v>0</v>
          </cell>
        </row>
        <row r="53">
          <cell r="D53">
            <v>0.11686442</v>
          </cell>
        </row>
        <row r="54">
          <cell r="D54">
            <v>-4.2734576300000002</v>
          </cell>
        </row>
        <row r="55">
          <cell r="D55">
            <v>7.345763000000001E-2</v>
          </cell>
        </row>
        <row r="56">
          <cell r="D56">
            <v>6.9</v>
          </cell>
        </row>
        <row r="57">
          <cell r="D57">
            <v>7.1833269400000006</v>
          </cell>
        </row>
        <row r="58">
          <cell r="D58">
            <v>1.2929124299999999</v>
          </cell>
        </row>
        <row r="59">
          <cell r="D59">
            <v>-1.2929124299999999</v>
          </cell>
        </row>
        <row r="60">
          <cell r="D60">
            <v>0.74</v>
          </cell>
        </row>
        <row r="61">
          <cell r="D61">
            <v>-0.33782841999999996</v>
          </cell>
        </row>
        <row r="62">
          <cell r="D62">
            <v>0.33782841999999996</v>
          </cell>
        </row>
        <row r="63">
          <cell r="D63">
            <v>-6.8319042699999999</v>
          </cell>
        </row>
        <row r="64">
          <cell r="D64">
            <v>-3.3607970000000702E-2</v>
          </cell>
        </row>
        <row r="65">
          <cell r="D65">
            <v>3.9421852999999998</v>
          </cell>
        </row>
        <row r="66">
          <cell r="D66">
            <v>67.151064349999999</v>
          </cell>
        </row>
        <row r="67">
          <cell r="D67">
            <v>9.0049527200000004</v>
          </cell>
        </row>
        <row r="68">
          <cell r="D68">
            <v>212.04045258000002</v>
          </cell>
        </row>
        <row r="69">
          <cell r="D69">
            <v>0.32810205999999997</v>
          </cell>
        </row>
        <row r="70">
          <cell r="D70">
            <v>-93.098164269999998</v>
          </cell>
        </row>
        <row r="71">
          <cell r="D71">
            <v>-56.658250810000006</v>
          </cell>
        </row>
        <row r="72">
          <cell r="D72">
            <v>-71.355801209999996</v>
          </cell>
        </row>
        <row r="73">
          <cell r="D73">
            <v>-3.0960702400000004</v>
          </cell>
        </row>
        <row r="74">
          <cell r="D74">
            <v>1.2237000000000001E-4</v>
          </cell>
        </row>
        <row r="75">
          <cell r="D75">
            <v>-3.0067296800000003</v>
          </cell>
        </row>
        <row r="76">
          <cell r="D76">
            <v>-0.54897099999999999</v>
          </cell>
        </row>
        <row r="77">
          <cell r="D77">
            <v>-0.54451419999999995</v>
          </cell>
        </row>
        <row r="78">
          <cell r="D78">
            <v>4.4924745700000006</v>
          </cell>
        </row>
        <row r="79">
          <cell r="D79">
            <v>1.8010106299999999</v>
          </cell>
        </row>
        <row r="80">
          <cell r="D80">
            <v>-6.8319042699999999</v>
          </cell>
        </row>
        <row r="81">
          <cell r="D81">
            <v>2.4084E-4</v>
          </cell>
        </row>
        <row r="82">
          <cell r="D82">
            <v>-8.929455560000001</v>
          </cell>
        </row>
        <row r="83">
          <cell r="D83">
            <v>4.3846301299999997</v>
          </cell>
        </row>
        <row r="84">
          <cell r="D84">
            <v>8.8999999999999996E-2</v>
          </cell>
        </row>
        <row r="85">
          <cell r="D85">
            <v>-0.69675986000000001</v>
          </cell>
        </row>
        <row r="86">
          <cell r="D86">
            <v>0.2737966</v>
          </cell>
        </row>
        <row r="87">
          <cell r="D87">
            <v>-13.29041567</v>
          </cell>
        </row>
        <row r="88">
          <cell r="D88">
            <v>13.29041567</v>
          </cell>
        </row>
        <row r="89">
          <cell r="D89">
            <v>0.14900001000000002</v>
          </cell>
        </row>
        <row r="90">
          <cell r="D90">
            <v>-0.20035125000000001</v>
          </cell>
        </row>
        <row r="91">
          <cell r="D91">
            <v>-0.44674000000000003</v>
          </cell>
        </row>
        <row r="92">
          <cell r="D92">
            <v>-0.2478455</v>
          </cell>
        </row>
        <row r="93">
          <cell r="D93">
            <v>-4.9500000000000004E-3</v>
          </cell>
        </row>
        <row r="94">
          <cell r="D94">
            <v>-8.3999999999999995E-3</v>
          </cell>
        </row>
        <row r="95">
          <cell r="D95">
            <v>-6.7499999999999999E-3</v>
          </cell>
        </row>
        <row r="96">
          <cell r="D96">
            <v>-1.3834000000000201E-3</v>
          </cell>
        </row>
        <row r="97">
          <cell r="D97">
            <v>-0.15045694000000001</v>
          </cell>
        </row>
        <row r="98">
          <cell r="D98">
            <v>-0.61984432999999994</v>
          </cell>
        </row>
        <row r="99">
          <cell r="D99">
            <v>-8.4490700000000002E-2</v>
          </cell>
        </row>
        <row r="100">
          <cell r="D100">
            <v>-5.2961300000000005E-3</v>
          </cell>
        </row>
        <row r="101">
          <cell r="D101">
            <v>-4.75</v>
          </cell>
        </row>
        <row r="102">
          <cell r="D102">
            <v>3.5</v>
          </cell>
        </row>
        <row r="110">
          <cell r="D110">
            <v>0.18627022000000099</v>
          </cell>
        </row>
        <row r="111">
          <cell r="D111">
            <v>-10.89513957</v>
          </cell>
        </row>
        <row r="112">
          <cell r="D112">
            <v>10.708869350000001</v>
          </cell>
        </row>
      </sheetData>
      <sheetData sheetId="5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1">
          <cell r="S31">
            <v>1</v>
          </cell>
        </row>
        <row r="34">
          <cell r="S34">
            <v>1</v>
          </cell>
        </row>
        <row r="38">
          <cell r="S38">
            <v>1</v>
          </cell>
        </row>
        <row r="42">
          <cell r="S42">
            <v>1</v>
          </cell>
        </row>
        <row r="44">
          <cell r="S44">
            <v>1</v>
          </cell>
        </row>
        <row r="48">
          <cell r="S48">
            <v>1</v>
          </cell>
        </row>
        <row r="53">
          <cell r="S53">
            <v>1</v>
          </cell>
        </row>
        <row r="57">
          <cell r="M57">
            <v>229.31983983962132</v>
          </cell>
          <cell r="U57">
            <v>246.96685985000002</v>
          </cell>
        </row>
      </sheetData>
      <sheetData sheetId="6">
        <row r="8">
          <cell r="S8">
            <v>1</v>
          </cell>
        </row>
        <row r="12">
          <cell r="S12">
            <v>1</v>
          </cell>
        </row>
        <row r="14">
          <cell r="M14">
            <v>2.5861822099999898</v>
          </cell>
          <cell r="U14">
            <v>4.5861617099999998</v>
          </cell>
        </row>
      </sheetData>
      <sheetData sheetId="7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0">
          <cell r="S30">
            <v>1</v>
          </cell>
        </row>
        <row r="33">
          <cell r="S33">
            <v>1</v>
          </cell>
        </row>
        <row r="37">
          <cell r="S37">
            <v>1</v>
          </cell>
        </row>
        <row r="41">
          <cell r="S41">
            <v>1</v>
          </cell>
        </row>
        <row r="45">
          <cell r="S45">
            <v>1</v>
          </cell>
        </row>
        <row r="49">
          <cell r="S49">
            <v>1</v>
          </cell>
        </row>
        <row r="53">
          <cell r="S53">
            <v>1</v>
          </cell>
        </row>
        <row r="57">
          <cell r="S57">
            <v>1</v>
          </cell>
        </row>
        <row r="61">
          <cell r="S61">
            <v>1</v>
          </cell>
        </row>
        <row r="65">
          <cell r="S65">
            <v>1</v>
          </cell>
        </row>
        <row r="71">
          <cell r="S71">
            <v>1</v>
          </cell>
        </row>
        <row r="75">
          <cell r="S75">
            <v>1</v>
          </cell>
        </row>
        <row r="80">
          <cell r="S80">
            <v>1</v>
          </cell>
        </row>
        <row r="85">
          <cell r="S85">
            <v>1</v>
          </cell>
        </row>
        <row r="90">
          <cell r="S90">
            <v>1</v>
          </cell>
        </row>
        <row r="94">
          <cell r="M94">
            <v>304.70066766589287</v>
          </cell>
          <cell r="U94">
            <v>325.53800138000008</v>
          </cell>
        </row>
      </sheetData>
      <sheetData sheetId="8">
        <row r="8">
          <cell r="S8">
            <v>1</v>
          </cell>
        </row>
        <row r="13">
          <cell r="S13">
            <v>1</v>
          </cell>
        </row>
        <row r="15">
          <cell r="M15">
            <v>4.6955490721195803</v>
          </cell>
          <cell r="U15">
            <v>6.6926924999999997</v>
          </cell>
        </row>
      </sheetData>
      <sheetData sheetId="9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1">
          <cell r="S31">
            <v>1</v>
          </cell>
        </row>
        <row r="35">
          <cell r="S35">
            <v>1</v>
          </cell>
        </row>
        <row r="39">
          <cell r="S39">
            <v>1</v>
          </cell>
        </row>
        <row r="43">
          <cell r="S43">
            <v>1</v>
          </cell>
        </row>
        <row r="47">
          <cell r="S47">
            <v>1</v>
          </cell>
        </row>
        <row r="51">
          <cell r="S51">
            <v>1</v>
          </cell>
        </row>
        <row r="55">
          <cell r="S55">
            <v>1</v>
          </cell>
        </row>
        <row r="59">
          <cell r="S59">
            <v>1</v>
          </cell>
        </row>
        <row r="63">
          <cell r="S63">
            <v>1</v>
          </cell>
        </row>
        <row r="70">
          <cell r="S70">
            <v>1</v>
          </cell>
        </row>
        <row r="75">
          <cell r="S75">
            <v>1</v>
          </cell>
        </row>
        <row r="80">
          <cell r="S80">
            <v>1</v>
          </cell>
        </row>
        <row r="84">
          <cell r="M84">
            <v>333.46175655973929</v>
          </cell>
          <cell r="U84">
            <v>349.51085794000005</v>
          </cell>
        </row>
      </sheetData>
      <sheetData sheetId="10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0">
          <cell r="S30">
            <v>1</v>
          </cell>
        </row>
        <row r="33">
          <cell r="S33">
            <v>1</v>
          </cell>
        </row>
        <row r="37">
          <cell r="S37">
            <v>1</v>
          </cell>
        </row>
        <row r="42">
          <cell r="S42">
            <v>1</v>
          </cell>
        </row>
        <row r="46">
          <cell r="S46">
            <v>1</v>
          </cell>
        </row>
        <row r="50">
          <cell r="S50">
            <v>1</v>
          </cell>
        </row>
        <row r="54">
          <cell r="S54">
            <v>1</v>
          </cell>
        </row>
        <row r="57">
          <cell r="S57">
            <v>1</v>
          </cell>
        </row>
        <row r="62">
          <cell r="S62">
            <v>1</v>
          </cell>
        </row>
        <row r="65">
          <cell r="S65">
            <v>1</v>
          </cell>
        </row>
        <row r="70">
          <cell r="S70">
            <v>1</v>
          </cell>
        </row>
        <row r="74">
          <cell r="S74">
            <v>1</v>
          </cell>
        </row>
        <row r="79">
          <cell r="S79">
            <v>1</v>
          </cell>
        </row>
        <row r="84">
          <cell r="S84">
            <v>1</v>
          </cell>
        </row>
        <row r="89">
          <cell r="S89">
            <v>1</v>
          </cell>
        </row>
        <row r="93">
          <cell r="M93">
            <v>600.25761287059493</v>
          </cell>
          <cell r="U93">
            <v>620.52530839000008</v>
          </cell>
        </row>
        <row r="103">
          <cell r="S103">
            <v>1</v>
          </cell>
        </row>
        <row r="108">
          <cell r="S108">
            <v>1</v>
          </cell>
        </row>
        <row r="110">
          <cell r="M110">
            <v>2.4500707056400599</v>
          </cell>
          <cell r="U110">
            <v>4.3513801700000005</v>
          </cell>
        </row>
      </sheetData>
      <sheetData sheetId="11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19">
          <cell r="S19">
            <v>1</v>
          </cell>
        </row>
        <row r="24">
          <cell r="S24">
            <v>1</v>
          </cell>
        </row>
        <row r="27">
          <cell r="S27">
            <v>1</v>
          </cell>
        </row>
        <row r="31">
          <cell r="S31">
            <v>1</v>
          </cell>
        </row>
        <row r="35">
          <cell r="S35">
            <v>1</v>
          </cell>
        </row>
        <row r="39">
          <cell r="S39">
            <v>1</v>
          </cell>
        </row>
        <row r="43">
          <cell r="S43">
            <v>1</v>
          </cell>
        </row>
        <row r="47">
          <cell r="S47">
            <v>1</v>
          </cell>
        </row>
        <row r="51">
          <cell r="S51">
            <v>1</v>
          </cell>
        </row>
        <row r="55">
          <cell r="S55">
            <v>1</v>
          </cell>
        </row>
        <row r="60">
          <cell r="S60">
            <v>1</v>
          </cell>
        </row>
        <row r="65">
          <cell r="S65">
            <v>1</v>
          </cell>
        </row>
        <row r="69">
          <cell r="M69">
            <v>230.94700598010058</v>
          </cell>
          <cell r="U69">
            <v>245.39798222000002</v>
          </cell>
        </row>
      </sheetData>
      <sheetData sheetId="12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1">
          <cell r="S31">
            <v>1</v>
          </cell>
        </row>
        <row r="34">
          <cell r="S34">
            <v>1</v>
          </cell>
        </row>
        <row r="38">
          <cell r="S38">
            <v>1</v>
          </cell>
        </row>
        <row r="42">
          <cell r="S42">
            <v>1</v>
          </cell>
        </row>
        <row r="44">
          <cell r="S44">
            <v>1</v>
          </cell>
        </row>
        <row r="48">
          <cell r="S48">
            <v>1</v>
          </cell>
        </row>
        <row r="53">
          <cell r="S53">
            <v>1</v>
          </cell>
        </row>
        <row r="57">
          <cell r="M57">
            <v>251.23845304667648</v>
          </cell>
          <cell r="U57">
            <v>263.85996018999998</v>
          </cell>
        </row>
      </sheetData>
      <sheetData sheetId="13">
        <row r="8">
          <cell r="S8">
            <v>1</v>
          </cell>
        </row>
        <row r="10">
          <cell r="M10">
            <v>11.046513190000001</v>
          </cell>
          <cell r="U10">
            <v>12.046513189999999</v>
          </cell>
        </row>
        <row r="20">
          <cell r="S20">
            <v>1</v>
          </cell>
        </row>
        <row r="23">
          <cell r="S23">
            <v>1</v>
          </cell>
        </row>
        <row r="26">
          <cell r="S26">
            <v>1</v>
          </cell>
        </row>
        <row r="31">
          <cell r="S31">
            <v>1</v>
          </cell>
        </row>
        <row r="35">
          <cell r="S35">
            <v>1</v>
          </cell>
        </row>
        <row r="39">
          <cell r="S39">
            <v>1</v>
          </cell>
        </row>
        <row r="43">
          <cell r="S43">
            <v>1</v>
          </cell>
        </row>
        <row r="46">
          <cell r="S46">
            <v>1</v>
          </cell>
        </row>
        <row r="50">
          <cell r="S50">
            <v>1</v>
          </cell>
        </row>
        <row r="55">
          <cell r="S55">
            <v>1</v>
          </cell>
        </row>
        <row r="58">
          <cell r="S58">
            <v>1</v>
          </cell>
        </row>
        <row r="61">
          <cell r="S61">
            <v>1</v>
          </cell>
        </row>
        <row r="65">
          <cell r="S65">
            <v>1</v>
          </cell>
        </row>
        <row r="69">
          <cell r="S69">
            <v>1</v>
          </cell>
        </row>
        <row r="73">
          <cell r="S73">
            <v>1</v>
          </cell>
        </row>
        <row r="77">
          <cell r="S77">
            <v>1</v>
          </cell>
        </row>
        <row r="81">
          <cell r="S81">
            <v>1</v>
          </cell>
        </row>
        <row r="85">
          <cell r="S85">
            <v>1</v>
          </cell>
        </row>
        <row r="88">
          <cell r="S88">
            <v>1</v>
          </cell>
        </row>
        <row r="92">
          <cell r="S92">
            <v>1</v>
          </cell>
        </row>
        <row r="101">
          <cell r="S101">
            <v>1</v>
          </cell>
        </row>
        <row r="105">
          <cell r="S105">
            <v>1</v>
          </cell>
        </row>
        <row r="110">
          <cell r="S110">
            <v>1</v>
          </cell>
        </row>
        <row r="115">
          <cell r="S115">
            <v>1</v>
          </cell>
        </row>
        <row r="120">
          <cell r="S120">
            <v>1</v>
          </cell>
        </row>
        <row r="125">
          <cell r="S125">
            <v>1</v>
          </cell>
        </row>
        <row r="129">
          <cell r="S129">
            <v>1</v>
          </cell>
        </row>
        <row r="132">
          <cell r="M132">
            <v>3285.0920835591392</v>
          </cell>
          <cell r="U132">
            <v>3311.6125605100001</v>
          </cell>
        </row>
      </sheetData>
      <sheetData sheetId="14">
        <row r="8">
          <cell r="S8">
            <v>1</v>
          </cell>
        </row>
        <row r="12">
          <cell r="S12">
            <v>1</v>
          </cell>
        </row>
        <row r="18">
          <cell r="S18">
            <v>1</v>
          </cell>
        </row>
        <row r="22">
          <cell r="S22">
            <v>1</v>
          </cell>
        </row>
        <row r="26">
          <cell r="S26">
            <v>1</v>
          </cell>
        </row>
        <row r="29">
          <cell r="S29">
            <v>1</v>
          </cell>
        </row>
        <row r="32">
          <cell r="S32">
            <v>1</v>
          </cell>
        </row>
        <row r="35">
          <cell r="S35">
            <v>1</v>
          </cell>
        </row>
        <row r="40">
          <cell r="S40">
            <v>1</v>
          </cell>
        </row>
        <row r="44">
          <cell r="M44">
            <v>0</v>
          </cell>
          <cell r="U44">
            <v>48.484669519999997</v>
          </cell>
        </row>
      </sheetData>
      <sheetData sheetId="15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7">
          <cell r="S17">
            <v>1</v>
          </cell>
        </row>
        <row r="20">
          <cell r="S20">
            <v>1</v>
          </cell>
        </row>
        <row r="24">
          <cell r="S24">
            <v>1</v>
          </cell>
        </row>
        <row r="28">
          <cell r="S28">
            <v>1</v>
          </cell>
        </row>
        <row r="33">
          <cell r="S33">
            <v>1</v>
          </cell>
        </row>
        <row r="36">
          <cell r="S36">
            <v>1</v>
          </cell>
        </row>
        <row r="40">
          <cell r="S40">
            <v>1</v>
          </cell>
        </row>
        <row r="44">
          <cell r="S44">
            <v>1</v>
          </cell>
        </row>
        <row r="48">
          <cell r="S48">
            <v>1</v>
          </cell>
        </row>
        <row r="52">
          <cell r="S52">
            <v>1</v>
          </cell>
        </row>
        <row r="56">
          <cell r="S56">
            <v>1</v>
          </cell>
        </row>
        <row r="60">
          <cell r="S60">
            <v>1</v>
          </cell>
        </row>
        <row r="63">
          <cell r="S63">
            <v>1</v>
          </cell>
        </row>
        <row r="68">
          <cell r="S68">
            <v>1</v>
          </cell>
        </row>
        <row r="71">
          <cell r="S71">
            <v>1</v>
          </cell>
        </row>
        <row r="75">
          <cell r="S75">
            <v>1</v>
          </cell>
        </row>
        <row r="79">
          <cell r="S79">
            <v>1</v>
          </cell>
        </row>
        <row r="84">
          <cell r="S84">
            <v>1</v>
          </cell>
        </row>
        <row r="89">
          <cell r="S89">
            <v>1</v>
          </cell>
        </row>
        <row r="94">
          <cell r="S94">
            <v>1</v>
          </cell>
        </row>
        <row r="98">
          <cell r="M98">
            <v>1409.7352610167318</v>
          </cell>
          <cell r="U98">
            <v>1432.4524154800004</v>
          </cell>
        </row>
      </sheetData>
      <sheetData sheetId="16">
        <row r="8">
          <cell r="S8">
            <v>1</v>
          </cell>
        </row>
        <row r="13">
          <cell r="S13">
            <v>1</v>
          </cell>
        </row>
        <row r="16">
          <cell r="M16">
            <v>0</v>
          </cell>
          <cell r="U16">
            <v>9.3045860199999986</v>
          </cell>
        </row>
      </sheetData>
      <sheetData sheetId="17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20">
          <cell r="S20">
            <v>1</v>
          </cell>
        </row>
        <row r="25">
          <cell r="S25">
            <v>1</v>
          </cell>
        </row>
        <row r="29">
          <cell r="S29">
            <v>1</v>
          </cell>
        </row>
        <row r="32">
          <cell r="S32">
            <v>1</v>
          </cell>
        </row>
        <row r="35">
          <cell r="S35">
            <v>1</v>
          </cell>
        </row>
        <row r="37">
          <cell r="M37">
            <v>0</v>
          </cell>
          <cell r="U37">
            <v>8.0513495800000001</v>
          </cell>
        </row>
      </sheetData>
      <sheetData sheetId="18">
        <row r="8">
          <cell r="S8">
            <v>1</v>
          </cell>
        </row>
        <row r="12">
          <cell r="S12">
            <v>1</v>
          </cell>
        </row>
        <row r="17">
          <cell r="S17">
            <v>1</v>
          </cell>
        </row>
        <row r="19">
          <cell r="M19">
            <v>0</v>
          </cell>
          <cell r="U19">
            <v>4.6279470799999993</v>
          </cell>
        </row>
      </sheetData>
      <sheetData sheetId="19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19">
          <cell r="S19">
            <v>1</v>
          </cell>
        </row>
        <row r="24">
          <cell r="S24">
            <v>1</v>
          </cell>
        </row>
        <row r="27">
          <cell r="S27">
            <v>1</v>
          </cell>
        </row>
        <row r="30">
          <cell r="S30">
            <v>1</v>
          </cell>
        </row>
        <row r="34">
          <cell r="S34">
            <v>1</v>
          </cell>
        </row>
        <row r="39">
          <cell r="S39">
            <v>1</v>
          </cell>
        </row>
        <row r="43">
          <cell r="S43">
            <v>1</v>
          </cell>
        </row>
        <row r="47">
          <cell r="S47">
            <v>1</v>
          </cell>
        </row>
        <row r="51">
          <cell r="S51">
            <v>1</v>
          </cell>
        </row>
        <row r="54">
          <cell r="S54">
            <v>1</v>
          </cell>
        </row>
        <row r="61">
          <cell r="S61">
            <v>1</v>
          </cell>
        </row>
        <row r="65">
          <cell r="S65">
            <v>1</v>
          </cell>
        </row>
        <row r="71">
          <cell r="S71">
            <v>1</v>
          </cell>
        </row>
        <row r="75">
          <cell r="S75">
            <v>1</v>
          </cell>
        </row>
        <row r="80">
          <cell r="S80">
            <v>1</v>
          </cell>
        </row>
        <row r="85">
          <cell r="S85">
            <v>1</v>
          </cell>
        </row>
        <row r="90">
          <cell r="S90">
            <v>1</v>
          </cell>
        </row>
        <row r="94">
          <cell r="M94">
            <v>219.79313912822647</v>
          </cell>
          <cell r="U94">
            <v>239.5150859</v>
          </cell>
        </row>
      </sheetData>
      <sheetData sheetId="20">
        <row r="8">
          <cell r="S8">
            <v>1</v>
          </cell>
        </row>
        <row r="10">
          <cell r="M10">
            <v>0</v>
          </cell>
          <cell r="U10">
            <v>1.04117456</v>
          </cell>
        </row>
      </sheetData>
      <sheetData sheetId="21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7">
          <cell r="S17">
            <v>1</v>
          </cell>
        </row>
        <row r="20">
          <cell r="S20">
            <v>1</v>
          </cell>
        </row>
        <row r="25">
          <cell r="S25">
            <v>1</v>
          </cell>
        </row>
        <row r="29">
          <cell r="S29">
            <v>1</v>
          </cell>
        </row>
        <row r="31">
          <cell r="S31">
            <v>1</v>
          </cell>
        </row>
        <row r="36">
          <cell r="S36">
            <v>1</v>
          </cell>
        </row>
        <row r="40">
          <cell r="S40">
            <v>1</v>
          </cell>
        </row>
        <row r="46">
          <cell r="S46">
            <v>1</v>
          </cell>
        </row>
        <row r="52">
          <cell r="S52">
            <v>1</v>
          </cell>
        </row>
        <row r="61">
          <cell r="S61">
            <v>1</v>
          </cell>
        </row>
        <row r="69">
          <cell r="S69">
            <v>1</v>
          </cell>
        </row>
        <row r="71">
          <cell r="S71">
            <v>1</v>
          </cell>
        </row>
        <row r="76">
          <cell r="S76">
            <v>1</v>
          </cell>
        </row>
        <row r="80">
          <cell r="S80">
            <v>1</v>
          </cell>
        </row>
        <row r="86">
          <cell r="S86">
            <v>1</v>
          </cell>
        </row>
        <row r="93">
          <cell r="S93">
            <v>1</v>
          </cell>
        </row>
        <row r="98">
          <cell r="S98">
            <v>1</v>
          </cell>
        </row>
        <row r="102">
          <cell r="S102">
            <v>1</v>
          </cell>
        </row>
        <row r="112">
          <cell r="S112">
            <v>1</v>
          </cell>
        </row>
        <row r="119">
          <cell r="S119">
            <v>1</v>
          </cell>
        </row>
        <row r="123">
          <cell r="S123">
            <v>1</v>
          </cell>
        </row>
        <row r="156">
          <cell r="S156">
            <v>1</v>
          </cell>
        </row>
        <row r="160">
          <cell r="S160">
            <v>1</v>
          </cell>
        </row>
        <row r="166">
          <cell r="S166">
            <v>1</v>
          </cell>
        </row>
        <row r="178">
          <cell r="S178">
            <v>1</v>
          </cell>
        </row>
        <row r="193">
          <cell r="S193">
            <v>1</v>
          </cell>
        </row>
        <row r="202">
          <cell r="S202">
            <v>1</v>
          </cell>
        </row>
        <row r="213">
          <cell r="S213">
            <v>1</v>
          </cell>
        </row>
        <row r="217">
          <cell r="S217">
            <v>1</v>
          </cell>
        </row>
        <row r="246">
          <cell r="S246">
            <v>1</v>
          </cell>
        </row>
        <row r="257">
          <cell r="S257">
            <v>1</v>
          </cell>
        </row>
        <row r="261">
          <cell r="S261">
            <v>1</v>
          </cell>
        </row>
        <row r="265">
          <cell r="S265">
            <v>1</v>
          </cell>
        </row>
        <row r="267">
          <cell r="S267">
            <v>1</v>
          </cell>
        </row>
        <row r="271">
          <cell r="S271">
            <v>1</v>
          </cell>
        </row>
        <row r="276">
          <cell r="S276">
            <v>1</v>
          </cell>
        </row>
        <row r="281">
          <cell r="S281">
            <v>1</v>
          </cell>
        </row>
        <row r="285">
          <cell r="M285">
            <v>29384.269601142143</v>
          </cell>
          <cell r="U285">
            <v>29432.821038099999</v>
          </cell>
        </row>
      </sheetData>
      <sheetData sheetId="22">
        <row r="8">
          <cell r="S8">
            <v>1</v>
          </cell>
        </row>
      </sheetData>
      <sheetData sheetId="23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1">
          <cell r="S21">
            <v>1</v>
          </cell>
        </row>
        <row r="25">
          <cell r="S25">
            <v>1</v>
          </cell>
        </row>
        <row r="30">
          <cell r="S30">
            <v>1</v>
          </cell>
        </row>
        <row r="33">
          <cell r="S33">
            <v>1</v>
          </cell>
        </row>
        <row r="36">
          <cell r="S36">
            <v>1</v>
          </cell>
        </row>
        <row r="40">
          <cell r="S40">
            <v>1</v>
          </cell>
        </row>
        <row r="44">
          <cell r="S44">
            <v>1</v>
          </cell>
        </row>
        <row r="48">
          <cell r="S48">
            <v>1</v>
          </cell>
        </row>
        <row r="52">
          <cell r="S52">
            <v>1</v>
          </cell>
        </row>
        <row r="56">
          <cell r="S56">
            <v>1</v>
          </cell>
        </row>
        <row r="60">
          <cell r="S60">
            <v>1</v>
          </cell>
        </row>
        <row r="63">
          <cell r="S63">
            <v>1</v>
          </cell>
        </row>
        <row r="72">
          <cell r="S72">
            <v>1</v>
          </cell>
        </row>
        <row r="74">
          <cell r="S74">
            <v>1</v>
          </cell>
        </row>
        <row r="76">
          <cell r="S76">
            <v>1</v>
          </cell>
        </row>
        <row r="78">
          <cell r="S78">
            <v>1</v>
          </cell>
        </row>
        <row r="85">
          <cell r="S85">
            <v>1</v>
          </cell>
        </row>
        <row r="88">
          <cell r="S88">
            <v>1</v>
          </cell>
        </row>
        <row r="92">
          <cell r="S92">
            <v>1</v>
          </cell>
        </row>
        <row r="96">
          <cell r="S96">
            <v>1</v>
          </cell>
        </row>
        <row r="100">
          <cell r="S100">
            <v>1</v>
          </cell>
        </row>
        <row r="104">
          <cell r="S104">
            <v>1</v>
          </cell>
        </row>
        <row r="109">
          <cell r="S109">
            <v>1</v>
          </cell>
        </row>
        <row r="114">
          <cell r="S114">
            <v>1</v>
          </cell>
        </row>
        <row r="118">
          <cell r="M118">
            <v>460.85289396660795</v>
          </cell>
          <cell r="U118">
            <v>497.86014313999993</v>
          </cell>
        </row>
      </sheetData>
      <sheetData sheetId="24">
        <row r="8">
          <cell r="S8">
            <v>1</v>
          </cell>
        </row>
        <row r="12">
          <cell r="S12">
            <v>1</v>
          </cell>
        </row>
        <row r="14">
          <cell r="M14">
            <v>0</v>
          </cell>
          <cell r="U14">
            <v>2.0195897499999997</v>
          </cell>
        </row>
      </sheetData>
      <sheetData sheetId="25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4">
          <cell r="M24">
            <v>0</v>
          </cell>
          <cell r="U24">
            <v>308.81699504999995</v>
          </cell>
        </row>
        <row r="34">
          <cell r="S34">
            <v>1</v>
          </cell>
        </row>
        <row r="37">
          <cell r="S37">
            <v>1</v>
          </cell>
        </row>
        <row r="41">
          <cell r="S41">
            <v>1</v>
          </cell>
        </row>
        <row r="43">
          <cell r="M43">
            <v>0</v>
          </cell>
          <cell r="U43">
            <v>192.17091566000002</v>
          </cell>
        </row>
        <row r="53">
          <cell r="S53">
            <v>1</v>
          </cell>
        </row>
        <row r="56">
          <cell r="S56">
            <v>1</v>
          </cell>
        </row>
        <row r="60">
          <cell r="S60">
            <v>1</v>
          </cell>
        </row>
        <row r="62">
          <cell r="M62">
            <v>0</v>
          </cell>
          <cell r="U62">
            <v>183.18255149999996</v>
          </cell>
        </row>
        <row r="72">
          <cell r="S72">
            <v>1</v>
          </cell>
        </row>
        <row r="76">
          <cell r="S76">
            <v>1</v>
          </cell>
        </row>
        <row r="81">
          <cell r="S81">
            <v>1</v>
          </cell>
        </row>
        <row r="84">
          <cell r="S84">
            <v>1</v>
          </cell>
        </row>
        <row r="88">
          <cell r="S88">
            <v>1</v>
          </cell>
        </row>
        <row r="93">
          <cell r="S93">
            <v>1</v>
          </cell>
        </row>
        <row r="97">
          <cell r="S97">
            <v>1</v>
          </cell>
        </row>
        <row r="101">
          <cell r="S101">
            <v>1</v>
          </cell>
        </row>
        <row r="105">
          <cell r="S105">
            <v>1</v>
          </cell>
        </row>
        <row r="109">
          <cell r="S109">
            <v>1</v>
          </cell>
        </row>
        <row r="113">
          <cell r="S113">
            <v>1</v>
          </cell>
        </row>
        <row r="117">
          <cell r="S117">
            <v>1</v>
          </cell>
        </row>
        <row r="122">
          <cell r="S122">
            <v>1</v>
          </cell>
        </row>
        <row r="127">
          <cell r="S127">
            <v>1</v>
          </cell>
        </row>
        <row r="132">
          <cell r="S132">
            <v>1</v>
          </cell>
        </row>
        <row r="136">
          <cell r="M136">
            <v>167.96605367737365</v>
          </cell>
          <cell r="U136">
            <v>183.25078674000002</v>
          </cell>
        </row>
      </sheetData>
      <sheetData sheetId="26">
        <row r="8">
          <cell r="S8">
            <v>1</v>
          </cell>
        </row>
        <row r="10">
          <cell r="M10">
            <v>0</v>
          </cell>
          <cell r="U10">
            <v>38.588708399999994</v>
          </cell>
        </row>
      </sheetData>
      <sheetData sheetId="27">
        <row r="8">
          <cell r="S8">
            <v>1</v>
          </cell>
        </row>
        <row r="13">
          <cell r="S13">
            <v>1</v>
          </cell>
        </row>
        <row r="18">
          <cell r="S18">
            <v>1</v>
          </cell>
        </row>
        <row r="26">
          <cell r="S26">
            <v>1</v>
          </cell>
        </row>
        <row r="34">
          <cell r="M34">
            <v>0</v>
          </cell>
          <cell r="U34">
            <v>31.98110132</v>
          </cell>
        </row>
      </sheetData>
      <sheetData sheetId="28">
        <row r="8">
          <cell r="S8">
            <v>1</v>
          </cell>
        </row>
        <row r="12">
          <cell r="S12">
            <v>1</v>
          </cell>
        </row>
        <row r="15">
          <cell r="S15">
            <v>1</v>
          </cell>
        </row>
        <row r="18">
          <cell r="S18">
            <v>1</v>
          </cell>
        </row>
        <row r="22">
          <cell r="S22">
            <v>1</v>
          </cell>
        </row>
        <row r="26">
          <cell r="S26">
            <v>1</v>
          </cell>
        </row>
        <row r="31">
          <cell r="S31">
            <v>1</v>
          </cell>
        </row>
        <row r="34">
          <cell r="S34">
            <v>1</v>
          </cell>
        </row>
        <row r="38">
          <cell r="S38">
            <v>1</v>
          </cell>
        </row>
        <row r="42">
          <cell r="S42">
            <v>1</v>
          </cell>
        </row>
        <row r="46">
          <cell r="S46">
            <v>1</v>
          </cell>
        </row>
        <row r="50">
          <cell r="S50">
            <v>1</v>
          </cell>
        </row>
        <row r="54">
          <cell r="S54">
            <v>1</v>
          </cell>
        </row>
        <row r="58">
          <cell r="S58">
            <v>1</v>
          </cell>
        </row>
        <row r="62">
          <cell r="S62">
            <v>1</v>
          </cell>
        </row>
        <row r="66">
          <cell r="S66">
            <v>1</v>
          </cell>
        </row>
        <row r="72">
          <cell r="S72">
            <v>1</v>
          </cell>
        </row>
        <row r="76">
          <cell r="S76">
            <v>1</v>
          </cell>
        </row>
        <row r="81">
          <cell r="S81">
            <v>1</v>
          </cell>
        </row>
        <row r="86">
          <cell r="S86">
            <v>1</v>
          </cell>
        </row>
        <row r="91">
          <cell r="S91">
            <v>1</v>
          </cell>
        </row>
        <row r="95">
          <cell r="M95">
            <v>349.91310429857521</v>
          </cell>
          <cell r="U95">
            <v>369.28134287000006</v>
          </cell>
        </row>
      </sheetData>
      <sheetData sheetId="29">
        <row r="8">
          <cell r="S8">
            <v>1</v>
          </cell>
        </row>
        <row r="10">
          <cell r="M10">
            <v>0</v>
          </cell>
          <cell r="U10">
            <v>4.0154358199999969</v>
          </cell>
        </row>
      </sheetData>
      <sheetData sheetId="30">
        <row r="8">
          <cell r="S8">
            <v>1</v>
          </cell>
        </row>
        <row r="12">
          <cell r="S12">
            <v>1</v>
          </cell>
        </row>
        <row r="17">
          <cell r="S17">
            <v>1</v>
          </cell>
        </row>
        <row r="19">
          <cell r="M19">
            <v>3.6870608400911902</v>
          </cell>
          <cell r="U19">
            <v>6.6855636799999996</v>
          </cell>
        </row>
      </sheetData>
      <sheetData sheetId="31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20">
          <cell r="S20">
            <v>1</v>
          </cell>
        </row>
        <row r="22">
          <cell r="M22">
            <v>12.924190694857892</v>
          </cell>
          <cell r="U22">
            <v>16.79431147</v>
          </cell>
        </row>
      </sheetData>
      <sheetData sheetId="32">
        <row r="8">
          <cell r="S8">
            <v>1</v>
          </cell>
        </row>
        <row r="12">
          <cell r="S12">
            <v>1</v>
          </cell>
        </row>
        <row r="17">
          <cell r="S17">
            <v>1</v>
          </cell>
        </row>
        <row r="23">
          <cell r="S23">
            <v>1</v>
          </cell>
        </row>
        <row r="26">
          <cell r="S26">
            <v>1</v>
          </cell>
        </row>
        <row r="32">
          <cell r="S32">
            <v>1</v>
          </cell>
        </row>
        <row r="36">
          <cell r="S36">
            <v>1</v>
          </cell>
        </row>
        <row r="39">
          <cell r="S39">
            <v>1</v>
          </cell>
        </row>
        <row r="45">
          <cell r="S45">
            <v>1</v>
          </cell>
        </row>
        <row r="49">
          <cell r="S49">
            <v>1</v>
          </cell>
        </row>
        <row r="53">
          <cell r="S53">
            <v>1</v>
          </cell>
        </row>
        <row r="56">
          <cell r="S56">
            <v>1</v>
          </cell>
        </row>
        <row r="58">
          <cell r="M58">
            <v>0</v>
          </cell>
          <cell r="U58">
            <v>12.00149817</v>
          </cell>
        </row>
      </sheetData>
      <sheetData sheetId="33" refreshError="1"/>
      <sheetData sheetId="34" refreshError="1"/>
      <sheetData sheetId="35" refreshError="1"/>
      <sheetData sheetId="36">
        <row r="3">
          <cell r="AK3">
            <v>10000000</v>
          </cell>
        </row>
        <row r="4">
          <cell r="AK4">
            <v>5000000</v>
          </cell>
        </row>
        <row r="5">
          <cell r="AK5">
            <v>12000000</v>
          </cell>
        </row>
        <row r="6">
          <cell r="AK6">
            <v>10000000</v>
          </cell>
        </row>
        <row r="7">
          <cell r="AK7">
            <v>12000000</v>
          </cell>
        </row>
        <row r="8">
          <cell r="AK8">
            <v>6000000</v>
          </cell>
        </row>
        <row r="9">
          <cell r="AK9">
            <v>9000000</v>
          </cell>
        </row>
        <row r="10">
          <cell r="AK10">
            <v>4000000</v>
          </cell>
        </row>
        <row r="11">
          <cell r="AK11">
            <v>6000000</v>
          </cell>
        </row>
        <row r="12">
          <cell r="AK12">
            <v>2000000</v>
          </cell>
        </row>
        <row r="13">
          <cell r="AK13">
            <v>11000000</v>
          </cell>
        </row>
        <row r="14">
          <cell r="AK14">
            <v>10000000</v>
          </cell>
        </row>
        <row r="15">
          <cell r="AK15">
            <v>5000000</v>
          </cell>
        </row>
        <row r="16">
          <cell r="AK16">
            <v>10000000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08"/>
  <sheetViews>
    <sheetView zoomScaleNormal="100" workbookViewId="0">
      <pane ySplit="1" topLeftCell="A2" activePane="bottomLeft" state="frozen"/>
      <selection pane="bottomLeft" activeCell="E41" sqref="E41"/>
    </sheetView>
  </sheetViews>
  <sheetFormatPr defaultRowHeight="15" outlineLevelCol="1"/>
  <cols>
    <col min="1" max="1" width="10" style="96" customWidth="1"/>
    <col min="2" max="23" width="9.140625" style="97"/>
    <col min="24" max="24" width="15.5703125" style="51" customWidth="1"/>
    <col min="25" max="25" width="16.28515625" style="30" bestFit="1" customWidth="1"/>
    <col min="26" max="26" width="9.28515625" style="27" bestFit="1" customWidth="1"/>
    <col min="27" max="27" width="10.140625" style="27" customWidth="1"/>
    <col min="28" max="28" width="10.7109375" style="33" customWidth="1"/>
    <col min="29" max="34" width="10.7109375" style="34" customWidth="1"/>
    <col min="35" max="35" width="10.7109375" style="35" customWidth="1"/>
    <col min="36" max="36" width="10.7109375" style="157" customWidth="1"/>
    <col min="37" max="41" width="10.7109375" style="158" customWidth="1"/>
    <col min="42" max="42" width="10.7109375" style="33" customWidth="1"/>
    <col min="43" max="43" width="10.7109375" style="126" customWidth="1"/>
    <col min="44" max="46" width="10.7109375" style="34" customWidth="1"/>
    <col min="47" max="47" width="10.7109375" style="35" customWidth="1"/>
    <col min="48" max="49" width="10.7109375" style="61" customWidth="1"/>
    <col min="50" max="50" width="10.7109375" style="44" customWidth="1"/>
    <col min="51" max="51" width="10.7109375" style="61" customWidth="1"/>
    <col min="52" max="52" width="10.7109375" style="63" customWidth="1"/>
    <col min="53" max="53" width="9.140625" style="27"/>
    <col min="54" max="54" width="16.28515625" style="27" hidden="1" customWidth="1" outlineLevel="1"/>
    <col min="55" max="55" width="0" style="27" hidden="1" customWidth="1" outlineLevel="1"/>
    <col min="56" max="56" width="10.7109375" style="65" hidden="1" customWidth="1" outlineLevel="1"/>
    <col min="57" max="57" width="10.7109375" style="34" hidden="1" customWidth="1" outlineLevel="1"/>
    <col min="58" max="58" width="4.85546875" style="27" hidden="1" customWidth="1" outlineLevel="1"/>
    <col min="59" max="59" width="19.140625" style="121" hidden="1" customWidth="1" outlineLevel="1"/>
    <col min="60" max="60" width="11.7109375" style="27" hidden="1" customWidth="1" outlineLevel="1"/>
    <col min="61" max="61" width="10.7109375" style="65" hidden="1" customWidth="1" outlineLevel="1"/>
    <col min="62" max="62" width="10.7109375" style="34" hidden="1" customWidth="1" outlineLevel="1"/>
    <col min="63" max="63" width="0" style="27" hidden="1" customWidth="1" outlineLevel="1"/>
    <col min="64" max="64" width="10.7109375" style="128" hidden="1" customWidth="1" outlineLevel="1"/>
    <col min="65" max="65" width="0" style="27" hidden="1" customWidth="1" outlineLevel="1"/>
    <col min="66" max="66" width="10.5703125" bestFit="1" customWidth="1" collapsed="1"/>
    <col min="67" max="70" width="15" style="27" customWidth="1"/>
    <col min="71" max="16384" width="9.140625" style="27"/>
  </cols>
  <sheetData>
    <row r="1" spans="22:70">
      <c r="V1" s="150"/>
      <c r="X1" s="48"/>
      <c r="Y1" s="30" t="s">
        <v>81</v>
      </c>
      <c r="AB1" s="47" t="s">
        <v>81</v>
      </c>
      <c r="AC1" s="32" t="str">
        <f>AB1</f>
        <v>MSHUWI Index</v>
      </c>
      <c r="AD1" s="32" t="str">
        <f>BJ1</f>
        <v>ML  Euro Gvnt Index</v>
      </c>
      <c r="AE1" s="152" t="s">
        <v>87</v>
      </c>
      <c r="AF1" s="151" t="s">
        <v>293</v>
      </c>
      <c r="AG1" s="148" t="s">
        <v>294</v>
      </c>
      <c r="AH1" s="149" t="s">
        <v>295</v>
      </c>
      <c r="AI1" s="153" t="s">
        <v>296</v>
      </c>
      <c r="AJ1" s="154" t="s">
        <v>50</v>
      </c>
      <c r="AK1" s="152" t="s">
        <v>87</v>
      </c>
      <c r="AL1" s="151" t="s">
        <v>293</v>
      </c>
      <c r="AM1" s="148" t="s">
        <v>294</v>
      </c>
      <c r="AN1" s="149" t="s">
        <v>295</v>
      </c>
      <c r="AO1" s="153" t="s">
        <v>296</v>
      </c>
      <c r="AP1" s="31" t="s">
        <v>49</v>
      </c>
      <c r="AQ1" s="152" t="s">
        <v>87</v>
      </c>
      <c r="AR1" s="151" t="s">
        <v>293</v>
      </c>
      <c r="AS1" s="148" t="s">
        <v>294</v>
      </c>
      <c r="AT1" s="149" t="s">
        <v>295</v>
      </c>
      <c r="AU1" s="153" t="s">
        <v>296</v>
      </c>
      <c r="AV1" s="60" t="s">
        <v>49</v>
      </c>
      <c r="AW1" s="60" t="s">
        <v>46</v>
      </c>
      <c r="AX1" s="132" t="s">
        <v>289</v>
      </c>
      <c r="AY1" s="60" t="s">
        <v>47</v>
      </c>
      <c r="AZ1" s="62" t="s">
        <v>48</v>
      </c>
      <c r="BB1" s="116" t="s">
        <v>138</v>
      </c>
      <c r="BD1" s="64" t="str">
        <f>BB1</f>
        <v>JPMGEMLC Index</v>
      </c>
      <c r="BE1" s="32" t="str">
        <f>BB1</f>
        <v>JPMGEMLC Index</v>
      </c>
      <c r="BG1" s="118" t="s">
        <v>286</v>
      </c>
      <c r="BH1" s="27" t="s">
        <v>139</v>
      </c>
      <c r="BI1" s="64" t="str">
        <f>BG1</f>
        <v>ML  Euro Gvnt Index</v>
      </c>
      <c r="BJ1" s="32" t="str">
        <f>BG1</f>
        <v>ML  Euro Gvnt Index</v>
      </c>
      <c r="BL1" s="127" t="str">
        <f>AK1</f>
        <v>PE</v>
      </c>
      <c r="BO1" t="s">
        <v>16</v>
      </c>
      <c r="BP1" t="s">
        <v>17</v>
      </c>
      <c r="BQ1" t="s">
        <v>2</v>
      </c>
      <c r="BR1" t="s">
        <v>15</v>
      </c>
    </row>
    <row r="2" spans="22:70">
      <c r="X2" s="48">
        <v>35430</v>
      </c>
      <c r="Y2" s="30">
        <v>35430</v>
      </c>
      <c r="Z2" s="27">
        <v>199.02099999999999</v>
      </c>
      <c r="AB2" s="33">
        <v>100</v>
      </c>
      <c r="AC2" s="34">
        <f>AB2</f>
        <v>100</v>
      </c>
      <c r="AD2" s="34">
        <f>BJ2</f>
        <v>100</v>
      </c>
      <c r="AE2" s="34">
        <v>100</v>
      </c>
      <c r="AF2" s="34">
        <v>100</v>
      </c>
      <c r="AG2" s="34">
        <v>100</v>
      </c>
      <c r="AH2" s="34">
        <v>100</v>
      </c>
      <c r="AI2" s="35">
        <v>100</v>
      </c>
      <c r="AJ2" s="155"/>
      <c r="AV2" s="61">
        <v>100</v>
      </c>
      <c r="AX2" s="42"/>
      <c r="BB2" s="117">
        <v>35430</v>
      </c>
      <c r="BC2" s="27">
        <v>132.61000000000001</v>
      </c>
      <c r="BE2" s="34">
        <v>100</v>
      </c>
      <c r="BG2" s="119" t="s">
        <v>140</v>
      </c>
      <c r="BH2" s="27">
        <v>257605</v>
      </c>
      <c r="BJ2" s="34">
        <v>100</v>
      </c>
      <c r="BN2" s="147">
        <v>35430</v>
      </c>
      <c r="BO2" s="27">
        <v>100</v>
      </c>
      <c r="BP2" s="27">
        <v>100</v>
      </c>
      <c r="BQ2" s="27">
        <v>100</v>
      </c>
      <c r="BR2" s="27">
        <v>100</v>
      </c>
    </row>
    <row r="3" spans="22:70">
      <c r="X3" s="48">
        <v>35461</v>
      </c>
      <c r="Y3" s="30">
        <v>35461</v>
      </c>
      <c r="Z3" s="27">
        <v>206.53399999999999</v>
      </c>
      <c r="AA3" s="46">
        <f>(Z3/Z2-1)*100</f>
        <v>3.7749785198546881</v>
      </c>
      <c r="AB3" s="36">
        <f>AB2*(1+AA3/100)</f>
        <v>103.77497851985468</v>
      </c>
      <c r="AC3" s="37">
        <f>AB3</f>
        <v>103.77497851985468</v>
      </c>
      <c r="AD3" s="37">
        <f>BJ3</f>
        <v>101.19795811416704</v>
      </c>
      <c r="AE3" s="37">
        <v>99.611311539439257</v>
      </c>
      <c r="AF3" s="37">
        <v>103.1500017253707</v>
      </c>
      <c r="AG3" s="37">
        <v>98.52999626136932</v>
      </c>
      <c r="AH3" s="37">
        <v>101.71313652735539</v>
      </c>
      <c r="AI3" s="38">
        <v>103.17286732390338</v>
      </c>
      <c r="AJ3" s="156">
        <f>AA3</f>
        <v>3.7749785198546881</v>
      </c>
      <c r="AK3" s="158">
        <f>AE3/AE2-1</f>
        <v>-3.8868846056074879E-3</v>
      </c>
      <c r="AL3" s="158">
        <f t="shared" ref="AL3:AO3" si="0">AF3/AF2-1</f>
        <v>3.1500017253706991E-2</v>
      </c>
      <c r="AM3" s="158">
        <f>AG3/AG2-1</f>
        <v>-1.4700037386306763E-2</v>
      </c>
      <c r="AN3" s="158">
        <f t="shared" si="0"/>
        <v>1.7131365273553856E-2</v>
      </c>
      <c r="AO3" s="158">
        <f t="shared" si="0"/>
        <v>3.1728673239033833E-2</v>
      </c>
      <c r="AP3" s="36"/>
      <c r="AQ3" s="122"/>
      <c r="AR3" s="37"/>
      <c r="AS3" s="37"/>
      <c r="AT3" s="37"/>
      <c r="AU3" s="38"/>
      <c r="AV3" s="61">
        <v>101.22232783564323</v>
      </c>
      <c r="AW3" s="61">
        <v>5.14</v>
      </c>
      <c r="AX3" s="43">
        <v>3.8600051761121135E-2</v>
      </c>
      <c r="AY3" s="61">
        <v>1.2</v>
      </c>
      <c r="AZ3" s="63">
        <v>3.96</v>
      </c>
      <c r="BB3" s="30">
        <v>35461</v>
      </c>
      <c r="BC3" s="27">
        <v>133.863</v>
      </c>
      <c r="BD3" s="72">
        <f>BC3/BC2-1</f>
        <v>9.4487595203980312E-3</v>
      </c>
      <c r="BE3" s="37">
        <f>BE2*(1+BD3)</f>
        <v>100.94487595203981</v>
      </c>
      <c r="BG3" s="120" t="s">
        <v>141</v>
      </c>
      <c r="BH3" s="27">
        <v>260691</v>
      </c>
      <c r="BI3" s="72">
        <f>BH3/BH2-1</f>
        <v>1.1979581141670304E-2</v>
      </c>
      <c r="BJ3" s="37">
        <f>BJ2*(1+BI3)</f>
        <v>101.19795811416704</v>
      </c>
      <c r="BL3" s="129">
        <f t="shared" ref="BL3:BL34" si="1">0.5*BI3+0.5*AJ3/100</f>
        <v>2.4864683170108592E-2</v>
      </c>
      <c r="BM3" s="130">
        <f t="shared" ref="BM3:BM34" si="2">BL3-AK3</f>
        <v>2.875156777571608E-2</v>
      </c>
      <c r="BN3" s="147">
        <v>35461</v>
      </c>
      <c r="BO3" s="27">
        <v>101.71313652735539</v>
      </c>
      <c r="BP3" s="27">
        <v>103.17286732390338</v>
      </c>
      <c r="BQ3" s="27">
        <v>98.529996261369305</v>
      </c>
      <c r="BR3" s="27">
        <v>99.611311539439257</v>
      </c>
    </row>
    <row r="4" spans="22:70">
      <c r="X4" s="48">
        <v>35489</v>
      </c>
      <c r="Y4" s="30">
        <v>35489</v>
      </c>
      <c r="Z4" s="27">
        <v>209.65899999999999</v>
      </c>
      <c r="AA4" s="46">
        <f t="shared" ref="AA4:AA67" si="3">(Z4/Z3-1)*100</f>
        <v>1.5130680662748031</v>
      </c>
      <c r="AB4" s="36">
        <f t="shared" ref="AB4:AB34" si="4">AB3*(1+AA4/100)</f>
        <v>105.34516458062214</v>
      </c>
      <c r="AC4" s="37">
        <f>AB4</f>
        <v>105.34516458062214</v>
      </c>
      <c r="AD4" s="37">
        <f t="shared" ref="AD4:AD66" si="5">BJ4</f>
        <v>101.58537295471749</v>
      </c>
      <c r="AE4" s="37">
        <v>97.542955132172196</v>
      </c>
      <c r="AF4" s="37">
        <v>104.69556744988091</v>
      </c>
      <c r="AG4" s="37">
        <v>91.73753913835094</v>
      </c>
      <c r="AH4" s="37">
        <v>104.78047802194078</v>
      </c>
      <c r="AI4" s="38">
        <v>106.25157156305572</v>
      </c>
      <c r="AJ4" s="156">
        <f t="shared" ref="AJ4:AJ67" si="6">AA4</f>
        <v>1.5130680662748031</v>
      </c>
      <c r="AK4" s="158">
        <f t="shared" ref="AK4:AK67" si="7">AE4/AE3-1</f>
        <v>-2.0764272403422157E-2</v>
      </c>
      <c r="AL4" s="158">
        <f t="shared" ref="AL4:AL67" si="8">AF4/AF3-1</f>
        <v>1.4983671339387605E-2</v>
      </c>
      <c r="AM4" s="158">
        <f t="shared" ref="AM4:AM67" si="9">AG4/AG3-1</f>
        <v>-6.8937961846665563E-2</v>
      </c>
      <c r="AN4" s="158">
        <f t="shared" ref="AN4:AN67" si="10">AH4/AH3-1</f>
        <v>3.0156787995230472E-2</v>
      </c>
      <c r="AO4" s="158">
        <f t="shared" ref="AO4:AO67" si="11">AI4/AI3-1</f>
        <v>2.9840250823765402E-2</v>
      </c>
      <c r="AP4" s="36"/>
      <c r="AQ4" s="122"/>
      <c r="AR4" s="37"/>
      <c r="AS4" s="37"/>
      <c r="AT4" s="37"/>
      <c r="AU4" s="38"/>
      <c r="AV4" s="61">
        <v>102.40382858665696</v>
      </c>
      <c r="AW4" s="61">
        <v>1.59</v>
      </c>
      <c r="AX4" s="43">
        <v>3.4900254818318599E-2</v>
      </c>
      <c r="AY4" s="61">
        <v>0.12</v>
      </c>
      <c r="AZ4" s="63">
        <v>2.0499999999999998</v>
      </c>
      <c r="BB4" s="30">
        <v>35489</v>
      </c>
      <c r="BC4" s="27">
        <v>133.49700000000001</v>
      </c>
      <c r="BD4" s="72">
        <f t="shared" ref="BD4:BD67" si="12">BC4/BC3-1</f>
        <v>-2.734138634275185E-3</v>
      </c>
      <c r="BE4" s="37">
        <f t="shared" ref="BE4:BE67" si="13">BE3*(1+BD4)</f>
        <v>100.66887866676721</v>
      </c>
      <c r="BG4" s="120" t="s">
        <v>142</v>
      </c>
      <c r="BH4" s="27">
        <v>261689</v>
      </c>
      <c r="BI4" s="72">
        <f>BH4/BH3-1</f>
        <v>3.8282871292065757E-3</v>
      </c>
      <c r="BJ4" s="37">
        <f t="shared" ref="BJ4:BJ67" si="14">BJ3*(1+BI4)</f>
        <v>101.58537295471749</v>
      </c>
      <c r="BL4" s="129">
        <f t="shared" si="1"/>
        <v>9.4794838959773031E-3</v>
      </c>
      <c r="BM4" s="130">
        <f t="shared" si="2"/>
        <v>3.024375629939946E-2</v>
      </c>
      <c r="BN4" s="147">
        <v>35489</v>
      </c>
      <c r="BO4" s="27">
        <v>104.78047802194078</v>
      </c>
      <c r="BP4" s="27">
        <v>106.25157156305572</v>
      </c>
      <c r="BQ4" s="27">
        <v>91.73753913835094</v>
      </c>
      <c r="BR4" s="27">
        <v>97.542955132172196</v>
      </c>
    </row>
    <row r="5" spans="22:70">
      <c r="X5" s="48">
        <v>35520</v>
      </c>
      <c r="Y5" s="30">
        <v>35520</v>
      </c>
      <c r="Z5" s="27">
        <v>205.59899999999999</v>
      </c>
      <c r="AA5" s="46">
        <f t="shared" si="3"/>
        <v>-1.9364778044348219</v>
      </c>
      <c r="AB5" s="36">
        <f t="shared" si="4"/>
        <v>103.30517885047306</v>
      </c>
      <c r="AC5" s="37">
        <f t="shared" ref="AC5:AC66" si="15">AB5</f>
        <v>103.30517885047306</v>
      </c>
      <c r="AD5" s="37">
        <f t="shared" si="5"/>
        <v>100.69874420139359</v>
      </c>
      <c r="AE5" s="37">
        <v>94.981400484952474</v>
      </c>
      <c r="AF5" s="37">
        <v>103.93044812163281</v>
      </c>
      <c r="AG5" s="37">
        <v>93.284930565679275</v>
      </c>
      <c r="AH5" s="37">
        <v>104.83180797551366</v>
      </c>
      <c r="AI5" s="38">
        <v>106.14850014952333</v>
      </c>
      <c r="AJ5" s="156">
        <f t="shared" si="6"/>
        <v>-1.9364778044348219</v>
      </c>
      <c r="AK5" s="158">
        <f t="shared" si="7"/>
        <v>-2.6260785760988892E-2</v>
      </c>
      <c r="AL5" s="158">
        <f t="shared" si="8"/>
        <v>-7.3080393648410347E-3</v>
      </c>
      <c r="AM5" s="158">
        <f t="shared" si="9"/>
        <v>1.6867592502069373E-2</v>
      </c>
      <c r="AN5" s="158">
        <f t="shared" si="10"/>
        <v>4.8988088756507508E-4</v>
      </c>
      <c r="AO5" s="158">
        <f t="shared" si="11"/>
        <v>-9.7006954359468711E-4</v>
      </c>
      <c r="AP5" s="36"/>
      <c r="AQ5" s="122"/>
      <c r="AR5" s="37"/>
      <c r="AS5" s="37"/>
      <c r="AT5" s="37"/>
      <c r="AU5" s="38"/>
      <c r="AV5" s="61">
        <v>100.39589604976034</v>
      </c>
      <c r="AW5" s="61">
        <v>-1.24</v>
      </c>
      <c r="AX5" s="43">
        <v>-5.899877567677847E-3</v>
      </c>
      <c r="AY5" s="61">
        <v>0.43</v>
      </c>
      <c r="AZ5" s="63">
        <v>-0.89</v>
      </c>
      <c r="BB5" s="30">
        <v>35520</v>
      </c>
      <c r="BC5" s="27">
        <v>131.976</v>
      </c>
      <c r="BD5" s="72">
        <f t="shared" si="12"/>
        <v>-1.1393514460999232E-2</v>
      </c>
      <c r="BE5" s="37">
        <f t="shared" si="13"/>
        <v>99.521906341904824</v>
      </c>
      <c r="BG5" s="120" t="s">
        <v>143</v>
      </c>
      <c r="BH5" s="27">
        <v>259405</v>
      </c>
      <c r="BI5" s="72">
        <f t="shared" ref="BI5:BI67" si="16">BH5/BH4-1</f>
        <v>-8.7279174898448053E-3</v>
      </c>
      <c r="BJ5" s="37">
        <f t="shared" si="14"/>
        <v>100.69874420139359</v>
      </c>
      <c r="BL5" s="129">
        <f t="shared" si="1"/>
        <v>-1.4046347767096512E-2</v>
      </c>
      <c r="BM5" s="130">
        <f t="shared" si="2"/>
        <v>1.221443799389238E-2</v>
      </c>
      <c r="BN5" s="147">
        <v>35520</v>
      </c>
      <c r="BO5" s="27">
        <v>104.83180797551366</v>
      </c>
      <c r="BP5" s="27">
        <v>106.14850014952333</v>
      </c>
      <c r="BQ5" s="27">
        <v>93.284930565679275</v>
      </c>
      <c r="BR5" s="27">
        <v>94.981400484952474</v>
      </c>
    </row>
    <row r="6" spans="22:70">
      <c r="X6" s="48">
        <v>35550</v>
      </c>
      <c r="Y6" s="30">
        <v>35550</v>
      </c>
      <c r="Z6" s="27">
        <v>214.87299999999999</v>
      </c>
      <c r="AA6" s="46">
        <f t="shared" si="3"/>
        <v>4.5107223284160058</v>
      </c>
      <c r="AB6" s="36">
        <f t="shared" si="4"/>
        <v>107.96498861929143</v>
      </c>
      <c r="AC6" s="37">
        <f t="shared" si="15"/>
        <v>107.96498861929143</v>
      </c>
      <c r="AD6" s="37">
        <f t="shared" si="5"/>
        <v>101.86254148793695</v>
      </c>
      <c r="AE6" s="37">
        <v>93.754412151103168</v>
      </c>
      <c r="AF6" s="37">
        <v>103.42834203885721</v>
      </c>
      <c r="AG6" s="37">
        <v>95.442974365802158</v>
      </c>
      <c r="AH6" s="37">
        <v>106.00932710299733</v>
      </c>
      <c r="AI6" s="38">
        <v>107.43674403023134</v>
      </c>
      <c r="AJ6" s="156">
        <f t="shared" si="6"/>
        <v>4.5107223284160058</v>
      </c>
      <c r="AK6" s="158">
        <f t="shared" si="7"/>
        <v>-1.2918195852920644E-2</v>
      </c>
      <c r="AL6" s="158">
        <f t="shared" si="8"/>
        <v>-4.831174038506636E-3</v>
      </c>
      <c r="AM6" s="158">
        <f t="shared" si="9"/>
        <v>2.3133895121500547E-2</v>
      </c>
      <c r="AN6" s="158">
        <f t="shared" si="10"/>
        <v>1.123246035934744E-2</v>
      </c>
      <c r="AO6" s="158">
        <f t="shared" si="11"/>
        <v>1.2136241952485083E-2</v>
      </c>
      <c r="AP6" s="36"/>
      <c r="AQ6" s="122"/>
      <c r="AR6" s="37"/>
      <c r="AS6" s="37"/>
      <c r="AT6" s="37"/>
      <c r="AU6" s="38"/>
      <c r="AV6" s="61">
        <v>103.69509475732491</v>
      </c>
      <c r="AW6" s="61">
        <v>-0.22</v>
      </c>
      <c r="AX6" s="43">
        <v>-1.3799959768078018E-2</v>
      </c>
      <c r="AY6" s="61">
        <v>0.96</v>
      </c>
      <c r="AZ6" s="63">
        <v>0.12</v>
      </c>
      <c r="BB6" s="30">
        <v>35550</v>
      </c>
      <c r="BC6" s="27">
        <v>133.36099999999999</v>
      </c>
      <c r="BD6" s="72">
        <f t="shared" si="12"/>
        <v>1.0494332302842801E-2</v>
      </c>
      <c r="BE6" s="37">
        <f t="shared" si="13"/>
        <v>100.56632229846917</v>
      </c>
      <c r="BG6" s="120" t="s">
        <v>144</v>
      </c>
      <c r="BH6" s="27">
        <v>262403</v>
      </c>
      <c r="BI6" s="72">
        <f t="shared" si="16"/>
        <v>1.1557217478460391E-2</v>
      </c>
      <c r="BJ6" s="37">
        <f t="shared" si="14"/>
        <v>101.86254148793695</v>
      </c>
      <c r="BL6" s="129">
        <f t="shared" si="1"/>
        <v>2.8332220381310225E-2</v>
      </c>
      <c r="BM6" s="130">
        <f t="shared" si="2"/>
        <v>4.1250416234230869E-2</v>
      </c>
      <c r="BN6" s="147">
        <v>35550</v>
      </c>
      <c r="BO6" s="27">
        <v>106.00932710299733</v>
      </c>
      <c r="BP6" s="27">
        <v>107.43674403023134</v>
      </c>
      <c r="BQ6" s="27">
        <v>95.442974365802158</v>
      </c>
      <c r="BR6" s="27">
        <v>93.754412151103168</v>
      </c>
    </row>
    <row r="7" spans="22:70">
      <c r="X7" s="48">
        <v>35581</v>
      </c>
      <c r="Y7" s="30">
        <v>35581</v>
      </c>
      <c r="Z7" s="27">
        <v>224.10400000000001</v>
      </c>
      <c r="AA7" s="46">
        <f t="shared" si="3"/>
        <v>4.2960260246750481</v>
      </c>
      <c r="AB7" s="36">
        <f t="shared" si="4"/>
        <v>112.60319262791364</v>
      </c>
      <c r="AC7" s="37">
        <f t="shared" si="15"/>
        <v>112.60319262791364</v>
      </c>
      <c r="AD7" s="37">
        <f t="shared" si="5"/>
        <v>102.26354302129228</v>
      </c>
      <c r="AE7" s="37">
        <v>102.36380685991696</v>
      </c>
      <c r="AF7" s="37">
        <v>104.42029656874195</v>
      </c>
      <c r="AG7" s="37">
        <v>96.125618552371932</v>
      </c>
      <c r="AH7" s="37">
        <v>107.90392903923677</v>
      </c>
      <c r="AI7" s="38">
        <v>108.88645602758322</v>
      </c>
      <c r="AJ7" s="156">
        <f t="shared" si="6"/>
        <v>4.2960260246750481</v>
      </c>
      <c r="AK7" s="158">
        <f t="shared" si="7"/>
        <v>9.1829221807055994E-2</v>
      </c>
      <c r="AL7" s="158">
        <f t="shared" si="8"/>
        <v>9.5907418636960173E-3</v>
      </c>
      <c r="AM7" s="158">
        <f t="shared" si="9"/>
        <v>7.152377543824473E-3</v>
      </c>
      <c r="AN7" s="158">
        <f t="shared" si="10"/>
        <v>1.7872030584616949E-2</v>
      </c>
      <c r="AO7" s="158">
        <f t="shared" si="11"/>
        <v>1.3493633025065899E-2</v>
      </c>
      <c r="AP7" s="36"/>
      <c r="AQ7" s="122"/>
      <c r="AR7" s="37"/>
      <c r="AS7" s="37"/>
      <c r="AT7" s="37"/>
      <c r="AU7" s="38"/>
      <c r="AV7" s="61">
        <v>110.11400890303277</v>
      </c>
      <c r="AW7" s="61">
        <v>1.83</v>
      </c>
      <c r="AX7" s="43">
        <v>3.1997624460837759E-3</v>
      </c>
      <c r="AY7" s="61">
        <v>1.49</v>
      </c>
      <c r="AZ7" s="63">
        <v>1.0900000000000001</v>
      </c>
      <c r="BB7" s="30">
        <v>35580</v>
      </c>
      <c r="BC7" s="27">
        <v>134.02600000000001</v>
      </c>
      <c r="BD7" s="72">
        <f t="shared" si="12"/>
        <v>4.9864653084485955E-3</v>
      </c>
      <c r="BE7" s="37">
        <f t="shared" si="13"/>
        <v>101.06779277580875</v>
      </c>
      <c r="BG7" s="120" t="s">
        <v>145</v>
      </c>
      <c r="BH7" s="27">
        <v>263436</v>
      </c>
      <c r="BI7" s="72">
        <f t="shared" si="16"/>
        <v>3.9366927969572973E-3</v>
      </c>
      <c r="BJ7" s="37">
        <f t="shared" si="14"/>
        <v>102.26354302129228</v>
      </c>
      <c r="BL7" s="129">
        <f t="shared" si="1"/>
        <v>2.3448476521853889E-2</v>
      </c>
      <c r="BM7" s="130">
        <f t="shared" si="2"/>
        <v>-6.8380745285202105E-2</v>
      </c>
      <c r="BN7" s="147">
        <v>35580</v>
      </c>
      <c r="BO7" s="27">
        <v>107.90392903923677</v>
      </c>
      <c r="BP7" s="27">
        <v>108.88645602758322</v>
      </c>
      <c r="BQ7" s="27">
        <v>96.125618552371932</v>
      </c>
      <c r="BR7" s="27">
        <v>102.36380685991696</v>
      </c>
    </row>
    <row r="8" spans="22:70">
      <c r="X8" s="48">
        <v>35611</v>
      </c>
      <c r="Y8" s="30">
        <v>35611</v>
      </c>
      <c r="Z8" s="27">
        <v>235.09100000000001</v>
      </c>
      <c r="AA8" s="46">
        <f t="shared" si="3"/>
        <v>4.9026344911291098</v>
      </c>
      <c r="AB8" s="36">
        <f t="shared" si="4"/>
        <v>118.12371558780229</v>
      </c>
      <c r="AC8" s="37">
        <f t="shared" si="15"/>
        <v>118.12371558780229</v>
      </c>
      <c r="AD8" s="37">
        <f t="shared" si="5"/>
        <v>104.02127287902019</v>
      </c>
      <c r="AE8" s="37">
        <v>105.5714738143279</v>
      </c>
      <c r="AF8" s="37">
        <v>105.35418846483266</v>
      </c>
      <c r="AG8" s="37">
        <v>90.925155198115178</v>
      </c>
      <c r="AH8" s="37">
        <v>107.83752237209464</v>
      </c>
      <c r="AI8" s="38">
        <v>110.36233021135209</v>
      </c>
      <c r="AJ8" s="156">
        <f t="shared" si="6"/>
        <v>4.9026344911291098</v>
      </c>
      <c r="AK8" s="158">
        <f t="shared" si="7"/>
        <v>3.1335948249761492E-2</v>
      </c>
      <c r="AL8" s="158">
        <f t="shared" si="8"/>
        <v>8.9435859385431637E-3</v>
      </c>
      <c r="AM8" s="158">
        <f t="shared" si="9"/>
        <v>-5.4100701067774093E-2</v>
      </c>
      <c r="AN8" s="158">
        <f t="shared" si="10"/>
        <v>-6.1542399552461102E-4</v>
      </c>
      <c r="AO8" s="158">
        <f t="shared" si="11"/>
        <v>1.3554249422857545E-2</v>
      </c>
      <c r="AP8" s="36"/>
      <c r="AQ8" s="122"/>
      <c r="AR8" s="37"/>
      <c r="AS8" s="37"/>
      <c r="AT8" s="37"/>
      <c r="AU8" s="38"/>
      <c r="AV8" s="61">
        <v>115.62381398049948</v>
      </c>
      <c r="AW8" s="61">
        <v>1.82</v>
      </c>
      <c r="AX8" s="43">
        <v>8.0015546668010806E-4</v>
      </c>
      <c r="AY8" s="61">
        <v>1.54</v>
      </c>
      <c r="AZ8" s="63">
        <v>2.86</v>
      </c>
      <c r="BB8" s="30">
        <v>35611</v>
      </c>
      <c r="BC8" s="27">
        <v>135.55199999999999</v>
      </c>
      <c r="BD8" s="72">
        <f t="shared" si="12"/>
        <v>1.1385850506618E-2</v>
      </c>
      <c r="BE8" s="37">
        <f t="shared" si="13"/>
        <v>102.21853555538796</v>
      </c>
      <c r="BG8" s="120" t="s">
        <v>146</v>
      </c>
      <c r="BH8" s="27">
        <v>267964</v>
      </c>
      <c r="BI8" s="72">
        <f t="shared" si="16"/>
        <v>1.7188235472752389E-2</v>
      </c>
      <c r="BJ8" s="37">
        <f t="shared" si="14"/>
        <v>104.02127287902019</v>
      </c>
      <c r="BL8" s="129">
        <f t="shared" si="1"/>
        <v>3.3107290192021743E-2</v>
      </c>
      <c r="BM8" s="130">
        <f t="shared" si="2"/>
        <v>1.7713419422602517E-3</v>
      </c>
      <c r="BN8" s="147">
        <v>35611</v>
      </c>
      <c r="BO8" s="27">
        <v>107.83752237209464</v>
      </c>
      <c r="BP8" s="27">
        <v>110.36233021135209</v>
      </c>
      <c r="BQ8" s="27">
        <v>90.925155198115178</v>
      </c>
      <c r="BR8" s="27">
        <v>105.5714738143279</v>
      </c>
    </row>
    <row r="9" spans="22:70">
      <c r="X9" s="48">
        <v>35642</v>
      </c>
      <c r="Y9" s="30">
        <v>35642</v>
      </c>
      <c r="Z9" s="27">
        <v>250.03399999999999</v>
      </c>
      <c r="AA9" s="46">
        <f t="shared" si="3"/>
        <v>6.3562620432087824</v>
      </c>
      <c r="AB9" s="36">
        <f t="shared" si="4"/>
        <v>125.63196848573767</v>
      </c>
      <c r="AC9" s="37">
        <f t="shared" si="15"/>
        <v>125.63196848573767</v>
      </c>
      <c r="AD9" s="37">
        <f t="shared" si="5"/>
        <v>104.98631625938935</v>
      </c>
      <c r="AE9" s="37">
        <v>107.45450184426026</v>
      </c>
      <c r="AF9" s="37">
        <v>109.94178486519665</v>
      </c>
      <c r="AG9" s="37">
        <v>94.650300396587085</v>
      </c>
      <c r="AH9" s="37">
        <v>110.66002851729421</v>
      </c>
      <c r="AI9" s="38">
        <v>114.55567358052704</v>
      </c>
      <c r="AJ9" s="156">
        <f t="shared" si="6"/>
        <v>6.3562620432087824</v>
      </c>
      <c r="AK9" s="158">
        <f t="shared" si="7"/>
        <v>1.7836523086189882E-2</v>
      </c>
      <c r="AL9" s="158">
        <f t="shared" si="8"/>
        <v>4.3544508929470149E-2</v>
      </c>
      <c r="AM9" s="158">
        <f t="shared" si="9"/>
        <v>4.0969357603572565E-2</v>
      </c>
      <c r="AN9" s="158">
        <f t="shared" si="10"/>
        <v>2.6173692450578434E-2</v>
      </c>
      <c r="AO9" s="158">
        <f t="shared" si="11"/>
        <v>3.7996147427699301E-2</v>
      </c>
      <c r="AP9" s="36"/>
      <c r="AQ9" s="122"/>
      <c r="AR9" s="37"/>
      <c r="AS9" s="37"/>
      <c r="AT9" s="37"/>
      <c r="AU9" s="38"/>
      <c r="AV9" s="61">
        <v>120.96655930475082</v>
      </c>
      <c r="AW9" s="61">
        <v>5.9</v>
      </c>
      <c r="AX9" s="43">
        <v>5.6899675632944291E-2</v>
      </c>
      <c r="AY9" s="61">
        <v>2.17</v>
      </c>
      <c r="AZ9" s="63">
        <v>3.68</v>
      </c>
      <c r="BB9" s="30">
        <v>35642</v>
      </c>
      <c r="BC9" s="27">
        <v>136.42699999999999</v>
      </c>
      <c r="BD9" s="72">
        <f t="shared" si="12"/>
        <v>6.4550873465534231E-3</v>
      </c>
      <c r="BE9" s="37">
        <f t="shared" si="13"/>
        <v>102.87836513083477</v>
      </c>
      <c r="BG9" s="120" t="s">
        <v>147</v>
      </c>
      <c r="BH9" s="27">
        <v>270450</v>
      </c>
      <c r="BI9" s="72">
        <f t="shared" si="16"/>
        <v>9.2773656162767892E-3</v>
      </c>
      <c r="BJ9" s="37">
        <f t="shared" si="14"/>
        <v>104.98631625938935</v>
      </c>
      <c r="BL9" s="129">
        <f t="shared" si="1"/>
        <v>3.6419993024182307E-2</v>
      </c>
      <c r="BM9" s="130">
        <f t="shared" si="2"/>
        <v>1.8583469937992425E-2</v>
      </c>
      <c r="BN9" s="147">
        <v>35642</v>
      </c>
      <c r="BO9" s="27">
        <v>110.66002851729421</v>
      </c>
      <c r="BP9" s="27">
        <v>114.55567358052704</v>
      </c>
      <c r="BQ9" s="27">
        <v>94.650300396587085</v>
      </c>
      <c r="BR9" s="27">
        <v>107.45450184426026</v>
      </c>
    </row>
    <row r="10" spans="22:70">
      <c r="X10" s="48">
        <v>35673</v>
      </c>
      <c r="Y10" s="30">
        <v>35673</v>
      </c>
      <c r="Z10" s="27">
        <v>233.47399999999999</v>
      </c>
      <c r="AA10" s="46">
        <f t="shared" si="3"/>
        <v>-6.6230992585008419</v>
      </c>
      <c r="AB10" s="36">
        <f t="shared" si="4"/>
        <v>117.31123851251877</v>
      </c>
      <c r="AC10" s="37">
        <f t="shared" si="15"/>
        <v>117.31123851251877</v>
      </c>
      <c r="AD10" s="37">
        <f t="shared" si="5"/>
        <v>104.71729974185283</v>
      </c>
      <c r="AE10" s="37">
        <v>109.41616461315704</v>
      </c>
      <c r="AF10" s="37">
        <v>107.78965135458296</v>
      </c>
      <c r="AG10" s="37">
        <v>97.04406893349605</v>
      </c>
      <c r="AH10" s="37">
        <v>109.34420068885831</v>
      </c>
      <c r="AI10" s="38">
        <v>113.1610601225583</v>
      </c>
      <c r="AJ10" s="156">
        <f t="shared" si="6"/>
        <v>-6.6230992585008419</v>
      </c>
      <c r="AK10" s="158">
        <f t="shared" si="7"/>
        <v>1.8255752297283268E-2</v>
      </c>
      <c r="AL10" s="158">
        <f t="shared" si="8"/>
        <v>-1.9575209855402065E-2</v>
      </c>
      <c r="AM10" s="158">
        <f t="shared" si="9"/>
        <v>2.5290659690238915E-2</v>
      </c>
      <c r="AN10" s="158">
        <f t="shared" si="10"/>
        <v>-1.1890723742496223E-2</v>
      </c>
      <c r="AO10" s="158">
        <f t="shared" si="11"/>
        <v>-1.2174110756621781E-2</v>
      </c>
      <c r="AP10" s="36"/>
      <c r="AQ10" s="122"/>
      <c r="AR10" s="37"/>
      <c r="AS10" s="37"/>
      <c r="AT10" s="37"/>
      <c r="AU10" s="38"/>
      <c r="AV10" s="61">
        <v>112.89205328567901</v>
      </c>
      <c r="AW10" s="61">
        <v>-1.25</v>
      </c>
      <c r="AX10" s="43">
        <v>-3.9999555400672349E-2</v>
      </c>
      <c r="AY10" s="61">
        <v>0.21</v>
      </c>
      <c r="AZ10" s="63">
        <v>-0.31</v>
      </c>
      <c r="BB10" s="30">
        <v>35671</v>
      </c>
      <c r="BC10" s="27">
        <v>136.29900000000001</v>
      </c>
      <c r="BD10" s="72">
        <f t="shared" si="12"/>
        <v>-9.3823070213361337E-4</v>
      </c>
      <c r="BE10" s="37">
        <f t="shared" si="13"/>
        <v>102.78184149008371</v>
      </c>
      <c r="BG10" s="120" t="s">
        <v>148</v>
      </c>
      <c r="BH10" s="27">
        <v>269757</v>
      </c>
      <c r="BI10" s="72">
        <f t="shared" si="16"/>
        <v>-2.5623960066555318E-3</v>
      </c>
      <c r="BJ10" s="37">
        <f t="shared" si="14"/>
        <v>104.71729974185283</v>
      </c>
      <c r="BL10" s="129">
        <f t="shared" si="1"/>
        <v>-3.4396694295831975E-2</v>
      </c>
      <c r="BM10" s="130">
        <f t="shared" si="2"/>
        <v>-5.2652446593115243E-2</v>
      </c>
      <c r="BN10" s="147">
        <v>35671</v>
      </c>
      <c r="BO10" s="27">
        <v>109.34420068885831</v>
      </c>
      <c r="BP10" s="27">
        <v>113.1610601225583</v>
      </c>
      <c r="BQ10" s="27">
        <v>97.04406893349605</v>
      </c>
      <c r="BR10" s="27">
        <v>109.41616461315704</v>
      </c>
    </row>
    <row r="11" spans="22:70">
      <c r="X11" s="48">
        <v>35703</v>
      </c>
      <c r="Y11" s="30">
        <v>35703</v>
      </c>
      <c r="Z11" s="27">
        <v>245.482</v>
      </c>
      <c r="AA11" s="46">
        <f t="shared" si="3"/>
        <v>5.1431851084060787</v>
      </c>
      <c r="AB11" s="36">
        <f t="shared" si="4"/>
        <v>123.34477266218137</v>
      </c>
      <c r="AC11" s="37">
        <f t="shared" si="15"/>
        <v>123.34477266218137</v>
      </c>
      <c r="AD11" s="37">
        <f t="shared" si="5"/>
        <v>106.23241008520797</v>
      </c>
      <c r="AE11" s="37">
        <v>117.82489860953167</v>
      </c>
      <c r="AF11" s="37">
        <v>109.77569968904882</v>
      </c>
      <c r="AG11" s="37">
        <v>99.498616201051391</v>
      </c>
      <c r="AH11" s="37">
        <v>110.97012474031746</v>
      </c>
      <c r="AI11" s="38">
        <v>115.02451049975704</v>
      </c>
      <c r="AJ11" s="156">
        <f t="shared" si="6"/>
        <v>5.1431851084060787</v>
      </c>
      <c r="AK11" s="158">
        <f t="shared" si="7"/>
        <v>7.6850929897825271E-2</v>
      </c>
      <c r="AL11" s="158">
        <f t="shared" si="8"/>
        <v>1.8425222732492141E-2</v>
      </c>
      <c r="AM11" s="158">
        <f t="shared" si="9"/>
        <v>2.52931198632802E-2</v>
      </c>
      <c r="AN11" s="158">
        <f t="shared" si="10"/>
        <v>1.4869778563618263E-2</v>
      </c>
      <c r="AO11" s="158">
        <f t="shared" si="11"/>
        <v>1.6467240366788261E-2</v>
      </c>
      <c r="AP11" s="36"/>
      <c r="AQ11" s="122"/>
      <c r="AR11" s="37"/>
      <c r="AS11" s="37"/>
      <c r="AT11" s="37"/>
      <c r="AU11" s="38"/>
      <c r="AV11" s="61">
        <v>119.0432041173969</v>
      </c>
      <c r="AW11" s="61">
        <v>3.0500000000000003</v>
      </c>
      <c r="AX11" s="43">
        <v>1.0099510382492793E-2</v>
      </c>
      <c r="AY11" s="61">
        <v>2.1800000000000002</v>
      </c>
      <c r="AZ11" s="63">
        <v>2.79</v>
      </c>
      <c r="BB11" s="30">
        <v>35703</v>
      </c>
      <c r="BC11" s="27">
        <v>138.70599999999999</v>
      </c>
      <c r="BD11" s="72">
        <f t="shared" si="12"/>
        <v>1.7659704033044843E-2</v>
      </c>
      <c r="BE11" s="37">
        <f t="shared" si="13"/>
        <v>104.59693839076992</v>
      </c>
      <c r="BG11" s="120" t="s">
        <v>149</v>
      </c>
      <c r="BH11" s="27">
        <v>273660</v>
      </c>
      <c r="BI11" s="72">
        <f t="shared" si="16"/>
        <v>1.44685772751032E-2</v>
      </c>
      <c r="BJ11" s="37">
        <f t="shared" si="14"/>
        <v>106.23241008520797</v>
      </c>
      <c r="BL11" s="129">
        <f t="shared" si="1"/>
        <v>3.2950214179581994E-2</v>
      </c>
      <c r="BM11" s="130">
        <f t="shared" si="2"/>
        <v>-4.3900715718243277E-2</v>
      </c>
      <c r="BN11" s="147">
        <v>35703</v>
      </c>
      <c r="BO11" s="27">
        <v>110.97012474031746</v>
      </c>
      <c r="BP11" s="27">
        <v>115.02451049975704</v>
      </c>
      <c r="BQ11" s="27">
        <v>99.498616201051391</v>
      </c>
      <c r="BR11" s="27">
        <v>117.82489860953167</v>
      </c>
    </row>
    <row r="12" spans="22:70">
      <c r="X12" s="48">
        <v>35734</v>
      </c>
      <c r="Y12" s="30">
        <v>35734</v>
      </c>
      <c r="Z12" s="27">
        <v>230.298</v>
      </c>
      <c r="AA12" s="46">
        <f t="shared" si="3"/>
        <v>-6.185382227617497</v>
      </c>
      <c r="AB12" s="36">
        <f t="shared" si="4"/>
        <v>115.7154270152396</v>
      </c>
      <c r="AC12" s="37">
        <f t="shared" si="15"/>
        <v>115.7154270152396</v>
      </c>
      <c r="AD12" s="37">
        <f t="shared" si="5"/>
        <v>106.13730323557384</v>
      </c>
      <c r="AE12" s="37">
        <v>114.4633814482855</v>
      </c>
      <c r="AF12" s="37">
        <v>108.80459970997524</v>
      </c>
      <c r="AG12" s="37">
        <v>102.23606910652359</v>
      </c>
      <c r="AH12" s="37">
        <v>111.67999896647979</v>
      </c>
      <c r="AI12" s="38">
        <v>113.97974790493747</v>
      </c>
      <c r="AJ12" s="156">
        <f t="shared" si="6"/>
        <v>-6.185382227617497</v>
      </c>
      <c r="AK12" s="158">
        <f t="shared" si="7"/>
        <v>-2.8529769182200959E-2</v>
      </c>
      <c r="AL12" s="158">
        <f t="shared" si="8"/>
        <v>-8.8462198995253871E-3</v>
      </c>
      <c r="AM12" s="158">
        <f t="shared" si="9"/>
        <v>2.7512472132685595E-2</v>
      </c>
      <c r="AN12" s="158">
        <f t="shared" si="10"/>
        <v>6.396985024784918E-3</v>
      </c>
      <c r="AO12" s="158">
        <f t="shared" si="11"/>
        <v>-9.0829562349824533E-3</v>
      </c>
      <c r="AP12" s="36"/>
      <c r="AQ12" s="122"/>
      <c r="AR12" s="37"/>
      <c r="AS12" s="37"/>
      <c r="AT12" s="37"/>
      <c r="AU12" s="38"/>
      <c r="AV12" s="61">
        <v>112.79597809368698</v>
      </c>
      <c r="AW12" s="61">
        <v>-1.6</v>
      </c>
      <c r="AX12" s="43">
        <v>-1.600007551658067E-2</v>
      </c>
      <c r="AY12" s="61">
        <v>1.36</v>
      </c>
      <c r="AZ12" s="63">
        <v>-2.27</v>
      </c>
      <c r="BB12" s="30">
        <v>35734</v>
      </c>
      <c r="BC12" s="27">
        <v>137.947</v>
      </c>
      <c r="BD12" s="72">
        <f t="shared" si="12"/>
        <v>-5.4720055368908671E-3</v>
      </c>
      <c r="BE12" s="37">
        <f t="shared" si="13"/>
        <v>104.02458336475379</v>
      </c>
      <c r="BG12" s="120" t="s">
        <v>150</v>
      </c>
      <c r="BH12" s="27">
        <v>273415</v>
      </c>
      <c r="BI12" s="72">
        <f t="shared" si="16"/>
        <v>-8.9527150478696527E-4</v>
      </c>
      <c r="BJ12" s="37">
        <f t="shared" si="14"/>
        <v>106.13730323557384</v>
      </c>
      <c r="BL12" s="129">
        <f t="shared" si="1"/>
        <v>-3.137454689048097E-2</v>
      </c>
      <c r="BM12" s="130">
        <f t="shared" si="2"/>
        <v>-2.8447777082800108E-3</v>
      </c>
      <c r="BN12" s="147">
        <v>35734</v>
      </c>
      <c r="BO12" s="27">
        <v>111.67999896647979</v>
      </c>
      <c r="BP12" s="27">
        <v>113.97974790493747</v>
      </c>
      <c r="BQ12" s="27">
        <v>102.23606910652359</v>
      </c>
      <c r="BR12" s="27">
        <v>114.4633814482855</v>
      </c>
    </row>
    <row r="13" spans="22:70">
      <c r="X13" s="48">
        <v>35764</v>
      </c>
      <c r="Y13" s="30">
        <v>35764</v>
      </c>
      <c r="Z13" s="27">
        <v>237.33699999999999</v>
      </c>
      <c r="AA13" s="46">
        <f t="shared" si="3"/>
        <v>3.0564746545779675</v>
      </c>
      <c r="AB13" s="36">
        <f t="shared" si="4"/>
        <v>119.25223971339706</v>
      </c>
      <c r="AC13" s="37">
        <f t="shared" si="15"/>
        <v>119.25223971339706</v>
      </c>
      <c r="AD13" s="37">
        <f t="shared" si="5"/>
        <v>107.36786941247259</v>
      </c>
      <c r="AE13" s="37">
        <v>113.15993577646171</v>
      </c>
      <c r="AF13" s="37">
        <v>109.12929740549338</v>
      </c>
      <c r="AG13" s="37">
        <v>92.156122520348404</v>
      </c>
      <c r="AH13" s="37">
        <v>111.73341597141633</v>
      </c>
      <c r="AI13" s="38">
        <v>115.40638522922013</v>
      </c>
      <c r="AJ13" s="156">
        <f t="shared" si="6"/>
        <v>3.0564746545779675</v>
      </c>
      <c r="AK13" s="158">
        <f t="shared" si="7"/>
        <v>-1.1387446843973303E-2</v>
      </c>
      <c r="AL13" s="158">
        <f t="shared" si="8"/>
        <v>2.9842276556657499E-3</v>
      </c>
      <c r="AM13" s="158">
        <f t="shared" si="9"/>
        <v>-9.8594817604660712E-2</v>
      </c>
      <c r="AN13" s="158">
        <f t="shared" si="10"/>
        <v>4.7830413172356145E-4</v>
      </c>
      <c r="AO13" s="158">
        <f t="shared" si="11"/>
        <v>1.2516586064679869E-2</v>
      </c>
      <c r="AP13" s="36"/>
      <c r="AQ13" s="122"/>
      <c r="AR13" s="37"/>
      <c r="AS13" s="37"/>
      <c r="AT13" s="37"/>
      <c r="AU13" s="38"/>
      <c r="AV13" s="61">
        <v>114.80990315016525</v>
      </c>
      <c r="AW13" s="61">
        <v>-0.25</v>
      </c>
      <c r="AX13" s="43">
        <v>1.4200473075015152E-2</v>
      </c>
      <c r="AY13" s="61">
        <v>0.53</v>
      </c>
      <c r="AZ13" s="63">
        <v>-0.84</v>
      </c>
      <c r="BB13" s="30">
        <v>35762</v>
      </c>
      <c r="BC13" s="27">
        <v>138.655</v>
      </c>
      <c r="BD13" s="72">
        <f t="shared" si="12"/>
        <v>5.1324059240143161E-3</v>
      </c>
      <c r="BE13" s="37">
        <f t="shared" si="13"/>
        <v>104.55847975265817</v>
      </c>
      <c r="BG13" s="120" t="s">
        <v>151</v>
      </c>
      <c r="BH13" s="27">
        <v>276585</v>
      </c>
      <c r="BI13" s="72">
        <f t="shared" si="16"/>
        <v>1.1594096885686689E-2</v>
      </c>
      <c r="BJ13" s="37">
        <f t="shared" si="14"/>
        <v>107.36786941247259</v>
      </c>
      <c r="BL13" s="129">
        <f t="shared" si="1"/>
        <v>2.1079421715733182E-2</v>
      </c>
      <c r="BM13" s="130">
        <f t="shared" si="2"/>
        <v>3.2466868559706485E-2</v>
      </c>
      <c r="BN13" s="147">
        <v>35762</v>
      </c>
      <c r="BO13" s="27">
        <v>111.73341597141633</v>
      </c>
      <c r="BP13" s="27">
        <v>115.40638522922013</v>
      </c>
      <c r="BQ13" s="27">
        <v>92.156122520348404</v>
      </c>
      <c r="BR13" s="27">
        <v>113.15993577646171</v>
      </c>
    </row>
    <row r="14" spans="22:70">
      <c r="X14" s="48">
        <v>35795</v>
      </c>
      <c r="Y14" s="30">
        <v>35795</v>
      </c>
      <c r="Z14" s="27">
        <v>242.702</v>
      </c>
      <c r="AA14" s="46">
        <f t="shared" si="3"/>
        <v>2.2604987844288882</v>
      </c>
      <c r="AB14" s="36">
        <f t="shared" si="4"/>
        <v>121.94793514252262</v>
      </c>
      <c r="AC14" s="37">
        <f t="shared" si="15"/>
        <v>121.94793514252262</v>
      </c>
      <c r="AD14" s="37">
        <f t="shared" si="5"/>
        <v>108.63686652044798</v>
      </c>
      <c r="AE14" s="37">
        <v>114.27893427750371</v>
      </c>
      <c r="AF14" s="37">
        <v>111.07103462391136</v>
      </c>
      <c r="AG14" s="37">
        <v>85.928673331035782</v>
      </c>
      <c r="AH14" s="37">
        <v>112.45981925881041</v>
      </c>
      <c r="AI14" s="38">
        <v>117.30051582049033</v>
      </c>
      <c r="AJ14" s="156">
        <f t="shared" si="6"/>
        <v>2.2604987844288882</v>
      </c>
      <c r="AK14" s="158">
        <f t="shared" si="7"/>
        <v>9.8886456002633683E-3</v>
      </c>
      <c r="AL14" s="158">
        <f t="shared" si="8"/>
        <v>1.7792996606612821E-2</v>
      </c>
      <c r="AM14" s="158">
        <f t="shared" si="9"/>
        <v>-6.7574991427591602E-2</v>
      </c>
      <c r="AN14" s="158">
        <f t="shared" si="10"/>
        <v>6.5012179309000828E-3</v>
      </c>
      <c r="AO14" s="158">
        <f t="shared" si="11"/>
        <v>1.6412701840613719E-2</v>
      </c>
      <c r="AP14" s="36"/>
      <c r="AQ14" s="122"/>
      <c r="AR14" s="37"/>
      <c r="AS14" s="37"/>
      <c r="AT14" s="37"/>
      <c r="AU14" s="38"/>
      <c r="AV14" s="61">
        <v>116.22710967139071</v>
      </c>
      <c r="AW14" s="61">
        <v>2.93</v>
      </c>
      <c r="AX14" s="43">
        <v>2.4800150258899256E-2</v>
      </c>
      <c r="AY14" s="61">
        <v>0.67</v>
      </c>
      <c r="AZ14" s="63">
        <v>0.88</v>
      </c>
      <c r="BB14" s="30">
        <v>35795</v>
      </c>
      <c r="BC14" s="27">
        <v>140.435</v>
      </c>
      <c r="BD14" s="72">
        <f t="shared" si="12"/>
        <v>1.2837618549637497E-2</v>
      </c>
      <c r="BE14" s="37">
        <f t="shared" si="13"/>
        <v>105.90076163185279</v>
      </c>
      <c r="BG14" s="120" t="s">
        <v>152</v>
      </c>
      <c r="BH14" s="27">
        <v>279854</v>
      </c>
      <c r="BI14" s="72">
        <f t="shared" si="16"/>
        <v>1.1819151436267328E-2</v>
      </c>
      <c r="BJ14" s="37">
        <f t="shared" si="14"/>
        <v>108.63686652044798</v>
      </c>
      <c r="BL14" s="129">
        <f t="shared" si="1"/>
        <v>1.7212069640278105E-2</v>
      </c>
      <c r="BM14" s="130">
        <f t="shared" si="2"/>
        <v>7.3234240400147366E-3</v>
      </c>
      <c r="BN14" s="147">
        <v>35795</v>
      </c>
      <c r="BO14" s="27">
        <v>112.45981925881041</v>
      </c>
      <c r="BP14" s="27">
        <v>117.30051582049033</v>
      </c>
      <c r="BQ14" s="27">
        <v>85.928673331035782</v>
      </c>
      <c r="BR14" s="27">
        <v>114.27893427750371</v>
      </c>
    </row>
    <row r="15" spans="22:70">
      <c r="X15" s="48">
        <v>35826</v>
      </c>
      <c r="Y15" s="30">
        <v>35826</v>
      </c>
      <c r="Z15" s="27">
        <v>249.67500000000001</v>
      </c>
      <c r="AA15" s="46">
        <f t="shared" si="3"/>
        <v>2.8730706792692295</v>
      </c>
      <c r="AB15" s="36">
        <f t="shared" si="4"/>
        <v>125.4515855110767</v>
      </c>
      <c r="AC15" s="37">
        <f t="shared" si="15"/>
        <v>125.4515855110767</v>
      </c>
      <c r="AD15" s="37">
        <f t="shared" si="5"/>
        <v>110.39187903961492</v>
      </c>
      <c r="AE15" s="37">
        <v>113.3768117107423</v>
      </c>
      <c r="AF15" s="37">
        <v>111.27714586861102</v>
      </c>
      <c r="AG15" s="37">
        <v>84.157306628369213</v>
      </c>
      <c r="AH15" s="37">
        <v>117.37162404233652</v>
      </c>
      <c r="AI15" s="38">
        <v>120.96028745911721</v>
      </c>
      <c r="AJ15" s="156">
        <f t="shared" si="6"/>
        <v>2.8730706792692295</v>
      </c>
      <c r="AK15" s="158">
        <f t="shared" si="7"/>
        <v>-7.8940407736983742E-3</v>
      </c>
      <c r="AL15" s="158">
        <f t="shared" si="8"/>
        <v>1.8556705210999169E-3</v>
      </c>
      <c r="AM15" s="158">
        <f t="shared" si="9"/>
        <v>-2.0614384395793772E-2</v>
      </c>
      <c r="AN15" s="158">
        <f t="shared" si="10"/>
        <v>4.3676086409335957E-2</v>
      </c>
      <c r="AO15" s="158">
        <f t="shared" si="11"/>
        <v>3.1199962020862504E-2</v>
      </c>
      <c r="AP15" s="36"/>
      <c r="AQ15" s="122"/>
      <c r="AR15" s="37"/>
      <c r="AS15" s="37"/>
      <c r="AT15" s="37"/>
      <c r="AU15" s="38"/>
      <c r="AV15" s="61">
        <v>119.48450690089787</v>
      </c>
      <c r="AW15" s="61">
        <v>0.2</v>
      </c>
      <c r="AX15" s="43">
        <v>5.7996372672020069E-3</v>
      </c>
      <c r="AY15" s="61">
        <v>0.54</v>
      </c>
      <c r="AZ15" s="63">
        <v>-1.25</v>
      </c>
      <c r="BB15" s="30">
        <v>35825</v>
      </c>
      <c r="BC15" s="27">
        <v>142.97200000000001</v>
      </c>
      <c r="BD15" s="72">
        <f t="shared" si="12"/>
        <v>1.8065297112543233E-2</v>
      </c>
      <c r="BE15" s="37">
        <f t="shared" si="13"/>
        <v>107.81389035517682</v>
      </c>
      <c r="BG15" s="120" t="s">
        <v>153</v>
      </c>
      <c r="BH15" s="27">
        <v>284375</v>
      </c>
      <c r="BI15" s="72">
        <f t="shared" si="16"/>
        <v>1.6154852172918677E-2</v>
      </c>
      <c r="BJ15" s="37">
        <f t="shared" si="14"/>
        <v>110.39187903961492</v>
      </c>
      <c r="BL15" s="129">
        <f t="shared" si="1"/>
        <v>2.2442779482805486E-2</v>
      </c>
      <c r="BM15" s="130">
        <f t="shared" si="2"/>
        <v>3.033682025650386E-2</v>
      </c>
      <c r="BN15" s="147">
        <v>35825</v>
      </c>
      <c r="BO15" s="27">
        <v>117.37162404233652</v>
      </c>
      <c r="BP15" s="27">
        <v>120.96028745911721</v>
      </c>
      <c r="BQ15" s="27">
        <v>84.157306628369213</v>
      </c>
      <c r="BR15" s="27">
        <v>113.3768117107423</v>
      </c>
    </row>
    <row r="16" spans="22:70">
      <c r="X16" s="48" t="s">
        <v>51</v>
      </c>
      <c r="Y16" s="30">
        <v>35854</v>
      </c>
      <c r="Z16" s="27">
        <v>265.44400000000002</v>
      </c>
      <c r="AA16" s="46">
        <f t="shared" si="3"/>
        <v>6.3158105537198361</v>
      </c>
      <c r="AB16" s="36">
        <f t="shared" si="4"/>
        <v>133.37486998859416</v>
      </c>
      <c r="AC16" s="37">
        <f t="shared" si="15"/>
        <v>133.37486998859416</v>
      </c>
      <c r="AD16" s="37">
        <f t="shared" si="5"/>
        <v>111.31111585567052</v>
      </c>
      <c r="AE16" s="37">
        <v>122.12112921395951</v>
      </c>
      <c r="AF16" s="37">
        <v>111.63421696709219</v>
      </c>
      <c r="AG16" s="37">
        <v>79.028331285867566</v>
      </c>
      <c r="AH16" s="37">
        <v>118.1602247811837</v>
      </c>
      <c r="AI16" s="38">
        <v>120.85151525190844</v>
      </c>
      <c r="AJ16" s="156">
        <f t="shared" si="6"/>
        <v>6.3158105537198361</v>
      </c>
      <c r="AK16" s="158">
        <f t="shared" si="7"/>
        <v>7.7126154557305204E-2</v>
      </c>
      <c r="AL16" s="158">
        <f t="shared" si="8"/>
        <v>3.2088448683145199E-3</v>
      </c>
      <c r="AM16" s="158">
        <f t="shared" si="9"/>
        <v>-6.0945098506428264E-2</v>
      </c>
      <c r="AN16" s="158">
        <f t="shared" si="10"/>
        <v>6.7188363906656168E-3</v>
      </c>
      <c r="AO16" s="158">
        <f t="shared" si="11"/>
        <v>-8.9923899400068397E-4</v>
      </c>
      <c r="AP16" s="36"/>
      <c r="AQ16" s="122"/>
      <c r="AR16" s="37"/>
      <c r="AS16" s="37"/>
      <c r="AT16" s="37"/>
      <c r="AU16" s="38"/>
      <c r="AV16" s="61">
        <v>127.58619849660839</v>
      </c>
      <c r="AW16" s="61">
        <v>1.9000000000000001</v>
      </c>
      <c r="AX16" s="43">
        <v>-9.9002632379313615E-3</v>
      </c>
      <c r="AY16" s="61">
        <v>0.76</v>
      </c>
      <c r="AZ16" s="63">
        <v>2.36</v>
      </c>
      <c r="BB16" s="30">
        <v>35853</v>
      </c>
      <c r="BC16" s="27">
        <v>143.959</v>
      </c>
      <c r="BD16" s="72">
        <f t="shared" si="12"/>
        <v>6.9034496265003575E-3</v>
      </c>
      <c r="BE16" s="37">
        <f t="shared" si="13"/>
        <v>108.55817811628081</v>
      </c>
      <c r="BG16" s="120" t="s">
        <v>154</v>
      </c>
      <c r="BH16" s="27">
        <v>286743</v>
      </c>
      <c r="BI16" s="72">
        <f t="shared" si="16"/>
        <v>8.3270329670330767E-3</v>
      </c>
      <c r="BJ16" s="37">
        <f t="shared" si="14"/>
        <v>111.31111585567052</v>
      </c>
      <c r="BL16" s="129">
        <f t="shared" si="1"/>
        <v>3.5742569252115719E-2</v>
      </c>
      <c r="BM16" s="130">
        <f t="shared" si="2"/>
        <v>-4.1383585305189485E-2</v>
      </c>
      <c r="BN16" s="147">
        <v>35853</v>
      </c>
      <c r="BO16" s="27">
        <v>118.1602247811837</v>
      </c>
      <c r="BP16" s="27">
        <v>120.85151525190844</v>
      </c>
      <c r="BQ16" s="27">
        <v>79.028331285867566</v>
      </c>
      <c r="BR16" s="27">
        <v>122.12112921395951</v>
      </c>
    </row>
    <row r="17" spans="24:70">
      <c r="X17" s="48">
        <v>35885</v>
      </c>
      <c r="Y17" s="30">
        <v>35885</v>
      </c>
      <c r="Z17" s="27">
        <v>279.02600000000001</v>
      </c>
      <c r="AA17" s="46">
        <f t="shared" si="3"/>
        <v>5.1167101158813066</v>
      </c>
      <c r="AB17" s="36">
        <f t="shared" si="4"/>
        <v>140.19927545334409</v>
      </c>
      <c r="AC17" s="37">
        <f t="shared" si="15"/>
        <v>140.19927545334409</v>
      </c>
      <c r="AD17" s="37">
        <f t="shared" si="5"/>
        <v>111.9698763610955</v>
      </c>
      <c r="AE17" s="37">
        <v>128.10149146450271</v>
      </c>
      <c r="AF17" s="37">
        <v>113.96148867704768</v>
      </c>
      <c r="AG17" s="37">
        <v>78.223482302851963</v>
      </c>
      <c r="AH17" s="37">
        <v>120.08839535521315</v>
      </c>
      <c r="AI17" s="38">
        <v>123.40467203922108</v>
      </c>
      <c r="AJ17" s="156">
        <f t="shared" si="6"/>
        <v>5.1167101158813066</v>
      </c>
      <c r="AK17" s="158">
        <f t="shared" si="7"/>
        <v>4.8970741500968806E-2</v>
      </c>
      <c r="AL17" s="158">
        <f t="shared" si="8"/>
        <v>2.0847297299908751E-2</v>
      </c>
      <c r="AM17" s="158">
        <f t="shared" si="9"/>
        <v>-1.0184309473829534E-2</v>
      </c>
      <c r="AN17" s="158">
        <f t="shared" si="10"/>
        <v>1.6318271039177157E-2</v>
      </c>
      <c r="AO17" s="158">
        <f t="shared" si="11"/>
        <v>2.1126394501473467E-2</v>
      </c>
      <c r="AP17" s="36"/>
      <c r="AQ17" s="122"/>
      <c r="AR17" s="37"/>
      <c r="AS17" s="37"/>
      <c r="AT17" s="37"/>
      <c r="AU17" s="38"/>
      <c r="AV17" s="61">
        <v>132.99315634775905</v>
      </c>
      <c r="AW17" s="61">
        <v>5.05</v>
      </c>
      <c r="AX17" s="43">
        <v>5.4001557087928198E-3</v>
      </c>
      <c r="AY17" s="61">
        <v>1.26</v>
      </c>
      <c r="AZ17" s="63">
        <v>4.84</v>
      </c>
      <c r="BB17" s="30">
        <v>35885</v>
      </c>
      <c r="BC17" s="27">
        <v>143.89699999999999</v>
      </c>
      <c r="BD17" s="72">
        <f t="shared" si="12"/>
        <v>-4.3067817920383611E-4</v>
      </c>
      <c r="BE17" s="37">
        <f t="shared" si="13"/>
        <v>108.511424477792</v>
      </c>
      <c r="BG17" s="120" t="s">
        <v>155</v>
      </c>
      <c r="BH17" s="27">
        <v>288440</v>
      </c>
      <c r="BI17" s="72">
        <f t="shared" si="16"/>
        <v>5.9181915513195626E-3</v>
      </c>
      <c r="BJ17" s="37">
        <f t="shared" si="14"/>
        <v>111.9698763610955</v>
      </c>
      <c r="BL17" s="129">
        <f t="shared" si="1"/>
        <v>2.8542646355066315E-2</v>
      </c>
      <c r="BM17" s="130">
        <f t="shared" si="2"/>
        <v>-2.0428095145902492E-2</v>
      </c>
      <c r="BN17" s="147">
        <v>35885</v>
      </c>
      <c r="BO17" s="27">
        <v>120.08839535521315</v>
      </c>
      <c r="BP17" s="27">
        <v>123.40467203922108</v>
      </c>
      <c r="BQ17" s="27">
        <v>78.223482302851963</v>
      </c>
      <c r="BR17" s="27">
        <v>128.10149146450271</v>
      </c>
    </row>
    <row r="18" spans="24:70">
      <c r="X18" s="48">
        <v>35915</v>
      </c>
      <c r="Y18" s="30">
        <v>35915</v>
      </c>
      <c r="Z18" s="27">
        <v>279.66800000000001</v>
      </c>
      <c r="AA18" s="46">
        <f t="shared" si="3"/>
        <v>0.23008608516768003</v>
      </c>
      <c r="AB18" s="36">
        <f t="shared" si="4"/>
        <v>140.52185447766814</v>
      </c>
      <c r="AC18" s="37">
        <f t="shared" si="15"/>
        <v>140.52185447766814</v>
      </c>
      <c r="AD18" s="37">
        <f t="shared" si="5"/>
        <v>111.96521806641955</v>
      </c>
      <c r="AE18" s="37">
        <v>130.65039215608971</v>
      </c>
      <c r="AF18" s="37">
        <v>112.62706814392237</v>
      </c>
      <c r="AG18" s="37">
        <v>77.361209213460384</v>
      </c>
      <c r="AH18" s="37">
        <v>119.83491858767357</v>
      </c>
      <c r="AI18" s="38">
        <v>121.79875917962785</v>
      </c>
      <c r="AJ18" s="156">
        <f t="shared" si="6"/>
        <v>0.23008608516768003</v>
      </c>
      <c r="AK18" s="158">
        <f t="shared" si="7"/>
        <v>1.9897509876325659E-2</v>
      </c>
      <c r="AL18" s="158">
        <f t="shared" si="8"/>
        <v>-1.170939892604328E-2</v>
      </c>
      <c r="AM18" s="158">
        <f t="shared" si="9"/>
        <v>-1.1023199990677801E-2</v>
      </c>
      <c r="AN18" s="158">
        <f t="shared" si="10"/>
        <v>-2.1107515575490288E-3</v>
      </c>
      <c r="AO18" s="158">
        <f t="shared" si="11"/>
        <v>-1.3013387848742286E-2</v>
      </c>
      <c r="AP18" s="36"/>
      <c r="AQ18" s="122"/>
      <c r="AR18" s="37"/>
      <c r="AS18" s="37"/>
      <c r="AT18" s="37"/>
      <c r="AU18" s="38"/>
      <c r="AV18" s="61">
        <v>134.31258248849363</v>
      </c>
      <c r="AW18" s="61">
        <v>-0.13</v>
      </c>
      <c r="AX18" s="43">
        <v>-3.3900079609184064E-2</v>
      </c>
      <c r="AY18" s="61">
        <v>0.66</v>
      </c>
      <c r="AZ18" s="63">
        <v>0.96</v>
      </c>
      <c r="BB18" s="30">
        <v>35915</v>
      </c>
      <c r="BC18" s="27">
        <v>144.69399999999999</v>
      </c>
      <c r="BD18" s="72">
        <f t="shared" si="12"/>
        <v>5.5386839197482107E-3</v>
      </c>
      <c r="BE18" s="37">
        <f t="shared" si="13"/>
        <v>109.11243495965613</v>
      </c>
      <c r="BG18" s="120" t="s">
        <v>156</v>
      </c>
      <c r="BH18" s="27">
        <v>288428</v>
      </c>
      <c r="BI18" s="72">
        <f t="shared" si="16"/>
        <v>-4.1603106365251108E-5</v>
      </c>
      <c r="BJ18" s="37">
        <f t="shared" si="14"/>
        <v>111.96521806641955</v>
      </c>
      <c r="BL18" s="129">
        <f t="shared" si="1"/>
        <v>1.1296288726557746E-3</v>
      </c>
      <c r="BM18" s="130">
        <f t="shared" si="2"/>
        <v>-1.8767881003669884E-2</v>
      </c>
      <c r="BN18" s="147">
        <v>35915</v>
      </c>
      <c r="BO18" s="27">
        <v>119.83491858767357</v>
      </c>
      <c r="BP18" s="27">
        <v>121.79875917962785</v>
      </c>
      <c r="BQ18" s="27">
        <v>77.361209213460384</v>
      </c>
      <c r="BR18" s="27">
        <v>130.65039215608971</v>
      </c>
    </row>
    <row r="19" spans="24:70">
      <c r="X19" s="48">
        <v>35946</v>
      </c>
      <c r="Y19" s="30">
        <v>35946</v>
      </c>
      <c r="Z19" s="27">
        <v>278.04399999999998</v>
      </c>
      <c r="AA19" s="46">
        <f t="shared" si="3"/>
        <v>-0.5806885306863907</v>
      </c>
      <c r="AB19" s="36">
        <f t="shared" si="4"/>
        <v>139.70586018560851</v>
      </c>
      <c r="AC19" s="37">
        <f t="shared" si="15"/>
        <v>139.70586018560851</v>
      </c>
      <c r="AD19" s="37">
        <f t="shared" si="5"/>
        <v>113.11271132159705</v>
      </c>
      <c r="AE19" s="37">
        <v>127.74329528500003</v>
      </c>
      <c r="AF19" s="37">
        <v>112.81816999503275</v>
      </c>
      <c r="AG19" s="37">
        <v>74.057044362461909</v>
      </c>
      <c r="AH19" s="37">
        <v>117.83215504312898</v>
      </c>
      <c r="AI19" s="38">
        <v>120.60643243540562</v>
      </c>
      <c r="AJ19" s="156">
        <f t="shared" si="6"/>
        <v>-0.5806885306863907</v>
      </c>
      <c r="AK19" s="158">
        <f t="shared" si="7"/>
        <v>-2.2250961693375815E-2</v>
      </c>
      <c r="AL19" s="158">
        <f t="shared" si="8"/>
        <v>1.6967666322111885E-3</v>
      </c>
      <c r="AM19" s="158">
        <f t="shared" si="9"/>
        <v>-4.2710873893935575E-2</v>
      </c>
      <c r="AN19" s="158">
        <f t="shared" si="10"/>
        <v>-1.671268748832444E-2</v>
      </c>
      <c r="AO19" s="158">
        <f t="shared" si="11"/>
        <v>-9.789317660156116E-3</v>
      </c>
      <c r="AP19" s="36"/>
      <c r="AQ19" s="122"/>
      <c r="AR19" s="37"/>
      <c r="AS19" s="37"/>
      <c r="AT19" s="37"/>
      <c r="AU19" s="38"/>
      <c r="AV19" s="61">
        <v>132.64904930869221</v>
      </c>
      <c r="AW19" s="61">
        <v>0.08</v>
      </c>
      <c r="AX19" s="43">
        <v>7.6002633612917148E-3</v>
      </c>
      <c r="AY19" s="61">
        <v>0.48</v>
      </c>
      <c r="AZ19" s="63">
        <v>-1.46</v>
      </c>
      <c r="BB19" s="30">
        <v>35944</v>
      </c>
      <c r="BC19" s="27">
        <v>146.72800000000001</v>
      </c>
      <c r="BD19" s="72">
        <f t="shared" si="12"/>
        <v>1.4057251855640329E-2</v>
      </c>
      <c r="BE19" s="37">
        <f t="shared" si="13"/>
        <v>110.64625593846618</v>
      </c>
      <c r="BG19" s="120" t="s">
        <v>157</v>
      </c>
      <c r="BH19" s="27">
        <v>291384</v>
      </c>
      <c r="BI19" s="72">
        <f t="shared" si="16"/>
        <v>1.0248658243998454E-2</v>
      </c>
      <c r="BJ19" s="37">
        <f t="shared" si="14"/>
        <v>113.11271132159705</v>
      </c>
      <c r="BL19" s="129">
        <f t="shared" si="1"/>
        <v>2.2208864685672736E-3</v>
      </c>
      <c r="BM19" s="130">
        <f t="shared" si="2"/>
        <v>2.4471848161943088E-2</v>
      </c>
      <c r="BN19" s="147">
        <v>35944</v>
      </c>
      <c r="BO19" s="27">
        <v>117.83215504312898</v>
      </c>
      <c r="BP19" s="27">
        <v>120.60643243540562</v>
      </c>
      <c r="BQ19" s="27">
        <v>74.057044362461909</v>
      </c>
      <c r="BR19" s="27">
        <v>127.74329528500003</v>
      </c>
    </row>
    <row r="20" spans="24:70">
      <c r="X20" s="48">
        <v>35976</v>
      </c>
      <c r="Y20" s="30">
        <v>35976</v>
      </c>
      <c r="Z20" s="27">
        <v>285.08</v>
      </c>
      <c r="AA20" s="46">
        <f t="shared" si="3"/>
        <v>2.530534735509482</v>
      </c>
      <c r="AB20" s="36">
        <f t="shared" si="4"/>
        <v>143.24116550514765</v>
      </c>
      <c r="AC20" s="37">
        <f t="shared" si="15"/>
        <v>143.24116550514765</v>
      </c>
      <c r="AD20" s="37">
        <f t="shared" si="5"/>
        <v>113.94072320024846</v>
      </c>
      <c r="AE20" s="37">
        <v>126.29793934614746</v>
      </c>
      <c r="AF20" s="37">
        <v>113.51611841596016</v>
      </c>
      <c r="AG20" s="37">
        <v>71.112919543503295</v>
      </c>
      <c r="AH20" s="37">
        <v>117.75848423423805</v>
      </c>
      <c r="AI20" s="38">
        <v>121.07854855725974</v>
      </c>
      <c r="AJ20" s="156">
        <f t="shared" si="6"/>
        <v>2.530534735509482</v>
      </c>
      <c r="AK20" s="158">
        <f t="shared" si="7"/>
        <v>-1.1314534634697893E-2</v>
      </c>
      <c r="AL20" s="158">
        <f t="shared" si="8"/>
        <v>6.1864894720251584E-3</v>
      </c>
      <c r="AM20" s="158">
        <f t="shared" si="9"/>
        <v>-3.9754824734146932E-2</v>
      </c>
      <c r="AN20" s="158">
        <f t="shared" si="10"/>
        <v>-6.2521820859473554E-4</v>
      </c>
      <c r="AO20" s="158">
        <f t="shared" si="11"/>
        <v>3.914518590100613E-3</v>
      </c>
      <c r="AP20" s="36"/>
      <c r="AQ20" s="122"/>
      <c r="AR20" s="37"/>
      <c r="AS20" s="37"/>
      <c r="AT20" s="37"/>
      <c r="AU20" s="38"/>
      <c r="AV20" s="61">
        <v>135.81641258546037</v>
      </c>
      <c r="AW20" s="61">
        <v>0.57000000000000006</v>
      </c>
      <c r="AX20" s="43">
        <v>3.5999910710480254E-3</v>
      </c>
      <c r="AY20" s="61">
        <v>1.69</v>
      </c>
      <c r="AZ20" s="63">
        <v>-0.86</v>
      </c>
      <c r="BB20" s="30">
        <v>35976</v>
      </c>
      <c r="BC20" s="27">
        <v>147.02099999999999</v>
      </c>
      <c r="BD20" s="72">
        <f t="shared" si="12"/>
        <v>1.9968922087125751E-3</v>
      </c>
      <c r="BE20" s="37">
        <f t="shared" si="13"/>
        <v>110.86720458487292</v>
      </c>
      <c r="BG20" s="120" t="s">
        <v>158</v>
      </c>
      <c r="BH20" s="27">
        <v>293517</v>
      </c>
      <c r="BI20" s="72">
        <f t="shared" si="16"/>
        <v>7.3202372127501025E-3</v>
      </c>
      <c r="BJ20" s="37">
        <f t="shared" si="14"/>
        <v>113.94072320024846</v>
      </c>
      <c r="BL20" s="129">
        <f t="shared" si="1"/>
        <v>1.6312792283922462E-2</v>
      </c>
      <c r="BM20" s="130">
        <f t="shared" si="2"/>
        <v>2.7627326918620354E-2</v>
      </c>
      <c r="BN20" s="147">
        <v>35976</v>
      </c>
      <c r="BO20" s="27">
        <v>117.75848423423805</v>
      </c>
      <c r="BP20" s="27">
        <v>121.07854855725974</v>
      </c>
      <c r="BQ20" s="27">
        <v>71.112919543503295</v>
      </c>
      <c r="BR20" s="27">
        <v>126.29793934614746</v>
      </c>
    </row>
    <row r="21" spans="24:70">
      <c r="X21" s="48">
        <v>36007</v>
      </c>
      <c r="Y21" s="30">
        <v>36007</v>
      </c>
      <c r="Z21" s="27">
        <v>285.39800000000002</v>
      </c>
      <c r="AA21" s="46">
        <f t="shared" si="3"/>
        <v>0.1115476357513856</v>
      </c>
      <c r="AB21" s="36">
        <f t="shared" si="4"/>
        <v>143.40094763869138</v>
      </c>
      <c r="AC21" s="37">
        <f t="shared" si="15"/>
        <v>143.40094763869138</v>
      </c>
      <c r="AD21" s="37">
        <f t="shared" si="5"/>
        <v>114.9077075367326</v>
      </c>
      <c r="AE21" s="37">
        <v>119.63025248016804</v>
      </c>
      <c r="AF21" s="37">
        <v>113.11443022606902</v>
      </c>
      <c r="AG21" s="37">
        <v>66.778766752745256</v>
      </c>
      <c r="AH21" s="37">
        <v>114.02007491559586</v>
      </c>
      <c r="AI21" s="38">
        <v>117.23361639675666</v>
      </c>
      <c r="AJ21" s="156">
        <f t="shared" si="6"/>
        <v>0.1115476357513856</v>
      </c>
      <c r="AK21" s="158">
        <f t="shared" si="7"/>
        <v>-5.279331476426663E-2</v>
      </c>
      <c r="AL21" s="158">
        <f t="shared" si="8"/>
        <v>-3.5386004692234962E-3</v>
      </c>
      <c r="AM21" s="158">
        <f t="shared" si="9"/>
        <v>-6.0947473659925144E-2</v>
      </c>
      <c r="AN21" s="158">
        <f t="shared" si="10"/>
        <v>-3.1746411674304365E-2</v>
      </c>
      <c r="AO21" s="158">
        <f t="shared" si="11"/>
        <v>-3.1755684275359131E-2</v>
      </c>
      <c r="AP21" s="36"/>
      <c r="AQ21" s="122"/>
      <c r="AR21" s="37"/>
      <c r="AS21" s="37"/>
      <c r="AT21" s="37"/>
      <c r="AU21" s="38"/>
      <c r="AV21" s="61">
        <v>135.61817224255185</v>
      </c>
      <c r="AW21" s="61">
        <v>0.23</v>
      </c>
      <c r="AX21" s="43">
        <v>-2.9002621222262714E-3</v>
      </c>
      <c r="AY21" s="61">
        <v>-0.27</v>
      </c>
      <c r="AZ21" s="63">
        <v>-0.19</v>
      </c>
      <c r="BB21" s="30">
        <v>36007</v>
      </c>
      <c r="BC21" s="27">
        <v>148.982</v>
      </c>
      <c r="BD21" s="72">
        <f t="shared" si="12"/>
        <v>1.3338230592908618E-2</v>
      </c>
      <c r="BE21" s="37">
        <f t="shared" si="13"/>
        <v>112.34597692481714</v>
      </c>
      <c r="BG21" s="120" t="s">
        <v>159</v>
      </c>
      <c r="BH21" s="27">
        <v>296008</v>
      </c>
      <c r="BI21" s="72">
        <f t="shared" si="16"/>
        <v>8.4867316032801732E-3</v>
      </c>
      <c r="BJ21" s="37">
        <f t="shared" si="14"/>
        <v>114.9077075367326</v>
      </c>
      <c r="BL21" s="129">
        <f t="shared" si="1"/>
        <v>4.8011039803970146E-3</v>
      </c>
      <c r="BM21" s="130">
        <f t="shared" si="2"/>
        <v>5.7594418744663645E-2</v>
      </c>
      <c r="BN21" s="147">
        <v>36007</v>
      </c>
      <c r="BO21" s="27">
        <v>114.02007491559586</v>
      </c>
      <c r="BP21" s="27">
        <v>117.23361639675666</v>
      </c>
      <c r="BQ21" s="27">
        <v>66.778766752745256</v>
      </c>
      <c r="BR21" s="27">
        <v>119.63025248016804</v>
      </c>
    </row>
    <row r="22" spans="24:70">
      <c r="X22" s="48">
        <v>36038</v>
      </c>
      <c r="Y22" s="30">
        <v>36038</v>
      </c>
      <c r="Z22" s="27">
        <v>245.6</v>
      </c>
      <c r="AA22" s="46">
        <f t="shared" si="3"/>
        <v>-13.944736823663806</v>
      </c>
      <c r="AB22" s="36">
        <f t="shared" si="4"/>
        <v>123.40406288783593</v>
      </c>
      <c r="AC22" s="37">
        <f t="shared" si="15"/>
        <v>123.40406288783593</v>
      </c>
      <c r="AD22" s="37">
        <f t="shared" si="5"/>
        <v>117.1277731410493</v>
      </c>
      <c r="AE22" s="37">
        <v>98.971522043328079</v>
      </c>
      <c r="AF22" s="37">
        <v>112.81022818919746</v>
      </c>
      <c r="AG22" s="37">
        <v>62.897626356731003</v>
      </c>
      <c r="AH22" s="37">
        <v>112.10039132789169</v>
      </c>
      <c r="AI22" s="38">
        <v>114.21743088186957</v>
      </c>
      <c r="AJ22" s="156">
        <f t="shared" si="6"/>
        <v>-13.944736823663806</v>
      </c>
      <c r="AK22" s="158">
        <f t="shared" si="7"/>
        <v>-0.17268817885563437</v>
      </c>
      <c r="AL22" s="158">
        <f t="shared" si="8"/>
        <v>-2.6893300550918653E-3</v>
      </c>
      <c r="AM22" s="158">
        <f t="shared" si="9"/>
        <v>-5.8119378130844224E-2</v>
      </c>
      <c r="AN22" s="158">
        <f t="shared" si="10"/>
        <v>-1.6836364904384005E-2</v>
      </c>
      <c r="AO22" s="158">
        <f t="shared" si="11"/>
        <v>-2.572799174495588E-2</v>
      </c>
      <c r="AP22" s="36"/>
      <c r="AQ22" s="122"/>
      <c r="AR22" s="37"/>
      <c r="AS22" s="37"/>
      <c r="AT22" s="37"/>
      <c r="AU22" s="38"/>
      <c r="AV22" s="61">
        <v>117.5526744907211</v>
      </c>
      <c r="AW22" s="61">
        <v>-3.7</v>
      </c>
      <c r="AX22" s="43">
        <v>5.9200084361032745E-2</v>
      </c>
      <c r="AY22" s="61">
        <v>-1.67</v>
      </c>
      <c r="AZ22" s="63">
        <v>-7.75</v>
      </c>
      <c r="BB22" s="30">
        <v>36038</v>
      </c>
      <c r="BC22" s="27">
        <v>152.02000000000001</v>
      </c>
      <c r="BD22" s="72">
        <f t="shared" si="12"/>
        <v>2.0391725174853326E-2</v>
      </c>
      <c r="BE22" s="37">
        <f t="shared" si="13"/>
        <v>114.63690521076842</v>
      </c>
      <c r="BG22" s="120" t="s">
        <v>160</v>
      </c>
      <c r="BH22" s="27">
        <v>301727</v>
      </c>
      <c r="BI22" s="72">
        <f t="shared" si="16"/>
        <v>1.9320423772330564E-2</v>
      </c>
      <c r="BJ22" s="37">
        <f t="shared" si="14"/>
        <v>117.1277731410493</v>
      </c>
      <c r="BL22" s="129">
        <f t="shared" si="1"/>
        <v>-6.0063472232153747E-2</v>
      </c>
      <c r="BM22" s="130">
        <f t="shared" si="2"/>
        <v>0.11262470662348062</v>
      </c>
      <c r="BN22" s="147">
        <v>36038</v>
      </c>
      <c r="BO22" s="27">
        <v>112.10039132789169</v>
      </c>
      <c r="BP22" s="27">
        <v>114.21743088186957</v>
      </c>
      <c r="BQ22" s="27">
        <v>62.897626356731003</v>
      </c>
      <c r="BR22" s="27">
        <v>98.971522043328079</v>
      </c>
    </row>
    <row r="23" spans="24:70">
      <c r="X23" s="48">
        <v>36068</v>
      </c>
      <c r="Y23" s="30">
        <v>36068</v>
      </c>
      <c r="Z23" s="27">
        <v>244.95699999999999</v>
      </c>
      <c r="AA23" s="46">
        <f t="shared" si="3"/>
        <v>-0.26180781758957661</v>
      </c>
      <c r="AB23" s="36">
        <f t="shared" si="4"/>
        <v>123.08098140397242</v>
      </c>
      <c r="AC23" s="37">
        <f t="shared" si="15"/>
        <v>123.08098140397242</v>
      </c>
      <c r="AD23" s="37">
        <f t="shared" si="5"/>
        <v>119.01593524970404</v>
      </c>
      <c r="AE23" s="37">
        <v>104.93501125732546</v>
      </c>
      <c r="AF23" s="37">
        <v>113.81737839709135</v>
      </c>
      <c r="AG23" s="37">
        <v>68.329217624896486</v>
      </c>
      <c r="AH23" s="37">
        <v>112.54474895553646</v>
      </c>
      <c r="AI23" s="38">
        <v>114.071575522617</v>
      </c>
      <c r="AJ23" s="156">
        <f t="shared" si="6"/>
        <v>-0.26180781758957661</v>
      </c>
      <c r="AK23" s="158">
        <f t="shared" si="7"/>
        <v>6.0254597392032316E-2</v>
      </c>
      <c r="AL23" s="158">
        <f t="shared" si="8"/>
        <v>8.9278270601913512E-3</v>
      </c>
      <c r="AM23" s="158">
        <f t="shared" si="9"/>
        <v>8.6356061154988506E-2</v>
      </c>
      <c r="AN23" s="158">
        <f t="shared" si="10"/>
        <v>3.9639257488854884E-3</v>
      </c>
      <c r="AO23" s="158">
        <f t="shared" si="11"/>
        <v>-1.2769973735745621E-3</v>
      </c>
      <c r="AP23" s="36"/>
      <c r="AQ23" s="122"/>
      <c r="AR23" s="37"/>
      <c r="AS23" s="37"/>
      <c r="AT23" s="37"/>
      <c r="AU23" s="38"/>
      <c r="AV23" s="61">
        <v>119.65205385082719</v>
      </c>
      <c r="AW23" s="61">
        <v>-0.5</v>
      </c>
      <c r="AX23" s="43">
        <v>3.1599926991181526E-2</v>
      </c>
      <c r="AY23" s="61">
        <v>0.81</v>
      </c>
      <c r="AZ23" s="63">
        <v>-2.99</v>
      </c>
      <c r="BB23" s="30">
        <v>36068</v>
      </c>
      <c r="BC23" s="27">
        <v>154.61600000000001</v>
      </c>
      <c r="BD23" s="72">
        <f t="shared" si="12"/>
        <v>1.7076700434153436E-2</v>
      </c>
      <c r="BE23" s="37">
        <f t="shared" si="13"/>
        <v>116.59452529975115</v>
      </c>
      <c r="BG23" s="120" t="s">
        <v>161</v>
      </c>
      <c r="BH23" s="27">
        <v>306591</v>
      </c>
      <c r="BI23" s="72">
        <f t="shared" si="16"/>
        <v>1.6120532799517528E-2</v>
      </c>
      <c r="BJ23" s="37">
        <f t="shared" si="14"/>
        <v>119.01593524970404</v>
      </c>
      <c r="BL23" s="129">
        <f t="shared" si="1"/>
        <v>6.7512273118108812E-3</v>
      </c>
      <c r="BM23" s="130">
        <f t="shared" si="2"/>
        <v>-5.3503370080221435E-2</v>
      </c>
      <c r="BN23" s="147">
        <v>36068</v>
      </c>
      <c r="BO23" s="27">
        <v>112.54474895553646</v>
      </c>
      <c r="BP23" s="27">
        <v>114.071575522617</v>
      </c>
      <c r="BQ23" s="27">
        <v>68.329217624896486</v>
      </c>
      <c r="BR23" s="27">
        <v>104.93501125732546</v>
      </c>
    </row>
    <row r="24" spans="24:70">
      <c r="X24" s="48">
        <v>36099</v>
      </c>
      <c r="Y24" s="30">
        <v>36099</v>
      </c>
      <c r="Z24" s="27">
        <v>262.64999999999998</v>
      </c>
      <c r="AA24" s="46">
        <f t="shared" si="3"/>
        <v>7.2229003457749741</v>
      </c>
      <c r="AB24" s="36">
        <f t="shared" si="4"/>
        <v>131.97099803538316</v>
      </c>
      <c r="AC24" s="37">
        <f t="shared" si="15"/>
        <v>131.97099803538316</v>
      </c>
      <c r="AD24" s="37">
        <f t="shared" si="5"/>
        <v>118.61571009879471</v>
      </c>
      <c r="AE24" s="37">
        <v>109.87026085758367</v>
      </c>
      <c r="AF24" s="37">
        <v>112.31931193518162</v>
      </c>
      <c r="AG24" s="37">
        <v>66.187207307697449</v>
      </c>
      <c r="AH24" s="37">
        <v>111.00341310483168</v>
      </c>
      <c r="AI24" s="38">
        <v>112.62031642865999</v>
      </c>
      <c r="AJ24" s="156">
        <f t="shared" si="6"/>
        <v>7.2229003457749741</v>
      </c>
      <c r="AK24" s="158">
        <f t="shared" si="7"/>
        <v>4.7031486832891378E-2</v>
      </c>
      <c r="AL24" s="158">
        <f t="shared" si="8"/>
        <v>-1.3162018691760813E-2</v>
      </c>
      <c r="AM24" s="158">
        <f t="shared" si="9"/>
        <v>-3.1348380556000532E-2</v>
      </c>
      <c r="AN24" s="158">
        <f t="shared" si="10"/>
        <v>-1.3695315552338383E-2</v>
      </c>
      <c r="AO24" s="158">
        <f t="shared" si="11"/>
        <v>-1.2722355129295648E-2</v>
      </c>
      <c r="AP24" s="36"/>
      <c r="AQ24" s="122"/>
      <c r="AR24" s="37"/>
      <c r="AS24" s="37"/>
      <c r="AT24" s="37"/>
      <c r="AU24" s="38"/>
      <c r="AV24" s="61">
        <v>130.48945243474122</v>
      </c>
      <c r="AW24" s="61">
        <v>-1.83</v>
      </c>
      <c r="AX24" s="43">
        <v>-7.4997726498020612E-3</v>
      </c>
      <c r="AY24" s="61">
        <v>-0.61</v>
      </c>
      <c r="AZ24" s="63">
        <v>-2.0300000000000002</v>
      </c>
      <c r="BB24" s="30">
        <v>36098</v>
      </c>
      <c r="BC24" s="27">
        <v>153.94399999999999</v>
      </c>
      <c r="BD24" s="72">
        <f t="shared" si="12"/>
        <v>-4.3462513582037676E-3</v>
      </c>
      <c r="BE24" s="37">
        <f t="shared" si="13"/>
        <v>116.08777618580798</v>
      </c>
      <c r="BG24" s="120" t="s">
        <v>162</v>
      </c>
      <c r="BH24" s="27">
        <v>305560</v>
      </c>
      <c r="BI24" s="72">
        <f t="shared" si="16"/>
        <v>-3.362786252694927E-3</v>
      </c>
      <c r="BJ24" s="37">
        <f t="shared" si="14"/>
        <v>118.61571009879471</v>
      </c>
      <c r="BL24" s="129">
        <f t="shared" si="1"/>
        <v>3.4433108602527407E-2</v>
      </c>
      <c r="BM24" s="130">
        <f t="shared" si="2"/>
        <v>-1.2598378230363971E-2</v>
      </c>
      <c r="BN24" s="147">
        <v>36098</v>
      </c>
      <c r="BO24" s="27">
        <v>111.00341310483168</v>
      </c>
      <c r="BP24" s="27">
        <v>112.62031642865999</v>
      </c>
      <c r="BQ24" s="27">
        <v>66.187207307697449</v>
      </c>
      <c r="BR24" s="27">
        <v>109.87026085758367</v>
      </c>
    </row>
    <row r="25" spans="24:70">
      <c r="X25" s="48">
        <v>36129</v>
      </c>
      <c r="Y25" s="30">
        <v>36129</v>
      </c>
      <c r="Z25" s="27">
        <v>281.21899999999999</v>
      </c>
      <c r="AA25" s="46">
        <f t="shared" si="3"/>
        <v>7.0698648391395391</v>
      </c>
      <c r="AB25" s="36">
        <f t="shared" si="4"/>
        <v>141.30116922334824</v>
      </c>
      <c r="AC25" s="37">
        <f t="shared" si="15"/>
        <v>141.30116922334824</v>
      </c>
      <c r="AD25" s="37">
        <f t="shared" si="5"/>
        <v>120.30550649249825</v>
      </c>
      <c r="AE25" s="37">
        <v>114.14028956331263</v>
      </c>
      <c r="AF25" s="37">
        <v>112.73615023781477</v>
      </c>
      <c r="AG25" s="37">
        <v>59.418454705348566</v>
      </c>
      <c r="AH25" s="37">
        <v>112.10464113030031</v>
      </c>
      <c r="AI25" s="38">
        <v>114.56450017947826</v>
      </c>
      <c r="AJ25" s="156">
        <f t="shared" si="6"/>
        <v>7.0698648391395391</v>
      </c>
      <c r="AK25" s="158">
        <f t="shared" si="7"/>
        <v>3.8864281129393774E-2</v>
      </c>
      <c r="AL25" s="158">
        <f t="shared" si="8"/>
        <v>3.7111899587998209E-3</v>
      </c>
      <c r="AM25" s="158">
        <f t="shared" si="9"/>
        <v>-0.10226678051064542</v>
      </c>
      <c r="AN25" s="158">
        <f t="shared" si="10"/>
        <v>9.9206681548487108E-3</v>
      </c>
      <c r="AO25" s="158">
        <f t="shared" si="11"/>
        <v>1.7263170735715594E-2</v>
      </c>
      <c r="AP25" s="36"/>
      <c r="AQ25" s="122"/>
      <c r="AR25" s="37"/>
      <c r="AS25" s="37"/>
      <c r="AT25" s="37"/>
      <c r="AU25" s="38"/>
      <c r="AV25" s="61">
        <v>138.27003267628362</v>
      </c>
      <c r="AW25" s="61">
        <v>1.98</v>
      </c>
      <c r="AX25" s="43">
        <v>-9.2998555156496021E-3</v>
      </c>
      <c r="AY25" s="61">
        <v>0.85</v>
      </c>
      <c r="AZ25" s="63">
        <v>0.2</v>
      </c>
      <c r="BB25" s="30">
        <v>36129</v>
      </c>
      <c r="BC25" s="27">
        <v>156.58600000000001</v>
      </c>
      <c r="BD25" s="72">
        <f t="shared" si="12"/>
        <v>1.7162084913994846E-2</v>
      </c>
      <c r="BE25" s="37">
        <f t="shared" si="13"/>
        <v>118.08008445818565</v>
      </c>
      <c r="BG25" s="120" t="s">
        <v>163</v>
      </c>
      <c r="BH25" s="27">
        <v>309913</v>
      </c>
      <c r="BI25" s="72">
        <f t="shared" si="16"/>
        <v>1.4245974604005784E-2</v>
      </c>
      <c r="BJ25" s="37">
        <f t="shared" si="14"/>
        <v>120.30550649249825</v>
      </c>
      <c r="BL25" s="129">
        <f t="shared" si="1"/>
        <v>4.2472311497700588E-2</v>
      </c>
      <c r="BM25" s="130">
        <f t="shared" si="2"/>
        <v>3.6080303683068138E-3</v>
      </c>
      <c r="BN25" s="147">
        <v>36129</v>
      </c>
      <c r="BO25" s="27">
        <v>112.10464113030031</v>
      </c>
      <c r="BP25" s="27">
        <v>114.56450017947826</v>
      </c>
      <c r="BQ25" s="27">
        <v>59.418454705348566</v>
      </c>
      <c r="BR25" s="27">
        <v>114.14028956331263</v>
      </c>
    </row>
    <row r="26" spans="24:70">
      <c r="X26" s="48">
        <v>36160</v>
      </c>
      <c r="Y26" s="30">
        <v>36160</v>
      </c>
      <c r="Z26" s="27">
        <v>291.30700000000002</v>
      </c>
      <c r="AA26" s="46">
        <f t="shared" si="3"/>
        <v>3.5872398379910297</v>
      </c>
      <c r="AB26" s="36">
        <f t="shared" si="4"/>
        <v>146.36998105727531</v>
      </c>
      <c r="AC26" s="37">
        <f t="shared" si="15"/>
        <v>146.36998105727531</v>
      </c>
      <c r="AD26" s="37">
        <f t="shared" si="5"/>
        <v>121.60361794219837</v>
      </c>
      <c r="AE26" s="37">
        <v>120.50071059803001</v>
      </c>
      <c r="AF26" s="37">
        <v>115.50718710269095</v>
      </c>
      <c r="AG26" s="37">
        <v>58.098611752453152</v>
      </c>
      <c r="AH26" s="37">
        <v>112.20031543314936</v>
      </c>
      <c r="AI26" s="38">
        <v>114.28796923900661</v>
      </c>
      <c r="AJ26" s="156">
        <f t="shared" si="6"/>
        <v>3.5872398379910297</v>
      </c>
      <c r="AK26" s="158">
        <f t="shared" si="7"/>
        <v>5.5724591719993111E-2</v>
      </c>
      <c r="AL26" s="158">
        <f t="shared" si="8"/>
        <v>2.4579842925545492E-2</v>
      </c>
      <c r="AM26" s="158">
        <f t="shared" si="9"/>
        <v>-2.2212677179849427E-2</v>
      </c>
      <c r="AN26" s="158">
        <f t="shared" si="10"/>
        <v>8.534374838045089E-4</v>
      </c>
      <c r="AO26" s="158">
        <f t="shared" si="11"/>
        <v>-2.4137576652316639E-3</v>
      </c>
      <c r="AP26" s="36"/>
      <c r="AQ26" s="122"/>
      <c r="AR26" s="37"/>
      <c r="AS26" s="37"/>
      <c r="AT26" s="37"/>
      <c r="AU26" s="38"/>
      <c r="AV26" s="61">
        <v>145.04591585430677</v>
      </c>
      <c r="AW26" s="61">
        <v>2.44</v>
      </c>
      <c r="AX26" s="43">
        <v>2.1199743803659965E-2</v>
      </c>
      <c r="AY26" s="61">
        <v>3.59</v>
      </c>
      <c r="AZ26" s="63">
        <v>3.12</v>
      </c>
      <c r="BB26" s="30">
        <v>36160</v>
      </c>
      <c r="BC26" s="27">
        <v>159.00299999999999</v>
      </c>
      <c r="BD26" s="72">
        <f t="shared" si="12"/>
        <v>1.543560727012605E-2</v>
      </c>
      <c r="BE26" s="37">
        <f t="shared" si="13"/>
        <v>119.90272226830552</v>
      </c>
      <c r="BG26" s="120" t="s">
        <v>164</v>
      </c>
      <c r="BH26" s="27">
        <v>313257</v>
      </c>
      <c r="BI26" s="72">
        <f t="shared" si="16"/>
        <v>1.0790124970556203E-2</v>
      </c>
      <c r="BJ26" s="37">
        <f t="shared" si="14"/>
        <v>121.60361794219837</v>
      </c>
      <c r="BL26" s="129">
        <f t="shared" si="1"/>
        <v>2.333126167523325E-2</v>
      </c>
      <c r="BM26" s="130">
        <f t="shared" si="2"/>
        <v>-3.239333004475986E-2</v>
      </c>
      <c r="BN26" s="147">
        <v>36160</v>
      </c>
      <c r="BO26" s="27">
        <v>112.20031543314936</v>
      </c>
      <c r="BP26" s="27">
        <v>114.28796923900661</v>
      </c>
      <c r="BQ26" s="27">
        <v>58.098611752453152</v>
      </c>
      <c r="BR26" s="27">
        <v>120.50071059803001</v>
      </c>
    </row>
    <row r="27" spans="24:70">
      <c r="X27" s="48">
        <v>36191</v>
      </c>
      <c r="Y27" s="30">
        <v>36191</v>
      </c>
      <c r="Z27" s="27">
        <v>300.71800000000002</v>
      </c>
      <c r="AA27" s="46">
        <f t="shared" si="3"/>
        <v>3.2306123780067031</v>
      </c>
      <c r="AB27" s="36">
        <f t="shared" si="4"/>
        <v>151.09862778299771</v>
      </c>
      <c r="AC27" s="37">
        <f t="shared" si="15"/>
        <v>151.09862778299771</v>
      </c>
      <c r="AD27" s="37">
        <f t="shared" si="5"/>
        <v>123.28797965877996</v>
      </c>
      <c r="AE27" s="37">
        <v>120.35637435862805</v>
      </c>
      <c r="AF27" s="37">
        <v>115.00999444515806</v>
      </c>
      <c r="AG27" s="37">
        <v>58.604490784812924</v>
      </c>
      <c r="AH27" s="37">
        <v>111.90910796507474</v>
      </c>
      <c r="AI27" s="38">
        <v>114.88055538506254</v>
      </c>
      <c r="AJ27" s="156">
        <f t="shared" si="6"/>
        <v>3.2306123780067031</v>
      </c>
      <c r="AK27" s="158">
        <f t="shared" si="7"/>
        <v>-1.197804051823792E-3</v>
      </c>
      <c r="AL27" s="158">
        <f t="shared" si="8"/>
        <v>-4.3044304861381555E-3</v>
      </c>
      <c r="AM27" s="158">
        <f t="shared" si="9"/>
        <v>8.7072481957954917E-3</v>
      </c>
      <c r="AN27" s="158">
        <f t="shared" si="10"/>
        <v>-2.5954246826348504E-3</v>
      </c>
      <c r="AO27" s="158">
        <f t="shared" si="11"/>
        <v>5.1850264730548545E-3</v>
      </c>
      <c r="AP27" s="36"/>
      <c r="AQ27" s="122"/>
      <c r="AR27" s="37"/>
      <c r="AS27" s="37"/>
      <c r="AT27" s="37"/>
      <c r="AU27" s="38"/>
      <c r="AV27" s="61">
        <v>148.24207245686972</v>
      </c>
      <c r="AW27" s="61">
        <v>0.81</v>
      </c>
      <c r="AX27" s="43">
        <v>-1.4999682706128614E-2</v>
      </c>
      <c r="AY27" s="61">
        <v>0.15</v>
      </c>
      <c r="AZ27" s="63">
        <v>1.62</v>
      </c>
      <c r="BB27" s="30">
        <v>36189</v>
      </c>
      <c r="BC27" s="27">
        <v>161.089</v>
      </c>
      <c r="BD27" s="72">
        <f t="shared" si="12"/>
        <v>1.3119249322339988E-2</v>
      </c>
      <c r="BE27" s="37">
        <f t="shared" si="13"/>
        <v>121.47575597617072</v>
      </c>
      <c r="BG27" s="120" t="s">
        <v>165</v>
      </c>
      <c r="BH27" s="27">
        <v>317596</v>
      </c>
      <c r="BI27" s="72">
        <f t="shared" si="16"/>
        <v>1.3851246739897238E-2</v>
      </c>
      <c r="BJ27" s="37">
        <f t="shared" si="14"/>
        <v>123.28797965877996</v>
      </c>
      <c r="BL27" s="129">
        <f t="shared" si="1"/>
        <v>2.3078685259982135E-2</v>
      </c>
      <c r="BM27" s="130">
        <f t="shared" si="2"/>
        <v>2.4276489311805927E-2</v>
      </c>
      <c r="BN27" s="147">
        <v>36189</v>
      </c>
      <c r="BO27" s="27">
        <v>111.90910796507474</v>
      </c>
      <c r="BP27" s="27">
        <v>114.88055538506254</v>
      </c>
      <c r="BQ27" s="27">
        <v>58.604490784812924</v>
      </c>
      <c r="BR27" s="27">
        <v>120.35637435862805</v>
      </c>
    </row>
    <row r="28" spans="24:70">
      <c r="X28" s="48">
        <v>36219</v>
      </c>
      <c r="Y28" s="30">
        <v>36219</v>
      </c>
      <c r="Z28" s="27">
        <v>296.32100000000003</v>
      </c>
      <c r="AA28" s="46">
        <f t="shared" si="3"/>
        <v>-1.462167213136556</v>
      </c>
      <c r="AB28" s="36">
        <f t="shared" si="4"/>
        <v>148.88931318805547</v>
      </c>
      <c r="AC28" s="37">
        <f t="shared" si="15"/>
        <v>148.88931318805547</v>
      </c>
      <c r="AD28" s="37">
        <f t="shared" si="5"/>
        <v>121.54771840608689</v>
      </c>
      <c r="AE28" s="37">
        <v>111.93587353635225</v>
      </c>
      <c r="AF28" s="37">
        <v>114.73159428851565</v>
      </c>
      <c r="AG28" s="37">
        <v>56.308438023525987</v>
      </c>
      <c r="AH28" s="37">
        <v>114.98572586407816</v>
      </c>
      <c r="AI28" s="38">
        <v>117.72409293419622</v>
      </c>
      <c r="AJ28" s="156">
        <f t="shared" si="6"/>
        <v>-1.462167213136556</v>
      </c>
      <c r="AK28" s="158">
        <f t="shared" si="7"/>
        <v>-6.9963064832653354E-2</v>
      </c>
      <c r="AL28" s="158">
        <f t="shared" si="8"/>
        <v>-2.4206605520284974E-3</v>
      </c>
      <c r="AM28" s="158">
        <f t="shared" si="9"/>
        <v>-3.9178785286569706E-2</v>
      </c>
      <c r="AN28" s="158">
        <f t="shared" si="10"/>
        <v>2.7492113510221072E-2</v>
      </c>
      <c r="AO28" s="158">
        <f t="shared" si="11"/>
        <v>2.4752122233415053E-2</v>
      </c>
      <c r="AP28" s="36"/>
      <c r="AQ28" s="122"/>
      <c r="AR28" s="37"/>
      <c r="AS28" s="37"/>
      <c r="AT28" s="37"/>
      <c r="AU28" s="38"/>
      <c r="AV28" s="61">
        <v>144.31916451609919</v>
      </c>
      <c r="AW28" s="61">
        <v>-1.24</v>
      </c>
      <c r="AX28" s="43">
        <v>2.6199761689564616E-2</v>
      </c>
      <c r="AY28" s="61">
        <v>-1.33</v>
      </c>
      <c r="AZ28" s="63">
        <v>-0.28000000000000003</v>
      </c>
      <c r="BB28" s="30">
        <v>36217</v>
      </c>
      <c r="BC28" s="27">
        <v>158.83199999999999</v>
      </c>
      <c r="BD28" s="72">
        <f t="shared" si="12"/>
        <v>-1.4010888390889487E-2</v>
      </c>
      <c r="BE28" s="37">
        <f t="shared" si="13"/>
        <v>119.77377271698967</v>
      </c>
      <c r="BG28" s="120" t="s">
        <v>166</v>
      </c>
      <c r="BH28" s="27">
        <v>313113</v>
      </c>
      <c r="BI28" s="72">
        <f t="shared" si="16"/>
        <v>-1.411541707074393E-2</v>
      </c>
      <c r="BJ28" s="37">
        <f t="shared" si="14"/>
        <v>121.54771840608689</v>
      </c>
      <c r="BL28" s="129">
        <f t="shared" si="1"/>
        <v>-1.4368544601054745E-2</v>
      </c>
      <c r="BM28" s="130">
        <f t="shared" si="2"/>
        <v>5.559452023159861E-2</v>
      </c>
      <c r="BN28" s="147">
        <v>36217</v>
      </c>
      <c r="BO28" s="27">
        <v>114.98572586407816</v>
      </c>
      <c r="BP28" s="27">
        <v>117.72409293419622</v>
      </c>
      <c r="BQ28" s="27">
        <v>56.308438023525987</v>
      </c>
      <c r="BR28" s="27">
        <v>111.93587353635225</v>
      </c>
    </row>
    <row r="29" spans="24:70">
      <c r="X29" s="48">
        <v>36250</v>
      </c>
      <c r="Y29" s="30">
        <v>36250</v>
      </c>
      <c r="Z29" s="27">
        <v>309.31700000000001</v>
      </c>
      <c r="AA29" s="46">
        <f t="shared" si="3"/>
        <v>4.3857843352310466</v>
      </c>
      <c r="AB29" s="36">
        <f t="shared" si="4"/>
        <v>155.41927736269031</v>
      </c>
      <c r="AC29" s="37">
        <f t="shared" si="15"/>
        <v>155.41927736269031</v>
      </c>
      <c r="AD29" s="37">
        <f t="shared" si="5"/>
        <v>122.300421187477</v>
      </c>
      <c r="AE29" s="37">
        <v>112.81834342174216</v>
      </c>
      <c r="AF29" s="37">
        <v>114.0981447586509</v>
      </c>
      <c r="AG29" s="37">
        <v>65.118025136601901</v>
      </c>
      <c r="AH29" s="37">
        <v>116.61582115384635</v>
      </c>
      <c r="AI29" s="38">
        <v>119.56682387160748</v>
      </c>
      <c r="AJ29" s="156">
        <f t="shared" si="6"/>
        <v>4.3857843352310466</v>
      </c>
      <c r="AK29" s="158">
        <f t="shared" si="7"/>
        <v>7.883709283809992E-3</v>
      </c>
      <c r="AL29" s="158">
        <f t="shared" si="8"/>
        <v>-5.5211429231237785E-3</v>
      </c>
      <c r="AM29" s="158">
        <f t="shared" si="9"/>
        <v>0.15645234395234375</v>
      </c>
      <c r="AN29" s="158">
        <f t="shared" si="10"/>
        <v>1.4176501278907239E-2</v>
      </c>
      <c r="AO29" s="158">
        <f t="shared" si="11"/>
        <v>1.5652963564911859E-2</v>
      </c>
      <c r="AP29" s="36"/>
      <c r="AQ29" s="122"/>
      <c r="AR29" s="37"/>
      <c r="AS29" s="37"/>
      <c r="AT29" s="37"/>
      <c r="AU29" s="38"/>
      <c r="AV29" s="61">
        <v>150.34929568407051</v>
      </c>
      <c r="AW29" s="61">
        <v>1.07</v>
      </c>
      <c r="AX29" s="43">
        <v>-1.2200102155131787E-2</v>
      </c>
      <c r="AY29" s="61">
        <v>-0.76</v>
      </c>
      <c r="AZ29" s="63">
        <v>2.2000000000000002</v>
      </c>
      <c r="BB29" s="30">
        <v>36250</v>
      </c>
      <c r="BC29" s="27">
        <v>159.88999999999999</v>
      </c>
      <c r="BD29" s="72">
        <f t="shared" si="12"/>
        <v>6.6611262214162359E-3</v>
      </c>
      <c r="BE29" s="37">
        <f t="shared" si="13"/>
        <v>120.57160093507275</v>
      </c>
      <c r="BG29" s="120" t="s">
        <v>167</v>
      </c>
      <c r="BH29" s="27">
        <v>315052</v>
      </c>
      <c r="BI29" s="72">
        <f t="shared" si="16"/>
        <v>6.1926524928699322E-3</v>
      </c>
      <c r="BJ29" s="37">
        <f t="shared" si="14"/>
        <v>122.300421187477</v>
      </c>
      <c r="BL29" s="129">
        <f t="shared" si="1"/>
        <v>2.5025247922590199E-2</v>
      </c>
      <c r="BM29" s="130">
        <f t="shared" si="2"/>
        <v>1.7141538638780207E-2</v>
      </c>
      <c r="BN29" s="147">
        <v>36250</v>
      </c>
      <c r="BO29" s="27">
        <v>116.61582115384635</v>
      </c>
      <c r="BP29" s="27">
        <v>119.56682387160748</v>
      </c>
      <c r="BQ29" s="27">
        <v>65.118025136601901</v>
      </c>
      <c r="BR29" s="27">
        <v>112.81834342174216</v>
      </c>
    </row>
    <row r="30" spans="24:70">
      <c r="X30" s="48">
        <v>36280</v>
      </c>
      <c r="Y30" s="30">
        <v>36280</v>
      </c>
      <c r="Z30" s="27">
        <v>322.81900000000002</v>
      </c>
      <c r="AA30" s="46">
        <f t="shared" si="3"/>
        <v>4.3651011745232227</v>
      </c>
      <c r="AB30" s="36">
        <f t="shared" si="4"/>
        <v>162.20348606428462</v>
      </c>
      <c r="AC30" s="37">
        <f t="shared" si="15"/>
        <v>162.20348606428462</v>
      </c>
      <c r="AD30" s="37">
        <f t="shared" si="5"/>
        <v>123.64550377515968</v>
      </c>
      <c r="AE30" s="37">
        <v>120.58746447214359</v>
      </c>
      <c r="AF30" s="37">
        <v>115.76586115538778</v>
      </c>
      <c r="AG30" s="37">
        <v>67.446891672960845</v>
      </c>
      <c r="AH30" s="37">
        <v>118.72408355649007</v>
      </c>
      <c r="AI30" s="38">
        <v>123.62421687006834</v>
      </c>
      <c r="AJ30" s="156">
        <f t="shared" si="6"/>
        <v>4.3651011745232227</v>
      </c>
      <c r="AK30" s="158">
        <f t="shared" si="7"/>
        <v>6.8863988025055445E-2</v>
      </c>
      <c r="AL30" s="158">
        <f t="shared" si="8"/>
        <v>1.4616507571306725E-2</v>
      </c>
      <c r="AM30" s="158">
        <f t="shared" si="9"/>
        <v>3.5763777102784333E-2</v>
      </c>
      <c r="AN30" s="158">
        <f t="shared" si="10"/>
        <v>1.8078699629121342E-2</v>
      </c>
      <c r="AO30" s="158">
        <f t="shared" si="11"/>
        <v>3.393410368429417E-2</v>
      </c>
      <c r="AP30" s="36"/>
      <c r="AQ30" s="122"/>
      <c r="AR30" s="37"/>
      <c r="AS30" s="37"/>
      <c r="AT30" s="37"/>
      <c r="AU30" s="38"/>
      <c r="AV30" s="61">
        <v>156.29723676639748</v>
      </c>
      <c r="AW30" s="61">
        <v>3.86</v>
      </c>
      <c r="AX30" s="43">
        <v>1.8100413050265551E-2</v>
      </c>
      <c r="AY30" s="61">
        <v>-0.65</v>
      </c>
      <c r="AZ30" s="63">
        <v>3.64</v>
      </c>
      <c r="BB30" s="30">
        <v>36280</v>
      </c>
      <c r="BC30" s="27">
        <v>161.64500000000001</v>
      </c>
      <c r="BD30" s="72">
        <f t="shared" si="12"/>
        <v>1.0976296203640157E-2</v>
      </c>
      <c r="BE30" s="37">
        <f t="shared" si="13"/>
        <v>121.89503054068321</v>
      </c>
      <c r="BG30" s="120" t="s">
        <v>168</v>
      </c>
      <c r="BH30" s="27">
        <v>318517</v>
      </c>
      <c r="BI30" s="72">
        <f t="shared" si="16"/>
        <v>1.0998184426697755E-2</v>
      </c>
      <c r="BJ30" s="37">
        <f t="shared" si="14"/>
        <v>123.64550377515968</v>
      </c>
      <c r="BL30" s="129">
        <f t="shared" si="1"/>
        <v>2.7324598085964991E-2</v>
      </c>
      <c r="BM30" s="130">
        <f t="shared" si="2"/>
        <v>-4.1539389939090454E-2</v>
      </c>
      <c r="BN30" s="147">
        <v>36280</v>
      </c>
      <c r="BO30" s="27">
        <v>118.72408355649007</v>
      </c>
      <c r="BP30" s="27">
        <v>123.62421687006834</v>
      </c>
      <c r="BQ30" s="27">
        <v>67.446891672960845</v>
      </c>
      <c r="BR30" s="27">
        <v>120.58746447214359</v>
      </c>
    </row>
    <row r="31" spans="24:70">
      <c r="X31" s="48">
        <v>36311</v>
      </c>
      <c r="Y31" s="30">
        <v>36311</v>
      </c>
      <c r="Z31" s="27">
        <v>312.959</v>
      </c>
      <c r="AA31" s="46">
        <f t="shared" si="3"/>
        <v>-3.0543431458495363</v>
      </c>
      <c r="AB31" s="36">
        <f t="shared" si="4"/>
        <v>157.24923500535112</v>
      </c>
      <c r="AC31" s="37">
        <f t="shared" si="15"/>
        <v>157.24923500535112</v>
      </c>
      <c r="AD31" s="37">
        <f t="shared" si="5"/>
        <v>122.60321034141421</v>
      </c>
      <c r="AE31" s="37">
        <v>120.60291701140969</v>
      </c>
      <c r="AF31" s="37">
        <v>114.61865776727032</v>
      </c>
      <c r="AG31" s="37">
        <v>64.059780890530419</v>
      </c>
      <c r="AH31" s="37">
        <v>120.42511937977878</v>
      </c>
      <c r="AI31" s="38">
        <v>125.85928578631764</v>
      </c>
      <c r="AJ31" s="156">
        <f t="shared" si="6"/>
        <v>-3.0543431458495363</v>
      </c>
      <c r="AK31" s="158">
        <f t="shared" si="7"/>
        <v>1.2814382766679344E-4</v>
      </c>
      <c r="AL31" s="158">
        <f t="shared" si="8"/>
        <v>-9.9096864711921695E-3</v>
      </c>
      <c r="AM31" s="158">
        <f t="shared" si="9"/>
        <v>-5.0218930753013535E-2</v>
      </c>
      <c r="AN31" s="158">
        <f t="shared" si="10"/>
        <v>1.4327639113586699E-2</v>
      </c>
      <c r="AO31" s="158">
        <f t="shared" si="11"/>
        <v>1.8079539533895739E-2</v>
      </c>
      <c r="AP31" s="36"/>
      <c r="AQ31" s="122"/>
      <c r="AR31" s="37"/>
      <c r="AS31" s="37"/>
      <c r="AT31" s="37"/>
      <c r="AU31" s="38"/>
      <c r="AV31" s="61">
        <v>150.60697402608162</v>
      </c>
      <c r="AW31" s="61">
        <v>-0.9</v>
      </c>
      <c r="AX31" s="43">
        <v>-1.4300346675070852E-2</v>
      </c>
      <c r="AY31" s="61">
        <v>0.17</v>
      </c>
      <c r="AZ31" s="63">
        <v>0.94000000000000006</v>
      </c>
      <c r="BB31" s="30">
        <v>36311</v>
      </c>
      <c r="BC31" s="27">
        <v>160.292</v>
      </c>
      <c r="BD31" s="72">
        <f t="shared" si="12"/>
        <v>-8.3701939435182338E-3</v>
      </c>
      <c r="BE31" s="37">
        <f t="shared" si="13"/>
        <v>120.87474549430661</v>
      </c>
      <c r="BG31" s="120" t="s">
        <v>169</v>
      </c>
      <c r="BH31" s="27">
        <v>315832</v>
      </c>
      <c r="BI31" s="72">
        <f t="shared" si="16"/>
        <v>-8.4296913508541405E-3</v>
      </c>
      <c r="BJ31" s="37">
        <f t="shared" si="14"/>
        <v>122.60321034141421</v>
      </c>
      <c r="BL31" s="129">
        <f t="shared" si="1"/>
        <v>-1.9486561404674752E-2</v>
      </c>
      <c r="BM31" s="130">
        <f t="shared" si="2"/>
        <v>-1.9614705232341545E-2</v>
      </c>
      <c r="BN31" s="147">
        <v>36311</v>
      </c>
      <c r="BO31" s="27">
        <v>120.42511937977878</v>
      </c>
      <c r="BP31" s="27">
        <v>125.85928578631764</v>
      </c>
      <c r="BQ31" s="27">
        <v>64.059780890530419</v>
      </c>
      <c r="BR31" s="27">
        <v>120.60291701140969</v>
      </c>
    </row>
    <row r="32" spans="24:70">
      <c r="X32" s="48">
        <v>36341</v>
      </c>
      <c r="Y32" s="30">
        <v>36341</v>
      </c>
      <c r="Z32" s="27">
        <v>328.49400000000003</v>
      </c>
      <c r="AA32" s="46">
        <f t="shared" si="3"/>
        <v>4.9639090104454553</v>
      </c>
      <c r="AB32" s="36">
        <f t="shared" si="4"/>
        <v>165.05494395063829</v>
      </c>
      <c r="AC32" s="37">
        <f t="shared" si="15"/>
        <v>165.05494395063829</v>
      </c>
      <c r="AD32" s="37">
        <f t="shared" si="5"/>
        <v>120.48290988140761</v>
      </c>
      <c r="AE32" s="37">
        <v>124.51258235168046</v>
      </c>
      <c r="AF32" s="37">
        <v>116.52220619617</v>
      </c>
      <c r="AG32" s="37">
        <v>68.661001350624275</v>
      </c>
      <c r="AH32" s="37">
        <v>120.9446925083458</v>
      </c>
      <c r="AI32" s="38">
        <v>126.34388518824468</v>
      </c>
      <c r="AJ32" s="156">
        <f t="shared" si="6"/>
        <v>4.9639090104454553</v>
      </c>
      <c r="AK32" s="158">
        <f t="shared" si="7"/>
        <v>3.241766813899627E-2</v>
      </c>
      <c r="AL32" s="158">
        <f t="shared" si="8"/>
        <v>1.660766637805855E-2</v>
      </c>
      <c r="AM32" s="158">
        <f t="shared" si="9"/>
        <v>7.1826977803073122E-2</v>
      </c>
      <c r="AN32" s="158">
        <f t="shared" si="10"/>
        <v>4.3144912892174592E-3</v>
      </c>
      <c r="AO32" s="158">
        <f t="shared" si="11"/>
        <v>3.8503269655429939E-3</v>
      </c>
      <c r="AP32" s="36"/>
      <c r="AQ32" s="122"/>
      <c r="AR32" s="37"/>
      <c r="AS32" s="37"/>
      <c r="AT32" s="37"/>
      <c r="AU32" s="38"/>
      <c r="AV32" s="61">
        <v>157.65266674429338</v>
      </c>
      <c r="AW32" s="61">
        <v>2.16</v>
      </c>
      <c r="AX32" s="43">
        <v>1.5500210592333419E-2</v>
      </c>
      <c r="AY32" s="61">
        <v>2.02</v>
      </c>
      <c r="AZ32" s="63">
        <v>3.33</v>
      </c>
      <c r="BB32" s="30">
        <v>36341</v>
      </c>
      <c r="BC32" s="27">
        <v>157.465</v>
      </c>
      <c r="BD32" s="72">
        <f t="shared" si="12"/>
        <v>-1.763656327202856E-2</v>
      </c>
      <c r="BE32" s="37">
        <f t="shared" si="13"/>
        <v>118.74293039740593</v>
      </c>
      <c r="BG32" s="120" t="s">
        <v>170</v>
      </c>
      <c r="BH32" s="27">
        <v>310370</v>
      </c>
      <c r="BI32" s="72">
        <f t="shared" si="16"/>
        <v>-1.7294004407406471E-2</v>
      </c>
      <c r="BJ32" s="37">
        <f t="shared" si="14"/>
        <v>120.48290988140761</v>
      </c>
      <c r="BL32" s="129">
        <f t="shared" si="1"/>
        <v>1.6172542848524041E-2</v>
      </c>
      <c r="BM32" s="130">
        <f t="shared" si="2"/>
        <v>-1.6245125290472229E-2</v>
      </c>
      <c r="BN32" s="147">
        <v>36341</v>
      </c>
      <c r="BO32" s="27">
        <v>120.9446925083458</v>
      </c>
      <c r="BP32" s="27">
        <v>126.34388518824468</v>
      </c>
      <c r="BQ32" s="27">
        <v>68.661001350624275</v>
      </c>
      <c r="BR32" s="27">
        <v>124.51258235168046</v>
      </c>
    </row>
    <row r="33" spans="1:70">
      <c r="X33" s="48">
        <v>36372</v>
      </c>
      <c r="Y33" s="30">
        <v>36372</v>
      </c>
      <c r="Z33" s="27">
        <v>322.02600000000001</v>
      </c>
      <c r="AA33" s="46">
        <f t="shared" si="3"/>
        <v>-1.9689857348992756</v>
      </c>
      <c r="AB33" s="36">
        <f t="shared" si="4"/>
        <v>161.80503564950422</v>
      </c>
      <c r="AC33" s="37">
        <f t="shared" si="15"/>
        <v>161.80503564950422</v>
      </c>
      <c r="AD33" s="37">
        <f t="shared" si="5"/>
        <v>119.29815026882244</v>
      </c>
      <c r="AE33" s="37">
        <v>124.76631342098575</v>
      </c>
      <c r="AF33" s="37">
        <v>116.92114799652296</v>
      </c>
      <c r="AG33" s="37">
        <v>71.0035402932632</v>
      </c>
      <c r="AH33" s="37">
        <v>121.0754062650816</v>
      </c>
      <c r="AI33" s="38">
        <v>124.55061314233798</v>
      </c>
      <c r="AJ33" s="156">
        <f t="shared" si="6"/>
        <v>-1.9689857348992756</v>
      </c>
      <c r="AK33" s="158">
        <f t="shared" si="7"/>
        <v>2.0377946108982581E-3</v>
      </c>
      <c r="AL33" s="158">
        <f t="shared" si="8"/>
        <v>3.4237405330390658E-3</v>
      </c>
      <c r="AM33" s="158">
        <f t="shared" si="9"/>
        <v>3.4117459643160597E-2</v>
      </c>
      <c r="AN33" s="158">
        <f t="shared" si="10"/>
        <v>1.0807729882547079E-3</v>
      </c>
      <c r="AO33" s="158">
        <f t="shared" si="11"/>
        <v>-1.4193580031473974E-2</v>
      </c>
      <c r="AP33" s="36"/>
      <c r="AQ33" s="122"/>
      <c r="AR33" s="37"/>
      <c r="AS33" s="37"/>
      <c r="AT33" s="37"/>
      <c r="AU33" s="38"/>
      <c r="AV33" s="61">
        <v>157.2015225871705</v>
      </c>
      <c r="AW33" s="61">
        <v>0.46</v>
      </c>
      <c r="AX33" s="43">
        <v>-5.1998881067394365E-3</v>
      </c>
      <c r="AY33" s="61">
        <v>1.9100000000000001</v>
      </c>
      <c r="AZ33" s="63">
        <v>0.43</v>
      </c>
      <c r="BB33" s="30">
        <v>36371</v>
      </c>
      <c r="BC33" s="27">
        <v>155.87799999999999</v>
      </c>
      <c r="BD33" s="72">
        <f t="shared" si="12"/>
        <v>-1.0078430127330007E-2</v>
      </c>
      <c r="BE33" s="37">
        <f t="shared" si="13"/>
        <v>117.54618807028126</v>
      </c>
      <c r="BG33" s="120" t="s">
        <v>171</v>
      </c>
      <c r="BH33" s="27">
        <v>307318</v>
      </c>
      <c r="BI33" s="72">
        <f t="shared" si="16"/>
        <v>-9.8334246222251398E-3</v>
      </c>
      <c r="BJ33" s="37">
        <f t="shared" si="14"/>
        <v>119.29815026882244</v>
      </c>
      <c r="BL33" s="129">
        <f t="shared" si="1"/>
        <v>-1.4761640985608948E-2</v>
      </c>
      <c r="BM33" s="130">
        <f t="shared" si="2"/>
        <v>-1.6799435596507206E-2</v>
      </c>
      <c r="BN33" s="147">
        <v>36371</v>
      </c>
      <c r="BO33" s="27">
        <v>121.0754062650816</v>
      </c>
      <c r="BP33" s="27">
        <v>124.55061314233798</v>
      </c>
      <c r="BQ33" s="27">
        <v>71.0035402932632</v>
      </c>
      <c r="BR33" s="27">
        <v>124.76631342098575</v>
      </c>
    </row>
    <row r="34" spans="1:70">
      <c r="X34" s="48">
        <v>36403</v>
      </c>
      <c r="Y34" s="30">
        <v>36403</v>
      </c>
      <c r="Z34" s="27">
        <v>320.863</v>
      </c>
      <c r="AA34" s="46">
        <f t="shared" si="3"/>
        <v>-0.36115096296572835</v>
      </c>
      <c r="AB34" s="36">
        <f t="shared" si="4"/>
        <v>161.220675205129</v>
      </c>
      <c r="AC34" s="37">
        <f t="shared" si="15"/>
        <v>161.220675205129</v>
      </c>
      <c r="AD34" s="37">
        <f t="shared" si="5"/>
        <v>119.14753207429982</v>
      </c>
      <c r="AE34" s="37">
        <v>121.47881517842552</v>
      </c>
      <c r="AF34" s="37">
        <v>116.54568028301016</v>
      </c>
      <c r="AG34" s="37">
        <v>75.82169626633295</v>
      </c>
      <c r="AH34" s="37">
        <v>121.85181076058588</v>
      </c>
      <c r="AI34" s="38">
        <v>125.6191101157695</v>
      </c>
      <c r="AJ34" s="156">
        <f t="shared" si="6"/>
        <v>-0.36115096296572835</v>
      </c>
      <c r="AK34" s="158">
        <f t="shared" si="7"/>
        <v>-2.6349245661107079E-2</v>
      </c>
      <c r="AL34" s="158">
        <f t="shared" si="8"/>
        <v>-3.2112900013945289E-3</v>
      </c>
      <c r="AM34" s="158">
        <f t="shared" si="9"/>
        <v>6.7857968112146283E-2</v>
      </c>
      <c r="AN34" s="158">
        <f t="shared" si="10"/>
        <v>6.4125698145867105E-3</v>
      </c>
      <c r="AO34" s="158">
        <f t="shared" si="11"/>
        <v>8.5788174499825676E-3</v>
      </c>
      <c r="AP34" s="36"/>
      <c r="AQ34" s="122"/>
      <c r="AR34" s="37"/>
      <c r="AS34" s="37"/>
      <c r="AT34" s="37"/>
      <c r="AU34" s="38"/>
      <c r="AV34" s="61">
        <v>156.94442888121614</v>
      </c>
      <c r="AW34" s="61">
        <v>-0.55000000000000004</v>
      </c>
      <c r="AX34" s="43">
        <v>-3.2002707265916808E-3</v>
      </c>
      <c r="AY34" s="61">
        <v>0.70000000000000007</v>
      </c>
      <c r="AZ34" s="63">
        <v>0.21</v>
      </c>
      <c r="BB34" s="30">
        <v>36403</v>
      </c>
      <c r="BC34" s="27">
        <v>155.67599999999999</v>
      </c>
      <c r="BD34" s="72">
        <f t="shared" si="12"/>
        <v>-1.2958852435879242E-3</v>
      </c>
      <c r="BE34" s="37">
        <f t="shared" si="13"/>
        <v>117.39386169972097</v>
      </c>
      <c r="BG34" s="120" t="s">
        <v>172</v>
      </c>
      <c r="BH34" s="27">
        <v>306930</v>
      </c>
      <c r="BI34" s="72">
        <f t="shared" si="16"/>
        <v>-1.2625358748917792E-3</v>
      </c>
      <c r="BJ34" s="37">
        <f t="shared" si="14"/>
        <v>119.14753207429982</v>
      </c>
      <c r="BL34" s="129">
        <f t="shared" si="1"/>
        <v>-2.4370227522745314E-3</v>
      </c>
      <c r="BM34" s="130">
        <f t="shared" si="2"/>
        <v>2.3912222908832548E-2</v>
      </c>
      <c r="BN34" s="147">
        <v>36403</v>
      </c>
      <c r="BO34" s="27">
        <v>121.85181076058588</v>
      </c>
      <c r="BP34" s="27">
        <v>125.6191101157695</v>
      </c>
      <c r="BQ34" s="27">
        <v>75.82169626633295</v>
      </c>
      <c r="BR34" s="27">
        <v>121.47881517842552</v>
      </c>
    </row>
    <row r="35" spans="1:70">
      <c r="X35" s="48">
        <v>36433</v>
      </c>
      <c r="Y35" s="30">
        <v>36433</v>
      </c>
      <c r="Z35" s="27">
        <v>315.13200000000001</v>
      </c>
      <c r="AA35" s="46">
        <f t="shared" si="3"/>
        <v>-1.7861205561252036</v>
      </c>
      <c r="AB35" s="36">
        <f t="shared" ref="AB35:AB66" si="17">AB34*(1+AA35/100)</f>
        <v>158.34107958456633</v>
      </c>
      <c r="AC35" s="37">
        <f t="shared" si="15"/>
        <v>158.34107958456633</v>
      </c>
      <c r="AD35" s="37">
        <f t="shared" si="5"/>
        <v>118.68869004871802</v>
      </c>
      <c r="AE35" s="37">
        <v>121.21301771223274</v>
      </c>
      <c r="AF35" s="37">
        <v>117.02654186524498</v>
      </c>
      <c r="AG35" s="37">
        <v>80.614330414346753</v>
      </c>
      <c r="AH35" s="37">
        <v>120.69903763946199</v>
      </c>
      <c r="AI35" s="38">
        <v>123.80913322822755</v>
      </c>
      <c r="AJ35" s="156">
        <f t="shared" si="6"/>
        <v>-1.7861205561252036</v>
      </c>
      <c r="AK35" s="158">
        <f t="shared" si="7"/>
        <v>-2.1880149703664697E-3</v>
      </c>
      <c r="AL35" s="158">
        <f t="shared" si="8"/>
        <v>4.1259494222962712E-3</v>
      </c>
      <c r="AM35" s="158">
        <f t="shared" si="9"/>
        <v>6.3209271013656698E-2</v>
      </c>
      <c r="AN35" s="158">
        <f t="shared" si="10"/>
        <v>-9.4604512967710885E-3</v>
      </c>
      <c r="AO35" s="158">
        <f t="shared" si="11"/>
        <v>-1.4408451754465479E-2</v>
      </c>
      <c r="AP35" s="36"/>
      <c r="AQ35" s="122"/>
      <c r="AR35" s="37"/>
      <c r="AS35" s="37"/>
      <c r="AT35" s="37"/>
      <c r="AU35" s="38"/>
      <c r="AV35" s="61">
        <v>155.44376556289009</v>
      </c>
      <c r="AW35" s="61">
        <v>1.08</v>
      </c>
      <c r="AX35" s="43">
        <v>5.0008304187265651E-4</v>
      </c>
      <c r="AY35" s="61">
        <v>0.85</v>
      </c>
      <c r="AZ35" s="63">
        <v>-0.83000000000000007</v>
      </c>
      <c r="BB35" s="30">
        <v>36433</v>
      </c>
      <c r="BC35" s="27">
        <v>155.13999999999999</v>
      </c>
      <c r="BD35" s="72">
        <f t="shared" si="12"/>
        <v>-3.4430483825380609E-3</v>
      </c>
      <c r="BE35" s="37">
        <f t="shared" si="13"/>
        <v>116.98966895407585</v>
      </c>
      <c r="BG35" s="120" t="s">
        <v>173</v>
      </c>
      <c r="BH35" s="27">
        <v>305748</v>
      </c>
      <c r="BI35" s="72">
        <f t="shared" si="16"/>
        <v>-3.8510409539634916E-3</v>
      </c>
      <c r="BJ35" s="37">
        <f t="shared" si="14"/>
        <v>118.68869004871802</v>
      </c>
      <c r="BL35" s="129">
        <f t="shared" ref="BL35:BL66" si="18">0.5*BI35+0.5*AJ35/100</f>
        <v>-1.0856123257607764E-2</v>
      </c>
      <c r="BM35" s="130">
        <f t="shared" ref="BM35:BM66" si="19">BL35-AK35</f>
        <v>-8.668108287241294E-3</v>
      </c>
      <c r="BN35" s="147">
        <v>36433</v>
      </c>
      <c r="BO35" s="27">
        <v>120.69903763946199</v>
      </c>
      <c r="BP35" s="27">
        <v>123.80913322822755</v>
      </c>
      <c r="BQ35" s="27">
        <v>80.614330414346753</v>
      </c>
      <c r="BR35" s="27">
        <v>121.21301771223274</v>
      </c>
    </row>
    <row r="36" spans="1:70">
      <c r="X36" s="48">
        <v>36464</v>
      </c>
      <c r="Y36" s="30">
        <v>36464</v>
      </c>
      <c r="Z36" s="27">
        <v>331.75700000000001</v>
      </c>
      <c r="AA36" s="46">
        <f t="shared" si="3"/>
        <v>5.2755670639605068</v>
      </c>
      <c r="AB36" s="36">
        <f t="shared" si="17"/>
        <v>166.69446942784921</v>
      </c>
      <c r="AC36" s="37">
        <f t="shared" si="15"/>
        <v>166.69446942784921</v>
      </c>
      <c r="AD36" s="37">
        <f t="shared" si="5"/>
        <v>118.53923642786438</v>
      </c>
      <c r="AE36" s="37">
        <v>120.82574964943502</v>
      </c>
      <c r="AF36" s="37">
        <v>114.96699574869155</v>
      </c>
      <c r="AG36" s="37">
        <v>77.076823162836405</v>
      </c>
      <c r="AH36" s="37">
        <v>119.58755233363462</v>
      </c>
      <c r="AI36" s="38">
        <v>123.2786525096553</v>
      </c>
      <c r="AJ36" s="156">
        <f t="shared" si="6"/>
        <v>5.2755670639605068</v>
      </c>
      <c r="AK36" s="158">
        <f t="shared" si="7"/>
        <v>-3.1949378879182477E-3</v>
      </c>
      <c r="AL36" s="158">
        <f t="shared" si="8"/>
        <v>-1.7598965873271588E-2</v>
      </c>
      <c r="AM36" s="158">
        <f t="shared" si="9"/>
        <v>-4.3881866081725618E-2</v>
      </c>
      <c r="AN36" s="158">
        <f t="shared" si="10"/>
        <v>-9.2087337858274276E-3</v>
      </c>
      <c r="AO36" s="158">
        <f t="shared" si="11"/>
        <v>-4.2846654745120061E-3</v>
      </c>
      <c r="AP36" s="36"/>
      <c r="AQ36" s="122"/>
      <c r="AR36" s="37"/>
      <c r="AS36" s="37"/>
      <c r="AT36" s="37"/>
      <c r="AU36" s="38"/>
      <c r="AV36" s="61">
        <v>163.54511612090084</v>
      </c>
      <c r="AW36" s="61">
        <v>-0.75</v>
      </c>
      <c r="AX36" s="43">
        <v>-4.2100104543842942E-2</v>
      </c>
      <c r="AY36" s="61">
        <v>0.44</v>
      </c>
      <c r="AZ36" s="63">
        <v>1.3</v>
      </c>
      <c r="BB36" s="30">
        <v>36462</v>
      </c>
      <c r="BC36" s="27">
        <v>154.86699999999999</v>
      </c>
      <c r="BD36" s="72">
        <f t="shared" si="12"/>
        <v>-1.7597009153023091E-3</v>
      </c>
      <c r="BE36" s="37">
        <f t="shared" si="13"/>
        <v>116.78380212653646</v>
      </c>
      <c r="BG36" s="120" t="s">
        <v>174</v>
      </c>
      <c r="BH36" s="27">
        <v>305363</v>
      </c>
      <c r="BI36" s="72">
        <f t="shared" si="16"/>
        <v>-1.2592069285817242E-3</v>
      </c>
      <c r="BJ36" s="37">
        <f t="shared" si="14"/>
        <v>118.53923642786438</v>
      </c>
      <c r="BL36" s="129">
        <f t="shared" si="18"/>
        <v>2.5748231855511672E-2</v>
      </c>
      <c r="BM36" s="130">
        <f t="shared" si="19"/>
        <v>2.894316974342992E-2</v>
      </c>
      <c r="BN36" s="147">
        <v>36462</v>
      </c>
      <c r="BO36" s="27">
        <v>119.58755233363462</v>
      </c>
      <c r="BP36" s="27">
        <v>123.2786525096553</v>
      </c>
      <c r="BQ36" s="27">
        <v>77.076823162836405</v>
      </c>
      <c r="BR36" s="27">
        <v>120.82574964943502</v>
      </c>
    </row>
    <row r="37" spans="1:70">
      <c r="X37" s="48">
        <v>36494</v>
      </c>
      <c r="Y37" s="30">
        <v>36494</v>
      </c>
      <c r="Z37" s="27">
        <v>344.09</v>
      </c>
      <c r="AA37" s="46">
        <f t="shared" si="3"/>
        <v>3.7174799627438082</v>
      </c>
      <c r="AB37" s="36">
        <f t="shared" si="17"/>
        <v>172.89130292783162</v>
      </c>
      <c r="AC37" s="37">
        <f t="shared" si="15"/>
        <v>172.89130292783162</v>
      </c>
      <c r="AD37" s="37">
        <f t="shared" si="5"/>
        <v>119.22284117156111</v>
      </c>
      <c r="AE37" s="37">
        <v>125.83243880554235</v>
      </c>
      <c r="AF37" s="37">
        <v>117.32908881776768</v>
      </c>
      <c r="AG37" s="37">
        <v>81.425559853626353</v>
      </c>
      <c r="AH37" s="37">
        <v>120.83787557207519</v>
      </c>
      <c r="AI37" s="38">
        <v>125.65953011680682</v>
      </c>
      <c r="AJ37" s="156">
        <f t="shared" si="6"/>
        <v>3.7174799627438082</v>
      </c>
      <c r="AK37" s="158">
        <f t="shared" si="7"/>
        <v>4.1437269544230215E-2</v>
      </c>
      <c r="AL37" s="158">
        <f t="shared" si="8"/>
        <v>2.0545836252340521E-2</v>
      </c>
      <c r="AM37" s="158">
        <f t="shared" si="9"/>
        <v>5.6420808647011711E-2</v>
      </c>
      <c r="AN37" s="158">
        <f t="shared" si="10"/>
        <v>1.0455295840091416E-2</v>
      </c>
      <c r="AO37" s="158">
        <f t="shared" si="11"/>
        <v>1.9312975593767545E-2</v>
      </c>
      <c r="AP37" s="36"/>
      <c r="AQ37" s="122"/>
      <c r="AR37" s="37"/>
      <c r="AS37" s="37"/>
      <c r="AT37" s="37"/>
      <c r="AU37" s="38"/>
      <c r="AV37" s="61">
        <v>168.16734622488323</v>
      </c>
      <c r="AW37" s="61">
        <v>3.83</v>
      </c>
      <c r="AX37" s="43">
        <v>1.9600347612457991E-2</v>
      </c>
      <c r="AY37" s="61">
        <v>1.05</v>
      </c>
      <c r="AZ37" s="63">
        <v>5.3500000000000005</v>
      </c>
      <c r="BB37" s="30">
        <v>36494</v>
      </c>
      <c r="BC37" s="27">
        <v>155.71</v>
      </c>
      <c r="BD37" s="72">
        <f t="shared" si="12"/>
        <v>5.4433804490305882E-3</v>
      </c>
      <c r="BE37" s="37">
        <f t="shared" si="13"/>
        <v>117.4195007917955</v>
      </c>
      <c r="BG37" s="120" t="s">
        <v>175</v>
      </c>
      <c r="BH37" s="27">
        <v>307124</v>
      </c>
      <c r="BI37" s="72">
        <f t="shared" si="16"/>
        <v>5.7669069271653051E-3</v>
      </c>
      <c r="BJ37" s="37">
        <f t="shared" si="14"/>
        <v>119.22284117156111</v>
      </c>
      <c r="BL37" s="129">
        <f t="shared" si="18"/>
        <v>2.1470853277301694E-2</v>
      </c>
      <c r="BM37" s="130">
        <f t="shared" si="19"/>
        <v>-1.9966416266928522E-2</v>
      </c>
      <c r="BN37" s="147">
        <v>36494</v>
      </c>
      <c r="BO37" s="27">
        <v>120.83787557207519</v>
      </c>
      <c r="BP37" s="27">
        <v>125.65953011680682</v>
      </c>
      <c r="BQ37" s="27">
        <v>81.425559853626353</v>
      </c>
      <c r="BR37" s="27">
        <v>125.83243880554235</v>
      </c>
    </row>
    <row r="38" spans="1:70">
      <c r="X38" s="48">
        <v>36525</v>
      </c>
      <c r="Y38" s="30">
        <v>36525</v>
      </c>
      <c r="Z38" s="27">
        <v>371.911</v>
      </c>
      <c r="AA38" s="46">
        <f t="shared" si="3"/>
        <v>8.0853846377401339</v>
      </c>
      <c r="AB38" s="36">
        <f t="shared" si="17"/>
        <v>186.87022977474729</v>
      </c>
      <c r="AC38" s="37">
        <f t="shared" si="15"/>
        <v>186.87022977474729</v>
      </c>
      <c r="AD38" s="37">
        <f t="shared" si="5"/>
        <v>118.55981056268318</v>
      </c>
      <c r="AE38" s="37">
        <v>139.41361794562147</v>
      </c>
      <c r="AF38" s="37">
        <v>120.84422353396789</v>
      </c>
      <c r="AG38" s="37">
        <v>85.22831178696859</v>
      </c>
      <c r="AH38" s="37">
        <v>121.00062327387344</v>
      </c>
      <c r="AI38" s="38">
        <v>126.76024920259678</v>
      </c>
      <c r="AJ38" s="156">
        <f t="shared" si="6"/>
        <v>8.0853846377401339</v>
      </c>
      <c r="AK38" s="158">
        <f t="shared" si="7"/>
        <v>0.1079306677117422</v>
      </c>
      <c r="AL38" s="158">
        <f t="shared" si="8"/>
        <v>2.9959618297725088E-2</v>
      </c>
      <c r="AM38" s="158">
        <f t="shared" si="9"/>
        <v>4.6702189584919118E-2</v>
      </c>
      <c r="AN38" s="158">
        <f t="shared" si="10"/>
        <v>1.3468269036323033E-3</v>
      </c>
      <c r="AO38" s="158">
        <f t="shared" si="11"/>
        <v>8.7595352677731775E-3</v>
      </c>
      <c r="AP38" s="36"/>
      <c r="AQ38" s="122"/>
      <c r="AR38" s="37"/>
      <c r="AS38" s="37"/>
      <c r="AT38" s="37"/>
      <c r="AU38" s="38"/>
      <c r="AV38" s="61">
        <v>181.80032827314591</v>
      </c>
      <c r="AW38" s="61">
        <v>6.82</v>
      </c>
      <c r="AX38" s="43">
        <v>2.1995490924360261E-3</v>
      </c>
      <c r="AY38" s="61">
        <v>2.39</v>
      </c>
      <c r="AZ38" s="63">
        <v>7.73</v>
      </c>
      <c r="BB38" s="30">
        <v>36525</v>
      </c>
      <c r="BC38" s="27">
        <v>154.90600000000001</v>
      </c>
      <c r="BD38" s="72">
        <f t="shared" si="12"/>
        <v>-5.163444865455058E-3</v>
      </c>
      <c r="BE38" s="37">
        <f t="shared" si="13"/>
        <v>116.81321167332781</v>
      </c>
      <c r="BG38" s="120" t="s">
        <v>103</v>
      </c>
      <c r="BH38" s="27">
        <v>305416</v>
      </c>
      <c r="BI38" s="72">
        <f t="shared" si="16"/>
        <v>-5.561271668772183E-3</v>
      </c>
      <c r="BJ38" s="37">
        <f t="shared" si="14"/>
        <v>118.55981056268318</v>
      </c>
      <c r="BL38" s="129">
        <f t="shared" si="18"/>
        <v>3.7646287354314578E-2</v>
      </c>
      <c r="BM38" s="130">
        <f t="shared" si="19"/>
        <v>-7.0284380357427623E-2</v>
      </c>
      <c r="BN38" s="147">
        <v>36525</v>
      </c>
      <c r="BO38" s="27">
        <v>121.00062327387344</v>
      </c>
      <c r="BP38" s="27">
        <v>126.76024920259678</v>
      </c>
      <c r="BQ38" s="27">
        <v>85.22831178696859</v>
      </c>
      <c r="BR38" s="27">
        <v>139.41361794562147</v>
      </c>
    </row>
    <row r="39" spans="1:70">
      <c r="X39" s="48">
        <v>36556</v>
      </c>
      <c r="Y39" s="30">
        <v>36556</v>
      </c>
      <c r="Z39" s="27">
        <v>355.01600000000002</v>
      </c>
      <c r="AA39" s="46">
        <f t="shared" si="3"/>
        <v>-4.5427535082318009</v>
      </c>
      <c r="AB39" s="36">
        <f t="shared" si="17"/>
        <v>178.38117585581412</v>
      </c>
      <c r="AC39" s="37">
        <f t="shared" si="15"/>
        <v>178.38117585581412</v>
      </c>
      <c r="AD39" s="37">
        <f t="shared" si="5"/>
        <v>118.20034549018848</v>
      </c>
      <c r="AE39" s="37">
        <v>135.34363472196696</v>
      </c>
      <c r="AF39" s="37">
        <v>121.10480029069778</v>
      </c>
      <c r="AG39" s="37">
        <v>91.17489702501382</v>
      </c>
      <c r="AH39" s="37">
        <v>120.54625208792737</v>
      </c>
      <c r="AI39" s="38">
        <v>128.26176565560013</v>
      </c>
      <c r="AJ39" s="156">
        <f t="shared" si="6"/>
        <v>-4.5427535082318009</v>
      </c>
      <c r="AK39" s="158">
        <f t="shared" si="7"/>
        <v>-2.9193584411832729E-2</v>
      </c>
      <c r="AL39" s="158">
        <f t="shared" si="8"/>
        <v>2.1563029585494053E-3</v>
      </c>
      <c r="AM39" s="158">
        <f t="shared" si="9"/>
        <v>6.9772416153319305E-2</v>
      </c>
      <c r="AN39" s="158">
        <f t="shared" si="10"/>
        <v>-3.7551144254658331E-3</v>
      </c>
      <c r="AO39" s="158">
        <f t="shared" si="11"/>
        <v>1.1845325821374209E-2</v>
      </c>
      <c r="AP39" s="36"/>
      <c r="AQ39" s="122"/>
      <c r="AR39" s="37"/>
      <c r="AS39" s="37"/>
      <c r="AT39" s="37"/>
      <c r="AU39" s="38"/>
      <c r="AV39" s="61">
        <v>171.40993267428615</v>
      </c>
      <c r="AW39" s="61">
        <v>1.1400000000000001</v>
      </c>
      <c r="AX39" s="43">
        <v>1.4100463385557704E-2</v>
      </c>
      <c r="AY39" s="61">
        <v>-1.19</v>
      </c>
      <c r="AZ39" s="63">
        <v>1.71</v>
      </c>
      <c r="BB39" s="30">
        <v>36556</v>
      </c>
      <c r="BC39" s="27">
        <v>154.268</v>
      </c>
      <c r="BD39" s="72">
        <f t="shared" si="12"/>
        <v>-4.1186267801118781E-3</v>
      </c>
      <c r="BE39" s="37">
        <f t="shared" si="13"/>
        <v>116.33210165145917</v>
      </c>
      <c r="BG39" s="120" t="s">
        <v>176</v>
      </c>
      <c r="BH39" s="27">
        <v>304490</v>
      </c>
      <c r="BI39" s="72">
        <f t="shared" si="16"/>
        <v>-3.0319302197657771E-3</v>
      </c>
      <c r="BJ39" s="37">
        <f t="shared" si="14"/>
        <v>118.20034549018848</v>
      </c>
      <c r="BL39" s="129">
        <f t="shared" si="18"/>
        <v>-2.4229732651041894E-2</v>
      </c>
      <c r="BM39" s="130">
        <f t="shared" si="19"/>
        <v>4.9638517607908349E-3</v>
      </c>
      <c r="BN39" s="147">
        <v>36556</v>
      </c>
      <c r="BO39" s="27">
        <v>120.54625208792737</v>
      </c>
      <c r="BP39" s="27">
        <v>128.26176565560013</v>
      </c>
      <c r="BQ39" s="27">
        <v>91.17489702501382</v>
      </c>
      <c r="BR39" s="27">
        <v>135.34363472196696</v>
      </c>
    </row>
    <row r="40" spans="1:70">
      <c r="A40" s="330"/>
      <c r="B40" s="331"/>
      <c r="C40" s="331"/>
      <c r="D40" s="331"/>
      <c r="E40" s="331"/>
      <c r="F40" s="331"/>
      <c r="G40" s="331"/>
      <c r="H40" s="331"/>
      <c r="I40" s="331"/>
      <c r="J40" s="331"/>
      <c r="K40" s="331"/>
      <c r="X40" s="48">
        <v>36585</v>
      </c>
      <c r="Y40" s="30">
        <v>36585</v>
      </c>
      <c r="Z40" s="27">
        <v>359.51499999999999</v>
      </c>
      <c r="AA40" s="46">
        <f t="shared" si="3"/>
        <v>1.2672668274105847</v>
      </c>
      <c r="AB40" s="36">
        <f t="shared" si="17"/>
        <v>180.6417413237798</v>
      </c>
      <c r="AC40" s="37">
        <f t="shared" si="15"/>
        <v>180.6417413237798</v>
      </c>
      <c r="AD40" s="37">
        <f t="shared" si="5"/>
        <v>118.93014498942179</v>
      </c>
      <c r="AE40" s="37">
        <v>153.27884049548942</v>
      </c>
      <c r="AF40" s="37">
        <v>123.12357044067689</v>
      </c>
      <c r="AG40" s="37">
        <v>96.107901210835564</v>
      </c>
      <c r="AH40" s="37">
        <v>118.23336122498681</v>
      </c>
      <c r="AI40" s="38">
        <v>126.72902559439696</v>
      </c>
      <c r="AJ40" s="156">
        <f t="shared" si="6"/>
        <v>1.2672668274105847</v>
      </c>
      <c r="AK40" s="158">
        <f t="shared" si="7"/>
        <v>0.13251606409393624</v>
      </c>
      <c r="AL40" s="158">
        <f t="shared" si="8"/>
        <v>1.6669612972675552E-2</v>
      </c>
      <c r="AM40" s="158">
        <f t="shared" si="9"/>
        <v>5.410485064182069E-2</v>
      </c>
      <c r="AN40" s="158">
        <f t="shared" si="10"/>
        <v>-1.9186750503479177E-2</v>
      </c>
      <c r="AO40" s="158">
        <f t="shared" si="11"/>
        <v>-1.1950093259426864E-2</v>
      </c>
      <c r="AP40" s="36">
        <v>100</v>
      </c>
      <c r="AQ40" s="122">
        <v>100</v>
      </c>
      <c r="AR40" s="37">
        <v>100</v>
      </c>
      <c r="AS40" s="37">
        <v>100</v>
      </c>
      <c r="AT40" s="37">
        <v>100</v>
      </c>
      <c r="AU40" s="38">
        <v>100</v>
      </c>
      <c r="AV40" s="61">
        <v>171.89357285222988</v>
      </c>
      <c r="AW40" s="61">
        <v>3.67</v>
      </c>
      <c r="AX40" s="43">
        <v>-4.4003460269308459E-3</v>
      </c>
      <c r="AY40" s="61">
        <v>2.2600000000000002</v>
      </c>
      <c r="AZ40" s="63">
        <v>5.4</v>
      </c>
      <c r="BB40" s="30">
        <v>36585</v>
      </c>
      <c r="BC40" s="27">
        <v>155.30000000000001</v>
      </c>
      <c r="BD40" s="72">
        <f t="shared" si="12"/>
        <v>6.6896569606140766E-3</v>
      </c>
      <c r="BE40" s="37">
        <f t="shared" si="13"/>
        <v>117.11032350501472</v>
      </c>
      <c r="BG40" s="120" t="s">
        <v>177</v>
      </c>
      <c r="BH40" s="27">
        <v>306370</v>
      </c>
      <c r="BI40" s="72">
        <f t="shared" si="16"/>
        <v>6.1742585963413532E-3</v>
      </c>
      <c r="BJ40" s="37">
        <f t="shared" si="14"/>
        <v>118.93014498942179</v>
      </c>
      <c r="BL40" s="129">
        <f t="shared" si="18"/>
        <v>9.4234634352236002E-3</v>
      </c>
      <c r="BM40" s="130">
        <f t="shared" si="19"/>
        <v>-0.12309260065871264</v>
      </c>
      <c r="BN40" s="147">
        <v>36585</v>
      </c>
      <c r="BO40" s="27">
        <v>118.23336122498681</v>
      </c>
      <c r="BP40" s="27">
        <v>126.72902559439696</v>
      </c>
      <c r="BQ40" s="27">
        <v>96.107901210835564</v>
      </c>
      <c r="BR40" s="27">
        <v>153.27884049548942</v>
      </c>
    </row>
    <row r="41" spans="1:70">
      <c r="A41" s="297"/>
      <c r="B41" s="298" t="s">
        <v>388</v>
      </c>
      <c r="C41" s="299"/>
      <c r="D41" s="299"/>
      <c r="E41" s="300"/>
      <c r="F41" s="301" t="s">
        <v>389</v>
      </c>
      <c r="G41" s="301" t="s">
        <v>390</v>
      </c>
      <c r="H41" s="300" t="s">
        <v>391</v>
      </c>
      <c r="I41" s="317"/>
      <c r="J41" s="331"/>
      <c r="K41" s="331"/>
      <c r="X41" s="49">
        <v>36616</v>
      </c>
      <c r="Y41" s="52">
        <v>36616</v>
      </c>
      <c r="Z41" s="53">
        <v>381.05900000000003</v>
      </c>
      <c r="AA41" s="54">
        <f t="shared" si="3"/>
        <v>5.9925176974535255</v>
      </c>
      <c r="AB41" s="39">
        <f t="shared" si="17"/>
        <v>191.46672964159552</v>
      </c>
      <c r="AC41" s="40">
        <f t="shared" si="15"/>
        <v>191.46672964159552</v>
      </c>
      <c r="AD41" s="40">
        <f t="shared" si="5"/>
        <v>120.78104074066884</v>
      </c>
      <c r="AE41" s="40">
        <v>145.26174545845174</v>
      </c>
      <c r="AF41" s="40">
        <v>121.64196045651831</v>
      </c>
      <c r="AG41" s="40">
        <v>95.274795921507931</v>
      </c>
      <c r="AH41" s="40">
        <v>122.00525313212364</v>
      </c>
      <c r="AI41" s="41">
        <v>130.48844746448546</v>
      </c>
      <c r="AJ41" s="156">
        <f t="shared" si="6"/>
        <v>5.9925176974535255</v>
      </c>
      <c r="AK41" s="158">
        <f t="shared" si="7"/>
        <v>-5.2303990629897767E-2</v>
      </c>
      <c r="AL41" s="158">
        <f t="shared" si="8"/>
        <v>-1.2033520298799671E-2</v>
      </c>
      <c r="AM41" s="158">
        <f t="shared" si="9"/>
        <v>-8.6684370257968935E-3</v>
      </c>
      <c r="AN41" s="158">
        <f t="shared" si="10"/>
        <v>3.1902094874552978E-2</v>
      </c>
      <c r="AO41" s="158">
        <f t="shared" si="11"/>
        <v>2.9665042025342592E-2</v>
      </c>
      <c r="AP41" s="39">
        <v>100</v>
      </c>
      <c r="AQ41" s="123">
        <v>100</v>
      </c>
      <c r="AR41" s="40">
        <v>100</v>
      </c>
      <c r="AS41" s="40">
        <v>100</v>
      </c>
      <c r="AT41" s="40">
        <v>100</v>
      </c>
      <c r="AU41" s="41">
        <v>100</v>
      </c>
      <c r="AV41" s="61">
        <v>183.79603217252225</v>
      </c>
      <c r="AW41" s="61">
        <v>-2.27</v>
      </c>
      <c r="AX41" s="43">
        <v>-8.2998519118684388E-3</v>
      </c>
      <c r="AY41" s="61">
        <v>0.48</v>
      </c>
      <c r="AZ41" s="63">
        <v>0.01</v>
      </c>
      <c r="BB41" s="30">
        <v>36616</v>
      </c>
      <c r="BC41" s="27">
        <v>157.83500000000001</v>
      </c>
      <c r="BD41" s="72">
        <f t="shared" si="12"/>
        <v>1.6323245331616221E-2</v>
      </c>
      <c r="BE41" s="37">
        <f t="shared" si="13"/>
        <v>119.02194404645202</v>
      </c>
      <c r="BG41" s="120" t="s">
        <v>178</v>
      </c>
      <c r="BH41" s="27">
        <v>311138</v>
      </c>
      <c r="BI41" s="72">
        <f t="shared" si="16"/>
        <v>1.5562881483173863E-2</v>
      </c>
      <c r="BJ41" s="37">
        <f t="shared" si="14"/>
        <v>120.78104074066884</v>
      </c>
      <c r="BL41" s="129">
        <f t="shared" si="18"/>
        <v>3.7744029228854559E-2</v>
      </c>
      <c r="BM41" s="130">
        <f t="shared" si="19"/>
        <v>9.0048019858752326E-2</v>
      </c>
      <c r="BN41" s="147">
        <v>36616</v>
      </c>
      <c r="BO41" s="27">
        <v>122.00525313212364</v>
      </c>
      <c r="BP41" s="27">
        <v>130.48844746448546</v>
      </c>
      <c r="BQ41" s="27">
        <v>95.274795921507931</v>
      </c>
      <c r="BR41" s="27">
        <v>145.26174545845174</v>
      </c>
    </row>
    <row r="42" spans="1:70">
      <c r="A42" s="297"/>
      <c r="B42" s="302" t="s">
        <v>392</v>
      </c>
      <c r="C42" s="303"/>
      <c r="D42" s="303"/>
      <c r="E42" s="304"/>
      <c r="F42" s="305">
        <v>36585</v>
      </c>
      <c r="G42" s="305">
        <v>39386</v>
      </c>
      <c r="H42" s="305">
        <v>40662</v>
      </c>
      <c r="I42" s="317"/>
      <c r="J42" s="331"/>
      <c r="K42" s="331"/>
      <c r="X42" s="49">
        <v>36646</v>
      </c>
      <c r="Y42" s="52">
        <v>36646</v>
      </c>
      <c r="Z42" s="53">
        <v>372.65</v>
      </c>
      <c r="AA42" s="54">
        <f t="shared" si="3"/>
        <v>-2.206744887274692</v>
      </c>
      <c r="AB42" s="39">
        <f t="shared" si="17"/>
        <v>187.24154737439756</v>
      </c>
      <c r="AC42" s="40">
        <f t="shared" si="15"/>
        <v>187.24154737439756</v>
      </c>
      <c r="AD42" s="40">
        <f t="shared" si="5"/>
        <v>120.74455076570719</v>
      </c>
      <c r="AE42" s="40">
        <v>135.01143710834515</v>
      </c>
      <c r="AF42" s="40">
        <v>120.12092993540082</v>
      </c>
      <c r="AG42" s="40">
        <v>93.81184844954862</v>
      </c>
      <c r="AH42" s="40">
        <v>124.25060979388131</v>
      </c>
      <c r="AI42" s="41">
        <v>135.44135177267381</v>
      </c>
      <c r="AJ42" s="156">
        <f t="shared" si="6"/>
        <v>-2.206744887274692</v>
      </c>
      <c r="AK42" s="158">
        <f t="shared" si="7"/>
        <v>-7.0564403021292521E-2</v>
      </c>
      <c r="AL42" s="158">
        <f t="shared" si="8"/>
        <v>-1.2504159875499354E-2</v>
      </c>
      <c r="AM42" s="158">
        <f t="shared" si="9"/>
        <v>-1.5355031284082332E-2</v>
      </c>
      <c r="AN42" s="158">
        <f t="shared" si="10"/>
        <v>1.840377036328178E-2</v>
      </c>
      <c r="AO42" s="158">
        <f t="shared" si="11"/>
        <v>3.7956649837039169E-2</v>
      </c>
      <c r="AP42" s="39">
        <f>AP41*(1+AJ42/100)</f>
        <v>97.793255112725305</v>
      </c>
      <c r="AQ42" s="123">
        <f>AQ41*(1+AK42)</f>
        <v>92.943559697870754</v>
      </c>
      <c r="AR42" s="40">
        <f>AR41*(1+AL42/100)</f>
        <v>99.987495840124495</v>
      </c>
      <c r="AS42" s="40">
        <f t="shared" ref="AS42" si="20">AS41*(1+AM42)</f>
        <v>98.464496871591763</v>
      </c>
      <c r="AT42" s="40">
        <f>AT41*(1+AN42/100)</f>
        <v>100.01840377036328</v>
      </c>
      <c r="AU42" s="41">
        <f t="shared" ref="AU42" si="21">AU41*(1+AO42/100)</f>
        <v>100.03795664983703</v>
      </c>
      <c r="AV42" s="61">
        <v>176.04565812724513</v>
      </c>
      <c r="AW42" s="61">
        <v>-3.68</v>
      </c>
      <c r="AX42" s="43">
        <v>-1.6100347102435686E-2</v>
      </c>
      <c r="AY42" s="61">
        <v>2.64</v>
      </c>
      <c r="AZ42" s="63">
        <v>-4.22</v>
      </c>
      <c r="BB42" s="30">
        <v>36644</v>
      </c>
      <c r="BC42" s="27">
        <v>157.762</v>
      </c>
      <c r="BD42" s="72">
        <f t="shared" si="12"/>
        <v>-4.6250831564609296E-4</v>
      </c>
      <c r="BE42" s="37">
        <f t="shared" si="13"/>
        <v>118.96689540758618</v>
      </c>
      <c r="BG42" s="120" t="s">
        <v>179</v>
      </c>
      <c r="BH42" s="27">
        <v>311044</v>
      </c>
      <c r="BI42" s="72">
        <f t="shared" si="16"/>
        <v>-3.0211674562408142E-4</v>
      </c>
      <c r="BJ42" s="37">
        <f t="shared" si="14"/>
        <v>120.74455076570719</v>
      </c>
      <c r="BL42" s="129">
        <f t="shared" si="18"/>
        <v>-1.1184782809185501E-2</v>
      </c>
      <c r="BM42" s="130">
        <f t="shared" si="19"/>
        <v>5.937962021210702E-2</v>
      </c>
      <c r="BN42" s="147">
        <v>36644</v>
      </c>
      <c r="BO42" s="27">
        <v>124.25060979388131</v>
      </c>
      <c r="BP42" s="27">
        <v>135.44135177267381</v>
      </c>
      <c r="BQ42" s="27">
        <v>93.81184844954862</v>
      </c>
      <c r="BR42" s="27">
        <v>135.01143710834515</v>
      </c>
    </row>
    <row r="43" spans="1:70">
      <c r="A43" s="297"/>
      <c r="B43" s="306" t="s">
        <v>393</v>
      </c>
      <c r="C43" s="307"/>
      <c r="D43" s="307"/>
      <c r="E43" s="308"/>
      <c r="F43" s="309">
        <v>37711</v>
      </c>
      <c r="G43" s="310">
        <v>39871</v>
      </c>
      <c r="H43" s="309">
        <v>40816</v>
      </c>
      <c r="I43" s="317"/>
      <c r="J43" s="331"/>
      <c r="K43" s="331"/>
      <c r="X43" s="49">
        <v>36677</v>
      </c>
      <c r="Y43" s="52">
        <v>36677</v>
      </c>
      <c r="Z43" s="53">
        <v>363.709</v>
      </c>
      <c r="AA43" s="54">
        <f t="shared" si="3"/>
        <v>-2.3993022943780917</v>
      </c>
      <c r="AB43" s="39">
        <f t="shared" si="17"/>
        <v>182.7490566322146</v>
      </c>
      <c r="AC43" s="40">
        <f t="shared" si="15"/>
        <v>182.7490566322146</v>
      </c>
      <c r="AD43" s="40">
        <f t="shared" si="5"/>
        <v>121.01395547446671</v>
      </c>
      <c r="AE43" s="40">
        <v>129.75570800934909</v>
      </c>
      <c r="AF43" s="40">
        <v>119.56042747536783</v>
      </c>
      <c r="AG43" s="40">
        <v>101.98521292372878</v>
      </c>
      <c r="AH43" s="40">
        <v>123.95071236337654</v>
      </c>
      <c r="AI43" s="41">
        <v>134.629476433181</v>
      </c>
      <c r="AJ43" s="156">
        <f t="shared" si="6"/>
        <v>-2.3993022943780917</v>
      </c>
      <c r="AK43" s="158">
        <f t="shared" si="7"/>
        <v>-3.8928028703067552E-2</v>
      </c>
      <c r="AL43" s="158">
        <f t="shared" si="8"/>
        <v>-4.6661515219239558E-3</v>
      </c>
      <c r="AM43" s="158">
        <f t="shared" si="9"/>
        <v>8.7125076514996236E-2</v>
      </c>
      <c r="AN43" s="158">
        <f t="shared" si="10"/>
        <v>-2.4136495668091174E-3</v>
      </c>
      <c r="AO43" s="158">
        <f t="shared" si="11"/>
        <v>-5.9942944223967398E-3</v>
      </c>
      <c r="AP43" s="39">
        <f t="shared" ref="AP43:AP77" si="22">AP42*(1+AJ43/100)</f>
        <v>95.446899299058671</v>
      </c>
      <c r="AQ43" s="123">
        <f t="shared" ref="AQ43:AQ77" si="23">AQ42*(1+AK43)</f>
        <v>89.325450138186767</v>
      </c>
      <c r="AR43" s="40">
        <f t="shared" ref="AR43:AR77" si="24">AR42*(1+AL43/100)</f>
        <v>99.982830272065613</v>
      </c>
      <c r="AS43" s="40">
        <f t="shared" ref="AS43:AS77" si="25">AS42*(1+AM43)</f>
        <v>107.04322369553981</v>
      </c>
      <c r="AT43" s="40">
        <f t="shared" ref="AT43:AT77" si="26">AT42*(1+AN43/100)</f>
        <v>100.01598967659395</v>
      </c>
      <c r="AU43" s="41">
        <f t="shared" ref="AU43:AU77" si="27">AU42*(1+AO43/100)</f>
        <v>100.03196008018129</v>
      </c>
      <c r="AV43" s="61">
        <v>171.6103654024075</v>
      </c>
      <c r="AW43" s="61">
        <v>-1.54</v>
      </c>
      <c r="AX43" s="43">
        <v>7.9999443041851581E-3</v>
      </c>
      <c r="AY43" s="61">
        <v>0.27</v>
      </c>
      <c r="AZ43" s="63">
        <v>-1.8</v>
      </c>
      <c r="BB43" s="30">
        <v>36677</v>
      </c>
      <c r="BC43" s="27">
        <v>158.34899999999999</v>
      </c>
      <c r="BD43" s="72">
        <f t="shared" si="12"/>
        <v>3.7207946146726734E-3</v>
      </c>
      <c r="BE43" s="37">
        <f t="shared" si="13"/>
        <v>119.40954679134305</v>
      </c>
      <c r="BG43" s="120" t="s">
        <v>180</v>
      </c>
      <c r="BH43" s="27">
        <v>311738</v>
      </c>
      <c r="BI43" s="72">
        <f t="shared" si="16"/>
        <v>2.2311955864764421E-3</v>
      </c>
      <c r="BJ43" s="37">
        <f t="shared" si="14"/>
        <v>121.01395547446671</v>
      </c>
      <c r="BL43" s="129">
        <f t="shared" si="18"/>
        <v>-1.0880913678652238E-2</v>
      </c>
      <c r="BM43" s="130">
        <f t="shared" si="19"/>
        <v>2.8047115024415314E-2</v>
      </c>
      <c r="BN43" s="147">
        <v>36677</v>
      </c>
      <c r="BO43" s="27">
        <v>123.95071236337654</v>
      </c>
      <c r="BP43" s="27">
        <v>134.629476433181</v>
      </c>
      <c r="BQ43" s="27">
        <v>101.98521292372878</v>
      </c>
      <c r="BR43" s="27">
        <v>129.75570800934909</v>
      </c>
    </row>
    <row r="44" spans="1:70">
      <c r="A44" s="297">
        <f>MATCH($B44,'monthly price-series'!$1:$1,0)</f>
        <v>5</v>
      </c>
      <c r="B44" s="144" t="s">
        <v>7</v>
      </c>
      <c r="C44" s="307"/>
      <c r="D44" s="307"/>
      <c r="E44" s="308"/>
      <c r="F44" s="311">
        <f>((VLOOKUP(F$43,'monthly price-series'!$A$7:$T$186,$A44-1,FALSE)/VLOOKUP(F$42,'monthly price-series'!$A$7:$T$186,$A44-1,FALSE))^(1/YEARFRAC(F$42,F$43)))-1</f>
        <v>0.10746768804501805</v>
      </c>
      <c r="G44" s="311">
        <f>((VLOOKUP(G$43,'monthly price-series'!$A$7:$T$186,$A44-1,FALSE)/VLOOKUP(G$42,'monthly price-series'!$A$7:$T$186,$A44-1,FALSE))^(1/YEARFRAC(G$42,G$43)))-1</f>
        <v>0.20540294419467964</v>
      </c>
      <c r="H44" s="311">
        <f>((VLOOKUP(H$43,'monthly price-series'!$A$7:$T$186,$A44-1,FALSE)/VLOOKUP(H$42,'monthly price-series'!$A$7:$T$186,$A44-1,FALSE))^(1/YEARFRAC(H$42,H$43)))-1</f>
        <v>0.41390309562209349</v>
      </c>
      <c r="I44" s="317"/>
      <c r="J44" s="331"/>
      <c r="K44" s="331"/>
      <c r="X44" s="49">
        <v>36707</v>
      </c>
      <c r="Y44" s="52">
        <v>36707</v>
      </c>
      <c r="Z44" s="53">
        <v>371.637</v>
      </c>
      <c r="AA44" s="54">
        <f t="shared" si="3"/>
        <v>2.1797645920227371</v>
      </c>
      <c r="AB44" s="39">
        <f t="shared" si="17"/>
        <v>186.73255586093919</v>
      </c>
      <c r="AC44" s="40">
        <f t="shared" si="15"/>
        <v>186.73255586093919</v>
      </c>
      <c r="AD44" s="40">
        <f t="shared" si="5"/>
        <v>121.56363424622967</v>
      </c>
      <c r="AE44" s="40">
        <v>140.37645534805827</v>
      </c>
      <c r="AF44" s="40">
        <v>120.02393682734365</v>
      </c>
      <c r="AG44" s="40">
        <v>108.59992308198973</v>
      </c>
      <c r="AH44" s="40">
        <v>126.20966353397968</v>
      </c>
      <c r="AI44" s="41">
        <v>136.29203758180114</v>
      </c>
      <c r="AJ44" s="156">
        <f t="shared" si="6"/>
        <v>2.1797645920227371</v>
      </c>
      <c r="AK44" s="158">
        <f t="shared" si="7"/>
        <v>8.1851869961234724E-2</v>
      </c>
      <c r="AL44" s="158">
        <f t="shared" si="8"/>
        <v>3.8767789791593898E-3</v>
      </c>
      <c r="AM44" s="158">
        <f t="shared" si="9"/>
        <v>6.4859502359502441E-2</v>
      </c>
      <c r="AN44" s="158">
        <f t="shared" si="10"/>
        <v>1.8224592078024848E-2</v>
      </c>
      <c r="AO44" s="158">
        <f t="shared" si="11"/>
        <v>1.2349161511040263E-2</v>
      </c>
      <c r="AP44" s="39">
        <f t="shared" si="22"/>
        <v>97.527417014163149</v>
      </c>
      <c r="AQ44" s="123">
        <f>AQ43*(1+AK44)</f>
        <v>96.63690526712638</v>
      </c>
      <c r="AR44" s="40">
        <f t="shared" si="24"/>
        <v>99.986706385412361</v>
      </c>
      <c r="AS44" s="40">
        <f t="shared" si="25"/>
        <v>113.98599391538941</v>
      </c>
      <c r="AT44" s="40">
        <f t="shared" si="26"/>
        <v>100.03421718272531</v>
      </c>
      <c r="AU44" s="41">
        <f t="shared" si="27"/>
        <v>100.04431318849426</v>
      </c>
      <c r="AV44" s="61">
        <v>177.41258594759037</v>
      </c>
      <c r="AW44" s="61">
        <v>1.24</v>
      </c>
      <c r="AX44" s="43">
        <v>-9.4998841554113644E-3</v>
      </c>
      <c r="AY44" s="61">
        <v>1.5</v>
      </c>
      <c r="AZ44" s="63">
        <v>3.0100000000000002</v>
      </c>
      <c r="BB44" s="30">
        <v>36707</v>
      </c>
      <c r="BC44" s="27">
        <v>158.86600000000001</v>
      </c>
      <c r="BD44" s="72">
        <f t="shared" si="12"/>
        <v>3.2649401006639156E-3</v>
      </c>
      <c r="BE44" s="37">
        <f t="shared" si="13"/>
        <v>119.79941180906421</v>
      </c>
      <c r="BG44" s="120" t="s">
        <v>181</v>
      </c>
      <c r="BH44" s="27">
        <v>313154</v>
      </c>
      <c r="BI44" s="72">
        <f t="shared" si="16"/>
        <v>4.5422758855191425E-3</v>
      </c>
      <c r="BJ44" s="37">
        <f t="shared" si="14"/>
        <v>121.56363424622967</v>
      </c>
      <c r="BL44" s="129">
        <f t="shared" si="18"/>
        <v>1.3169960902873257E-2</v>
      </c>
      <c r="BM44" s="130">
        <f t="shared" si="19"/>
        <v>-6.8681909058361468E-2</v>
      </c>
      <c r="BN44" s="147">
        <v>36707</v>
      </c>
      <c r="BO44" s="27">
        <v>126.20966353397968</v>
      </c>
      <c r="BP44" s="27">
        <v>136.29203758180114</v>
      </c>
      <c r="BQ44" s="27">
        <v>108.59992308198973</v>
      </c>
      <c r="BR44" s="27">
        <v>140.37645534805827</v>
      </c>
    </row>
    <row r="45" spans="1:70">
      <c r="A45" s="297">
        <f>MATCH($B45,'monthly price-series'!$1:$1,0)</f>
        <v>6</v>
      </c>
      <c r="B45" s="1" t="s">
        <v>8</v>
      </c>
      <c r="C45" s="307"/>
      <c r="D45" s="307"/>
      <c r="E45" s="308"/>
      <c r="F45" s="311">
        <f>((VLOOKUP(F$43,'monthly price-series'!$A$7:$T$186,$A45-1,FALSE)/VLOOKUP(F$42,'monthly price-series'!$A$7:$T$186,$A45-1,FALSE))^(1/YEARFRAC(F$42,F$43)))-1</f>
        <v>3.2101429593909936E-2</v>
      </c>
      <c r="G45" s="311">
        <f>((VLOOKUP(G$43,'monthly price-series'!$A$7:$T$186,$A45-1,FALSE)/VLOOKUP(G$42,'monthly price-series'!$A$7:$T$186,$A45-1,FALSE))^(1/YEARFRAC(G$42,G$43)))-1</f>
        <v>2.3828834803668153E-2</v>
      </c>
      <c r="H45" s="311">
        <f>((VLOOKUP(H$43,'monthly price-series'!$A$7:$T$186,$A45-1,FALSE)/VLOOKUP(H$42,'monthly price-series'!$A$7:$T$186,$A45-1,FALSE))^(1/YEARFRAC(H$42,H$43)))-1</f>
        <v>9.3198289822189473E-2</v>
      </c>
      <c r="I45" s="317"/>
      <c r="J45" s="331"/>
      <c r="K45" s="331"/>
      <c r="X45" s="49">
        <v>36738</v>
      </c>
      <c r="Y45" s="52">
        <v>36738</v>
      </c>
      <c r="Z45" s="53">
        <v>366.36900000000003</v>
      </c>
      <c r="AA45" s="54">
        <f t="shared" si="3"/>
        <v>-1.4175122498567116</v>
      </c>
      <c r="AB45" s="39">
        <f t="shared" si="17"/>
        <v>184.08559900713985</v>
      </c>
      <c r="AC45" s="40">
        <f t="shared" si="15"/>
        <v>184.08559900713985</v>
      </c>
      <c r="AD45" s="40">
        <f t="shared" si="5"/>
        <v>122.03567477339335</v>
      </c>
      <c r="AE45" s="40">
        <v>136.02307021838047</v>
      </c>
      <c r="AF45" s="40">
        <v>119.27761974116515</v>
      </c>
      <c r="AG45" s="40">
        <v>102.51205631238452</v>
      </c>
      <c r="AH45" s="40">
        <v>128.01060282732487</v>
      </c>
      <c r="AI45" s="41">
        <v>140.66957470743435</v>
      </c>
      <c r="AJ45" s="156">
        <f t="shared" si="6"/>
        <v>-1.4175122498567116</v>
      </c>
      <c r="AK45" s="158">
        <f t="shared" si="7"/>
        <v>-3.1012217247427643E-2</v>
      </c>
      <c r="AL45" s="158">
        <f t="shared" si="8"/>
        <v>-6.2180687111778044E-3</v>
      </c>
      <c r="AM45" s="158">
        <f t="shared" si="9"/>
        <v>-5.6057744764782647E-2</v>
      </c>
      <c r="AN45" s="158">
        <f t="shared" si="10"/>
        <v>1.4269424724837609E-2</v>
      </c>
      <c r="AO45" s="158">
        <f t="shared" si="11"/>
        <v>3.2118803147292097E-2</v>
      </c>
      <c r="AP45" s="39">
        <f t="shared" si="22"/>
        <v>96.144953931018549</v>
      </c>
      <c r="AQ45" s="123">
        <f t="shared" si="23"/>
        <v>93.639980566863173</v>
      </c>
      <c r="AR45" s="40">
        <f t="shared" si="24"/>
        <v>99.980489143307281</v>
      </c>
      <c r="AS45" s="40">
        <f t="shared" si="25"/>
        <v>107.59619616172044</v>
      </c>
      <c r="AT45" s="40">
        <f t="shared" si="26"/>
        <v>100.04849149004529</v>
      </c>
      <c r="AU45" s="41">
        <f t="shared" si="27"/>
        <v>100.07644622450732</v>
      </c>
      <c r="AV45" s="61">
        <v>172.4400126866025</v>
      </c>
      <c r="AW45" s="61">
        <v>0.05</v>
      </c>
      <c r="AX45" s="43">
        <v>-1.1999840255692229E-2</v>
      </c>
      <c r="AY45" s="61">
        <v>-0.04</v>
      </c>
      <c r="AZ45" s="63">
        <v>-0.37</v>
      </c>
      <c r="BB45" s="30">
        <v>36738</v>
      </c>
      <c r="BC45" s="27">
        <v>159.47499999999999</v>
      </c>
      <c r="BD45" s="72">
        <f t="shared" si="12"/>
        <v>3.8334193597118205E-3</v>
      </c>
      <c r="BE45" s="37">
        <f t="shared" si="13"/>
        <v>120.25865319357517</v>
      </c>
      <c r="BG45" s="120" t="s">
        <v>182</v>
      </c>
      <c r="BH45" s="27">
        <v>314370</v>
      </c>
      <c r="BI45" s="72">
        <f t="shared" si="16"/>
        <v>3.8830735037713726E-3</v>
      </c>
      <c r="BJ45" s="37">
        <f t="shared" si="14"/>
        <v>122.03567477339335</v>
      </c>
      <c r="BL45" s="129">
        <f t="shared" si="18"/>
        <v>-5.1460244973978719E-3</v>
      </c>
      <c r="BM45" s="130">
        <f t="shared" si="19"/>
        <v>2.5866192750029771E-2</v>
      </c>
      <c r="BN45" s="147">
        <v>36738</v>
      </c>
      <c r="BO45" s="27">
        <v>128.01060282732487</v>
      </c>
      <c r="BP45" s="27">
        <v>140.66957470743435</v>
      </c>
      <c r="BQ45" s="27">
        <v>102.51205631238452</v>
      </c>
      <c r="BR45" s="27">
        <v>136.02307021838047</v>
      </c>
    </row>
    <row r="46" spans="1:70">
      <c r="A46" s="297">
        <f>MATCH($B46,'monthly price-series'!$1:$1,0)</f>
        <v>7</v>
      </c>
      <c r="B46" s="1" t="s">
        <v>9</v>
      </c>
      <c r="C46" s="307"/>
      <c r="D46" s="307"/>
      <c r="E46" s="308"/>
      <c r="F46" s="311">
        <f>((VLOOKUP(F$43,'monthly price-series'!$A$7:$T$186,$A46-1,FALSE)/VLOOKUP(F$42,'monthly price-series'!$A$7:$T$186,$A46-1,FALSE))^(1/YEARFRAC(F$42,F$43)))-1</f>
        <v>3.2101429593909936E-2</v>
      </c>
      <c r="G46" s="311">
        <f>((VLOOKUP(G$43,'monthly price-series'!$A$7:$T$186,$A46-1,FALSE)/VLOOKUP(G$42,'monthly price-series'!$A$7:$T$186,$A46-1,FALSE))^(1/YEARFRAC(G$42,G$43)))-1</f>
        <v>2.3828834803668153E-2</v>
      </c>
      <c r="H46" s="311">
        <f>((VLOOKUP(H$43,'monthly price-series'!$A$7:$T$186,$A46-1,FALSE)/VLOOKUP(H$42,'monthly price-series'!$A$7:$T$186,$A46-1,FALSE))^(1/YEARFRAC(H$42,H$43)))-1</f>
        <v>9.3198289822189473E-2</v>
      </c>
      <c r="I46" s="317"/>
      <c r="J46" s="331"/>
      <c r="K46" s="331"/>
      <c r="X46" s="49">
        <v>36769</v>
      </c>
      <c r="Y46" s="52">
        <v>36769</v>
      </c>
      <c r="Z46" s="53">
        <v>381.52</v>
      </c>
      <c r="AA46" s="54">
        <f t="shared" si="3"/>
        <v>4.1354481410817989</v>
      </c>
      <c r="AB46" s="39">
        <f t="shared" si="17"/>
        <v>191.6983634892799</v>
      </c>
      <c r="AC46" s="40">
        <f t="shared" si="15"/>
        <v>191.6983634892799</v>
      </c>
      <c r="AD46" s="40">
        <f t="shared" si="5"/>
        <v>122.04460317152225</v>
      </c>
      <c r="AE46" s="40">
        <v>141.68807682768966</v>
      </c>
      <c r="AF46" s="40">
        <v>121.87724425840395</v>
      </c>
      <c r="AG46" s="40">
        <v>116.06505691086619</v>
      </c>
      <c r="AH46" s="40">
        <v>130.66709670985136</v>
      </c>
      <c r="AI46" s="41">
        <v>143.73591982572566</v>
      </c>
      <c r="AJ46" s="156">
        <f t="shared" si="6"/>
        <v>4.1354481410817989</v>
      </c>
      <c r="AK46" s="158">
        <f t="shared" si="7"/>
        <v>4.1647395549991639E-2</v>
      </c>
      <c r="AL46" s="158">
        <f t="shared" si="8"/>
        <v>2.1794738383277945E-2</v>
      </c>
      <c r="AM46" s="158">
        <f t="shared" si="9"/>
        <v>0.13220884533992439</v>
      </c>
      <c r="AN46" s="158">
        <f t="shared" si="10"/>
        <v>2.0752139462305808E-2</v>
      </c>
      <c r="AO46" s="158">
        <f t="shared" si="11"/>
        <v>2.1798211337943574E-2</v>
      </c>
      <c r="AP46" s="39">
        <f t="shared" si="22"/>
        <v>100.12097864110281</v>
      </c>
      <c r="AQ46" s="123">
        <f t="shared" si="23"/>
        <v>97.539841876824852</v>
      </c>
      <c r="AR46" s="40">
        <f>AR45*(1+AL46/100)</f>
        <v>100.0022796293504</v>
      </c>
      <c r="AS46" s="40">
        <f t="shared" si="25"/>
        <v>121.8213650192295</v>
      </c>
      <c r="AT46" s="40">
        <f t="shared" si="26"/>
        <v>100.06925369252924</v>
      </c>
      <c r="AU46" s="41">
        <f t="shared" si="27"/>
        <v>100.09826109975484</v>
      </c>
      <c r="AV46" s="61">
        <v>178.07098358682998</v>
      </c>
      <c r="AW46" s="61">
        <v>1.73</v>
      </c>
      <c r="AX46" s="43">
        <v>2.5600045169001939E-2</v>
      </c>
      <c r="AY46" s="61">
        <v>3.06</v>
      </c>
      <c r="AZ46" s="63">
        <v>1.55</v>
      </c>
      <c r="BB46" s="30">
        <v>36769</v>
      </c>
      <c r="BC46" s="27">
        <v>159.488</v>
      </c>
      <c r="BD46" s="72">
        <f t="shared" si="12"/>
        <v>8.1517479228798706E-5</v>
      </c>
      <c r="BE46" s="37">
        <f t="shared" si="13"/>
        <v>120.26845637583897</v>
      </c>
      <c r="BG46" s="120" t="s">
        <v>183</v>
      </c>
      <c r="BH46" s="27">
        <v>314393</v>
      </c>
      <c r="BI46" s="72">
        <f t="shared" si="16"/>
        <v>7.3162197410603369E-5</v>
      </c>
      <c r="BJ46" s="37">
        <f t="shared" si="14"/>
        <v>122.04460317152225</v>
      </c>
      <c r="BL46" s="129">
        <f t="shared" si="18"/>
        <v>2.0713821804114296E-2</v>
      </c>
      <c r="BM46" s="130">
        <f t="shared" si="19"/>
        <v>-2.0933573745877343E-2</v>
      </c>
      <c r="BN46" s="147">
        <v>36769</v>
      </c>
      <c r="BO46" s="27">
        <v>130.66709670985136</v>
      </c>
      <c r="BP46" s="27">
        <v>143.73591982572566</v>
      </c>
      <c r="BQ46" s="27">
        <v>116.06505691086619</v>
      </c>
      <c r="BR46" s="27">
        <v>141.68807682768966</v>
      </c>
    </row>
    <row r="47" spans="1:70">
      <c r="A47" s="297">
        <f>MATCH($B47,'monthly price-series'!$1:$1,0)</f>
        <v>8</v>
      </c>
      <c r="B47" s="1" t="s">
        <v>10</v>
      </c>
      <c r="C47" s="307"/>
      <c r="D47" s="307"/>
      <c r="E47" s="308"/>
      <c r="F47" s="311">
        <f>((VLOOKUP(F$43,'monthly price-series'!$A$7:$T$186,$A47-1,FALSE)/VLOOKUP(F$42,'monthly price-series'!$A$7:$T$186,$A47-1,FALSE))^(1/YEARFRAC(F$42,F$43)))-1</f>
        <v>6.3004999250311444E-2</v>
      </c>
      <c r="G47" s="311">
        <f>((VLOOKUP(G$43,'monthly price-series'!$A$7:$T$186,$A47-1,FALSE)/VLOOKUP(G$42,'monthly price-series'!$A$7:$T$186,$A47-1,FALSE))^(1/YEARFRAC(G$42,G$43)))-1</f>
        <v>5.3993339026733977E-2</v>
      </c>
      <c r="H47" s="311">
        <f>((VLOOKUP(H$43,'monthly price-series'!$A$7:$T$186,$A47-1,FALSE)/VLOOKUP(H$42,'monthly price-series'!$A$7:$T$186,$A47-1,FALSE))^(1/YEARFRAC(H$42,H$43)))-1</f>
        <v>0.15088818779274571</v>
      </c>
      <c r="I47" s="317"/>
      <c r="J47" s="331"/>
      <c r="K47" s="331"/>
      <c r="X47" s="49">
        <v>36799</v>
      </c>
      <c r="Y47" s="52">
        <v>36799</v>
      </c>
      <c r="Z47" s="53">
        <v>362.35199999999998</v>
      </c>
      <c r="AA47" s="54">
        <f t="shared" si="3"/>
        <v>-5.0241140700356457</v>
      </c>
      <c r="AB47" s="39">
        <f t="shared" si="17"/>
        <v>182.0672190371869</v>
      </c>
      <c r="AC47" s="40">
        <f t="shared" si="15"/>
        <v>182.0672190371869</v>
      </c>
      <c r="AD47" s="40">
        <f t="shared" si="5"/>
        <v>122.93123192484616</v>
      </c>
      <c r="AE47" s="40">
        <v>136.58003885650345</v>
      </c>
      <c r="AF47" s="40">
        <v>120.460831673483</v>
      </c>
      <c r="AG47" s="40">
        <v>114.33868774457902</v>
      </c>
      <c r="AH47" s="40">
        <v>130.76592099122496</v>
      </c>
      <c r="AI47" s="41">
        <v>145.14270335326282</v>
      </c>
      <c r="AJ47" s="156">
        <f t="shared" si="6"/>
        <v>-5.0241140700356457</v>
      </c>
      <c r="AK47" s="158">
        <f t="shared" si="7"/>
        <v>-3.6051290168884309E-2</v>
      </c>
      <c r="AL47" s="158">
        <f t="shared" si="8"/>
        <v>-1.1621632844913021E-2</v>
      </c>
      <c r="AM47" s="158">
        <f t="shared" si="9"/>
        <v>-1.4874150861899471E-2</v>
      </c>
      <c r="AN47" s="158">
        <f t="shared" si="10"/>
        <v>7.5630578670504711E-4</v>
      </c>
      <c r="AO47" s="158">
        <f t="shared" si="11"/>
        <v>9.7872788461146332E-3</v>
      </c>
      <c r="AP47" s="39">
        <f t="shared" si="22"/>
        <v>95.090786466137786</v>
      </c>
      <c r="AQ47" s="123">
        <f t="shared" si="23"/>
        <v>94.023404734296349</v>
      </c>
      <c r="AR47" s="40">
        <f t="shared" si="24"/>
        <v>99.990657731575325</v>
      </c>
      <c r="AS47" s="40">
        <f t="shared" si="25"/>
        <v>120.00937565773096</v>
      </c>
      <c r="AT47" s="40">
        <f t="shared" si="26"/>
        <v>100.07001052208564</v>
      </c>
      <c r="AU47" s="41">
        <f>AU46*(1+AO47/100)</f>
        <v>100.10805799568877</v>
      </c>
      <c r="AV47" s="61">
        <v>168.62341106881709</v>
      </c>
      <c r="AW47" s="61">
        <v>-2.19</v>
      </c>
      <c r="AX47" s="43">
        <v>-1.4900302848123603E-2</v>
      </c>
      <c r="AY47" s="61">
        <v>0.94000000000000006</v>
      </c>
      <c r="AZ47" s="63">
        <v>-1.27</v>
      </c>
      <c r="BB47" s="30">
        <v>36798</v>
      </c>
      <c r="BC47" s="27">
        <v>160.63399999999999</v>
      </c>
      <c r="BD47" s="72">
        <f t="shared" si="12"/>
        <v>7.1854935794541941E-3</v>
      </c>
      <c r="BE47" s="37">
        <f t="shared" si="13"/>
        <v>121.13264459693842</v>
      </c>
      <c r="BG47" s="120" t="s">
        <v>184</v>
      </c>
      <c r="BH47" s="27">
        <v>316677</v>
      </c>
      <c r="BI47" s="72">
        <f t="shared" si="16"/>
        <v>7.2647927911881904E-3</v>
      </c>
      <c r="BJ47" s="37">
        <f t="shared" si="14"/>
        <v>122.93123192484616</v>
      </c>
      <c r="BL47" s="129">
        <f t="shared" si="18"/>
        <v>-2.1488173954584133E-2</v>
      </c>
      <c r="BM47" s="130">
        <f t="shared" si="19"/>
        <v>1.4563116214300176E-2</v>
      </c>
      <c r="BN47" s="147">
        <v>36798</v>
      </c>
      <c r="BO47" s="27">
        <v>130.76592099122496</v>
      </c>
      <c r="BP47" s="27">
        <v>145.14270335326282</v>
      </c>
      <c r="BQ47" s="27">
        <v>114.33868774457902</v>
      </c>
      <c r="BR47" s="27">
        <v>136.58003885650345</v>
      </c>
    </row>
    <row r="48" spans="1:70">
      <c r="A48" s="297">
        <f>MATCH($B48,'monthly price-series'!$1:$1,0)</f>
        <v>9</v>
      </c>
      <c r="B48" s="12" t="s">
        <v>11</v>
      </c>
      <c r="C48" s="307"/>
      <c r="D48" s="307"/>
      <c r="E48" s="308"/>
      <c r="F48" s="311">
        <f>((VLOOKUP(F$43,'monthly price-series'!$A$7:$T$186,$A48-1,FALSE)/VLOOKUP(F$42,'monthly price-series'!$A$7:$T$186,$A48-1,FALSE))^(1/YEARFRAC(F$42,F$43)))-1</f>
        <v>-7.8691183695508204E-2</v>
      </c>
      <c r="G48" s="311">
        <f>((VLOOKUP(G$43,'monthly price-series'!$A$7:$T$186,$A48-1,FALSE)/VLOOKUP(G$42,'monthly price-series'!$A$7:$T$186,$A48-1,FALSE))^(1/YEARFRAC(G$42,G$43)))-1</f>
        <v>-0.22948308408966422</v>
      </c>
      <c r="H48" s="311">
        <f>((VLOOKUP(H$43,'monthly price-series'!$A$7:$T$186,$A48-1,FALSE)/VLOOKUP(H$42,'monthly price-series'!$A$7:$T$186,$A48-1,FALSE))^(1/YEARFRAC(H$42,H$43)))-1</f>
        <v>-0.20763054064059228</v>
      </c>
      <c r="I48" s="317"/>
      <c r="J48" s="331"/>
      <c r="K48" s="331"/>
      <c r="X48" s="49">
        <v>36830</v>
      </c>
      <c r="Y48" s="52">
        <v>36830</v>
      </c>
      <c r="Z48" s="53">
        <v>360.745</v>
      </c>
      <c r="AA48" s="54">
        <f t="shared" si="3"/>
        <v>-0.44349141166599715</v>
      </c>
      <c r="AB48" s="39">
        <f t="shared" si="17"/>
        <v>181.25976655729787</v>
      </c>
      <c r="AC48" s="40">
        <f t="shared" si="15"/>
        <v>181.25976655729787</v>
      </c>
      <c r="AD48" s="40">
        <f t="shared" si="5"/>
        <v>123.49876749286696</v>
      </c>
      <c r="AE48" s="40">
        <v>129.08038231854727</v>
      </c>
      <c r="AF48" s="40">
        <v>120.26750159839224</v>
      </c>
      <c r="AG48" s="40">
        <v>116.01036728574627</v>
      </c>
      <c r="AH48" s="40">
        <v>130.56445573623174</v>
      </c>
      <c r="AI48" s="41">
        <v>146.04141703186573</v>
      </c>
      <c r="AJ48" s="156">
        <f t="shared" si="6"/>
        <v>-0.44349141166599715</v>
      </c>
      <c r="AK48" s="158">
        <f t="shared" si="7"/>
        <v>-5.4910341223695425E-2</v>
      </c>
      <c r="AL48" s="158">
        <f t="shared" si="8"/>
        <v>-1.6049206402193317E-3</v>
      </c>
      <c r="AM48" s="158">
        <f t="shared" si="9"/>
        <v>1.4620419161199605E-2</v>
      </c>
      <c r="AN48" s="158">
        <f t="shared" si="10"/>
        <v>-1.5406556499284463E-3</v>
      </c>
      <c r="AO48" s="158">
        <f t="shared" si="11"/>
        <v>6.1919315118137419E-3</v>
      </c>
      <c r="AP48" s="39">
        <f t="shared" si="22"/>
        <v>94.669066994874811</v>
      </c>
      <c r="AQ48" s="123">
        <f t="shared" si="23"/>
        <v>88.860547497322514</v>
      </c>
      <c r="AR48" s="40">
        <f t="shared" si="24"/>
        <v>99.989052960871106</v>
      </c>
      <c r="AS48" s="40">
        <f t="shared" si="25"/>
        <v>121.76396303312085</v>
      </c>
      <c r="AT48" s="40">
        <f t="shared" si="26"/>
        <v>100.06846878781465</v>
      </c>
      <c r="AU48" s="41">
        <f t="shared" si="27"/>
        <v>100.11425661807766</v>
      </c>
      <c r="AV48" s="61">
        <v>165.8192529423028</v>
      </c>
      <c r="AW48" s="61">
        <v>-0.73</v>
      </c>
      <c r="AX48" s="43">
        <v>8.8005573220599764E-3</v>
      </c>
      <c r="AY48" s="61">
        <v>0.23</v>
      </c>
      <c r="AZ48" s="63">
        <v>-1.1300000000000001</v>
      </c>
      <c r="BB48" s="30">
        <v>36830</v>
      </c>
      <c r="BC48" s="27">
        <v>161.38200000000001</v>
      </c>
      <c r="BD48" s="72">
        <f t="shared" si="12"/>
        <v>4.6565484268585866E-3</v>
      </c>
      <c r="BE48" s="37">
        <f t="shared" si="13"/>
        <v>121.69670462257751</v>
      </c>
      <c r="BG48" s="120" t="s">
        <v>104</v>
      </c>
      <c r="BH48" s="27">
        <v>318139</v>
      </c>
      <c r="BI48" s="72">
        <f t="shared" si="16"/>
        <v>4.6166914553313898E-3</v>
      </c>
      <c r="BJ48" s="37">
        <f t="shared" si="14"/>
        <v>123.49876749286696</v>
      </c>
      <c r="BL48" s="129">
        <f t="shared" si="18"/>
        <v>9.088866933570916E-5</v>
      </c>
      <c r="BM48" s="130">
        <f t="shared" si="19"/>
        <v>5.5001229893031134E-2</v>
      </c>
      <c r="BN48" s="147">
        <v>36830</v>
      </c>
      <c r="BO48" s="27">
        <v>130.56445573623174</v>
      </c>
      <c r="BP48" s="27">
        <v>146.04141703186573</v>
      </c>
      <c r="BQ48" s="27">
        <v>116.01036728574627</v>
      </c>
      <c r="BR48" s="27">
        <v>129.08038231854727</v>
      </c>
    </row>
    <row r="49" spans="1:70">
      <c r="A49" s="297">
        <f>MATCH($B49,'monthly price-series'!$1:$1,0)</f>
        <v>10</v>
      </c>
      <c r="B49" s="12" t="s">
        <v>12</v>
      </c>
      <c r="C49" s="307"/>
      <c r="D49" s="307"/>
      <c r="E49" s="308"/>
      <c r="F49" s="311">
        <f>((VLOOKUP(F$43,'monthly price-series'!$A$7:$T$186,$A49-1,FALSE)/VLOOKUP(F$42,'monthly price-series'!$A$7:$T$186,$A49-1,FALSE))^(1/YEARFRAC(F$42,F$43)))-1</f>
        <v>2.756360507839628E-2</v>
      </c>
      <c r="G49" s="311">
        <f>((VLOOKUP(G$43,'monthly price-series'!$A$7:$T$186,$A49-1,FALSE)/VLOOKUP(G$42,'monthly price-series'!$A$7:$T$186,$A49-1,FALSE))^(1/YEARFRAC(G$42,G$43)))-1</f>
        <v>-0.16161938543193799</v>
      </c>
      <c r="H49" s="311">
        <f>((VLOOKUP(H$43,'monthly price-series'!$A$7:$T$186,$A49-1,FALSE)/VLOOKUP(H$42,'monthly price-series'!$A$7:$T$186,$A49-1,FALSE))^(1/YEARFRAC(H$42,H$43)))-1</f>
        <v>-0.12121246800943819</v>
      </c>
      <c r="I49" s="317"/>
      <c r="J49" s="331"/>
      <c r="K49" s="331"/>
      <c r="X49" s="49">
        <v>36860</v>
      </c>
      <c r="Y49" s="52">
        <v>36860</v>
      </c>
      <c r="Z49" s="53">
        <v>338.27100000000002</v>
      </c>
      <c r="AA49" s="54">
        <f t="shared" si="3"/>
        <v>-6.2298853760966892</v>
      </c>
      <c r="AB49" s="39">
        <f t="shared" si="17"/>
        <v>169.96749086779778</v>
      </c>
      <c r="AC49" s="40">
        <f t="shared" si="15"/>
        <v>169.96749086779778</v>
      </c>
      <c r="AD49" s="40">
        <f t="shared" si="5"/>
        <v>125.32287804972728</v>
      </c>
      <c r="AE49" s="40">
        <v>118.77234370223481</v>
      </c>
      <c r="AF49" s="40">
        <v>121.51110593091983</v>
      </c>
      <c r="AG49" s="40">
        <v>121.79561812968765</v>
      </c>
      <c r="AH49" s="40">
        <v>132.29563298444384</v>
      </c>
      <c r="AI49" s="41">
        <v>146.61830814525857</v>
      </c>
      <c r="AJ49" s="156">
        <f t="shared" si="6"/>
        <v>-6.2298853760966892</v>
      </c>
      <c r="AK49" s="158">
        <f t="shared" si="7"/>
        <v>-7.9857515380408972E-2</v>
      </c>
      <c r="AL49" s="158">
        <f t="shared" si="8"/>
        <v>1.0340319005547549E-2</v>
      </c>
      <c r="AM49" s="158">
        <f t="shared" si="9"/>
        <v>4.9868395207228966E-2</v>
      </c>
      <c r="AN49" s="158">
        <f t="shared" si="10"/>
        <v>1.3259177150858337E-2</v>
      </c>
      <c r="AO49" s="158">
        <f t="shared" si="11"/>
        <v>3.950188413105904E-3</v>
      </c>
      <c r="AP49" s="39">
        <f t="shared" si="22"/>
        <v>88.771292634473923</v>
      </c>
      <c r="AQ49" s="123">
        <f t="shared" si="23"/>
        <v>81.764364958843515</v>
      </c>
      <c r="AR49" s="40">
        <f t="shared" si="24"/>
        <v>99.999392147917888</v>
      </c>
      <c r="AS49" s="40">
        <f t="shared" si="25"/>
        <v>127.83613646365494</v>
      </c>
      <c r="AT49" s="40">
        <f t="shared" si="26"/>
        <v>100.08173704336338</v>
      </c>
      <c r="AU49" s="41">
        <f t="shared" si="27"/>
        <v>100.11821131984246</v>
      </c>
      <c r="AV49" s="61">
        <v>155.77325670053827</v>
      </c>
      <c r="AW49" s="61">
        <v>0.25</v>
      </c>
      <c r="AX49" s="43">
        <v>2.7399528243389648E-2</v>
      </c>
      <c r="AY49" s="61">
        <v>1.03</v>
      </c>
      <c r="AZ49" s="63">
        <v>-1.1200000000000001</v>
      </c>
      <c r="BB49" s="30">
        <v>36860</v>
      </c>
      <c r="BC49" s="27">
        <v>163.80600000000001</v>
      </c>
      <c r="BD49" s="72">
        <f t="shared" si="12"/>
        <v>1.5020262482804858E-2</v>
      </c>
      <c r="BE49" s="37">
        <f t="shared" si="13"/>
        <v>123.52462106930101</v>
      </c>
      <c r="BG49" s="120" t="s">
        <v>105</v>
      </c>
      <c r="BH49" s="27">
        <v>322838</v>
      </c>
      <c r="BI49" s="72">
        <f t="shared" si="16"/>
        <v>1.4770273371073728E-2</v>
      </c>
      <c r="BJ49" s="37">
        <f t="shared" si="14"/>
        <v>125.32287804972728</v>
      </c>
      <c r="BL49" s="129">
        <f t="shared" si="18"/>
        <v>-2.3764290194946584E-2</v>
      </c>
      <c r="BM49" s="130">
        <f t="shared" si="19"/>
        <v>5.6093225185462392E-2</v>
      </c>
      <c r="BN49" s="147">
        <v>36860</v>
      </c>
      <c r="BO49" s="27">
        <v>132.29563298444384</v>
      </c>
      <c r="BP49" s="27">
        <v>146.61830814525857</v>
      </c>
      <c r="BQ49" s="27">
        <v>121.79561812968765</v>
      </c>
      <c r="BR49" s="27">
        <v>118.77234370223481</v>
      </c>
    </row>
    <row r="50" spans="1:70">
      <c r="A50" s="297">
        <f>MATCH($B50,'monthly price-series'!$1:$1,0)</f>
        <v>11</v>
      </c>
      <c r="B50" s="12" t="s">
        <v>13</v>
      </c>
      <c r="C50" s="307"/>
      <c r="D50" s="307"/>
      <c r="E50" s="308"/>
      <c r="F50" s="311">
        <f>((VLOOKUP(F$43,'monthly price-series'!$A$7:$T$186,$A50-1,FALSE)/VLOOKUP(F$42,'monthly price-series'!$A$7:$T$186,$A50-1,FALSE))^(1/YEARFRAC(F$42,F$43)))-1</f>
        <v>0.12143687922671265</v>
      </c>
      <c r="G50" s="311">
        <f>((VLOOKUP(G$43,'monthly price-series'!$A$7:$T$186,$A50-1,FALSE)/VLOOKUP(G$42,'monthly price-series'!$A$7:$T$186,$A50-1,FALSE))^(1/YEARFRAC(G$42,G$43)))-1</f>
        <v>-9.2669554135346166E-2</v>
      </c>
      <c r="H50" s="311">
        <f>((VLOOKUP(H$43,'monthly price-series'!$A$7:$T$186,$A50-1,FALSE)/VLOOKUP(H$42,'monthly price-series'!$A$7:$T$186,$A50-1,FALSE))^(1/YEARFRAC(H$42,H$43)))-1</f>
        <v>-5.8594535096758271E-2</v>
      </c>
      <c r="I50" s="317"/>
      <c r="J50" s="331"/>
      <c r="K50" s="331"/>
      <c r="X50" s="49">
        <v>36891</v>
      </c>
      <c r="Y50" s="52">
        <v>36891</v>
      </c>
      <c r="Z50" s="53">
        <v>337.09199999999998</v>
      </c>
      <c r="AA50" s="54">
        <f t="shared" si="3"/>
        <v>-0.34853711964668577</v>
      </c>
      <c r="AB50" s="39">
        <f t="shared" si="17"/>
        <v>169.3750910707914</v>
      </c>
      <c r="AC50" s="40">
        <f t="shared" si="15"/>
        <v>169.3750910707914</v>
      </c>
      <c r="AD50" s="40">
        <f t="shared" si="5"/>
        <v>127.10972224917992</v>
      </c>
      <c r="AE50" s="40">
        <v>131.91300498069742</v>
      </c>
      <c r="AF50" s="40">
        <v>126.47738742398136</v>
      </c>
      <c r="AG50" s="40">
        <v>109.9616947474771</v>
      </c>
      <c r="AH50" s="40">
        <v>132.65174443827951</v>
      </c>
      <c r="AI50" s="41">
        <v>145.03538599693101</v>
      </c>
      <c r="AJ50" s="156">
        <f t="shared" si="6"/>
        <v>-0.34853711964668577</v>
      </c>
      <c r="AK50" s="158">
        <f t="shared" si="7"/>
        <v>0.11063738298712522</v>
      </c>
      <c r="AL50" s="158">
        <f t="shared" si="8"/>
        <v>4.0871008909135531E-2</v>
      </c>
      <c r="AM50" s="158">
        <f t="shared" si="9"/>
        <v>-9.7162143958330449E-2</v>
      </c>
      <c r="AN50" s="158">
        <f t="shared" si="10"/>
        <v>2.6917854036614397E-3</v>
      </c>
      <c r="AO50" s="158">
        <f t="shared" si="11"/>
        <v>-1.0796210707596732E-2</v>
      </c>
      <c r="AP50" s="39">
        <f t="shared" si="22"/>
        <v>88.461891728052592</v>
      </c>
      <c r="AQ50" s="123">
        <f t="shared" si="23"/>
        <v>90.810560319494172</v>
      </c>
      <c r="AR50" s="40">
        <f t="shared" si="24"/>
        <v>100.04026290839174</v>
      </c>
      <c r="AS50" s="40">
        <f t="shared" si="25"/>
        <v>115.41530336949653</v>
      </c>
      <c r="AT50" s="40">
        <f t="shared" si="26"/>
        <v>100.08443102895284</v>
      </c>
      <c r="AU50" s="41">
        <f t="shared" si="27"/>
        <v>100.10740234679169</v>
      </c>
      <c r="AV50" s="61">
        <v>158.31520555560164</v>
      </c>
      <c r="AW50" s="61">
        <v>4.6100000000000003</v>
      </c>
      <c r="AX50" s="43">
        <v>6.0000392143406911E-2</v>
      </c>
      <c r="AY50" s="61">
        <v>2.58</v>
      </c>
      <c r="AZ50" s="63">
        <v>1.02</v>
      </c>
      <c r="BB50" s="30">
        <v>36889</v>
      </c>
      <c r="BC50" s="27">
        <v>166.011</v>
      </c>
      <c r="BD50" s="72">
        <f t="shared" si="12"/>
        <v>1.3461045382952896E-2</v>
      </c>
      <c r="BE50" s="37">
        <f t="shared" si="13"/>
        <v>125.18739159942693</v>
      </c>
      <c r="BG50" s="120" t="s">
        <v>106</v>
      </c>
      <c r="BH50" s="27">
        <v>327441</v>
      </c>
      <c r="BI50" s="72">
        <f t="shared" si="16"/>
        <v>1.4257925027413076E-2</v>
      </c>
      <c r="BJ50" s="37">
        <f t="shared" si="14"/>
        <v>127.10972224917992</v>
      </c>
      <c r="BL50" s="129">
        <f t="shared" si="18"/>
        <v>5.3862769154731094E-3</v>
      </c>
      <c r="BM50" s="130">
        <f t="shared" si="19"/>
        <v>-0.10525110607165211</v>
      </c>
      <c r="BN50" s="147">
        <v>36889</v>
      </c>
      <c r="BO50" s="27">
        <v>132.65174443827951</v>
      </c>
      <c r="BP50" s="27">
        <v>145.03538599693101</v>
      </c>
      <c r="BQ50" s="27">
        <v>109.9616947474771</v>
      </c>
      <c r="BR50" s="27">
        <v>131.91300498069742</v>
      </c>
    </row>
    <row r="51" spans="1:70">
      <c r="A51" s="297">
        <f>MATCH($B51,'monthly price-series'!$1:$1,0)</f>
        <v>12</v>
      </c>
      <c r="B51" s="12" t="s">
        <v>14</v>
      </c>
      <c r="C51" s="307"/>
      <c r="D51" s="307"/>
      <c r="E51" s="308"/>
      <c r="F51" s="311">
        <f>((VLOOKUP(F$43,'monthly price-series'!$A$7:$T$186,$A51-1,FALSE)/VLOOKUP(F$42,'monthly price-series'!$A$7:$T$186,$A51-1,FALSE))^(1/YEARFRAC(F$42,F$43)))-1</f>
        <v>-0.16126972333656031</v>
      </c>
      <c r="G51" s="311">
        <f>((VLOOKUP(G$43,'monthly price-series'!$A$7:$T$186,$A51-1,FALSE)/VLOOKUP(G$42,'monthly price-series'!$A$7:$T$186,$A51-1,FALSE))^(1/YEARFRAC(G$42,G$43)))-1</f>
        <v>-0.40132301570064499</v>
      </c>
      <c r="H51" s="311">
        <f>((VLOOKUP(H$43,'monthly price-series'!$A$7:$T$186,$A51-1,FALSE)/VLOOKUP(H$42,'monthly price-series'!$A$7:$T$186,$A51-1,FALSE))^(1/YEARFRAC(H$42,H$43)))-1</f>
        <v>-0.34255406119185572</v>
      </c>
      <c r="I51" s="317"/>
      <c r="J51" s="331"/>
      <c r="K51" s="331"/>
      <c r="X51" s="49">
        <v>36922</v>
      </c>
      <c r="Y51" s="52">
        <v>36922</v>
      </c>
      <c r="Z51" s="53">
        <v>346.03699999999998</v>
      </c>
      <c r="AA51" s="54">
        <f t="shared" si="3"/>
        <v>2.6535782516345696</v>
      </c>
      <c r="AB51" s="39">
        <f t="shared" si="17"/>
        <v>173.86959165113217</v>
      </c>
      <c r="AC51" s="40">
        <f t="shared" si="15"/>
        <v>173.86959165113217</v>
      </c>
      <c r="AD51" s="40">
        <f t="shared" si="5"/>
        <v>128.00139748840277</v>
      </c>
      <c r="AE51" s="40">
        <v>136.91758584883488</v>
      </c>
      <c r="AF51" s="40">
        <v>126.40142371503346</v>
      </c>
      <c r="AG51" s="40">
        <v>113.2020550358356</v>
      </c>
      <c r="AH51" s="40">
        <v>135.14540040859069</v>
      </c>
      <c r="AI51" s="41">
        <v>147.42715214610783</v>
      </c>
      <c r="AJ51" s="156">
        <f t="shared" si="6"/>
        <v>2.6535782516345696</v>
      </c>
      <c r="AK51" s="158">
        <f t="shared" si="7"/>
        <v>3.7938494910867648E-2</v>
      </c>
      <c r="AL51" s="158">
        <f t="shared" si="8"/>
        <v>-6.0061099058950074E-4</v>
      </c>
      <c r="AM51" s="158">
        <f t="shared" si="9"/>
        <v>2.9468082460895717E-2</v>
      </c>
      <c r="AN51" s="158">
        <f t="shared" si="10"/>
        <v>1.879851622661044E-2</v>
      </c>
      <c r="AO51" s="158">
        <f t="shared" si="11"/>
        <v>1.6490914494669884E-2</v>
      </c>
      <c r="AP51" s="39">
        <f t="shared" si="22"/>
        <v>90.809297247932719</v>
      </c>
      <c r="AQ51" s="123">
        <f t="shared" si="23"/>
        <v>94.255776300028344</v>
      </c>
      <c r="AR51" s="40">
        <f t="shared" si="24"/>
        <v>100.03966205557769</v>
      </c>
      <c r="AS51" s="40">
        <f t="shared" si="25"/>
        <v>118.81637104643815</v>
      </c>
      <c r="AT51" s="40">
        <f t="shared" si="26"/>
        <v>100.10324541696012</v>
      </c>
      <c r="AU51" s="41">
        <f t="shared" si="27"/>
        <v>100.12391097291554</v>
      </c>
      <c r="AV51" s="61">
        <v>161.39005017638965</v>
      </c>
      <c r="AW51" s="61">
        <v>2.15</v>
      </c>
      <c r="AX51" s="43">
        <v>-1.0000115608266302E-4</v>
      </c>
      <c r="AY51" s="61">
        <v>-1.57</v>
      </c>
      <c r="AZ51" s="63">
        <v>1.75</v>
      </c>
      <c r="BB51" s="30">
        <v>36922</v>
      </c>
      <c r="BC51" s="27">
        <v>167.376</v>
      </c>
      <c r="BD51" s="72">
        <f t="shared" si="12"/>
        <v>8.2223467119648674E-3</v>
      </c>
      <c r="BE51" s="37">
        <f t="shared" si="13"/>
        <v>126.21672573712394</v>
      </c>
      <c r="BG51" s="120" t="s">
        <v>185</v>
      </c>
      <c r="BH51" s="27">
        <v>329738</v>
      </c>
      <c r="BI51" s="72">
        <f t="shared" si="16"/>
        <v>7.0150042297696391E-3</v>
      </c>
      <c r="BJ51" s="37">
        <f t="shared" si="14"/>
        <v>128.00139748840277</v>
      </c>
      <c r="BL51" s="129">
        <f t="shared" si="18"/>
        <v>1.6775393373057668E-2</v>
      </c>
      <c r="BM51" s="130">
        <f t="shared" si="19"/>
        <v>-2.1163101537809981E-2</v>
      </c>
      <c r="BN51" s="147">
        <v>36922</v>
      </c>
      <c r="BO51" s="27">
        <v>135.14540040859069</v>
      </c>
      <c r="BP51" s="27">
        <v>147.42715214610783</v>
      </c>
      <c r="BQ51" s="27">
        <v>113.2020550358356</v>
      </c>
      <c r="BR51" s="27">
        <v>136.91758584883488</v>
      </c>
    </row>
    <row r="52" spans="1:70">
      <c r="A52" s="297">
        <f>MATCH($B52,'monthly price-series'!$1:$1,0)</f>
        <v>13</v>
      </c>
      <c r="B52" s="12" t="s">
        <v>15</v>
      </c>
      <c r="C52" s="307"/>
      <c r="D52" s="307"/>
      <c r="E52" s="308"/>
      <c r="F52" s="311">
        <f>((VLOOKUP(F$43,'monthly price-series'!$A$7:$T$186,$A52-1,FALSE)/VLOOKUP(F$42,'monthly price-series'!$A$7:$T$186,$A52-1,FALSE))^(1/YEARFRAC(F$42,F$43)))-1</f>
        <v>-0.19561643181872823</v>
      </c>
      <c r="G52" s="311">
        <f>((VLOOKUP(G$43,'monthly price-series'!$A$7:$T$186,$A52-1,FALSE)/VLOOKUP(G$42,'monthly price-series'!$A$7:$T$186,$A52-1,FALSE))^(1/YEARFRAC(G$42,G$43)))-1</f>
        <v>-0.46323005444290888</v>
      </c>
      <c r="H52" s="311">
        <f>((VLOOKUP(H$43,'monthly price-series'!$A$7:$T$186,$A52-1,FALSE)/VLOOKUP(H$42,'monthly price-series'!$A$7:$T$186,$A52-1,FALSE))^(1/YEARFRAC(H$42,H$43)))-1</f>
        <v>-0.37466103472279566</v>
      </c>
      <c r="I52" s="317"/>
      <c r="J52" s="331"/>
      <c r="K52" s="331"/>
      <c r="X52" s="49">
        <v>36950</v>
      </c>
      <c r="Y52" s="52">
        <v>36950</v>
      </c>
      <c r="Z52" s="53">
        <v>318.84199999999998</v>
      </c>
      <c r="AA52" s="54">
        <f t="shared" si="3"/>
        <v>-7.8589861777786707</v>
      </c>
      <c r="AB52" s="39">
        <f t="shared" si="17"/>
        <v>160.20520447590948</v>
      </c>
      <c r="AC52" s="40">
        <f t="shared" si="15"/>
        <v>160.20520447590948</v>
      </c>
      <c r="AD52" s="40">
        <f t="shared" si="5"/>
        <v>128.61862153296713</v>
      </c>
      <c r="AE52" s="40">
        <v>128.48962941732475</v>
      </c>
      <c r="AF52" s="40">
        <v>125.95707908187993</v>
      </c>
      <c r="AG52" s="40">
        <v>113.46365374265945</v>
      </c>
      <c r="AH52" s="40">
        <v>136.47524277497106</v>
      </c>
      <c r="AI52" s="41">
        <v>148.63334624585178</v>
      </c>
      <c r="AJ52" s="156">
        <f t="shared" si="6"/>
        <v>-7.8589861777786707</v>
      </c>
      <c r="AK52" s="158">
        <f t="shared" si="7"/>
        <v>-6.1554959352081218E-2</v>
      </c>
      <c r="AL52" s="158">
        <f t="shared" si="8"/>
        <v>-3.5153451606312336E-3</v>
      </c>
      <c r="AM52" s="158">
        <f t="shared" si="9"/>
        <v>2.3109006876336213E-3</v>
      </c>
      <c r="AN52" s="158">
        <f t="shared" si="10"/>
        <v>9.8400860285279279E-3</v>
      </c>
      <c r="AO52" s="158">
        <f t="shared" si="11"/>
        <v>8.1816278900141981E-3</v>
      </c>
      <c r="AP52" s="39">
        <f t="shared" si="22"/>
        <v>83.672607129079736</v>
      </c>
      <c r="AQ52" s="123">
        <f t="shared" si="23"/>
        <v>88.453865821181239</v>
      </c>
      <c r="AR52" s="40">
        <f t="shared" si="24"/>
        <v>100.03614531615891</v>
      </c>
      <c r="AS52" s="40">
        <f>AS51*(1+AM52)</f>
        <v>119.0909438799915</v>
      </c>
      <c r="AT52" s="40">
        <f t="shared" si="26"/>
        <v>100.1130956624265</v>
      </c>
      <c r="AU52" s="41">
        <f t="shared" si="27"/>
        <v>100.13210273874029</v>
      </c>
      <c r="AV52" s="61">
        <v>147.76871212959048</v>
      </c>
      <c r="AW52" s="61">
        <v>-1.71</v>
      </c>
      <c r="AX52" s="43">
        <v>-6.2001136542978452E-3</v>
      </c>
      <c r="AY52" s="61">
        <v>2.0699999999999998</v>
      </c>
      <c r="AZ52" s="63">
        <v>-0.42</v>
      </c>
      <c r="BB52" s="30">
        <v>36950</v>
      </c>
      <c r="BC52" s="27">
        <v>168.21600000000001</v>
      </c>
      <c r="BD52" s="72">
        <f t="shared" si="12"/>
        <v>5.0186406653283111E-3</v>
      </c>
      <c r="BE52" s="37">
        <f t="shared" si="13"/>
        <v>126.85016212955286</v>
      </c>
      <c r="BG52" s="120" t="s">
        <v>186</v>
      </c>
      <c r="BH52" s="27">
        <v>331328</v>
      </c>
      <c r="BI52" s="72">
        <f t="shared" si="16"/>
        <v>4.8220102020390954E-3</v>
      </c>
      <c r="BJ52" s="37">
        <f t="shared" si="14"/>
        <v>128.61862153296713</v>
      </c>
      <c r="BL52" s="129">
        <f t="shared" si="18"/>
        <v>-3.6883925787873806E-2</v>
      </c>
      <c r="BM52" s="130">
        <f t="shared" si="19"/>
        <v>2.4671033564207412E-2</v>
      </c>
      <c r="BN52" s="147">
        <v>36950</v>
      </c>
      <c r="BO52" s="27">
        <v>136.47524277497106</v>
      </c>
      <c r="BP52" s="27">
        <v>148.63334624585178</v>
      </c>
      <c r="BQ52" s="27">
        <v>113.46365374265945</v>
      </c>
      <c r="BR52" s="27">
        <v>128.48962941732475</v>
      </c>
    </row>
    <row r="53" spans="1:70">
      <c r="A53" s="297">
        <f>MATCH($B53,'monthly price-series'!$1:$1,0)</f>
        <v>14</v>
      </c>
      <c r="B53" s="12" t="s">
        <v>16</v>
      </c>
      <c r="C53" s="307"/>
      <c r="D53" s="307"/>
      <c r="E53" s="308"/>
      <c r="F53" s="311">
        <f>((VLOOKUP(F$43,'monthly price-series'!$A$7:$T$186,$A53-1,FALSE)/VLOOKUP(F$42,'monthly price-series'!$A$7:$T$186,$A53-1,FALSE))^(1/YEARFRAC(F$42,F$43)))-1</f>
        <v>-0.11180556002280573</v>
      </c>
      <c r="G53" s="311">
        <f>((VLOOKUP(G$43,'monthly price-series'!$A$7:$T$186,$A53-1,FALSE)/VLOOKUP(G$42,'monthly price-series'!$A$7:$T$186,$A53-1,FALSE))^(1/YEARFRAC(G$42,G$43)))-1</f>
        <v>-0.41299171736530127</v>
      </c>
      <c r="H53" s="311">
        <f>((VLOOKUP(H$43,'monthly price-series'!$A$7:$T$186,$A53-1,FALSE)/VLOOKUP(H$42,'monthly price-series'!$A$7:$T$186,$A53-1,FALSE))^(1/YEARFRAC(H$42,H$43)))-1</f>
        <v>-0.45766570684570618</v>
      </c>
      <c r="I53" s="317"/>
      <c r="J53" s="331"/>
      <c r="K53" s="331"/>
      <c r="X53" s="49">
        <v>36981</v>
      </c>
      <c r="Y53" s="52">
        <v>36981</v>
      </c>
      <c r="Z53" s="53">
        <v>303.50299999999999</v>
      </c>
      <c r="AA53" s="54">
        <f t="shared" si="3"/>
        <v>-4.8108467516826519</v>
      </c>
      <c r="AB53" s="39">
        <f t="shared" si="17"/>
        <v>152.49797760035364</v>
      </c>
      <c r="AC53" s="40">
        <f t="shared" si="15"/>
        <v>152.49797760035364</v>
      </c>
      <c r="AD53" s="40">
        <f t="shared" si="5"/>
        <v>129.62093127074397</v>
      </c>
      <c r="AE53" s="40">
        <v>118.68663713358191</v>
      </c>
      <c r="AF53" s="40">
        <v>128.52016728785307</v>
      </c>
      <c r="AG53" s="40">
        <v>110.23970034183698</v>
      </c>
      <c r="AH53" s="40">
        <v>135.93345699238552</v>
      </c>
      <c r="AI53" s="41">
        <v>151.10039559299628</v>
      </c>
      <c r="AJ53" s="156">
        <f t="shared" si="6"/>
        <v>-4.8108467516826519</v>
      </c>
      <c r="AK53" s="158">
        <f t="shared" si="7"/>
        <v>-7.6294034998758198E-2</v>
      </c>
      <c r="AL53" s="158">
        <f t="shared" si="8"/>
        <v>2.0348901583427281E-2</v>
      </c>
      <c r="AM53" s="158">
        <f t="shared" si="9"/>
        <v>-2.8413974823466637E-2</v>
      </c>
      <c r="AN53" s="158">
        <f t="shared" si="10"/>
        <v>-3.9698466298306867E-3</v>
      </c>
      <c r="AO53" s="158">
        <f t="shared" si="11"/>
        <v>1.6598222467949952E-2</v>
      </c>
      <c r="AP53" s="39">
        <f t="shared" si="22"/>
        <v>79.647246226962224</v>
      </c>
      <c r="AQ53" s="123">
        <f t="shared" si="23"/>
        <v>81.705363486444583</v>
      </c>
      <c r="AR53" s="40">
        <f t="shared" si="24"/>
        <v>100.05650157291714</v>
      </c>
      <c r="AS53" s="40">
        <f t="shared" si="25"/>
        <v>115.70709679888255</v>
      </c>
      <c r="AT53" s="40">
        <f t="shared" si="26"/>
        <v>100.10912132607234</v>
      </c>
      <c r="AU53" s="41">
        <f t="shared" si="27"/>
        <v>100.1487228879147</v>
      </c>
      <c r="AV53" s="61">
        <v>138.09089044456218</v>
      </c>
      <c r="AW53" s="61">
        <v>0.83000000000000007</v>
      </c>
      <c r="AX53" s="43">
        <v>4.4099699723457064E-2</v>
      </c>
      <c r="AY53" s="61">
        <v>1.77</v>
      </c>
      <c r="AZ53" s="63">
        <v>-0.12</v>
      </c>
      <c r="BB53" s="30">
        <v>36980</v>
      </c>
      <c r="BC53" s="27">
        <v>169.44200000000001</v>
      </c>
      <c r="BD53" s="72">
        <f t="shared" si="12"/>
        <v>7.288248442478773E-3</v>
      </c>
      <c r="BE53" s="37">
        <f t="shared" si="13"/>
        <v>127.77467762612174</v>
      </c>
      <c r="BG53" s="120" t="s">
        <v>187</v>
      </c>
      <c r="BH53" s="27">
        <v>333910</v>
      </c>
      <c r="BI53" s="72">
        <f t="shared" si="16"/>
        <v>7.7928819779795599E-3</v>
      </c>
      <c r="BJ53" s="37">
        <f t="shared" si="14"/>
        <v>129.62093127074397</v>
      </c>
      <c r="BL53" s="129">
        <f t="shared" si="18"/>
        <v>-2.0157792769423481E-2</v>
      </c>
      <c r="BM53" s="130">
        <f t="shared" si="19"/>
        <v>5.6136242229334721E-2</v>
      </c>
      <c r="BN53" s="147">
        <v>36980</v>
      </c>
      <c r="BO53" s="27">
        <v>135.93345699238552</v>
      </c>
      <c r="BP53" s="27">
        <v>151.10039559299628</v>
      </c>
      <c r="BQ53" s="27">
        <v>110.23970034183698</v>
      </c>
      <c r="BR53" s="27">
        <v>118.68663713358191</v>
      </c>
    </row>
    <row r="54" spans="1:70">
      <c r="A54" s="297">
        <f>MATCH($B54,'monthly price-series'!$1:$1,0)</f>
        <v>15</v>
      </c>
      <c r="B54" s="12" t="s">
        <v>17</v>
      </c>
      <c r="C54" s="307"/>
      <c r="D54" s="307"/>
      <c r="E54" s="308"/>
      <c r="F54" s="311">
        <f>((VLOOKUP(F$43,'monthly price-series'!$A$7:$T$186,$A54-1,FALSE)/VLOOKUP(F$42,'monthly price-series'!$A$7:$T$186,$A54-1,FALSE))^(1/YEARFRAC(F$42,F$43)))-1</f>
        <v>4.701244059894627E-2</v>
      </c>
      <c r="G54" s="311">
        <f>((VLOOKUP(G$43,'monthly price-series'!$A$7:$T$186,$A54-1,FALSE)/VLOOKUP(G$42,'monthly price-series'!$A$7:$T$186,$A54-1,FALSE))^(1/YEARFRAC(G$42,G$43)))-1</f>
        <v>-0.22693954721491993</v>
      </c>
      <c r="H54" s="311">
        <f>((VLOOKUP(H$43,'monthly price-series'!$A$7:$T$186,$A54-1,FALSE)/VLOOKUP(H$42,'monthly price-series'!$A$7:$T$186,$A54-1,FALSE))^(1/YEARFRAC(H$42,H$43)))-1</f>
        <v>-0.14756582404065444</v>
      </c>
      <c r="I54" s="317"/>
      <c r="J54" s="331"/>
      <c r="K54" s="331"/>
      <c r="X54" s="49">
        <v>37011</v>
      </c>
      <c r="Y54" s="52">
        <v>37011</v>
      </c>
      <c r="Z54" s="53">
        <v>324.512</v>
      </c>
      <c r="AA54" s="54">
        <f t="shared" si="3"/>
        <v>6.9221721037353801</v>
      </c>
      <c r="AB54" s="39">
        <f t="shared" si="17"/>
        <v>163.05415006456593</v>
      </c>
      <c r="AC54" s="40">
        <f t="shared" si="15"/>
        <v>163.05415006456593</v>
      </c>
      <c r="AD54" s="40">
        <f t="shared" si="5"/>
        <v>128.0223598144446</v>
      </c>
      <c r="AE54" s="40">
        <v>127.6983919214786</v>
      </c>
      <c r="AF54" s="40">
        <v>126.57579953685649</v>
      </c>
      <c r="AG54" s="40">
        <v>117.98466275257745</v>
      </c>
      <c r="AH54" s="40">
        <v>136.85733375243558</v>
      </c>
      <c r="AI54" s="41">
        <v>151.8870358061603</v>
      </c>
      <c r="AJ54" s="156">
        <f t="shared" si="6"/>
        <v>6.9221721037353801</v>
      </c>
      <c r="AK54" s="158">
        <f t="shared" si="7"/>
        <v>7.5928975708983604E-2</v>
      </c>
      <c r="AL54" s="158">
        <f t="shared" si="8"/>
        <v>-1.512889215777069E-2</v>
      </c>
      <c r="AM54" s="158">
        <f t="shared" si="9"/>
        <v>7.025565550998869E-2</v>
      </c>
      <c r="AN54" s="158">
        <f t="shared" si="10"/>
        <v>6.7965369269009646E-3</v>
      </c>
      <c r="AO54" s="158">
        <f t="shared" si="11"/>
        <v>5.2060764637764656E-3</v>
      </c>
      <c r="AP54" s="39">
        <f t="shared" si="22"/>
        <v>85.160565686678439</v>
      </c>
      <c r="AQ54" s="123">
        <f t="shared" si="23"/>
        <v>87.909168045900515</v>
      </c>
      <c r="AR54" s="40">
        <f t="shared" si="24"/>
        <v>100.04136413269734</v>
      </c>
      <c r="AS54" s="40">
        <f t="shared" si="25"/>
        <v>123.83617473164576</v>
      </c>
      <c r="AT54" s="40">
        <f t="shared" si="26"/>
        <v>100.11592527947046</v>
      </c>
      <c r="AU54" s="41">
        <f t="shared" si="27"/>
        <v>100.15393670700574</v>
      </c>
      <c r="AV54" s="61">
        <v>148.33244744730851</v>
      </c>
      <c r="AW54" s="61">
        <v>-0.12</v>
      </c>
      <c r="AX54" s="43">
        <v>-3.820004869371052E-2</v>
      </c>
      <c r="AY54" s="61">
        <v>0.06</v>
      </c>
      <c r="AZ54" s="63">
        <v>0.6</v>
      </c>
      <c r="BB54" s="30">
        <v>37011</v>
      </c>
      <c r="BC54" s="27">
        <v>167.327</v>
      </c>
      <c r="BD54" s="72">
        <f t="shared" si="12"/>
        <v>-1.2482147283436218E-2</v>
      </c>
      <c r="BE54" s="37">
        <f t="shared" si="13"/>
        <v>126.17977528089891</v>
      </c>
      <c r="BG54" s="120" t="s">
        <v>188</v>
      </c>
      <c r="BH54" s="27">
        <v>329792</v>
      </c>
      <c r="BI54" s="72">
        <f t="shared" si="16"/>
        <v>-1.2332664490431577E-2</v>
      </c>
      <c r="BJ54" s="37">
        <f t="shared" si="14"/>
        <v>128.0223598144446</v>
      </c>
      <c r="BL54" s="129">
        <f t="shared" si="18"/>
        <v>2.8444528273461112E-2</v>
      </c>
      <c r="BM54" s="130">
        <f t="shared" si="19"/>
        <v>-4.7484447435522492E-2</v>
      </c>
      <c r="BN54" s="147">
        <v>37011</v>
      </c>
      <c r="BO54" s="27">
        <v>136.85733375243558</v>
      </c>
      <c r="BP54" s="27">
        <v>151.8870358061603</v>
      </c>
      <c r="BQ54" s="27">
        <v>117.98466275257745</v>
      </c>
      <c r="BR54" s="27">
        <v>127.6983919214786</v>
      </c>
    </row>
    <row r="55" spans="1:70">
      <c r="A55" s="297">
        <f>MATCH($B55,'monthly price-series'!$1:$1,0)</f>
        <v>16</v>
      </c>
      <c r="B55" s="12" t="s">
        <v>2</v>
      </c>
      <c r="C55" s="307"/>
      <c r="D55" s="307"/>
      <c r="E55" s="308"/>
      <c r="F55" s="311">
        <f>((VLOOKUP(F$43,'monthly price-series'!$A$7:$T$186,$A55-1,FALSE)/VLOOKUP(F$42,'monthly price-series'!$A$7:$T$186,$A55-1,FALSE))^(1/YEARFRAC(F$42,F$43)))-1</f>
        <v>5.3678666947527098E-2</v>
      </c>
      <c r="G55" s="311">
        <f>((VLOOKUP(G$43,'monthly price-series'!$A$7:$T$186,$A55-1,FALSE)/VLOOKUP(G$42,'monthly price-series'!$A$7:$T$186,$A55-1,FALSE))^(1/YEARFRAC(G$42,G$43)))-1</f>
        <v>-0.18380128724441824</v>
      </c>
      <c r="H55" s="311">
        <f>((VLOOKUP(H$43,'monthly price-series'!$A$7:$T$186,$A55-1,FALSE)/VLOOKUP(H$42,'monthly price-series'!$A$7:$T$186,$A55-1,FALSE))^(1/YEARFRAC(H$42,H$43)))-1</f>
        <v>-7.1774289085728582E-2</v>
      </c>
      <c r="I55" s="317"/>
      <c r="J55" s="331"/>
      <c r="K55" s="331"/>
      <c r="X55" s="49">
        <v>37042</v>
      </c>
      <c r="Y55" s="52">
        <v>37042</v>
      </c>
      <c r="Z55" s="53">
        <v>321.73</v>
      </c>
      <c r="AA55" s="54">
        <f t="shared" si="3"/>
        <v>-0.85728724977812698</v>
      </c>
      <c r="AB55" s="39">
        <f t="shared" si="17"/>
        <v>161.6563076258283</v>
      </c>
      <c r="AC55" s="40">
        <f t="shared" si="15"/>
        <v>161.6563076258283</v>
      </c>
      <c r="AD55" s="40">
        <f t="shared" si="5"/>
        <v>128.32281982104385</v>
      </c>
      <c r="AE55" s="40">
        <v>127.67159880192793</v>
      </c>
      <c r="AF55" s="40">
        <v>126.57410337163049</v>
      </c>
      <c r="AG55" s="40">
        <v>117.23814936968979</v>
      </c>
      <c r="AH55" s="40">
        <v>139.66177148272629</v>
      </c>
      <c r="AI55" s="41">
        <v>156.88761945856268</v>
      </c>
      <c r="AJ55" s="156">
        <f t="shared" si="6"/>
        <v>-0.85728724977812698</v>
      </c>
      <c r="AK55" s="158">
        <f t="shared" si="7"/>
        <v>-2.0981563782851431E-4</v>
      </c>
      <c r="AL55" s="158">
        <f t="shared" si="8"/>
        <v>-1.3400391166484837E-5</v>
      </c>
      <c r="AM55" s="158">
        <f t="shared" si="9"/>
        <v>-6.327206990057288E-3</v>
      </c>
      <c r="AN55" s="158">
        <f t="shared" si="10"/>
        <v>2.0491687609256903E-2</v>
      </c>
      <c r="AO55" s="158">
        <f t="shared" si="11"/>
        <v>3.2923044589428851E-2</v>
      </c>
      <c r="AP55" s="39">
        <f t="shared" si="22"/>
        <v>84.430495015207612</v>
      </c>
      <c r="AQ55" s="123">
        <f t="shared" si="23"/>
        <v>87.890723327735984</v>
      </c>
      <c r="AR55" s="40">
        <f t="shared" si="24"/>
        <v>100.04135072676323</v>
      </c>
      <c r="AS55" s="40">
        <f t="shared" si="25"/>
        <v>123.05263762126172</v>
      </c>
      <c r="AT55" s="40">
        <f t="shared" si="26"/>
        <v>100.13644072212584</v>
      </c>
      <c r="AU55" s="41">
        <f t="shared" si="27"/>
        <v>100.18691043224587</v>
      </c>
      <c r="AV55" s="61">
        <v>146.49011307348542</v>
      </c>
      <c r="AW55" s="61">
        <v>-0.1</v>
      </c>
      <c r="AX55" s="43">
        <v>6.0000185364543768E-3</v>
      </c>
      <c r="AY55" s="61">
        <v>0.28000000000000003</v>
      </c>
      <c r="AZ55" s="63">
        <v>1.01</v>
      </c>
      <c r="BB55" s="30">
        <v>37042</v>
      </c>
      <c r="BC55" s="27">
        <v>167.673</v>
      </c>
      <c r="BD55" s="72">
        <f t="shared" si="12"/>
        <v>2.0678073472899516E-3</v>
      </c>
      <c r="BE55" s="37">
        <f t="shared" si="13"/>
        <v>126.44069074730415</v>
      </c>
      <c r="BG55" s="120" t="s">
        <v>189</v>
      </c>
      <c r="BH55" s="27">
        <v>330566</v>
      </c>
      <c r="BI55" s="72">
        <f t="shared" si="16"/>
        <v>2.346933824956432E-3</v>
      </c>
      <c r="BJ55" s="37">
        <f t="shared" si="14"/>
        <v>128.32281982104385</v>
      </c>
      <c r="BL55" s="129">
        <f t="shared" si="18"/>
        <v>-3.1129693364124189E-3</v>
      </c>
      <c r="BM55" s="130">
        <f t="shared" si="19"/>
        <v>-2.9031536985839046E-3</v>
      </c>
      <c r="BN55" s="147">
        <v>37042</v>
      </c>
      <c r="BO55" s="27">
        <v>139.66177148272629</v>
      </c>
      <c r="BP55" s="27">
        <v>156.88761945856268</v>
      </c>
      <c r="BQ55" s="27">
        <v>117.23814936968979</v>
      </c>
      <c r="BR55" s="27">
        <v>127.67159880192793</v>
      </c>
    </row>
    <row r="56" spans="1:70">
      <c r="A56" s="297">
        <f>MATCH($B56,'monthly price-series'!$1:$1,0)</f>
        <v>17</v>
      </c>
      <c r="B56" s="92" t="s">
        <v>23</v>
      </c>
      <c r="C56" s="307"/>
      <c r="D56" s="307"/>
      <c r="E56" s="308"/>
      <c r="F56" s="311">
        <f>((VLOOKUP(F$43,'monthly price-series'!$A$7:$T$186,$A56-1,FALSE)/VLOOKUP(F$42,'monthly price-series'!$A$7:$T$186,$A56-1,FALSE))^(1/YEARFRAC(F$42,F$43)))-1</f>
        <v>0.10154142630001251</v>
      </c>
      <c r="G56" s="311">
        <f>((VLOOKUP(G$43,'monthly price-series'!$A$7:$T$186,$A56-1,FALSE)/VLOOKUP(G$42,'monthly price-series'!$A$7:$T$186,$A56-1,FALSE))^(1/YEARFRAC(G$42,G$43)))-1</f>
        <v>-0.3897091434804083</v>
      </c>
      <c r="H56" s="311">
        <f>((VLOOKUP(H$43,'monthly price-series'!$A$7:$T$186,$A56-1,FALSE)/VLOOKUP(H$42,'monthly price-series'!$A$7:$T$186,$A56-1,FALSE))^(1/YEARFRAC(H$42,H$43)))-1</f>
        <v>-0.45284374414145445</v>
      </c>
      <c r="I56" s="317"/>
      <c r="J56" s="331"/>
      <c r="K56" s="331"/>
      <c r="X56" s="49">
        <v>37072</v>
      </c>
      <c r="Y56" s="52">
        <v>37072</v>
      </c>
      <c r="Z56" s="53">
        <v>313.387</v>
      </c>
      <c r="AA56" s="54">
        <f t="shared" si="3"/>
        <v>-2.5931681845025367</v>
      </c>
      <c r="AB56" s="39">
        <f t="shared" si="17"/>
        <v>157.46428768823378</v>
      </c>
      <c r="AC56" s="40">
        <f t="shared" si="15"/>
        <v>157.46428768823378</v>
      </c>
      <c r="AD56" s="40">
        <f t="shared" si="5"/>
        <v>129.32823508860466</v>
      </c>
      <c r="AE56" s="40">
        <v>129.17371793530111</v>
      </c>
      <c r="AF56" s="40">
        <v>126.17838541779713</v>
      </c>
      <c r="AG56" s="40">
        <v>111.20770670646054</v>
      </c>
      <c r="AH56" s="40">
        <v>138.98572496846268</v>
      </c>
      <c r="AI56" s="41">
        <v>158.06889508820123</v>
      </c>
      <c r="AJ56" s="156">
        <f t="shared" si="6"/>
        <v>-2.5931681845025367</v>
      </c>
      <c r="AK56" s="158">
        <f t="shared" si="7"/>
        <v>1.1765491679191609E-2</v>
      </c>
      <c r="AL56" s="158">
        <f t="shared" si="8"/>
        <v>-3.12637374701763E-3</v>
      </c>
      <c r="AM56" s="158">
        <f t="shared" si="9"/>
        <v>-5.1437545676478735E-2</v>
      </c>
      <c r="AN56" s="158">
        <f t="shared" si="10"/>
        <v>-4.84059816144633E-3</v>
      </c>
      <c r="AO56" s="158">
        <f t="shared" si="11"/>
        <v>7.5294381654540388E-3</v>
      </c>
      <c r="AP56" s="39">
        <f t="shared" si="22"/>
        <v>82.241070280455247</v>
      </c>
      <c r="AQ56" s="123">
        <f t="shared" si="23"/>
        <v>88.924800901726599</v>
      </c>
      <c r="AR56" s="40">
        <f t="shared" si="24"/>
        <v>100.03822306023794</v>
      </c>
      <c r="AS56" s="40">
        <f t="shared" si="25"/>
        <v>116.72311195300689</v>
      </c>
      <c r="AT56" s="40">
        <f t="shared" si="26"/>
        <v>100.13159351941731</v>
      </c>
      <c r="AU56" s="41">
        <f t="shared" si="27"/>
        <v>100.19445394371674</v>
      </c>
      <c r="AV56" s="61">
        <v>141.92118229000977</v>
      </c>
      <c r="AW56" s="61">
        <v>0.43</v>
      </c>
      <c r="AX56" s="43">
        <v>-1.0299501464283045E-2</v>
      </c>
      <c r="AY56" s="61">
        <v>0.36</v>
      </c>
      <c r="AZ56" s="63">
        <v>0.02</v>
      </c>
      <c r="BB56" s="30">
        <v>37071</v>
      </c>
      <c r="BC56" s="27">
        <v>168.91</v>
      </c>
      <c r="BD56" s="72">
        <f t="shared" si="12"/>
        <v>7.3774549271499179E-3</v>
      </c>
      <c r="BE56" s="37">
        <f t="shared" si="13"/>
        <v>127.37350124425008</v>
      </c>
      <c r="BG56" s="120" t="s">
        <v>190</v>
      </c>
      <c r="BH56" s="27">
        <v>333156</v>
      </c>
      <c r="BI56" s="72">
        <f t="shared" si="16"/>
        <v>7.8350465565122374E-3</v>
      </c>
      <c r="BJ56" s="37">
        <f t="shared" si="14"/>
        <v>129.32823508860466</v>
      </c>
      <c r="BL56" s="129">
        <f t="shared" si="18"/>
        <v>-9.0483176442565649E-3</v>
      </c>
      <c r="BM56" s="130">
        <f t="shared" si="19"/>
        <v>-2.0813809323448174E-2</v>
      </c>
      <c r="BN56" s="147">
        <v>37071</v>
      </c>
      <c r="BO56" s="27">
        <v>138.98572496846268</v>
      </c>
      <c r="BP56" s="27">
        <v>158.06889508820123</v>
      </c>
      <c r="BQ56" s="27">
        <v>111.20770670646054</v>
      </c>
      <c r="BR56" s="27">
        <v>129.17371793530111</v>
      </c>
    </row>
    <row r="57" spans="1:70">
      <c r="A57" s="297">
        <f>MATCH($B57,'monthly price-series'!$1:$1,0)</f>
        <v>18</v>
      </c>
      <c r="B57" s="92" t="s">
        <v>299</v>
      </c>
      <c r="C57" s="307"/>
      <c r="D57" s="307"/>
      <c r="E57" s="308"/>
      <c r="F57" s="311">
        <f>((VLOOKUP(F$43,'monthly price-series'!$A$7:$T$186,$A57-1,FALSE)/VLOOKUP(F$42,'monthly price-series'!$A$7:$T$186,$A57-1,FALSE))^(1/YEARFRAC(F$42,F$43)))-1</f>
        <v>4.1179046065987102E-2</v>
      </c>
      <c r="G57" s="311">
        <f>((VLOOKUP(G$43,'monthly price-series'!$A$7:$T$186,$A57-1,FALSE)/VLOOKUP(G$42,'monthly price-series'!$A$7:$T$186,$A57-1,FALSE))^(1/YEARFRAC(G$42,G$43)))-1</f>
        <v>-0.13618815832393372</v>
      </c>
      <c r="H57" s="311">
        <f>((VLOOKUP(H$43,'monthly price-series'!$A$7:$T$186,$A57-1,FALSE)/VLOOKUP(H$42,'monthly price-series'!$A$7:$T$186,$A57-1,FALSE))^(1/YEARFRAC(H$42,H$43)))-1</f>
        <v>-7.3812001113071624E-3</v>
      </c>
      <c r="I57" s="317"/>
      <c r="J57" s="331"/>
      <c r="K57" s="331"/>
      <c r="X57" s="49">
        <v>37103</v>
      </c>
      <c r="Y57" s="52">
        <v>37103</v>
      </c>
      <c r="Z57" s="53">
        <v>306.46800000000002</v>
      </c>
      <c r="AA57" s="54">
        <f t="shared" si="3"/>
        <v>-2.2078133426083335</v>
      </c>
      <c r="AB57" s="39">
        <f t="shared" si="17"/>
        <v>153.98777013480978</v>
      </c>
      <c r="AC57" s="40">
        <f t="shared" si="15"/>
        <v>153.98777013480978</v>
      </c>
      <c r="AD57" s="40">
        <f t="shared" si="5"/>
        <v>131.28860076473671</v>
      </c>
      <c r="AE57" s="40">
        <v>125.01028931061191</v>
      </c>
      <c r="AF57" s="40">
        <v>125.66208935564173</v>
      </c>
      <c r="AG57" s="40">
        <v>110.66536792402081</v>
      </c>
      <c r="AH57" s="40">
        <v>138.33195705686106</v>
      </c>
      <c r="AI57" s="41">
        <v>155.76599972954878</v>
      </c>
      <c r="AJ57" s="156">
        <f t="shared" si="6"/>
        <v>-2.2078133426083335</v>
      </c>
      <c r="AK57" s="158">
        <f t="shared" si="7"/>
        <v>-3.2231236285809484E-2</v>
      </c>
      <c r="AL57" s="158">
        <f t="shared" si="8"/>
        <v>-4.0917948065817278E-3</v>
      </c>
      <c r="AM57" s="158">
        <f t="shared" si="9"/>
        <v>-4.8768093372455468E-3</v>
      </c>
      <c r="AN57" s="158">
        <f t="shared" si="10"/>
        <v>-4.7038493467581599E-3</v>
      </c>
      <c r="AO57" s="158">
        <f t="shared" si="11"/>
        <v>-1.4568934371100961E-2</v>
      </c>
      <c r="AP57" s="39">
        <f t="shared" si="22"/>
        <v>80.425340957699461</v>
      </c>
      <c r="AQ57" s="123">
        <f t="shared" si="23"/>
        <v>86.058644632194486</v>
      </c>
      <c r="AR57" s="40">
        <f t="shared" si="24"/>
        <v>100.03412970142216</v>
      </c>
      <c r="AS57" s="40">
        <f t="shared" si="25"/>
        <v>116.15387559076211</v>
      </c>
      <c r="AT57" s="40">
        <f t="shared" si="26"/>
        <v>100.12688348010965</v>
      </c>
      <c r="AU57" s="41">
        <f t="shared" si="27"/>
        <v>100.17985667947819</v>
      </c>
      <c r="AV57" s="61">
        <v>140.05229569527606</v>
      </c>
      <c r="AW57" s="61">
        <v>-0.3</v>
      </c>
      <c r="AX57" s="43">
        <v>-6.5999572957630148E-3</v>
      </c>
      <c r="AY57" s="61">
        <v>0.45</v>
      </c>
      <c r="AZ57" s="63">
        <v>-0.57000000000000006</v>
      </c>
      <c r="BB57" s="30">
        <v>37103</v>
      </c>
      <c r="BC57" s="27">
        <v>171.554</v>
      </c>
      <c r="BD57" s="72">
        <f t="shared" si="12"/>
        <v>1.5653306494582964E-2</v>
      </c>
      <c r="BE57" s="37">
        <f t="shared" si="13"/>
        <v>129.36731769851448</v>
      </c>
      <c r="BG57" s="120" t="s">
        <v>191</v>
      </c>
      <c r="BH57" s="27">
        <v>338206</v>
      </c>
      <c r="BI57" s="72">
        <f t="shared" si="16"/>
        <v>1.5158064090095902E-2</v>
      </c>
      <c r="BJ57" s="37">
        <f t="shared" si="14"/>
        <v>131.28860076473671</v>
      </c>
      <c r="BL57" s="129">
        <f t="shared" si="18"/>
        <v>-3.4600346679937166E-3</v>
      </c>
      <c r="BM57" s="130">
        <f t="shared" si="19"/>
        <v>2.8771201617815767E-2</v>
      </c>
      <c r="BN57" s="147">
        <v>37103</v>
      </c>
      <c r="BO57" s="27">
        <v>138.33195705686106</v>
      </c>
      <c r="BP57" s="27">
        <v>155.76599972954878</v>
      </c>
      <c r="BQ57" s="27">
        <v>110.66536792402081</v>
      </c>
      <c r="BR57" s="27">
        <v>125.01028931061191</v>
      </c>
    </row>
    <row r="58" spans="1:70">
      <c r="A58" s="297">
        <f>MATCH($B58,'monthly price-series'!$1:$1,0)</f>
        <v>19</v>
      </c>
      <c r="B58" s="92" t="s">
        <v>289</v>
      </c>
      <c r="C58" s="307"/>
      <c r="D58" s="307"/>
      <c r="E58" s="308"/>
      <c r="F58" s="311">
        <f>((VLOOKUP(F$43,'monthly price-series'!$A$7:$T$186,$A58-1,FALSE)/VLOOKUP(F$42,'monthly price-series'!$A$7:$T$186,$A58-1,FALSE))^(1/YEARFRAC(F$42,F$43)))-1</f>
        <v>2.7341754506635674E-3</v>
      </c>
      <c r="G58" s="311">
        <f>((VLOOKUP(G$43,'monthly price-series'!$A$7:$T$186,$A58-1,FALSE)/VLOOKUP(G$42,'monthly price-series'!$A$7:$T$186,$A58-1,FALSE))^(1/YEARFRAC(G$42,G$43)))-1</f>
        <v>-5.6155098154944127E-3</v>
      </c>
      <c r="H58" s="311">
        <f>((VLOOKUP(H$43,'monthly price-series'!$A$7:$T$186,$A58-1,FALSE)/VLOOKUP(H$42,'monthly price-series'!$A$7:$T$186,$A58-1,FALSE))^(1/YEARFRAC(H$42,H$43)))-1</f>
        <v>-0.13098146677707201</v>
      </c>
      <c r="I58" s="317"/>
      <c r="J58" s="331"/>
      <c r="K58" s="331"/>
      <c r="X58" s="49">
        <v>37134</v>
      </c>
      <c r="Y58" s="52">
        <v>37134</v>
      </c>
      <c r="Z58" s="53">
        <v>286.70400000000001</v>
      </c>
      <c r="AA58" s="54">
        <f t="shared" si="3"/>
        <v>-6.4489604134852607</v>
      </c>
      <c r="AB58" s="39">
        <f t="shared" si="17"/>
        <v>144.05715979720722</v>
      </c>
      <c r="AC58" s="40">
        <f t="shared" si="15"/>
        <v>144.05715979720722</v>
      </c>
      <c r="AD58" s="40">
        <f t="shared" si="5"/>
        <v>132.61505017371559</v>
      </c>
      <c r="AE58" s="40">
        <v>123.72681155241921</v>
      </c>
      <c r="AF58" s="40">
        <v>126.92824104877906</v>
      </c>
      <c r="AG58" s="40">
        <v>114.94574258341085</v>
      </c>
      <c r="AH58" s="40">
        <v>137.89298957077162</v>
      </c>
      <c r="AI58" s="41">
        <v>154.60683928290211</v>
      </c>
      <c r="AJ58" s="156">
        <f t="shared" si="6"/>
        <v>-6.4489604134852607</v>
      </c>
      <c r="AK58" s="158">
        <f t="shared" si="7"/>
        <v>-1.0266976944622974E-2</v>
      </c>
      <c r="AL58" s="158">
        <f t="shared" si="8"/>
        <v>1.007584466906275E-2</v>
      </c>
      <c r="AM58" s="158">
        <f t="shared" si="9"/>
        <v>3.8678538188467337E-2</v>
      </c>
      <c r="AN58" s="158">
        <f t="shared" si="10"/>
        <v>-3.1732905066108597E-3</v>
      </c>
      <c r="AO58" s="158">
        <f t="shared" si="11"/>
        <v>-7.4416782138546633E-3</v>
      </c>
      <c r="AP58" s="39">
        <f t="shared" si="22"/>
        <v>75.23874255692688</v>
      </c>
      <c r="AQ58" s="123">
        <f t="shared" si="23"/>
        <v>85.175082511870244</v>
      </c>
      <c r="AR58" s="40">
        <f t="shared" si="24"/>
        <v>100.04420898494692</v>
      </c>
      <c r="AS58" s="40">
        <f t="shared" si="25"/>
        <v>120.64653770353789</v>
      </c>
      <c r="AT58" s="40">
        <f>AT57*(1+AN58/100)</f>
        <v>100.12370616322161</v>
      </c>
      <c r="AU58" s="41">
        <f t="shared" si="27"/>
        <v>100.172401616909</v>
      </c>
      <c r="AV58" s="61">
        <v>133.35709229308398</v>
      </c>
      <c r="AW58" s="61">
        <v>0.57000000000000006</v>
      </c>
      <c r="AX58" s="43">
        <v>1.489995343947581E-2</v>
      </c>
      <c r="AY58" s="61">
        <v>1.73</v>
      </c>
      <c r="AZ58" s="63">
        <v>0.48</v>
      </c>
      <c r="BB58" s="30">
        <v>37134</v>
      </c>
      <c r="BC58" s="27">
        <v>173.31399999999999</v>
      </c>
      <c r="BD58" s="72">
        <f t="shared" si="12"/>
        <v>1.0259160380987842E-2</v>
      </c>
      <c r="BE58" s="37">
        <f t="shared" si="13"/>
        <v>130.69451775884176</v>
      </c>
      <c r="BG58" s="120" t="s">
        <v>192</v>
      </c>
      <c r="BH58" s="27">
        <v>341623</v>
      </c>
      <c r="BI58" s="72">
        <f t="shared" si="16"/>
        <v>1.0103309817093731E-2</v>
      </c>
      <c r="BJ58" s="37">
        <f t="shared" si="14"/>
        <v>132.61505017371559</v>
      </c>
      <c r="BL58" s="129">
        <f t="shared" si="18"/>
        <v>-2.7193147158879438E-2</v>
      </c>
      <c r="BM58" s="130">
        <f t="shared" si="19"/>
        <v>-1.6926170214256464E-2</v>
      </c>
      <c r="BN58" s="147">
        <v>37134</v>
      </c>
      <c r="BO58" s="27">
        <v>137.89298957077162</v>
      </c>
      <c r="BP58" s="27">
        <v>154.60683928290211</v>
      </c>
      <c r="BQ58" s="27">
        <v>114.94574258341085</v>
      </c>
      <c r="BR58" s="27">
        <v>123.72681155241921</v>
      </c>
    </row>
    <row r="59" spans="1:70">
      <c r="A59" s="297">
        <f>MATCH($B59,'monthly price-series'!$1:$1,0)</f>
        <v>20</v>
      </c>
      <c r="B59" s="92" t="s">
        <v>300</v>
      </c>
      <c r="C59" s="307"/>
      <c r="D59" s="307"/>
      <c r="E59" s="308"/>
      <c r="F59" s="311">
        <f>((VLOOKUP(F$43,'monthly price-series'!$A$7:$T$186,$A59-1,FALSE)/VLOOKUP(F$42,'monthly price-series'!$A$7:$T$186,$A59-1,FALSE))^(1/YEARFRAC(F$42,F$43)))-1</f>
        <v>5.4747934031727619E-2</v>
      </c>
      <c r="G59" s="311">
        <f>((VLOOKUP(G$43,'monthly price-series'!$A$7:$T$186,$A59-1,FALSE)/VLOOKUP(G$42,'monthly price-series'!$A$7:$T$186,$A59-1,FALSE))^(1/YEARFRAC(G$42,G$43)))-1</f>
        <v>0.10679437468478903</v>
      </c>
      <c r="H59" s="311">
        <f>((VLOOKUP(H$43,'monthly price-series'!$A$7:$T$186,$A59-1,FALSE)/VLOOKUP(H$42,'monthly price-series'!$A$7:$T$186,$A59-1,FALSE))^(1/YEARFRAC(H$42,H$43)))-1</f>
        <v>-8.863166131702005E-2</v>
      </c>
      <c r="I59" s="317"/>
      <c r="J59" s="331"/>
      <c r="K59" s="331"/>
      <c r="X59" s="49">
        <v>37164</v>
      </c>
      <c r="Y59" s="52">
        <v>37164</v>
      </c>
      <c r="Z59" s="53">
        <v>260.827</v>
      </c>
      <c r="AA59" s="54">
        <f t="shared" si="3"/>
        <v>-9.0256850270662436</v>
      </c>
      <c r="AB59" s="39">
        <f t="shared" si="17"/>
        <v>131.0550142949738</v>
      </c>
      <c r="AC59" s="40">
        <f t="shared" si="15"/>
        <v>131.0550142949738</v>
      </c>
      <c r="AD59" s="40">
        <f t="shared" si="5"/>
        <v>133.62240639739139</v>
      </c>
      <c r="AE59" s="40">
        <v>106.52945577309667</v>
      </c>
      <c r="AF59" s="40">
        <v>128.17132058076868</v>
      </c>
      <c r="AG59" s="40">
        <v>103.59764537101607</v>
      </c>
      <c r="AH59" s="40">
        <v>133.29236377078033</v>
      </c>
      <c r="AI59" s="41">
        <v>151.12034493495935</v>
      </c>
      <c r="AJ59" s="156">
        <f t="shared" si="6"/>
        <v>-9.0256850270662436</v>
      </c>
      <c r="AK59" s="158">
        <f t="shared" si="7"/>
        <v>-0.13899457654767533</v>
      </c>
      <c r="AL59" s="158">
        <f t="shared" si="8"/>
        <v>9.7935614778739133E-3</v>
      </c>
      <c r="AM59" s="158">
        <f t="shared" si="9"/>
        <v>-9.8725685330711466E-2</v>
      </c>
      <c r="AN59" s="158">
        <f t="shared" si="10"/>
        <v>-3.3363739623834099E-2</v>
      </c>
      <c r="AO59" s="158">
        <f t="shared" si="11"/>
        <v>-2.2550712271939832E-2</v>
      </c>
      <c r="AP59" s="39">
        <f t="shared" si="22"/>
        <v>68.447930635413414</v>
      </c>
      <c r="AQ59" s="123">
        <f t="shared" si="23"/>
        <v>73.33620798571954</v>
      </c>
      <c r="AR59" s="40">
        <f t="shared" si="24"/>
        <v>100.05400687605892</v>
      </c>
      <c r="AS59" s="40">
        <f t="shared" si="25"/>
        <v>108.7356255859786</v>
      </c>
      <c r="AT59" s="40">
        <f t="shared" si="26"/>
        <v>100.09030115059558</v>
      </c>
      <c r="AU59" s="41">
        <f t="shared" si="27"/>
        <v>100.14981202684447</v>
      </c>
      <c r="AV59" s="61">
        <v>121.62383639154835</v>
      </c>
      <c r="AW59" s="61">
        <v>0.63</v>
      </c>
      <c r="AX59" s="43">
        <v>1.7899516185622133E-2</v>
      </c>
      <c r="AY59" s="61">
        <v>1.31</v>
      </c>
      <c r="AZ59" s="63">
        <v>-1.98</v>
      </c>
      <c r="BB59" s="30">
        <v>37162</v>
      </c>
      <c r="BC59" s="27">
        <v>174.53299999999999</v>
      </c>
      <c r="BD59" s="72">
        <f t="shared" si="12"/>
        <v>7.0334768108750723E-3</v>
      </c>
      <c r="BE59" s="37">
        <f t="shared" si="13"/>
        <v>131.61375461880706</v>
      </c>
      <c r="BG59" s="120" t="s">
        <v>193</v>
      </c>
      <c r="BH59" s="27">
        <v>344218</v>
      </c>
      <c r="BI59" s="72">
        <f t="shared" si="16"/>
        <v>7.5960927689295854E-3</v>
      </c>
      <c r="BJ59" s="37">
        <f t="shared" si="14"/>
        <v>133.62240639739139</v>
      </c>
      <c r="BL59" s="129">
        <f t="shared" si="18"/>
        <v>-4.1330378750866426E-2</v>
      </c>
      <c r="BM59" s="130">
        <f t="shared" si="19"/>
        <v>9.7664197796808905E-2</v>
      </c>
      <c r="BN59" s="147">
        <v>37162</v>
      </c>
      <c r="BO59" s="27">
        <v>133.29236377078033</v>
      </c>
      <c r="BP59" s="27">
        <v>151.12034493495935</v>
      </c>
      <c r="BQ59" s="27">
        <v>103.59764537101607</v>
      </c>
      <c r="BR59" s="27">
        <v>106.52945577309667</v>
      </c>
    </row>
    <row r="60" spans="1:70">
      <c r="A60" s="297"/>
      <c r="B60" s="312" t="s">
        <v>292</v>
      </c>
      <c r="C60" s="313"/>
      <c r="D60" s="313"/>
      <c r="E60" s="314"/>
      <c r="F60" s="315"/>
      <c r="G60" s="316"/>
      <c r="H60" s="316"/>
      <c r="I60" s="317"/>
      <c r="J60" s="331"/>
      <c r="K60" s="331"/>
      <c r="X60" s="49">
        <v>37195</v>
      </c>
      <c r="Y60" s="52">
        <v>37195</v>
      </c>
      <c r="Z60" s="53">
        <v>267.17399999999998</v>
      </c>
      <c r="AA60" s="54">
        <f t="shared" si="3"/>
        <v>2.4334137186717619</v>
      </c>
      <c r="AB60" s="39">
        <f t="shared" si="17"/>
        <v>134.24412499183492</v>
      </c>
      <c r="AC60" s="40">
        <f t="shared" si="15"/>
        <v>134.24412499183492</v>
      </c>
      <c r="AD60" s="40">
        <f t="shared" si="5"/>
        <v>136.92901923487514</v>
      </c>
      <c r="AE60" s="40">
        <v>112.24008300617116</v>
      </c>
      <c r="AF60" s="40">
        <v>130.0539304406887</v>
      </c>
      <c r="AG60" s="40">
        <v>96.341243611347394</v>
      </c>
      <c r="AH60" s="40">
        <v>134.6859520264928</v>
      </c>
      <c r="AI60" s="41">
        <v>151.82343874829442</v>
      </c>
      <c r="AJ60" s="156">
        <f t="shared" si="6"/>
        <v>2.4334137186717619</v>
      </c>
      <c r="AK60" s="158">
        <f t="shared" si="7"/>
        <v>5.3606086613620541E-2</v>
      </c>
      <c r="AL60" s="158">
        <f t="shared" si="8"/>
        <v>1.4688230185891493E-2</v>
      </c>
      <c r="AM60" s="158">
        <f t="shared" si="9"/>
        <v>-7.0044079995073227E-2</v>
      </c>
      <c r="AN60" s="158">
        <f t="shared" si="10"/>
        <v>1.04551244819171E-2</v>
      </c>
      <c r="AO60" s="158">
        <f t="shared" si="11"/>
        <v>4.6525424067664911E-3</v>
      </c>
      <c r="AP60" s="39">
        <f t="shared" si="22"/>
        <v>70.113551969642501</v>
      </c>
      <c r="AQ60" s="123">
        <f t="shared" si="23"/>
        <v>77.267475102916507</v>
      </c>
      <c r="AR60" s="40">
        <f t="shared" si="24"/>
        <v>100.06870303889909</v>
      </c>
      <c r="AS60" s="40">
        <f t="shared" si="25"/>
        <v>101.11933872911997</v>
      </c>
      <c r="AT60" s="40">
        <f t="shared" si="26"/>
        <v>100.1007657161752</v>
      </c>
      <c r="AU60" s="41">
        <f t="shared" si="27"/>
        <v>100.1544715393193</v>
      </c>
      <c r="AV60" s="61">
        <v>123.96579099553294</v>
      </c>
      <c r="AW60" s="61">
        <v>2.71</v>
      </c>
      <c r="AX60" s="43">
        <v>2.5600454443924114E-2</v>
      </c>
      <c r="AY60" s="61">
        <v>0.01</v>
      </c>
      <c r="AZ60" s="63">
        <v>0.6</v>
      </c>
      <c r="BB60" s="30">
        <v>37195</v>
      </c>
      <c r="BC60" s="27">
        <v>179.10400000000001</v>
      </c>
      <c r="BD60" s="72">
        <f t="shared" si="12"/>
        <v>2.6189889591080373E-2</v>
      </c>
      <c r="BE60" s="37">
        <f t="shared" si="13"/>
        <v>135.06070432094117</v>
      </c>
      <c r="BG60" s="120" t="s">
        <v>107</v>
      </c>
      <c r="BH60" s="27">
        <v>352736</v>
      </c>
      <c r="BI60" s="72">
        <f t="shared" si="16"/>
        <v>2.4745945883132281E-2</v>
      </c>
      <c r="BJ60" s="37">
        <f t="shared" si="14"/>
        <v>136.92901923487514</v>
      </c>
      <c r="BL60" s="129">
        <f t="shared" si="18"/>
        <v>2.454004153492495E-2</v>
      </c>
      <c r="BM60" s="130">
        <f t="shared" si="19"/>
        <v>-2.906604507869559E-2</v>
      </c>
      <c r="BN60" s="147">
        <v>37195</v>
      </c>
      <c r="BO60" s="27">
        <v>134.6859520264928</v>
      </c>
      <c r="BP60" s="27">
        <v>151.82343874829442</v>
      </c>
      <c r="BQ60" s="27">
        <v>96.341243611347394</v>
      </c>
      <c r="BR60" s="27">
        <v>112.24008300617116</v>
      </c>
    </row>
    <row r="61" spans="1:70">
      <c r="A61" s="297"/>
      <c r="B61" s="317"/>
      <c r="C61" s="317"/>
      <c r="D61" s="317"/>
      <c r="E61" s="317"/>
      <c r="F61" s="317"/>
      <c r="G61" s="317"/>
      <c r="H61" s="317"/>
      <c r="I61" s="317"/>
      <c r="J61" s="331"/>
      <c r="K61" s="331"/>
      <c r="X61" s="49">
        <v>37225</v>
      </c>
      <c r="Y61" s="52">
        <v>37225</v>
      </c>
      <c r="Z61" s="53">
        <v>283.50799999999998</v>
      </c>
      <c r="AA61" s="54">
        <f t="shared" si="3"/>
        <v>6.1136188401565983</v>
      </c>
      <c r="AB61" s="39">
        <f t="shared" si="17"/>
        <v>142.45129910913911</v>
      </c>
      <c r="AC61" s="40">
        <f t="shared" si="15"/>
        <v>142.45129910913911</v>
      </c>
      <c r="AD61" s="40">
        <f t="shared" si="5"/>
        <v>136.22057025290664</v>
      </c>
      <c r="AE61" s="40">
        <v>118.93943421227867</v>
      </c>
      <c r="AF61" s="40">
        <v>127.73637216424642</v>
      </c>
      <c r="AG61" s="40">
        <v>94.779854814172111</v>
      </c>
      <c r="AH61" s="40">
        <v>135.10752877681398</v>
      </c>
      <c r="AI61" s="41">
        <v>153.89487966212249</v>
      </c>
      <c r="AJ61" s="156">
        <f t="shared" si="6"/>
        <v>6.1136188401565983</v>
      </c>
      <c r="AK61" s="158">
        <f t="shared" si="7"/>
        <v>5.9687689341241468E-2</v>
      </c>
      <c r="AL61" s="158">
        <f t="shared" si="8"/>
        <v>-1.781997874719532E-2</v>
      </c>
      <c r="AM61" s="158">
        <f t="shared" si="9"/>
        <v>-1.6206857402361607E-2</v>
      </c>
      <c r="AN61" s="158">
        <f t="shared" si="10"/>
        <v>3.1300721714337953E-3</v>
      </c>
      <c r="AO61" s="158">
        <f t="shared" si="11"/>
        <v>1.364374915300326E-2</v>
      </c>
      <c r="AP61" s="39">
        <f t="shared" si="22"/>
        <v>74.400027292361557</v>
      </c>
      <c r="AQ61" s="123">
        <f t="shared" si="23"/>
        <v>81.879392153041493</v>
      </c>
      <c r="AR61" s="40">
        <f t="shared" si="24"/>
        <v>100.05087081728496</v>
      </c>
      <c r="AS61" s="40">
        <f t="shared" si="25"/>
        <v>99.480512025716024</v>
      </c>
      <c r="AT61" s="40">
        <f t="shared" si="26"/>
        <v>100.10389894238628</v>
      </c>
      <c r="AU61" s="41">
        <f t="shared" si="27"/>
        <v>100.16813636418165</v>
      </c>
      <c r="AV61" s="61">
        <v>131.31827148452257</v>
      </c>
      <c r="AW61" s="61">
        <v>0.14000000000000001</v>
      </c>
      <c r="AX61" s="43">
        <v>-4.5199994914516983E-2</v>
      </c>
      <c r="AY61" s="61">
        <v>-0.36</v>
      </c>
      <c r="AZ61" s="63">
        <v>0.39</v>
      </c>
      <c r="BB61" s="30">
        <v>37225</v>
      </c>
      <c r="BC61" s="27">
        <v>178.10300000000001</v>
      </c>
      <c r="BD61" s="72">
        <f t="shared" si="12"/>
        <v>-5.5889315704842346E-3</v>
      </c>
      <c r="BE61" s="37">
        <f t="shared" si="13"/>
        <v>134.30585928663004</v>
      </c>
      <c r="BG61" s="120" t="s">
        <v>108</v>
      </c>
      <c r="BH61" s="27">
        <v>350911</v>
      </c>
      <c r="BI61" s="72">
        <f t="shared" si="16"/>
        <v>-5.173841059602613E-3</v>
      </c>
      <c r="BJ61" s="37">
        <f t="shared" si="14"/>
        <v>136.22057025290664</v>
      </c>
      <c r="BL61" s="129">
        <f t="shared" si="18"/>
        <v>2.7981173670981685E-2</v>
      </c>
      <c r="BM61" s="130">
        <f t="shared" si="19"/>
        <v>-3.1706515670259783E-2</v>
      </c>
      <c r="BN61" s="147">
        <v>37225</v>
      </c>
      <c r="BO61" s="27">
        <v>135.10752877681398</v>
      </c>
      <c r="BP61" s="27">
        <v>153.89487966212249</v>
      </c>
      <c r="BQ61" s="27">
        <v>94.779854814172111</v>
      </c>
      <c r="BR61" s="27">
        <v>118.93943421227867</v>
      </c>
    </row>
    <row r="62" spans="1:70">
      <c r="A62" s="297">
        <v>4</v>
      </c>
      <c r="B62" s="318" t="s">
        <v>394</v>
      </c>
      <c r="C62" s="299"/>
      <c r="D62" s="299"/>
      <c r="E62" s="300"/>
      <c r="F62" s="319">
        <f ca="1">((VLOOKUP(F$43,'monthly price-series'!$A$7:$T$186,$A62-1,FALSE)/VLOOKUP(F$42,'monthly price-series'!$A$7:$T$186,$A62-1,FALSE))^(1/YEARFRAC(F$42,F$43)))-1</f>
        <v>5.074186519081092E-3</v>
      </c>
      <c r="G62" s="319">
        <f ca="1">((VLOOKUP(G$43,'monthly price-series'!$A$7:$T$186,$A62-1,FALSE)/VLOOKUP(G$42,'monthly price-series'!$A$7:$T$186,$A62-1,FALSE))^(1/YEARFRAC(G$42,G$43)))-1</f>
        <v>-0.12890109008333983</v>
      </c>
      <c r="H62" s="319">
        <f ca="1">((VLOOKUP(H$43,'monthly price-series'!$A$7:$T$186,$A62-1,FALSE)/VLOOKUP(H$42,'monthly price-series'!$A$7:$T$186,$A62-1,FALSE))^(1/YEARFRAC(H$42,H$43)))-1</f>
        <v>-7.2218068808454938E-2</v>
      </c>
      <c r="I62" s="317"/>
      <c r="J62" s="331"/>
      <c r="K62" s="331"/>
      <c r="X62" s="49">
        <v>37256</v>
      </c>
      <c r="Y62" s="52">
        <v>37256</v>
      </c>
      <c r="Z62" s="53">
        <v>286.404</v>
      </c>
      <c r="AA62" s="54">
        <f t="shared" si="3"/>
        <v>1.0214879297938628</v>
      </c>
      <c r="AB62" s="39">
        <f t="shared" si="17"/>
        <v>143.90642193537352</v>
      </c>
      <c r="AC62" s="40">
        <f t="shared" si="15"/>
        <v>143.90642193537352</v>
      </c>
      <c r="AD62" s="40">
        <f t="shared" si="5"/>
        <v>134.56532287804978</v>
      </c>
      <c r="AE62" s="40">
        <v>125.94629849896646</v>
      </c>
      <c r="AF62" s="40">
        <v>128.67222692833019</v>
      </c>
      <c r="AG62" s="40">
        <v>93.207528091972847</v>
      </c>
      <c r="AH62" s="40">
        <v>136.05382792443172</v>
      </c>
      <c r="AI62" s="41">
        <v>155.71355330611823</v>
      </c>
      <c r="AJ62" s="156">
        <f t="shared" si="6"/>
        <v>1.0214879297938628</v>
      </c>
      <c r="AK62" s="158">
        <f t="shared" si="7"/>
        <v>5.8911195711442543E-2</v>
      </c>
      <c r="AL62" s="158">
        <f t="shared" si="8"/>
        <v>7.3264548556337683E-3</v>
      </c>
      <c r="AM62" s="158">
        <f t="shared" si="9"/>
        <v>-1.6589250165892411E-2</v>
      </c>
      <c r="AN62" s="158">
        <f t="shared" si="10"/>
        <v>7.0040445279768715E-3</v>
      </c>
      <c r="AO62" s="158">
        <f t="shared" si="11"/>
        <v>1.181763583030615E-2</v>
      </c>
      <c r="AP62" s="39">
        <f t="shared" si="22"/>
        <v>75.160014590916376</v>
      </c>
      <c r="AQ62" s="123">
        <f t="shared" si="23"/>
        <v>86.703005048903279</v>
      </c>
      <c r="AR62" s="40">
        <f t="shared" si="24"/>
        <v>100.05820099916806</v>
      </c>
      <c r="AS62" s="40">
        <f t="shared" si="25"/>
        <v>97.830204925090356</v>
      </c>
      <c r="AT62" s="40">
        <f t="shared" si="26"/>
        <v>100.11091026404245</v>
      </c>
      <c r="AU62" s="41">
        <f t="shared" si="27"/>
        <v>100.17997386975517</v>
      </c>
      <c r="AV62" s="61">
        <v>132.15980636853809</v>
      </c>
      <c r="AW62" s="61">
        <v>1.51</v>
      </c>
      <c r="AX62" s="43">
        <v>9.9999942106212547E-3</v>
      </c>
      <c r="AY62" s="61">
        <v>0.46</v>
      </c>
      <c r="AZ62" s="63">
        <v>1.05</v>
      </c>
      <c r="BB62" s="30">
        <v>37256</v>
      </c>
      <c r="BC62" s="27">
        <v>175.80500000000001</v>
      </c>
      <c r="BD62" s="72">
        <f t="shared" si="12"/>
        <v>-1.2902646221568448E-2</v>
      </c>
      <c r="BE62" s="37">
        <f t="shared" si="13"/>
        <v>132.57295829877089</v>
      </c>
      <c r="BG62" s="120" t="s">
        <v>109</v>
      </c>
      <c r="BH62" s="27">
        <v>346647</v>
      </c>
      <c r="BI62" s="72">
        <f t="shared" si="16"/>
        <v>-1.2151229229063754E-2</v>
      </c>
      <c r="BJ62" s="37">
        <f t="shared" si="14"/>
        <v>134.56532287804978</v>
      </c>
      <c r="BL62" s="129">
        <f t="shared" si="18"/>
        <v>-9.6817496556256266E-4</v>
      </c>
      <c r="BM62" s="130">
        <f t="shared" si="19"/>
        <v>-5.9879370677005106E-2</v>
      </c>
      <c r="BN62" s="147">
        <v>37256</v>
      </c>
      <c r="BO62" s="27">
        <v>136.05382792443172</v>
      </c>
      <c r="BP62" s="27">
        <v>155.71355330611823</v>
      </c>
      <c r="BQ62" s="27">
        <v>93.207528091972847</v>
      </c>
      <c r="BR62" s="27">
        <v>125.94629849896646</v>
      </c>
    </row>
    <row r="63" spans="1:70">
      <c r="A63" s="297"/>
      <c r="B63" s="317"/>
      <c r="C63" s="317"/>
      <c r="D63" s="317"/>
      <c r="E63" s="317"/>
      <c r="F63" s="317"/>
      <c r="G63" s="317"/>
      <c r="H63" s="317"/>
      <c r="I63" s="317"/>
      <c r="J63" s="331"/>
      <c r="K63" s="331"/>
      <c r="X63" s="49">
        <v>37287</v>
      </c>
      <c r="Y63" s="52">
        <v>37287</v>
      </c>
      <c r="Z63" s="53">
        <v>280.61700000000002</v>
      </c>
      <c r="AA63" s="54">
        <f t="shared" si="3"/>
        <v>-2.0205723383751595</v>
      </c>
      <c r="AB63" s="39">
        <f t="shared" si="17"/>
        <v>140.99868858060191</v>
      </c>
      <c r="AC63" s="40">
        <f t="shared" si="15"/>
        <v>140.99868858060191</v>
      </c>
      <c r="AD63" s="40">
        <f t="shared" si="5"/>
        <v>135.15692630189639</v>
      </c>
      <c r="AE63" s="40">
        <v>122.90861811980555</v>
      </c>
      <c r="AF63" s="40">
        <v>128.51409503670467</v>
      </c>
      <c r="AG63" s="40">
        <v>92.245902183613339</v>
      </c>
      <c r="AH63" s="40">
        <v>138.76408498123024</v>
      </c>
      <c r="AI63" s="41">
        <v>158.91768246467916</v>
      </c>
      <c r="AJ63" s="156">
        <f t="shared" si="6"/>
        <v>-2.0205723383751595</v>
      </c>
      <c r="AK63" s="158">
        <f t="shared" si="7"/>
        <v>-2.4118853950962582E-2</v>
      </c>
      <c r="AL63" s="158">
        <f t="shared" si="8"/>
        <v>-1.2289512305836414E-3</v>
      </c>
      <c r="AM63" s="158">
        <f t="shared" si="9"/>
        <v>-1.0317041209489175E-2</v>
      </c>
      <c r="AN63" s="158">
        <f t="shared" si="10"/>
        <v>1.9920476315476332E-2</v>
      </c>
      <c r="AO63" s="158">
        <f t="shared" si="11"/>
        <v>2.0577073032698179E-2</v>
      </c>
      <c r="AP63" s="39">
        <f t="shared" si="22"/>
        <v>73.64135212657358</v>
      </c>
      <c r="AQ63" s="123">
        <f t="shared" si="23"/>
        <v>84.611827933019214</v>
      </c>
      <c r="AR63" s="40">
        <f t="shared" si="24"/>
        <v>100.05697133267559</v>
      </c>
      <c r="AS63" s="40">
        <f t="shared" si="25"/>
        <v>96.820886669345427</v>
      </c>
      <c r="AT63" s="40">
        <f t="shared" si="26"/>
        <v>100.1308528342108</v>
      </c>
      <c r="AU63" s="41">
        <f t="shared" si="27"/>
        <v>100.20058797614249</v>
      </c>
      <c r="AV63" s="61">
        <v>128.17024991729843</v>
      </c>
      <c r="AW63" s="61">
        <v>0.41100000000000003</v>
      </c>
      <c r="AX63" s="43">
        <v>-8.6571277572635719E-3</v>
      </c>
      <c r="AY63" s="61">
        <v>0.76100000000000001</v>
      </c>
      <c r="AZ63" s="63">
        <v>0.45400000000000001</v>
      </c>
      <c r="BB63" s="30">
        <v>37287</v>
      </c>
      <c r="BC63" s="27">
        <v>176.87200000000001</v>
      </c>
      <c r="BD63" s="72">
        <f t="shared" si="12"/>
        <v>6.0692244247888549E-3</v>
      </c>
      <c r="BE63" s="37">
        <f t="shared" si="13"/>
        <v>133.37757333534429</v>
      </c>
      <c r="BG63" s="120" t="s">
        <v>194</v>
      </c>
      <c r="BH63" s="27">
        <v>348171</v>
      </c>
      <c r="BI63" s="72">
        <f t="shared" si="16"/>
        <v>4.396403257492576E-3</v>
      </c>
      <c r="BJ63" s="37">
        <f t="shared" si="14"/>
        <v>135.15692630189639</v>
      </c>
      <c r="BL63" s="129">
        <f t="shared" si="18"/>
        <v>-7.9046600631295094E-3</v>
      </c>
      <c r="BM63" s="130">
        <f t="shared" si="19"/>
        <v>1.6214193887833073E-2</v>
      </c>
      <c r="BN63" s="147">
        <v>37287</v>
      </c>
      <c r="BO63" s="27">
        <v>138.76408498123024</v>
      </c>
      <c r="BP63" s="27">
        <v>158.91768246467916</v>
      </c>
      <c r="BQ63" s="27">
        <v>92.245902183613339</v>
      </c>
      <c r="BR63" s="27">
        <v>122.90861811980555</v>
      </c>
    </row>
    <row r="64" spans="1:70">
      <c r="A64" s="297">
        <v>4</v>
      </c>
      <c r="B64" s="317"/>
      <c r="C64" s="317"/>
      <c r="D64" s="317"/>
      <c r="E64" s="317"/>
      <c r="F64" s="320">
        <f ca="1">(VLOOKUP(F$42,'monthly price-series'!$A$7:$T$186,$A64-1,FALSE))</f>
        <v>121.59639480794327</v>
      </c>
      <c r="G64" s="317"/>
      <c r="H64" s="317"/>
      <c r="I64" s="317"/>
      <c r="J64" s="331"/>
      <c r="K64" s="331"/>
      <c r="X64" s="49">
        <v>37315</v>
      </c>
      <c r="Y64" s="52">
        <v>37315</v>
      </c>
      <c r="Z64" s="53">
        <v>277.39600000000002</v>
      </c>
      <c r="AA64" s="54">
        <f t="shared" si="3"/>
        <v>-1.1478278222630811</v>
      </c>
      <c r="AB64" s="39">
        <f t="shared" si="17"/>
        <v>139.38026640404769</v>
      </c>
      <c r="AC64" s="40">
        <f t="shared" si="15"/>
        <v>139.38026640404769</v>
      </c>
      <c r="AD64" s="40">
        <f t="shared" si="5"/>
        <v>135.43758855612282</v>
      </c>
      <c r="AE64" s="40">
        <v>121.37095062332037</v>
      </c>
      <c r="AF64" s="40">
        <v>126.70628712635786</v>
      </c>
      <c r="AG64" s="40">
        <v>96.24006780487548</v>
      </c>
      <c r="AH64" s="40">
        <v>141.28717776688285</v>
      </c>
      <c r="AI64" s="41">
        <v>160.70409823386018</v>
      </c>
      <c r="AJ64" s="156">
        <f t="shared" si="6"/>
        <v>-1.1478278222630811</v>
      </c>
      <c r="AK64" s="158">
        <f t="shared" si="7"/>
        <v>-1.2510656453612823E-2</v>
      </c>
      <c r="AL64" s="158">
        <f t="shared" si="8"/>
        <v>-1.4067001054090533E-2</v>
      </c>
      <c r="AM64" s="158">
        <f t="shared" si="9"/>
        <v>4.3299111686412317E-2</v>
      </c>
      <c r="AN64" s="158">
        <f t="shared" si="10"/>
        <v>1.8182606731373507E-2</v>
      </c>
      <c r="AO64" s="158">
        <f t="shared" si="11"/>
        <v>1.1241139069455341E-2</v>
      </c>
      <c r="AP64" s="39">
        <f t="shared" si="22"/>
        <v>72.796076198174049</v>
      </c>
      <c r="AQ64" s="123">
        <f t="shared" si="23"/>
        <v>83.553278421837007</v>
      </c>
      <c r="AR64" s="40">
        <f t="shared" si="24"/>
        <v>100.04289631746353</v>
      </c>
      <c r="AS64" s="40">
        <f t="shared" si="25"/>
        <v>101.01314505481888</v>
      </c>
      <c r="AT64" s="40">
        <f t="shared" si="26"/>
        <v>100.1490592333984</v>
      </c>
      <c r="AU64" s="41">
        <f t="shared" si="27"/>
        <v>100.21185166358529</v>
      </c>
      <c r="AV64" s="61">
        <v>127.08102422390789</v>
      </c>
      <c r="AW64" s="61">
        <v>-1.208</v>
      </c>
      <c r="AX64" s="43">
        <v>-2.1238286158021591E-2</v>
      </c>
      <c r="AY64" s="61">
        <v>-0.222</v>
      </c>
      <c r="AZ64" s="63">
        <v>-9.8000000000000004E-2</v>
      </c>
      <c r="BB64" s="30">
        <v>37315</v>
      </c>
      <c r="BC64" s="27">
        <v>176.99799999999999</v>
      </c>
      <c r="BD64" s="72">
        <f t="shared" si="12"/>
        <v>7.1237957392900064E-4</v>
      </c>
      <c r="BE64" s="37">
        <f t="shared" si="13"/>
        <v>133.4725887942086</v>
      </c>
      <c r="BG64" s="120" t="s">
        <v>195</v>
      </c>
      <c r="BH64" s="27">
        <v>348894</v>
      </c>
      <c r="BI64" s="72">
        <f t="shared" si="16"/>
        <v>2.076565825413379E-3</v>
      </c>
      <c r="BJ64" s="37">
        <f t="shared" si="14"/>
        <v>135.43758855612282</v>
      </c>
      <c r="BL64" s="129">
        <f t="shared" si="18"/>
        <v>-4.7008561986087161E-3</v>
      </c>
      <c r="BM64" s="130">
        <f t="shared" si="19"/>
        <v>7.8098002550041068E-3</v>
      </c>
      <c r="BN64" s="147">
        <v>37315</v>
      </c>
      <c r="BO64" s="27">
        <v>141.28717776688285</v>
      </c>
      <c r="BP64" s="27">
        <v>160.70409823386018</v>
      </c>
      <c r="BQ64" s="27">
        <v>96.24006780487548</v>
      </c>
      <c r="BR64" s="27">
        <v>121.37095062332037</v>
      </c>
    </row>
    <row r="65" spans="1:70">
      <c r="A65" s="297">
        <v>4</v>
      </c>
      <c r="B65" s="317"/>
      <c r="C65" s="317"/>
      <c r="D65" s="317"/>
      <c r="E65" s="317"/>
      <c r="F65" s="320">
        <f ca="1">(VLOOKUP(F$43,'monthly price-series'!$A$7:$T$186,$A65-1,FALSE))</f>
        <v>123.51063043927442</v>
      </c>
      <c r="G65" s="317"/>
      <c r="H65" s="317"/>
      <c r="I65" s="317"/>
      <c r="J65" s="331"/>
      <c r="K65" s="331"/>
      <c r="X65" s="49">
        <v>37346</v>
      </c>
      <c r="Y65" s="52">
        <v>37346</v>
      </c>
      <c r="Z65" s="53">
        <v>287.964</v>
      </c>
      <c r="AA65" s="54">
        <f t="shared" si="3"/>
        <v>3.809716073771785</v>
      </c>
      <c r="AB65" s="39">
        <f t="shared" si="17"/>
        <v>144.69025881690862</v>
      </c>
      <c r="AC65" s="40">
        <f t="shared" si="15"/>
        <v>144.69025881690862</v>
      </c>
      <c r="AD65" s="40">
        <f t="shared" si="5"/>
        <v>134.00788028182691</v>
      </c>
      <c r="AE65" s="40">
        <v>130.87513697361143</v>
      </c>
      <c r="AF65" s="40">
        <v>127.55266384714065</v>
      </c>
      <c r="AG65" s="40">
        <v>107.50521908583826</v>
      </c>
      <c r="AH65" s="40">
        <v>142.73785615684451</v>
      </c>
      <c r="AI65" s="41">
        <v>163.01538108032634</v>
      </c>
      <c r="AJ65" s="156">
        <f t="shared" si="6"/>
        <v>3.809716073771785</v>
      </c>
      <c r="AK65" s="158">
        <f t="shared" si="7"/>
        <v>7.8306928482316129E-2</v>
      </c>
      <c r="AL65" s="158">
        <f t="shared" si="8"/>
        <v>6.67983207446321E-3</v>
      </c>
      <c r="AM65" s="158">
        <f t="shared" si="9"/>
        <v>0.11705261163991088</v>
      </c>
      <c r="AN65" s="158">
        <f t="shared" si="10"/>
        <v>1.0267587001810075E-2</v>
      </c>
      <c r="AO65" s="158">
        <f t="shared" si="11"/>
        <v>1.4382227160770533E-2</v>
      </c>
      <c r="AP65" s="39">
        <f t="shared" si="22"/>
        <v>75.569400014171038</v>
      </c>
      <c r="AQ65" s="123">
        <f t="shared" si="23"/>
        <v>90.096079019678839</v>
      </c>
      <c r="AR65" s="40">
        <f t="shared" si="24"/>
        <v>100.04957901493995</v>
      </c>
      <c r="AS65" s="40">
        <f t="shared" si="25"/>
        <v>112.83699749344657</v>
      </c>
      <c r="AT65" s="40">
        <f t="shared" si="26"/>
        <v>100.15934212518668</v>
      </c>
      <c r="AU65" s="41">
        <f t="shared" si="27"/>
        <v>100.22626435973356</v>
      </c>
      <c r="AV65" s="61">
        <v>132.72553919278332</v>
      </c>
      <c r="AW65" s="61">
        <v>2.1120000000000001</v>
      </c>
      <c r="AX65" s="43">
        <v>5.8213310963288745E-3</v>
      </c>
      <c r="AY65" s="61">
        <v>5.5E-2</v>
      </c>
      <c r="AZ65" s="63">
        <v>0.71</v>
      </c>
      <c r="BB65" s="30">
        <v>37344</v>
      </c>
      <c r="BC65" s="27">
        <v>175.12799999999999</v>
      </c>
      <c r="BD65" s="72">
        <f t="shared" si="12"/>
        <v>-1.0565091130973259E-2</v>
      </c>
      <c r="BE65" s="37">
        <f t="shared" si="13"/>
        <v>132.06243873011087</v>
      </c>
      <c r="BG65" s="120" t="s">
        <v>196</v>
      </c>
      <c r="BH65" s="27">
        <v>345211</v>
      </c>
      <c r="BI65" s="72">
        <f t="shared" si="16"/>
        <v>-1.0556214781566875E-2</v>
      </c>
      <c r="BJ65" s="37">
        <f t="shared" si="14"/>
        <v>134.00788028182691</v>
      </c>
      <c r="BL65" s="129">
        <f t="shared" si="18"/>
        <v>1.3770472978075488E-2</v>
      </c>
      <c r="BM65" s="130">
        <f t="shared" si="19"/>
        <v>-6.4536455504240642E-2</v>
      </c>
      <c r="BN65" s="147">
        <v>37344</v>
      </c>
      <c r="BO65" s="27">
        <v>142.73785615684451</v>
      </c>
      <c r="BP65" s="27">
        <v>163.01538108032634</v>
      </c>
      <c r="BQ65" s="27">
        <v>107.50521908583826</v>
      </c>
      <c r="BR65" s="27">
        <v>130.87513697361143</v>
      </c>
    </row>
    <row r="66" spans="1:70">
      <c r="A66" s="297"/>
      <c r="B66" s="317"/>
      <c r="C66" s="317"/>
      <c r="D66" s="317"/>
      <c r="E66" s="317"/>
      <c r="F66" s="317"/>
      <c r="G66" s="317"/>
      <c r="H66" s="317"/>
      <c r="I66" s="317"/>
      <c r="J66" s="331"/>
      <c r="K66" s="331"/>
      <c r="X66" s="49">
        <v>37376</v>
      </c>
      <c r="Y66" s="52">
        <v>37376</v>
      </c>
      <c r="Z66" s="53">
        <v>274.214</v>
      </c>
      <c r="AA66" s="54">
        <f t="shared" si="3"/>
        <v>-4.7749024183578515</v>
      </c>
      <c r="AB66" s="39">
        <f t="shared" si="17"/>
        <v>137.78144014953182</v>
      </c>
      <c r="AC66" s="40">
        <f t="shared" si="15"/>
        <v>137.78144014953182</v>
      </c>
      <c r="AD66" s="40">
        <f t="shared" si="5"/>
        <v>135.47058481007755</v>
      </c>
      <c r="AE66" s="40">
        <v>133.8139480675822</v>
      </c>
      <c r="AF66" s="40">
        <v>127.47792532822702</v>
      </c>
      <c r="AG66" s="40">
        <v>107.5498822796863</v>
      </c>
      <c r="AH66" s="40">
        <v>145.75576003701823</v>
      </c>
      <c r="AI66" s="41">
        <v>163.63746385434561</v>
      </c>
      <c r="AJ66" s="156">
        <f t="shared" si="6"/>
        <v>-4.7749024183578515</v>
      </c>
      <c r="AK66" s="158">
        <f t="shared" si="7"/>
        <v>2.2455075592878515E-2</v>
      </c>
      <c r="AL66" s="158">
        <f t="shared" si="8"/>
        <v>-5.8594243867149398E-4</v>
      </c>
      <c r="AM66" s="158">
        <f t="shared" si="9"/>
        <v>4.1545140066534536E-4</v>
      </c>
      <c r="AN66" s="158">
        <f t="shared" si="10"/>
        <v>2.1142981696863572E-2</v>
      </c>
      <c r="AO66" s="158">
        <f t="shared" si="11"/>
        <v>3.8160986398745322E-3</v>
      </c>
      <c r="AP66" s="39">
        <f t="shared" si="22"/>
        <v>71.961034905355859</v>
      </c>
      <c r="AQ66" s="123">
        <f t="shared" si="23"/>
        <v>92.119193284687682</v>
      </c>
      <c r="AR66" s="40">
        <f t="shared" si="24"/>
        <v>100.04899278199679</v>
      </c>
      <c r="AS66" s="40">
        <f t="shared" si="25"/>
        <v>112.88387578210209</v>
      </c>
      <c r="AT66" s="40">
        <f t="shared" si="26"/>
        <v>100.18051879655991</v>
      </c>
      <c r="AU66" s="41">
        <f t="shared" si="27"/>
        <v>100.23008909284458</v>
      </c>
      <c r="AV66" s="61">
        <v>128.26681230600443</v>
      </c>
      <c r="AW66" s="61">
        <v>0.39</v>
      </c>
      <c r="AX66" s="43">
        <v>-9.1249000055207974E-3</v>
      </c>
      <c r="AY66" s="61">
        <v>0.99099999999999999</v>
      </c>
      <c r="AZ66" s="63">
        <v>0.66300000000000003</v>
      </c>
      <c r="BB66" s="30">
        <v>37376</v>
      </c>
      <c r="BC66" s="27">
        <v>177.047</v>
      </c>
      <c r="BD66" s="72">
        <f t="shared" si="12"/>
        <v>1.0957699511214614E-2</v>
      </c>
      <c r="BE66" s="37">
        <f t="shared" si="13"/>
        <v>133.50953925043362</v>
      </c>
      <c r="BG66" s="120" t="s">
        <v>197</v>
      </c>
      <c r="BH66" s="27">
        <v>348979</v>
      </c>
      <c r="BI66" s="72">
        <f t="shared" si="16"/>
        <v>1.0915063540849035E-2</v>
      </c>
      <c r="BJ66" s="37">
        <f t="shared" si="14"/>
        <v>135.47058481007755</v>
      </c>
      <c r="BL66" s="129">
        <f t="shared" si="18"/>
        <v>-1.841698032136474E-2</v>
      </c>
      <c r="BM66" s="130">
        <f t="shared" si="19"/>
        <v>-4.0872055914243255E-2</v>
      </c>
      <c r="BN66" s="147">
        <v>37376</v>
      </c>
      <c r="BO66" s="27">
        <v>145.75576003701823</v>
      </c>
      <c r="BP66" s="27">
        <v>163.63746385434561</v>
      </c>
      <c r="BQ66" s="27">
        <v>107.5498822796863</v>
      </c>
      <c r="BR66" s="27">
        <v>133.8139480675822</v>
      </c>
    </row>
    <row r="67" spans="1:70">
      <c r="A67" s="297"/>
      <c r="B67" s="317"/>
      <c r="C67" s="317"/>
      <c r="D67" s="317"/>
      <c r="E67" s="317"/>
      <c r="F67" s="317"/>
      <c r="G67" s="317"/>
      <c r="H67" s="317"/>
      <c r="I67" s="317"/>
      <c r="J67" s="331"/>
      <c r="K67" s="331"/>
      <c r="X67" s="49">
        <v>37407</v>
      </c>
      <c r="Y67" s="52">
        <v>37407</v>
      </c>
      <c r="Z67" s="53">
        <v>270.50099999999998</v>
      </c>
      <c r="AA67" s="54">
        <f t="shared" si="3"/>
        <v>-1.3540519448314137</v>
      </c>
      <c r="AB67" s="39">
        <f t="shared" ref="AB67:AB98" si="28">AB66*(1+AA67/100)</f>
        <v>135.91580787957037</v>
      </c>
      <c r="AC67" s="40">
        <f t="shared" ref="AC67:AC130" si="29">AB67</f>
        <v>135.91580787957037</v>
      </c>
      <c r="AD67" s="40">
        <f t="shared" ref="AD67:AD130" si="30">BJ67</f>
        <v>135.73766037149912</v>
      </c>
      <c r="AE67" s="40">
        <v>131.78594484458083</v>
      </c>
      <c r="AF67" s="40">
        <v>128.99518478856919</v>
      </c>
      <c r="AG67" s="40">
        <v>104.62672181702364</v>
      </c>
      <c r="AH67" s="40">
        <v>147.15823730388266</v>
      </c>
      <c r="AI67" s="41">
        <v>163.32684240265283</v>
      </c>
      <c r="AJ67" s="156">
        <f t="shared" si="6"/>
        <v>-1.3540519448314137</v>
      </c>
      <c r="AK67" s="158">
        <f t="shared" si="7"/>
        <v>-1.5155394876901318E-2</v>
      </c>
      <c r="AL67" s="158">
        <f t="shared" si="8"/>
        <v>1.1902134871081271E-2</v>
      </c>
      <c r="AM67" s="158">
        <f t="shared" si="9"/>
        <v>-2.7179578449569197E-2</v>
      </c>
      <c r="AN67" s="158">
        <f t="shared" si="10"/>
        <v>9.6221052705445231E-3</v>
      </c>
      <c r="AO67" s="158">
        <f t="shared" si="11"/>
        <v>-1.8982294419404022E-3</v>
      </c>
      <c r="AP67" s="39">
        <f t="shared" si="22"/>
        <v>70.98664511269908</v>
      </c>
      <c r="AQ67" s="123">
        <f t="shared" si="23"/>
        <v>90.723090534716647</v>
      </c>
      <c r="AR67" s="40">
        <f t="shared" si="24"/>
        <v>100.06090074805486</v>
      </c>
      <c r="AS67" s="40">
        <f t="shared" si="25"/>
        <v>109.81573962459103</v>
      </c>
      <c r="AT67" s="40">
        <f t="shared" si="26"/>
        <v>100.19015827153908</v>
      </c>
      <c r="AU67" s="41">
        <f t="shared" si="27"/>
        <v>100.22818649578373</v>
      </c>
      <c r="AV67" s="61">
        <v>128.56414846053153</v>
      </c>
      <c r="AW67" s="61">
        <v>1.8740000000000001</v>
      </c>
      <c r="AX67" s="43">
        <v>2.5789866145680573E-2</v>
      </c>
      <c r="AY67" s="61">
        <v>3.1E-2</v>
      </c>
      <c r="AZ67" s="63">
        <v>0.51600000000000001</v>
      </c>
      <c r="BB67" s="30">
        <v>37407</v>
      </c>
      <c r="BC67" s="27">
        <v>177.298</v>
      </c>
      <c r="BD67" s="72">
        <f t="shared" si="12"/>
        <v>1.4177026439308182E-3</v>
      </c>
      <c r="BE67" s="37">
        <f t="shared" si="13"/>
        <v>133.69881607721894</v>
      </c>
      <c r="BG67" s="120" t="s">
        <v>198</v>
      </c>
      <c r="BH67" s="27">
        <v>349667</v>
      </c>
      <c r="BI67" s="72">
        <f t="shared" si="16"/>
        <v>1.9714653317248754E-3</v>
      </c>
      <c r="BJ67" s="37">
        <f t="shared" si="14"/>
        <v>135.73766037149912</v>
      </c>
      <c r="BL67" s="129">
        <f t="shared" ref="BL67:BL98" si="31">0.5*BI67+0.5*AJ67/100</f>
        <v>-5.7845270582946307E-3</v>
      </c>
      <c r="BM67" s="130">
        <f t="shared" ref="BM67:BM98" si="32">BL67-AK67</f>
        <v>9.3708678186066874E-3</v>
      </c>
      <c r="BN67" s="147">
        <v>37407</v>
      </c>
      <c r="BO67" s="27">
        <v>147.15823730388266</v>
      </c>
      <c r="BP67" s="27">
        <v>163.32684240265283</v>
      </c>
      <c r="BQ67" s="27">
        <v>104.62672181702364</v>
      </c>
      <c r="BR67" s="27">
        <v>131.78594484458083</v>
      </c>
    </row>
    <row r="68" spans="1:70" ht="25.5">
      <c r="A68" s="297"/>
      <c r="B68" s="321" t="s">
        <v>381</v>
      </c>
      <c r="C68" s="322" t="s">
        <v>395</v>
      </c>
      <c r="D68" s="322" t="s">
        <v>396</v>
      </c>
      <c r="E68" s="323" t="s">
        <v>397</v>
      </c>
      <c r="F68" s="317"/>
      <c r="G68" s="317"/>
      <c r="H68" s="317"/>
      <c r="I68" s="317"/>
      <c r="J68" s="331"/>
      <c r="K68" s="331"/>
      <c r="X68" s="49">
        <v>37437</v>
      </c>
      <c r="Y68" s="52">
        <v>37437</v>
      </c>
      <c r="Z68" s="53">
        <v>248.67500000000001</v>
      </c>
      <c r="AA68" s="54">
        <f t="shared" ref="AA68:AA131" si="33">(Z68/Z67-1)*100</f>
        <v>-8.0687317237274403</v>
      </c>
      <c r="AB68" s="39">
        <f t="shared" si="28"/>
        <v>124.94912597163103</v>
      </c>
      <c r="AC68" s="40">
        <f t="shared" si="29"/>
        <v>124.94912597163103</v>
      </c>
      <c r="AD68" s="40">
        <f t="shared" si="30"/>
        <v>138.07534791638372</v>
      </c>
      <c r="AE68" s="40">
        <v>128.19245567743496</v>
      </c>
      <c r="AF68" s="40">
        <v>131.79260435177883</v>
      </c>
      <c r="AG68" s="40">
        <v>108.9298838202136</v>
      </c>
      <c r="AH68" s="40">
        <v>142.83790784967189</v>
      </c>
      <c r="AI68" s="41">
        <v>158.24662475659446</v>
      </c>
      <c r="AJ68" s="156">
        <f t="shared" ref="AJ68:AJ131" si="34">AA68</f>
        <v>-8.0687317237274403</v>
      </c>
      <c r="AK68" s="158">
        <f t="shared" ref="AK68:AK131" si="35">AE68/AE67-1</f>
        <v>-2.72676207723348E-2</v>
      </c>
      <c r="AL68" s="158">
        <f t="shared" ref="AL68:AL131" si="36">AF68/AF67-1</f>
        <v>2.1686232457395871E-2</v>
      </c>
      <c r="AM68" s="158">
        <f t="shared" ref="AM68:AM131" si="37">AG68/AG67-1</f>
        <v>4.1128709076019287E-2</v>
      </c>
      <c r="AN68" s="158">
        <f t="shared" ref="AN68:AN131" si="38">AH68/AH67-1</f>
        <v>-2.9358393613326927E-2</v>
      </c>
      <c r="AO68" s="158">
        <f t="shared" ref="AO68:AO131" si="39">AI68/AI67-1</f>
        <v>-3.1104609452584753E-2</v>
      </c>
      <c r="AP68" s="39">
        <f t="shared" si="22"/>
        <v>65.258923158880918</v>
      </c>
      <c r="AQ68" s="123">
        <f t="shared" si="23"/>
        <v>88.249287706721802</v>
      </c>
      <c r="AR68" s="40">
        <f t="shared" si="24"/>
        <v>100.08260018759005</v>
      </c>
      <c r="AS68" s="40">
        <f t="shared" si="25"/>
        <v>114.33231923157872</v>
      </c>
      <c r="AT68" s="40">
        <f t="shared" si="26"/>
        <v>100.16074405051189</v>
      </c>
      <c r="AU68" s="41">
        <f t="shared" si="27"/>
        <v>100.19701090981282</v>
      </c>
      <c r="AV68" s="61">
        <v>120.78995049594194</v>
      </c>
      <c r="AW68" s="61">
        <v>1.202</v>
      </c>
      <c r="AX68" s="43">
        <v>6.4526828490315546E-2</v>
      </c>
      <c r="AY68" s="61">
        <v>0.05</v>
      </c>
      <c r="AZ68" s="63">
        <v>-0.879</v>
      </c>
      <c r="BB68" s="30">
        <v>37435</v>
      </c>
      <c r="BC68" s="27">
        <v>180.309</v>
      </c>
      <c r="BD68" s="72">
        <f t="shared" ref="BD68:BD131" si="40">BC68/BC67-1</f>
        <v>1.6982707080734016E-2</v>
      </c>
      <c r="BE68" s="37">
        <f t="shared" ref="BE68:BE131" si="41">BE67*(1+BD68)</f>
        <v>135.96938390769927</v>
      </c>
      <c r="BG68" s="120" t="s">
        <v>199</v>
      </c>
      <c r="BH68" s="27">
        <v>355689</v>
      </c>
      <c r="BI68" s="72">
        <f t="shared" ref="BI68:BI131" si="42">BH68/BH67-1</f>
        <v>1.7222099883603459E-2</v>
      </c>
      <c r="BJ68" s="37">
        <f t="shared" ref="BJ68:BJ131" si="43">BJ67*(1+BI68)</f>
        <v>138.07534791638372</v>
      </c>
      <c r="BL68" s="129">
        <f t="shared" si="31"/>
        <v>-3.1732608676835472E-2</v>
      </c>
      <c r="BM68" s="130">
        <f t="shared" si="32"/>
        <v>-4.4649879045006724E-3</v>
      </c>
      <c r="BN68" s="147">
        <v>37435</v>
      </c>
      <c r="BO68" s="27">
        <v>142.83790784967189</v>
      </c>
      <c r="BP68" s="27">
        <v>158.24662475659446</v>
      </c>
      <c r="BQ68" s="27">
        <v>108.9298838202136</v>
      </c>
      <c r="BR68" s="27">
        <v>128.19245567743496</v>
      </c>
    </row>
    <row r="69" spans="1:70">
      <c r="A69" s="297"/>
      <c r="B69" s="324" t="s">
        <v>382</v>
      </c>
      <c r="C69" s="284">
        <v>2.0594242541179364E-2</v>
      </c>
      <c r="D69" s="284">
        <v>-6.1098273605771469E-2</v>
      </c>
      <c r="E69" s="325">
        <v>2.903798457851714E-4</v>
      </c>
      <c r="F69" s="317"/>
      <c r="G69" s="317"/>
      <c r="H69" s="317"/>
      <c r="I69" s="317"/>
      <c r="J69" s="331"/>
      <c r="K69" s="331"/>
      <c r="X69" s="49">
        <v>37468</v>
      </c>
      <c r="Y69" s="52">
        <v>37468</v>
      </c>
      <c r="Z69" s="53">
        <v>227.376</v>
      </c>
      <c r="AA69" s="54">
        <f t="shared" si="33"/>
        <v>-8.5649944706946872</v>
      </c>
      <c r="AB69" s="39">
        <f t="shared" si="28"/>
        <v>114.24724024097949</v>
      </c>
      <c r="AC69" s="40">
        <f t="shared" si="29"/>
        <v>114.24724024097949</v>
      </c>
      <c r="AD69" s="40">
        <f t="shared" si="30"/>
        <v>140.11529279323005</v>
      </c>
      <c r="AE69" s="40">
        <v>110.26187970891263</v>
      </c>
      <c r="AF69" s="40">
        <v>132.42207868323106</v>
      </c>
      <c r="AG69" s="40">
        <v>110.50403352991684</v>
      </c>
      <c r="AH69" s="40">
        <v>142.08799415523572</v>
      </c>
      <c r="AI69" s="41">
        <v>157.03038936683308</v>
      </c>
      <c r="AJ69" s="156">
        <f t="shared" si="34"/>
        <v>-8.5649944706946872</v>
      </c>
      <c r="AK69" s="158">
        <f t="shared" si="35"/>
        <v>-0.13987231833392955</v>
      </c>
      <c r="AL69" s="158">
        <f t="shared" si="36"/>
        <v>4.7762492785410338E-3</v>
      </c>
      <c r="AM69" s="158">
        <f t="shared" si="37"/>
        <v>1.4451036340967116E-2</v>
      </c>
      <c r="AN69" s="158">
        <f t="shared" si="38"/>
        <v>-5.2501027614141327E-3</v>
      </c>
      <c r="AO69" s="158">
        <f t="shared" si="39"/>
        <v>-7.6856956136165389E-3</v>
      </c>
      <c r="AP69" s="39">
        <f t="shared" si="22"/>
        <v>59.669499998687876</v>
      </c>
      <c r="AQ69" s="123">
        <f t="shared" si="23"/>
        <v>75.905655243864672</v>
      </c>
      <c r="AR69" s="40">
        <f t="shared" si="24"/>
        <v>100.08738038205946</v>
      </c>
      <c r="AS69" s="40">
        <f t="shared" si="25"/>
        <v>115.98453973174132</v>
      </c>
      <c r="AT69" s="40">
        <f t="shared" si="26"/>
        <v>100.15548550852264</v>
      </c>
      <c r="AU69" s="41">
        <f t="shared" si="27"/>
        <v>100.18931007254035</v>
      </c>
      <c r="AV69" s="61">
        <v>110.62351922648756</v>
      </c>
      <c r="AW69" s="61">
        <v>-0.33900000000000002</v>
      </c>
      <c r="AX69" s="43">
        <v>2.9231341278392886E-2</v>
      </c>
      <c r="AY69" s="61">
        <v>-0.26900000000000002</v>
      </c>
      <c r="AZ69" s="63">
        <v>-1.4470000000000001</v>
      </c>
      <c r="BB69" s="30">
        <v>37468</v>
      </c>
      <c r="BC69" s="27">
        <v>183.154</v>
      </c>
      <c r="BD69" s="72">
        <f t="shared" si="40"/>
        <v>1.5778469183457267E-2</v>
      </c>
      <c r="BE69" s="37">
        <f t="shared" si="41"/>
        <v>138.11477264158057</v>
      </c>
      <c r="BG69" s="120" t="s">
        <v>200</v>
      </c>
      <c r="BH69" s="27">
        <v>360944</v>
      </c>
      <c r="BI69" s="72">
        <f t="shared" si="42"/>
        <v>1.477414257961307E-2</v>
      </c>
      <c r="BJ69" s="37">
        <f t="shared" si="43"/>
        <v>140.11529279323005</v>
      </c>
      <c r="BL69" s="129">
        <f t="shared" si="31"/>
        <v>-3.5437901063666899E-2</v>
      </c>
      <c r="BM69" s="130">
        <f t="shared" si="32"/>
        <v>0.10443441727026265</v>
      </c>
      <c r="BN69" s="147">
        <v>37468</v>
      </c>
      <c r="BO69" s="27">
        <v>142.08799415523572</v>
      </c>
      <c r="BP69" s="27">
        <v>157.03038936683308</v>
      </c>
      <c r="BQ69" s="27">
        <v>110.50403352991684</v>
      </c>
      <c r="BR69" s="27">
        <v>110.26187970891263</v>
      </c>
    </row>
    <row r="70" spans="1:70">
      <c r="A70" s="297"/>
      <c r="B70" s="326" t="s">
        <v>383</v>
      </c>
      <c r="C70" s="284">
        <v>1.796397594502408E-2</v>
      </c>
      <c r="D70" s="284">
        <v>-6.3094369621280566E-2</v>
      </c>
      <c r="E70" s="325">
        <v>-3.5545802720190478E-3</v>
      </c>
      <c r="F70" s="317"/>
      <c r="G70" s="317"/>
      <c r="H70" s="317"/>
      <c r="I70" s="317"/>
      <c r="J70" s="331"/>
      <c r="K70" s="331"/>
      <c r="X70" s="49">
        <v>37499</v>
      </c>
      <c r="Y70" s="52">
        <v>37499</v>
      </c>
      <c r="Z70" s="53">
        <v>227.28</v>
      </c>
      <c r="AA70" s="54">
        <f t="shared" si="33"/>
        <v>-4.2220814861726463E-2</v>
      </c>
      <c r="AB70" s="39">
        <f t="shared" si="28"/>
        <v>114.19900412519272</v>
      </c>
      <c r="AC70" s="40">
        <f t="shared" si="29"/>
        <v>114.19900412519272</v>
      </c>
      <c r="AD70" s="40">
        <f t="shared" si="30"/>
        <v>141.91339453814959</v>
      </c>
      <c r="AE70" s="40">
        <v>110.02171954743712</v>
      </c>
      <c r="AF70" s="40">
        <v>133.1683777643884</v>
      </c>
      <c r="AG70" s="40">
        <v>117.55261471412958</v>
      </c>
      <c r="AH70" s="40">
        <v>140.72501712412716</v>
      </c>
      <c r="AI70" s="41">
        <v>156.36540341339489</v>
      </c>
      <c r="AJ70" s="156">
        <f t="shared" si="34"/>
        <v>-4.2220814861726463E-2</v>
      </c>
      <c r="AK70" s="158">
        <f t="shared" si="35"/>
        <v>-2.1780887656688286E-3</v>
      </c>
      <c r="AL70" s="158">
        <f t="shared" si="36"/>
        <v>5.6357602038747956E-3</v>
      </c>
      <c r="AM70" s="158">
        <f t="shared" si="37"/>
        <v>6.3785736674530247E-2</v>
      </c>
      <c r="AN70" s="158">
        <f t="shared" si="38"/>
        <v>-9.5924855524349706E-3</v>
      </c>
      <c r="AO70" s="158">
        <f t="shared" si="39"/>
        <v>-4.2347596291361089E-3</v>
      </c>
      <c r="AP70" s="39">
        <f t="shared" si="22"/>
        <v>59.64430704956451</v>
      </c>
      <c r="AQ70" s="123">
        <f t="shared" si="23"/>
        <v>75.740325988927282</v>
      </c>
      <c r="AR70" s="40">
        <f t="shared" si="24"/>
        <v>100.09302106681213</v>
      </c>
      <c r="AS70" s="40">
        <f t="shared" si="25"/>
        <v>123.38269904138676</v>
      </c>
      <c r="AT70" s="40">
        <f t="shared" si="26"/>
        <v>100.14587810804527</v>
      </c>
      <c r="AU70" s="41">
        <f t="shared" si="27"/>
        <v>100.18506729608468</v>
      </c>
      <c r="AV70" s="61">
        <v>110.8535735148174</v>
      </c>
      <c r="AW70" s="61">
        <v>0.629</v>
      </c>
      <c r="AX70" s="43">
        <v>1.2919772626347248E-2</v>
      </c>
      <c r="AY70" s="61">
        <v>0.53300000000000003</v>
      </c>
      <c r="AZ70" s="63">
        <v>0.33800000000000002</v>
      </c>
      <c r="BB70" s="30">
        <v>37498</v>
      </c>
      <c r="BC70" s="27">
        <v>185.52600000000001</v>
      </c>
      <c r="BD70" s="72">
        <f t="shared" si="40"/>
        <v>1.2950850104283873E-2</v>
      </c>
      <c r="BE70" s="37">
        <f t="shared" si="41"/>
        <v>139.90347635924894</v>
      </c>
      <c r="BG70" s="120" t="s">
        <v>201</v>
      </c>
      <c r="BH70" s="27">
        <v>365576</v>
      </c>
      <c r="BI70" s="72">
        <f t="shared" si="42"/>
        <v>1.283301564785666E-2</v>
      </c>
      <c r="BJ70" s="37">
        <f t="shared" si="43"/>
        <v>141.91339453814959</v>
      </c>
      <c r="BL70" s="129">
        <f t="shared" si="31"/>
        <v>6.2054037496196979E-3</v>
      </c>
      <c r="BM70" s="130">
        <f t="shared" si="32"/>
        <v>8.3834925152885265E-3</v>
      </c>
      <c r="BN70" s="147">
        <v>37498</v>
      </c>
      <c r="BO70" s="27">
        <v>140.72501712412716</v>
      </c>
      <c r="BP70" s="27">
        <v>156.36540341339489</v>
      </c>
      <c r="BQ70" s="27">
        <v>117.55261471412958</v>
      </c>
      <c r="BR70" s="27">
        <v>110.02171954743712</v>
      </c>
    </row>
    <row r="71" spans="1:70">
      <c r="A71" s="297"/>
      <c r="B71" s="326" t="s">
        <v>384</v>
      </c>
      <c r="C71" s="284">
        <v>2.0762070853069359E-2</v>
      </c>
      <c r="D71" s="284">
        <v>-5.9809025591897824E-2</v>
      </c>
      <c r="E71" s="325">
        <v>2.4008184876875838E-3</v>
      </c>
      <c r="F71" s="317"/>
      <c r="G71" s="317"/>
      <c r="H71" s="317"/>
      <c r="I71" s="317"/>
      <c r="J71" s="331"/>
      <c r="K71" s="331"/>
      <c r="X71" s="49">
        <v>37529</v>
      </c>
      <c r="Y71" s="52">
        <v>37529</v>
      </c>
      <c r="Z71" s="53">
        <v>201.79599999999999</v>
      </c>
      <c r="AA71" s="54">
        <f t="shared" si="33"/>
        <v>-11.212601196761707</v>
      </c>
      <c r="AB71" s="39">
        <f t="shared" si="28"/>
        <v>101.39432522196141</v>
      </c>
      <c r="AC71" s="40">
        <f t="shared" si="29"/>
        <v>101.39432522196141</v>
      </c>
      <c r="AD71" s="40">
        <f t="shared" si="30"/>
        <v>144.7666000271735</v>
      </c>
      <c r="AE71" s="40">
        <v>100.93334652893708</v>
      </c>
      <c r="AF71" s="40">
        <v>134.2122728618989</v>
      </c>
      <c r="AG71" s="40">
        <v>122.06906625528742</v>
      </c>
      <c r="AH71" s="40">
        <v>136.86555461001603</v>
      </c>
      <c r="AI71" s="41">
        <v>152.640527140047</v>
      </c>
      <c r="AJ71" s="156">
        <f t="shared" si="34"/>
        <v>-11.212601196761707</v>
      </c>
      <c r="AK71" s="158">
        <f t="shared" si="35"/>
        <v>-8.2605262450760719E-2</v>
      </c>
      <c r="AL71" s="158">
        <f t="shared" si="36"/>
        <v>7.8389112718444398E-3</v>
      </c>
      <c r="AM71" s="158">
        <f t="shared" si="37"/>
        <v>3.8420681259546452E-2</v>
      </c>
      <c r="AN71" s="158">
        <f t="shared" si="38"/>
        <v>-2.7425560806341065E-2</v>
      </c>
      <c r="AO71" s="158">
        <f t="shared" si="39"/>
        <v>-2.3821613937836106E-2</v>
      </c>
      <c r="AP71" s="39">
        <f t="shared" si="22"/>
        <v>52.956628763524812</v>
      </c>
      <c r="AQ71" s="123">
        <f t="shared" si="23"/>
        <v>69.483776482505775</v>
      </c>
      <c r="AR71" s="40">
        <f t="shared" si="24"/>
        <v>100.10086726992287</v>
      </c>
      <c r="AS71" s="40">
        <f t="shared" si="25"/>
        <v>128.12314639419841</v>
      </c>
      <c r="AT71" s="40">
        <f t="shared" si="26"/>
        <v>100.11841253934971</v>
      </c>
      <c r="AU71" s="41">
        <f t="shared" si="27"/>
        <v>100.16120159613004</v>
      </c>
      <c r="AV71" s="61">
        <v>98.686858696875504</v>
      </c>
      <c r="AW71" s="61">
        <v>0.93200000000000005</v>
      </c>
      <c r="AX71" s="43">
        <v>2.4183802522462994E-2</v>
      </c>
      <c r="AY71" s="61">
        <v>-0.245</v>
      </c>
      <c r="AZ71" s="63">
        <v>-0.36899999999999999</v>
      </c>
      <c r="BB71" s="30">
        <v>37529</v>
      </c>
      <c r="BC71" s="27">
        <v>189.20599999999999</v>
      </c>
      <c r="BD71" s="72">
        <f t="shared" si="40"/>
        <v>1.9835494755451988E-2</v>
      </c>
      <c r="BE71" s="37">
        <f t="shared" si="41"/>
        <v>142.67853103084232</v>
      </c>
      <c r="BG71" s="120" t="s">
        <v>202</v>
      </c>
      <c r="BH71" s="27">
        <v>372926</v>
      </c>
      <c r="BI71" s="72">
        <f t="shared" si="42"/>
        <v>2.0105258550889626E-2</v>
      </c>
      <c r="BJ71" s="37">
        <f t="shared" si="43"/>
        <v>144.7666000271735</v>
      </c>
      <c r="BL71" s="129">
        <f t="shared" si="31"/>
        <v>-4.6010376708363721E-2</v>
      </c>
      <c r="BM71" s="130">
        <f t="shared" si="32"/>
        <v>3.6594885742396999E-2</v>
      </c>
      <c r="BN71" s="147">
        <v>37529</v>
      </c>
      <c r="BO71" s="27">
        <v>136.86555461001603</v>
      </c>
      <c r="BP71" s="27">
        <v>152.640527140047</v>
      </c>
      <c r="BQ71" s="27">
        <v>122.06906625528742</v>
      </c>
      <c r="BR71" s="27">
        <v>100.93334652893708</v>
      </c>
    </row>
    <row r="72" spans="1:70">
      <c r="A72" s="297"/>
      <c r="B72" s="326" t="s">
        <v>385</v>
      </c>
      <c r="C72" s="284">
        <v>2.3558982042232612E-2</v>
      </c>
      <c r="D72" s="284">
        <v>-5.65273616754568E-2</v>
      </c>
      <c r="E72" s="325">
        <v>8.3857348160940592E-3</v>
      </c>
      <c r="F72" s="317"/>
      <c r="G72" s="317"/>
      <c r="H72" s="317"/>
      <c r="I72" s="317"/>
      <c r="J72" s="331"/>
      <c r="K72" s="331"/>
      <c r="X72" s="49">
        <v>37560</v>
      </c>
      <c r="Y72" s="52">
        <v>37560</v>
      </c>
      <c r="Z72" s="53">
        <v>216.453</v>
      </c>
      <c r="AA72" s="54">
        <f t="shared" si="33"/>
        <v>7.2632757834644845</v>
      </c>
      <c r="AB72" s="39">
        <f t="shared" si="28"/>
        <v>108.75887469161536</v>
      </c>
      <c r="AC72" s="40">
        <f t="shared" si="29"/>
        <v>108.75887469161536</v>
      </c>
      <c r="AD72" s="40">
        <f t="shared" si="30"/>
        <v>143.89549892276946</v>
      </c>
      <c r="AE72" s="40">
        <v>104.94384135906938</v>
      </c>
      <c r="AF72" s="40">
        <v>131.49641472610091</v>
      </c>
      <c r="AG72" s="40">
        <v>116.52809573688204</v>
      </c>
      <c r="AH72" s="40">
        <v>140.19603912614306</v>
      </c>
      <c r="AI72" s="41">
        <v>153.68829358990155</v>
      </c>
      <c r="AJ72" s="156">
        <f t="shared" si="34"/>
        <v>7.2632757834644845</v>
      </c>
      <c r="AK72" s="158">
        <f t="shared" si="35"/>
        <v>3.9734091537156235E-2</v>
      </c>
      <c r="AL72" s="158">
        <f t="shared" si="36"/>
        <v>-2.0235542382867955E-2</v>
      </c>
      <c r="AM72" s="158">
        <f t="shared" si="37"/>
        <v>-4.5392093905407216E-2</v>
      </c>
      <c r="AN72" s="158">
        <f t="shared" si="38"/>
        <v>2.433398619263194E-2</v>
      </c>
      <c r="AO72" s="158">
        <f t="shared" si="39"/>
        <v>6.864274314862806E-3</v>
      </c>
      <c r="AP72" s="39">
        <f t="shared" si="22"/>
        <v>56.803014756245098</v>
      </c>
      <c r="AQ72" s="123">
        <f t="shared" si="23"/>
        <v>72.244651217608961</v>
      </c>
      <c r="AR72" s="40">
        <f t="shared" si="24"/>
        <v>100.08061131650085</v>
      </c>
      <c r="AS72" s="40">
        <f t="shared" si="25"/>
        <v>122.30736850161672</v>
      </c>
      <c r="AT72" s="40">
        <f t="shared" si="26"/>
        <v>100.14277534003332</v>
      </c>
      <c r="AU72" s="41">
        <f t="shared" si="27"/>
        <v>100.16807693576466</v>
      </c>
      <c r="AV72" s="61">
        <v>105.98842712925673</v>
      </c>
      <c r="AW72" s="61">
        <v>-1.645</v>
      </c>
      <c r="AX72" s="43">
        <v>-3.344687167963889E-2</v>
      </c>
      <c r="AY72" s="61">
        <v>-0.28999999999999998</v>
      </c>
      <c r="AZ72" s="63">
        <v>-0.28500000000000003</v>
      </c>
      <c r="BB72" s="30">
        <v>37560</v>
      </c>
      <c r="BC72" s="27">
        <v>188.261</v>
      </c>
      <c r="BD72" s="72">
        <f t="shared" si="40"/>
        <v>-4.9945561980063724E-3</v>
      </c>
      <c r="BE72" s="37">
        <f t="shared" si="41"/>
        <v>141.96591508935978</v>
      </c>
      <c r="BG72" s="120" t="s">
        <v>110</v>
      </c>
      <c r="BH72" s="27">
        <v>370682</v>
      </c>
      <c r="BI72" s="72">
        <f t="shared" si="42"/>
        <v>-6.0172795675281776E-3</v>
      </c>
      <c r="BJ72" s="37">
        <f t="shared" si="43"/>
        <v>143.89549892276946</v>
      </c>
      <c r="BL72" s="129">
        <f t="shared" si="31"/>
        <v>3.3307739133558334E-2</v>
      </c>
      <c r="BM72" s="130">
        <f t="shared" si="32"/>
        <v>-6.4263524035979014E-3</v>
      </c>
      <c r="BN72" s="147">
        <v>37560</v>
      </c>
      <c r="BO72" s="27">
        <v>140.19603912614306</v>
      </c>
      <c r="BP72" s="27">
        <v>153.68829358990155</v>
      </c>
      <c r="BQ72" s="27">
        <v>116.52809573688204</v>
      </c>
      <c r="BR72" s="27">
        <v>104.94384135906938</v>
      </c>
    </row>
    <row r="73" spans="1:70">
      <c r="A73" s="297"/>
      <c r="B73" s="326" t="s">
        <v>386</v>
      </c>
      <c r="C73" s="284">
        <v>2.0537027201805502E-2</v>
      </c>
      <c r="D73" s="284">
        <v>-6.1536505268922181E-2</v>
      </c>
      <c r="E73" s="325">
        <v>-4.2633042359641049E-4</v>
      </c>
      <c r="F73" s="317"/>
      <c r="G73" s="317"/>
      <c r="H73" s="317"/>
      <c r="I73" s="317"/>
      <c r="J73" s="331"/>
      <c r="K73" s="331"/>
      <c r="X73" s="49">
        <v>37590</v>
      </c>
      <c r="Y73" s="52">
        <v>37590</v>
      </c>
      <c r="Z73" s="53">
        <v>227.71199999999999</v>
      </c>
      <c r="AA73" s="54">
        <f t="shared" si="33"/>
        <v>5.2015911075383503</v>
      </c>
      <c r="AB73" s="39">
        <f t="shared" si="28"/>
        <v>114.4160666462332</v>
      </c>
      <c r="AC73" s="40">
        <f t="shared" si="29"/>
        <v>114.4160666462332</v>
      </c>
      <c r="AD73" s="40">
        <f t="shared" si="30"/>
        <v>144.76931736573445</v>
      </c>
      <c r="AE73" s="40">
        <v>113.20941476508956</v>
      </c>
      <c r="AF73" s="40">
        <v>129.94984477598828</v>
      </c>
      <c r="AG73" s="40">
        <v>116.672111749698</v>
      </c>
      <c r="AH73" s="40">
        <v>141.39377554840311</v>
      </c>
      <c r="AI73" s="41">
        <v>155.44817248747276</v>
      </c>
      <c r="AJ73" s="156">
        <f t="shared" si="34"/>
        <v>5.2015911075383503</v>
      </c>
      <c r="AK73" s="158">
        <f t="shared" si="35"/>
        <v>7.8761872054399218E-2</v>
      </c>
      <c r="AL73" s="158">
        <f t="shared" si="36"/>
        <v>-1.1761308879287946E-2</v>
      </c>
      <c r="AM73" s="158">
        <f t="shared" si="37"/>
        <v>1.2358908974292593E-3</v>
      </c>
      <c r="AN73" s="158">
        <f t="shared" si="38"/>
        <v>8.5432971553667247E-3</v>
      </c>
      <c r="AO73" s="158">
        <f t="shared" si="39"/>
        <v>1.1450962571470935E-2</v>
      </c>
      <c r="AP73" s="39">
        <f t="shared" si="22"/>
        <v>59.75767532061964</v>
      </c>
      <c r="AQ73" s="123">
        <f t="shared" si="23"/>
        <v>77.934775193424969</v>
      </c>
      <c r="AR73" s="40">
        <f t="shared" si="24"/>
        <v>100.06884052667564</v>
      </c>
      <c r="AS73" s="40">
        <f t="shared" si="25"/>
        <v>122.45852706503639</v>
      </c>
      <c r="AT73" s="40">
        <f t="shared" si="26"/>
        <v>100.15133083491025</v>
      </c>
      <c r="AU73" s="41">
        <f t="shared" si="27"/>
        <v>100.17954714476313</v>
      </c>
      <c r="AV73" s="61">
        <v>111.72658130655445</v>
      </c>
      <c r="AW73" s="61">
        <v>-0.46400000000000002</v>
      </c>
      <c r="AX73" s="43">
        <v>-1.4134993022970721E-2</v>
      </c>
      <c r="AY73" s="61">
        <v>-0.91100000000000003</v>
      </c>
      <c r="AZ73" s="63">
        <v>0.82500000000000007</v>
      </c>
      <c r="BB73" s="30">
        <v>37589</v>
      </c>
      <c r="BC73" s="27">
        <v>189.196</v>
      </c>
      <c r="BD73" s="72">
        <f t="shared" si="40"/>
        <v>4.9665092610791106E-3</v>
      </c>
      <c r="BE73" s="37">
        <f t="shared" si="41"/>
        <v>142.67099012140866</v>
      </c>
      <c r="BG73" s="120" t="s">
        <v>111</v>
      </c>
      <c r="BH73" s="27">
        <v>372933</v>
      </c>
      <c r="BI73" s="72">
        <f t="shared" si="42"/>
        <v>6.0725905223344423E-3</v>
      </c>
      <c r="BJ73" s="37">
        <f t="shared" si="43"/>
        <v>144.76931736573445</v>
      </c>
      <c r="BL73" s="129">
        <f t="shared" si="31"/>
        <v>2.9044250798858973E-2</v>
      </c>
      <c r="BM73" s="130">
        <f t="shared" si="32"/>
        <v>-4.9717621255540245E-2</v>
      </c>
      <c r="BN73" s="147">
        <v>37589</v>
      </c>
      <c r="BO73" s="27">
        <v>141.39377554840311</v>
      </c>
      <c r="BP73" s="27">
        <v>155.44817248747276</v>
      </c>
      <c r="BQ73" s="27">
        <v>116.672111749698</v>
      </c>
      <c r="BR73" s="27">
        <v>113.20941476508956</v>
      </c>
    </row>
    <row r="74" spans="1:70">
      <c r="A74" s="297"/>
      <c r="B74" s="327" t="s">
        <v>387</v>
      </c>
      <c r="C74" s="328">
        <v>2.3109061204017234E-2</v>
      </c>
      <c r="D74" s="328">
        <v>-5.9986095282947183E-2</v>
      </c>
      <c r="E74" s="329">
        <v>2.7093264564659325E-3</v>
      </c>
      <c r="F74" s="317"/>
      <c r="G74" s="317"/>
      <c r="H74" s="317"/>
      <c r="I74" s="317"/>
      <c r="J74" s="331"/>
      <c r="K74" s="331"/>
      <c r="X74" s="49">
        <v>37621</v>
      </c>
      <c r="Y74" s="52">
        <v>37621</v>
      </c>
      <c r="Z74" s="53">
        <v>212.47399999999999</v>
      </c>
      <c r="AA74" s="54">
        <f t="shared" si="33"/>
        <v>-6.6917861157953951</v>
      </c>
      <c r="AB74" s="39">
        <f t="shared" si="28"/>
        <v>106.75958818416136</v>
      </c>
      <c r="AC74" s="40">
        <f t="shared" si="29"/>
        <v>106.75958818416136</v>
      </c>
      <c r="AD74" s="40">
        <f t="shared" si="30"/>
        <v>147.7156887482775</v>
      </c>
      <c r="AE74" s="40">
        <v>109.96607436241393</v>
      </c>
      <c r="AF74" s="40">
        <v>133.31129748220988</v>
      </c>
      <c r="AG74" s="40">
        <v>125.07152667437413</v>
      </c>
      <c r="AH74" s="40">
        <v>140.84632390041531</v>
      </c>
      <c r="AI74" s="41">
        <v>152.82781560033914</v>
      </c>
      <c r="AJ74" s="156">
        <f t="shared" si="34"/>
        <v>-6.6917861157953951</v>
      </c>
      <c r="AK74" s="158">
        <f t="shared" si="35"/>
        <v>-2.8649034264558115E-2</v>
      </c>
      <c r="AL74" s="158">
        <f t="shared" si="36"/>
        <v>2.5867308360515429E-2</v>
      </c>
      <c r="AM74" s="158">
        <f t="shared" si="37"/>
        <v>7.1991625065429332E-2</v>
      </c>
      <c r="AN74" s="158">
        <f t="shared" si="38"/>
        <v>-3.8718228285826717E-3</v>
      </c>
      <c r="AO74" s="158">
        <f t="shared" si="39"/>
        <v>-1.685678799051038E-2</v>
      </c>
      <c r="AP74" s="39">
        <f t="shared" si="22"/>
        <v>55.75881950039232</v>
      </c>
      <c r="AQ74" s="123">
        <f t="shared" si="23"/>
        <v>75.702019148507901</v>
      </c>
      <c r="AR74" s="40">
        <f t="shared" si="24"/>
        <v>100.09472564222747</v>
      </c>
      <c r="AS74" s="40">
        <f t="shared" si="25"/>
        <v>131.27451543156721</v>
      </c>
      <c r="AT74" s="40">
        <f t="shared" si="26"/>
        <v>100.14745315281986</v>
      </c>
      <c r="AU74" s="41">
        <f t="shared" si="27"/>
        <v>100.16266009089108</v>
      </c>
      <c r="AV74" s="61">
        <v>106.33409319780826</v>
      </c>
      <c r="AW74" s="61">
        <v>3.4140000000000001</v>
      </c>
      <c r="AX74" s="43">
        <v>4.5773902094842667E-2</v>
      </c>
      <c r="AY74" s="61">
        <v>0.50600000000000001</v>
      </c>
      <c r="AZ74" s="63">
        <v>0.76200000000000001</v>
      </c>
      <c r="BB74" s="30">
        <v>37621</v>
      </c>
      <c r="BC74" s="27">
        <v>193.12299999999999</v>
      </c>
      <c r="BD74" s="72">
        <f t="shared" si="40"/>
        <v>2.0756252774900119E-2</v>
      </c>
      <c r="BE74" s="37">
        <f t="shared" si="41"/>
        <v>145.63230525601389</v>
      </c>
      <c r="BG74" s="120" t="s">
        <v>112</v>
      </c>
      <c r="BH74" s="27">
        <v>380523</v>
      </c>
      <c r="BI74" s="72">
        <f t="shared" si="42"/>
        <v>2.0352181222900612E-2</v>
      </c>
      <c r="BJ74" s="37">
        <f t="shared" si="43"/>
        <v>147.7156887482775</v>
      </c>
      <c r="BL74" s="129">
        <f t="shared" si="31"/>
        <v>-2.328283996752667E-2</v>
      </c>
      <c r="BM74" s="130">
        <f t="shared" si="32"/>
        <v>5.3661942970314458E-3</v>
      </c>
      <c r="BN74" s="147">
        <v>37621</v>
      </c>
      <c r="BO74" s="27">
        <v>140.84632390041531</v>
      </c>
      <c r="BP74" s="27">
        <v>152.82781560033914</v>
      </c>
      <c r="BQ74" s="27">
        <v>125.07152667437413</v>
      </c>
      <c r="BR74" s="27">
        <v>109.96607436241393</v>
      </c>
    </row>
    <row r="75" spans="1:70">
      <c r="A75" s="297"/>
      <c r="B75" s="317"/>
      <c r="C75" s="317"/>
      <c r="D75" s="317"/>
      <c r="E75" s="317"/>
      <c r="F75" s="317"/>
      <c r="G75" s="317"/>
      <c r="H75" s="317"/>
      <c r="I75" s="317"/>
      <c r="J75" s="331"/>
      <c r="K75" s="331"/>
      <c r="X75" s="49">
        <v>37652</v>
      </c>
      <c r="Y75" s="52">
        <v>37652</v>
      </c>
      <c r="Z75" s="53">
        <v>204.33600000000001</v>
      </c>
      <c r="AA75" s="54">
        <f t="shared" si="33"/>
        <v>-3.8301156847425966</v>
      </c>
      <c r="AB75" s="39">
        <f t="shared" si="28"/>
        <v>102.67057245215319</v>
      </c>
      <c r="AC75" s="40">
        <f t="shared" si="29"/>
        <v>102.67057245215319</v>
      </c>
      <c r="AD75" s="40">
        <f t="shared" si="30"/>
        <v>149.36550144601242</v>
      </c>
      <c r="AE75" s="40">
        <v>107.51911462393352</v>
      </c>
      <c r="AF75" s="40">
        <v>135.55787954184225</v>
      </c>
      <c r="AG75" s="40">
        <v>135.43976810336932</v>
      </c>
      <c r="AH75" s="40">
        <v>138.35180952083877</v>
      </c>
      <c r="AI75" s="41">
        <v>149.56753177423451</v>
      </c>
      <c r="AJ75" s="156">
        <f t="shared" si="34"/>
        <v>-3.8301156847425966</v>
      </c>
      <c r="AK75" s="158">
        <f t="shared" si="35"/>
        <v>-2.2251951364709033E-2</v>
      </c>
      <c r="AL75" s="158">
        <f t="shared" si="36"/>
        <v>1.6852150583352987E-2</v>
      </c>
      <c r="AM75" s="158">
        <f t="shared" si="37"/>
        <v>8.2898495802238736E-2</v>
      </c>
      <c r="AN75" s="158">
        <f t="shared" si="38"/>
        <v>-1.7710894473470851E-2</v>
      </c>
      <c r="AO75" s="158">
        <f t="shared" si="39"/>
        <v>-2.1333052581413714E-2</v>
      </c>
      <c r="AP75" s="39">
        <f t="shared" si="22"/>
        <v>53.623192209080479</v>
      </c>
      <c r="AQ75" s="123">
        <f t="shared" si="23"/>
        <v>74.017501500205029</v>
      </c>
      <c r="AR75" s="40">
        <f t="shared" si="24"/>
        <v>100.11159375611869</v>
      </c>
      <c r="AS75" s="40">
        <f t="shared" si="25"/>
        <v>142.1569752980119</v>
      </c>
      <c r="AT75" s="40">
        <f t="shared" si="26"/>
        <v>100.12971614307411</v>
      </c>
      <c r="AU75" s="41">
        <f t="shared" si="27"/>
        <v>100.14129233794695</v>
      </c>
      <c r="AV75" s="61">
        <v>103.12122574795664</v>
      </c>
      <c r="AW75" s="61">
        <v>2.52</v>
      </c>
      <c r="AX75" s="43">
        <v>2.9107288071087867E-2</v>
      </c>
      <c r="AY75" s="61">
        <v>0.29699999999999999</v>
      </c>
      <c r="AZ75" s="63">
        <v>0.78700000000000003</v>
      </c>
      <c r="BB75" s="30">
        <v>37652</v>
      </c>
      <c r="BC75" s="27">
        <v>195.22399999999999</v>
      </c>
      <c r="BD75" s="72">
        <f t="shared" si="40"/>
        <v>1.0879077064875675E-2</v>
      </c>
      <c r="BE75" s="37">
        <f t="shared" si="41"/>
        <v>147.21665032802957</v>
      </c>
      <c r="BG75" s="120" t="s">
        <v>203</v>
      </c>
      <c r="BH75" s="27">
        <v>384773</v>
      </c>
      <c r="BI75" s="72">
        <f t="shared" si="42"/>
        <v>1.1168838677294124E-2</v>
      </c>
      <c r="BJ75" s="37">
        <f t="shared" si="43"/>
        <v>149.36550144601242</v>
      </c>
      <c r="BL75" s="129">
        <f t="shared" si="31"/>
        <v>-1.3566159085065921E-2</v>
      </c>
      <c r="BM75" s="130">
        <f t="shared" si="32"/>
        <v>8.685792279643112E-3</v>
      </c>
      <c r="BN75" s="147">
        <v>37652</v>
      </c>
      <c r="BO75" s="27">
        <v>138.35180952083877</v>
      </c>
      <c r="BP75" s="27">
        <v>149.56753177423451</v>
      </c>
      <c r="BQ75" s="27">
        <v>135.43976810336932</v>
      </c>
      <c r="BR75" s="27">
        <v>107.51911462393352</v>
      </c>
    </row>
    <row r="76" spans="1:70">
      <c r="A76" s="330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X76" s="49">
        <v>37680</v>
      </c>
      <c r="Y76" s="52">
        <v>37680</v>
      </c>
      <c r="Z76" s="53">
        <v>200.57599999999999</v>
      </c>
      <c r="AA76" s="54">
        <f t="shared" si="33"/>
        <v>-1.8401064912692888</v>
      </c>
      <c r="AB76" s="39">
        <f t="shared" si="28"/>
        <v>100.78132458383779</v>
      </c>
      <c r="AC76" s="40">
        <f t="shared" si="29"/>
        <v>100.78132458383779</v>
      </c>
      <c r="AD76" s="40">
        <f t="shared" si="30"/>
        <v>150.99474000892849</v>
      </c>
      <c r="AE76" s="40">
        <v>104.14165805330374</v>
      </c>
      <c r="AF76" s="40">
        <v>137.23460091373639</v>
      </c>
      <c r="AG76" s="40">
        <v>143.45088668969368</v>
      </c>
      <c r="AH76" s="40">
        <v>138.0565379557859</v>
      </c>
      <c r="AI76" s="41">
        <v>149.86849240613441</v>
      </c>
      <c r="AJ76" s="156">
        <f t="shared" si="34"/>
        <v>-1.8401064912692888</v>
      </c>
      <c r="AK76" s="158">
        <f t="shared" si="35"/>
        <v>-3.1412615165619662E-2</v>
      </c>
      <c r="AL76" s="158">
        <f t="shared" si="36"/>
        <v>1.2369043965287041E-2</v>
      </c>
      <c r="AM76" s="158">
        <f t="shared" si="37"/>
        <v>5.9148939033993209E-2</v>
      </c>
      <c r="AN76" s="158">
        <f t="shared" si="38"/>
        <v>-2.1342081905216803E-3</v>
      </c>
      <c r="AO76" s="158">
        <f t="shared" si="39"/>
        <v>2.0122056460367688E-3</v>
      </c>
      <c r="AP76" s="39">
        <f t="shared" si="22"/>
        <v>52.636468368415379</v>
      </c>
      <c r="AQ76" s="123">
        <f t="shared" si="23"/>
        <v>71.692418210058406</v>
      </c>
      <c r="AR76" s="40">
        <f t="shared" si="24"/>
        <v>100.12397660316473</v>
      </c>
      <c r="AS76" s="40">
        <f t="shared" si="25"/>
        <v>150.56540956317087</v>
      </c>
      <c r="AT76" s="40">
        <f t="shared" si="26"/>
        <v>100.12757916647104</v>
      </c>
      <c r="AU76" s="41">
        <f t="shared" si="27"/>
        <v>100.14330738668539</v>
      </c>
      <c r="AV76" s="61">
        <v>101.35552741723873</v>
      </c>
      <c r="AW76" s="61">
        <v>1.9100000000000001</v>
      </c>
      <c r="AX76" s="43">
        <v>2.6135016708663583E-2</v>
      </c>
      <c r="AY76" s="61">
        <v>-0.183</v>
      </c>
      <c r="AZ76" s="63">
        <v>0.28999999999999998</v>
      </c>
      <c r="BB76" s="30">
        <v>37680</v>
      </c>
      <c r="BC76" s="27">
        <v>197.43899999999999</v>
      </c>
      <c r="BD76" s="72">
        <f t="shared" si="40"/>
        <v>1.1345941072818944E-2</v>
      </c>
      <c r="BE76" s="37">
        <f t="shared" si="41"/>
        <v>148.88696176758918</v>
      </c>
      <c r="BG76" s="120" t="s">
        <v>204</v>
      </c>
      <c r="BH76" s="27">
        <v>388970</v>
      </c>
      <c r="BI76" s="72">
        <f t="shared" si="42"/>
        <v>1.0907730012240879E-2</v>
      </c>
      <c r="BJ76" s="37">
        <f t="shared" si="43"/>
        <v>150.99474000892849</v>
      </c>
      <c r="BL76" s="129">
        <f t="shared" si="31"/>
        <v>-3.7466674502260044E-3</v>
      </c>
      <c r="BM76" s="130">
        <f t="shared" si="32"/>
        <v>2.7665947715393657E-2</v>
      </c>
      <c r="BN76" s="147">
        <v>37680</v>
      </c>
      <c r="BO76" s="27">
        <v>138.0565379557859</v>
      </c>
      <c r="BP76" s="27">
        <v>149.86849240613441</v>
      </c>
      <c r="BQ76" s="27">
        <v>143.45088668969368</v>
      </c>
      <c r="BR76" s="27">
        <v>104.14165805330374</v>
      </c>
    </row>
    <row r="77" spans="1:70">
      <c r="A77" s="330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X77" s="49">
        <v>37711</v>
      </c>
      <c r="Y77" s="52">
        <v>37711</v>
      </c>
      <c r="Z77" s="53">
        <v>198.95500000000001</v>
      </c>
      <c r="AA77" s="54">
        <f t="shared" si="33"/>
        <v>-0.8081724633056675</v>
      </c>
      <c r="AB77" s="39">
        <f t="shared" si="28"/>
        <v>99.966837670396501</v>
      </c>
      <c r="AC77" s="40">
        <f t="shared" si="29"/>
        <v>99.966837670396501</v>
      </c>
      <c r="AD77" s="40">
        <f t="shared" si="30"/>
        <v>150.48815046291813</v>
      </c>
      <c r="AE77" s="40">
        <v>105.25167451974953</v>
      </c>
      <c r="AF77" s="40">
        <v>133.64141772869363</v>
      </c>
      <c r="AG77" s="40">
        <v>129.53237709666018</v>
      </c>
      <c r="AH77" s="40">
        <v>136.24282415699625</v>
      </c>
      <c r="AI77" s="41">
        <v>148.92104833281465</v>
      </c>
      <c r="AJ77" s="156">
        <f t="shared" si="34"/>
        <v>-0.8081724633056675</v>
      </c>
      <c r="AK77" s="158">
        <f t="shared" si="35"/>
        <v>1.0658717051322819E-2</v>
      </c>
      <c r="AL77" s="158">
        <f t="shared" si="36"/>
        <v>-2.6182778695158504E-2</v>
      </c>
      <c r="AM77" s="158">
        <f t="shared" si="37"/>
        <v>-9.7026305756766518E-2</v>
      </c>
      <c r="AN77" s="158">
        <f t="shared" si="38"/>
        <v>-1.3137471253773625E-2</v>
      </c>
      <c r="AO77" s="158">
        <f t="shared" si="39"/>
        <v>-6.3218362853230126E-3</v>
      </c>
      <c r="AP77" s="39">
        <f t="shared" si="22"/>
        <v>52.211074925405249</v>
      </c>
      <c r="AQ77" s="123">
        <f t="shared" si="23"/>
        <v>72.456567410484524</v>
      </c>
      <c r="AR77" s="40">
        <f t="shared" si="24"/>
        <v>100.09776136394993</v>
      </c>
      <c r="AS77" s="40">
        <f t="shared" si="25"/>
        <v>135.95660409850188</v>
      </c>
      <c r="AT77" s="40">
        <f t="shared" si="26"/>
        <v>100.11442493454093</v>
      </c>
      <c r="AU77" s="41">
        <f t="shared" si="27"/>
        <v>100.13697649074169</v>
      </c>
      <c r="AV77" s="61">
        <v>101.07704577554172</v>
      </c>
      <c r="AW77" s="61">
        <v>-2.2309999999999999</v>
      </c>
      <c r="AX77" s="43">
        <v>-4.6163240716987963E-2</v>
      </c>
      <c r="AY77" s="61">
        <v>-4.7E-2</v>
      </c>
      <c r="AZ77" s="63">
        <v>7.3999999999999996E-2</v>
      </c>
      <c r="BB77" s="30">
        <v>37711</v>
      </c>
      <c r="BC77" s="27">
        <v>196.75</v>
      </c>
      <c r="BD77" s="72">
        <f t="shared" si="40"/>
        <v>-3.4896854218264828E-3</v>
      </c>
      <c r="BE77" s="37">
        <f t="shared" si="41"/>
        <v>148.36739310760879</v>
      </c>
      <c r="BG77" s="120" t="s">
        <v>205</v>
      </c>
      <c r="BH77" s="27">
        <v>387665</v>
      </c>
      <c r="BI77" s="72">
        <f t="shared" si="42"/>
        <v>-3.3550145255417663E-3</v>
      </c>
      <c r="BJ77" s="37">
        <f t="shared" si="43"/>
        <v>150.48815046291813</v>
      </c>
      <c r="BL77" s="129">
        <f t="shared" si="31"/>
        <v>-5.7183695792992206E-3</v>
      </c>
      <c r="BM77" s="130">
        <f t="shared" si="32"/>
        <v>-1.637708663062204E-2</v>
      </c>
      <c r="BN77" s="147">
        <v>37711</v>
      </c>
      <c r="BO77" s="27">
        <v>136.24282415699625</v>
      </c>
      <c r="BP77" s="27">
        <v>148.92104833281465</v>
      </c>
      <c r="BQ77" s="27">
        <v>129.53237709666018</v>
      </c>
      <c r="BR77" s="27">
        <v>105.25167451974953</v>
      </c>
    </row>
    <row r="78" spans="1:70">
      <c r="A78" s="330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X78" s="48">
        <v>37741</v>
      </c>
      <c r="Y78" s="30">
        <v>37741</v>
      </c>
      <c r="Z78" s="27">
        <v>215.00800000000001</v>
      </c>
      <c r="AA78" s="46">
        <f t="shared" si="33"/>
        <v>8.068658741926571</v>
      </c>
      <c r="AB78" s="36">
        <f t="shared" si="28"/>
        <v>108.03282065711649</v>
      </c>
      <c r="AC78" s="37">
        <f t="shared" si="29"/>
        <v>108.03282065711649</v>
      </c>
      <c r="AD78" s="37">
        <f t="shared" si="30"/>
        <v>150.73542827196687</v>
      </c>
      <c r="AE78" s="37">
        <v>117.19056537261621</v>
      </c>
      <c r="AF78" s="37">
        <v>134.41614047412145</v>
      </c>
      <c r="AG78" s="37">
        <v>121.78832617967178</v>
      </c>
      <c r="AH78" s="37">
        <v>137.73617439343312</v>
      </c>
      <c r="AI78" s="38">
        <v>149.78624925977394</v>
      </c>
      <c r="AJ78" s="156">
        <f t="shared" si="34"/>
        <v>8.068658741926571</v>
      </c>
      <c r="AK78" s="158">
        <f t="shared" si="35"/>
        <v>0.11343183761533848</v>
      </c>
      <c r="AL78" s="158">
        <f t="shared" si="36"/>
        <v>5.79702579181407E-3</v>
      </c>
      <c r="AM78" s="158">
        <f t="shared" si="37"/>
        <v>-5.978467384420505E-2</v>
      </c>
      <c r="AN78" s="158">
        <f t="shared" si="38"/>
        <v>1.0960945985059922E-2</v>
      </c>
      <c r="AO78" s="158">
        <f t="shared" si="39"/>
        <v>5.8097961077046012E-3</v>
      </c>
      <c r="AP78" s="36"/>
      <c r="AQ78" s="122"/>
      <c r="AR78" s="37"/>
      <c r="AS78" s="37"/>
      <c r="AT78" s="37"/>
      <c r="AU78" s="38"/>
      <c r="AV78" s="61">
        <v>110.10431368842511</v>
      </c>
      <c r="AW78" s="61">
        <v>1.2270000000000001</v>
      </c>
      <c r="AX78" s="43">
        <v>8.6310551858759244E-3</v>
      </c>
      <c r="AY78" s="61">
        <v>0.36199999999999999</v>
      </c>
      <c r="AZ78" s="63">
        <v>1.145</v>
      </c>
      <c r="BB78" s="30">
        <v>37741</v>
      </c>
      <c r="BC78" s="27">
        <v>196.90299999999999</v>
      </c>
      <c r="BD78" s="72">
        <f t="shared" si="40"/>
        <v>7.7763659466323354E-4</v>
      </c>
      <c r="BE78" s="37">
        <f t="shared" si="41"/>
        <v>148.48276902194405</v>
      </c>
      <c r="BG78" s="120" t="s">
        <v>206</v>
      </c>
      <c r="BH78" s="27">
        <v>388302</v>
      </c>
      <c r="BI78" s="72">
        <f t="shared" si="42"/>
        <v>1.6431712948035138E-3</v>
      </c>
      <c r="BJ78" s="37">
        <f t="shared" si="43"/>
        <v>150.73542827196687</v>
      </c>
      <c r="BL78" s="129">
        <f t="shared" si="31"/>
        <v>4.1164879357034612E-2</v>
      </c>
      <c r="BM78" s="130">
        <f t="shared" si="32"/>
        <v>-7.2266958258303871E-2</v>
      </c>
      <c r="BN78" s="147">
        <v>37741</v>
      </c>
      <c r="BO78" s="27">
        <v>137.73617439343312</v>
      </c>
      <c r="BP78" s="27">
        <v>149.78624925977394</v>
      </c>
      <c r="BQ78" s="27">
        <v>121.78832617967178</v>
      </c>
      <c r="BR78" s="27">
        <v>117.19056537261621</v>
      </c>
    </row>
    <row r="79" spans="1:70">
      <c r="A79" s="330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X79" s="48">
        <v>37772</v>
      </c>
      <c r="Y79" s="30">
        <v>37772</v>
      </c>
      <c r="Z79" s="27">
        <v>223.61799999999999</v>
      </c>
      <c r="AA79" s="46">
        <f t="shared" si="33"/>
        <v>4.004502158059231</v>
      </c>
      <c r="AB79" s="36">
        <f t="shared" si="28"/>
        <v>112.35899729174298</v>
      </c>
      <c r="AC79" s="37">
        <f t="shared" si="29"/>
        <v>112.35899729174298</v>
      </c>
      <c r="AD79" s="37">
        <f t="shared" si="30"/>
        <v>154.00205741348199</v>
      </c>
      <c r="AE79" s="37">
        <v>131.56626270499845</v>
      </c>
      <c r="AF79" s="37">
        <v>139.17628123980478</v>
      </c>
      <c r="AG79" s="37">
        <v>131.78650114535515</v>
      </c>
      <c r="AH79" s="37">
        <v>141.65586217049307</v>
      </c>
      <c r="AI79" s="38">
        <v>151.07220129502494</v>
      </c>
      <c r="AJ79" s="156">
        <f t="shared" si="34"/>
        <v>4.004502158059231</v>
      </c>
      <c r="AK79" s="158">
        <f t="shared" si="35"/>
        <v>0.12266940846879293</v>
      </c>
      <c r="AL79" s="158">
        <f t="shared" si="36"/>
        <v>3.541346112820265E-2</v>
      </c>
      <c r="AM79" s="158">
        <f t="shared" si="37"/>
        <v>8.2094690676126625E-2</v>
      </c>
      <c r="AN79" s="158">
        <f t="shared" si="38"/>
        <v>2.8457939929881215E-2</v>
      </c>
      <c r="AO79" s="158">
        <f t="shared" si="39"/>
        <v>8.5852475885204171E-3</v>
      </c>
      <c r="AP79" s="36"/>
      <c r="AQ79" s="122"/>
      <c r="AR79" s="37"/>
      <c r="AS79" s="37"/>
      <c r="AT79" s="37"/>
      <c r="AU79" s="38"/>
      <c r="AV79" s="61">
        <v>116.45073296309639</v>
      </c>
      <c r="AW79" s="61">
        <v>5.665</v>
      </c>
      <c r="AX79" s="43">
        <v>5.0984145508011114E-2</v>
      </c>
      <c r="AY79" s="61">
        <v>0.35100000000000003</v>
      </c>
      <c r="AZ79" s="63">
        <v>2.0649999999999999</v>
      </c>
      <c r="BB79" s="30">
        <v>37771</v>
      </c>
      <c r="BC79" s="27">
        <v>201.29599999999999</v>
      </c>
      <c r="BD79" s="72">
        <f t="shared" si="40"/>
        <v>2.2310477747926605E-2</v>
      </c>
      <c r="BE79" s="37">
        <f t="shared" si="41"/>
        <v>151.79549053615867</v>
      </c>
      <c r="BG79" s="120" t="s">
        <v>207</v>
      </c>
      <c r="BH79" s="27">
        <v>396717</v>
      </c>
      <c r="BI79" s="72">
        <f t="shared" si="42"/>
        <v>2.1671276480677459E-2</v>
      </c>
      <c r="BJ79" s="37">
        <f t="shared" si="43"/>
        <v>154.00205741348199</v>
      </c>
      <c r="BL79" s="129">
        <f t="shared" si="31"/>
        <v>3.0858149030634885E-2</v>
      </c>
      <c r="BM79" s="130">
        <f t="shared" si="32"/>
        <v>-9.1811259438158044E-2</v>
      </c>
      <c r="BN79" s="147">
        <v>37771</v>
      </c>
      <c r="BO79" s="27">
        <v>141.65586217049307</v>
      </c>
      <c r="BP79" s="27">
        <v>151.07220129502494</v>
      </c>
      <c r="BQ79" s="27">
        <v>131.78650114535515</v>
      </c>
      <c r="BR79" s="27">
        <v>131.56626270499845</v>
      </c>
    </row>
    <row r="80" spans="1:70">
      <c r="A80" s="330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X80" s="48">
        <v>37802</v>
      </c>
      <c r="Y80" s="30">
        <v>37802</v>
      </c>
      <c r="Z80" s="27">
        <v>227.83</v>
      </c>
      <c r="AA80" s="46">
        <f t="shared" si="33"/>
        <v>1.8835693012190458</v>
      </c>
      <c r="AB80" s="36">
        <f t="shared" si="28"/>
        <v>114.4753568718878</v>
      </c>
      <c r="AC80" s="37">
        <f t="shared" si="29"/>
        <v>114.4753568718878</v>
      </c>
      <c r="AD80" s="37">
        <f t="shared" si="30"/>
        <v>154.03000718153771</v>
      </c>
      <c r="AE80" s="37">
        <v>132.97011144902083</v>
      </c>
      <c r="AF80" s="37">
        <v>138.12593185621586</v>
      </c>
      <c r="AG80" s="37">
        <v>135.72506564774534</v>
      </c>
      <c r="AH80" s="37">
        <v>144.1125084123893</v>
      </c>
      <c r="AI80" s="38">
        <v>154.55060733606555</v>
      </c>
      <c r="AJ80" s="156">
        <f t="shared" si="34"/>
        <v>1.8835693012190458</v>
      </c>
      <c r="AK80" s="158">
        <f t="shared" si="35"/>
        <v>1.0670279106203218E-2</v>
      </c>
      <c r="AL80" s="158">
        <f t="shared" si="36"/>
        <v>-7.5468993296289311E-3</v>
      </c>
      <c r="AM80" s="158">
        <f t="shared" si="37"/>
        <v>2.9885947863856899E-2</v>
      </c>
      <c r="AN80" s="158">
        <f t="shared" si="38"/>
        <v>1.7342354945674598E-2</v>
      </c>
      <c r="AO80" s="158">
        <f t="shared" si="39"/>
        <v>2.3024792193553356E-2</v>
      </c>
      <c r="AP80" s="36"/>
      <c r="AQ80" s="122"/>
      <c r="AR80" s="37"/>
      <c r="AS80" s="37"/>
      <c r="AT80" s="37"/>
      <c r="AU80" s="38"/>
      <c r="AV80" s="61">
        <v>118.50933395824438</v>
      </c>
      <c r="AW80" s="61">
        <v>0.53100000000000003</v>
      </c>
      <c r="AX80" s="43">
        <v>-2.3850022504078083E-2</v>
      </c>
      <c r="AY80" s="61">
        <v>0.39600000000000002</v>
      </c>
      <c r="AZ80" s="63">
        <v>0.68800000000000006</v>
      </c>
      <c r="BB80" s="30">
        <v>37802</v>
      </c>
      <c r="BC80" s="27">
        <v>201.2</v>
      </c>
      <c r="BD80" s="72">
        <f t="shared" si="40"/>
        <v>-4.7690962562596528E-4</v>
      </c>
      <c r="BE80" s="37">
        <f t="shared" si="41"/>
        <v>151.72309780559536</v>
      </c>
      <c r="BG80" s="120" t="s">
        <v>208</v>
      </c>
      <c r="BH80" s="27">
        <v>396789</v>
      </c>
      <c r="BI80" s="72">
        <f t="shared" si="42"/>
        <v>1.814895756924173E-4</v>
      </c>
      <c r="BJ80" s="37">
        <f t="shared" si="43"/>
        <v>154.03000718153771</v>
      </c>
      <c r="BL80" s="129">
        <f t="shared" si="31"/>
        <v>9.5085912939414374E-3</v>
      </c>
      <c r="BM80" s="130">
        <f t="shared" si="32"/>
        <v>-1.1616878122617802E-3</v>
      </c>
      <c r="BN80" s="147">
        <v>37802</v>
      </c>
      <c r="BO80" s="27">
        <v>144.1125084123893</v>
      </c>
      <c r="BP80" s="27">
        <v>154.55060733606555</v>
      </c>
      <c r="BQ80" s="27">
        <v>135.72506564774534</v>
      </c>
      <c r="BR80" s="27">
        <v>132.97011144902083</v>
      </c>
    </row>
    <row r="81" spans="1:70">
      <c r="A81" s="330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X81" s="48">
        <v>37833</v>
      </c>
      <c r="Y81" s="30">
        <v>37833</v>
      </c>
      <c r="Z81" s="27">
        <v>233.95400000000001</v>
      </c>
      <c r="AA81" s="46">
        <f t="shared" si="33"/>
        <v>2.6879690997673622</v>
      </c>
      <c r="AB81" s="36">
        <f t="shared" si="28"/>
        <v>117.55241909145255</v>
      </c>
      <c r="AC81" s="37">
        <f t="shared" si="29"/>
        <v>117.55241909145255</v>
      </c>
      <c r="AD81" s="37">
        <f t="shared" si="30"/>
        <v>151.6274917024127</v>
      </c>
      <c r="AE81" s="37">
        <v>139.52483875771222</v>
      </c>
      <c r="AF81" s="37">
        <v>137.49567989749548</v>
      </c>
      <c r="AG81" s="37">
        <v>139.66089566887956</v>
      </c>
      <c r="AH81" s="37">
        <v>145.80928907706812</v>
      </c>
      <c r="AI81" s="38">
        <v>157.96990287341438</v>
      </c>
      <c r="AJ81" s="156">
        <f t="shared" si="34"/>
        <v>2.6879690997673622</v>
      </c>
      <c r="AK81" s="158">
        <f t="shared" si="35"/>
        <v>4.9294741782662799E-2</v>
      </c>
      <c r="AL81" s="158">
        <f t="shared" si="36"/>
        <v>-4.5628793250528377E-3</v>
      </c>
      <c r="AM81" s="158">
        <f t="shared" si="37"/>
        <v>2.8998549400956586E-2</v>
      </c>
      <c r="AN81" s="158">
        <f t="shared" si="38"/>
        <v>1.177399993499062E-2</v>
      </c>
      <c r="AO81" s="158">
        <f t="shared" si="39"/>
        <v>2.212411582384588E-2</v>
      </c>
      <c r="AP81" s="36"/>
      <c r="AQ81" s="122"/>
      <c r="AR81" s="37"/>
      <c r="AS81" s="37"/>
      <c r="AT81" s="37"/>
      <c r="AU81" s="38"/>
      <c r="AV81" s="61">
        <v>120.93820445599864</v>
      </c>
      <c r="AW81" s="61">
        <v>0.72599999999999998</v>
      </c>
      <c r="AX81" s="43">
        <v>-9.7859216450804087E-3</v>
      </c>
      <c r="AY81" s="61">
        <v>-0.442</v>
      </c>
      <c r="AZ81" s="63">
        <v>0.191</v>
      </c>
      <c r="BB81" s="30">
        <v>37833</v>
      </c>
      <c r="BC81" s="27">
        <v>197.97499999999999</v>
      </c>
      <c r="BD81" s="72">
        <f t="shared" si="40"/>
        <v>-1.6028827037773308E-2</v>
      </c>
      <c r="BE81" s="37">
        <f t="shared" si="41"/>
        <v>149.29115451323432</v>
      </c>
      <c r="BG81" s="120" t="s">
        <v>209</v>
      </c>
      <c r="BH81" s="27">
        <v>390600</v>
      </c>
      <c r="BI81" s="72">
        <f t="shared" si="42"/>
        <v>-1.5597710622018202E-2</v>
      </c>
      <c r="BJ81" s="37">
        <f t="shared" si="43"/>
        <v>151.6274917024127</v>
      </c>
      <c r="BL81" s="129">
        <f t="shared" si="31"/>
        <v>5.6409901878277102E-3</v>
      </c>
      <c r="BM81" s="130">
        <f t="shared" si="32"/>
        <v>-4.3653751594835088E-2</v>
      </c>
      <c r="BN81" s="147">
        <v>37833</v>
      </c>
      <c r="BO81" s="27">
        <v>145.80928907706812</v>
      </c>
      <c r="BP81" s="27">
        <v>157.96990287341438</v>
      </c>
      <c r="BQ81" s="27">
        <v>139.66089566887956</v>
      </c>
      <c r="BR81" s="27">
        <v>139.52483875771222</v>
      </c>
    </row>
    <row r="82" spans="1:70">
      <c r="A82" s="330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X82" s="48">
        <v>37864</v>
      </c>
      <c r="Y82" s="30">
        <v>37864</v>
      </c>
      <c r="Z82" s="27">
        <v>239.15</v>
      </c>
      <c r="AA82" s="46">
        <f t="shared" si="33"/>
        <v>2.2209494174068478</v>
      </c>
      <c r="AB82" s="36">
        <f t="shared" si="28"/>
        <v>120.16319885841182</v>
      </c>
      <c r="AC82" s="37">
        <f t="shared" si="29"/>
        <v>120.16319885841182</v>
      </c>
      <c r="AD82" s="37">
        <f t="shared" si="30"/>
        <v>151.86700568700152</v>
      </c>
      <c r="AE82" s="37">
        <v>144.24824887608486</v>
      </c>
      <c r="AF82" s="37">
        <v>138.40299463335634</v>
      </c>
      <c r="AG82" s="37">
        <v>146.49983329013236</v>
      </c>
      <c r="AH82" s="37">
        <v>147.46223756265394</v>
      </c>
      <c r="AI82" s="38">
        <v>160.50131146918261</v>
      </c>
      <c r="AJ82" s="156">
        <f t="shared" si="34"/>
        <v>2.2209494174068478</v>
      </c>
      <c r="AK82" s="158">
        <f t="shared" si="35"/>
        <v>3.385354292775733E-2</v>
      </c>
      <c r="AL82" s="158">
        <f t="shared" si="36"/>
        <v>6.5988599535438119E-3</v>
      </c>
      <c r="AM82" s="158">
        <f t="shared" si="37"/>
        <v>4.8968163840701351E-2</v>
      </c>
      <c r="AN82" s="158">
        <f t="shared" si="38"/>
        <v>1.133637298452328E-2</v>
      </c>
      <c r="AO82" s="158">
        <f t="shared" si="39"/>
        <v>1.6024625892165689E-2</v>
      </c>
      <c r="AP82" s="36"/>
      <c r="AQ82" s="122"/>
      <c r="AR82" s="37"/>
      <c r="AS82" s="37"/>
      <c r="AT82" s="37"/>
      <c r="AU82" s="38"/>
      <c r="AV82" s="61">
        <v>123.58002863742291</v>
      </c>
      <c r="AW82" s="61">
        <v>1.8560000000000001</v>
      </c>
      <c r="AX82" s="43">
        <v>6.111582348184319E-3</v>
      </c>
      <c r="AY82" s="61">
        <v>0.13100000000000001</v>
      </c>
      <c r="AZ82" s="63">
        <v>0.84</v>
      </c>
      <c r="BB82" s="30">
        <v>37862</v>
      </c>
      <c r="BC82" s="27">
        <v>198.39699999999999</v>
      </c>
      <c r="BD82" s="72">
        <f t="shared" si="40"/>
        <v>2.1315822704885967E-3</v>
      </c>
      <c r="BE82" s="37">
        <f t="shared" si="41"/>
        <v>149.60938089133549</v>
      </c>
      <c r="BG82" s="120" t="s">
        <v>210</v>
      </c>
      <c r="BH82" s="27">
        <v>391217</v>
      </c>
      <c r="BI82" s="72">
        <f t="shared" si="42"/>
        <v>1.5796210957501611E-3</v>
      </c>
      <c r="BJ82" s="37">
        <f t="shared" si="43"/>
        <v>151.86700568700152</v>
      </c>
      <c r="BL82" s="129">
        <f t="shared" si="31"/>
        <v>1.189455763490932E-2</v>
      </c>
      <c r="BM82" s="130">
        <f t="shared" si="32"/>
        <v>-2.195898529284801E-2</v>
      </c>
      <c r="BN82" s="147">
        <v>37862</v>
      </c>
      <c r="BO82" s="27">
        <v>147.46223756265394</v>
      </c>
      <c r="BP82" s="27">
        <v>160.50131146918261</v>
      </c>
      <c r="BQ82" s="27">
        <v>146.49983329013236</v>
      </c>
      <c r="BR82" s="27">
        <v>144.24824887608486</v>
      </c>
    </row>
    <row r="83" spans="1:70">
      <c r="X83" s="48">
        <v>37894</v>
      </c>
      <c r="Y83" s="30">
        <v>37894</v>
      </c>
      <c r="Z83" s="27">
        <v>234.97</v>
      </c>
      <c r="AA83" s="46">
        <f t="shared" si="33"/>
        <v>-1.7478569935187149</v>
      </c>
      <c r="AB83" s="36">
        <f t="shared" si="28"/>
        <v>118.06291798352926</v>
      </c>
      <c r="AC83" s="37">
        <f t="shared" si="29"/>
        <v>118.06291798352926</v>
      </c>
      <c r="AD83" s="37">
        <f t="shared" si="30"/>
        <v>154.20663418800109</v>
      </c>
      <c r="AE83" s="37">
        <v>146.61967017509116</v>
      </c>
      <c r="AF83" s="37">
        <v>139.66744433578623</v>
      </c>
      <c r="AG83" s="37">
        <v>141.13660405336685</v>
      </c>
      <c r="AH83" s="37">
        <v>147.5408114537172</v>
      </c>
      <c r="AI83" s="38">
        <v>158.36200155817289</v>
      </c>
      <c r="AJ83" s="156">
        <f t="shared" si="34"/>
        <v>-1.7478569935187149</v>
      </c>
      <c r="AK83" s="158">
        <f t="shared" si="35"/>
        <v>1.6439861956615065E-2</v>
      </c>
      <c r="AL83" s="158">
        <f t="shared" si="36"/>
        <v>9.1359995914794823E-3</v>
      </c>
      <c r="AM83" s="158">
        <f t="shared" si="37"/>
        <v>-3.6609114947892207E-2</v>
      </c>
      <c r="AN83" s="158">
        <f t="shared" si="38"/>
        <v>5.3284076223159005E-4</v>
      </c>
      <c r="AO83" s="158">
        <f t="shared" si="39"/>
        <v>-1.332892480084491E-2</v>
      </c>
      <c r="AP83" s="36"/>
      <c r="AQ83" s="122"/>
      <c r="AR83" s="37"/>
      <c r="AS83" s="37"/>
      <c r="AT83" s="37"/>
      <c r="AU83" s="38"/>
      <c r="AV83" s="61">
        <v>124.36392815017749</v>
      </c>
      <c r="AW83" s="61">
        <v>2.258</v>
      </c>
      <c r="AX83" s="43">
        <v>4.9552718668688378E-3</v>
      </c>
      <c r="AY83" s="61">
        <v>0.59599999999999997</v>
      </c>
      <c r="AZ83" s="63">
        <v>1.1559999999999999</v>
      </c>
      <c r="BB83" s="30">
        <v>37894</v>
      </c>
      <c r="BC83" s="27">
        <v>201.55199999999999</v>
      </c>
      <c r="BD83" s="72">
        <f t="shared" si="40"/>
        <v>1.590245820249292E-2</v>
      </c>
      <c r="BE83" s="37">
        <f t="shared" si="41"/>
        <v>151.98853781766078</v>
      </c>
      <c r="BG83" s="120" t="s">
        <v>211</v>
      </c>
      <c r="BH83" s="27">
        <v>397244</v>
      </c>
      <c r="BI83" s="72">
        <f t="shared" si="42"/>
        <v>1.5405772244048599E-2</v>
      </c>
      <c r="BJ83" s="37">
        <f t="shared" si="43"/>
        <v>154.20663418800109</v>
      </c>
      <c r="BL83" s="129">
        <f t="shared" si="31"/>
        <v>-1.0363988455692752E-3</v>
      </c>
      <c r="BM83" s="130">
        <f t="shared" si="32"/>
        <v>-1.747626080218434E-2</v>
      </c>
      <c r="BN83" s="147">
        <v>37894</v>
      </c>
      <c r="BO83" s="27">
        <v>147.5408114537172</v>
      </c>
      <c r="BP83" s="27">
        <v>158.36200155817289</v>
      </c>
      <c r="BQ83" s="27">
        <v>141.13660405336685</v>
      </c>
      <c r="BR83" s="27">
        <v>146.61967017509116</v>
      </c>
    </row>
    <row r="84" spans="1:70">
      <c r="X84" s="48">
        <v>37925</v>
      </c>
      <c r="Y84" s="30">
        <v>37925</v>
      </c>
      <c r="Z84" s="27">
        <v>247.47200000000001</v>
      </c>
      <c r="AA84" s="46">
        <f t="shared" si="33"/>
        <v>5.3206792356471189</v>
      </c>
      <c r="AB84" s="36">
        <f t="shared" si="28"/>
        <v>124.34466714567799</v>
      </c>
      <c r="AC84" s="37">
        <f t="shared" si="29"/>
        <v>124.34466714567799</v>
      </c>
      <c r="AD84" s="37">
        <f t="shared" si="30"/>
        <v>152.20667300712338</v>
      </c>
      <c r="AE84" s="37">
        <v>158.42849644752587</v>
      </c>
      <c r="AF84" s="37">
        <v>141.22666564632473</v>
      </c>
      <c r="AG84" s="37">
        <v>146.0723427204446</v>
      </c>
      <c r="AH84" s="37">
        <v>150.17367957935946</v>
      </c>
      <c r="AI84" s="38">
        <v>160.808094860079</v>
      </c>
      <c r="AJ84" s="156">
        <f t="shared" si="34"/>
        <v>5.3206792356471189</v>
      </c>
      <c r="AK84" s="158">
        <f t="shared" si="35"/>
        <v>8.0540532237814988E-2</v>
      </c>
      <c r="AL84" s="158">
        <f t="shared" si="36"/>
        <v>1.1163813571256176E-2</v>
      </c>
      <c r="AM84" s="158">
        <f t="shared" si="37"/>
        <v>3.4971357715333884E-2</v>
      </c>
      <c r="AN84" s="158">
        <f t="shared" si="38"/>
        <v>1.7845015895606497E-2</v>
      </c>
      <c r="AO84" s="158">
        <f t="shared" si="39"/>
        <v>1.5446213598200531E-2</v>
      </c>
      <c r="AP84" s="36"/>
      <c r="AQ84" s="122"/>
      <c r="AR84" s="37"/>
      <c r="AS84" s="37"/>
      <c r="AT84" s="37"/>
      <c r="AU84" s="38"/>
      <c r="AV84" s="61">
        <v>131.76883100558874</v>
      </c>
      <c r="AW84" s="61">
        <v>1.7290000000000001</v>
      </c>
      <c r="AX84" s="43">
        <v>1.2525091738230465E-2</v>
      </c>
      <c r="AY84" s="61">
        <v>1.056</v>
      </c>
      <c r="AZ84" s="63">
        <v>1.5</v>
      </c>
      <c r="BB84" s="30">
        <v>37925</v>
      </c>
      <c r="BC84" s="27">
        <v>198.804</v>
      </c>
      <c r="BD84" s="72">
        <f t="shared" si="40"/>
        <v>-1.3634198618718729E-2</v>
      </c>
      <c r="BE84" s="37">
        <f t="shared" si="41"/>
        <v>149.91629590528615</v>
      </c>
      <c r="BG84" s="120" t="s">
        <v>113</v>
      </c>
      <c r="BH84" s="27">
        <v>392092</v>
      </c>
      <c r="BI84" s="72">
        <f t="shared" si="42"/>
        <v>-1.2969358882701787E-2</v>
      </c>
      <c r="BJ84" s="37">
        <f t="shared" si="43"/>
        <v>152.20667300712338</v>
      </c>
      <c r="BL84" s="129">
        <f t="shared" si="31"/>
        <v>2.0118716736884701E-2</v>
      </c>
      <c r="BM84" s="130">
        <f t="shared" si="32"/>
        <v>-6.0421815500930287E-2</v>
      </c>
      <c r="BN84" s="147">
        <v>37925</v>
      </c>
      <c r="BO84" s="27">
        <v>150.17367957935946</v>
      </c>
      <c r="BP84" s="27">
        <v>160.808094860079</v>
      </c>
      <c r="BQ84" s="27">
        <v>146.0723427204446</v>
      </c>
      <c r="BR84" s="27">
        <v>158.42849644752587</v>
      </c>
    </row>
    <row r="85" spans="1:70">
      <c r="X85" s="48">
        <v>37955</v>
      </c>
      <c r="Y85" s="30">
        <v>37955</v>
      </c>
      <c r="Z85" s="27">
        <v>248.744</v>
      </c>
      <c r="AA85" s="46">
        <f t="shared" si="33"/>
        <v>0.51399754315639701</v>
      </c>
      <c r="AB85" s="36">
        <f t="shared" si="28"/>
        <v>124.98379567985278</v>
      </c>
      <c r="AC85" s="37">
        <f t="shared" si="29"/>
        <v>124.98379567985278</v>
      </c>
      <c r="AD85" s="37">
        <f t="shared" si="30"/>
        <v>151.63874924787959</v>
      </c>
      <c r="AE85" s="37">
        <v>165.91422987968124</v>
      </c>
      <c r="AF85" s="37">
        <v>140.80360953795923</v>
      </c>
      <c r="AG85" s="37">
        <v>151.36812141956216</v>
      </c>
      <c r="AH85" s="37">
        <v>152.99266960009234</v>
      </c>
      <c r="AI85" s="38">
        <v>162.06845634615127</v>
      </c>
      <c r="AJ85" s="156">
        <f t="shared" si="34"/>
        <v>0.51399754315639701</v>
      </c>
      <c r="AK85" s="158">
        <f t="shared" si="35"/>
        <v>4.724991778631682E-2</v>
      </c>
      <c r="AL85" s="158">
        <f t="shared" si="36"/>
        <v>-2.995582359955784E-3</v>
      </c>
      <c r="AM85" s="158">
        <f t="shared" si="37"/>
        <v>3.6254492811501615E-2</v>
      </c>
      <c r="AN85" s="158">
        <f t="shared" si="38"/>
        <v>1.8771531926426555E-2</v>
      </c>
      <c r="AO85" s="158">
        <f t="shared" si="39"/>
        <v>7.837674385539728E-3</v>
      </c>
      <c r="AP85" s="36"/>
      <c r="AQ85" s="122"/>
      <c r="AR85" s="37"/>
      <c r="AS85" s="37"/>
      <c r="AT85" s="37"/>
      <c r="AU85" s="38"/>
      <c r="AV85" s="61">
        <v>133.80677486006502</v>
      </c>
      <c r="AW85" s="61">
        <v>0.193</v>
      </c>
      <c r="AX85" s="43">
        <v>-5.4642091164464057E-3</v>
      </c>
      <c r="AY85" s="61">
        <v>0.20400000000000001</v>
      </c>
      <c r="AZ85" s="63">
        <v>0.64300000000000002</v>
      </c>
      <c r="BB85" s="30">
        <v>37953</v>
      </c>
      <c r="BC85" s="27">
        <v>198.02</v>
      </c>
      <c r="BD85" s="72">
        <f t="shared" si="40"/>
        <v>-3.9435826240920013E-3</v>
      </c>
      <c r="BE85" s="37">
        <f t="shared" si="41"/>
        <v>149.32508860568583</v>
      </c>
      <c r="BG85" s="120" t="s">
        <v>114</v>
      </c>
      <c r="BH85" s="27">
        <v>390629</v>
      </c>
      <c r="BI85" s="72">
        <f t="shared" si="42"/>
        <v>-3.7312671515868923E-3</v>
      </c>
      <c r="BJ85" s="37">
        <f t="shared" si="43"/>
        <v>151.63874924787959</v>
      </c>
      <c r="BL85" s="129">
        <f t="shared" si="31"/>
        <v>7.0435413998853891E-4</v>
      </c>
      <c r="BM85" s="130">
        <f t="shared" si="32"/>
        <v>-4.6545563646328281E-2</v>
      </c>
      <c r="BN85" s="147">
        <v>37953</v>
      </c>
      <c r="BO85" s="27">
        <v>152.99266960009234</v>
      </c>
      <c r="BP85" s="27">
        <v>162.06845634615127</v>
      </c>
      <c r="BQ85" s="27">
        <v>151.36812141956216</v>
      </c>
      <c r="BR85" s="27">
        <v>165.91422987968124</v>
      </c>
    </row>
    <row r="86" spans="1:70">
      <c r="X86" s="48">
        <v>37986</v>
      </c>
      <c r="Y86" s="30">
        <v>37986</v>
      </c>
      <c r="Z86" s="27">
        <v>259.798</v>
      </c>
      <c r="AA86" s="46">
        <f t="shared" si="33"/>
        <v>4.4439262856591499</v>
      </c>
      <c r="AB86" s="36">
        <f t="shared" si="28"/>
        <v>130.53798342888427</v>
      </c>
      <c r="AC86" s="37">
        <f t="shared" si="29"/>
        <v>130.53798342888427</v>
      </c>
      <c r="AD86" s="37">
        <f t="shared" si="30"/>
        <v>153.64725063566323</v>
      </c>
      <c r="AE86" s="37">
        <v>173.60554798818836</v>
      </c>
      <c r="AF86" s="37">
        <v>143.67112933291241</v>
      </c>
      <c r="AG86" s="37">
        <v>158.40758766625493</v>
      </c>
      <c r="AH86" s="37">
        <v>154.50899569581335</v>
      </c>
      <c r="AI86" s="38">
        <v>161.31305416988479</v>
      </c>
      <c r="AJ86" s="156">
        <f t="shared" si="34"/>
        <v>4.4439262856591499</v>
      </c>
      <c r="AK86" s="158">
        <f t="shared" si="35"/>
        <v>4.6357193798776342E-2</v>
      </c>
      <c r="AL86" s="158">
        <f t="shared" si="36"/>
        <v>2.0365385549154791E-2</v>
      </c>
      <c r="AM86" s="158">
        <f t="shared" si="37"/>
        <v>4.6505606204761962E-2</v>
      </c>
      <c r="AN86" s="158">
        <f t="shared" si="38"/>
        <v>9.9111029285556818E-3</v>
      </c>
      <c r="AO86" s="158">
        <f t="shared" si="39"/>
        <v>-4.6610067948883449E-3</v>
      </c>
      <c r="AP86" s="36"/>
      <c r="AQ86" s="122"/>
      <c r="AR86" s="37"/>
      <c r="AS86" s="37"/>
      <c r="AT86" s="37"/>
      <c r="AU86" s="38"/>
      <c r="AV86" s="61">
        <v>142.23425489839767</v>
      </c>
      <c r="AW86" s="61">
        <v>3.3820000000000001</v>
      </c>
      <c r="AX86" s="43">
        <v>3.4345132068839712E-2</v>
      </c>
      <c r="AY86" s="61">
        <v>-0.29399999999999998</v>
      </c>
      <c r="AZ86" s="63">
        <v>1.504</v>
      </c>
      <c r="BB86" s="30">
        <v>37986</v>
      </c>
      <c r="BC86" s="27">
        <v>200.80600000000001</v>
      </c>
      <c r="BD86" s="72">
        <f t="shared" si="40"/>
        <v>1.4069285930714104E-2</v>
      </c>
      <c r="BE86" s="37">
        <f t="shared" si="41"/>
        <v>151.42598597390844</v>
      </c>
      <c r="BG86" s="120" t="s">
        <v>115</v>
      </c>
      <c r="BH86" s="27">
        <v>395803</v>
      </c>
      <c r="BI86" s="72">
        <f t="shared" si="42"/>
        <v>1.3245304368083355E-2</v>
      </c>
      <c r="BJ86" s="37">
        <f t="shared" si="43"/>
        <v>153.64725063566323</v>
      </c>
      <c r="BL86" s="129">
        <f t="shared" si="31"/>
        <v>2.8842283612337427E-2</v>
      </c>
      <c r="BM86" s="130">
        <f t="shared" si="32"/>
        <v>-1.7514910186438915E-2</v>
      </c>
      <c r="BN86" s="147">
        <v>37986</v>
      </c>
      <c r="BO86" s="27">
        <v>154.50899569581335</v>
      </c>
      <c r="BP86" s="27">
        <v>161.31305416988479</v>
      </c>
      <c r="BQ86" s="27">
        <v>158.40758766625493</v>
      </c>
      <c r="BR86" s="27">
        <v>173.60554798818836</v>
      </c>
    </row>
    <row r="87" spans="1:70">
      <c r="X87" s="48">
        <v>38017</v>
      </c>
      <c r="Y87" s="30">
        <v>38017</v>
      </c>
      <c r="Z87" s="27">
        <v>263.899</v>
      </c>
      <c r="AA87" s="46">
        <f t="shared" si="33"/>
        <v>1.5785340918713864</v>
      </c>
      <c r="AB87" s="36">
        <f t="shared" si="28"/>
        <v>132.59857000015063</v>
      </c>
      <c r="AC87" s="37">
        <f t="shared" si="29"/>
        <v>132.59857000015063</v>
      </c>
      <c r="AD87" s="37">
        <f t="shared" si="30"/>
        <v>154.47448613186864</v>
      </c>
      <c r="AE87" s="37">
        <v>180.92605376680763</v>
      </c>
      <c r="AF87" s="37">
        <v>144.50063471781868</v>
      </c>
      <c r="AG87" s="37">
        <v>161.72451342978133</v>
      </c>
      <c r="AH87" s="37">
        <v>156.14598090112457</v>
      </c>
      <c r="AI87" s="38">
        <v>164.16903260744459</v>
      </c>
      <c r="AJ87" s="156">
        <f t="shared" si="34"/>
        <v>1.5785340918713864</v>
      </c>
      <c r="AK87" s="158">
        <f t="shared" si="35"/>
        <v>4.2167464481707384E-2</v>
      </c>
      <c r="AL87" s="158">
        <f t="shared" si="36"/>
        <v>5.7736400399843735E-3</v>
      </c>
      <c r="AM87" s="158">
        <f t="shared" si="37"/>
        <v>2.0939184873610683E-2</v>
      </c>
      <c r="AN87" s="158">
        <f t="shared" si="38"/>
        <v>1.0594756622028578E-2</v>
      </c>
      <c r="AO87" s="158">
        <f t="shared" si="39"/>
        <v>1.7704571104035116E-2</v>
      </c>
      <c r="AP87" s="36"/>
      <c r="AQ87" s="122"/>
      <c r="AR87" s="37"/>
      <c r="AS87" s="37"/>
      <c r="AT87" s="37"/>
      <c r="AU87" s="38"/>
      <c r="AV87" s="61">
        <v>144.54795209297282</v>
      </c>
      <c r="AW87" s="61">
        <v>0.64600000000000002</v>
      </c>
      <c r="AX87" s="43">
        <v>8.1110854003749733E-3</v>
      </c>
      <c r="AY87" s="61">
        <v>1.0740000000000001</v>
      </c>
      <c r="AZ87" s="63">
        <v>1.538</v>
      </c>
      <c r="BB87" s="30">
        <v>38016</v>
      </c>
      <c r="BC87" s="27">
        <v>201.94</v>
      </c>
      <c r="BD87" s="72">
        <f t="shared" si="40"/>
        <v>5.6472416162862693E-3</v>
      </c>
      <c r="BE87" s="37">
        <f t="shared" si="41"/>
        <v>152.28112510368749</v>
      </c>
      <c r="BG87" s="120" t="s">
        <v>212</v>
      </c>
      <c r="BH87" s="27">
        <v>397934</v>
      </c>
      <c r="BI87" s="72">
        <f t="shared" si="42"/>
        <v>5.3839915311404418E-3</v>
      </c>
      <c r="BJ87" s="37">
        <f t="shared" si="43"/>
        <v>154.47448613186864</v>
      </c>
      <c r="BL87" s="129">
        <f t="shared" si="31"/>
        <v>1.0584666224927153E-2</v>
      </c>
      <c r="BM87" s="130">
        <f t="shared" si="32"/>
        <v>-3.1582798256780231E-2</v>
      </c>
      <c r="BN87" s="147">
        <v>38016</v>
      </c>
      <c r="BO87" s="27">
        <v>156.14598090112457</v>
      </c>
      <c r="BP87" s="27">
        <v>164.16903260744459</v>
      </c>
      <c r="BQ87" s="27">
        <v>161.72451342978133</v>
      </c>
      <c r="BR87" s="27">
        <v>180.92605376680763</v>
      </c>
    </row>
    <row r="88" spans="1:70">
      <c r="X88" s="48">
        <v>38046</v>
      </c>
      <c r="Y88" s="30">
        <v>38046</v>
      </c>
      <c r="Z88" s="27">
        <v>268.14800000000002</v>
      </c>
      <c r="AA88" s="46">
        <f t="shared" si="33"/>
        <v>1.6100856767172322</v>
      </c>
      <c r="AB88" s="36">
        <f t="shared" si="28"/>
        <v>134.73352058325491</v>
      </c>
      <c r="AC88" s="37">
        <f t="shared" si="29"/>
        <v>134.73352058325491</v>
      </c>
      <c r="AD88" s="37">
        <f t="shared" si="30"/>
        <v>156.66699015935259</v>
      </c>
      <c r="AE88" s="37">
        <v>184.36670415182147</v>
      </c>
      <c r="AF88" s="37">
        <v>147.23107780261776</v>
      </c>
      <c r="AG88" s="37">
        <v>175.34131859090309</v>
      </c>
      <c r="AH88" s="37">
        <v>161.10811921828497</v>
      </c>
      <c r="AI88" s="38">
        <v>167.83048080820319</v>
      </c>
      <c r="AJ88" s="156">
        <f t="shared" si="34"/>
        <v>1.6100856767172322</v>
      </c>
      <c r="AK88" s="158">
        <f t="shared" si="35"/>
        <v>1.9016887360227441E-2</v>
      </c>
      <c r="AL88" s="158">
        <f t="shared" si="36"/>
        <v>1.8895716895161785E-2</v>
      </c>
      <c r="AM88" s="158">
        <f t="shared" si="37"/>
        <v>8.4197533647451639E-2</v>
      </c>
      <c r="AN88" s="158">
        <f t="shared" si="38"/>
        <v>3.1778841110886802E-2</v>
      </c>
      <c r="AO88" s="158">
        <f t="shared" si="39"/>
        <v>2.2302916345458002E-2</v>
      </c>
      <c r="AP88" s="36"/>
      <c r="AQ88" s="122"/>
      <c r="AR88" s="37"/>
      <c r="AS88" s="37"/>
      <c r="AT88" s="37"/>
      <c r="AU88" s="38"/>
      <c r="AV88" s="61">
        <v>147.02013437859773</v>
      </c>
      <c r="AW88" s="61">
        <v>1.9990000000000001</v>
      </c>
      <c r="AX88" s="43">
        <v>3.6787033562371452E-2</v>
      </c>
      <c r="AY88" s="61">
        <v>0.56700000000000006</v>
      </c>
      <c r="AZ88" s="63">
        <v>1.091</v>
      </c>
      <c r="BB88" s="30">
        <v>38044</v>
      </c>
      <c r="BC88" s="27">
        <v>204.73400000000001</v>
      </c>
      <c r="BD88" s="72">
        <f t="shared" si="40"/>
        <v>1.3835792809745451E-2</v>
      </c>
      <c r="BE88" s="37">
        <f t="shared" si="41"/>
        <v>154.38805519945703</v>
      </c>
      <c r="BG88" s="120" t="s">
        <v>213</v>
      </c>
      <c r="BH88" s="27">
        <v>403582</v>
      </c>
      <c r="BI88" s="72">
        <f t="shared" si="42"/>
        <v>1.4193308438082752E-2</v>
      </c>
      <c r="BJ88" s="37">
        <f t="shared" si="43"/>
        <v>156.66699015935259</v>
      </c>
      <c r="BL88" s="129">
        <f t="shared" si="31"/>
        <v>1.5147082602627537E-2</v>
      </c>
      <c r="BM88" s="130">
        <f t="shared" si="32"/>
        <v>-3.8698047575999039E-3</v>
      </c>
      <c r="BN88" s="147">
        <v>38044</v>
      </c>
      <c r="BO88" s="27">
        <v>161.10811921828497</v>
      </c>
      <c r="BP88" s="27">
        <v>167.83048080820319</v>
      </c>
      <c r="BQ88" s="27">
        <v>175.34131859090309</v>
      </c>
      <c r="BR88" s="27">
        <v>184.36670415182147</v>
      </c>
    </row>
    <row r="89" spans="1:70">
      <c r="X89" s="48">
        <v>38077</v>
      </c>
      <c r="Y89" s="30">
        <v>38077</v>
      </c>
      <c r="Z89" s="27">
        <v>265.08300000000003</v>
      </c>
      <c r="AA89" s="46">
        <f t="shared" si="33"/>
        <v>-1.1430254933842532</v>
      </c>
      <c r="AB89" s="36">
        <f t="shared" si="28"/>
        <v>133.1934820948542</v>
      </c>
      <c r="AC89" s="37">
        <f t="shared" si="29"/>
        <v>133.1934820948542</v>
      </c>
      <c r="AD89" s="37">
        <f t="shared" si="30"/>
        <v>158.12193086314329</v>
      </c>
      <c r="AE89" s="37">
        <v>183.97827124108895</v>
      </c>
      <c r="AF89" s="37">
        <v>147.85829906004449</v>
      </c>
      <c r="AG89" s="37">
        <v>179.07297401158937</v>
      </c>
      <c r="AH89" s="37">
        <v>163.09931072567096</v>
      </c>
      <c r="AI89" s="38">
        <v>171.34643660284064</v>
      </c>
      <c r="AJ89" s="156">
        <f t="shared" si="34"/>
        <v>-1.1430254933842532</v>
      </c>
      <c r="AK89" s="158">
        <f t="shared" si="35"/>
        <v>-2.1068495665717002E-3</v>
      </c>
      <c r="AL89" s="158">
        <f t="shared" si="36"/>
        <v>4.2601145545344554E-3</v>
      </c>
      <c r="AM89" s="158">
        <f t="shared" si="37"/>
        <v>2.128223655824546E-2</v>
      </c>
      <c r="AN89" s="158">
        <f t="shared" si="38"/>
        <v>1.2359349218695304E-2</v>
      </c>
      <c r="AO89" s="158">
        <f t="shared" si="39"/>
        <v>2.0949447190439008E-2</v>
      </c>
      <c r="AP89" s="36"/>
      <c r="AQ89" s="122"/>
      <c r="AR89" s="37"/>
      <c r="AS89" s="37"/>
      <c r="AT89" s="37"/>
      <c r="AU89" s="38"/>
      <c r="AV89" s="61">
        <v>146.10201217114837</v>
      </c>
      <c r="AW89" s="61">
        <v>1.123</v>
      </c>
      <c r="AX89" s="43">
        <v>4.1880086256991245E-3</v>
      </c>
      <c r="AY89" s="61">
        <v>0.40500000000000003</v>
      </c>
      <c r="AZ89" s="63">
        <v>0.44400000000000001</v>
      </c>
      <c r="BB89" s="30">
        <v>38077</v>
      </c>
      <c r="BC89" s="27">
        <v>206.75</v>
      </c>
      <c r="BD89" s="72">
        <f t="shared" si="40"/>
        <v>9.8469233248996701E-3</v>
      </c>
      <c r="BE89" s="37">
        <f t="shared" si="41"/>
        <v>155.90830254128645</v>
      </c>
      <c r="BG89" s="120" t="s">
        <v>214</v>
      </c>
      <c r="BH89" s="27">
        <v>407330</v>
      </c>
      <c r="BI89" s="72">
        <f t="shared" si="42"/>
        <v>9.2868363802152132E-3</v>
      </c>
      <c r="BJ89" s="37">
        <f t="shared" si="43"/>
        <v>158.12193086314329</v>
      </c>
      <c r="BL89" s="129">
        <f t="shared" si="31"/>
        <v>-1.0717092768136594E-3</v>
      </c>
      <c r="BM89" s="130">
        <f t="shared" si="32"/>
        <v>1.0351402897580408E-3</v>
      </c>
      <c r="BN89" s="147">
        <v>38077</v>
      </c>
      <c r="BO89" s="27">
        <v>163.09931072567096</v>
      </c>
      <c r="BP89" s="27">
        <v>171.34643660284064</v>
      </c>
      <c r="BQ89" s="27">
        <v>179.07297401158937</v>
      </c>
      <c r="BR89" s="27">
        <v>183.97827124108895</v>
      </c>
    </row>
    <row r="90" spans="1:70">
      <c r="X90" s="48">
        <v>38107</v>
      </c>
      <c r="Y90" s="30">
        <v>38107</v>
      </c>
      <c r="Z90" s="27">
        <v>263.46499999999997</v>
      </c>
      <c r="AA90" s="46">
        <f t="shared" si="33"/>
        <v>-0.61037486372195193</v>
      </c>
      <c r="AB90" s="36">
        <f t="shared" si="28"/>
        <v>132.3805025600312</v>
      </c>
      <c r="AC90" s="37">
        <f t="shared" si="29"/>
        <v>132.3805025600312</v>
      </c>
      <c r="AD90" s="37">
        <f t="shared" si="30"/>
        <v>156.56179033792057</v>
      </c>
      <c r="AE90" s="37">
        <v>175.18837588709664</v>
      </c>
      <c r="AF90" s="37">
        <v>143.65711423554967</v>
      </c>
      <c r="AG90" s="37">
        <v>186.40776423392992</v>
      </c>
      <c r="AH90" s="37">
        <v>161.73494509552819</v>
      </c>
      <c r="AI90" s="38">
        <v>167.84605734950213</v>
      </c>
      <c r="AJ90" s="156">
        <f t="shared" si="34"/>
        <v>-0.61037486372195193</v>
      </c>
      <c r="AK90" s="158">
        <f t="shared" si="35"/>
        <v>-4.7776812417559045E-2</v>
      </c>
      <c r="AL90" s="158">
        <f t="shared" si="36"/>
        <v>-2.8413588220629671E-2</v>
      </c>
      <c r="AM90" s="158">
        <f t="shared" si="37"/>
        <v>4.0959783366673053E-2</v>
      </c>
      <c r="AN90" s="158">
        <f t="shared" si="38"/>
        <v>-8.3652446112271184E-3</v>
      </c>
      <c r="AO90" s="158">
        <f t="shared" si="39"/>
        <v>-2.0428666756881264E-2</v>
      </c>
      <c r="AP90" s="36"/>
      <c r="AQ90" s="122"/>
      <c r="AR90" s="37"/>
      <c r="AS90" s="37"/>
      <c r="AT90" s="37"/>
      <c r="AU90" s="38"/>
      <c r="AV90" s="61">
        <v>143.19081692657807</v>
      </c>
      <c r="AW90" s="61">
        <v>-2.84</v>
      </c>
      <c r="AX90" s="43">
        <v>-3.5541285060103012E-2</v>
      </c>
      <c r="AY90" s="61">
        <v>-1.145</v>
      </c>
      <c r="AZ90" s="63">
        <v>-0.70899999999999996</v>
      </c>
      <c r="BB90" s="30">
        <v>38107</v>
      </c>
      <c r="BC90" s="27">
        <v>204.58</v>
      </c>
      <c r="BD90" s="72">
        <f t="shared" si="40"/>
        <v>-1.0495767835550174E-2</v>
      </c>
      <c r="BE90" s="37">
        <f t="shared" si="41"/>
        <v>154.27192519417838</v>
      </c>
      <c r="BG90" s="120" t="s">
        <v>215</v>
      </c>
      <c r="BH90" s="27">
        <v>403311</v>
      </c>
      <c r="BI90" s="72">
        <f t="shared" si="42"/>
        <v>-9.8666928534603127E-3</v>
      </c>
      <c r="BJ90" s="37">
        <f t="shared" si="43"/>
        <v>156.56179033792057</v>
      </c>
      <c r="BL90" s="129">
        <f t="shared" si="31"/>
        <v>-7.985220745339916E-3</v>
      </c>
      <c r="BM90" s="130">
        <f t="shared" si="32"/>
        <v>3.9791591672219129E-2</v>
      </c>
      <c r="BN90" s="147">
        <v>38107</v>
      </c>
      <c r="BO90" s="27">
        <v>161.73494509552819</v>
      </c>
      <c r="BP90" s="27">
        <v>167.84605734950213</v>
      </c>
      <c r="BQ90" s="27">
        <v>186.40776423392992</v>
      </c>
      <c r="BR90" s="27">
        <v>175.18837588709664</v>
      </c>
    </row>
    <row r="91" spans="1:70">
      <c r="X91" s="48">
        <v>38138</v>
      </c>
      <c r="Y91" s="30">
        <v>38138</v>
      </c>
      <c r="Z91" s="27">
        <v>263.13299999999998</v>
      </c>
      <c r="AA91" s="46">
        <f t="shared" si="33"/>
        <v>-0.12601294289563691</v>
      </c>
      <c r="AB91" s="36">
        <f t="shared" si="28"/>
        <v>132.21368599293527</v>
      </c>
      <c r="AC91" s="37">
        <f t="shared" si="29"/>
        <v>132.21368599293527</v>
      </c>
      <c r="AD91" s="37">
        <f t="shared" si="30"/>
        <v>156.22678131247463</v>
      </c>
      <c r="AE91" s="37">
        <v>178.92490001035318</v>
      </c>
      <c r="AF91" s="37">
        <v>142.6084253874713</v>
      </c>
      <c r="AG91" s="37">
        <v>194.98765492150193</v>
      </c>
      <c r="AH91" s="37">
        <v>163.83024954609991</v>
      </c>
      <c r="AI91" s="38">
        <v>170.16597989804086</v>
      </c>
      <c r="AJ91" s="156">
        <f t="shared" si="34"/>
        <v>-0.12601294289563691</v>
      </c>
      <c r="AK91" s="158">
        <f t="shared" si="35"/>
        <v>2.1328607587895121E-2</v>
      </c>
      <c r="AL91" s="158">
        <f t="shared" si="36"/>
        <v>-7.2999437143006496E-3</v>
      </c>
      <c r="AM91" s="158">
        <f t="shared" si="37"/>
        <v>4.6027539264967388E-2</v>
      </c>
      <c r="AN91" s="158">
        <f t="shared" si="38"/>
        <v>1.2955174587249152E-2</v>
      </c>
      <c r="AO91" s="158">
        <f t="shared" si="39"/>
        <v>1.3821727987974208E-2</v>
      </c>
      <c r="AP91" s="36"/>
      <c r="AQ91" s="122"/>
      <c r="AR91" s="37"/>
      <c r="AS91" s="37"/>
      <c r="AT91" s="37"/>
      <c r="AU91" s="38"/>
      <c r="AV91" s="61">
        <v>144.59433322014135</v>
      </c>
      <c r="AW91" s="61">
        <v>-0.69500000000000006</v>
      </c>
      <c r="AX91" s="43">
        <v>-9.6407262260026494E-3</v>
      </c>
      <c r="AY91" s="61">
        <v>0.34500000000000003</v>
      </c>
      <c r="AZ91" s="63">
        <v>-0.878</v>
      </c>
      <c r="BB91" s="30">
        <v>38138</v>
      </c>
      <c r="BC91" s="27">
        <v>204.053</v>
      </c>
      <c r="BD91" s="72">
        <f t="shared" si="40"/>
        <v>-2.5760093850817345E-3</v>
      </c>
      <c r="BE91" s="37">
        <f t="shared" si="41"/>
        <v>153.87451926702354</v>
      </c>
      <c r="BG91" s="120" t="s">
        <v>216</v>
      </c>
      <c r="BH91" s="27">
        <v>402448</v>
      </c>
      <c r="BI91" s="72">
        <f t="shared" si="42"/>
        <v>-2.1397879056113123E-3</v>
      </c>
      <c r="BJ91" s="37">
        <f t="shared" si="43"/>
        <v>156.22678131247463</v>
      </c>
      <c r="BL91" s="129">
        <f t="shared" si="31"/>
        <v>-1.6999586672838407E-3</v>
      </c>
      <c r="BM91" s="130">
        <f t="shared" si="32"/>
        <v>-2.3028566255178962E-2</v>
      </c>
      <c r="BN91" s="147">
        <v>38138</v>
      </c>
      <c r="BO91" s="27">
        <v>163.83024954609991</v>
      </c>
      <c r="BP91" s="27">
        <v>170.16597989804086</v>
      </c>
      <c r="BQ91" s="27">
        <v>194.98765492150193</v>
      </c>
      <c r="BR91" s="27">
        <v>178.92490001035318</v>
      </c>
    </row>
    <row r="92" spans="1:70">
      <c r="X92" s="48">
        <v>38168</v>
      </c>
      <c r="Y92" s="30">
        <v>38168</v>
      </c>
      <c r="Z92" s="27">
        <v>268.21199999999999</v>
      </c>
      <c r="AA92" s="46">
        <f t="shared" si="33"/>
        <v>1.9302025971656978</v>
      </c>
      <c r="AB92" s="36">
        <f t="shared" si="28"/>
        <v>134.76567799377941</v>
      </c>
      <c r="AC92" s="37">
        <f t="shared" si="29"/>
        <v>134.76567799377941</v>
      </c>
      <c r="AD92" s="37">
        <f t="shared" si="30"/>
        <v>156.6662137769066</v>
      </c>
      <c r="AE92" s="37">
        <v>185.46995880331261</v>
      </c>
      <c r="AF92" s="37">
        <v>141.3642057843465</v>
      </c>
      <c r="AG92" s="37">
        <v>188.35653787570499</v>
      </c>
      <c r="AH92" s="37">
        <v>166.1283662899414</v>
      </c>
      <c r="AI92" s="38">
        <v>172.53706310637492</v>
      </c>
      <c r="AJ92" s="156">
        <f t="shared" si="34"/>
        <v>1.9302025971656978</v>
      </c>
      <c r="AK92" s="158">
        <f t="shared" si="35"/>
        <v>3.6579921478680166E-2</v>
      </c>
      <c r="AL92" s="158">
        <f t="shared" si="36"/>
        <v>-8.7247271663243309E-3</v>
      </c>
      <c r="AM92" s="158">
        <f t="shared" si="37"/>
        <v>-3.4007881414166885E-2</v>
      </c>
      <c r="AN92" s="158">
        <f t="shared" si="38"/>
        <v>1.4027426254971553E-2</v>
      </c>
      <c r="AO92" s="158">
        <f t="shared" si="39"/>
        <v>1.393394384561919E-2</v>
      </c>
      <c r="AP92" s="36"/>
      <c r="AQ92" s="122"/>
      <c r="AR92" s="37"/>
      <c r="AS92" s="37"/>
      <c r="AT92" s="37"/>
      <c r="AU92" s="38"/>
      <c r="AV92" s="61">
        <v>147.62513525798778</v>
      </c>
      <c r="AW92" s="61">
        <v>-0.11</v>
      </c>
      <c r="AX92" s="43">
        <v>-2.0603101654952494E-2</v>
      </c>
      <c r="AY92" s="61">
        <v>0.375</v>
      </c>
      <c r="AZ92" s="63">
        <v>0.36</v>
      </c>
      <c r="BB92" s="30">
        <v>38168</v>
      </c>
      <c r="BC92" s="27">
        <v>204.761</v>
      </c>
      <c r="BD92" s="72">
        <f t="shared" si="40"/>
        <v>3.469686797057614E-3</v>
      </c>
      <c r="BE92" s="37">
        <f t="shared" si="41"/>
        <v>154.40841565492792</v>
      </c>
      <c r="BG92" s="120" t="s">
        <v>217</v>
      </c>
      <c r="BH92" s="27">
        <v>403580</v>
      </c>
      <c r="BI92" s="72">
        <f t="shared" si="42"/>
        <v>2.8127857512025844E-3</v>
      </c>
      <c r="BJ92" s="37">
        <f t="shared" si="43"/>
        <v>156.6662137769066</v>
      </c>
      <c r="BL92" s="129">
        <f t="shared" si="31"/>
        <v>1.1057405861429781E-2</v>
      </c>
      <c r="BM92" s="130">
        <f t="shared" si="32"/>
        <v>-2.5522515617250385E-2</v>
      </c>
      <c r="BN92" s="147">
        <v>38168</v>
      </c>
      <c r="BO92" s="27">
        <v>166.1283662899414</v>
      </c>
      <c r="BP92" s="27">
        <v>172.53706310637492</v>
      </c>
      <c r="BQ92" s="27">
        <v>188.35653787570499</v>
      </c>
      <c r="BR92" s="27">
        <v>185.46995880331261</v>
      </c>
    </row>
    <row r="93" spans="1:70">
      <c r="X93" s="48">
        <v>38199</v>
      </c>
      <c r="Y93" s="30">
        <v>38199</v>
      </c>
      <c r="Z93" s="27">
        <v>260.18700000000001</v>
      </c>
      <c r="AA93" s="46">
        <f t="shared" si="33"/>
        <v>-2.9920361505078041</v>
      </c>
      <c r="AB93" s="36">
        <f t="shared" si="28"/>
        <v>130.73344018972858</v>
      </c>
      <c r="AC93" s="37">
        <f t="shared" si="29"/>
        <v>130.73344018972858</v>
      </c>
      <c r="AD93" s="37">
        <f t="shared" si="30"/>
        <v>158.046233574659</v>
      </c>
      <c r="AE93" s="37">
        <v>174.14603933440608</v>
      </c>
      <c r="AF93" s="37">
        <v>140.65782893772544</v>
      </c>
      <c r="AG93" s="37">
        <v>205.01773216850532</v>
      </c>
      <c r="AH93" s="37">
        <v>167.70590275605497</v>
      </c>
      <c r="AI93" s="38">
        <v>174.41039240304039</v>
      </c>
      <c r="AJ93" s="156">
        <f t="shared" si="34"/>
        <v>-2.9920361505078041</v>
      </c>
      <c r="AK93" s="158">
        <f t="shared" si="35"/>
        <v>-6.1055275700553358E-2</v>
      </c>
      <c r="AL93" s="158">
        <f t="shared" si="36"/>
        <v>-4.9968578870569491E-3</v>
      </c>
      <c r="AM93" s="158">
        <f t="shared" si="37"/>
        <v>8.8455619755524184E-2</v>
      </c>
      <c r="AN93" s="158">
        <f t="shared" si="38"/>
        <v>9.4958886392726427E-3</v>
      </c>
      <c r="AO93" s="158">
        <f t="shared" si="39"/>
        <v>1.0857547143424462E-2</v>
      </c>
      <c r="AP93" s="36"/>
      <c r="AQ93" s="122"/>
      <c r="AR93" s="37"/>
      <c r="AS93" s="37"/>
      <c r="AT93" s="37"/>
      <c r="AU93" s="38"/>
      <c r="AV93" s="61">
        <v>142.84432262361284</v>
      </c>
      <c r="AW93" s="61">
        <v>-0.32900000000000001</v>
      </c>
      <c r="AX93" s="43">
        <v>-5.4931291666945326E-3</v>
      </c>
      <c r="AY93" s="61">
        <v>0.184</v>
      </c>
      <c r="AZ93" s="63">
        <v>-0.56500000000000006</v>
      </c>
      <c r="BB93" s="30">
        <v>38198</v>
      </c>
      <c r="BC93" s="27">
        <v>206.56399999999999</v>
      </c>
      <c r="BD93" s="72">
        <f t="shared" si="40"/>
        <v>8.8053877447364926E-3</v>
      </c>
      <c r="BE93" s="37">
        <f t="shared" si="41"/>
        <v>155.76804162581999</v>
      </c>
      <c r="BG93" s="120" t="s">
        <v>218</v>
      </c>
      <c r="BH93" s="27">
        <v>407135</v>
      </c>
      <c r="BI93" s="72">
        <f t="shared" si="42"/>
        <v>8.8086624708856309E-3</v>
      </c>
      <c r="BJ93" s="37">
        <f t="shared" si="43"/>
        <v>158.046233574659</v>
      </c>
      <c r="BL93" s="129">
        <f t="shared" si="31"/>
        <v>-1.0555849517096205E-2</v>
      </c>
      <c r="BM93" s="130">
        <f t="shared" si="32"/>
        <v>5.0499426183457152E-2</v>
      </c>
      <c r="BN93" s="147">
        <v>38198</v>
      </c>
      <c r="BO93" s="27">
        <v>167.70590275605497</v>
      </c>
      <c r="BP93" s="27">
        <v>174.41039240304039</v>
      </c>
      <c r="BQ93" s="27">
        <v>205.01773216850532</v>
      </c>
      <c r="BR93" s="27">
        <v>174.14603933440608</v>
      </c>
    </row>
    <row r="94" spans="1:70">
      <c r="X94" s="48">
        <v>38230</v>
      </c>
      <c r="Y94" s="30">
        <v>38230</v>
      </c>
      <c r="Z94" s="27">
        <v>260.07600000000002</v>
      </c>
      <c r="AA94" s="46">
        <f t="shared" si="33"/>
        <v>-4.2661624139561649E-2</v>
      </c>
      <c r="AB94" s="36">
        <f t="shared" si="28"/>
        <v>130.67766718085014</v>
      </c>
      <c r="AC94" s="37">
        <f t="shared" si="29"/>
        <v>130.67766718085014</v>
      </c>
      <c r="AD94" s="37">
        <f t="shared" si="30"/>
        <v>160.23524388113597</v>
      </c>
      <c r="AE94" s="37">
        <v>174.45493675657633</v>
      </c>
      <c r="AF94" s="37">
        <v>139.7015983486892</v>
      </c>
      <c r="AG94" s="37">
        <v>203.23485038959421</v>
      </c>
      <c r="AH94" s="37">
        <v>169.31326466819849</v>
      </c>
      <c r="AI94" s="38">
        <v>177.10474655787277</v>
      </c>
      <c r="AJ94" s="156">
        <f t="shared" si="34"/>
        <v>-4.2661624139561649E-2</v>
      </c>
      <c r="AK94" s="158">
        <f t="shared" si="35"/>
        <v>1.7737837929066025E-3</v>
      </c>
      <c r="AL94" s="158">
        <f t="shared" si="36"/>
        <v>-6.7982749076811455E-3</v>
      </c>
      <c r="AM94" s="158">
        <f t="shared" si="37"/>
        <v>-8.696232077358812E-3</v>
      </c>
      <c r="AN94" s="158">
        <f t="shared" si="38"/>
        <v>9.5844086924095073E-3</v>
      </c>
      <c r="AO94" s="158">
        <f t="shared" si="39"/>
        <v>1.5448357851326033E-2</v>
      </c>
      <c r="AP94" s="36"/>
      <c r="AQ94" s="122"/>
      <c r="AR94" s="37"/>
      <c r="AS94" s="37"/>
      <c r="AT94" s="37"/>
      <c r="AU94" s="38"/>
      <c r="AV94" s="61">
        <v>143.52922376409163</v>
      </c>
      <c r="AW94" s="61">
        <v>-0.23300000000000001</v>
      </c>
      <c r="AX94" s="43">
        <v>-8.3157285034812789E-3</v>
      </c>
      <c r="AY94" s="61">
        <v>-0.22500000000000001</v>
      </c>
      <c r="AZ94" s="63">
        <v>-9.0000000000000011E-3</v>
      </c>
      <c r="BB94" s="30">
        <v>38230</v>
      </c>
      <c r="BC94" s="27">
        <v>209.405</v>
      </c>
      <c r="BD94" s="72">
        <f t="shared" si="40"/>
        <v>1.3753606630390713E-2</v>
      </c>
      <c r="BE94" s="37">
        <f t="shared" si="41"/>
        <v>157.91041399592785</v>
      </c>
      <c r="BG94" s="120" t="s">
        <v>219</v>
      </c>
      <c r="BH94" s="27">
        <v>412774</v>
      </c>
      <c r="BI94" s="72">
        <f t="shared" si="42"/>
        <v>1.3850442727842083E-2</v>
      </c>
      <c r="BJ94" s="37">
        <f t="shared" si="43"/>
        <v>160.23524388113597</v>
      </c>
      <c r="BL94" s="129">
        <f t="shared" si="31"/>
        <v>6.7119132432232331E-3</v>
      </c>
      <c r="BM94" s="130">
        <f t="shared" si="32"/>
        <v>4.9381294503166306E-3</v>
      </c>
      <c r="BN94" s="147">
        <v>38230</v>
      </c>
      <c r="BO94" s="27">
        <v>169.31326466819849</v>
      </c>
      <c r="BP94" s="27">
        <v>177.10474655787277</v>
      </c>
      <c r="BQ94" s="27">
        <v>203.23485038959421</v>
      </c>
      <c r="BR94" s="27">
        <v>174.45493675657633</v>
      </c>
    </row>
    <row r="95" spans="1:70">
      <c r="X95" s="48">
        <v>38260</v>
      </c>
      <c r="Y95" s="30">
        <v>38260</v>
      </c>
      <c r="Z95" s="27">
        <v>263.077</v>
      </c>
      <c r="AA95" s="46">
        <f t="shared" si="33"/>
        <v>1.1538934772912457</v>
      </c>
      <c r="AB95" s="36">
        <f t="shared" si="28"/>
        <v>132.18554825872633</v>
      </c>
      <c r="AC95" s="37">
        <f t="shared" si="29"/>
        <v>132.18554825872633</v>
      </c>
      <c r="AD95" s="37">
        <f t="shared" si="30"/>
        <v>160.87731216397211</v>
      </c>
      <c r="AE95" s="37">
        <v>183.68606287703821</v>
      </c>
      <c r="AF95" s="37">
        <v>140.65405321456899</v>
      </c>
      <c r="AG95" s="37">
        <v>228.27267226327061</v>
      </c>
      <c r="AH95" s="37">
        <v>170.2575244145095</v>
      </c>
      <c r="AI95" s="38">
        <v>176.55284587597174</v>
      </c>
      <c r="AJ95" s="156">
        <f t="shared" si="34"/>
        <v>1.1538934772912457</v>
      </c>
      <c r="AK95" s="158">
        <f t="shared" si="35"/>
        <v>5.2914100868022063E-2</v>
      </c>
      <c r="AL95" s="158">
        <f t="shared" si="36"/>
        <v>6.8177807350671138E-3</v>
      </c>
      <c r="AM95" s="158">
        <f t="shared" si="37"/>
        <v>0.12319649816790657</v>
      </c>
      <c r="AN95" s="158">
        <f t="shared" si="38"/>
        <v>5.5769980465587565E-3</v>
      </c>
      <c r="AO95" s="158">
        <f t="shared" si="39"/>
        <v>-3.1162387944282388E-3</v>
      </c>
      <c r="AP95" s="36"/>
      <c r="AQ95" s="122"/>
      <c r="AR95" s="37"/>
      <c r="AS95" s="37"/>
      <c r="AT95" s="37"/>
      <c r="AU95" s="38"/>
      <c r="AV95" s="61">
        <v>146.29031370109223</v>
      </c>
      <c r="AW95" s="61">
        <v>0.83499999999999996</v>
      </c>
      <c r="AX95" s="43">
        <v>1.1727041168729357E-2</v>
      </c>
      <c r="AY95" s="61">
        <v>0.78800000000000003</v>
      </c>
      <c r="AZ95" s="63">
        <v>0.82400000000000007</v>
      </c>
      <c r="BB95" s="30">
        <v>38260</v>
      </c>
      <c r="BC95" s="27">
        <v>210.36199999999999</v>
      </c>
      <c r="BD95" s="72">
        <f t="shared" si="40"/>
        <v>4.5700914495832023E-3</v>
      </c>
      <c r="BE95" s="37">
        <f t="shared" si="41"/>
        <v>158.6320790287308</v>
      </c>
      <c r="BG95" s="120" t="s">
        <v>220</v>
      </c>
      <c r="BH95" s="27">
        <v>414428</v>
      </c>
      <c r="BI95" s="72">
        <f t="shared" si="42"/>
        <v>4.0070353268375491E-3</v>
      </c>
      <c r="BJ95" s="37">
        <f t="shared" si="43"/>
        <v>160.87731216397211</v>
      </c>
      <c r="BL95" s="129">
        <f t="shared" si="31"/>
        <v>7.772985049875003E-3</v>
      </c>
      <c r="BM95" s="130">
        <f t="shared" si="32"/>
        <v>-4.514111581814706E-2</v>
      </c>
      <c r="BN95" s="147">
        <v>38260</v>
      </c>
      <c r="BO95" s="27">
        <v>170.2575244145095</v>
      </c>
      <c r="BP95" s="27">
        <v>176.55284587597174</v>
      </c>
      <c r="BQ95" s="27">
        <v>228.27267226327061</v>
      </c>
      <c r="BR95" s="27">
        <v>183.68606287703821</v>
      </c>
    </row>
    <row r="96" spans="1:70">
      <c r="X96" s="48">
        <v>38291</v>
      </c>
      <c r="Y96" s="30">
        <v>38291</v>
      </c>
      <c r="Z96" s="27">
        <v>266.13200000000001</v>
      </c>
      <c r="AA96" s="46">
        <f t="shared" si="33"/>
        <v>1.16125697039271</v>
      </c>
      <c r="AB96" s="36">
        <f t="shared" si="28"/>
        <v>133.72056215173259</v>
      </c>
      <c r="AC96" s="37">
        <f t="shared" si="29"/>
        <v>133.72056215173259</v>
      </c>
      <c r="AD96" s="37">
        <f t="shared" si="30"/>
        <v>162.48675297451538</v>
      </c>
      <c r="AE96" s="37">
        <v>189.61281193538349</v>
      </c>
      <c r="AF96" s="37">
        <v>141.85236015831754</v>
      </c>
      <c r="AG96" s="37">
        <v>237.49698903350645</v>
      </c>
      <c r="AH96" s="37">
        <v>171.21920166593301</v>
      </c>
      <c r="AI96" s="38">
        <v>177.3046739966268</v>
      </c>
      <c r="AJ96" s="156">
        <f t="shared" si="34"/>
        <v>1.16125697039271</v>
      </c>
      <c r="AK96" s="158">
        <f t="shared" si="35"/>
        <v>3.2265643704894043E-2</v>
      </c>
      <c r="AL96" s="158">
        <f t="shared" si="36"/>
        <v>8.5195336811270117E-3</v>
      </c>
      <c r="AM96" s="158">
        <f t="shared" si="37"/>
        <v>4.0409203076210876E-2</v>
      </c>
      <c r="AN96" s="158">
        <f t="shared" si="38"/>
        <v>5.6483685800705619E-3</v>
      </c>
      <c r="AO96" s="158">
        <f t="shared" si="39"/>
        <v>4.2583744086641673E-3</v>
      </c>
      <c r="AP96" s="36"/>
      <c r="AQ96" s="122"/>
      <c r="AR96" s="37"/>
      <c r="AS96" s="37"/>
      <c r="AT96" s="37"/>
      <c r="AU96" s="38"/>
      <c r="AV96" s="61">
        <v>149.90575179568535</v>
      </c>
      <c r="AW96" s="61">
        <v>0.83799999999999997</v>
      </c>
      <c r="AX96" s="43">
        <v>2.3943977091816171E-2</v>
      </c>
      <c r="AY96" s="61">
        <v>-6.0000000000000001E-3</v>
      </c>
      <c r="AZ96" s="63">
        <v>0.77800000000000002</v>
      </c>
      <c r="BB96" s="30">
        <v>38289</v>
      </c>
      <c r="BC96" s="27">
        <v>212.37100000000001</v>
      </c>
      <c r="BD96" s="72">
        <f t="shared" si="40"/>
        <v>9.5502039341706091E-3</v>
      </c>
      <c r="BE96" s="37">
        <f t="shared" si="41"/>
        <v>160.14704773395664</v>
      </c>
      <c r="BG96" s="120" t="s">
        <v>116</v>
      </c>
      <c r="BH96" s="27">
        <v>418574</v>
      </c>
      <c r="BI96" s="72">
        <f t="shared" si="42"/>
        <v>1.0004150298724923E-2</v>
      </c>
      <c r="BJ96" s="37">
        <f t="shared" si="43"/>
        <v>162.48675297451538</v>
      </c>
      <c r="BL96" s="129">
        <f t="shared" si="31"/>
        <v>1.0808360001326012E-2</v>
      </c>
      <c r="BM96" s="130">
        <f t="shared" si="32"/>
        <v>-2.1457283703568031E-2</v>
      </c>
      <c r="BN96" s="147">
        <v>38289</v>
      </c>
      <c r="BO96" s="27">
        <v>171.21920166593301</v>
      </c>
      <c r="BP96" s="27">
        <v>177.3046739966268</v>
      </c>
      <c r="BQ96" s="27">
        <v>237.49698903350645</v>
      </c>
      <c r="BR96" s="27">
        <v>189.61281193538349</v>
      </c>
    </row>
    <row r="97" spans="24:70">
      <c r="X97" s="48">
        <v>38321</v>
      </c>
      <c r="Y97" s="30">
        <v>38321</v>
      </c>
      <c r="Z97" s="27">
        <v>274.67599999999999</v>
      </c>
      <c r="AA97" s="46">
        <f t="shared" si="33"/>
        <v>3.2104369260366861</v>
      </c>
      <c r="AB97" s="36">
        <f t="shared" si="28"/>
        <v>138.01357645675566</v>
      </c>
      <c r="AC97" s="37">
        <f t="shared" si="29"/>
        <v>138.01357645675566</v>
      </c>
      <c r="AD97" s="37">
        <f t="shared" si="30"/>
        <v>164.26699792317712</v>
      </c>
      <c r="AE97" s="37">
        <v>208.53274465699707</v>
      </c>
      <c r="AF97" s="37">
        <v>145.08657411041625</v>
      </c>
      <c r="AG97" s="37">
        <v>232.64510779161276</v>
      </c>
      <c r="AH97" s="37">
        <v>175.44050337607908</v>
      </c>
      <c r="AI97" s="38">
        <v>178.86228790409862</v>
      </c>
      <c r="AJ97" s="156">
        <f t="shared" si="34"/>
        <v>3.2104369260366861</v>
      </c>
      <c r="AK97" s="158">
        <f t="shared" si="35"/>
        <v>9.9781932077781521E-2</v>
      </c>
      <c r="AL97" s="158">
        <f t="shared" si="36"/>
        <v>2.2799859998727579E-2</v>
      </c>
      <c r="AM97" s="158">
        <f t="shared" si="37"/>
        <v>-2.0429232646857587E-2</v>
      </c>
      <c r="AN97" s="158">
        <f t="shared" si="38"/>
        <v>2.4654370941305181E-2</v>
      </c>
      <c r="AO97" s="158">
        <f t="shared" si="39"/>
        <v>8.7849568336899608E-3</v>
      </c>
      <c r="AP97" s="36"/>
      <c r="AQ97" s="122"/>
      <c r="AR97" s="37"/>
      <c r="AS97" s="37"/>
      <c r="AT97" s="37"/>
      <c r="AU97" s="38"/>
      <c r="AV97" s="61">
        <v>157.84661975611911</v>
      </c>
      <c r="AW97" s="61">
        <v>2.8050000000000002</v>
      </c>
      <c r="AX97" s="43">
        <v>3.3007574626848335E-2</v>
      </c>
      <c r="AY97" s="61">
        <v>1.3080000000000001</v>
      </c>
      <c r="AZ97" s="63">
        <v>2.6390000000000002</v>
      </c>
      <c r="BB97" s="30">
        <v>38321</v>
      </c>
      <c r="BC97" s="27">
        <v>214.77699999999999</v>
      </c>
      <c r="BD97" s="72">
        <f t="shared" si="40"/>
        <v>1.1329230450485062E-2</v>
      </c>
      <c r="BE97" s="37">
        <f t="shared" si="41"/>
        <v>161.96139054369948</v>
      </c>
      <c r="BG97" s="120" t="s">
        <v>117</v>
      </c>
      <c r="BH97" s="27">
        <v>423160</v>
      </c>
      <c r="BI97" s="72">
        <f t="shared" si="42"/>
        <v>1.0956246685174031E-2</v>
      </c>
      <c r="BJ97" s="37">
        <f t="shared" si="43"/>
        <v>164.26699792317712</v>
      </c>
      <c r="BL97" s="129">
        <f t="shared" si="31"/>
        <v>2.1530307972770446E-2</v>
      </c>
      <c r="BM97" s="130">
        <f t="shared" si="32"/>
        <v>-7.8251624105011075E-2</v>
      </c>
      <c r="BN97" s="147">
        <v>38321</v>
      </c>
      <c r="BO97" s="27">
        <v>175.44050337607908</v>
      </c>
      <c r="BP97" s="27">
        <v>178.86228790409862</v>
      </c>
      <c r="BQ97" s="27">
        <v>232.64510779161276</v>
      </c>
      <c r="BR97" s="27">
        <v>208.53274465699707</v>
      </c>
    </row>
    <row r="98" spans="24:70">
      <c r="X98" s="48">
        <v>38352</v>
      </c>
      <c r="Y98" s="30">
        <v>38352</v>
      </c>
      <c r="Z98" s="27">
        <v>283.661</v>
      </c>
      <c r="AA98" s="46">
        <f t="shared" si="33"/>
        <v>3.2711267092865759</v>
      </c>
      <c r="AB98" s="36">
        <f t="shared" si="28"/>
        <v>142.52817541867424</v>
      </c>
      <c r="AC98" s="37">
        <f t="shared" si="29"/>
        <v>142.52817541867424</v>
      </c>
      <c r="AD98" s="37">
        <f t="shared" si="30"/>
        <v>165.44127637274136</v>
      </c>
      <c r="AE98" s="37">
        <v>217.50350216721483</v>
      </c>
      <c r="AF98" s="37">
        <v>145.0750474901341</v>
      </c>
      <c r="AG98" s="37">
        <v>214.74428199609301</v>
      </c>
      <c r="AH98" s="37">
        <v>179.630243842754</v>
      </c>
      <c r="AI98" s="38">
        <v>181.67781820466897</v>
      </c>
      <c r="AJ98" s="156">
        <f t="shared" si="34"/>
        <v>3.2711267092865759</v>
      </c>
      <c r="AK98" s="158">
        <f t="shared" si="35"/>
        <v>4.3018459882514959E-2</v>
      </c>
      <c r="AL98" s="158">
        <f t="shared" si="36"/>
        <v>-7.9446498429169843E-5</v>
      </c>
      <c r="AM98" s="158">
        <f t="shared" si="37"/>
        <v>-7.6944776382549374E-2</v>
      </c>
      <c r="AN98" s="158">
        <f t="shared" si="38"/>
        <v>2.3881261088801509E-2</v>
      </c>
      <c r="AO98" s="158">
        <f t="shared" si="39"/>
        <v>1.5741330011835419E-2</v>
      </c>
      <c r="AP98" s="36"/>
      <c r="AQ98" s="122"/>
      <c r="AR98" s="37"/>
      <c r="AS98" s="37"/>
      <c r="AT98" s="37"/>
      <c r="AU98" s="38"/>
      <c r="AV98" s="61">
        <v>163.92016015130383</v>
      </c>
      <c r="AW98" s="61">
        <v>0.60599999999999998</v>
      </c>
      <c r="AX98" s="43">
        <v>-3.1266234957399996E-3</v>
      </c>
      <c r="AY98" s="61">
        <v>0.42499999999999999</v>
      </c>
      <c r="AZ98" s="63">
        <v>1.5050000000000001</v>
      </c>
      <c r="BB98" s="30">
        <v>38352</v>
      </c>
      <c r="BC98" s="27">
        <v>216.34299999999999</v>
      </c>
      <c r="BD98" s="72">
        <f t="shared" si="40"/>
        <v>7.2912835173226664E-3</v>
      </c>
      <c r="BE98" s="37">
        <f t="shared" si="41"/>
        <v>163.14229696101341</v>
      </c>
      <c r="BG98" s="120" t="s">
        <v>118</v>
      </c>
      <c r="BH98" s="27">
        <v>426185</v>
      </c>
      <c r="BI98" s="72">
        <f t="shared" si="42"/>
        <v>7.1485962756403509E-3</v>
      </c>
      <c r="BJ98" s="37">
        <f t="shared" si="43"/>
        <v>165.44127637274136</v>
      </c>
      <c r="BL98" s="129">
        <f t="shared" si="31"/>
        <v>1.9929931684253055E-2</v>
      </c>
      <c r="BM98" s="130">
        <f t="shared" si="32"/>
        <v>-2.3088528198261904E-2</v>
      </c>
      <c r="BN98" s="147">
        <v>38352</v>
      </c>
      <c r="BO98" s="27">
        <v>179.630243842754</v>
      </c>
      <c r="BP98" s="27">
        <v>181.67781820466897</v>
      </c>
      <c r="BQ98" s="27">
        <v>214.74428199609301</v>
      </c>
      <c r="BR98" s="27">
        <v>217.50350216721483</v>
      </c>
    </row>
    <row r="99" spans="24:70">
      <c r="X99" s="48">
        <v>38383</v>
      </c>
      <c r="Y99" s="30">
        <v>38383</v>
      </c>
      <c r="Z99" s="27">
        <v>280.67700000000002</v>
      </c>
      <c r="AA99" s="46">
        <f t="shared" si="33"/>
        <v>-1.0519599098924304</v>
      </c>
      <c r="AB99" s="36">
        <f t="shared" ref="AB99:AB130" si="44">AB98*(1+AA99/100)</f>
        <v>141.02883615296864</v>
      </c>
      <c r="AC99" s="37">
        <f t="shared" si="29"/>
        <v>141.02883615296864</v>
      </c>
      <c r="AD99" s="37">
        <f t="shared" si="30"/>
        <v>167.51693484210335</v>
      </c>
      <c r="AE99" s="37">
        <v>209.25230252159093</v>
      </c>
      <c r="AF99" s="37">
        <v>143.22647893423709</v>
      </c>
      <c r="AG99" s="37">
        <v>231.88674498994905</v>
      </c>
      <c r="AH99" s="37">
        <v>181.36160540321026</v>
      </c>
      <c r="AI99" s="38">
        <v>182.62908806311637</v>
      </c>
      <c r="AJ99" s="156">
        <f t="shared" si="34"/>
        <v>-1.0519599098924304</v>
      </c>
      <c r="AK99" s="158">
        <f t="shared" si="35"/>
        <v>-3.793593925343075E-2</v>
      </c>
      <c r="AL99" s="158">
        <f t="shared" si="36"/>
        <v>-1.2742153718906857E-2</v>
      </c>
      <c r="AM99" s="158">
        <f t="shared" si="37"/>
        <v>7.9827331533642187E-2</v>
      </c>
      <c r="AN99" s="158">
        <f t="shared" si="38"/>
        <v>9.6384746990150205E-3</v>
      </c>
      <c r="AO99" s="158">
        <f t="shared" si="39"/>
        <v>5.2360264332091955E-3</v>
      </c>
      <c r="AP99" s="36"/>
      <c r="AQ99" s="122"/>
      <c r="AR99" s="37"/>
      <c r="AS99" s="37"/>
      <c r="AT99" s="37"/>
      <c r="AU99" s="38"/>
      <c r="AV99" s="61">
        <v>160.26038715574072</v>
      </c>
      <c r="AW99" s="61">
        <v>-0.57600000000000007</v>
      </c>
      <c r="AX99" s="43">
        <v>-2.948007869472169E-2</v>
      </c>
      <c r="AY99" s="61">
        <v>0.63600000000000001</v>
      </c>
      <c r="AZ99" s="63">
        <v>1.7000000000000001E-2</v>
      </c>
      <c r="BB99" s="30">
        <v>38383</v>
      </c>
      <c r="BC99" s="27">
        <v>219.13900000000001</v>
      </c>
      <c r="BD99" s="72">
        <f t="shared" si="40"/>
        <v>1.2923921735392474E-2</v>
      </c>
      <c r="BE99" s="37">
        <f t="shared" si="41"/>
        <v>165.25073523866971</v>
      </c>
      <c r="BG99" s="120" t="s">
        <v>221</v>
      </c>
      <c r="BH99" s="27">
        <v>431532</v>
      </c>
      <c r="BI99" s="72">
        <f t="shared" si="42"/>
        <v>1.2546194727641735E-2</v>
      </c>
      <c r="BJ99" s="37">
        <f t="shared" si="43"/>
        <v>167.51693484210335</v>
      </c>
      <c r="BL99" s="129">
        <f t="shared" ref="BL99:BL130" si="45">0.5*BI99+0.5*AJ99/100</f>
        <v>1.0132978143587157E-3</v>
      </c>
      <c r="BM99" s="130">
        <f t="shared" ref="BM99:BM130" si="46">BL99-AK99</f>
        <v>3.8949237067789466E-2</v>
      </c>
      <c r="BN99" s="147">
        <v>38383</v>
      </c>
      <c r="BO99" s="27">
        <v>181.36160540321026</v>
      </c>
      <c r="BP99" s="27">
        <v>182.62908806311637</v>
      </c>
      <c r="BQ99" s="27">
        <v>231.88674498994905</v>
      </c>
      <c r="BR99" s="27">
        <v>209.25230252159093</v>
      </c>
    </row>
    <row r="100" spans="24:70">
      <c r="X100" s="48">
        <v>38411</v>
      </c>
      <c r="Y100" s="30">
        <v>38411</v>
      </c>
      <c r="Z100" s="27">
        <v>287.33</v>
      </c>
      <c r="AA100" s="46">
        <f t="shared" si="33"/>
        <v>2.3703402843838095</v>
      </c>
      <c r="AB100" s="36">
        <f t="shared" si="44"/>
        <v>144.37169946890009</v>
      </c>
      <c r="AC100" s="37">
        <f t="shared" si="29"/>
        <v>144.37169946890009</v>
      </c>
      <c r="AD100" s="37">
        <f t="shared" si="30"/>
        <v>166.59032239281083</v>
      </c>
      <c r="AE100" s="37">
        <v>216.17625341336978</v>
      </c>
      <c r="AF100" s="37">
        <v>144.33934790078968</v>
      </c>
      <c r="AG100" s="37">
        <v>248.6655219767573</v>
      </c>
      <c r="AH100" s="37">
        <v>182.53952482340159</v>
      </c>
      <c r="AI100" s="38">
        <v>183.45351690125631</v>
      </c>
      <c r="AJ100" s="156">
        <f t="shared" si="34"/>
        <v>2.3703402843838095</v>
      </c>
      <c r="AK100" s="158">
        <f t="shared" si="35"/>
        <v>3.3089006946838362E-2</v>
      </c>
      <c r="AL100" s="158">
        <f t="shared" si="36"/>
        <v>7.7699945906199996E-3</v>
      </c>
      <c r="AM100" s="158">
        <f t="shared" si="37"/>
        <v>7.2357637292012944E-2</v>
      </c>
      <c r="AN100" s="158">
        <f t="shared" si="38"/>
        <v>6.4948665268622641E-3</v>
      </c>
      <c r="AO100" s="158">
        <f t="shared" si="39"/>
        <v>4.5142252358780777E-3</v>
      </c>
      <c r="AP100" s="36"/>
      <c r="AQ100" s="122"/>
      <c r="AR100" s="37"/>
      <c r="AS100" s="37"/>
      <c r="AT100" s="37"/>
      <c r="AU100" s="38"/>
      <c r="AV100" s="61">
        <v>165.40976410422309</v>
      </c>
      <c r="AW100" s="61">
        <v>1.806</v>
      </c>
      <c r="AX100" s="43">
        <v>4.1291612886906748E-4</v>
      </c>
      <c r="AY100" s="61">
        <v>1.161</v>
      </c>
      <c r="AZ100" s="63">
        <v>1.419</v>
      </c>
      <c r="BB100" s="30">
        <v>38411</v>
      </c>
      <c r="BC100" s="27">
        <v>217.839</v>
      </c>
      <c r="BD100" s="72">
        <f t="shared" si="40"/>
        <v>-5.9323078046354949E-3</v>
      </c>
      <c r="BE100" s="37">
        <f t="shared" si="41"/>
        <v>164.2704170122916</v>
      </c>
      <c r="BG100" s="120" t="s">
        <v>222</v>
      </c>
      <c r="BH100" s="27">
        <v>429145</v>
      </c>
      <c r="BI100" s="72">
        <f t="shared" si="42"/>
        <v>-5.5314553729503002E-3</v>
      </c>
      <c r="BJ100" s="37">
        <f t="shared" si="43"/>
        <v>166.59032239281083</v>
      </c>
      <c r="BL100" s="129">
        <f t="shared" si="45"/>
        <v>9.0859737354438974E-3</v>
      </c>
      <c r="BM100" s="130">
        <f t="shared" si="46"/>
        <v>-2.4003033211394464E-2</v>
      </c>
      <c r="BN100" s="147">
        <v>38411</v>
      </c>
      <c r="BO100" s="27">
        <v>182.53952482340159</v>
      </c>
      <c r="BP100" s="27">
        <v>183.45351690125631</v>
      </c>
      <c r="BQ100" s="27">
        <v>248.6655219767573</v>
      </c>
      <c r="BR100" s="27">
        <v>216.17625341336978</v>
      </c>
    </row>
    <row r="101" spans="24:70">
      <c r="X101" s="48">
        <v>38442</v>
      </c>
      <c r="Y101" s="30">
        <v>38442</v>
      </c>
      <c r="Z101" s="27">
        <v>283.81900000000002</v>
      </c>
      <c r="AA101" s="46">
        <f t="shared" si="33"/>
        <v>-1.2219399296975464</v>
      </c>
      <c r="AB101" s="36">
        <f t="shared" si="44"/>
        <v>142.60756402590667</v>
      </c>
      <c r="AC101" s="37">
        <f t="shared" si="29"/>
        <v>142.60756402590667</v>
      </c>
      <c r="AD101" s="37">
        <f t="shared" si="30"/>
        <v>167.47306923390474</v>
      </c>
      <c r="AE101" s="37">
        <v>208.79665357508739</v>
      </c>
      <c r="AF101" s="37">
        <v>143.60661930427764</v>
      </c>
      <c r="AG101" s="37">
        <v>269.03831882769998</v>
      </c>
      <c r="AH101" s="37">
        <v>181.24938150063315</v>
      </c>
      <c r="AI101" s="38">
        <v>183.54096771209774</v>
      </c>
      <c r="AJ101" s="156">
        <f t="shared" si="34"/>
        <v>-1.2219399296975464</v>
      </c>
      <c r="AK101" s="158">
        <f t="shared" si="35"/>
        <v>-3.4136958716604271E-2</v>
      </c>
      <c r="AL101" s="158">
        <f t="shared" si="36"/>
        <v>-5.0764300044896515E-3</v>
      </c>
      <c r="AM101" s="158">
        <f t="shared" si="37"/>
        <v>8.1928514612680914E-2</v>
      </c>
      <c r="AN101" s="158">
        <f t="shared" si="38"/>
        <v>-7.0677477878645645E-3</v>
      </c>
      <c r="AO101" s="158">
        <f t="shared" si="39"/>
        <v>4.7669192893429191E-4</v>
      </c>
      <c r="AP101" s="36"/>
      <c r="AQ101" s="122"/>
      <c r="AR101" s="37"/>
      <c r="AS101" s="37"/>
      <c r="AT101" s="37"/>
      <c r="AU101" s="38"/>
      <c r="AV101" s="61">
        <v>162.26744273855223</v>
      </c>
      <c r="AW101" s="61">
        <v>-0.60099999999999998</v>
      </c>
      <c r="AX101" s="43">
        <v>-1.845188541018894E-3</v>
      </c>
      <c r="AY101" s="61">
        <v>9.6000000000000002E-2</v>
      </c>
      <c r="AZ101" s="63">
        <v>-0.51600000000000001</v>
      </c>
      <c r="BB101" s="30">
        <v>38442</v>
      </c>
      <c r="BC101" s="27">
        <v>219.14</v>
      </c>
      <c r="BD101" s="72">
        <f t="shared" si="40"/>
        <v>5.9723006440535187E-3</v>
      </c>
      <c r="BE101" s="37">
        <f t="shared" si="41"/>
        <v>165.25148932961307</v>
      </c>
      <c r="BG101" s="120" t="s">
        <v>223</v>
      </c>
      <c r="BH101" s="27">
        <v>431419</v>
      </c>
      <c r="BI101" s="72">
        <f t="shared" si="42"/>
        <v>5.2989082943992738E-3</v>
      </c>
      <c r="BJ101" s="37">
        <f t="shared" si="43"/>
        <v>167.47306923390474</v>
      </c>
      <c r="BL101" s="129">
        <f t="shared" si="45"/>
        <v>-3.460245501288095E-3</v>
      </c>
      <c r="BM101" s="130">
        <f t="shared" si="46"/>
        <v>3.0676713215316176E-2</v>
      </c>
      <c r="BN101" s="147">
        <v>38442</v>
      </c>
      <c r="BO101" s="27">
        <v>181.24938150063315</v>
      </c>
      <c r="BP101" s="27">
        <v>183.54096771209774</v>
      </c>
      <c r="BQ101" s="27">
        <v>269.03831882769998</v>
      </c>
      <c r="BR101" s="27">
        <v>208.79665357508739</v>
      </c>
    </row>
    <row r="102" spans="24:70">
      <c r="X102" s="48">
        <v>38472</v>
      </c>
      <c r="Y102" s="30">
        <v>38472</v>
      </c>
      <c r="Z102" s="27">
        <v>276.76299999999998</v>
      </c>
      <c r="AA102" s="46">
        <f t="shared" si="33"/>
        <v>-2.4860914878849005</v>
      </c>
      <c r="AB102" s="36">
        <f t="shared" si="44"/>
        <v>139.06220951557859</v>
      </c>
      <c r="AC102" s="37">
        <f t="shared" si="29"/>
        <v>139.06220951557859</v>
      </c>
      <c r="AD102" s="37">
        <f t="shared" si="30"/>
        <v>169.97767900467784</v>
      </c>
      <c r="AE102" s="37">
        <v>197.89455897190496</v>
      </c>
      <c r="AF102" s="37">
        <v>141.54139524483071</v>
      </c>
      <c r="AG102" s="37">
        <v>250.72458636252441</v>
      </c>
      <c r="AH102" s="37">
        <v>183.88757683974711</v>
      </c>
      <c r="AI102" s="38">
        <v>187.43215333936561</v>
      </c>
      <c r="AJ102" s="156">
        <f t="shared" si="34"/>
        <v>-2.4860914878849005</v>
      </c>
      <c r="AK102" s="158">
        <f t="shared" si="35"/>
        <v>-5.2213933588077466E-2</v>
      </c>
      <c r="AL102" s="158">
        <f t="shared" si="36"/>
        <v>-1.4381120239806533E-2</v>
      </c>
      <c r="AM102" s="158">
        <f t="shared" si="37"/>
        <v>-6.807109316239901E-2</v>
      </c>
      <c r="AN102" s="158">
        <f t="shared" si="38"/>
        <v>1.4555610161377297E-2</v>
      </c>
      <c r="AO102" s="158">
        <f t="shared" si="39"/>
        <v>2.1200638068834765E-2</v>
      </c>
      <c r="AP102" s="36"/>
      <c r="AQ102" s="122"/>
      <c r="AR102" s="37"/>
      <c r="AS102" s="37"/>
      <c r="AT102" s="37"/>
      <c r="AU102" s="38"/>
      <c r="AV102" s="61">
        <v>158.84512942137107</v>
      </c>
      <c r="AW102" s="61">
        <v>-1.0609999999999999</v>
      </c>
      <c r="AX102" s="43">
        <v>-2.0534785833435709E-2</v>
      </c>
      <c r="AY102" s="61">
        <v>-0.38300000000000001</v>
      </c>
      <c r="AZ102" s="63">
        <v>-1.5130000000000001</v>
      </c>
      <c r="BB102" s="30">
        <v>38471</v>
      </c>
      <c r="BC102" s="27">
        <v>222.37700000000001</v>
      </c>
      <c r="BD102" s="72">
        <f t="shared" si="40"/>
        <v>1.4771379027106013E-2</v>
      </c>
      <c r="BE102" s="37">
        <f t="shared" si="41"/>
        <v>167.69248171329454</v>
      </c>
      <c r="BG102" s="120" t="s">
        <v>224</v>
      </c>
      <c r="BH102" s="27">
        <v>437871</v>
      </c>
      <c r="BI102" s="72">
        <f t="shared" si="42"/>
        <v>1.495529867715617E-2</v>
      </c>
      <c r="BJ102" s="37">
        <f t="shared" si="43"/>
        <v>169.97767900467784</v>
      </c>
      <c r="BL102" s="129">
        <f t="shared" si="45"/>
        <v>-4.9528081008464175E-3</v>
      </c>
      <c r="BM102" s="130">
        <f t="shared" si="46"/>
        <v>4.7261125487231048E-2</v>
      </c>
      <c r="BN102" s="147">
        <v>38471</v>
      </c>
      <c r="BO102" s="27">
        <v>183.88757683974711</v>
      </c>
      <c r="BP102" s="27">
        <v>187.43215333936561</v>
      </c>
      <c r="BQ102" s="27">
        <v>250.72458636252441</v>
      </c>
      <c r="BR102" s="27">
        <v>197.89455897190496</v>
      </c>
    </row>
    <row r="103" spans="24:70">
      <c r="X103" s="48">
        <v>38503</v>
      </c>
      <c r="Y103" s="30">
        <v>38503</v>
      </c>
      <c r="Z103" s="27">
        <v>285.745</v>
      </c>
      <c r="AA103" s="46">
        <f t="shared" si="33"/>
        <v>3.2453760076310845</v>
      </c>
      <c r="AB103" s="36">
        <f t="shared" si="44"/>
        <v>143.57530109887884</v>
      </c>
      <c r="AC103" s="37">
        <f t="shared" si="29"/>
        <v>143.57530109887884</v>
      </c>
      <c r="AD103" s="37">
        <f t="shared" si="30"/>
        <v>171.86040643621061</v>
      </c>
      <c r="AE103" s="37">
        <v>204.92140746135564</v>
      </c>
      <c r="AF103" s="37">
        <v>142.58315568012682</v>
      </c>
      <c r="AG103" s="37">
        <v>249.57519274125292</v>
      </c>
      <c r="AH103" s="37">
        <v>189.32342204603646</v>
      </c>
      <c r="AI103" s="38">
        <v>194.62846141080652</v>
      </c>
      <c r="AJ103" s="156">
        <f t="shared" si="34"/>
        <v>3.2453760076310845</v>
      </c>
      <c r="AK103" s="158">
        <f t="shared" si="35"/>
        <v>3.5508042898987791E-2</v>
      </c>
      <c r="AL103" s="158">
        <f t="shared" si="36"/>
        <v>7.3601113899868231E-3</v>
      </c>
      <c r="AM103" s="158">
        <f t="shared" si="37"/>
        <v>-4.5842876358745954E-3</v>
      </c>
      <c r="AN103" s="158">
        <f t="shared" si="38"/>
        <v>2.9560698442540945E-2</v>
      </c>
      <c r="AO103" s="158">
        <f t="shared" si="39"/>
        <v>3.8394202612671569E-2</v>
      </c>
      <c r="AP103" s="36"/>
      <c r="AQ103" s="122"/>
      <c r="AR103" s="37"/>
      <c r="AS103" s="37"/>
      <c r="AT103" s="37"/>
      <c r="AU103" s="38"/>
      <c r="AV103" s="61">
        <v>161.78916172446199</v>
      </c>
      <c r="AW103" s="61">
        <v>0.34500000000000003</v>
      </c>
      <c r="AX103" s="43">
        <v>2.0908821989253035E-2</v>
      </c>
      <c r="AY103" s="61">
        <v>0.57600000000000007</v>
      </c>
      <c r="AZ103" s="63">
        <v>0.217</v>
      </c>
      <c r="BB103" s="30">
        <v>38503</v>
      </c>
      <c r="BC103" s="27">
        <v>224.84299999999999</v>
      </c>
      <c r="BD103" s="72">
        <f t="shared" si="40"/>
        <v>1.1089276319043773E-2</v>
      </c>
      <c r="BE103" s="37">
        <f t="shared" si="41"/>
        <v>169.55206997963947</v>
      </c>
      <c r="BG103" s="120" t="s">
        <v>225</v>
      </c>
      <c r="BH103" s="27">
        <v>442721</v>
      </c>
      <c r="BI103" s="72">
        <f t="shared" si="42"/>
        <v>1.1076321565027136E-2</v>
      </c>
      <c r="BJ103" s="37">
        <f t="shared" si="43"/>
        <v>171.86040643621061</v>
      </c>
      <c r="BL103" s="129">
        <f t="shared" si="45"/>
        <v>2.176504082066899E-2</v>
      </c>
      <c r="BM103" s="130">
        <f t="shared" si="46"/>
        <v>-1.37430020783188E-2</v>
      </c>
      <c r="BN103" s="147">
        <v>38503</v>
      </c>
      <c r="BO103" s="27">
        <v>189.32342204603646</v>
      </c>
      <c r="BP103" s="27">
        <v>194.62846141080652</v>
      </c>
      <c r="BQ103" s="27">
        <v>249.57519274125292</v>
      </c>
      <c r="BR103" s="27">
        <v>204.92140746135564</v>
      </c>
    </row>
    <row r="104" spans="24:70">
      <c r="X104" s="48">
        <v>38533</v>
      </c>
      <c r="Y104" s="30">
        <v>38533</v>
      </c>
      <c r="Z104" s="27">
        <v>290.15100000000001</v>
      </c>
      <c r="AA104" s="46">
        <f t="shared" si="33"/>
        <v>1.5419342420689874</v>
      </c>
      <c r="AB104" s="36">
        <f t="shared" si="44"/>
        <v>145.78913782967609</v>
      </c>
      <c r="AC104" s="37">
        <f t="shared" si="29"/>
        <v>145.78913782967609</v>
      </c>
      <c r="AD104" s="37">
        <f t="shared" si="30"/>
        <v>173.84872188039841</v>
      </c>
      <c r="AE104" s="37">
        <v>210.28129941146582</v>
      </c>
      <c r="AF104" s="37">
        <v>144.05461357477424</v>
      </c>
      <c r="AG104" s="37">
        <v>265.89184239579754</v>
      </c>
      <c r="AH104" s="37">
        <v>191.22881930357229</v>
      </c>
      <c r="AI104" s="38">
        <v>198.81810352758455</v>
      </c>
      <c r="AJ104" s="156">
        <f t="shared" si="34"/>
        <v>1.5419342420689874</v>
      </c>
      <c r="AK104" s="158">
        <f t="shared" si="35"/>
        <v>2.6155841971371219E-2</v>
      </c>
      <c r="AL104" s="158">
        <f t="shared" si="36"/>
        <v>1.0319998092541249E-2</v>
      </c>
      <c r="AM104" s="158">
        <f t="shared" si="37"/>
        <v>6.5377690287755863E-2</v>
      </c>
      <c r="AN104" s="158">
        <f t="shared" si="38"/>
        <v>1.0064244756111229E-2</v>
      </c>
      <c r="AO104" s="158">
        <f t="shared" si="39"/>
        <v>2.152635892206356E-2</v>
      </c>
      <c r="AP104" s="36"/>
      <c r="AQ104" s="122"/>
      <c r="AR104" s="37"/>
      <c r="AS104" s="37"/>
      <c r="AT104" s="37"/>
      <c r="AU104" s="38"/>
      <c r="AV104" s="61">
        <v>163.2605445202793</v>
      </c>
      <c r="AW104" s="61">
        <v>1.0549999999999999</v>
      </c>
      <c r="AX104" s="43">
        <v>1.9335180003450692E-2</v>
      </c>
      <c r="AY104" s="61">
        <v>0.83899999999999997</v>
      </c>
      <c r="AZ104" s="63">
        <v>1.304</v>
      </c>
      <c r="BB104" s="30">
        <v>38533</v>
      </c>
      <c r="BC104" s="27">
        <v>227.47300000000001</v>
      </c>
      <c r="BD104" s="72">
        <f t="shared" si="40"/>
        <v>1.1697050831024347E-2</v>
      </c>
      <c r="BE104" s="37">
        <f t="shared" si="41"/>
        <v>171.5353291606967</v>
      </c>
      <c r="BG104" s="120" t="s">
        <v>226</v>
      </c>
      <c r="BH104" s="27">
        <v>447843</v>
      </c>
      <c r="BI104" s="72">
        <f t="shared" si="42"/>
        <v>1.156936309775225E-2</v>
      </c>
      <c r="BJ104" s="37">
        <f t="shared" si="43"/>
        <v>173.84872188039841</v>
      </c>
      <c r="BL104" s="129">
        <f t="shared" si="45"/>
        <v>1.3494352759221062E-2</v>
      </c>
      <c r="BM104" s="130">
        <f t="shared" si="46"/>
        <v>-1.2661489212150157E-2</v>
      </c>
      <c r="BN104" s="147">
        <v>38533</v>
      </c>
      <c r="BO104" s="27">
        <v>191.22881930357229</v>
      </c>
      <c r="BP104" s="27">
        <v>198.81810352758455</v>
      </c>
      <c r="BQ104" s="27">
        <v>265.89184239579754</v>
      </c>
      <c r="BR104" s="27">
        <v>210.28129941146582</v>
      </c>
    </row>
    <row r="105" spans="24:70">
      <c r="X105" s="48">
        <v>38564</v>
      </c>
      <c r="Y105" s="30">
        <v>38564</v>
      </c>
      <c r="Z105" s="27">
        <v>300.93799999999999</v>
      </c>
      <c r="AA105" s="46">
        <f t="shared" si="33"/>
        <v>3.7177193943843001</v>
      </c>
      <c r="AB105" s="36">
        <f t="shared" si="44"/>
        <v>151.20916888167562</v>
      </c>
      <c r="AC105" s="37">
        <f t="shared" si="29"/>
        <v>151.20916888167562</v>
      </c>
      <c r="AD105" s="37">
        <f t="shared" si="30"/>
        <v>172.96170493585154</v>
      </c>
      <c r="AE105" s="37">
        <v>222.37725041385863</v>
      </c>
      <c r="AF105" s="37">
        <v>144.17378321325029</v>
      </c>
      <c r="AG105" s="37">
        <v>278.99091910578329</v>
      </c>
      <c r="AH105" s="37">
        <v>192.12083104405653</v>
      </c>
      <c r="AI105" s="38">
        <v>201.55978733090083</v>
      </c>
      <c r="AJ105" s="156">
        <f t="shared" si="34"/>
        <v>3.7177193943843001</v>
      </c>
      <c r="AK105" s="158">
        <f t="shared" si="35"/>
        <v>5.7522713794554647E-2</v>
      </c>
      <c r="AL105" s="158">
        <f t="shared" si="36"/>
        <v>8.2725318904275369E-4</v>
      </c>
      <c r="AM105" s="158">
        <f t="shared" si="37"/>
        <v>4.9264680676013084E-2</v>
      </c>
      <c r="AN105" s="158">
        <f t="shared" si="38"/>
        <v>4.6646302776580661E-3</v>
      </c>
      <c r="AO105" s="158">
        <f t="shared" si="39"/>
        <v>1.3789910247966386E-2</v>
      </c>
      <c r="AP105" s="36"/>
      <c r="AQ105" s="122"/>
      <c r="AR105" s="37"/>
      <c r="AS105" s="37"/>
      <c r="AT105" s="37"/>
      <c r="AU105" s="38"/>
      <c r="AV105" s="61">
        <v>168.99991668936187</v>
      </c>
      <c r="AW105" s="61">
        <v>0.74099999999999999</v>
      </c>
      <c r="AX105" s="43">
        <v>-5.4432044347811903E-3</v>
      </c>
      <c r="AY105" s="61">
        <v>0.81600000000000006</v>
      </c>
      <c r="AZ105" s="63">
        <v>1.8029999999999999</v>
      </c>
      <c r="BB105" s="30">
        <v>38562</v>
      </c>
      <c r="BC105" s="27">
        <v>226.27</v>
      </c>
      <c r="BD105" s="72">
        <f t="shared" si="40"/>
        <v>-5.2885397387821831E-3</v>
      </c>
      <c r="BE105" s="37">
        <f t="shared" si="41"/>
        <v>170.62815775582527</v>
      </c>
      <c r="BG105" s="120" t="s">
        <v>227</v>
      </c>
      <c r="BH105" s="27">
        <v>445558</v>
      </c>
      <c r="BI105" s="72">
        <f t="shared" si="42"/>
        <v>-5.1022344884256166E-3</v>
      </c>
      <c r="BJ105" s="37">
        <f t="shared" si="43"/>
        <v>172.96170493585154</v>
      </c>
      <c r="BL105" s="129">
        <f t="shared" si="45"/>
        <v>1.6037479727708692E-2</v>
      </c>
      <c r="BM105" s="130">
        <f t="shared" si="46"/>
        <v>-4.1485234066845955E-2</v>
      </c>
      <c r="BN105" s="147">
        <v>38562</v>
      </c>
      <c r="BO105" s="27">
        <v>192.12083104405653</v>
      </c>
      <c r="BP105" s="27">
        <v>201.55978733090083</v>
      </c>
      <c r="BQ105" s="27">
        <v>278.99091910578329</v>
      </c>
      <c r="BR105" s="27">
        <v>222.37725041385863</v>
      </c>
    </row>
    <row r="106" spans="24:70">
      <c r="X106" s="48">
        <v>38595</v>
      </c>
      <c r="Y106" s="30">
        <v>38595</v>
      </c>
      <c r="Z106" s="27">
        <v>300.74099999999999</v>
      </c>
      <c r="AA106" s="46">
        <f t="shared" si="33"/>
        <v>-6.5461988848203312E-2</v>
      </c>
      <c r="AB106" s="36">
        <f t="shared" si="44"/>
        <v>151.11018435240484</v>
      </c>
      <c r="AC106" s="37">
        <f t="shared" si="29"/>
        <v>151.11018435240484</v>
      </c>
      <c r="AD106" s="37">
        <f t="shared" si="30"/>
        <v>174.73535063372233</v>
      </c>
      <c r="AE106" s="37">
        <v>222.56365513885692</v>
      </c>
      <c r="AF106" s="37">
        <v>144.85557153605441</v>
      </c>
      <c r="AG106" s="37">
        <v>308.5880327269615</v>
      </c>
      <c r="AH106" s="37">
        <v>193.54000913871542</v>
      </c>
      <c r="AI106" s="38">
        <v>200.49707167318428</v>
      </c>
      <c r="AJ106" s="156">
        <f t="shared" si="34"/>
        <v>-6.5461988848203312E-2</v>
      </c>
      <c r="AK106" s="158">
        <f t="shared" si="35"/>
        <v>8.382364862025149E-4</v>
      </c>
      <c r="AL106" s="158">
        <f t="shared" si="36"/>
        <v>4.7289341210925429E-3</v>
      </c>
      <c r="AM106" s="158">
        <f t="shared" si="37"/>
        <v>0.10608629741800324</v>
      </c>
      <c r="AN106" s="158">
        <f t="shared" si="38"/>
        <v>7.3869037883427247E-3</v>
      </c>
      <c r="AO106" s="158">
        <f t="shared" si="39"/>
        <v>-5.2724587170350778E-3</v>
      </c>
      <c r="AP106" s="36"/>
      <c r="AQ106" s="122"/>
      <c r="AR106" s="37"/>
      <c r="AS106" s="37"/>
      <c r="AT106" s="37"/>
      <c r="AU106" s="38"/>
      <c r="AV106" s="61">
        <v>170.35227732795985</v>
      </c>
      <c r="AW106" s="61">
        <v>0.72499999999999998</v>
      </c>
      <c r="AX106" s="43">
        <v>8.6622610767566055E-3</v>
      </c>
      <c r="AY106" s="61">
        <v>0.56200000000000006</v>
      </c>
      <c r="AZ106" s="63">
        <v>0.84599999999999997</v>
      </c>
      <c r="BB106" s="30">
        <v>38595</v>
      </c>
      <c r="BC106" s="27">
        <v>228.64599999999999</v>
      </c>
      <c r="BD106" s="72">
        <f t="shared" si="40"/>
        <v>1.0500729217306715E-2</v>
      </c>
      <c r="BE106" s="37">
        <f t="shared" si="41"/>
        <v>172.41987783726708</v>
      </c>
      <c r="BG106" s="120" t="s">
        <v>228</v>
      </c>
      <c r="BH106" s="27">
        <v>450127</v>
      </c>
      <c r="BI106" s="72">
        <f t="shared" si="42"/>
        <v>1.0254557206918147E-2</v>
      </c>
      <c r="BJ106" s="37">
        <f t="shared" si="43"/>
        <v>174.73535063372233</v>
      </c>
      <c r="BL106" s="129">
        <f t="shared" si="45"/>
        <v>4.7999686592180568E-3</v>
      </c>
      <c r="BM106" s="130">
        <f t="shared" si="46"/>
        <v>3.9617321730155419E-3</v>
      </c>
      <c r="BN106" s="147">
        <v>38595</v>
      </c>
      <c r="BO106" s="27">
        <v>193.54000913871542</v>
      </c>
      <c r="BP106" s="27">
        <v>200.49707167318428</v>
      </c>
      <c r="BQ106" s="27">
        <v>308.5880327269615</v>
      </c>
      <c r="BR106" s="27">
        <v>222.56365513885692</v>
      </c>
    </row>
    <row r="107" spans="24:70">
      <c r="X107" s="48">
        <v>38625</v>
      </c>
      <c r="Y107" s="30">
        <v>38625</v>
      </c>
      <c r="Z107" s="27">
        <v>310.274</v>
      </c>
      <c r="AA107" s="46">
        <f t="shared" si="33"/>
        <v>3.1698371688595905</v>
      </c>
      <c r="AB107" s="36">
        <f t="shared" si="44"/>
        <v>155.90013114193962</v>
      </c>
      <c r="AC107" s="37">
        <f t="shared" si="29"/>
        <v>155.90013114193962</v>
      </c>
      <c r="AD107" s="37">
        <f t="shared" si="30"/>
        <v>174.57890957085476</v>
      </c>
      <c r="AE107" s="37">
        <v>222.82349320961069</v>
      </c>
      <c r="AF107" s="37">
        <v>146.20435496906012</v>
      </c>
      <c r="AG107" s="37">
        <v>304.5628763181312</v>
      </c>
      <c r="AH107" s="37">
        <v>197.00266013155519</v>
      </c>
      <c r="AI107" s="38">
        <v>204.49300118196737</v>
      </c>
      <c r="AJ107" s="156">
        <f t="shared" si="34"/>
        <v>3.1698371688595905</v>
      </c>
      <c r="AK107" s="158">
        <f t="shared" si="35"/>
        <v>1.1674775496999246E-3</v>
      </c>
      <c r="AL107" s="158">
        <f t="shared" si="36"/>
        <v>9.3112292382209194E-3</v>
      </c>
      <c r="AM107" s="158">
        <f t="shared" si="37"/>
        <v>-1.3043786478887043E-2</v>
      </c>
      <c r="AN107" s="158">
        <f t="shared" si="38"/>
        <v>1.7891137900887477E-2</v>
      </c>
      <c r="AO107" s="158">
        <f t="shared" si="39"/>
        <v>1.9930114068182236E-2</v>
      </c>
      <c r="AP107" s="36"/>
      <c r="AQ107" s="122"/>
      <c r="AR107" s="37"/>
      <c r="AS107" s="37"/>
      <c r="AT107" s="37"/>
      <c r="AU107" s="38"/>
      <c r="AV107" s="61">
        <v>174.82610731287136</v>
      </c>
      <c r="AW107" s="61">
        <v>2.1080000000000001</v>
      </c>
      <c r="AX107" s="43">
        <v>3.6217613800748616E-3</v>
      </c>
      <c r="AY107" s="61">
        <v>0.95200000000000007</v>
      </c>
      <c r="AZ107" s="63">
        <v>1.526</v>
      </c>
      <c r="BB107" s="30">
        <v>38625</v>
      </c>
      <c r="BC107" s="27">
        <v>228.48400000000001</v>
      </c>
      <c r="BD107" s="72">
        <f t="shared" si="40"/>
        <v>-7.0851884572653567E-4</v>
      </c>
      <c r="BE107" s="37">
        <f t="shared" si="41"/>
        <v>172.29771510444152</v>
      </c>
      <c r="BG107" s="120" t="s">
        <v>229</v>
      </c>
      <c r="BH107" s="27">
        <v>449724</v>
      </c>
      <c r="BI107" s="72">
        <f t="shared" si="42"/>
        <v>-8.9530288118688794E-4</v>
      </c>
      <c r="BJ107" s="37">
        <f t="shared" si="43"/>
        <v>174.57890957085476</v>
      </c>
      <c r="BL107" s="129">
        <f t="shared" si="45"/>
        <v>1.5401534403704509E-2</v>
      </c>
      <c r="BM107" s="130">
        <f t="shared" si="46"/>
        <v>1.4234056854004584E-2</v>
      </c>
      <c r="BN107" s="147">
        <v>38625</v>
      </c>
      <c r="BO107" s="27">
        <v>197.00266013155519</v>
      </c>
      <c r="BP107" s="27">
        <v>204.49300118196737</v>
      </c>
      <c r="BQ107" s="27">
        <v>304.5628763181312</v>
      </c>
      <c r="BR107" s="27">
        <v>222.82349320961069</v>
      </c>
    </row>
    <row r="108" spans="24:70">
      <c r="X108" s="48">
        <v>38656</v>
      </c>
      <c r="Y108" s="30">
        <v>38656</v>
      </c>
      <c r="Z108" s="27">
        <v>304.33999999999997</v>
      </c>
      <c r="AA108" s="46">
        <f t="shared" si="33"/>
        <v>-1.9125031423838368</v>
      </c>
      <c r="AB108" s="36">
        <f t="shared" si="44"/>
        <v>152.91853623486952</v>
      </c>
      <c r="AC108" s="37">
        <f t="shared" si="29"/>
        <v>152.91853623486952</v>
      </c>
      <c r="AD108" s="37">
        <f t="shared" si="30"/>
        <v>172.70394596378193</v>
      </c>
      <c r="AE108" s="37">
        <v>214.94103022383177</v>
      </c>
      <c r="AF108" s="37">
        <v>145.29863996361689</v>
      </c>
      <c r="AG108" s="37">
        <v>278.99729956204692</v>
      </c>
      <c r="AH108" s="37">
        <v>193.3773192531329</v>
      </c>
      <c r="AI108" s="38">
        <v>201.99931857819493</v>
      </c>
      <c r="AJ108" s="156">
        <f t="shared" si="34"/>
        <v>-1.9125031423838368</v>
      </c>
      <c r="AK108" s="158">
        <f t="shared" si="35"/>
        <v>-3.5375367616034326E-2</v>
      </c>
      <c r="AL108" s="158">
        <f t="shared" si="36"/>
        <v>-6.1948565460645533E-3</v>
      </c>
      <c r="AM108" s="158">
        <f t="shared" si="37"/>
        <v>-8.3941867981899954E-2</v>
      </c>
      <c r="AN108" s="158">
        <f t="shared" si="38"/>
        <v>-1.8402497083041203E-2</v>
      </c>
      <c r="AO108" s="158">
        <f t="shared" si="39"/>
        <v>-1.2194464306157116E-2</v>
      </c>
      <c r="AP108" s="36"/>
      <c r="AQ108" s="122"/>
      <c r="AR108" s="37"/>
      <c r="AS108" s="37"/>
      <c r="AT108" s="37"/>
      <c r="AU108" s="38"/>
      <c r="AV108" s="61">
        <v>170.61935856655032</v>
      </c>
      <c r="AW108" s="61">
        <v>-0.63400000000000001</v>
      </c>
      <c r="AX108" s="43">
        <v>-1.3550296452710109E-3</v>
      </c>
      <c r="AY108" s="61">
        <v>-0.29699999999999999</v>
      </c>
      <c r="AZ108" s="63">
        <v>-1.51</v>
      </c>
      <c r="BB108" s="30">
        <v>38656</v>
      </c>
      <c r="BC108" s="27">
        <v>225.916</v>
      </c>
      <c r="BD108" s="72">
        <f t="shared" si="40"/>
        <v>-1.1239299031879701E-2</v>
      </c>
      <c r="BE108" s="37">
        <f t="shared" si="41"/>
        <v>170.3612095618731</v>
      </c>
      <c r="BG108" s="120" t="s">
        <v>119</v>
      </c>
      <c r="BH108" s="27">
        <v>444894</v>
      </c>
      <c r="BI108" s="72">
        <f t="shared" si="42"/>
        <v>-1.0739920484563847E-2</v>
      </c>
      <c r="BJ108" s="37">
        <f t="shared" si="43"/>
        <v>172.70394596378193</v>
      </c>
      <c r="BL108" s="129">
        <f t="shared" si="45"/>
        <v>-1.4932475954201108E-2</v>
      </c>
      <c r="BM108" s="130">
        <f t="shared" si="46"/>
        <v>2.0442891661833218E-2</v>
      </c>
      <c r="BN108" s="147">
        <v>38656</v>
      </c>
      <c r="BO108" s="27">
        <v>193.3773192531329</v>
      </c>
      <c r="BP108" s="27">
        <v>201.99931857819493</v>
      </c>
      <c r="BQ108" s="27">
        <v>278.99729956204692</v>
      </c>
      <c r="BR108" s="27">
        <v>214.94103022383177</v>
      </c>
    </row>
    <row r="109" spans="24:70">
      <c r="X109" s="48">
        <v>38686</v>
      </c>
      <c r="Y109" s="30">
        <v>38686</v>
      </c>
      <c r="Z109" s="27">
        <v>316.685</v>
      </c>
      <c r="AA109" s="46">
        <f t="shared" si="33"/>
        <v>4.0563185910494903</v>
      </c>
      <c r="AB109" s="36">
        <f t="shared" si="44"/>
        <v>159.12139924932529</v>
      </c>
      <c r="AC109" s="37">
        <f t="shared" si="29"/>
        <v>159.12139924932529</v>
      </c>
      <c r="AD109" s="37">
        <f t="shared" si="30"/>
        <v>172.53469459055549</v>
      </c>
      <c r="AE109" s="37">
        <v>223.25520708198565</v>
      </c>
      <c r="AF109" s="37">
        <v>147.34297186784681</v>
      </c>
      <c r="AG109" s="37">
        <v>270.41740887447492</v>
      </c>
      <c r="AH109" s="37">
        <v>196.22358454936878</v>
      </c>
      <c r="AI109" s="38">
        <v>206.49480063076427</v>
      </c>
      <c r="AJ109" s="156">
        <f t="shared" si="34"/>
        <v>4.0563185910494903</v>
      </c>
      <c r="AK109" s="158">
        <f t="shared" si="35"/>
        <v>3.868119944105497E-2</v>
      </c>
      <c r="AL109" s="158">
        <f t="shared" si="36"/>
        <v>1.406986262735721E-2</v>
      </c>
      <c r="AM109" s="158">
        <f t="shared" si="37"/>
        <v>-3.0752594025247548E-2</v>
      </c>
      <c r="AN109" s="158">
        <f t="shared" si="38"/>
        <v>1.471871317292428E-2</v>
      </c>
      <c r="AO109" s="158">
        <f t="shared" si="39"/>
        <v>2.2254936720636165E-2</v>
      </c>
      <c r="AP109" s="36"/>
      <c r="AQ109" s="122"/>
      <c r="AR109" s="37"/>
      <c r="AS109" s="37"/>
      <c r="AT109" s="37"/>
      <c r="AU109" s="38"/>
      <c r="AV109" s="61">
        <v>176.3972192760354</v>
      </c>
      <c r="AW109" s="61">
        <v>1.462</v>
      </c>
      <c r="AX109" s="43">
        <v>2.8509329727217203E-2</v>
      </c>
      <c r="AY109" s="61">
        <v>0.56300000000000006</v>
      </c>
      <c r="AZ109" s="63">
        <v>1.702</v>
      </c>
      <c r="BB109" s="30">
        <v>38686</v>
      </c>
      <c r="BC109" s="27">
        <v>225.83799999999999</v>
      </c>
      <c r="BD109" s="72">
        <f t="shared" si="40"/>
        <v>-3.4526107048638011E-4</v>
      </c>
      <c r="BE109" s="37">
        <f t="shared" si="41"/>
        <v>170.30239046829041</v>
      </c>
      <c r="BG109" s="120" t="s">
        <v>120</v>
      </c>
      <c r="BH109" s="27">
        <v>444458</v>
      </c>
      <c r="BI109" s="72">
        <f t="shared" si="42"/>
        <v>-9.8000872117853799E-4</v>
      </c>
      <c r="BJ109" s="37">
        <f t="shared" si="43"/>
        <v>172.53469459055549</v>
      </c>
      <c r="BL109" s="129">
        <f t="shared" si="45"/>
        <v>1.9791588594658183E-2</v>
      </c>
      <c r="BM109" s="130">
        <f t="shared" si="46"/>
        <v>-1.8889610846396787E-2</v>
      </c>
      <c r="BN109" s="147">
        <v>38686</v>
      </c>
      <c r="BO109" s="27">
        <v>196.22358454936878</v>
      </c>
      <c r="BP109" s="27">
        <v>206.49480063076427</v>
      </c>
      <c r="BQ109" s="27">
        <v>270.41740887447492</v>
      </c>
      <c r="BR109" s="27">
        <v>223.25520708198565</v>
      </c>
    </row>
    <row r="110" spans="24:70">
      <c r="X110" s="48">
        <v>38717</v>
      </c>
      <c r="Y110" s="30">
        <v>38717</v>
      </c>
      <c r="Z110" s="27">
        <v>323.51799999999997</v>
      </c>
      <c r="AA110" s="46">
        <f t="shared" si="33"/>
        <v>2.1576645562625174</v>
      </c>
      <c r="AB110" s="36">
        <f t="shared" si="44"/>
        <v>162.55470528235696</v>
      </c>
      <c r="AC110" s="37">
        <f t="shared" si="29"/>
        <v>162.55470528235696</v>
      </c>
      <c r="AD110" s="37">
        <f t="shared" si="30"/>
        <v>174.36462801576073</v>
      </c>
      <c r="AE110" s="37">
        <v>225.99405564605419</v>
      </c>
      <c r="AF110" s="37">
        <v>147.69114659664513</v>
      </c>
      <c r="AG110" s="37">
        <v>285.76149469563592</v>
      </c>
      <c r="AH110" s="37">
        <v>199.54615527010606</v>
      </c>
      <c r="AI110" s="38">
        <v>208.51962653327297</v>
      </c>
      <c r="AJ110" s="156">
        <f t="shared" si="34"/>
        <v>2.1576645562625174</v>
      </c>
      <c r="AK110" s="158">
        <f t="shared" si="35"/>
        <v>1.2267792540501699E-2</v>
      </c>
      <c r="AL110" s="158">
        <f t="shared" si="36"/>
        <v>2.3630223035719933E-3</v>
      </c>
      <c r="AM110" s="158">
        <f t="shared" si="37"/>
        <v>5.6742226341957025E-2</v>
      </c>
      <c r="AN110" s="158">
        <f t="shared" si="38"/>
        <v>1.6932575808191519E-2</v>
      </c>
      <c r="AO110" s="158">
        <f t="shared" si="39"/>
        <v>9.805699205614804E-3</v>
      </c>
      <c r="AP110" s="36"/>
      <c r="AQ110" s="122"/>
      <c r="AR110" s="37"/>
      <c r="AS110" s="37"/>
      <c r="AT110" s="37"/>
      <c r="AU110" s="38"/>
      <c r="AV110" s="61">
        <v>180.35018725405698</v>
      </c>
      <c r="AW110" s="61">
        <v>1.2750000000000001</v>
      </c>
      <c r="AX110" s="43">
        <v>-4.2962590654447297E-3</v>
      </c>
      <c r="AY110" s="61">
        <v>0.54400000000000004</v>
      </c>
      <c r="AZ110" s="63">
        <v>2.008</v>
      </c>
      <c r="BB110" s="30">
        <v>38716</v>
      </c>
      <c r="BC110" s="27">
        <v>227.76400000000001</v>
      </c>
      <c r="BD110" s="72">
        <f t="shared" si="40"/>
        <v>8.528237054880039E-3</v>
      </c>
      <c r="BE110" s="37">
        <f t="shared" si="41"/>
        <v>171.75476962521674</v>
      </c>
      <c r="BG110" s="120" t="s">
        <v>121</v>
      </c>
      <c r="BH110" s="27">
        <v>449172</v>
      </c>
      <c r="BI110" s="72">
        <f t="shared" si="42"/>
        <v>1.0606176511616328E-2</v>
      </c>
      <c r="BJ110" s="37">
        <f t="shared" si="43"/>
        <v>174.36462801576073</v>
      </c>
      <c r="BL110" s="129">
        <f t="shared" si="45"/>
        <v>1.6091411037120751E-2</v>
      </c>
      <c r="BM110" s="130">
        <f t="shared" si="46"/>
        <v>3.8236184966190523E-3</v>
      </c>
      <c r="BN110" s="147">
        <v>38716</v>
      </c>
      <c r="BO110" s="27">
        <v>199.54615527010606</v>
      </c>
      <c r="BP110" s="27">
        <v>208.51962653327297</v>
      </c>
      <c r="BQ110" s="27">
        <v>285.76149469563592</v>
      </c>
      <c r="BR110" s="27">
        <v>225.99405564605419</v>
      </c>
    </row>
    <row r="111" spans="24:70">
      <c r="X111" s="48">
        <v>38748</v>
      </c>
      <c r="Y111" s="30">
        <v>38748</v>
      </c>
      <c r="Z111" s="27">
        <v>334.11399999999998</v>
      </c>
      <c r="AA111" s="46">
        <f t="shared" si="33"/>
        <v>3.275242799473288</v>
      </c>
      <c r="AB111" s="36">
        <f t="shared" si="44"/>
        <v>167.8787665623224</v>
      </c>
      <c r="AC111" s="37">
        <f t="shared" si="29"/>
        <v>167.8787665623224</v>
      </c>
      <c r="AD111" s="37">
        <f t="shared" si="30"/>
        <v>173.09174899555538</v>
      </c>
      <c r="AE111" s="37">
        <v>248.53064808677513</v>
      </c>
      <c r="AF111" s="37">
        <v>149.90651541175112</v>
      </c>
      <c r="AG111" s="37">
        <v>309.71099302942474</v>
      </c>
      <c r="AH111" s="37">
        <v>204.22669503285098</v>
      </c>
      <c r="AI111" s="38">
        <v>212.23183501607602</v>
      </c>
      <c r="AJ111" s="156">
        <f t="shared" si="34"/>
        <v>3.275242799473288</v>
      </c>
      <c r="AK111" s="158">
        <f t="shared" si="35"/>
        <v>9.9722058512977663E-2</v>
      </c>
      <c r="AL111" s="158">
        <f t="shared" si="36"/>
        <v>1.5000010942811004E-2</v>
      </c>
      <c r="AM111" s="158">
        <f t="shared" si="37"/>
        <v>8.3809396221479648E-2</v>
      </c>
      <c r="AN111" s="158">
        <f t="shared" si="38"/>
        <v>2.3455925554713541E-2</v>
      </c>
      <c r="AO111" s="158">
        <f t="shared" si="39"/>
        <v>1.7802681428698452E-2</v>
      </c>
      <c r="AP111" s="36"/>
      <c r="AQ111" s="122"/>
      <c r="AR111" s="37"/>
      <c r="AS111" s="37"/>
      <c r="AT111" s="37"/>
      <c r="AU111" s="38"/>
      <c r="AV111" s="61">
        <v>188.43862709914794</v>
      </c>
      <c r="AW111" s="61">
        <v>2.4010000000000002</v>
      </c>
      <c r="AX111" s="43">
        <v>1.2876042627098627E-2</v>
      </c>
      <c r="AY111" s="61">
        <v>1.452</v>
      </c>
      <c r="AZ111" s="63">
        <v>2.8359999999999999</v>
      </c>
      <c r="BB111" s="30">
        <v>38748</v>
      </c>
      <c r="BC111" s="27">
        <v>226.39099999999999</v>
      </c>
      <c r="BD111" s="72">
        <f t="shared" si="40"/>
        <v>-6.0281695087899267E-3</v>
      </c>
      <c r="BE111" s="37">
        <f t="shared" si="41"/>
        <v>170.71940275997278</v>
      </c>
      <c r="BG111" s="120" t="s">
        <v>230</v>
      </c>
      <c r="BH111" s="27">
        <v>445893</v>
      </c>
      <c r="BI111" s="72">
        <f t="shared" si="42"/>
        <v>-7.3000988485479867E-3</v>
      </c>
      <c r="BJ111" s="37">
        <f t="shared" si="43"/>
        <v>173.09174899555538</v>
      </c>
      <c r="BL111" s="129">
        <f t="shared" si="45"/>
        <v>1.2726164573092447E-2</v>
      </c>
      <c r="BM111" s="130">
        <f t="shared" si="46"/>
        <v>-8.6995893939885216E-2</v>
      </c>
      <c r="BN111" s="147">
        <v>38748</v>
      </c>
      <c r="BO111" s="27">
        <v>204.22669503285098</v>
      </c>
      <c r="BP111" s="27">
        <v>212.23183501607602</v>
      </c>
      <c r="BQ111" s="27">
        <v>309.71099302942474</v>
      </c>
      <c r="BR111" s="27">
        <v>248.53064808677513</v>
      </c>
    </row>
    <row r="112" spans="24:70">
      <c r="X112" s="48">
        <v>38776</v>
      </c>
      <c r="Y112" s="30">
        <v>38776</v>
      </c>
      <c r="Z112" s="27">
        <v>334.95800000000003</v>
      </c>
      <c r="AA112" s="46">
        <f t="shared" si="33"/>
        <v>0.25260839114795708</v>
      </c>
      <c r="AB112" s="36">
        <f t="shared" si="44"/>
        <v>168.30284241361451</v>
      </c>
      <c r="AC112" s="37">
        <f t="shared" si="29"/>
        <v>168.30284241361451</v>
      </c>
      <c r="AD112" s="37">
        <f t="shared" si="30"/>
        <v>173.31689990489332</v>
      </c>
      <c r="AE112" s="37">
        <v>248.19646931463782</v>
      </c>
      <c r="AF112" s="37">
        <v>148.57746939114557</v>
      </c>
      <c r="AG112" s="37">
        <v>288.67827470203451</v>
      </c>
      <c r="AH112" s="37">
        <v>210.24734727287014</v>
      </c>
      <c r="AI112" s="38">
        <v>218.18425546457931</v>
      </c>
      <c r="AJ112" s="156">
        <f t="shared" si="34"/>
        <v>0.25260839114795708</v>
      </c>
      <c r="AK112" s="158">
        <f t="shared" si="35"/>
        <v>-1.344617956416494E-3</v>
      </c>
      <c r="AL112" s="158">
        <f t="shared" si="36"/>
        <v>-8.8658322618935248E-3</v>
      </c>
      <c r="AM112" s="158">
        <f t="shared" si="37"/>
        <v>-6.7910790384479447E-2</v>
      </c>
      <c r="AN112" s="158">
        <f t="shared" si="38"/>
        <v>2.948024125372406E-2</v>
      </c>
      <c r="AO112" s="158">
        <f t="shared" si="39"/>
        <v>2.804678406541794E-2</v>
      </c>
      <c r="AP112" s="36"/>
      <c r="AQ112" s="122"/>
      <c r="AR112" s="37"/>
      <c r="AS112" s="37"/>
      <c r="AT112" s="37"/>
      <c r="AU112" s="38"/>
      <c r="AV112" s="61">
        <v>188.23717125792729</v>
      </c>
      <c r="AW112" s="61">
        <v>-0.47200000000000003</v>
      </c>
      <c r="AX112" s="43">
        <v>-1.6178001234894546E-2</v>
      </c>
      <c r="AY112" s="61">
        <v>0.27400000000000002</v>
      </c>
      <c r="AZ112" s="63">
        <v>0.34700000000000003</v>
      </c>
      <c r="BB112" s="30">
        <v>38776</v>
      </c>
      <c r="BC112" s="27">
        <v>226.74799999999999</v>
      </c>
      <c r="BD112" s="72">
        <f t="shared" si="40"/>
        <v>1.5769178103370862E-3</v>
      </c>
      <c r="BE112" s="37">
        <f t="shared" si="41"/>
        <v>170.98861322675509</v>
      </c>
      <c r="BG112" s="120" t="s">
        <v>231</v>
      </c>
      <c r="BH112" s="27">
        <v>446473</v>
      </c>
      <c r="BI112" s="72">
        <f t="shared" si="42"/>
        <v>1.3007604963521935E-3</v>
      </c>
      <c r="BJ112" s="37">
        <f t="shared" si="43"/>
        <v>173.31689990489332</v>
      </c>
      <c r="BL112" s="129">
        <f t="shared" si="45"/>
        <v>1.9134222039158821E-3</v>
      </c>
      <c r="BM112" s="130">
        <f t="shared" si="46"/>
        <v>3.2580401603323761E-3</v>
      </c>
      <c r="BN112" s="147">
        <v>38776</v>
      </c>
      <c r="BO112" s="27">
        <v>210.24734727287014</v>
      </c>
      <c r="BP112" s="27">
        <v>218.18425546457931</v>
      </c>
      <c r="BQ112" s="27">
        <v>288.67827470203451</v>
      </c>
      <c r="BR112" s="27">
        <v>248.19646931463782</v>
      </c>
    </row>
    <row r="113" spans="24:70">
      <c r="X113" s="48">
        <v>38807</v>
      </c>
      <c r="Y113" s="30">
        <v>38807</v>
      </c>
      <c r="Z113" s="27">
        <v>342.62400000000002</v>
      </c>
      <c r="AA113" s="46">
        <f t="shared" si="33"/>
        <v>2.2886451435702337</v>
      </c>
      <c r="AB113" s="36">
        <f t="shared" si="44"/>
        <v>172.15469724300436</v>
      </c>
      <c r="AC113" s="37">
        <f t="shared" si="29"/>
        <v>172.15469724300436</v>
      </c>
      <c r="AD113" s="37">
        <f t="shared" si="30"/>
        <v>170.87051881756969</v>
      </c>
      <c r="AE113" s="37">
        <v>261.77177252757917</v>
      </c>
      <c r="AF113" s="37">
        <v>149.97884600390637</v>
      </c>
      <c r="AG113" s="37">
        <v>303.70516069749988</v>
      </c>
      <c r="AH113" s="37">
        <v>213.85983342394124</v>
      </c>
      <c r="AI113" s="38">
        <v>221.37337112101173</v>
      </c>
      <c r="AJ113" s="156">
        <f t="shared" si="34"/>
        <v>2.2886451435702337</v>
      </c>
      <c r="AK113" s="158">
        <f t="shared" si="35"/>
        <v>5.4695795030556882E-2</v>
      </c>
      <c r="AL113" s="158">
        <f t="shared" si="36"/>
        <v>9.4319590884370808E-3</v>
      </c>
      <c r="AM113" s="158">
        <f t="shared" si="37"/>
        <v>5.2054093821142899E-2</v>
      </c>
      <c r="AN113" s="158">
        <f t="shared" si="38"/>
        <v>1.7182077195878387E-2</v>
      </c>
      <c r="AO113" s="158">
        <f t="shared" si="39"/>
        <v>1.4616616811519378E-2</v>
      </c>
      <c r="AP113" s="36"/>
      <c r="AQ113" s="122"/>
      <c r="AR113" s="37"/>
      <c r="AS113" s="37"/>
      <c r="AT113" s="37"/>
      <c r="AU113" s="38"/>
      <c r="AV113" s="61">
        <v>192.46126420726517</v>
      </c>
      <c r="AW113" s="61">
        <v>1.147</v>
      </c>
      <c r="AX113" s="43">
        <v>1.4995171958086972E-2</v>
      </c>
      <c r="AY113" s="61">
        <v>0.91100000000000003</v>
      </c>
      <c r="AZ113" s="63">
        <v>1.661</v>
      </c>
      <c r="BB113" s="30">
        <v>38807</v>
      </c>
      <c r="BC113" s="27">
        <v>223.52</v>
      </c>
      <c r="BD113" s="72">
        <f t="shared" si="40"/>
        <v>-1.4236068234339316E-2</v>
      </c>
      <c r="BE113" s="37">
        <f t="shared" si="41"/>
        <v>168.55440766156394</v>
      </c>
      <c r="BG113" s="120" t="s">
        <v>232</v>
      </c>
      <c r="BH113" s="27">
        <v>440171</v>
      </c>
      <c r="BI113" s="72">
        <f t="shared" si="42"/>
        <v>-1.4115075267709387E-2</v>
      </c>
      <c r="BJ113" s="37">
        <f t="shared" si="43"/>
        <v>170.87051881756969</v>
      </c>
      <c r="BL113" s="129">
        <f t="shared" si="45"/>
        <v>4.3856880839964751E-3</v>
      </c>
      <c r="BM113" s="130">
        <f t="shared" si="46"/>
        <v>-5.0310106946560407E-2</v>
      </c>
      <c r="BN113" s="147">
        <v>38807</v>
      </c>
      <c r="BO113" s="27">
        <v>213.85983342394124</v>
      </c>
      <c r="BP113" s="27">
        <v>221.37337112101173</v>
      </c>
      <c r="BQ113" s="27">
        <v>303.70516069749988</v>
      </c>
      <c r="BR113" s="27">
        <v>261.77177252757917</v>
      </c>
    </row>
    <row r="114" spans="24:70">
      <c r="X114" s="48">
        <v>38837</v>
      </c>
      <c r="Y114" s="30">
        <v>38837</v>
      </c>
      <c r="Z114" s="27">
        <v>345.57</v>
      </c>
      <c r="AA114" s="46">
        <f t="shared" si="33"/>
        <v>0.85983468758754622</v>
      </c>
      <c r="AB114" s="36">
        <f t="shared" si="44"/>
        <v>173.63494304621105</v>
      </c>
      <c r="AC114" s="37">
        <f t="shared" si="29"/>
        <v>173.63494304621105</v>
      </c>
      <c r="AD114" s="37">
        <f t="shared" si="30"/>
        <v>169.37908813881734</v>
      </c>
      <c r="AE114" s="37">
        <v>269.80641446670052</v>
      </c>
      <c r="AF114" s="37">
        <v>153.56309222068347</v>
      </c>
      <c r="AG114" s="37">
        <v>328.75574348370435</v>
      </c>
      <c r="AH114" s="37">
        <v>212.11837239599285</v>
      </c>
      <c r="AI114" s="38">
        <v>216.27691051897403</v>
      </c>
      <c r="AJ114" s="156">
        <f t="shared" si="34"/>
        <v>0.85983468758754622</v>
      </c>
      <c r="AK114" s="158">
        <f t="shared" si="35"/>
        <v>3.0693309143081215E-2</v>
      </c>
      <c r="AL114" s="158">
        <f t="shared" si="36"/>
        <v>2.3898345081837302E-2</v>
      </c>
      <c r="AM114" s="158">
        <f t="shared" si="37"/>
        <v>8.2483230540674413E-2</v>
      </c>
      <c r="AN114" s="158">
        <f t="shared" si="38"/>
        <v>-8.1430018908517088E-3</v>
      </c>
      <c r="AO114" s="158">
        <f t="shared" si="39"/>
        <v>-2.302201288361716E-2</v>
      </c>
      <c r="AP114" s="36"/>
      <c r="AQ114" s="122"/>
      <c r="AR114" s="37"/>
      <c r="AS114" s="37"/>
      <c r="AT114" s="37"/>
      <c r="AU114" s="38"/>
      <c r="AV114" s="61">
        <v>198.40725650273632</v>
      </c>
      <c r="AW114" s="61">
        <v>2.7640000000000002</v>
      </c>
      <c r="AX114" s="43">
        <v>3.6950879970037542E-2</v>
      </c>
      <c r="AY114" s="61">
        <v>1.2889999999999999</v>
      </c>
      <c r="AZ114" s="63">
        <v>1.7170000000000001</v>
      </c>
      <c r="BB114" s="30">
        <v>38835</v>
      </c>
      <c r="BC114" s="27">
        <v>221.62100000000001</v>
      </c>
      <c r="BD114" s="72">
        <f t="shared" si="40"/>
        <v>-8.4958840372226785E-3</v>
      </c>
      <c r="BE114" s="37">
        <f t="shared" si="41"/>
        <v>167.12238896010854</v>
      </c>
      <c r="BG114" s="120" t="s">
        <v>233</v>
      </c>
      <c r="BH114" s="27">
        <v>436329</v>
      </c>
      <c r="BI114" s="72">
        <f t="shared" si="42"/>
        <v>-8.7284259980779932E-3</v>
      </c>
      <c r="BJ114" s="37">
        <f t="shared" si="43"/>
        <v>169.37908813881734</v>
      </c>
      <c r="BL114" s="129">
        <f t="shared" si="45"/>
        <v>-6.5039561101265519E-5</v>
      </c>
      <c r="BM114" s="130">
        <f t="shared" si="46"/>
        <v>-3.0758348704182481E-2</v>
      </c>
      <c r="BN114" s="147">
        <v>38835</v>
      </c>
      <c r="BO114" s="27">
        <v>212.11837239599285</v>
      </c>
      <c r="BP114" s="27">
        <v>216.27691051897403</v>
      </c>
      <c r="BQ114" s="27">
        <v>328.75574348370435</v>
      </c>
      <c r="BR114" s="27">
        <v>269.80641446670052</v>
      </c>
    </row>
    <row r="115" spans="24:70">
      <c r="X115" s="48">
        <v>38868</v>
      </c>
      <c r="Y115" s="30">
        <v>38868</v>
      </c>
      <c r="Z115" s="27">
        <v>329.54399999999998</v>
      </c>
      <c r="AA115" s="46">
        <f t="shared" si="33"/>
        <v>-4.6375553433457783</v>
      </c>
      <c r="AB115" s="36">
        <f t="shared" si="44"/>
        <v>165.58252646705608</v>
      </c>
      <c r="AC115" s="37">
        <f t="shared" si="29"/>
        <v>165.58252646705608</v>
      </c>
      <c r="AD115" s="37">
        <f t="shared" si="30"/>
        <v>169.98000815201584</v>
      </c>
      <c r="AE115" s="37">
        <v>257.71235414027478</v>
      </c>
      <c r="AF115" s="37">
        <v>151.9740751272964</v>
      </c>
      <c r="AG115" s="37">
        <v>327.74398541898483</v>
      </c>
      <c r="AH115" s="37">
        <v>209.70787453307867</v>
      </c>
      <c r="AI115" s="38">
        <v>212.95406571934393</v>
      </c>
      <c r="AJ115" s="156">
        <f t="shared" si="34"/>
        <v>-4.6375553433457783</v>
      </c>
      <c r="AK115" s="158">
        <f t="shared" si="35"/>
        <v>-4.4824954774818293E-2</v>
      </c>
      <c r="AL115" s="158">
        <f t="shared" si="36"/>
        <v>-1.0347649753649879E-2</v>
      </c>
      <c r="AM115" s="158">
        <f t="shared" si="37"/>
        <v>-3.0775373047426946E-3</v>
      </c>
      <c r="AN115" s="158">
        <f t="shared" si="38"/>
        <v>-1.1363927771490534E-2</v>
      </c>
      <c r="AO115" s="158">
        <f t="shared" si="39"/>
        <v>-1.5363844395856585E-2</v>
      </c>
      <c r="AP115" s="36"/>
      <c r="AQ115" s="122"/>
      <c r="AR115" s="37"/>
      <c r="AS115" s="37"/>
      <c r="AT115" s="37"/>
      <c r="AU115" s="38"/>
      <c r="AV115" s="61">
        <v>191.80754365647954</v>
      </c>
      <c r="AW115" s="61">
        <v>-1.3640000000000001</v>
      </c>
      <c r="AX115" s="43">
        <v>-7.56187306496936E-3</v>
      </c>
      <c r="AY115" s="61">
        <v>-7.1000000000000008E-2</v>
      </c>
      <c r="AZ115" s="63">
        <v>-1.966</v>
      </c>
      <c r="BB115" s="30">
        <v>38868</v>
      </c>
      <c r="BC115" s="27">
        <v>222.15799999999999</v>
      </c>
      <c r="BD115" s="72">
        <f t="shared" si="40"/>
        <v>2.4230555768631756E-3</v>
      </c>
      <c r="BE115" s="37">
        <f t="shared" si="41"/>
        <v>167.52733579669703</v>
      </c>
      <c r="BG115" s="120" t="s">
        <v>234</v>
      </c>
      <c r="BH115" s="27">
        <v>437877</v>
      </c>
      <c r="BI115" s="72">
        <f t="shared" si="42"/>
        <v>3.5477816051650013E-3</v>
      </c>
      <c r="BJ115" s="37">
        <f t="shared" si="43"/>
        <v>169.98000815201584</v>
      </c>
      <c r="BL115" s="129">
        <f t="shared" si="45"/>
        <v>-2.1413885914146391E-2</v>
      </c>
      <c r="BM115" s="130">
        <f t="shared" si="46"/>
        <v>2.3411068860671902E-2</v>
      </c>
      <c r="BN115" s="147">
        <v>38868</v>
      </c>
      <c r="BO115" s="27">
        <v>209.70787453307867</v>
      </c>
      <c r="BP115" s="27">
        <v>212.95406571934393</v>
      </c>
      <c r="BQ115" s="27">
        <v>327.74398541898483</v>
      </c>
      <c r="BR115" s="27">
        <v>257.71235414027478</v>
      </c>
    </row>
    <row r="116" spans="24:70">
      <c r="X116" s="48">
        <v>38898</v>
      </c>
      <c r="Y116" s="30">
        <v>38898</v>
      </c>
      <c r="Z116" s="27">
        <v>331.07600000000002</v>
      </c>
      <c r="AA116" s="46">
        <f t="shared" si="33"/>
        <v>0.46488481052606723</v>
      </c>
      <c r="AB116" s="36">
        <f t="shared" si="44"/>
        <v>166.35229448148672</v>
      </c>
      <c r="AC116" s="37">
        <f t="shared" si="29"/>
        <v>166.35229448148672</v>
      </c>
      <c r="AD116" s="37">
        <f t="shared" si="30"/>
        <v>169.49049901981732</v>
      </c>
      <c r="AE116" s="37">
        <v>258.58860793003834</v>
      </c>
      <c r="AF116" s="37">
        <v>150.85962543385662</v>
      </c>
      <c r="AG116" s="37">
        <v>334.8326723282857</v>
      </c>
      <c r="AH116" s="37">
        <v>211.64819558589758</v>
      </c>
      <c r="AI116" s="38">
        <v>216.49818866161857</v>
      </c>
      <c r="AJ116" s="156">
        <f t="shared" si="34"/>
        <v>0.46488481052606723</v>
      </c>
      <c r="AK116" s="158">
        <f t="shared" si="35"/>
        <v>3.400123337845784E-3</v>
      </c>
      <c r="AL116" s="158">
        <f t="shared" si="36"/>
        <v>-7.3331566091539013E-3</v>
      </c>
      <c r="AM116" s="158">
        <f t="shared" si="37"/>
        <v>2.1628732256485872E-2</v>
      </c>
      <c r="AN116" s="158">
        <f t="shared" si="38"/>
        <v>9.2524949630008457E-3</v>
      </c>
      <c r="AO116" s="158">
        <f t="shared" si="39"/>
        <v>1.664266390173319E-2</v>
      </c>
      <c r="AP116" s="36"/>
      <c r="AQ116" s="122"/>
      <c r="AR116" s="37"/>
      <c r="AS116" s="37"/>
      <c r="AT116" s="37"/>
      <c r="AU116" s="38"/>
      <c r="AV116" s="61">
        <v>191.83044190203546</v>
      </c>
      <c r="AW116" s="61">
        <v>-0.48399999999999999</v>
      </c>
      <c r="AX116" s="43">
        <v>-1.4443299513277941E-2</v>
      </c>
      <c r="AY116" s="61">
        <v>0.627</v>
      </c>
      <c r="AZ116" s="63">
        <v>-0.626</v>
      </c>
      <c r="BB116" s="30">
        <v>38898</v>
      </c>
      <c r="BC116" s="27">
        <v>221.59899999999999</v>
      </c>
      <c r="BD116" s="72">
        <f t="shared" si="40"/>
        <v>-2.516227189657827E-3</v>
      </c>
      <c r="BE116" s="37">
        <f t="shared" si="41"/>
        <v>167.10579895935444</v>
      </c>
      <c r="BG116" s="120" t="s">
        <v>235</v>
      </c>
      <c r="BH116" s="27">
        <v>436616</v>
      </c>
      <c r="BI116" s="72">
        <f t="shared" si="42"/>
        <v>-2.8798041459131563E-3</v>
      </c>
      <c r="BJ116" s="37">
        <f t="shared" si="43"/>
        <v>169.49049901981732</v>
      </c>
      <c r="BL116" s="129">
        <f t="shared" si="45"/>
        <v>8.8452197967375801E-4</v>
      </c>
      <c r="BM116" s="130">
        <f t="shared" si="46"/>
        <v>-2.515601358172026E-3</v>
      </c>
      <c r="BN116" s="147">
        <v>38898</v>
      </c>
      <c r="BO116" s="27">
        <v>211.64819558589758</v>
      </c>
      <c r="BP116" s="27">
        <v>216.49818866161857</v>
      </c>
      <c r="BQ116" s="27">
        <v>334.8326723282857</v>
      </c>
      <c r="BR116" s="27">
        <v>258.58860793003834</v>
      </c>
    </row>
    <row r="117" spans="24:70">
      <c r="X117" s="48">
        <v>38929</v>
      </c>
      <c r="Y117" s="30">
        <v>38929</v>
      </c>
      <c r="Z117" s="27">
        <v>333.06700000000001</v>
      </c>
      <c r="AA117" s="46">
        <f t="shared" si="33"/>
        <v>0.60137249453298125</v>
      </c>
      <c r="AB117" s="36">
        <f t="shared" si="44"/>
        <v>167.3526914245229</v>
      </c>
      <c r="AC117" s="37">
        <f t="shared" si="29"/>
        <v>167.3526914245229</v>
      </c>
      <c r="AD117" s="37">
        <f t="shared" si="30"/>
        <v>171.34838221307831</v>
      </c>
      <c r="AE117" s="37">
        <v>253.07242297865884</v>
      </c>
      <c r="AF117" s="37">
        <v>149.51163547607771</v>
      </c>
      <c r="AG117" s="37">
        <v>337.91807867880425</v>
      </c>
      <c r="AH117" s="37">
        <v>217.49844861631408</v>
      </c>
      <c r="AI117" s="38">
        <v>221.89381180942843</v>
      </c>
      <c r="AJ117" s="156">
        <f t="shared" si="34"/>
        <v>0.60137249453298125</v>
      </c>
      <c r="AK117" s="158">
        <f t="shared" si="35"/>
        <v>-2.1331894686064112E-2</v>
      </c>
      <c r="AL117" s="158">
        <f t="shared" si="36"/>
        <v>-8.9353924477952873E-3</v>
      </c>
      <c r="AM117" s="158">
        <f t="shared" si="37"/>
        <v>9.2147708557350771E-3</v>
      </c>
      <c r="AN117" s="158">
        <f t="shared" si="38"/>
        <v>2.7641402820475003E-2</v>
      </c>
      <c r="AO117" s="158">
        <f t="shared" si="39"/>
        <v>2.4922255383129643E-2</v>
      </c>
      <c r="AP117" s="36"/>
      <c r="AQ117" s="122"/>
      <c r="AR117" s="37"/>
      <c r="AS117" s="37"/>
      <c r="AT117" s="37"/>
      <c r="AU117" s="38"/>
      <c r="AV117" s="61">
        <v>193.06928570628173</v>
      </c>
      <c r="AW117" s="61">
        <v>-0.26</v>
      </c>
      <c r="AX117" s="43">
        <v>-1.9558678867090173E-2</v>
      </c>
      <c r="AY117" s="61">
        <v>0.36299999999999999</v>
      </c>
      <c r="AZ117" s="63">
        <v>-0.221</v>
      </c>
      <c r="BB117" s="30">
        <v>38929</v>
      </c>
      <c r="BC117" s="27">
        <v>224.077</v>
      </c>
      <c r="BD117" s="72">
        <f t="shared" si="40"/>
        <v>1.1182360931231594E-2</v>
      </c>
      <c r="BE117" s="37">
        <f t="shared" si="41"/>
        <v>168.97443631701978</v>
      </c>
      <c r="BG117" s="120" t="s">
        <v>236</v>
      </c>
      <c r="BH117" s="27">
        <v>441402</v>
      </c>
      <c r="BI117" s="72">
        <f t="shared" si="42"/>
        <v>1.0961577221173746E-2</v>
      </c>
      <c r="BJ117" s="37">
        <f t="shared" si="43"/>
        <v>171.34838221307831</v>
      </c>
      <c r="BL117" s="129">
        <f t="shared" si="45"/>
        <v>8.4876510832517793E-3</v>
      </c>
      <c r="BM117" s="130">
        <f t="shared" si="46"/>
        <v>2.9819545769315892E-2</v>
      </c>
      <c r="BN117" s="147">
        <v>38929</v>
      </c>
      <c r="BO117" s="27">
        <v>217.49844861631408</v>
      </c>
      <c r="BP117" s="27">
        <v>221.89381180942843</v>
      </c>
      <c r="BQ117" s="27">
        <v>337.91807867880425</v>
      </c>
      <c r="BR117" s="27">
        <v>253.07242297865884</v>
      </c>
    </row>
    <row r="118" spans="24:70">
      <c r="X118" s="48">
        <v>38960</v>
      </c>
      <c r="Y118" s="30">
        <v>38960</v>
      </c>
      <c r="Z118" s="27">
        <v>341.27100000000002</v>
      </c>
      <c r="AA118" s="46">
        <f t="shared" si="33"/>
        <v>2.4631680712889681</v>
      </c>
      <c r="AB118" s="36">
        <f t="shared" si="44"/>
        <v>171.47486948613451</v>
      </c>
      <c r="AC118" s="37">
        <f t="shared" si="29"/>
        <v>171.47486948613451</v>
      </c>
      <c r="AD118" s="37">
        <f t="shared" si="30"/>
        <v>173.38832708992464</v>
      </c>
      <c r="AE118" s="37">
        <v>261.45944312065615</v>
      </c>
      <c r="AF118" s="37">
        <v>149.3845963314908</v>
      </c>
      <c r="AG118" s="37">
        <v>322.47190555741952</v>
      </c>
      <c r="AH118" s="37">
        <v>218.78854371575778</v>
      </c>
      <c r="AI118" s="38">
        <v>224.07810862061484</v>
      </c>
      <c r="AJ118" s="156">
        <f t="shared" si="34"/>
        <v>2.4631680712889681</v>
      </c>
      <c r="AK118" s="158">
        <f t="shared" si="35"/>
        <v>3.3140790463386693E-2</v>
      </c>
      <c r="AL118" s="158">
        <f t="shared" si="36"/>
        <v>-8.496940333934111E-4</v>
      </c>
      <c r="AM118" s="158">
        <f t="shared" si="37"/>
        <v>-4.5709815768887996E-2</v>
      </c>
      <c r="AN118" s="158">
        <f t="shared" si="38"/>
        <v>5.931514029875018E-3</v>
      </c>
      <c r="AO118" s="158">
        <f t="shared" si="39"/>
        <v>9.8438834024916488E-3</v>
      </c>
      <c r="AP118" s="36"/>
      <c r="AQ118" s="122"/>
      <c r="AR118" s="37"/>
      <c r="AS118" s="37"/>
      <c r="AT118" s="37"/>
      <c r="AU118" s="38"/>
      <c r="AV118" s="61">
        <v>198.17958947830485</v>
      </c>
      <c r="AW118" s="61">
        <v>0.23200000000000001</v>
      </c>
      <c r="AX118" s="43">
        <v>1.8800732664505659E-3</v>
      </c>
      <c r="AY118" s="61">
        <v>5.9000000000000004E-2</v>
      </c>
      <c r="AZ118" s="63">
        <v>0.81300000000000006</v>
      </c>
      <c r="BB118" s="30">
        <v>38960</v>
      </c>
      <c r="BC118" s="27">
        <v>226.80500000000001</v>
      </c>
      <c r="BD118" s="72">
        <f t="shared" si="40"/>
        <v>1.2174386483217781E-2</v>
      </c>
      <c r="BE118" s="37">
        <f t="shared" si="41"/>
        <v>171.03159641052704</v>
      </c>
      <c r="BG118" s="120" t="s">
        <v>237</v>
      </c>
      <c r="BH118" s="27">
        <v>446657</v>
      </c>
      <c r="BI118" s="72">
        <f t="shared" si="42"/>
        <v>1.1905247370877392E-2</v>
      </c>
      <c r="BJ118" s="37">
        <f t="shared" si="43"/>
        <v>173.38832708992464</v>
      </c>
      <c r="BL118" s="129">
        <f t="shared" si="45"/>
        <v>1.8268464041883536E-2</v>
      </c>
      <c r="BM118" s="130">
        <f t="shared" si="46"/>
        <v>-1.4872326421503157E-2</v>
      </c>
      <c r="BN118" s="147">
        <v>38960</v>
      </c>
      <c r="BO118" s="27">
        <v>218.78854371575778</v>
      </c>
      <c r="BP118" s="27">
        <v>224.07810862061484</v>
      </c>
      <c r="BQ118" s="27">
        <v>322.47190555741952</v>
      </c>
      <c r="BR118" s="27">
        <v>261.45944312065615</v>
      </c>
    </row>
    <row r="119" spans="24:70">
      <c r="X119" s="48">
        <v>38990</v>
      </c>
      <c r="Y119" s="30">
        <v>38990</v>
      </c>
      <c r="Z119" s="27">
        <v>347.32299999999998</v>
      </c>
      <c r="AA119" s="46">
        <f t="shared" si="33"/>
        <v>1.7733707229738105</v>
      </c>
      <c r="AB119" s="36">
        <f t="shared" si="44"/>
        <v>174.51575461885918</v>
      </c>
      <c r="AC119" s="37">
        <f t="shared" si="29"/>
        <v>174.51575461885918</v>
      </c>
      <c r="AD119" s="37">
        <f t="shared" si="30"/>
        <v>174.45585295316488</v>
      </c>
      <c r="AE119" s="37">
        <v>263.93139976184386</v>
      </c>
      <c r="AF119" s="37">
        <v>148.56640616321886</v>
      </c>
      <c r="AG119" s="37">
        <v>295.38413423549588</v>
      </c>
      <c r="AH119" s="37">
        <v>223.81679699289714</v>
      </c>
      <c r="AI119" s="38">
        <v>228.86566990004297</v>
      </c>
      <c r="AJ119" s="156">
        <f t="shared" si="34"/>
        <v>1.7733707229738105</v>
      </c>
      <c r="AK119" s="158">
        <f t="shared" si="35"/>
        <v>9.4544553896527272E-3</v>
      </c>
      <c r="AL119" s="158">
        <f t="shared" si="36"/>
        <v>-5.4770718558982967E-3</v>
      </c>
      <c r="AM119" s="158">
        <f t="shared" si="37"/>
        <v>-8.4000407028017476E-2</v>
      </c>
      <c r="AN119" s="158">
        <f t="shared" si="38"/>
        <v>2.2982251226425721E-2</v>
      </c>
      <c r="AO119" s="158">
        <f t="shared" si="39"/>
        <v>2.1365591261455652E-2</v>
      </c>
      <c r="AP119" s="36"/>
      <c r="AQ119" s="122"/>
      <c r="AR119" s="37"/>
      <c r="AS119" s="37"/>
      <c r="AT119" s="37"/>
      <c r="AU119" s="38"/>
      <c r="AV119" s="61">
        <v>200.59964171553654</v>
      </c>
      <c r="AW119" s="61">
        <v>-0.76</v>
      </c>
      <c r="AX119" s="43">
        <v>-2.3109922637395419E-3</v>
      </c>
      <c r="AY119" s="61">
        <v>0.21099999999999999</v>
      </c>
      <c r="AZ119" s="63">
        <v>7.4999999999999997E-2</v>
      </c>
      <c r="BB119" s="30">
        <v>38989</v>
      </c>
      <c r="BC119" s="27">
        <v>228.17500000000001</v>
      </c>
      <c r="BD119" s="72">
        <f t="shared" si="40"/>
        <v>6.0404312074249233E-3</v>
      </c>
      <c r="BE119" s="37">
        <f t="shared" si="41"/>
        <v>172.06470100294089</v>
      </c>
      <c r="BG119" s="120" t="s">
        <v>238</v>
      </c>
      <c r="BH119" s="27">
        <v>449407</v>
      </c>
      <c r="BI119" s="72">
        <f t="shared" si="42"/>
        <v>6.156849663164321E-3</v>
      </c>
      <c r="BJ119" s="37">
        <f t="shared" si="43"/>
        <v>174.45585295316488</v>
      </c>
      <c r="BL119" s="129">
        <f t="shared" si="45"/>
        <v>1.1945278446451213E-2</v>
      </c>
      <c r="BM119" s="130">
        <f t="shared" si="46"/>
        <v>2.4908230567984857E-3</v>
      </c>
      <c r="BN119" s="147">
        <v>38989</v>
      </c>
      <c r="BO119" s="27">
        <v>223.81679699289714</v>
      </c>
      <c r="BP119" s="27">
        <v>228.86566990004297</v>
      </c>
      <c r="BQ119" s="27">
        <v>295.38413423549588</v>
      </c>
      <c r="BR119" s="27">
        <v>263.93139976184386</v>
      </c>
    </row>
    <row r="120" spans="24:70">
      <c r="X120" s="48">
        <v>39021</v>
      </c>
      <c r="Y120" s="30">
        <v>39021</v>
      </c>
      <c r="Z120" s="27">
        <v>358.23099999999999</v>
      </c>
      <c r="AA120" s="46">
        <f t="shared" si="33"/>
        <v>3.1405924744402292</v>
      </c>
      <c r="AB120" s="36">
        <f t="shared" si="44"/>
        <v>179.99658327513166</v>
      </c>
      <c r="AC120" s="37">
        <f t="shared" si="29"/>
        <v>179.99658327513166</v>
      </c>
      <c r="AD120" s="37">
        <f t="shared" si="30"/>
        <v>174.98185206032505</v>
      </c>
      <c r="AE120" s="37">
        <v>279.46346263461055</v>
      </c>
      <c r="AF120" s="37">
        <v>149.47567714616468</v>
      </c>
      <c r="AG120" s="37">
        <v>288.40847255144314</v>
      </c>
      <c r="AH120" s="37">
        <v>228.98160516829699</v>
      </c>
      <c r="AI120" s="38">
        <v>234.14730114468546</v>
      </c>
      <c r="AJ120" s="156">
        <f t="shared" si="34"/>
        <v>3.1405924744402292</v>
      </c>
      <c r="AK120" s="158">
        <f t="shared" si="35"/>
        <v>5.8848863328811563E-2</v>
      </c>
      <c r="AL120" s="158">
        <f t="shared" si="36"/>
        <v>6.1203000491705239E-3</v>
      </c>
      <c r="AM120" s="158">
        <f t="shared" si="37"/>
        <v>-2.3615559793375263E-2</v>
      </c>
      <c r="AN120" s="158">
        <f t="shared" si="38"/>
        <v>2.3076052578679951E-2</v>
      </c>
      <c r="AO120" s="158">
        <f t="shared" si="39"/>
        <v>2.3077428986834292E-2</v>
      </c>
      <c r="AP120" s="36"/>
      <c r="AQ120" s="122"/>
      <c r="AR120" s="37"/>
      <c r="AS120" s="37"/>
      <c r="AT120" s="37"/>
      <c r="AU120" s="38"/>
      <c r="AV120" s="61">
        <v>208.00332657916289</v>
      </c>
      <c r="AW120" s="61">
        <v>1.137</v>
      </c>
      <c r="AX120" s="43">
        <v>7.2698495641911887E-3</v>
      </c>
      <c r="AY120" s="61">
        <v>0.67300000000000004</v>
      </c>
      <c r="AZ120" s="63">
        <v>1.625</v>
      </c>
      <c r="BB120" s="30">
        <v>39021</v>
      </c>
      <c r="BC120" s="27">
        <v>228.80099999999999</v>
      </c>
      <c r="BD120" s="72">
        <f t="shared" si="40"/>
        <v>2.7435082721594117E-3</v>
      </c>
      <c r="BE120" s="37">
        <f t="shared" si="41"/>
        <v>172.53676193348909</v>
      </c>
      <c r="BG120" s="120" t="s">
        <v>122</v>
      </c>
      <c r="BH120" s="27">
        <v>450762</v>
      </c>
      <c r="BI120" s="72">
        <f t="shared" si="42"/>
        <v>3.0150843222289669E-3</v>
      </c>
      <c r="BJ120" s="37">
        <f t="shared" si="43"/>
        <v>174.98185206032505</v>
      </c>
      <c r="BL120" s="129">
        <f t="shared" si="45"/>
        <v>1.7210504533315629E-2</v>
      </c>
      <c r="BM120" s="130">
        <f t="shared" si="46"/>
        <v>-4.1638358795495933E-2</v>
      </c>
      <c r="BN120" s="147">
        <v>39021</v>
      </c>
      <c r="BO120" s="27">
        <v>228.98160516829699</v>
      </c>
      <c r="BP120" s="27">
        <v>234.14730114468546</v>
      </c>
      <c r="BQ120" s="27">
        <v>288.40847255144314</v>
      </c>
      <c r="BR120" s="27">
        <v>279.46346263461055</v>
      </c>
    </row>
    <row r="121" spans="24:70">
      <c r="X121" s="48">
        <v>39051</v>
      </c>
      <c r="Y121" s="30">
        <v>39051</v>
      </c>
      <c r="Z121" s="27">
        <v>361.97199999999998</v>
      </c>
      <c r="AA121" s="46">
        <f t="shared" si="33"/>
        <v>1.0442982321462901</v>
      </c>
      <c r="AB121" s="36">
        <f t="shared" si="44"/>
        <v>181.87628441219758</v>
      </c>
      <c r="AC121" s="37">
        <f t="shared" si="29"/>
        <v>181.87628441219758</v>
      </c>
      <c r="AD121" s="37">
        <f t="shared" si="30"/>
        <v>175.88594941868379</v>
      </c>
      <c r="AE121" s="37">
        <v>292.77700406112223</v>
      </c>
      <c r="AF121" s="37">
        <v>151.71484289465491</v>
      </c>
      <c r="AG121" s="37">
        <v>302.69431412653256</v>
      </c>
      <c r="AH121" s="37">
        <v>231.91625378095702</v>
      </c>
      <c r="AI121" s="38">
        <v>235.2240512727702</v>
      </c>
      <c r="AJ121" s="156">
        <f t="shared" si="34"/>
        <v>1.0442982321462901</v>
      </c>
      <c r="AK121" s="158">
        <f t="shared" si="35"/>
        <v>4.7639649566350251E-2</v>
      </c>
      <c r="AL121" s="158">
        <f t="shared" si="36"/>
        <v>1.4980134502422526E-2</v>
      </c>
      <c r="AM121" s="158">
        <f t="shared" si="37"/>
        <v>4.9533363041341483E-2</v>
      </c>
      <c r="AN121" s="158">
        <f t="shared" si="38"/>
        <v>1.2816088919034074E-2</v>
      </c>
      <c r="AO121" s="158">
        <f t="shared" si="39"/>
        <v>4.5986014906889139E-3</v>
      </c>
      <c r="AP121" s="36"/>
      <c r="AQ121" s="122"/>
      <c r="AR121" s="37"/>
      <c r="AS121" s="37"/>
      <c r="AT121" s="37"/>
      <c r="AU121" s="38"/>
      <c r="AV121" s="61">
        <v>213.2046874170243</v>
      </c>
      <c r="AW121" s="61">
        <v>2.3570000000000002</v>
      </c>
      <c r="AX121" s="43">
        <v>2.200504744608156E-2</v>
      </c>
      <c r="AY121" s="61">
        <v>0.48499999999999999</v>
      </c>
      <c r="AZ121" s="63">
        <v>1.7830000000000001</v>
      </c>
      <c r="BB121" s="30">
        <v>39051</v>
      </c>
      <c r="BC121" s="27">
        <v>230.047</v>
      </c>
      <c r="BD121" s="72">
        <f t="shared" si="40"/>
        <v>5.445780394316424E-3</v>
      </c>
      <c r="BE121" s="37">
        <f t="shared" si="41"/>
        <v>173.47635924892532</v>
      </c>
      <c r="BG121" s="120" t="s">
        <v>123</v>
      </c>
      <c r="BH121" s="27">
        <v>453091</v>
      </c>
      <c r="BI121" s="72">
        <f t="shared" si="42"/>
        <v>5.166806430000781E-3</v>
      </c>
      <c r="BJ121" s="37">
        <f t="shared" si="43"/>
        <v>175.88594941868379</v>
      </c>
      <c r="BL121" s="129">
        <f t="shared" si="45"/>
        <v>7.8048943757318412E-3</v>
      </c>
      <c r="BM121" s="130">
        <f t="shared" si="46"/>
        <v>-3.9834755190618409E-2</v>
      </c>
      <c r="BN121" s="147">
        <v>39051</v>
      </c>
      <c r="BO121" s="27">
        <v>231.91625378095702</v>
      </c>
      <c r="BP121" s="27">
        <v>235.2240512727702</v>
      </c>
      <c r="BQ121" s="27">
        <v>302.69431412653256</v>
      </c>
      <c r="BR121" s="27">
        <v>292.77700406112223</v>
      </c>
    </row>
    <row r="122" spans="24:70">
      <c r="X122" s="48">
        <v>39082</v>
      </c>
      <c r="Y122" s="30">
        <v>39082</v>
      </c>
      <c r="Z122" s="27">
        <v>371.49200000000002</v>
      </c>
      <c r="AA122" s="46">
        <f t="shared" si="33"/>
        <v>2.6300376824726968</v>
      </c>
      <c r="AB122" s="36">
        <f t="shared" si="44"/>
        <v>186.65969922771959</v>
      </c>
      <c r="AC122" s="37">
        <f t="shared" si="29"/>
        <v>186.65969922771959</v>
      </c>
      <c r="AD122" s="37">
        <f t="shared" si="30"/>
        <v>173.55524931581311</v>
      </c>
      <c r="AE122" s="37">
        <v>297.35610183192267</v>
      </c>
      <c r="AF122" s="37">
        <v>152.44484731228536</v>
      </c>
      <c r="AG122" s="37">
        <v>289.25160427204258</v>
      </c>
      <c r="AH122" s="37">
        <v>239.73350135606313</v>
      </c>
      <c r="AI122" s="38">
        <v>239.89510367717889</v>
      </c>
      <c r="AJ122" s="156">
        <f t="shared" si="34"/>
        <v>2.6300376824726968</v>
      </c>
      <c r="AK122" s="158">
        <f t="shared" si="35"/>
        <v>1.564022347139149E-2</v>
      </c>
      <c r="AL122" s="158">
        <f t="shared" si="36"/>
        <v>4.8116875297252726E-3</v>
      </c>
      <c r="AM122" s="158">
        <f t="shared" si="37"/>
        <v>-4.4410182904428885E-2</v>
      </c>
      <c r="AN122" s="158">
        <f t="shared" si="38"/>
        <v>3.3707200110646207E-2</v>
      </c>
      <c r="AO122" s="158">
        <f t="shared" si="39"/>
        <v>1.9857886041559913E-2</v>
      </c>
      <c r="AP122" s="36"/>
      <c r="AQ122" s="122"/>
      <c r="AR122" s="37"/>
      <c r="AS122" s="37"/>
      <c r="AT122" s="37"/>
      <c r="AU122" s="38"/>
      <c r="AV122" s="61">
        <v>217.59652219497713</v>
      </c>
      <c r="AW122" s="61">
        <v>1.27</v>
      </c>
      <c r="AX122" s="43">
        <v>4.7479855592169606E-4</v>
      </c>
      <c r="AY122" s="61">
        <v>0.82500000000000007</v>
      </c>
      <c r="AZ122" s="63">
        <v>1.786</v>
      </c>
      <c r="BB122" s="30">
        <v>39080</v>
      </c>
      <c r="BC122" s="27">
        <v>227.18899999999999</v>
      </c>
      <c r="BD122" s="72">
        <f t="shared" si="40"/>
        <v>-1.2423548231448422E-2</v>
      </c>
      <c r="BE122" s="37">
        <f t="shared" si="41"/>
        <v>171.32116733278022</v>
      </c>
      <c r="BG122" s="120" t="s">
        <v>124</v>
      </c>
      <c r="BH122" s="27">
        <v>447087</v>
      </c>
      <c r="BI122" s="72">
        <f t="shared" si="42"/>
        <v>-1.3251201193579254E-2</v>
      </c>
      <c r="BJ122" s="37">
        <f t="shared" si="43"/>
        <v>173.55524931581311</v>
      </c>
      <c r="BL122" s="129">
        <f t="shared" si="45"/>
        <v>6.5245878155738568E-3</v>
      </c>
      <c r="BM122" s="130">
        <f t="shared" si="46"/>
        <v>-9.1156356558176332E-3</v>
      </c>
      <c r="BN122" s="147">
        <v>39080</v>
      </c>
      <c r="BO122" s="27">
        <v>239.73350135606313</v>
      </c>
      <c r="BP122" s="27">
        <v>239.89510367717889</v>
      </c>
      <c r="BQ122" s="27">
        <v>289.25160427204258</v>
      </c>
      <c r="BR122" s="27">
        <v>297.35610183192267</v>
      </c>
    </row>
    <row r="123" spans="24:70">
      <c r="X123" s="48">
        <v>39113</v>
      </c>
      <c r="Y123" s="30">
        <v>39113</v>
      </c>
      <c r="Z123" s="27">
        <v>378.21699999999998</v>
      </c>
      <c r="AA123" s="46">
        <f t="shared" si="33"/>
        <v>1.8102677850397653</v>
      </c>
      <c r="AB123" s="36">
        <f t="shared" si="44"/>
        <v>190.03873963049111</v>
      </c>
      <c r="AC123" s="37">
        <f t="shared" si="29"/>
        <v>190.03873963049111</v>
      </c>
      <c r="AD123" s="37">
        <f t="shared" si="30"/>
        <v>172.96985695153447</v>
      </c>
      <c r="AE123" s="37">
        <v>300.90288074845358</v>
      </c>
      <c r="AF123" s="37">
        <v>153.14790110601018</v>
      </c>
      <c r="AG123" s="37">
        <v>276.84617430732828</v>
      </c>
      <c r="AH123" s="37">
        <v>239.72860230828903</v>
      </c>
      <c r="AI123" s="38">
        <v>244.74432379008229</v>
      </c>
      <c r="AJ123" s="156">
        <f t="shared" si="34"/>
        <v>1.8102677850397653</v>
      </c>
      <c r="AK123" s="158">
        <f t="shared" si="35"/>
        <v>1.1927715270277917E-2</v>
      </c>
      <c r="AL123" s="158">
        <f t="shared" si="36"/>
        <v>4.6118567214319395E-3</v>
      </c>
      <c r="AM123" s="158">
        <f t="shared" si="37"/>
        <v>-4.2888024755938559E-2</v>
      </c>
      <c r="AN123" s="158">
        <f t="shared" si="38"/>
        <v>-2.0435390741813109E-5</v>
      </c>
      <c r="AO123" s="158">
        <f t="shared" si="39"/>
        <v>2.0213918661003083E-2</v>
      </c>
      <c r="AP123" s="36"/>
      <c r="AQ123" s="122"/>
      <c r="AR123" s="37"/>
      <c r="AS123" s="37"/>
      <c r="AT123" s="37"/>
      <c r="AU123" s="38"/>
      <c r="AV123" s="61">
        <v>220.20872481619284</v>
      </c>
      <c r="AW123" s="61">
        <v>0.372</v>
      </c>
      <c r="AX123" s="43">
        <v>9.827980147307569E-3</v>
      </c>
      <c r="AY123" s="61">
        <v>0.83899999999999997</v>
      </c>
      <c r="AZ123" s="63">
        <v>1.294</v>
      </c>
      <c r="BB123" s="30">
        <v>39113</v>
      </c>
      <c r="BC123" s="27">
        <v>226.23099999999999</v>
      </c>
      <c r="BD123" s="72">
        <f t="shared" si="40"/>
        <v>-4.2167534519716998E-3</v>
      </c>
      <c r="BE123" s="37">
        <f t="shared" si="41"/>
        <v>170.59874820903389</v>
      </c>
      <c r="BG123" s="120" t="s">
        <v>239</v>
      </c>
      <c r="BH123" s="27">
        <v>445579</v>
      </c>
      <c r="BI123" s="72">
        <f t="shared" si="42"/>
        <v>-3.3729453104205387E-3</v>
      </c>
      <c r="BJ123" s="37">
        <f t="shared" si="43"/>
        <v>172.96985695153447</v>
      </c>
      <c r="BL123" s="129">
        <f t="shared" si="45"/>
        <v>7.364866269988557E-3</v>
      </c>
      <c r="BM123" s="130">
        <f t="shared" si="46"/>
        <v>-4.5628490002893596E-3</v>
      </c>
      <c r="BN123" s="147">
        <v>39113</v>
      </c>
      <c r="BO123" s="27">
        <v>239.72860230828903</v>
      </c>
      <c r="BP123" s="27">
        <v>244.74432379008229</v>
      </c>
      <c r="BQ123" s="27">
        <v>276.84617430732828</v>
      </c>
      <c r="BR123" s="27">
        <v>300.90288074845358</v>
      </c>
    </row>
    <row r="124" spans="24:70">
      <c r="X124" s="48">
        <v>39141</v>
      </c>
      <c r="Y124" s="30">
        <v>39141</v>
      </c>
      <c r="Z124" s="27">
        <v>373.55099999999999</v>
      </c>
      <c r="AA124" s="46">
        <f t="shared" si="33"/>
        <v>-1.2336833087883359</v>
      </c>
      <c r="AB124" s="36">
        <f t="shared" si="44"/>
        <v>187.69426341943802</v>
      </c>
      <c r="AC124" s="37">
        <f t="shared" si="29"/>
        <v>187.69426341943802</v>
      </c>
      <c r="AD124" s="37">
        <f t="shared" si="30"/>
        <v>174.81260068709861</v>
      </c>
      <c r="AE124" s="37">
        <v>301.1442748238203</v>
      </c>
      <c r="AF124" s="37">
        <v>152.38325431327854</v>
      </c>
      <c r="AG124" s="37">
        <v>292.26135664114508</v>
      </c>
      <c r="AH124" s="37">
        <v>239.12877566699683</v>
      </c>
      <c r="AI124" s="38">
        <v>242.41948339618509</v>
      </c>
      <c r="AJ124" s="156">
        <f t="shared" si="34"/>
        <v>-1.2336833087883359</v>
      </c>
      <c r="AK124" s="158">
        <f t="shared" si="35"/>
        <v>8.0223251690481057E-4</v>
      </c>
      <c r="AL124" s="158">
        <f t="shared" si="36"/>
        <v>-4.9928649835190297E-3</v>
      </c>
      <c r="AM124" s="158">
        <f t="shared" si="37"/>
        <v>5.5681399146604527E-2</v>
      </c>
      <c r="AN124" s="158">
        <f t="shared" si="38"/>
        <v>-2.5021071141141382E-3</v>
      </c>
      <c r="AO124" s="158">
        <f t="shared" si="39"/>
        <v>-9.4990574567572761E-3</v>
      </c>
      <c r="AP124" s="36"/>
      <c r="AQ124" s="122"/>
      <c r="AR124" s="37"/>
      <c r="AS124" s="37"/>
      <c r="AT124" s="37"/>
      <c r="AU124" s="38"/>
      <c r="AV124" s="61">
        <v>219.15345673376501</v>
      </c>
      <c r="AW124" s="61">
        <v>0.223</v>
      </c>
      <c r="AX124" s="43">
        <v>-1.2028699695640355E-2</v>
      </c>
      <c r="AY124" s="61">
        <v>0.23500000000000001</v>
      </c>
      <c r="AZ124" s="63">
        <v>0.82000000000000006</v>
      </c>
      <c r="BB124" s="30">
        <v>39141</v>
      </c>
      <c r="BC124" s="27">
        <v>228.62899999999999</v>
      </c>
      <c r="BD124" s="72">
        <f t="shared" si="40"/>
        <v>1.0599785175329668E-2</v>
      </c>
      <c r="BE124" s="37">
        <f t="shared" si="41"/>
        <v>172.40705829122979</v>
      </c>
      <c r="BG124" s="120" t="s">
        <v>240</v>
      </c>
      <c r="BH124" s="27">
        <v>450326</v>
      </c>
      <c r="BI124" s="72">
        <f t="shared" si="42"/>
        <v>1.0653554139669952E-2</v>
      </c>
      <c r="BJ124" s="37">
        <f t="shared" si="43"/>
        <v>174.81260068709861</v>
      </c>
      <c r="BL124" s="129">
        <f t="shared" si="45"/>
        <v>-8.4163947410670348E-4</v>
      </c>
      <c r="BM124" s="130">
        <f t="shared" si="46"/>
        <v>-1.643871991011514E-3</v>
      </c>
      <c r="BN124" s="147">
        <v>39141</v>
      </c>
      <c r="BO124" s="27">
        <v>239.12877566699683</v>
      </c>
      <c r="BP124" s="27">
        <v>242.41948339618509</v>
      </c>
      <c r="BQ124" s="27">
        <v>292.26135664114508</v>
      </c>
      <c r="BR124" s="27">
        <v>301.1442748238203</v>
      </c>
    </row>
    <row r="125" spans="24:70">
      <c r="X125" s="48">
        <v>39172</v>
      </c>
      <c r="Y125" s="30">
        <v>39172</v>
      </c>
      <c r="Z125" s="27">
        <v>378.63200000000001</v>
      </c>
      <c r="AA125" s="46">
        <f t="shared" si="33"/>
        <v>1.3601891040313063</v>
      </c>
      <c r="AB125" s="36">
        <f t="shared" si="44"/>
        <v>190.24726033936102</v>
      </c>
      <c r="AC125" s="37">
        <f t="shared" si="29"/>
        <v>190.24726033936102</v>
      </c>
      <c r="AD125" s="37">
        <f t="shared" si="30"/>
        <v>174.04126472700466</v>
      </c>
      <c r="AE125" s="37">
        <v>308.85931549125769</v>
      </c>
      <c r="AF125" s="37">
        <v>151.41942719804237</v>
      </c>
      <c r="AG125" s="37">
        <v>302.74991524540434</v>
      </c>
      <c r="AH125" s="37">
        <v>242.65797050643556</v>
      </c>
      <c r="AI125" s="38">
        <v>243.05780619749621</v>
      </c>
      <c r="AJ125" s="156">
        <f t="shared" si="34"/>
        <v>1.3601891040313063</v>
      </c>
      <c r="AK125" s="158">
        <f t="shared" si="35"/>
        <v>2.5619084646224755E-2</v>
      </c>
      <c r="AL125" s="158">
        <f t="shared" si="36"/>
        <v>-6.3250198952614634E-3</v>
      </c>
      <c r="AM125" s="158">
        <f t="shared" si="37"/>
        <v>3.5887599800399572E-2</v>
      </c>
      <c r="AN125" s="158">
        <f t="shared" si="38"/>
        <v>1.4758553543356756E-2</v>
      </c>
      <c r="AO125" s="158">
        <f t="shared" si="39"/>
        <v>2.6331332464226698E-3</v>
      </c>
      <c r="AP125" s="36"/>
      <c r="AQ125" s="122"/>
      <c r="AR125" s="37"/>
      <c r="AS125" s="37"/>
      <c r="AT125" s="37"/>
      <c r="AU125" s="38"/>
      <c r="AV125" s="61">
        <v>223.25828392752652</v>
      </c>
      <c r="AW125" s="61">
        <v>-0.09</v>
      </c>
      <c r="AX125" s="43">
        <v>-1.8720024285436954E-2</v>
      </c>
      <c r="AY125" s="61">
        <v>0.92100000000000004</v>
      </c>
      <c r="AZ125" s="63">
        <v>1.155</v>
      </c>
      <c r="BB125" s="30">
        <v>39171</v>
      </c>
      <c r="BC125" s="27">
        <v>227.48699999999999</v>
      </c>
      <c r="BD125" s="72">
        <f t="shared" si="40"/>
        <v>-4.9949918864186094E-3</v>
      </c>
      <c r="BE125" s="37">
        <f t="shared" si="41"/>
        <v>171.5458864339038</v>
      </c>
      <c r="BG125" s="120" t="s">
        <v>241</v>
      </c>
      <c r="BH125" s="27">
        <v>448339</v>
      </c>
      <c r="BI125" s="72">
        <f t="shared" si="42"/>
        <v>-4.4123590465573459E-3</v>
      </c>
      <c r="BJ125" s="37">
        <f t="shared" si="43"/>
        <v>174.04126472700466</v>
      </c>
      <c r="BL125" s="129">
        <f t="shared" si="45"/>
        <v>4.5947659968778587E-3</v>
      </c>
      <c r="BM125" s="130">
        <f t="shared" si="46"/>
        <v>-2.1024318649346896E-2</v>
      </c>
      <c r="BN125" s="147">
        <v>39171</v>
      </c>
      <c r="BO125" s="27">
        <v>242.65797050643556</v>
      </c>
      <c r="BP125" s="27">
        <v>243.05780619749621</v>
      </c>
      <c r="BQ125" s="27">
        <v>302.74991524540434</v>
      </c>
      <c r="BR125" s="27">
        <v>308.85931549125769</v>
      </c>
    </row>
    <row r="126" spans="24:70">
      <c r="X126" s="48">
        <v>39202</v>
      </c>
      <c r="Y126" s="30">
        <v>39202</v>
      </c>
      <c r="Z126" s="27">
        <v>391.55</v>
      </c>
      <c r="AA126" s="46">
        <f t="shared" si="33"/>
        <v>3.4117560058315233</v>
      </c>
      <c r="AB126" s="36">
        <f t="shared" si="44"/>
        <v>196.73803266991911</v>
      </c>
      <c r="AC126" s="37">
        <f t="shared" si="29"/>
        <v>196.73803266991911</v>
      </c>
      <c r="AD126" s="37">
        <f t="shared" si="30"/>
        <v>173.75245045709531</v>
      </c>
      <c r="AE126" s="37">
        <v>320.09336622409069</v>
      </c>
      <c r="AF126" s="37">
        <v>153.02883706188268</v>
      </c>
      <c r="AG126" s="37">
        <v>304.68319349339561</v>
      </c>
      <c r="AH126" s="37">
        <v>239.63463001129807</v>
      </c>
      <c r="AI126" s="38">
        <v>239.72652507688295</v>
      </c>
      <c r="AJ126" s="156">
        <f t="shared" si="34"/>
        <v>3.4117560058315233</v>
      </c>
      <c r="AK126" s="158">
        <f t="shared" si="35"/>
        <v>3.6372711358777066E-2</v>
      </c>
      <c r="AL126" s="158">
        <f t="shared" si="36"/>
        <v>1.062882018260014E-2</v>
      </c>
      <c r="AM126" s="158">
        <f t="shared" si="37"/>
        <v>6.3857268016878077E-3</v>
      </c>
      <c r="AN126" s="158">
        <f t="shared" si="38"/>
        <v>-1.2459267209841363E-2</v>
      </c>
      <c r="AO126" s="158">
        <f t="shared" si="39"/>
        <v>-1.370571541284471E-2</v>
      </c>
      <c r="AP126" s="36"/>
      <c r="AQ126" s="122"/>
      <c r="AR126" s="37"/>
      <c r="AS126" s="37"/>
      <c r="AT126" s="37"/>
      <c r="AU126" s="38"/>
      <c r="AV126" s="61">
        <v>233.23646238670841</v>
      </c>
      <c r="AW126" s="61">
        <v>1.627</v>
      </c>
      <c r="AX126" s="43">
        <v>1.457689844954646E-2</v>
      </c>
      <c r="AY126" s="61">
        <v>0.76600000000000001</v>
      </c>
      <c r="AZ126" s="63">
        <v>1.6759999999999999</v>
      </c>
      <c r="BB126" s="30">
        <v>39202</v>
      </c>
      <c r="BC126" s="27">
        <v>227.20599999999999</v>
      </c>
      <c r="BD126" s="72">
        <f t="shared" si="40"/>
        <v>-1.2352354200459992E-3</v>
      </c>
      <c r="BE126" s="37">
        <f t="shared" si="41"/>
        <v>171.33398687881746</v>
      </c>
      <c r="BG126" s="120" t="s">
        <v>242</v>
      </c>
      <c r="BH126" s="27">
        <v>447595</v>
      </c>
      <c r="BI126" s="72">
        <f t="shared" si="42"/>
        <v>-1.6594585793339167E-3</v>
      </c>
      <c r="BJ126" s="37">
        <f t="shared" si="43"/>
        <v>173.75245045709531</v>
      </c>
      <c r="BL126" s="129">
        <f t="shared" si="45"/>
        <v>1.6229050739490658E-2</v>
      </c>
      <c r="BM126" s="130">
        <f t="shared" si="46"/>
        <v>-2.0143660619286408E-2</v>
      </c>
      <c r="BN126" s="147">
        <v>39202</v>
      </c>
      <c r="BO126" s="27">
        <v>239.63463001129807</v>
      </c>
      <c r="BP126" s="27">
        <v>239.72652507688295</v>
      </c>
      <c r="BQ126" s="27">
        <v>304.68319349339561</v>
      </c>
      <c r="BR126" s="27">
        <v>320.09336622409069</v>
      </c>
    </row>
    <row r="127" spans="24:70">
      <c r="X127" s="48">
        <v>39233</v>
      </c>
      <c r="Y127" s="30">
        <v>39233</v>
      </c>
      <c r="Z127" s="27">
        <v>403.733</v>
      </c>
      <c r="AA127" s="46">
        <f t="shared" si="33"/>
        <v>3.1114800153237088</v>
      </c>
      <c r="AB127" s="36">
        <f t="shared" si="44"/>
        <v>202.85949723898466</v>
      </c>
      <c r="AC127" s="37">
        <f t="shared" si="29"/>
        <v>202.85949723898466</v>
      </c>
      <c r="AD127" s="37">
        <f t="shared" si="30"/>
        <v>171.83400943304684</v>
      </c>
      <c r="AE127" s="37">
        <v>329.26774863835357</v>
      </c>
      <c r="AF127" s="37">
        <v>154.84249009799561</v>
      </c>
      <c r="AG127" s="37">
        <v>300.1257247333977</v>
      </c>
      <c r="AH127" s="37">
        <v>240.28976133110041</v>
      </c>
      <c r="AI127" s="38">
        <v>241.59275628291562</v>
      </c>
      <c r="AJ127" s="156">
        <f t="shared" si="34"/>
        <v>3.1114800153237088</v>
      </c>
      <c r="AK127" s="158">
        <f t="shared" si="35"/>
        <v>2.8661582470409952E-2</v>
      </c>
      <c r="AL127" s="158">
        <f t="shared" si="36"/>
        <v>1.1851707631937991E-2</v>
      </c>
      <c r="AM127" s="158">
        <f t="shared" si="37"/>
        <v>-1.4958057606471509E-2</v>
      </c>
      <c r="AN127" s="158">
        <f t="shared" si="38"/>
        <v>2.733875816577358E-3</v>
      </c>
      <c r="AO127" s="158">
        <f t="shared" si="39"/>
        <v>7.7848340121484672E-3</v>
      </c>
      <c r="AP127" s="36"/>
      <c r="AQ127" s="122"/>
      <c r="AR127" s="37"/>
      <c r="AS127" s="37"/>
      <c r="AT127" s="37"/>
      <c r="AU127" s="38"/>
      <c r="AV127" s="61">
        <v>240.00226059275266</v>
      </c>
      <c r="AW127" s="61">
        <v>1.8109999999999999</v>
      </c>
      <c r="AX127" s="43">
        <v>1.1664932881897849E-2</v>
      </c>
      <c r="AY127" s="61">
        <v>1.2610000000000001</v>
      </c>
      <c r="AZ127" s="63">
        <v>2.1470000000000002</v>
      </c>
      <c r="BB127" s="30">
        <v>39233</v>
      </c>
      <c r="BC127" s="27">
        <v>224.65299999999999</v>
      </c>
      <c r="BD127" s="72">
        <f t="shared" si="40"/>
        <v>-1.1236499036117009E-2</v>
      </c>
      <c r="BE127" s="37">
        <f t="shared" si="41"/>
        <v>169.40879270039954</v>
      </c>
      <c r="BG127" s="120" t="s">
        <v>243</v>
      </c>
      <c r="BH127" s="27">
        <v>442653</v>
      </c>
      <c r="BI127" s="72">
        <f t="shared" si="42"/>
        <v>-1.1041231470414137E-2</v>
      </c>
      <c r="BJ127" s="37">
        <f t="shared" si="43"/>
        <v>171.83400943304684</v>
      </c>
      <c r="BL127" s="129">
        <f t="shared" si="45"/>
        <v>1.0036784341411475E-2</v>
      </c>
      <c r="BM127" s="130">
        <f t="shared" si="46"/>
        <v>-1.8624798128998477E-2</v>
      </c>
      <c r="BN127" s="147">
        <v>39233</v>
      </c>
      <c r="BO127" s="27">
        <v>240.28976133110041</v>
      </c>
      <c r="BP127" s="27">
        <v>241.59275628291562</v>
      </c>
      <c r="BQ127" s="27">
        <v>300.1257247333977</v>
      </c>
      <c r="BR127" s="27">
        <v>329.26774863835357</v>
      </c>
    </row>
    <row r="128" spans="24:70">
      <c r="X128" s="48">
        <v>39263</v>
      </c>
      <c r="Y128" s="30">
        <v>39263</v>
      </c>
      <c r="Z128" s="27">
        <v>399.59800000000001</v>
      </c>
      <c r="AA128" s="46">
        <f t="shared" si="33"/>
        <v>-1.0241917306734849</v>
      </c>
      <c r="AB128" s="36">
        <f t="shared" si="44"/>
        <v>200.78182704337718</v>
      </c>
      <c r="AC128" s="37">
        <f t="shared" si="29"/>
        <v>200.78182704337718</v>
      </c>
      <c r="AD128" s="37">
        <f t="shared" si="30"/>
        <v>170.80607907455226</v>
      </c>
      <c r="AE128" s="37">
        <v>324.68649895350711</v>
      </c>
      <c r="AF128" s="37">
        <v>156.55799653431279</v>
      </c>
      <c r="AG128" s="37">
        <v>314.0004826263355</v>
      </c>
      <c r="AH128" s="37">
        <v>232.22683246386106</v>
      </c>
      <c r="AI128" s="38">
        <v>232.82062782961847</v>
      </c>
      <c r="AJ128" s="156">
        <f t="shared" si="34"/>
        <v>-1.0241917306734849</v>
      </c>
      <c r="AK128" s="158">
        <f t="shared" si="35"/>
        <v>-1.3913447957753733E-2</v>
      </c>
      <c r="AL128" s="158">
        <f t="shared" si="36"/>
        <v>1.1079041904011433E-2</v>
      </c>
      <c r="AM128" s="158">
        <f t="shared" si="37"/>
        <v>4.6229818870950679E-2</v>
      </c>
      <c r="AN128" s="158">
        <f t="shared" si="38"/>
        <v>-3.355502466095206E-2</v>
      </c>
      <c r="AO128" s="158">
        <f t="shared" si="39"/>
        <v>-3.630956734077162E-2</v>
      </c>
      <c r="AP128" s="36"/>
      <c r="AQ128" s="122"/>
      <c r="AR128" s="37"/>
      <c r="AS128" s="37"/>
      <c r="AT128" s="37"/>
      <c r="AU128" s="38"/>
      <c r="AV128" s="61">
        <v>238.23519811123566</v>
      </c>
      <c r="AW128" s="61">
        <v>1.5070000000000001</v>
      </c>
      <c r="AX128" s="43">
        <v>1.779411379560103E-2</v>
      </c>
      <c r="AY128" s="61">
        <v>0.70799999999999996</v>
      </c>
      <c r="AZ128" s="63">
        <v>0.52600000000000002</v>
      </c>
      <c r="BB128" s="30">
        <v>39262</v>
      </c>
      <c r="BC128" s="27">
        <v>223.20599999999999</v>
      </c>
      <c r="BD128" s="72">
        <f t="shared" si="40"/>
        <v>-6.4410446332788807E-3</v>
      </c>
      <c r="BE128" s="37">
        <f t="shared" si="41"/>
        <v>168.31762310534637</v>
      </c>
      <c r="BG128" s="120" t="s">
        <v>244</v>
      </c>
      <c r="BH128" s="27">
        <v>440005</v>
      </c>
      <c r="BI128" s="72">
        <f t="shared" si="42"/>
        <v>-5.9821123995544845E-3</v>
      </c>
      <c r="BJ128" s="37">
        <f t="shared" si="43"/>
        <v>170.80607907455226</v>
      </c>
      <c r="BL128" s="129">
        <f t="shared" si="45"/>
        <v>-8.1120148531446667E-3</v>
      </c>
      <c r="BM128" s="130">
        <f t="shared" si="46"/>
        <v>5.8014331046090661E-3</v>
      </c>
      <c r="BN128" s="147">
        <v>39262</v>
      </c>
      <c r="BO128" s="27">
        <v>232.22683246386106</v>
      </c>
      <c r="BP128" s="27">
        <v>232.82062782961847</v>
      </c>
      <c r="BQ128" s="27">
        <v>314.0004826263355</v>
      </c>
      <c r="BR128" s="27">
        <v>324.68649895350711</v>
      </c>
    </row>
    <row r="129" spans="24:70">
      <c r="X129" s="48">
        <v>39294</v>
      </c>
      <c r="Y129" s="30">
        <v>39294</v>
      </c>
      <c r="Z129" s="27">
        <v>387.27800000000002</v>
      </c>
      <c r="AA129" s="46">
        <f t="shared" si="33"/>
        <v>-3.083098514006577</v>
      </c>
      <c r="AB129" s="36">
        <f t="shared" si="44"/>
        <v>194.59152551740755</v>
      </c>
      <c r="AC129" s="37">
        <f t="shared" si="29"/>
        <v>194.59152551740755</v>
      </c>
      <c r="AD129" s="37">
        <f t="shared" si="30"/>
        <v>173.28002173870863</v>
      </c>
      <c r="AE129" s="37">
        <v>309.02484204660311</v>
      </c>
      <c r="AF129" s="37">
        <v>156.07051473211237</v>
      </c>
      <c r="AG129" s="37">
        <v>333.59395231931808</v>
      </c>
      <c r="AH129" s="37">
        <v>225.42658362017161</v>
      </c>
      <c r="AI129" s="38">
        <v>225.19029309521267</v>
      </c>
      <c r="AJ129" s="156">
        <f t="shared" si="34"/>
        <v>-3.083098514006577</v>
      </c>
      <c r="AK129" s="158">
        <f t="shared" si="35"/>
        <v>-4.8236243137250501E-2</v>
      </c>
      <c r="AL129" s="158">
        <f t="shared" si="36"/>
        <v>-3.1137457874506058E-3</v>
      </c>
      <c r="AM129" s="158">
        <f t="shared" si="37"/>
        <v>6.2399489099827399E-2</v>
      </c>
      <c r="AN129" s="158">
        <f t="shared" si="38"/>
        <v>-2.9282786883585876E-2</v>
      </c>
      <c r="AO129" s="158">
        <f t="shared" si="39"/>
        <v>-3.2773447978113879E-2</v>
      </c>
      <c r="AP129" s="36"/>
      <c r="AQ129" s="122"/>
      <c r="AR129" s="37"/>
      <c r="AS129" s="37"/>
      <c r="AT129" s="37"/>
      <c r="AU129" s="38"/>
      <c r="AV129" s="61">
        <v>233.00772352950622</v>
      </c>
      <c r="AW129" s="61">
        <v>0.79300000000000004</v>
      </c>
      <c r="AX129" s="43">
        <v>-1.0495295256109594E-2</v>
      </c>
      <c r="AY129" s="61">
        <v>-4.8000000000000001E-2</v>
      </c>
      <c r="AZ129" s="63">
        <v>0.191</v>
      </c>
      <c r="BB129" s="30">
        <v>39294</v>
      </c>
      <c r="BC129" s="27">
        <v>226.57</v>
      </c>
      <c r="BD129" s="72">
        <f t="shared" si="40"/>
        <v>1.5071279445893149E-2</v>
      </c>
      <c r="BE129" s="37">
        <f t="shared" si="41"/>
        <v>170.85438503883557</v>
      </c>
      <c r="BG129" s="120" t="s">
        <v>245</v>
      </c>
      <c r="BH129" s="27">
        <v>446378</v>
      </c>
      <c r="BI129" s="72">
        <f t="shared" si="42"/>
        <v>1.4483926319019069E-2</v>
      </c>
      <c r="BJ129" s="37">
        <f t="shared" si="43"/>
        <v>173.28002173870863</v>
      </c>
      <c r="BL129" s="129">
        <f t="shared" si="45"/>
        <v>-8.1735294105233502E-3</v>
      </c>
      <c r="BM129" s="130">
        <f t="shared" si="46"/>
        <v>4.006271372672715E-2</v>
      </c>
      <c r="BN129" s="147">
        <v>39294</v>
      </c>
      <c r="BO129" s="27">
        <v>225.42658362017161</v>
      </c>
      <c r="BP129" s="27">
        <v>225.19029309521267</v>
      </c>
      <c r="BQ129" s="27">
        <v>333.59395231931808</v>
      </c>
      <c r="BR129" s="27">
        <v>309.02484204660311</v>
      </c>
    </row>
    <row r="130" spans="24:70">
      <c r="X130" s="48">
        <v>39325</v>
      </c>
      <c r="Y130" s="30">
        <v>39325</v>
      </c>
      <c r="Z130" s="27">
        <v>386.64100000000002</v>
      </c>
      <c r="AA130" s="46">
        <f t="shared" si="33"/>
        <v>-0.16448132865796161</v>
      </c>
      <c r="AB130" s="36">
        <f t="shared" si="44"/>
        <v>194.27145879078071</v>
      </c>
      <c r="AC130" s="37">
        <f t="shared" si="29"/>
        <v>194.27145879078071</v>
      </c>
      <c r="AD130" s="37">
        <f t="shared" si="30"/>
        <v>174.87626404767005</v>
      </c>
      <c r="AE130" s="37">
        <v>311.03839276286777</v>
      </c>
      <c r="AF130" s="37">
        <v>152.96971886843892</v>
      </c>
      <c r="AG130" s="37">
        <v>322.69522152665894</v>
      </c>
      <c r="AH130" s="37">
        <v>227.27875798669558</v>
      </c>
      <c r="AI130" s="38">
        <v>229.29898531063503</v>
      </c>
      <c r="AJ130" s="156">
        <f t="shared" si="34"/>
        <v>-0.16448132865796161</v>
      </c>
      <c r="AK130" s="158">
        <f t="shared" si="35"/>
        <v>6.5158215207856696E-3</v>
      </c>
      <c r="AL130" s="158">
        <f t="shared" si="36"/>
        <v>-1.9867915916057743E-2</v>
      </c>
      <c r="AM130" s="158">
        <f t="shared" si="37"/>
        <v>-3.2670648604045449E-2</v>
      </c>
      <c r="AN130" s="158">
        <f t="shared" si="38"/>
        <v>8.2163085505688738E-3</v>
      </c>
      <c r="AO130" s="158">
        <f t="shared" si="39"/>
        <v>1.8245423277126749E-2</v>
      </c>
      <c r="AP130" s="36"/>
      <c r="AQ130" s="122"/>
      <c r="AR130" s="37"/>
      <c r="AS130" s="37"/>
      <c r="AT130" s="37"/>
      <c r="AU130" s="38"/>
      <c r="AV130" s="61">
        <v>232.93235419785731</v>
      </c>
      <c r="AW130" s="61">
        <v>-2.1110000000000002</v>
      </c>
      <c r="AX130" s="43">
        <v>-1.7240012175438912E-2</v>
      </c>
      <c r="AY130" s="61">
        <v>-1.2590000000000001</v>
      </c>
      <c r="AZ130" s="63">
        <v>-2.1829999999999998</v>
      </c>
      <c r="BB130" s="30">
        <v>39325</v>
      </c>
      <c r="BC130" s="27">
        <v>228.714</v>
      </c>
      <c r="BD130" s="72">
        <f t="shared" si="40"/>
        <v>9.4628591605243617E-3</v>
      </c>
      <c r="BE130" s="37">
        <f t="shared" si="41"/>
        <v>172.47115602141608</v>
      </c>
      <c r="BG130" s="120" t="s">
        <v>246</v>
      </c>
      <c r="BH130" s="27">
        <v>450490</v>
      </c>
      <c r="BI130" s="72">
        <f t="shared" si="42"/>
        <v>9.2119235266971966E-3</v>
      </c>
      <c r="BJ130" s="37">
        <f t="shared" si="43"/>
        <v>174.87626404767005</v>
      </c>
      <c r="BL130" s="129">
        <f t="shared" si="45"/>
        <v>3.7835551200587902E-3</v>
      </c>
      <c r="BM130" s="130">
        <f t="shared" si="46"/>
        <v>-2.7322664007268793E-3</v>
      </c>
      <c r="BN130" s="147">
        <v>39325</v>
      </c>
      <c r="BO130" s="27">
        <v>227.27875798669558</v>
      </c>
      <c r="BP130" s="27">
        <v>229.29898531063503</v>
      </c>
      <c r="BQ130" s="27">
        <v>322.69522152665894</v>
      </c>
      <c r="BR130" s="27">
        <v>311.03839276286777</v>
      </c>
    </row>
    <row r="131" spans="24:70">
      <c r="X131" s="48">
        <v>39355</v>
      </c>
      <c r="Y131" s="30">
        <v>39355</v>
      </c>
      <c r="Z131" s="27">
        <v>398.16300000000001</v>
      </c>
      <c r="AA131" s="46">
        <f t="shared" si="33"/>
        <v>2.980025398237629</v>
      </c>
      <c r="AB131" s="36">
        <f t="shared" ref="AB131:AB162" si="47">AB130*(1+AA131/100)</f>
        <v>200.06079760427272</v>
      </c>
      <c r="AC131" s="37">
        <f t="shared" ref="AC131:AC182" si="48">AB131</f>
        <v>200.06079760427272</v>
      </c>
      <c r="AD131" s="37">
        <f t="shared" ref="AD131:AD182" si="49">BJ131</f>
        <v>174.88286329846096</v>
      </c>
      <c r="AE131" s="37">
        <v>321.0557584754917</v>
      </c>
      <c r="AF131" s="37">
        <v>156.77830264290733</v>
      </c>
      <c r="AG131" s="37">
        <v>354.96301184119619</v>
      </c>
      <c r="AH131" s="37">
        <v>222.2976565843237</v>
      </c>
      <c r="AI131" s="38">
        <v>225.1196115537189</v>
      </c>
      <c r="AJ131" s="156">
        <f t="shared" si="34"/>
        <v>2.980025398237629</v>
      </c>
      <c r="AK131" s="158">
        <f t="shared" si="35"/>
        <v>3.2206203303850822E-2</v>
      </c>
      <c r="AL131" s="158">
        <f t="shared" si="36"/>
        <v>2.4897632045359108E-2</v>
      </c>
      <c r="AM131" s="158">
        <f t="shared" si="37"/>
        <v>9.9994633208014605E-2</v>
      </c>
      <c r="AN131" s="158">
        <f t="shared" si="38"/>
        <v>-2.1916264619254333E-2</v>
      </c>
      <c r="AO131" s="158">
        <f t="shared" si="39"/>
        <v>-1.822674335542418E-2</v>
      </c>
      <c r="AP131" s="36"/>
      <c r="AQ131" s="122"/>
      <c r="AR131" s="37"/>
      <c r="AS131" s="37"/>
      <c r="AT131" s="37"/>
      <c r="AU131" s="38"/>
      <c r="AV131" s="61">
        <v>244.08876919006943</v>
      </c>
      <c r="AW131" s="61">
        <v>3.2290000000000001</v>
      </c>
      <c r="AX131" s="43">
        <v>4.0005361637225345E-2</v>
      </c>
      <c r="AY131" s="61">
        <v>0.72</v>
      </c>
      <c r="AZ131" s="63">
        <v>1.879</v>
      </c>
      <c r="BB131" s="30">
        <v>39353</v>
      </c>
      <c r="BC131" s="27">
        <v>228.62</v>
      </c>
      <c r="BD131" s="72">
        <f t="shared" si="40"/>
        <v>-4.1099364271535155E-4</v>
      </c>
      <c r="BE131" s="37">
        <f t="shared" si="41"/>
        <v>172.40027147273952</v>
      </c>
      <c r="BG131" s="120" t="s">
        <v>247</v>
      </c>
      <c r="BH131" s="27">
        <v>450507</v>
      </c>
      <c r="BI131" s="72">
        <f t="shared" si="42"/>
        <v>3.7736686718803369E-5</v>
      </c>
      <c r="BJ131" s="37">
        <f t="shared" si="43"/>
        <v>174.88286329846096</v>
      </c>
      <c r="BL131" s="129">
        <f t="shared" ref="BL131:BL162" si="50">0.5*BI131+0.5*AJ131/100</f>
        <v>1.4918995334547547E-2</v>
      </c>
      <c r="BM131" s="130">
        <f t="shared" ref="BM131:BM162" si="51">BL131-AK131</f>
        <v>-1.7287207969303275E-2</v>
      </c>
      <c r="BN131" s="147">
        <v>39353</v>
      </c>
      <c r="BO131" s="27">
        <v>222.2976565843237</v>
      </c>
      <c r="BP131" s="27">
        <v>225.1196115537189</v>
      </c>
      <c r="BQ131" s="27">
        <v>354.96301184119619</v>
      </c>
      <c r="BR131" s="27">
        <v>321.0557584754917</v>
      </c>
    </row>
    <row r="132" spans="24:70">
      <c r="X132" s="49">
        <v>39386</v>
      </c>
      <c r="Y132" s="52">
        <v>39386</v>
      </c>
      <c r="Z132" s="53">
        <v>406.654</v>
      </c>
      <c r="AA132" s="54">
        <f t="shared" ref="AA132:AA182" si="52">(Z132/Z131-1)*100</f>
        <v>2.1325437069742659</v>
      </c>
      <c r="AB132" s="39">
        <f t="shared" si="47"/>
        <v>204.32718155370517</v>
      </c>
      <c r="AC132" s="40">
        <f t="shared" si="48"/>
        <v>204.32718155370517</v>
      </c>
      <c r="AD132" s="40">
        <f t="shared" si="49"/>
        <v>176.20426622154085</v>
      </c>
      <c r="AE132" s="40">
        <v>334.41468149292672</v>
      </c>
      <c r="AF132" s="40">
        <v>159.71415449257026</v>
      </c>
      <c r="AG132" s="40">
        <v>389.91515125537211</v>
      </c>
      <c r="AH132" s="40">
        <v>221.7215356304564</v>
      </c>
      <c r="AI132" s="41">
        <v>224.44234902032034</v>
      </c>
      <c r="AJ132" s="156">
        <f t="shared" ref="AJ132:AJ182" si="53">AA132</f>
        <v>2.1325437069742659</v>
      </c>
      <c r="AK132" s="158">
        <f t="shared" ref="AK132:AK182" si="54">AE132/AE131-1</f>
        <v>4.1609354963352274E-2</v>
      </c>
      <c r="AL132" s="158">
        <f t="shared" ref="AL132:AL180" si="55">AF132/AF131-1</f>
        <v>1.8726136207443789E-2</v>
      </c>
      <c r="AM132" s="158">
        <f t="shared" ref="AM132:AM180" si="56">AG132/AG131-1</f>
        <v>9.8466990216470318E-2</v>
      </c>
      <c r="AN132" s="158">
        <f t="shared" ref="AN132:AN180" si="57">AH132/AH131-1</f>
        <v>-2.5916645398768035E-3</v>
      </c>
      <c r="AO132" s="158">
        <f t="shared" ref="AO132:AO180" si="58">AI132/AI131-1</f>
        <v>-3.0084563878032267E-3</v>
      </c>
      <c r="AP132" s="39">
        <v>100</v>
      </c>
      <c r="AQ132" s="40">
        <v>100</v>
      </c>
      <c r="AR132" s="40">
        <v>100</v>
      </c>
      <c r="AS132" s="40">
        <v>100</v>
      </c>
      <c r="AT132" s="40">
        <v>100</v>
      </c>
      <c r="AU132" s="41">
        <v>100</v>
      </c>
      <c r="AV132" s="61">
        <v>251.62833321721797</v>
      </c>
      <c r="AW132" s="61">
        <v>3.258</v>
      </c>
      <c r="AX132" s="43">
        <v>1.8879752941515004E-2</v>
      </c>
      <c r="AY132" s="61">
        <v>0.9</v>
      </c>
      <c r="AZ132" s="63">
        <v>3.0660000000000003</v>
      </c>
      <c r="BB132" s="30">
        <v>39386</v>
      </c>
      <c r="BC132" s="27">
        <v>230.40799999999999</v>
      </c>
      <c r="BD132" s="72">
        <f t="shared" ref="BD132:BD182" si="59">BC132/BC131-1</f>
        <v>7.820838071909586E-3</v>
      </c>
      <c r="BE132" s="37">
        <f t="shared" ref="BE132:BE182" si="60">BE131*(1+BD132)</f>
        <v>173.74858607948107</v>
      </c>
      <c r="BG132" s="120" t="s">
        <v>125</v>
      </c>
      <c r="BH132" s="27">
        <v>453911</v>
      </c>
      <c r="BI132" s="72">
        <f t="shared" ref="BI132:BI182" si="61">BH132/BH131-1</f>
        <v>7.555931428368412E-3</v>
      </c>
      <c r="BJ132" s="37">
        <f t="shared" ref="BJ132:BJ182" si="62">BJ131*(1+BI132)</f>
        <v>176.20426622154085</v>
      </c>
      <c r="BL132" s="129">
        <f t="shared" si="50"/>
        <v>1.4440684249055535E-2</v>
      </c>
      <c r="BM132" s="130">
        <f t="shared" si="51"/>
        <v>-2.7168670714296739E-2</v>
      </c>
      <c r="BN132" s="147">
        <v>39386</v>
      </c>
      <c r="BO132" s="27">
        <v>221.7215356304564</v>
      </c>
      <c r="BP132" s="27">
        <v>224.44234902032034</v>
      </c>
      <c r="BQ132" s="27">
        <v>389.91515125537211</v>
      </c>
      <c r="BR132" s="27">
        <v>334.41468149292672</v>
      </c>
    </row>
    <row r="133" spans="24:70">
      <c r="X133" s="49">
        <v>39416</v>
      </c>
      <c r="Y133" s="52">
        <v>39416</v>
      </c>
      <c r="Z133" s="53">
        <v>388.62799999999999</v>
      </c>
      <c r="AA133" s="54">
        <f t="shared" si="52"/>
        <v>-4.4327610204252244</v>
      </c>
      <c r="AB133" s="39">
        <f t="shared" si="47"/>
        <v>195.26984589565905</v>
      </c>
      <c r="AC133" s="40">
        <f t="shared" si="48"/>
        <v>195.26984589565905</v>
      </c>
      <c r="AD133" s="40">
        <f t="shared" si="49"/>
        <v>177.38475573067305</v>
      </c>
      <c r="AE133" s="40">
        <v>312.12599508375223</v>
      </c>
      <c r="AF133" s="40">
        <v>159.08069237577254</v>
      </c>
      <c r="AG133" s="40">
        <v>380.92599987315214</v>
      </c>
      <c r="AH133" s="40">
        <v>214.31992370616609</v>
      </c>
      <c r="AI133" s="41">
        <v>215.9674327948124</v>
      </c>
      <c r="AJ133" s="156">
        <f t="shared" si="53"/>
        <v>-4.4327610204252244</v>
      </c>
      <c r="AK133" s="158">
        <f t="shared" si="54"/>
        <v>-6.664984416853692E-2</v>
      </c>
      <c r="AL133" s="158">
        <f t="shared" si="55"/>
        <v>-3.966224025730769E-3</v>
      </c>
      <c r="AM133" s="158">
        <f t="shared" si="56"/>
        <v>-2.3054121783363524E-2</v>
      </c>
      <c r="AN133" s="158">
        <f t="shared" si="57"/>
        <v>-3.3382467351419476E-2</v>
      </c>
      <c r="AO133" s="158">
        <f t="shared" si="58"/>
        <v>-3.775988026546917E-2</v>
      </c>
      <c r="AP133" s="39">
        <f>AP132*(1+AJ133/100)</f>
        <v>95.567238979574782</v>
      </c>
      <c r="AQ133" s="40">
        <f t="shared" ref="AQ133:AQ146" si="63">AQ132*(1+AK133)</f>
        <v>93.335015583146301</v>
      </c>
      <c r="AR133" s="40">
        <f t="shared" ref="AR133:AR148" si="64">AR132*(1+AL133/100)</f>
        <v>99.996033775974269</v>
      </c>
      <c r="AS133" s="40">
        <f t="shared" ref="AQ133:AS148" si="65">AS132*(1+AM133)</f>
        <v>97.694587821663646</v>
      </c>
      <c r="AT133" s="40">
        <f>AT132*(1+AN133/100)</f>
        <v>99.966617532648584</v>
      </c>
      <c r="AU133" s="41">
        <f t="shared" ref="AU133:AU148" si="66">AU132*(1+AO133/100)</f>
        <v>99.962240119734531</v>
      </c>
      <c r="AV133" s="61">
        <v>241.45698126095269</v>
      </c>
      <c r="AW133" s="61">
        <v>-0.89200000000000002</v>
      </c>
      <c r="AX133" s="43">
        <v>8.4879641944970441E-3</v>
      </c>
      <c r="AY133" s="61">
        <v>-0.29499999999999998</v>
      </c>
      <c r="AZ133" s="63">
        <v>-1.468</v>
      </c>
      <c r="BB133" s="30">
        <v>39416</v>
      </c>
      <c r="BC133" s="27">
        <v>231.99</v>
      </c>
      <c r="BD133" s="72">
        <f t="shared" si="59"/>
        <v>6.8660810388530003E-3</v>
      </c>
      <c r="BE133" s="37">
        <f t="shared" si="60"/>
        <v>174.94155795188891</v>
      </c>
      <c r="BG133" s="120" t="s">
        <v>126</v>
      </c>
      <c r="BH133" s="27">
        <v>456952</v>
      </c>
      <c r="BI133" s="72">
        <f t="shared" si="61"/>
        <v>6.6995512336118779E-3</v>
      </c>
      <c r="BJ133" s="37">
        <f t="shared" si="62"/>
        <v>177.38475573067305</v>
      </c>
      <c r="BL133" s="129">
        <f t="shared" si="50"/>
        <v>-1.8814029485320183E-2</v>
      </c>
      <c r="BM133" s="130">
        <f t="shared" si="51"/>
        <v>4.7835814683216737E-2</v>
      </c>
      <c r="BN133" s="147">
        <v>39416</v>
      </c>
      <c r="BO133" s="27">
        <v>214.31992370616609</v>
      </c>
      <c r="BP133" s="27">
        <v>215.9674327948124</v>
      </c>
      <c r="BQ133" s="27">
        <v>380.92599987315214</v>
      </c>
      <c r="BR133" s="27">
        <v>312.12599508375223</v>
      </c>
    </row>
    <row r="134" spans="24:70">
      <c r="X134" s="49">
        <v>39447</v>
      </c>
      <c r="Y134" s="52">
        <v>39447</v>
      </c>
      <c r="Z134" s="53">
        <v>385.33499999999998</v>
      </c>
      <c r="AA134" s="54">
        <f t="shared" si="52"/>
        <v>-0.84733987257737953</v>
      </c>
      <c r="AB134" s="39">
        <f t="shared" si="47"/>
        <v>193.61524663226473</v>
      </c>
      <c r="AC134" s="40">
        <f t="shared" si="48"/>
        <v>193.61524663226473</v>
      </c>
      <c r="AD134" s="40">
        <f t="shared" si="49"/>
        <v>176.81954930999021</v>
      </c>
      <c r="AE134" s="40">
        <v>309.35562023611931</v>
      </c>
      <c r="AF134" s="40">
        <v>160.16307077916565</v>
      </c>
      <c r="AG134" s="40">
        <v>405.63932997111675</v>
      </c>
      <c r="AH134" s="40">
        <v>211.51027197675268</v>
      </c>
      <c r="AI134" s="41">
        <v>213.21680869571517</v>
      </c>
      <c r="AJ134" s="156">
        <f t="shared" si="53"/>
        <v>-0.84733987257737953</v>
      </c>
      <c r="AK134" s="158">
        <f t="shared" si="54"/>
        <v>-8.875822236111941E-3</v>
      </c>
      <c r="AL134" s="158">
        <f t="shared" si="55"/>
        <v>6.8039583385541835E-3</v>
      </c>
      <c r="AM134" s="158">
        <f t="shared" si="56"/>
        <v>6.4876984259919501E-2</v>
      </c>
      <c r="AN134" s="158">
        <f t="shared" si="57"/>
        <v>-1.3109615199683788E-2</v>
      </c>
      <c r="AO134" s="158">
        <f t="shared" si="58"/>
        <v>-1.2736291131962285E-2</v>
      </c>
      <c r="AP134" s="39">
        <f t="shared" ref="AP134:AP148" si="67">AP133*(1+AJ134/100)</f>
        <v>94.757459658579535</v>
      </c>
      <c r="AQ134" s="40">
        <f t="shared" si="63"/>
        <v>92.506590576425552</v>
      </c>
      <c r="AR134" s="40">
        <f t="shared" si="64"/>
        <v>100.0028374644526</v>
      </c>
      <c r="AS134" s="40">
        <f t="shared" si="65"/>
        <v>104.03271805804904</v>
      </c>
      <c r="AT134" s="40">
        <f t="shared" ref="AT134:AT148" si="68">AT133*(1+AN134/100)</f>
        <v>99.953512293761918</v>
      </c>
      <c r="AU134" s="41">
        <f t="shared" si="66"/>
        <v>99.949508637810851</v>
      </c>
      <c r="AV134" s="61">
        <v>238.41161204135898</v>
      </c>
      <c r="AW134" s="61">
        <v>0.98499999999999999</v>
      </c>
      <c r="AX134" s="43">
        <v>1.2781070084802559E-2</v>
      </c>
      <c r="AY134" s="61">
        <v>0.44800000000000001</v>
      </c>
      <c r="AZ134" s="63">
        <v>0.33400000000000002</v>
      </c>
      <c r="BB134" s="30">
        <v>39447</v>
      </c>
      <c r="BC134" s="27">
        <v>231.22399999999999</v>
      </c>
      <c r="BD134" s="72">
        <f t="shared" si="59"/>
        <v>-3.3018664597612712E-3</v>
      </c>
      <c r="BE134" s="37">
        <f t="shared" si="60"/>
        <v>174.36392428926919</v>
      </c>
      <c r="BG134" s="120" t="s">
        <v>127</v>
      </c>
      <c r="BH134" s="27">
        <v>455496</v>
      </c>
      <c r="BI134" s="72">
        <f t="shared" si="61"/>
        <v>-3.186330292897277E-3</v>
      </c>
      <c r="BJ134" s="37">
        <f t="shared" si="62"/>
        <v>176.81954930999021</v>
      </c>
      <c r="BL134" s="129">
        <f t="shared" si="50"/>
        <v>-5.8298645093355361E-3</v>
      </c>
      <c r="BM134" s="130">
        <f t="shared" si="51"/>
        <v>3.0459577267764049E-3</v>
      </c>
      <c r="BN134" s="147">
        <v>39447</v>
      </c>
      <c r="BO134" s="27">
        <v>211.51027197675268</v>
      </c>
      <c r="BP134" s="27">
        <v>213.21680869571517</v>
      </c>
      <c r="BQ134" s="27">
        <v>405.63932997111675</v>
      </c>
      <c r="BR134" s="27">
        <v>309.35562023611931</v>
      </c>
    </row>
    <row r="135" spans="24:70">
      <c r="X135" s="49">
        <v>39478</v>
      </c>
      <c r="Y135" s="52">
        <v>39478</v>
      </c>
      <c r="Z135" s="53">
        <v>352.55599999999998</v>
      </c>
      <c r="AA135" s="54">
        <f t="shared" si="52"/>
        <v>-8.5066241062971226</v>
      </c>
      <c r="AB135" s="39">
        <f t="shared" si="47"/>
        <v>177.14512538877787</v>
      </c>
      <c r="AC135" s="40">
        <f t="shared" si="48"/>
        <v>177.14512538877787</v>
      </c>
      <c r="AD135" s="40">
        <f t="shared" si="49"/>
        <v>180.93437627375255</v>
      </c>
      <c r="AE135" s="40">
        <v>287.25608979334964</v>
      </c>
      <c r="AF135" s="40">
        <v>160.96689868451648</v>
      </c>
      <c r="AG135" s="40">
        <v>404.33862838701333</v>
      </c>
      <c r="AH135" s="40">
        <v>211.98917614155573</v>
      </c>
      <c r="AI135" s="41">
        <v>212.85952080270428</v>
      </c>
      <c r="AJ135" s="156">
        <f t="shared" si="53"/>
        <v>-8.5066241062971226</v>
      </c>
      <c r="AK135" s="158">
        <f t="shared" si="54"/>
        <v>-7.1437300624769384E-2</v>
      </c>
      <c r="AL135" s="158">
        <f t="shared" si="55"/>
        <v>5.0188092763228109E-3</v>
      </c>
      <c r="AM135" s="158">
        <f t="shared" si="56"/>
        <v>-3.2065470184955425E-3</v>
      </c>
      <c r="AN135" s="158">
        <f t="shared" si="57"/>
        <v>2.2642123256106927E-3</v>
      </c>
      <c r="AO135" s="158">
        <f t="shared" si="58"/>
        <v>-1.6757022825568679E-3</v>
      </c>
      <c r="AP135" s="39">
        <f t="shared" si="67"/>
        <v>86.696798752748037</v>
      </c>
      <c r="AQ135" s="40">
        <f t="shared" si="63"/>
        <v>85.898169455644975</v>
      </c>
      <c r="AR135" s="40">
        <f t="shared" si="64"/>
        <v>100.00785641613585</v>
      </c>
      <c r="AS135" s="40">
        <f t="shared" si="65"/>
        <v>103.69913225613402</v>
      </c>
      <c r="AT135" s="40">
        <f t="shared" si="68"/>
        <v>99.955775453507158</v>
      </c>
      <c r="AU135" s="41">
        <f t="shared" si="66"/>
        <v>99.947833781613198</v>
      </c>
      <c r="AV135" s="61">
        <v>220.24545944842498</v>
      </c>
      <c r="AW135" s="61">
        <v>1.083</v>
      </c>
      <c r="AX135" s="43">
        <v>1.8794992971867819E-2</v>
      </c>
      <c r="AY135" s="61">
        <v>-1.0369999999999999</v>
      </c>
      <c r="AZ135" s="63">
        <v>-2.8340000000000001</v>
      </c>
      <c r="BB135" s="30">
        <v>39478</v>
      </c>
      <c r="BC135" s="27">
        <v>236.857</v>
      </c>
      <c r="BD135" s="72">
        <f t="shared" si="59"/>
        <v>2.43616579593815E-2</v>
      </c>
      <c r="BE135" s="37">
        <f t="shared" si="60"/>
        <v>178.61171857325985</v>
      </c>
      <c r="BG135" s="120" t="s">
        <v>248</v>
      </c>
      <c r="BH135" s="27">
        <v>466096</v>
      </c>
      <c r="BI135" s="72">
        <f t="shared" si="61"/>
        <v>2.32713349842808E-2</v>
      </c>
      <c r="BJ135" s="37">
        <f t="shared" si="62"/>
        <v>180.93437627375255</v>
      </c>
      <c r="BL135" s="129">
        <f t="shared" si="50"/>
        <v>-3.0897453039345213E-2</v>
      </c>
      <c r="BM135" s="130">
        <f t="shared" si="51"/>
        <v>4.0539847585424171E-2</v>
      </c>
      <c r="BN135" s="147">
        <v>39478</v>
      </c>
      <c r="BO135" s="27">
        <v>211.98917614155573</v>
      </c>
      <c r="BP135" s="27">
        <v>212.85952080270428</v>
      </c>
      <c r="BQ135" s="27">
        <v>404.33862838701333</v>
      </c>
      <c r="BR135" s="27">
        <v>287.25608979334964</v>
      </c>
    </row>
    <row r="136" spans="24:70">
      <c r="X136" s="49">
        <v>39507</v>
      </c>
      <c r="Y136" s="52">
        <v>39507</v>
      </c>
      <c r="Z136" s="53">
        <v>345.87</v>
      </c>
      <c r="AA136" s="54">
        <f t="shared" si="52"/>
        <v>-1.8964363108272098</v>
      </c>
      <c r="AB136" s="39">
        <f t="shared" si="47"/>
        <v>173.7856809080447</v>
      </c>
      <c r="AC136" s="40">
        <f t="shared" si="48"/>
        <v>173.7856809080447</v>
      </c>
      <c r="AD136" s="40">
        <f t="shared" si="49"/>
        <v>181.98598629684992</v>
      </c>
      <c r="AE136" s="40">
        <v>285.22609780462824</v>
      </c>
      <c r="AF136" s="40">
        <v>166.83007687014793</v>
      </c>
      <c r="AG136" s="40">
        <v>448.88515103473668</v>
      </c>
      <c r="AH136" s="40">
        <v>213.34802038464508</v>
      </c>
      <c r="AI136" s="41">
        <v>210.99472345438608</v>
      </c>
      <c r="AJ136" s="156">
        <f t="shared" si="53"/>
        <v>-1.8964363108272098</v>
      </c>
      <c r="AK136" s="158">
        <f t="shared" si="54"/>
        <v>-7.0668370866628916E-3</v>
      </c>
      <c r="AL136" s="158">
        <f t="shared" si="55"/>
        <v>3.64247446745114E-2</v>
      </c>
      <c r="AM136" s="158">
        <f t="shared" si="56"/>
        <v>0.11017132551848485</v>
      </c>
      <c r="AN136" s="158">
        <f t="shared" si="57"/>
        <v>6.4099699230963925E-3</v>
      </c>
      <c r="AO136" s="158">
        <f t="shared" si="58"/>
        <v>-8.760695040963884E-3</v>
      </c>
      <c r="AP136" s="39">
        <f t="shared" si="67"/>
        <v>85.052649180876131</v>
      </c>
      <c r="AQ136" s="40">
        <f t="shared" si="63"/>
        <v>85.291141086059369</v>
      </c>
      <c r="AR136" s="40">
        <f t="shared" si="64"/>
        <v>100.04428402248988</v>
      </c>
      <c r="AS136" s="40">
        <f t="shared" si="65"/>
        <v>115.12380311190897</v>
      </c>
      <c r="AT136" s="40">
        <f t="shared" si="68"/>
        <v>99.962182588650123</v>
      </c>
      <c r="AU136" s="41">
        <f t="shared" si="66"/>
        <v>99.939077656695545</v>
      </c>
      <c r="AV136" s="61">
        <v>219.07730788737365</v>
      </c>
      <c r="AW136" s="61">
        <v>4.2190000000000003</v>
      </c>
      <c r="AX136" s="43">
        <v>5.5151215681707777E-2</v>
      </c>
      <c r="AY136" s="61">
        <v>1.446</v>
      </c>
      <c r="AZ136" s="63">
        <v>1.2410000000000001</v>
      </c>
      <c r="BB136" s="30">
        <v>39507</v>
      </c>
      <c r="BC136" s="27">
        <v>238.09100000000001</v>
      </c>
      <c r="BD136" s="72">
        <f t="shared" si="59"/>
        <v>5.2098945777410144E-3</v>
      </c>
      <c r="BE136" s="37">
        <f t="shared" si="60"/>
        <v>179.54226679737567</v>
      </c>
      <c r="BG136" s="120" t="s">
        <v>249</v>
      </c>
      <c r="BH136" s="27">
        <v>468805</v>
      </c>
      <c r="BI136" s="72">
        <f t="shared" si="61"/>
        <v>5.8121073770209808E-3</v>
      </c>
      <c r="BJ136" s="37">
        <f t="shared" si="62"/>
        <v>181.98598629684992</v>
      </c>
      <c r="BL136" s="129">
        <f t="shared" si="50"/>
        <v>-6.5761278656255584E-3</v>
      </c>
      <c r="BM136" s="130">
        <f t="shared" si="51"/>
        <v>4.9070922103733317E-4</v>
      </c>
      <c r="BN136" s="147">
        <v>39507</v>
      </c>
      <c r="BO136" s="27">
        <v>213.34802038464508</v>
      </c>
      <c r="BP136" s="27">
        <v>210.99472345438608</v>
      </c>
      <c r="BQ136" s="27">
        <v>448.88515103473668</v>
      </c>
      <c r="BR136" s="27">
        <v>285.22609780462824</v>
      </c>
    </row>
    <row r="137" spans="24:70">
      <c r="X137" s="49">
        <v>39538</v>
      </c>
      <c r="Y137" s="52">
        <v>39538</v>
      </c>
      <c r="Z137" s="53">
        <v>337.23200000000003</v>
      </c>
      <c r="AA137" s="54">
        <f t="shared" si="52"/>
        <v>-2.4974701477433636</v>
      </c>
      <c r="AB137" s="39">
        <f t="shared" si="47"/>
        <v>169.44543540631375</v>
      </c>
      <c r="AC137" s="40">
        <f t="shared" si="48"/>
        <v>169.44543540631375</v>
      </c>
      <c r="AD137" s="40">
        <f t="shared" si="49"/>
        <v>180.79346285980483</v>
      </c>
      <c r="AE137" s="40">
        <v>291.24362484791567</v>
      </c>
      <c r="AF137" s="40">
        <v>165.06243652250785</v>
      </c>
      <c r="AG137" s="40">
        <v>441.17300239906831</v>
      </c>
      <c r="AH137" s="40">
        <v>211.28412974800185</v>
      </c>
      <c r="AI137" s="41">
        <v>209.65530065778884</v>
      </c>
      <c r="AJ137" s="156">
        <f t="shared" si="53"/>
        <v>-2.4974701477433636</v>
      </c>
      <c r="AK137" s="158">
        <f t="shared" si="54"/>
        <v>2.1097392873948184E-2</v>
      </c>
      <c r="AL137" s="158">
        <f t="shared" si="55"/>
        <v>-1.0595453654414611E-2</v>
      </c>
      <c r="AM137" s="158">
        <f t="shared" si="56"/>
        <v>-1.7180672200652891E-2</v>
      </c>
      <c r="AN137" s="158">
        <f t="shared" si="57"/>
        <v>-9.6738213596838651E-3</v>
      </c>
      <c r="AO137" s="158">
        <f t="shared" si="58"/>
        <v>-6.3481340891768934E-3</v>
      </c>
      <c r="AP137" s="39">
        <f t="shared" si="67"/>
        <v>82.928484657718855</v>
      </c>
      <c r="AQ137" s="40">
        <f t="shared" si="63"/>
        <v>87.090561798219312</v>
      </c>
      <c r="AR137" s="40">
        <f t="shared" si="64"/>
        <v>100.03368387674239</v>
      </c>
      <c r="AS137" s="40">
        <f t="shared" si="65"/>
        <v>113.14589878815076</v>
      </c>
      <c r="AT137" s="40">
        <f t="shared" si="68"/>
        <v>99.952512425679259</v>
      </c>
      <c r="AU137" s="41">
        <f t="shared" si="66"/>
        <v>99.932733390038422</v>
      </c>
      <c r="AV137" s="61">
        <v>217.08516052400921</v>
      </c>
      <c r="AW137" s="61">
        <v>-1.2210000000000001</v>
      </c>
      <c r="AX137" s="43">
        <v>-5.5200251449168958E-3</v>
      </c>
      <c r="AY137" s="61">
        <v>-0.56800000000000006</v>
      </c>
      <c r="AZ137" s="63">
        <v>-2.5939999999999999</v>
      </c>
      <c r="BB137" s="30">
        <v>39538</v>
      </c>
      <c r="BC137" s="27">
        <v>236.61799999999999</v>
      </c>
      <c r="BD137" s="72">
        <f t="shared" si="59"/>
        <v>-6.1867101234402977E-3</v>
      </c>
      <c r="BE137" s="37">
        <f t="shared" si="60"/>
        <v>178.43149083779494</v>
      </c>
      <c r="BG137" s="120" t="s">
        <v>250</v>
      </c>
      <c r="BH137" s="27">
        <v>465733</v>
      </c>
      <c r="BI137" s="72">
        <f t="shared" si="61"/>
        <v>-6.5528311344802415E-3</v>
      </c>
      <c r="BJ137" s="37">
        <f t="shared" si="62"/>
        <v>180.79346285980483</v>
      </c>
      <c r="BL137" s="129">
        <f t="shared" si="50"/>
        <v>-1.5763766305956939E-2</v>
      </c>
      <c r="BM137" s="130">
        <f t="shared" si="51"/>
        <v>-3.6861159179905123E-2</v>
      </c>
      <c r="BN137" s="147">
        <v>39538</v>
      </c>
      <c r="BO137" s="27">
        <v>211.28412974800185</v>
      </c>
      <c r="BP137" s="27">
        <v>209.65530065778884</v>
      </c>
      <c r="BQ137" s="27">
        <v>441.17300239906831</v>
      </c>
      <c r="BR137" s="27">
        <v>291.24362484791567</v>
      </c>
    </row>
    <row r="138" spans="24:70">
      <c r="X138" s="49">
        <v>39568</v>
      </c>
      <c r="Y138" s="52">
        <v>39568</v>
      </c>
      <c r="Z138" s="53">
        <v>356.70699999999999</v>
      </c>
      <c r="AA138" s="54">
        <f t="shared" si="52"/>
        <v>5.7749561132988569</v>
      </c>
      <c r="AB138" s="39">
        <f t="shared" si="47"/>
        <v>179.23083493701654</v>
      </c>
      <c r="AC138" s="40">
        <f t="shared" si="48"/>
        <v>179.23083493701654</v>
      </c>
      <c r="AD138" s="40">
        <f t="shared" si="49"/>
        <v>179.66576735700016</v>
      </c>
      <c r="AE138" s="40">
        <v>300.29501930624144</v>
      </c>
      <c r="AF138" s="40">
        <v>164.48211542271946</v>
      </c>
      <c r="AG138" s="40">
        <v>476.72308171455563</v>
      </c>
      <c r="AH138" s="40">
        <v>211.75278156011734</v>
      </c>
      <c r="AI138" s="41">
        <v>213.34415274161543</v>
      </c>
      <c r="AJ138" s="156">
        <f t="shared" si="53"/>
        <v>5.7749561132988569</v>
      </c>
      <c r="AK138" s="158">
        <f t="shared" si="54"/>
        <v>3.1078429486833592E-2</v>
      </c>
      <c r="AL138" s="158">
        <f t="shared" si="55"/>
        <v>-3.5157671970342808E-3</v>
      </c>
      <c r="AM138" s="158">
        <f t="shared" si="56"/>
        <v>8.0580813245979321E-2</v>
      </c>
      <c r="AN138" s="158">
        <f t="shared" si="57"/>
        <v>2.2181117563087049E-3</v>
      </c>
      <c r="AO138" s="158">
        <f t="shared" si="58"/>
        <v>1.7594842926712984E-2</v>
      </c>
      <c r="AP138" s="39">
        <f t="shared" si="67"/>
        <v>87.717568252125901</v>
      </c>
      <c r="AQ138" s="40">
        <f t="shared" si="63"/>
        <v>89.797199682033991</v>
      </c>
      <c r="AR138" s="40">
        <f t="shared" si="64"/>
        <v>100.03016692529866</v>
      </c>
      <c r="AS138" s="40">
        <f t="shared" si="65"/>
        <v>122.26328732794721</v>
      </c>
      <c r="AT138" s="40">
        <f t="shared" si="68"/>
        <v>99.9547294841081</v>
      </c>
      <c r="AU138" s="41">
        <f t="shared" si="66"/>
        <v>99.950316397510775</v>
      </c>
      <c r="AV138" s="61">
        <v>228.66938295074581</v>
      </c>
      <c r="AW138" s="61">
        <v>-3.3000000000000002E-2</v>
      </c>
      <c r="AX138" s="43">
        <v>-3.9070232689273343E-3</v>
      </c>
      <c r="AY138" s="61">
        <v>0.16200000000000001</v>
      </c>
      <c r="AZ138" s="63">
        <v>0.97399999999999998</v>
      </c>
      <c r="BB138" s="30">
        <v>39568</v>
      </c>
      <c r="BC138" s="27">
        <v>235.23699999999999</v>
      </c>
      <c r="BD138" s="72">
        <f t="shared" si="59"/>
        <v>-5.8364114310830439E-3</v>
      </c>
      <c r="BE138" s="37">
        <f t="shared" si="60"/>
        <v>177.39009124500404</v>
      </c>
      <c r="BG138" s="120" t="s">
        <v>251</v>
      </c>
      <c r="BH138" s="27">
        <v>462828</v>
      </c>
      <c r="BI138" s="72">
        <f t="shared" si="61"/>
        <v>-6.2374794141707435E-3</v>
      </c>
      <c r="BJ138" s="37">
        <f t="shared" si="62"/>
        <v>179.66576735700016</v>
      </c>
      <c r="BL138" s="129">
        <f t="shared" si="50"/>
        <v>2.5756040859408913E-2</v>
      </c>
      <c r="BM138" s="130">
        <f t="shared" si="51"/>
        <v>-5.322388627424679E-3</v>
      </c>
      <c r="BN138" s="147">
        <v>39568</v>
      </c>
      <c r="BO138" s="27">
        <v>211.75278156011734</v>
      </c>
      <c r="BP138" s="27">
        <v>213.34415274161543</v>
      </c>
      <c r="BQ138" s="27">
        <v>476.72308171455563</v>
      </c>
      <c r="BR138" s="27">
        <v>300.29501930624144</v>
      </c>
    </row>
    <row r="139" spans="24:70">
      <c r="X139" s="49">
        <v>39599</v>
      </c>
      <c r="Y139" s="52">
        <v>39599</v>
      </c>
      <c r="Z139" s="53">
        <v>360.79300000000001</v>
      </c>
      <c r="AA139" s="54">
        <f t="shared" si="52"/>
        <v>1.1454779412795491</v>
      </c>
      <c r="AB139" s="39">
        <f t="shared" si="47"/>
        <v>181.28388461519123</v>
      </c>
      <c r="AC139" s="40">
        <f t="shared" si="48"/>
        <v>181.28388461519123</v>
      </c>
      <c r="AD139" s="40">
        <f t="shared" si="49"/>
        <v>177.34787756448836</v>
      </c>
      <c r="AE139" s="40">
        <v>311.68548672424259</v>
      </c>
      <c r="AF139" s="40">
        <v>166.16924473837096</v>
      </c>
      <c r="AG139" s="40">
        <v>524.46074398802932</v>
      </c>
      <c r="AH139" s="40">
        <v>208.8267260947141</v>
      </c>
      <c r="AI139" s="41">
        <v>211.95723956661723</v>
      </c>
      <c r="AJ139" s="156">
        <f t="shared" si="53"/>
        <v>1.1454779412795491</v>
      </c>
      <c r="AK139" s="158">
        <f t="shared" si="54"/>
        <v>3.79309235441736E-2</v>
      </c>
      <c r="AL139" s="158">
        <f t="shared" si="55"/>
        <v>1.025722043588484E-2</v>
      </c>
      <c r="AM139" s="158">
        <f t="shared" si="56"/>
        <v>0.10013709028265017</v>
      </c>
      <c r="AN139" s="158">
        <f t="shared" si="57"/>
        <v>-1.3818262238848189E-2</v>
      </c>
      <c r="AO139" s="158">
        <f t="shared" si="58"/>
        <v>-6.5008258120761164E-3</v>
      </c>
      <c r="AP139" s="39">
        <f t="shared" si="67"/>
        <v>88.722353647080837</v>
      </c>
      <c r="AQ139" s="40">
        <f t="shared" si="63"/>
        <v>93.203290397654115</v>
      </c>
      <c r="AR139" s="40">
        <f t="shared" si="64"/>
        <v>100.04042724002257</v>
      </c>
      <c r="AS139" s="40">
        <f t="shared" si="65"/>
        <v>134.50637716935947</v>
      </c>
      <c r="AT139" s="40">
        <f t="shared" si="68"/>
        <v>99.940917477467849</v>
      </c>
      <c r="AU139" s="41">
        <f t="shared" si="66"/>
        <v>99.943818801543159</v>
      </c>
      <c r="AV139" s="61">
        <v>232.4411624708473</v>
      </c>
      <c r="AW139" s="61">
        <v>1.2050000000000001</v>
      </c>
      <c r="AX139" s="43">
        <v>1.4647924008601265E-2</v>
      </c>
      <c r="AY139" s="61">
        <v>1.1220000000000001</v>
      </c>
      <c r="AZ139" s="63">
        <v>1.8460000000000001</v>
      </c>
      <c r="BB139" s="30">
        <v>39598</v>
      </c>
      <c r="BC139" s="27">
        <v>232.10300000000001</v>
      </c>
      <c r="BD139" s="72">
        <f t="shared" si="59"/>
        <v>-1.3322734093701216E-2</v>
      </c>
      <c r="BE139" s="37">
        <f t="shared" si="60"/>
        <v>175.02677022848945</v>
      </c>
      <c r="BG139" s="120" t="s">
        <v>252</v>
      </c>
      <c r="BH139" s="27">
        <v>456857</v>
      </c>
      <c r="BI139" s="72">
        <f t="shared" si="61"/>
        <v>-1.2901120934774912E-2</v>
      </c>
      <c r="BJ139" s="37">
        <f t="shared" si="62"/>
        <v>177.34787756448836</v>
      </c>
      <c r="BL139" s="129">
        <f t="shared" si="50"/>
        <v>-7.2317076098971089E-4</v>
      </c>
      <c r="BM139" s="130">
        <f t="shared" si="51"/>
        <v>-3.8654094305163311E-2</v>
      </c>
      <c r="BN139" s="147">
        <v>39598</v>
      </c>
      <c r="BO139" s="27">
        <v>208.8267260947141</v>
      </c>
      <c r="BP139" s="27">
        <v>211.95723956661723</v>
      </c>
      <c r="BQ139" s="27">
        <v>524.46074398802932</v>
      </c>
      <c r="BR139" s="27">
        <v>311.68548672424259</v>
      </c>
    </row>
    <row r="140" spans="24:70">
      <c r="X140" s="49">
        <v>39629</v>
      </c>
      <c r="Y140" s="52">
        <v>39629</v>
      </c>
      <c r="Z140" s="53">
        <v>330.35500000000002</v>
      </c>
      <c r="AA140" s="54">
        <f t="shared" si="52"/>
        <v>-8.4364164493213494</v>
      </c>
      <c r="AB140" s="39">
        <f t="shared" si="47"/>
        <v>165.99002115354651</v>
      </c>
      <c r="AC140" s="40">
        <f t="shared" si="48"/>
        <v>165.99002115354651</v>
      </c>
      <c r="AD140" s="40">
        <f t="shared" si="49"/>
        <v>175.30288620174306</v>
      </c>
      <c r="AE140" s="40">
        <v>287.89336072250245</v>
      </c>
      <c r="AF140" s="40">
        <v>168.29103068226507</v>
      </c>
      <c r="AG140" s="40">
        <v>573.63492041465474</v>
      </c>
      <c r="AH140" s="40">
        <v>198.8101286585466</v>
      </c>
      <c r="AI140" s="41">
        <v>201.66243192417215</v>
      </c>
      <c r="AJ140" s="156">
        <f t="shared" si="53"/>
        <v>-8.4364164493213494</v>
      </c>
      <c r="AK140" s="158">
        <f t="shared" si="54"/>
        <v>-7.6333762767689439E-2</v>
      </c>
      <c r="AL140" s="158">
        <f t="shared" si="55"/>
        <v>1.2768824623562658E-2</v>
      </c>
      <c r="AM140" s="158">
        <f t="shared" si="56"/>
        <v>9.3761405386992624E-2</v>
      </c>
      <c r="AN140" s="158">
        <f t="shared" si="57"/>
        <v>-4.7966070356456392E-2</v>
      </c>
      <c r="AO140" s="158">
        <f t="shared" si="58"/>
        <v>-4.8570210026770311E-2</v>
      </c>
      <c r="AP140" s="39">
        <f t="shared" si="67"/>
        <v>81.237366409773443</v>
      </c>
      <c r="AQ140" s="40">
        <f>AQ139*(1+AK140)</f>
        <v>86.088732539271518</v>
      </c>
      <c r="AR140" s="40">
        <f t="shared" si="64"/>
        <v>100.0532012267295</v>
      </c>
      <c r="AS140" s="40">
        <f t="shared" si="65"/>
        <v>147.11788412627152</v>
      </c>
      <c r="AT140" s="40">
        <f t="shared" si="68"/>
        <v>99.892979746675721</v>
      </c>
      <c r="AU140" s="41">
        <f t="shared" si="66"/>
        <v>99.895275878842483</v>
      </c>
      <c r="AV140" s="61">
        <v>213.98517655278116</v>
      </c>
      <c r="AW140" s="61">
        <v>1.1919999999999999</v>
      </c>
      <c r="AX140" s="43">
        <v>2.0066074523396926E-2</v>
      </c>
      <c r="AY140" s="61">
        <v>1.367</v>
      </c>
      <c r="AZ140" s="63">
        <v>-0.80800000000000005</v>
      </c>
      <c r="BB140" s="30">
        <v>39629</v>
      </c>
      <c r="BC140" s="27">
        <v>229.494</v>
      </c>
      <c r="BD140" s="72">
        <f t="shared" si="59"/>
        <v>-1.1240699172350266E-2</v>
      </c>
      <c r="BE140" s="37">
        <f t="shared" si="60"/>
        <v>173.05934695724292</v>
      </c>
      <c r="BG140" s="120" t="s">
        <v>253</v>
      </c>
      <c r="BH140" s="27">
        <v>451589</v>
      </c>
      <c r="BI140" s="72">
        <f t="shared" si="61"/>
        <v>-1.1530960453708716E-2</v>
      </c>
      <c r="BJ140" s="37">
        <f t="shared" si="62"/>
        <v>175.30288620174306</v>
      </c>
      <c r="BL140" s="129">
        <f t="shared" si="50"/>
        <v>-4.7947562473461103E-2</v>
      </c>
      <c r="BM140" s="130">
        <f t="shared" si="51"/>
        <v>2.8386200294228336E-2</v>
      </c>
      <c r="BN140" s="147">
        <v>39629</v>
      </c>
      <c r="BO140" s="27">
        <v>198.8101286585466</v>
      </c>
      <c r="BP140" s="27">
        <v>201.66243192417215</v>
      </c>
      <c r="BQ140" s="27">
        <v>573.63492041465474</v>
      </c>
      <c r="BR140" s="27">
        <v>287.89336072250245</v>
      </c>
    </row>
    <row r="141" spans="24:70">
      <c r="X141" s="49">
        <v>39660</v>
      </c>
      <c r="Y141" s="52">
        <v>39660</v>
      </c>
      <c r="Z141" s="53">
        <v>323.96600000000001</v>
      </c>
      <c r="AA141" s="54">
        <f t="shared" si="52"/>
        <v>-1.933980112303435</v>
      </c>
      <c r="AB141" s="39">
        <f t="shared" si="47"/>
        <v>162.77980715602865</v>
      </c>
      <c r="AC141" s="40">
        <f t="shared" si="48"/>
        <v>162.77980715602865</v>
      </c>
      <c r="AD141" s="40">
        <f t="shared" si="49"/>
        <v>179.16461248811171</v>
      </c>
      <c r="AE141" s="40">
        <v>290.6327218426373</v>
      </c>
      <c r="AF141" s="40">
        <v>163.9527116377497</v>
      </c>
      <c r="AG141" s="40">
        <v>513.47633278268245</v>
      </c>
      <c r="AH141" s="40">
        <v>199.06459759556731</v>
      </c>
      <c r="AI141" s="41">
        <v>204.16862471940414</v>
      </c>
      <c r="AJ141" s="156">
        <f t="shared" si="53"/>
        <v>-1.933980112303435</v>
      </c>
      <c r="AK141" s="158">
        <f t="shared" si="54"/>
        <v>9.5151937969673028E-3</v>
      </c>
      <c r="AL141" s="158">
        <f t="shared" si="55"/>
        <v>-2.5778670597758402E-2</v>
      </c>
      <c r="AM141" s="158">
        <f t="shared" si="56"/>
        <v>-0.10487260362128303</v>
      </c>
      <c r="AN141" s="158">
        <f t="shared" si="57"/>
        <v>1.2799596214625453E-3</v>
      </c>
      <c r="AO141" s="158">
        <f t="shared" si="58"/>
        <v>1.242766325546607E-2</v>
      </c>
      <c r="AP141" s="39">
        <f t="shared" si="67"/>
        <v>79.666251899649353</v>
      </c>
      <c r="AQ141" s="40">
        <f t="shared" si="63"/>
        <v>86.907883513117966</v>
      </c>
      <c r="AR141" s="40">
        <f t="shared" si="64"/>
        <v>100.02740884156275</v>
      </c>
      <c r="AS141" s="40">
        <f t="shared" si="65"/>
        <v>131.68924857869519</v>
      </c>
      <c r="AT141" s="40">
        <f t="shared" si="68"/>
        <v>99.894258336481158</v>
      </c>
      <c r="AU141" s="41">
        <f t="shared" si="66"/>
        <v>99.907690527336825</v>
      </c>
      <c r="AV141" s="61">
        <v>208.81100129155845</v>
      </c>
      <c r="AW141" s="61">
        <v>-2.6240000000000001</v>
      </c>
      <c r="AX141" s="43">
        <v>-2.9393014931430428E-2</v>
      </c>
      <c r="AY141" s="61">
        <v>-1.1340000000000001</v>
      </c>
      <c r="AZ141" s="63">
        <v>-2.6120000000000001</v>
      </c>
      <c r="BB141" s="30">
        <v>39660</v>
      </c>
      <c r="BC141" s="27">
        <v>234.18700000000001</v>
      </c>
      <c r="BD141" s="72">
        <f t="shared" si="59"/>
        <v>2.0449336366092474E-2</v>
      </c>
      <c r="BE141" s="37">
        <f t="shared" si="60"/>
        <v>176.5982957544679</v>
      </c>
      <c r="BG141" s="120" t="s">
        <v>254</v>
      </c>
      <c r="BH141" s="27">
        <v>461537</v>
      </c>
      <c r="BI141" s="72">
        <f t="shared" si="61"/>
        <v>2.2028880242875637E-2</v>
      </c>
      <c r="BJ141" s="37">
        <f t="shared" si="62"/>
        <v>179.16461248811171</v>
      </c>
      <c r="BL141" s="129">
        <f t="shared" si="50"/>
        <v>1.3445395599206433E-3</v>
      </c>
      <c r="BM141" s="130">
        <f t="shared" si="51"/>
        <v>-8.1706542370466595E-3</v>
      </c>
      <c r="BN141" s="147">
        <v>39660</v>
      </c>
      <c r="BO141" s="27">
        <v>199.06459759556731</v>
      </c>
      <c r="BP141" s="27">
        <v>204.16862471940414</v>
      </c>
      <c r="BQ141" s="27">
        <v>513.47633278268245</v>
      </c>
      <c r="BR141" s="27">
        <v>290.6327218426373</v>
      </c>
    </row>
    <row r="142" spans="24:70">
      <c r="X142" s="49">
        <v>39691</v>
      </c>
      <c r="Y142" s="52">
        <v>39691</v>
      </c>
      <c r="Z142" s="53">
        <v>326.798</v>
      </c>
      <c r="AA142" s="54">
        <f t="shared" si="52"/>
        <v>0.87416580752301964</v>
      </c>
      <c r="AB142" s="39">
        <f t="shared" si="47"/>
        <v>164.20277257173856</v>
      </c>
      <c r="AC142" s="40">
        <f t="shared" si="48"/>
        <v>164.20277257173856</v>
      </c>
      <c r="AD142" s="40">
        <f t="shared" si="49"/>
        <v>181.22202596999287</v>
      </c>
      <c r="AE142" s="40">
        <v>290.67543068269532</v>
      </c>
      <c r="AF142" s="40">
        <v>162.30229248956744</v>
      </c>
      <c r="AG142" s="40">
        <v>478.75844726277035</v>
      </c>
      <c r="AH142" s="40">
        <v>200.97937962069651</v>
      </c>
      <c r="AI142" s="41">
        <v>210.33968129263766</v>
      </c>
      <c r="AJ142" s="156">
        <f t="shared" si="53"/>
        <v>0.87416580752301964</v>
      </c>
      <c r="AK142" s="158">
        <f t="shared" si="54"/>
        <v>1.4695124412433813E-4</v>
      </c>
      <c r="AL142" s="158">
        <f t="shared" si="55"/>
        <v>-1.0066433983896728E-2</v>
      </c>
      <c r="AM142" s="158">
        <f t="shared" si="56"/>
        <v>-6.7613409427783044E-2</v>
      </c>
      <c r="AN142" s="158">
        <f t="shared" si="57"/>
        <v>9.6188978264202252E-3</v>
      </c>
      <c r="AO142" s="158">
        <f t="shared" si="58"/>
        <v>3.0225293341298753E-2</v>
      </c>
      <c r="AP142" s="39">
        <f t="shared" si="67"/>
        <v>80.362667033891242</v>
      </c>
      <c r="AQ142" s="40">
        <f t="shared" si="63"/>
        <v>86.920654734724437</v>
      </c>
      <c r="AR142" s="40">
        <f t="shared" si="64"/>
        <v>100.0173396484859</v>
      </c>
      <c r="AS142" s="40">
        <f t="shared" si="65"/>
        <v>122.78528949730678</v>
      </c>
      <c r="AT142" s="40">
        <f t="shared" si="68"/>
        <v>99.903867063125006</v>
      </c>
      <c r="AU142" s="41">
        <f t="shared" si="66"/>
        <v>99.937887919869226</v>
      </c>
      <c r="AV142" s="61">
        <v>205.97269067539591</v>
      </c>
      <c r="AW142" s="61">
        <v>-1.179</v>
      </c>
      <c r="AX142" s="43">
        <v>1.7969202824565933E-3</v>
      </c>
      <c r="AY142" s="61">
        <v>-1.383</v>
      </c>
      <c r="AZ142" s="63">
        <v>-1.3900000000000001</v>
      </c>
      <c r="BB142" s="30">
        <v>39689</v>
      </c>
      <c r="BC142" s="27">
        <v>237.12200000000001</v>
      </c>
      <c r="BD142" s="72">
        <f t="shared" si="59"/>
        <v>1.2532719578798091E-2</v>
      </c>
      <c r="BE142" s="37">
        <f t="shared" si="60"/>
        <v>178.81155267325229</v>
      </c>
      <c r="BG142" s="120" t="s">
        <v>255</v>
      </c>
      <c r="BH142" s="27">
        <v>466837</v>
      </c>
      <c r="BI142" s="72">
        <f t="shared" si="61"/>
        <v>1.148336969733732E-2</v>
      </c>
      <c r="BJ142" s="37">
        <f t="shared" si="62"/>
        <v>181.22202596999287</v>
      </c>
      <c r="BL142" s="129">
        <f t="shared" si="50"/>
        <v>1.0112513886283758E-2</v>
      </c>
      <c r="BM142" s="130">
        <f t="shared" si="51"/>
        <v>9.9655626421594201E-3</v>
      </c>
      <c r="BN142" s="147">
        <v>39689</v>
      </c>
      <c r="BO142" s="27">
        <v>200.97937962069651</v>
      </c>
      <c r="BP142" s="27">
        <v>210.33968129263766</v>
      </c>
      <c r="BQ142" s="27">
        <v>478.75844726277035</v>
      </c>
      <c r="BR142" s="27">
        <v>290.67543068269532</v>
      </c>
    </row>
    <row r="143" spans="24:70">
      <c r="X143" s="49">
        <v>39721</v>
      </c>
      <c r="Y143" s="52">
        <v>39721</v>
      </c>
      <c r="Z143" s="53">
        <v>291.267</v>
      </c>
      <c r="AA143" s="54">
        <f t="shared" si="52"/>
        <v>-10.872465559764755</v>
      </c>
      <c r="AB143" s="39">
        <f t="shared" si="47"/>
        <v>146.34988267569744</v>
      </c>
      <c r="AC143" s="40">
        <f t="shared" si="48"/>
        <v>146.34988267569744</v>
      </c>
      <c r="AD143" s="40">
        <f t="shared" si="49"/>
        <v>182.25966110906236</v>
      </c>
      <c r="AE143" s="40">
        <v>256.29983593725825</v>
      </c>
      <c r="AF143" s="40">
        <v>159.75137183702867</v>
      </c>
      <c r="AG143" s="40">
        <v>416.80330544560707</v>
      </c>
      <c r="AH143" s="40">
        <v>194.38218289069994</v>
      </c>
      <c r="AI143" s="41">
        <v>210.03696582651165</v>
      </c>
      <c r="AJ143" s="156">
        <f t="shared" si="53"/>
        <v>-10.872465559764755</v>
      </c>
      <c r="AK143" s="158">
        <f t="shared" si="54"/>
        <v>-0.11826109508017513</v>
      </c>
      <c r="AL143" s="158">
        <f t="shared" si="55"/>
        <v>-1.5717095633154599E-2</v>
      </c>
      <c r="AM143" s="158">
        <f t="shared" si="56"/>
        <v>-0.12940793456780242</v>
      </c>
      <c r="AN143" s="158">
        <f t="shared" si="57"/>
        <v>-3.282524178573587E-2</v>
      </c>
      <c r="AO143" s="158">
        <f t="shared" si="58"/>
        <v>-1.4391743120731881E-3</v>
      </c>
      <c r="AP143" s="39">
        <f t="shared" si="67"/>
        <v>71.625263737722989</v>
      </c>
      <c r="AQ143" s="40">
        <f t="shared" si="63"/>
        <v>76.64132292071011</v>
      </c>
      <c r="AR143" s="40">
        <f t="shared" si="64"/>
        <v>100.00161982756362</v>
      </c>
      <c r="AS143" s="40">
        <f t="shared" si="65"/>
        <v>106.89589878815063</v>
      </c>
      <c r="AT143" s="40">
        <f>AT142*(1+AN143/100)</f>
        <v>99.871073377208234</v>
      </c>
      <c r="AU143" s="41">
        <f t="shared" si="66"/>
        <v>99.93644963945826</v>
      </c>
      <c r="AV143" s="61">
        <v>181.56301475377805</v>
      </c>
      <c r="AW143" s="61">
        <v>-1.214</v>
      </c>
      <c r="AX143" s="43">
        <v>-2.5611422215590096E-3</v>
      </c>
      <c r="AY143" s="61">
        <v>-2.8719999999999999</v>
      </c>
      <c r="AZ143" s="63">
        <v>-6.53</v>
      </c>
      <c r="BB143" s="30">
        <v>39721</v>
      </c>
      <c r="BC143" s="27">
        <v>238.51</v>
      </c>
      <c r="BD143" s="72">
        <f t="shared" si="59"/>
        <v>5.8535268764601245E-3</v>
      </c>
      <c r="BE143" s="37">
        <f t="shared" si="60"/>
        <v>179.85823090264674</v>
      </c>
      <c r="BG143" s="120" t="s">
        <v>256</v>
      </c>
      <c r="BH143" s="27">
        <v>469510</v>
      </c>
      <c r="BI143" s="72">
        <f t="shared" si="61"/>
        <v>5.7257672378152602E-3</v>
      </c>
      <c r="BJ143" s="37">
        <f t="shared" si="62"/>
        <v>182.25966110906236</v>
      </c>
      <c r="BL143" s="129">
        <f t="shared" si="50"/>
        <v>-5.149944417991615E-2</v>
      </c>
      <c r="BM143" s="130">
        <f t="shared" si="51"/>
        <v>6.6761650900258984E-2</v>
      </c>
      <c r="BN143" s="147">
        <v>39721</v>
      </c>
      <c r="BO143" s="27">
        <v>194.38218289069994</v>
      </c>
      <c r="BP143" s="27">
        <v>210.03696582651165</v>
      </c>
      <c r="BQ143" s="27">
        <v>416.80330544560707</v>
      </c>
      <c r="BR143" s="27">
        <v>256.29983593725825</v>
      </c>
    </row>
    <row r="144" spans="24:70">
      <c r="X144" s="49">
        <v>39752</v>
      </c>
      <c r="Y144" s="52">
        <v>39752</v>
      </c>
      <c r="Z144" s="53">
        <v>245.08500000000001</v>
      </c>
      <c r="AA144" s="54">
        <f t="shared" si="52"/>
        <v>-15.855555212227957</v>
      </c>
      <c r="AB144" s="39">
        <f t="shared" si="47"/>
        <v>123.1452962250214</v>
      </c>
      <c r="AC144" s="40">
        <f t="shared" si="48"/>
        <v>123.1452962250214</v>
      </c>
      <c r="AD144" s="40">
        <f t="shared" si="49"/>
        <v>183.81203780982517</v>
      </c>
      <c r="AE144" s="40">
        <v>193.71503867011563</v>
      </c>
      <c r="AF144" s="40">
        <v>162.0927535692843</v>
      </c>
      <c r="AG144" s="40">
        <v>297.83878690963019</v>
      </c>
      <c r="AH144" s="40">
        <v>177.13498202055831</v>
      </c>
      <c r="AI144" s="41">
        <v>194.6152464176574</v>
      </c>
      <c r="AJ144" s="156">
        <f t="shared" si="53"/>
        <v>-15.855555212227957</v>
      </c>
      <c r="AK144" s="158">
        <f t="shared" si="54"/>
        <v>-0.2441858655050535</v>
      </c>
      <c r="AL144" s="158">
        <f t="shared" si="55"/>
        <v>1.4656410804685827E-2</v>
      </c>
      <c r="AM144" s="158">
        <f t="shared" si="56"/>
        <v>-0.28542124542124525</v>
      </c>
      <c r="AN144" s="158">
        <f t="shared" si="57"/>
        <v>-8.8728301193322978E-2</v>
      </c>
      <c r="AO144" s="158">
        <f t="shared" si="58"/>
        <v>-7.3423834457751691E-2</v>
      </c>
      <c r="AP144" s="39">
        <f t="shared" si="67"/>
        <v>60.268680499884432</v>
      </c>
      <c r="AQ144" s="40">
        <f t="shared" si="63"/>
        <v>57.92659514986422</v>
      </c>
      <c r="AR144" s="40">
        <f t="shared" si="64"/>
        <v>100.01627647577689</v>
      </c>
      <c r="AS144" s="40">
        <f t="shared" si="65"/>
        <v>76.385538225613303</v>
      </c>
      <c r="AT144" s="40">
        <f t="shared" si="68"/>
        <v>99.782459470417109</v>
      </c>
      <c r="AU144" s="41">
        <f t="shared" si="66"/>
        <v>99.86307246611203</v>
      </c>
      <c r="AV144" s="61">
        <v>147.1856838219997</v>
      </c>
      <c r="AW144" s="61">
        <v>1.6320000000000001</v>
      </c>
      <c r="AX144" s="43">
        <v>3.4472220982774804E-2</v>
      </c>
      <c r="AY144" s="61">
        <v>-0.505</v>
      </c>
      <c r="AZ144" s="63">
        <v>-5.72</v>
      </c>
      <c r="BB144" s="30">
        <v>39752</v>
      </c>
      <c r="BC144" s="27">
        <v>240.54400000000001</v>
      </c>
      <c r="BD144" s="72">
        <f t="shared" si="59"/>
        <v>8.5279443209929084E-3</v>
      </c>
      <c r="BE144" s="37">
        <f t="shared" si="60"/>
        <v>181.39205188145681</v>
      </c>
      <c r="BG144" s="120" t="s">
        <v>128</v>
      </c>
      <c r="BH144" s="27">
        <v>473509</v>
      </c>
      <c r="BI144" s="72">
        <f t="shared" si="61"/>
        <v>8.5173904709165971E-3</v>
      </c>
      <c r="BJ144" s="37">
        <f t="shared" si="62"/>
        <v>183.81203780982517</v>
      </c>
      <c r="BL144" s="129">
        <f t="shared" si="50"/>
        <v>-7.5019080825681483E-2</v>
      </c>
      <c r="BM144" s="130">
        <f t="shared" si="51"/>
        <v>0.16916678467937202</v>
      </c>
      <c r="BN144" s="147">
        <v>39752</v>
      </c>
      <c r="BO144" s="27">
        <v>177.13498202055831</v>
      </c>
      <c r="BP144" s="27">
        <v>194.6152464176574</v>
      </c>
      <c r="BQ144" s="27">
        <v>297.83878690963019</v>
      </c>
      <c r="BR144" s="27">
        <v>193.71503867011563</v>
      </c>
    </row>
    <row r="145" spans="24:70">
      <c r="X145" s="49">
        <v>39782</v>
      </c>
      <c r="Y145" s="52">
        <v>39782</v>
      </c>
      <c r="Z145" s="53">
        <v>229.648</v>
      </c>
      <c r="AA145" s="54">
        <f t="shared" si="52"/>
        <v>-6.2986310871738453</v>
      </c>
      <c r="AB145" s="39">
        <f t="shared" si="47"/>
        <v>115.38882831459988</v>
      </c>
      <c r="AC145" s="40">
        <f t="shared" si="48"/>
        <v>115.38882831459988</v>
      </c>
      <c r="AD145" s="40">
        <f t="shared" si="49"/>
        <v>190.85615574231872</v>
      </c>
      <c r="AE145" s="40">
        <v>174.03954647857927</v>
      </c>
      <c r="AF145" s="40">
        <v>163.24284797133492</v>
      </c>
      <c r="AG145" s="40">
        <v>253.82457661307447</v>
      </c>
      <c r="AH145" s="40">
        <v>165.9985502393275</v>
      </c>
      <c r="AI145" s="41">
        <v>180.64427375959423</v>
      </c>
      <c r="AJ145" s="156">
        <f t="shared" si="53"/>
        <v>-6.2986310871738453</v>
      </c>
      <c r="AK145" s="158">
        <f t="shared" si="54"/>
        <v>-0.10156925516269533</v>
      </c>
      <c r="AL145" s="158">
        <f t="shared" si="55"/>
        <v>7.0952857344053211E-3</v>
      </c>
      <c r="AM145" s="158">
        <f t="shared" si="56"/>
        <v>-0.14777863807882907</v>
      </c>
      <c r="AN145" s="158">
        <f t="shared" si="57"/>
        <v>-6.2869748562360828E-2</v>
      </c>
      <c r="AO145" s="158">
        <f t="shared" si="58"/>
        <v>-7.178765752031846E-2</v>
      </c>
      <c r="AP145" s="39">
        <f t="shared" si="67"/>
        <v>56.472578654089233</v>
      </c>
      <c r="AQ145" s="40">
        <f t="shared" si="63"/>
        <v>52.043034026381513</v>
      </c>
      <c r="AR145" s="40">
        <f t="shared" si="64"/>
        <v>100.02337291637377</v>
      </c>
      <c r="AS145" s="40">
        <f t="shared" si="65"/>
        <v>65.097387417713833</v>
      </c>
      <c r="AT145" s="40">
        <f t="shared" si="68"/>
        <v>99.71972648903872</v>
      </c>
      <c r="AU145" s="41">
        <f t="shared" si="66"/>
        <v>99.791383105660785</v>
      </c>
      <c r="AV145" s="61">
        <v>137.76008387578622</v>
      </c>
      <c r="AW145" s="61">
        <v>0.73299999999999998</v>
      </c>
      <c r="AX145" s="43">
        <v>1.8719088620625213E-2</v>
      </c>
      <c r="AY145" s="61">
        <v>-1.4999999999999999E-2</v>
      </c>
      <c r="AZ145" s="63">
        <v>-2.6419999999999999</v>
      </c>
      <c r="BB145" s="30">
        <v>39780</v>
      </c>
      <c r="BC145" s="27">
        <v>249.88300000000001</v>
      </c>
      <c r="BD145" s="72">
        <f t="shared" si="59"/>
        <v>3.8824497804975433E-2</v>
      </c>
      <c r="BE145" s="37">
        <f t="shared" si="60"/>
        <v>188.43450720156841</v>
      </c>
      <c r="BG145" s="120" t="s">
        <v>129</v>
      </c>
      <c r="BH145" s="27">
        <v>491655</v>
      </c>
      <c r="BI145" s="72">
        <f t="shared" si="61"/>
        <v>3.8322397251161044E-2</v>
      </c>
      <c r="BJ145" s="37">
        <f t="shared" si="62"/>
        <v>190.85615574231872</v>
      </c>
      <c r="BL145" s="129">
        <f t="shared" si="50"/>
        <v>-1.2331956810288702E-2</v>
      </c>
      <c r="BM145" s="130">
        <f t="shared" si="51"/>
        <v>8.9237298352406624E-2</v>
      </c>
      <c r="BN145" s="147">
        <v>39780</v>
      </c>
      <c r="BO145" s="27">
        <v>165.9985502393275</v>
      </c>
      <c r="BP145" s="27">
        <v>180.64427375959423</v>
      </c>
      <c r="BQ145" s="27">
        <v>253.82457661307447</v>
      </c>
      <c r="BR145" s="27">
        <v>174.03954647857927</v>
      </c>
    </row>
    <row r="146" spans="24:70">
      <c r="X146" s="49">
        <v>39813</v>
      </c>
      <c r="Y146" s="52">
        <v>39813</v>
      </c>
      <c r="Z146" s="53">
        <v>231.71700000000001</v>
      </c>
      <c r="AA146" s="54">
        <f t="shared" si="52"/>
        <v>0.90094405350797935</v>
      </c>
      <c r="AB146" s="39">
        <f t="shared" si="47"/>
        <v>116.4284171017128</v>
      </c>
      <c r="AC146" s="40">
        <f t="shared" si="48"/>
        <v>116.4284171017128</v>
      </c>
      <c r="AD146" s="40">
        <f t="shared" si="49"/>
        <v>192.96908056908839</v>
      </c>
      <c r="AE146" s="40">
        <v>190.69526818089349</v>
      </c>
      <c r="AF146" s="40">
        <v>163.2147686458074</v>
      </c>
      <c r="AG146" s="40">
        <v>226.94006839784691</v>
      </c>
      <c r="AH146" s="40">
        <v>166.39544921581734</v>
      </c>
      <c r="AI146" s="41">
        <v>182.89105625246543</v>
      </c>
      <c r="AJ146" s="156">
        <f t="shared" si="53"/>
        <v>0.90094405350797935</v>
      </c>
      <c r="AK146" s="158">
        <f t="shared" si="54"/>
        <v>9.5700787776783924E-2</v>
      </c>
      <c r="AL146" s="158">
        <f t="shared" si="55"/>
        <v>-1.7200952982920903E-4</v>
      </c>
      <c r="AM146" s="158">
        <f t="shared" si="56"/>
        <v>-0.10591767185811096</v>
      </c>
      <c r="AN146" s="158">
        <f t="shared" si="57"/>
        <v>2.3909785713045473E-3</v>
      </c>
      <c r="AO146" s="158">
        <f t="shared" si="58"/>
        <v>1.2437607050092669E-2</v>
      </c>
      <c r="AP146" s="39">
        <f t="shared" si="67"/>
        <v>56.981364993335866</v>
      </c>
      <c r="AQ146" s="40">
        <f t="shared" si="63"/>
        <v>57.023593381000197</v>
      </c>
      <c r="AR146" s="40">
        <f t="shared" si="64"/>
        <v>100.02320086664029</v>
      </c>
      <c r="AS146" s="40">
        <f t="shared" si="65"/>
        <v>58.202423698384095</v>
      </c>
      <c r="AT146" s="40">
        <f t="shared" si="68"/>
        <v>99.722110766330445</v>
      </c>
      <c r="AU146" s="41">
        <f t="shared" si="66"/>
        <v>99.803794765761324</v>
      </c>
      <c r="AV146" s="61">
        <v>142.25081958667201</v>
      </c>
      <c r="AW146" s="61">
        <v>1.113</v>
      </c>
      <c r="AX146" s="43">
        <v>1.276374389396473E-2</v>
      </c>
      <c r="AY146" s="61">
        <v>-2.556</v>
      </c>
      <c r="AZ146" s="63">
        <v>-1.7190000000000001</v>
      </c>
      <c r="BB146" s="30">
        <v>39813</v>
      </c>
      <c r="BC146" s="27">
        <v>252.88300000000001</v>
      </c>
      <c r="BD146" s="72">
        <f t="shared" si="59"/>
        <v>1.2005618629518544E-2</v>
      </c>
      <c r="BE146" s="37">
        <f t="shared" si="60"/>
        <v>190.69678003167169</v>
      </c>
      <c r="BG146" s="120" t="s">
        <v>130</v>
      </c>
      <c r="BH146" s="27">
        <v>497098</v>
      </c>
      <c r="BI146" s="72">
        <f t="shared" si="61"/>
        <v>1.107077117084132E-2</v>
      </c>
      <c r="BJ146" s="37">
        <f t="shared" si="62"/>
        <v>192.96908056908839</v>
      </c>
      <c r="BL146" s="129">
        <f t="shared" si="50"/>
        <v>1.0040105852960557E-2</v>
      </c>
      <c r="BM146" s="130">
        <f t="shared" si="51"/>
        <v>-8.5660681923823367E-2</v>
      </c>
      <c r="BN146" s="147">
        <v>39813</v>
      </c>
      <c r="BO146" s="27">
        <v>166.39544921581734</v>
      </c>
      <c r="BP146" s="27">
        <v>182.89105625246543</v>
      </c>
      <c r="BQ146" s="27">
        <v>226.94006839784691</v>
      </c>
      <c r="BR146" s="27">
        <v>190.69526818089349</v>
      </c>
    </row>
    <row r="147" spans="24:70">
      <c r="X147" s="49">
        <v>39844</v>
      </c>
      <c r="Y147" s="52">
        <v>39844</v>
      </c>
      <c r="Z147" s="53">
        <v>215.25200000000001</v>
      </c>
      <c r="AA147" s="54">
        <f t="shared" si="52"/>
        <v>-7.10565042702952</v>
      </c>
      <c r="AB147" s="39">
        <f t="shared" si="47"/>
        <v>108.15542078474122</v>
      </c>
      <c r="AC147" s="40">
        <f t="shared" si="48"/>
        <v>108.15542078474122</v>
      </c>
      <c r="AD147" s="40">
        <f t="shared" si="49"/>
        <v>190.87789445080654</v>
      </c>
      <c r="AE147" s="40">
        <v>167.0283634542069</v>
      </c>
      <c r="AF147" s="40">
        <v>162.70120123576069</v>
      </c>
      <c r="AG147" s="40">
        <v>213.08627486120534</v>
      </c>
      <c r="AH147" s="40">
        <v>163.53084149729594</v>
      </c>
      <c r="AI147" s="41">
        <v>180.94684244280577</v>
      </c>
      <c r="AJ147" s="156">
        <f t="shared" si="53"/>
        <v>-7.10565042702952</v>
      </c>
      <c r="AK147" s="158">
        <f t="shared" si="54"/>
        <v>-0.12410850543095897</v>
      </c>
      <c r="AL147" s="158">
        <f t="shared" si="55"/>
        <v>-3.1465743836036619E-3</v>
      </c>
      <c r="AM147" s="158">
        <f t="shared" si="56"/>
        <v>-6.104604459867613E-2</v>
      </c>
      <c r="AN147" s="158">
        <f t="shared" si="57"/>
        <v>-1.7215661437987806E-2</v>
      </c>
      <c r="AO147" s="158">
        <f t="shared" si="58"/>
        <v>-1.0630447707491109E-2</v>
      </c>
      <c r="AP147" s="39">
        <f t="shared" si="67"/>
        <v>52.932468388359645</v>
      </c>
      <c r="AQ147" s="40">
        <f t="shared" si="65"/>
        <v>49.946480432181538</v>
      </c>
      <c r="AR147" s="40">
        <f t="shared" si="64"/>
        <v>100.02005356222416</v>
      </c>
      <c r="AS147" s="40">
        <f t="shared" si="65"/>
        <v>54.649395945541492</v>
      </c>
      <c r="AT147" s="40">
        <f t="shared" si="68"/>
        <v>99.704942945362106</v>
      </c>
      <c r="AU147" s="41">
        <f t="shared" si="66"/>
        <v>99.793185175548658</v>
      </c>
      <c r="AV147" s="61">
        <v>129.83047015944484</v>
      </c>
      <c r="AW147" s="61">
        <v>-0.1</v>
      </c>
      <c r="AX147" s="43">
        <v>-1.9789826630859375E-3</v>
      </c>
      <c r="AY147" s="61">
        <v>0.151</v>
      </c>
      <c r="AZ147" s="63">
        <v>1.1140000000000001</v>
      </c>
      <c r="BB147" s="30">
        <v>39843</v>
      </c>
      <c r="BC147" s="27">
        <v>249.83199999999999</v>
      </c>
      <c r="BD147" s="72">
        <f t="shared" si="59"/>
        <v>-1.2064867942882751E-2</v>
      </c>
      <c r="BE147" s="37">
        <f t="shared" si="60"/>
        <v>188.39604856345662</v>
      </c>
      <c r="BG147" s="120" t="s">
        <v>257</v>
      </c>
      <c r="BH147" s="27">
        <v>491711</v>
      </c>
      <c r="BI147" s="72">
        <f t="shared" si="61"/>
        <v>-1.0836897352232366E-2</v>
      </c>
      <c r="BJ147" s="37">
        <f t="shared" si="62"/>
        <v>190.87789445080654</v>
      </c>
      <c r="BL147" s="129">
        <f t="shared" si="50"/>
        <v>-4.0946700811263781E-2</v>
      </c>
      <c r="BM147" s="130">
        <f t="shared" si="51"/>
        <v>8.316180461969519E-2</v>
      </c>
      <c r="BN147" s="147">
        <v>39843</v>
      </c>
      <c r="BO147" s="27">
        <v>163.53084149729594</v>
      </c>
      <c r="BP147" s="27">
        <v>180.94684244280577</v>
      </c>
      <c r="BQ147" s="27">
        <v>213.08627486120534</v>
      </c>
      <c r="BR147" s="27">
        <v>167.0283634542069</v>
      </c>
    </row>
    <row r="148" spans="24:70">
      <c r="X148" s="49">
        <v>39872</v>
      </c>
      <c r="Y148" s="52">
        <v>39872</v>
      </c>
      <c r="Z148" s="53">
        <v>195.68899999999999</v>
      </c>
      <c r="AA148" s="54">
        <f t="shared" si="52"/>
        <v>-9.0884172969356918</v>
      </c>
      <c r="AB148" s="39">
        <f t="shared" si="47"/>
        <v>98.325804814567221</v>
      </c>
      <c r="AC148" s="40">
        <f t="shared" si="48"/>
        <v>98.325804814567221</v>
      </c>
      <c r="AD148" s="40">
        <f t="shared" si="49"/>
        <v>192.4562799635101</v>
      </c>
      <c r="AE148" s="40">
        <v>148.43376649760498</v>
      </c>
      <c r="AF148" s="40">
        <v>161.75160297670453</v>
      </c>
      <c r="AG148" s="40">
        <v>202.67792770712211</v>
      </c>
      <c r="AH148" s="40">
        <v>157.64881406267602</v>
      </c>
      <c r="AI148" s="41">
        <v>171.48825461819166</v>
      </c>
      <c r="AJ148" s="156">
        <f t="shared" si="53"/>
        <v>-9.0884172969356918</v>
      </c>
      <c r="AK148" s="158">
        <f t="shared" si="54"/>
        <v>-0.11132598423440743</v>
      </c>
      <c r="AL148" s="158">
        <f t="shared" si="55"/>
        <v>-5.8364551204520554E-3</v>
      </c>
      <c r="AM148" s="158">
        <f t="shared" si="56"/>
        <v>-4.8845694828832831E-2</v>
      </c>
      <c r="AN148" s="158">
        <f t="shared" si="57"/>
        <v>-3.5968918038724706E-2</v>
      </c>
      <c r="AO148" s="158">
        <f t="shared" si="58"/>
        <v>-5.2272743182041448E-2</v>
      </c>
      <c r="AP148" s="39">
        <f t="shared" si="67"/>
        <v>48.12174477565695</v>
      </c>
      <c r="AQ148" s="40">
        <f t="shared" si="65"/>
        <v>44.386139339024353</v>
      </c>
      <c r="AR148" s="40">
        <f t="shared" si="64"/>
        <v>100.01421593668655</v>
      </c>
      <c r="AS148" s="40">
        <f t="shared" si="65"/>
        <v>51.98000822860552</v>
      </c>
      <c r="AT148" s="40">
        <f t="shared" si="68"/>
        <v>99.669080156153541</v>
      </c>
      <c r="AU148" s="41">
        <f t="shared" si="66"/>
        <v>99.741020540148654</v>
      </c>
      <c r="AV148" s="61">
        <v>116.62875464237567</v>
      </c>
      <c r="AW148" s="61">
        <v>-0.123</v>
      </c>
      <c r="AX148" s="43">
        <v>-1.9660100275312731E-3</v>
      </c>
      <c r="AY148" s="61">
        <v>-0.88700000000000001</v>
      </c>
      <c r="AZ148" s="63">
        <v>-0.21099999999999999</v>
      </c>
      <c r="BB148" s="30">
        <v>39871</v>
      </c>
      <c r="BC148" s="27">
        <v>251.80699999999999</v>
      </c>
      <c r="BD148" s="72">
        <f t="shared" si="59"/>
        <v>7.9053123699126537E-3</v>
      </c>
      <c r="BE148" s="37">
        <f t="shared" si="60"/>
        <v>189.88537817660799</v>
      </c>
      <c r="BG148" s="120" t="s">
        <v>258</v>
      </c>
      <c r="BH148" s="27">
        <v>495777</v>
      </c>
      <c r="BI148" s="72">
        <f t="shared" si="61"/>
        <v>8.2690848892947866E-3</v>
      </c>
      <c r="BJ148" s="37">
        <f t="shared" si="62"/>
        <v>192.4562799635101</v>
      </c>
      <c r="BL148" s="129">
        <f t="shared" si="50"/>
        <v>-4.1307544040031063E-2</v>
      </c>
      <c r="BM148" s="130">
        <f t="shared" si="51"/>
        <v>7.0018440194376363E-2</v>
      </c>
      <c r="BN148" s="147">
        <v>39871</v>
      </c>
      <c r="BO148" s="27">
        <v>157.64881406267602</v>
      </c>
      <c r="BP148" s="27">
        <v>171.48825461819166</v>
      </c>
      <c r="BQ148" s="27">
        <v>202.67792770712211</v>
      </c>
      <c r="BR148" s="27">
        <v>148.43376649760498</v>
      </c>
    </row>
    <row r="149" spans="24:70">
      <c r="X149" s="48">
        <v>39903</v>
      </c>
      <c r="Y149" s="30">
        <v>39903</v>
      </c>
      <c r="Z149" s="27">
        <v>207.65299999999999</v>
      </c>
      <c r="AA149" s="46">
        <f t="shared" si="52"/>
        <v>6.1137825835892556</v>
      </c>
      <c r="AB149" s="36">
        <f t="shared" si="47"/>
        <v>104.33723074449419</v>
      </c>
      <c r="AC149" s="37">
        <f t="shared" si="48"/>
        <v>104.33723074449419</v>
      </c>
      <c r="AD149" s="37">
        <f t="shared" si="49"/>
        <v>194.78038081558984</v>
      </c>
      <c r="AE149" s="37">
        <v>162.79166497594963</v>
      </c>
      <c r="AF149" s="37">
        <v>160.11423539712652</v>
      </c>
      <c r="AG149" s="37">
        <v>214.05792720083699</v>
      </c>
      <c r="AH149" s="37">
        <v>156.90241549476127</v>
      </c>
      <c r="AI149" s="38">
        <v>170.79683534057378</v>
      </c>
      <c r="AJ149" s="156">
        <f t="shared" si="53"/>
        <v>6.1137825835892556</v>
      </c>
      <c r="AK149" s="158">
        <f t="shared" si="54"/>
        <v>9.67293279496233E-2</v>
      </c>
      <c r="AL149" s="158">
        <f t="shared" si="55"/>
        <v>-1.012272861254937E-2</v>
      </c>
      <c r="AM149" s="158">
        <f t="shared" si="56"/>
        <v>5.6148193453800399E-2</v>
      </c>
      <c r="AN149" s="158">
        <f t="shared" si="57"/>
        <v>-4.7345650669976536E-3</v>
      </c>
      <c r="AO149" s="158">
        <f t="shared" si="58"/>
        <v>-4.0318754141925872E-3</v>
      </c>
      <c r="AP149" s="36"/>
      <c r="AQ149" s="122"/>
      <c r="AR149" s="37"/>
      <c r="AS149" s="37"/>
      <c r="AT149" s="37"/>
      <c r="AU149" s="38"/>
      <c r="AV149" s="61">
        <v>125.49290909542671</v>
      </c>
      <c r="AW149" s="61">
        <v>-0.61499999999999999</v>
      </c>
      <c r="AX149" s="43">
        <v>-1.4895982426599286E-2</v>
      </c>
      <c r="AY149" s="61">
        <v>6.8000000000000005E-2</v>
      </c>
      <c r="AZ149" s="63">
        <v>3.5000000000000003E-2</v>
      </c>
      <c r="BB149" s="30">
        <v>39903</v>
      </c>
      <c r="BC149" s="27">
        <v>254.94900000000001</v>
      </c>
      <c r="BD149" s="72">
        <f t="shared" si="59"/>
        <v>1.2477810386526178E-2</v>
      </c>
      <c r="BE149" s="37">
        <f t="shared" si="60"/>
        <v>192.25473192066951</v>
      </c>
      <c r="BG149" s="120" t="s">
        <v>259</v>
      </c>
      <c r="BH149" s="27">
        <v>501764</v>
      </c>
      <c r="BI149" s="72">
        <f t="shared" si="61"/>
        <v>1.2075993844006483E-2</v>
      </c>
      <c r="BJ149" s="37">
        <f t="shared" si="62"/>
        <v>194.78038081558984</v>
      </c>
      <c r="BL149" s="129">
        <f t="shared" si="50"/>
        <v>3.660690983994952E-2</v>
      </c>
      <c r="BM149" s="130">
        <f t="shared" si="51"/>
        <v>-6.0122418109673781E-2</v>
      </c>
      <c r="BN149" s="147">
        <v>39903</v>
      </c>
      <c r="BO149" s="27">
        <v>156.90241549476127</v>
      </c>
      <c r="BP149" s="27">
        <v>170.79683534057378</v>
      </c>
      <c r="BQ149" s="27">
        <v>214.05792720083699</v>
      </c>
      <c r="BR149" s="27">
        <v>162.79166497594963</v>
      </c>
    </row>
    <row r="150" spans="24:70">
      <c r="X150" s="48">
        <v>39933</v>
      </c>
      <c r="Y150" s="30">
        <v>39933</v>
      </c>
      <c r="Z150" s="27">
        <v>228.613</v>
      </c>
      <c r="AA150" s="46">
        <f t="shared" si="52"/>
        <v>10.093762189807043</v>
      </c>
      <c r="AB150" s="36">
        <f t="shared" si="47"/>
        <v>114.86878269127368</v>
      </c>
      <c r="AC150" s="37">
        <f t="shared" si="48"/>
        <v>114.86878269127368</v>
      </c>
      <c r="AD150" s="37">
        <f t="shared" si="49"/>
        <v>195.92865045321332</v>
      </c>
      <c r="AE150" s="37">
        <v>190.19550504579385</v>
      </c>
      <c r="AF150" s="37">
        <v>159.10291797285333</v>
      </c>
      <c r="AG150" s="37">
        <v>214.19373976988493</v>
      </c>
      <c r="AH150" s="37">
        <v>170.40418609351963</v>
      </c>
      <c r="AI150" s="38">
        <v>188.55640762298685</v>
      </c>
      <c r="AJ150" s="156">
        <f t="shared" si="53"/>
        <v>10.093762189807043</v>
      </c>
      <c r="AK150" s="158">
        <f t="shared" si="54"/>
        <v>0.16833687445787104</v>
      </c>
      <c r="AL150" s="158">
        <f t="shared" si="55"/>
        <v>-6.3162242992625961E-3</v>
      </c>
      <c r="AM150" s="158">
        <f t="shared" si="56"/>
        <v>6.3446643076447984E-4</v>
      </c>
      <c r="AN150" s="158">
        <f t="shared" si="57"/>
        <v>8.6052025114993658E-2</v>
      </c>
      <c r="AO150" s="158">
        <f t="shared" si="58"/>
        <v>0.10398068703673569</v>
      </c>
      <c r="AP150" s="36"/>
      <c r="AQ150" s="122"/>
      <c r="AR150" s="37"/>
      <c r="AS150" s="37"/>
      <c r="AT150" s="37"/>
      <c r="AU150" s="38"/>
      <c r="AV150" s="61">
        <v>139.69742160883069</v>
      </c>
      <c r="AW150" s="61">
        <v>-8.8999999999999996E-2</v>
      </c>
      <c r="AX150" s="43">
        <v>-7.1110910607058431E-3</v>
      </c>
      <c r="AY150" s="61">
        <v>-0.36699999999999999</v>
      </c>
      <c r="AZ150" s="63">
        <v>0.79800000000000004</v>
      </c>
      <c r="BB150" s="30">
        <v>39933</v>
      </c>
      <c r="BC150" s="27">
        <v>256.64</v>
      </c>
      <c r="BD150" s="72">
        <f t="shared" si="59"/>
        <v>6.632699088837235E-3</v>
      </c>
      <c r="BE150" s="37">
        <f t="shared" si="60"/>
        <v>193.5298997059044</v>
      </c>
      <c r="BG150" s="120" t="s">
        <v>260</v>
      </c>
      <c r="BH150" s="27">
        <v>504722</v>
      </c>
      <c r="BI150" s="72">
        <f t="shared" si="61"/>
        <v>5.8952017283024905E-3</v>
      </c>
      <c r="BJ150" s="37">
        <f t="shared" si="62"/>
        <v>195.92865045321332</v>
      </c>
      <c r="BL150" s="129">
        <f t="shared" si="50"/>
        <v>5.341641181318646E-2</v>
      </c>
      <c r="BM150" s="130">
        <f t="shared" si="51"/>
        <v>-0.11492046264468458</v>
      </c>
      <c r="BN150" s="147">
        <v>39933</v>
      </c>
      <c r="BO150" s="27">
        <v>170.40418609351963</v>
      </c>
      <c r="BP150" s="27">
        <v>188.55640762298685</v>
      </c>
      <c r="BQ150" s="27">
        <v>214.19373976988493</v>
      </c>
      <c r="BR150" s="27">
        <v>190.19550504579385</v>
      </c>
    </row>
    <row r="151" spans="24:70">
      <c r="X151" s="48">
        <v>39964</v>
      </c>
      <c r="Y151" s="30">
        <v>39964</v>
      </c>
      <c r="Z151" s="27">
        <v>240.88399999999999</v>
      </c>
      <c r="AA151" s="46">
        <f t="shared" si="52"/>
        <v>5.3675862702470933</v>
      </c>
      <c r="AB151" s="36">
        <f t="shared" si="47"/>
        <v>121.03446369981046</v>
      </c>
      <c r="AC151" s="37">
        <f t="shared" si="48"/>
        <v>121.03446369981046</v>
      </c>
      <c r="AD151" s="37">
        <f t="shared" si="49"/>
        <v>193.61541895537749</v>
      </c>
      <c r="AE151" s="37">
        <v>205.40342024003252</v>
      </c>
      <c r="AF151" s="37">
        <v>162.91042330348355</v>
      </c>
      <c r="AG151" s="37">
        <v>255.45341594789784</v>
      </c>
      <c r="AH151" s="37">
        <v>171.30165399223853</v>
      </c>
      <c r="AI151" s="38">
        <v>186.24232421461105</v>
      </c>
      <c r="AJ151" s="156">
        <f t="shared" si="53"/>
        <v>5.3675862702470933</v>
      </c>
      <c r="AK151" s="158">
        <f t="shared" si="54"/>
        <v>7.9959382797069933E-2</v>
      </c>
      <c r="AL151" s="158">
        <f t="shared" si="55"/>
        <v>2.3931084226122445E-2</v>
      </c>
      <c r="AM151" s="158">
        <f t="shared" si="56"/>
        <v>0.19262783413903439</v>
      </c>
      <c r="AN151" s="158">
        <f t="shared" si="57"/>
        <v>5.2667010083096155E-3</v>
      </c>
      <c r="AO151" s="158">
        <f t="shared" si="58"/>
        <v>-1.2272632033819564E-2</v>
      </c>
      <c r="AP151" s="36"/>
      <c r="AQ151" s="122"/>
      <c r="AR151" s="37"/>
      <c r="AS151" s="37"/>
      <c r="AT151" s="37"/>
      <c r="AU151" s="38"/>
      <c r="AV151" s="61">
        <v>152.53086512982082</v>
      </c>
      <c r="AW151" s="61">
        <v>3.5350000000000001</v>
      </c>
      <c r="AX151" s="43">
        <v>2.747827341242659E-2</v>
      </c>
      <c r="AY151" s="61">
        <v>1.117</v>
      </c>
      <c r="AZ151" s="63">
        <v>2.863</v>
      </c>
      <c r="BB151" s="30">
        <v>39962</v>
      </c>
      <c r="BC151" s="27">
        <v>253.29599999999999</v>
      </c>
      <c r="BD151" s="72">
        <f t="shared" si="59"/>
        <v>-1.3029925187032387E-2</v>
      </c>
      <c r="BE151" s="37">
        <f t="shared" si="60"/>
        <v>191.0082195912826</v>
      </c>
      <c r="BG151" s="120" t="s">
        <v>261</v>
      </c>
      <c r="BH151" s="27">
        <v>498763</v>
      </c>
      <c r="BI151" s="72">
        <f t="shared" si="61"/>
        <v>-1.1806499419482419E-2</v>
      </c>
      <c r="BJ151" s="37">
        <f t="shared" si="62"/>
        <v>193.61541895537749</v>
      </c>
      <c r="BL151" s="129">
        <f t="shared" si="50"/>
        <v>2.0934681641494257E-2</v>
      </c>
      <c r="BM151" s="130">
        <f t="shared" si="51"/>
        <v>-5.9024701155575676E-2</v>
      </c>
      <c r="BN151" s="147">
        <v>39962</v>
      </c>
      <c r="BO151" s="27">
        <v>171.30165399223853</v>
      </c>
      <c r="BP151" s="27">
        <v>186.24232421461105</v>
      </c>
      <c r="BQ151" s="27">
        <v>255.45341594789784</v>
      </c>
      <c r="BR151" s="27">
        <v>205.40342024003252</v>
      </c>
    </row>
    <row r="152" spans="24:70">
      <c r="X152" s="48">
        <v>39994</v>
      </c>
      <c r="Y152" s="30">
        <v>39994</v>
      </c>
      <c r="Z152" s="27">
        <v>240.34700000000001</v>
      </c>
      <c r="AA152" s="46">
        <f t="shared" si="52"/>
        <v>-0.22292887863036848</v>
      </c>
      <c r="AB152" s="36">
        <f t="shared" si="47"/>
        <v>120.76464292712819</v>
      </c>
      <c r="AC152" s="37">
        <f t="shared" si="48"/>
        <v>120.76464292712819</v>
      </c>
      <c r="AD152" s="37">
        <f t="shared" si="49"/>
        <v>195.9977484909067</v>
      </c>
      <c r="AE152" s="37">
        <v>206.51775466184782</v>
      </c>
      <c r="AF152" s="37">
        <v>161.17765589991936</v>
      </c>
      <c r="AG152" s="37">
        <v>257.71483194660874</v>
      </c>
      <c r="AH152" s="37">
        <v>170.79496911959623</v>
      </c>
      <c r="AI152" s="38">
        <v>185.76808596316195</v>
      </c>
      <c r="AJ152" s="156">
        <f t="shared" si="53"/>
        <v>-0.22292887863036848</v>
      </c>
      <c r="AK152" s="158">
        <f t="shared" si="54"/>
        <v>5.425101590387893E-3</v>
      </c>
      <c r="AL152" s="158">
        <f t="shared" si="55"/>
        <v>-1.0636320061216953E-2</v>
      </c>
      <c r="AM152" s="158">
        <f t="shared" si="56"/>
        <v>8.8525572865001401E-3</v>
      </c>
      <c r="AN152" s="158">
        <f t="shared" si="57"/>
        <v>-2.9578516075814409E-3</v>
      </c>
      <c r="AO152" s="158">
        <f t="shared" si="58"/>
        <v>-2.5463505862535207E-3</v>
      </c>
      <c r="AP152" s="36"/>
      <c r="AQ152" s="122"/>
      <c r="AR152" s="37"/>
      <c r="AS152" s="37"/>
      <c r="AT152" s="37"/>
      <c r="AU152" s="38"/>
      <c r="AV152" s="61">
        <v>151.90705845727206</v>
      </c>
      <c r="AW152" s="61">
        <v>-1.169</v>
      </c>
      <c r="AX152" s="43">
        <v>-1.1202049626223953E-2</v>
      </c>
      <c r="AY152" s="61">
        <v>0.158</v>
      </c>
      <c r="AZ152" s="63">
        <v>0.46</v>
      </c>
      <c r="BB152" s="30">
        <v>39994</v>
      </c>
      <c r="BC152" s="27">
        <v>256.47399999999999</v>
      </c>
      <c r="BD152" s="72">
        <f t="shared" si="59"/>
        <v>1.2546585812646116E-2</v>
      </c>
      <c r="BE152" s="37">
        <f t="shared" si="60"/>
        <v>193.40472060930537</v>
      </c>
      <c r="BG152" s="120" t="s">
        <v>262</v>
      </c>
      <c r="BH152" s="27">
        <v>504900</v>
      </c>
      <c r="BI152" s="72">
        <f t="shared" si="61"/>
        <v>1.2304441187497961E-2</v>
      </c>
      <c r="BJ152" s="37">
        <f t="shared" si="62"/>
        <v>195.9977484909067</v>
      </c>
      <c r="BL152" s="129">
        <f t="shared" si="50"/>
        <v>5.0375762005971381E-3</v>
      </c>
      <c r="BM152" s="130">
        <f t="shared" si="51"/>
        <v>-3.875253897907549E-4</v>
      </c>
      <c r="BN152" s="147">
        <v>39994</v>
      </c>
      <c r="BO152" s="27">
        <v>170.79496911959623</v>
      </c>
      <c r="BP152" s="27">
        <v>185.76808596316195</v>
      </c>
      <c r="BQ152" s="27">
        <v>257.71483194660874</v>
      </c>
      <c r="BR152" s="27">
        <v>206.51775466184782</v>
      </c>
    </row>
    <row r="153" spans="24:70">
      <c r="X153" s="48">
        <v>40025</v>
      </c>
      <c r="Y153" s="30">
        <v>40025</v>
      </c>
      <c r="Z153" s="27">
        <v>258.16399999999999</v>
      </c>
      <c r="AA153" s="46">
        <f t="shared" si="52"/>
        <v>7.4130319912459886</v>
      </c>
      <c r="AB153" s="36">
        <f t="shared" si="47"/>
        <v>129.7169645414302</v>
      </c>
      <c r="AC153" s="37">
        <f t="shared" si="48"/>
        <v>129.7169645414302</v>
      </c>
      <c r="AD153" s="37">
        <f t="shared" si="49"/>
        <v>199.53960520952631</v>
      </c>
      <c r="AE153" s="37">
        <v>227.00285846226322</v>
      </c>
      <c r="AF153" s="37">
        <v>161.03404718061455</v>
      </c>
      <c r="AG153" s="37">
        <v>260.58968324041541</v>
      </c>
      <c r="AH153" s="37">
        <v>178.55640803940929</v>
      </c>
      <c r="AI153" s="38">
        <v>193.29340498817646</v>
      </c>
      <c r="AJ153" s="156">
        <f t="shared" si="53"/>
        <v>7.4130319912459886</v>
      </c>
      <c r="AK153" s="158">
        <f t="shared" si="54"/>
        <v>9.9192942679227292E-2</v>
      </c>
      <c r="AL153" s="158">
        <f t="shared" si="55"/>
        <v>-8.9099645048806853E-4</v>
      </c>
      <c r="AM153" s="158">
        <f t="shared" si="56"/>
        <v>1.1155164303474185E-2</v>
      </c>
      <c r="AN153" s="158">
        <f t="shared" si="57"/>
        <v>4.5443018373557909E-2</v>
      </c>
      <c r="AO153" s="158">
        <f t="shared" si="58"/>
        <v>4.0509213334451788E-2</v>
      </c>
      <c r="AP153" s="36"/>
      <c r="AQ153" s="122"/>
      <c r="AR153" s="37"/>
      <c r="AS153" s="37"/>
      <c r="AT153" s="37"/>
      <c r="AU153" s="38"/>
      <c r="AV153" s="61">
        <v>164.81908680822326</v>
      </c>
      <c r="AW153" s="61">
        <v>0.49199999999999999</v>
      </c>
      <c r="AX153" s="43">
        <v>-2.7159966238160527E-3</v>
      </c>
      <c r="AY153" s="61">
        <v>0.26800000000000002</v>
      </c>
      <c r="AZ153" s="63">
        <v>1.4730000000000001</v>
      </c>
      <c r="BB153" s="30">
        <v>40025</v>
      </c>
      <c r="BC153" s="27">
        <v>261.27199999999999</v>
      </c>
      <c r="BD153" s="72">
        <f t="shared" si="59"/>
        <v>1.8707549303243143E-2</v>
      </c>
      <c r="BE153" s="37">
        <f t="shared" si="60"/>
        <v>197.02284895558392</v>
      </c>
      <c r="BG153" s="120" t="s">
        <v>263</v>
      </c>
      <c r="BH153" s="27">
        <v>514024</v>
      </c>
      <c r="BI153" s="72">
        <f t="shared" si="61"/>
        <v>1.8070905129728754E-2</v>
      </c>
      <c r="BJ153" s="37">
        <f t="shared" si="62"/>
        <v>199.53960520952631</v>
      </c>
      <c r="BL153" s="129">
        <f t="shared" si="50"/>
        <v>4.610061252109432E-2</v>
      </c>
      <c r="BM153" s="130">
        <f t="shared" si="51"/>
        <v>-5.3092330158132972E-2</v>
      </c>
      <c r="BN153" s="147">
        <v>40025</v>
      </c>
      <c r="BO153" s="27">
        <v>178.55640803940929</v>
      </c>
      <c r="BP153" s="27">
        <v>193.29340498817646</v>
      </c>
      <c r="BQ153" s="27">
        <v>260.58968324041541</v>
      </c>
      <c r="BR153" s="27">
        <v>227.00285846226322</v>
      </c>
    </row>
    <row r="154" spans="24:70">
      <c r="X154" s="48">
        <v>40056</v>
      </c>
      <c r="Y154" s="30">
        <v>40056</v>
      </c>
      <c r="Z154" s="27">
        <v>267.23599999999999</v>
      </c>
      <c r="AA154" s="46">
        <f t="shared" si="52"/>
        <v>3.5140453355231527</v>
      </c>
      <c r="AB154" s="36">
        <f t="shared" si="47"/>
        <v>134.27527748328055</v>
      </c>
      <c r="AC154" s="37">
        <f t="shared" si="48"/>
        <v>134.27527748328055</v>
      </c>
      <c r="AD154" s="37">
        <f t="shared" si="49"/>
        <v>200.47204052716378</v>
      </c>
      <c r="AE154" s="37">
        <v>238.27323127377039</v>
      </c>
      <c r="AF154" s="37">
        <v>161.35977929130524</v>
      </c>
      <c r="AG154" s="37">
        <v>256.47155446888127</v>
      </c>
      <c r="AH154" s="37">
        <v>190.45411014451236</v>
      </c>
      <c r="AI154" s="38">
        <v>204.96180769426994</v>
      </c>
      <c r="AJ154" s="156">
        <f t="shared" si="53"/>
        <v>3.5140453355231527</v>
      </c>
      <c r="AK154" s="158">
        <f t="shared" si="54"/>
        <v>4.9648594241736177E-2</v>
      </c>
      <c r="AL154" s="158">
        <f t="shared" si="55"/>
        <v>2.0227530537400007E-3</v>
      </c>
      <c r="AM154" s="158">
        <f t="shared" si="56"/>
        <v>-1.5803115151472924E-2</v>
      </c>
      <c r="AN154" s="158">
        <f t="shared" si="57"/>
        <v>6.6632736599837594E-2</v>
      </c>
      <c r="AO154" s="158">
        <f t="shared" si="58"/>
        <v>6.0366274301015155E-2</v>
      </c>
      <c r="AP154" s="36"/>
      <c r="AQ154" s="122"/>
      <c r="AR154" s="37"/>
      <c r="AS154" s="37"/>
      <c r="AT154" s="37"/>
      <c r="AU154" s="38"/>
      <c r="AV154" s="61">
        <v>171.6917759733094</v>
      </c>
      <c r="AW154" s="61">
        <v>0.375</v>
      </c>
      <c r="AX154" s="43">
        <v>4.6748264068079415E-3</v>
      </c>
      <c r="AY154" s="61">
        <v>0.51400000000000001</v>
      </c>
      <c r="AZ154" s="63">
        <v>1.1460000000000001</v>
      </c>
      <c r="BB154" s="30">
        <v>40056</v>
      </c>
      <c r="BC154" s="27">
        <v>262.43200000000002</v>
      </c>
      <c r="BD154" s="72">
        <f t="shared" si="59"/>
        <v>4.4398175081907798E-3</v>
      </c>
      <c r="BE154" s="37">
        <f t="shared" si="60"/>
        <v>197.89759444989056</v>
      </c>
      <c r="BG154" s="120" t="s">
        <v>264</v>
      </c>
      <c r="BH154" s="27">
        <v>516426</v>
      </c>
      <c r="BI154" s="72">
        <f t="shared" si="61"/>
        <v>4.6729335595225852E-3</v>
      </c>
      <c r="BJ154" s="37">
        <f t="shared" si="62"/>
        <v>200.47204052716378</v>
      </c>
      <c r="BL154" s="129">
        <f t="shared" si="50"/>
        <v>1.9906693457377056E-2</v>
      </c>
      <c r="BM154" s="130">
        <f t="shared" si="51"/>
        <v>-2.9741900784359121E-2</v>
      </c>
      <c r="BN154" s="147">
        <v>40056</v>
      </c>
      <c r="BO154" s="27">
        <v>190.45411014451236</v>
      </c>
      <c r="BP154" s="27">
        <v>204.96180769426994</v>
      </c>
      <c r="BQ154" s="27">
        <v>256.47155446888127</v>
      </c>
      <c r="BR154" s="27">
        <v>238.27323127377039</v>
      </c>
    </row>
    <row r="155" spans="24:70">
      <c r="X155" s="48">
        <v>40086</v>
      </c>
      <c r="Y155" s="30">
        <v>40086</v>
      </c>
      <c r="Z155" s="27">
        <v>275.01100000000002</v>
      </c>
      <c r="AA155" s="46">
        <f t="shared" si="52"/>
        <v>2.9094134023859297</v>
      </c>
      <c r="AB155" s="36">
        <f t="shared" si="47"/>
        <v>138.18190040247001</v>
      </c>
      <c r="AC155" s="37">
        <f t="shared" si="48"/>
        <v>138.18190040247001</v>
      </c>
      <c r="AD155" s="37">
        <f t="shared" si="49"/>
        <v>201.64282525572108</v>
      </c>
      <c r="AE155" s="37">
        <v>254.27698523713923</v>
      </c>
      <c r="AF155" s="37">
        <v>162.71409073138753</v>
      </c>
      <c r="AG155" s="37">
        <v>254.04151212605032</v>
      </c>
      <c r="AH155" s="37">
        <v>192.4235491210766</v>
      </c>
      <c r="AI155" s="38">
        <v>207.07825949463538</v>
      </c>
      <c r="AJ155" s="156">
        <f t="shared" si="53"/>
        <v>2.9094134023859297</v>
      </c>
      <c r="AK155" s="158">
        <f t="shared" si="54"/>
        <v>6.7165555601085947E-2</v>
      </c>
      <c r="AL155" s="158">
        <f t="shared" si="55"/>
        <v>8.393116587234184E-3</v>
      </c>
      <c r="AM155" s="158">
        <f t="shared" si="56"/>
        <v>-9.474900044424972E-3</v>
      </c>
      <c r="AN155" s="158">
        <f t="shared" si="57"/>
        <v>1.0340753345096543E-2</v>
      </c>
      <c r="AO155" s="158">
        <f t="shared" si="58"/>
        <v>1.032607891282078E-2</v>
      </c>
      <c r="AP155" s="36"/>
      <c r="AQ155" s="122"/>
      <c r="AR155" s="37"/>
      <c r="AS155" s="37"/>
      <c r="AT155" s="37"/>
      <c r="AU155" s="38"/>
      <c r="AV155" s="61">
        <v>178.59437901663242</v>
      </c>
      <c r="AW155" s="61">
        <v>1.7090000000000001</v>
      </c>
      <c r="AX155" s="43">
        <v>9.6051352083788011E-3</v>
      </c>
      <c r="AY155" s="61">
        <v>0.307</v>
      </c>
      <c r="AZ155" s="63">
        <v>1.6930000000000001</v>
      </c>
      <c r="BB155" s="30">
        <v>40086</v>
      </c>
      <c r="BC155" s="27">
        <v>264.11200000000002</v>
      </c>
      <c r="BD155" s="72">
        <f t="shared" si="59"/>
        <v>6.4016583343495803E-3</v>
      </c>
      <c r="BE155" s="37">
        <f t="shared" si="60"/>
        <v>199.16446723474843</v>
      </c>
      <c r="BG155" s="120" t="s">
        <v>265</v>
      </c>
      <c r="BH155" s="27">
        <v>519442</v>
      </c>
      <c r="BI155" s="72">
        <f t="shared" si="61"/>
        <v>5.8401397296030666E-3</v>
      </c>
      <c r="BJ155" s="37">
        <f t="shared" si="62"/>
        <v>201.64282525572108</v>
      </c>
      <c r="BL155" s="129">
        <f t="shared" si="50"/>
        <v>1.7467136876731182E-2</v>
      </c>
      <c r="BM155" s="130">
        <f t="shared" si="51"/>
        <v>-4.9698418724354765E-2</v>
      </c>
      <c r="BN155" s="147">
        <v>40086</v>
      </c>
      <c r="BO155" s="27">
        <v>192.4235491210766</v>
      </c>
      <c r="BP155" s="27">
        <v>207.07825949463538</v>
      </c>
      <c r="BQ155" s="27">
        <v>254.04151212605032</v>
      </c>
      <c r="BR155" s="27">
        <v>254.27698523713923</v>
      </c>
    </row>
    <row r="156" spans="24:70">
      <c r="X156" s="48">
        <v>40117</v>
      </c>
      <c r="Y156" s="30">
        <v>40117</v>
      </c>
      <c r="Z156" s="27">
        <v>268.60899999999998</v>
      </c>
      <c r="AA156" s="46">
        <f t="shared" si="52"/>
        <v>-2.3279068837246619</v>
      </c>
      <c r="AB156" s="36">
        <f t="shared" si="47"/>
        <v>134.96515443093935</v>
      </c>
      <c r="AC156" s="37">
        <f t="shared" si="48"/>
        <v>134.96515443093935</v>
      </c>
      <c r="AD156" s="37">
        <f t="shared" si="49"/>
        <v>201.8916558296618</v>
      </c>
      <c r="AE156" s="37">
        <v>240.41296651042535</v>
      </c>
      <c r="AF156" s="37">
        <v>161.34013327792394</v>
      </c>
      <c r="AG156" s="37">
        <v>271.98426663416194</v>
      </c>
      <c r="AH156" s="37">
        <v>193.27455186066814</v>
      </c>
      <c r="AI156" s="38">
        <v>205.76294896525283</v>
      </c>
      <c r="AJ156" s="156">
        <f t="shared" si="53"/>
        <v>-2.3279068837246619</v>
      </c>
      <c r="AK156" s="158">
        <f t="shared" si="54"/>
        <v>-5.4523293619295754E-2</v>
      </c>
      <c r="AL156" s="158">
        <f t="shared" si="55"/>
        <v>-8.4439979800627896E-3</v>
      </c>
      <c r="AM156" s="158">
        <f t="shared" si="56"/>
        <v>7.0629222594174923E-2</v>
      </c>
      <c r="AN156" s="158">
        <f t="shared" si="57"/>
        <v>4.422549856702096E-3</v>
      </c>
      <c r="AO156" s="158">
        <f t="shared" si="58"/>
        <v>-6.3517557690145887E-3</v>
      </c>
      <c r="AP156" s="36"/>
      <c r="AQ156" s="122"/>
      <c r="AR156" s="37"/>
      <c r="AS156" s="37"/>
      <c r="AT156" s="37"/>
      <c r="AU156" s="38"/>
      <c r="AV156" s="61">
        <v>175.45522442960228</v>
      </c>
      <c r="AW156" s="61">
        <v>-0.51600000000000001</v>
      </c>
      <c r="AX156" s="43">
        <v>-1.0282882786153857E-2</v>
      </c>
      <c r="AY156" s="61">
        <v>-9.9000000000000005E-2</v>
      </c>
      <c r="AZ156" s="63">
        <v>-0.04</v>
      </c>
      <c r="BB156" s="30">
        <v>40116</v>
      </c>
      <c r="BC156" s="27">
        <v>264.31299999999999</v>
      </c>
      <c r="BD156" s="72">
        <f t="shared" si="59"/>
        <v>7.6104077058203323E-4</v>
      </c>
      <c r="BE156" s="37">
        <f t="shared" si="60"/>
        <v>199.31603951436531</v>
      </c>
      <c r="BG156" s="120" t="s">
        <v>131</v>
      </c>
      <c r="BH156" s="27">
        <v>520083</v>
      </c>
      <c r="BI156" s="72">
        <f t="shared" si="61"/>
        <v>1.2340165023236871E-3</v>
      </c>
      <c r="BJ156" s="37">
        <f t="shared" si="62"/>
        <v>201.8916558296618</v>
      </c>
      <c r="BL156" s="129">
        <f t="shared" si="50"/>
        <v>-1.1022526167461466E-2</v>
      </c>
      <c r="BM156" s="130">
        <f t="shared" si="51"/>
        <v>4.3500767451834288E-2</v>
      </c>
      <c r="BN156" s="147">
        <v>40116</v>
      </c>
      <c r="BO156" s="27">
        <v>193.27455186066814</v>
      </c>
      <c r="BP156" s="27">
        <v>205.76294896525283</v>
      </c>
      <c r="BQ156" s="27">
        <v>271.98426663416194</v>
      </c>
      <c r="BR156" s="27">
        <v>240.41296651042535</v>
      </c>
    </row>
    <row r="157" spans="24:70">
      <c r="X157" s="48">
        <v>40147</v>
      </c>
      <c r="Y157" s="30">
        <v>40147</v>
      </c>
      <c r="Z157" s="27">
        <v>276.27800000000002</v>
      </c>
      <c r="AA157" s="46">
        <f t="shared" si="52"/>
        <v>2.855079316031861</v>
      </c>
      <c r="AB157" s="36">
        <f t="shared" si="47"/>
        <v>138.81851663894756</v>
      </c>
      <c r="AC157" s="37">
        <f t="shared" si="48"/>
        <v>138.81851663894756</v>
      </c>
      <c r="AD157" s="37">
        <f t="shared" si="49"/>
        <v>203.21616428252568</v>
      </c>
      <c r="AE157" s="37">
        <v>248.66866236155255</v>
      </c>
      <c r="AF157" s="37">
        <v>163.57181223590823</v>
      </c>
      <c r="AG157" s="37">
        <v>279.29809250020656</v>
      </c>
      <c r="AH157" s="37">
        <v>191.55195037310003</v>
      </c>
      <c r="AI157" s="38">
        <v>205.92199084862193</v>
      </c>
      <c r="AJ157" s="156">
        <f t="shared" si="53"/>
        <v>2.855079316031861</v>
      </c>
      <c r="AK157" s="158">
        <f t="shared" si="54"/>
        <v>3.433964469952655E-2</v>
      </c>
      <c r="AL157" s="158">
        <f t="shared" si="55"/>
        <v>1.3832137811241374E-2</v>
      </c>
      <c r="AM157" s="158">
        <f t="shared" si="56"/>
        <v>2.6890621125089664E-2</v>
      </c>
      <c r="AN157" s="158">
        <f t="shared" si="57"/>
        <v>-8.9127175356740196E-3</v>
      </c>
      <c r="AO157" s="158">
        <f t="shared" si="58"/>
        <v>7.729374222564811E-4</v>
      </c>
      <c r="AP157" s="36"/>
      <c r="AQ157" s="122"/>
      <c r="AR157" s="37"/>
      <c r="AS157" s="37"/>
      <c r="AT157" s="37"/>
      <c r="AU157" s="38"/>
      <c r="AV157" s="61">
        <v>182.71367595279844</v>
      </c>
      <c r="AW157" s="61">
        <v>2.17</v>
      </c>
      <c r="AX157" s="43">
        <v>2.3869835319443311E-2</v>
      </c>
      <c r="AY157" s="61">
        <v>-0.34300000000000003</v>
      </c>
      <c r="AZ157" s="63">
        <v>0.79800000000000004</v>
      </c>
      <c r="BB157" s="30">
        <v>40147</v>
      </c>
      <c r="BC157" s="27">
        <v>266.096</v>
      </c>
      <c r="BD157" s="72">
        <f t="shared" si="59"/>
        <v>6.7457900292455797E-3</v>
      </c>
      <c r="BE157" s="37">
        <f t="shared" si="60"/>
        <v>200.66058366639004</v>
      </c>
      <c r="BG157" s="120" t="s">
        <v>132</v>
      </c>
      <c r="BH157" s="27">
        <v>523495</v>
      </c>
      <c r="BI157" s="72">
        <f t="shared" si="61"/>
        <v>6.560491306195404E-3</v>
      </c>
      <c r="BJ157" s="37">
        <f t="shared" si="62"/>
        <v>203.21616428252568</v>
      </c>
      <c r="BL157" s="129">
        <f t="shared" si="50"/>
        <v>1.7555642233257007E-2</v>
      </c>
      <c r="BM157" s="130">
        <f t="shared" si="51"/>
        <v>-1.6784002466269543E-2</v>
      </c>
      <c r="BN157" s="147">
        <v>40147</v>
      </c>
      <c r="BO157" s="27">
        <v>191.55195037310003</v>
      </c>
      <c r="BP157" s="27">
        <v>205.92199084862193</v>
      </c>
      <c r="BQ157" s="27">
        <v>279.29809250020656</v>
      </c>
      <c r="BR157" s="27">
        <v>248.66866236155255</v>
      </c>
    </row>
    <row r="158" spans="24:70">
      <c r="X158" s="48">
        <v>40178</v>
      </c>
      <c r="Y158" s="30">
        <v>40178</v>
      </c>
      <c r="Z158" s="27">
        <v>285.85000000000002</v>
      </c>
      <c r="AA158" s="46">
        <f t="shared" si="52"/>
        <v>3.4646262098321223</v>
      </c>
      <c r="AB158" s="36">
        <f t="shared" si="47"/>
        <v>143.62805935052069</v>
      </c>
      <c r="AC158" s="37">
        <f t="shared" si="48"/>
        <v>143.62805935052069</v>
      </c>
      <c r="AD158" s="37">
        <f t="shared" si="49"/>
        <v>201.41845072882913</v>
      </c>
      <c r="AE158" s="37">
        <v>260.10883616193115</v>
      </c>
      <c r="AF158" s="37">
        <v>161.64045131532168</v>
      </c>
      <c r="AG158" s="37">
        <v>280.00814613301424</v>
      </c>
      <c r="AH158" s="37">
        <v>195.50616867414135</v>
      </c>
      <c r="AI158" s="38">
        <v>213.76497821154007</v>
      </c>
      <c r="AJ158" s="156">
        <f t="shared" si="53"/>
        <v>3.4646262098321223</v>
      </c>
      <c r="AK158" s="158">
        <f t="shared" si="54"/>
        <v>4.6005691636950674E-2</v>
      </c>
      <c r="AL158" s="158">
        <f t="shared" si="55"/>
        <v>-1.1807418981218287E-2</v>
      </c>
      <c r="AM158" s="158">
        <f t="shared" si="56"/>
        <v>2.5422788478484115E-3</v>
      </c>
      <c r="AN158" s="158">
        <f t="shared" si="57"/>
        <v>2.0643059459010349E-2</v>
      </c>
      <c r="AO158" s="158">
        <f t="shared" si="58"/>
        <v>3.8087177239286119E-2</v>
      </c>
      <c r="AP158" s="36"/>
      <c r="AQ158" s="122"/>
      <c r="AR158" s="37"/>
      <c r="AS158" s="37"/>
      <c r="AT158" s="37"/>
      <c r="AU158" s="38"/>
      <c r="AV158" s="61">
        <v>186.05355558597827</v>
      </c>
      <c r="AW158" s="61">
        <v>-1.302</v>
      </c>
      <c r="AX158" s="43">
        <v>-1.5388839758421202E-2</v>
      </c>
      <c r="AY158" s="61">
        <v>0.54700000000000004</v>
      </c>
      <c r="AZ158" s="63">
        <v>0.80900000000000005</v>
      </c>
      <c r="BB158" s="30">
        <v>40178</v>
      </c>
      <c r="BC158" s="27">
        <v>263.81599999999997</v>
      </c>
      <c r="BD158" s="72">
        <f t="shared" si="59"/>
        <v>-8.5683362395527762E-3</v>
      </c>
      <c r="BE158" s="37">
        <f t="shared" si="60"/>
        <v>198.94125631551151</v>
      </c>
      <c r="BG158" s="120" t="s">
        <v>133</v>
      </c>
      <c r="BH158" s="27">
        <v>518864</v>
      </c>
      <c r="BI158" s="72">
        <f t="shared" si="61"/>
        <v>-8.8463118081356651E-3</v>
      </c>
      <c r="BJ158" s="37">
        <f t="shared" si="62"/>
        <v>201.41845072882913</v>
      </c>
      <c r="BL158" s="129">
        <f t="shared" si="50"/>
        <v>1.2899975145092779E-2</v>
      </c>
      <c r="BM158" s="130">
        <f t="shared" si="51"/>
        <v>-3.3105716491857895E-2</v>
      </c>
      <c r="BN158" s="147">
        <v>40178</v>
      </c>
      <c r="BO158" s="27">
        <v>195.50616867414135</v>
      </c>
      <c r="BP158" s="27">
        <v>213.76497821154007</v>
      </c>
      <c r="BQ158" s="27">
        <v>280.00814613301424</v>
      </c>
      <c r="BR158" s="27">
        <v>260.10883616193115</v>
      </c>
    </row>
    <row r="159" spans="24:70">
      <c r="X159" s="48">
        <v>40209</v>
      </c>
      <c r="Y159" s="30">
        <v>40209</v>
      </c>
      <c r="Z159" s="27">
        <v>275.43700000000001</v>
      </c>
      <c r="AA159" s="46">
        <f t="shared" si="52"/>
        <v>-3.6428196606611896</v>
      </c>
      <c r="AB159" s="36">
        <f t="shared" si="47"/>
        <v>138.3959481662738</v>
      </c>
      <c r="AC159" s="37">
        <f t="shared" si="48"/>
        <v>138.3959481662738</v>
      </c>
      <c r="AD159" s="37">
        <f t="shared" si="49"/>
        <v>202.3908697424352</v>
      </c>
      <c r="AE159" s="37">
        <v>249.46907686381388</v>
      </c>
      <c r="AF159" s="37">
        <v>158.87049207568532</v>
      </c>
      <c r="AG159" s="37">
        <v>257.95728928464041</v>
      </c>
      <c r="AH159" s="37">
        <v>194.16695786132772</v>
      </c>
      <c r="AI159" s="38">
        <v>213.3669635092165</v>
      </c>
      <c r="AJ159" s="156">
        <f t="shared" si="53"/>
        <v>-3.6428196606611896</v>
      </c>
      <c r="AK159" s="158">
        <f t="shared" si="54"/>
        <v>-4.0905028276292277E-2</v>
      </c>
      <c r="AL159" s="158">
        <f t="shared" si="55"/>
        <v>-1.7136547300482641E-2</v>
      </c>
      <c r="AM159" s="158">
        <f t="shared" si="56"/>
        <v>-7.8750769050479175E-2</v>
      </c>
      <c r="AN159" s="158">
        <f t="shared" si="57"/>
        <v>-6.8499670465423934E-3</v>
      </c>
      <c r="AO159" s="158">
        <f t="shared" si="58"/>
        <v>-1.861926615171261E-3</v>
      </c>
      <c r="AP159" s="36"/>
      <c r="AQ159" s="122"/>
      <c r="AR159" s="37"/>
      <c r="AS159" s="37"/>
      <c r="AT159" s="37"/>
      <c r="AU159" s="38"/>
      <c r="AV159" s="61">
        <v>178.39935417203597</v>
      </c>
      <c r="AW159" s="61">
        <v>-1.9530000000000001</v>
      </c>
      <c r="AX159" s="43">
        <v>-1.8237005105222082E-2</v>
      </c>
      <c r="AY159" s="61">
        <v>-0.20300000000000001</v>
      </c>
      <c r="AZ159" s="63">
        <v>-0.11800000000000001</v>
      </c>
      <c r="BB159" s="30">
        <v>40207</v>
      </c>
      <c r="BC159" s="27">
        <v>265.041</v>
      </c>
      <c r="BD159" s="72">
        <f t="shared" si="59"/>
        <v>4.643387815750355E-3</v>
      </c>
      <c r="BE159" s="37">
        <f t="shared" si="60"/>
        <v>199.86501772113704</v>
      </c>
      <c r="BG159" s="120" t="s">
        <v>266</v>
      </c>
      <c r="BH159" s="27">
        <v>521369</v>
      </c>
      <c r="BI159" s="72">
        <f t="shared" si="61"/>
        <v>4.827854697955436E-3</v>
      </c>
      <c r="BJ159" s="37">
        <f t="shared" si="62"/>
        <v>202.3908697424352</v>
      </c>
      <c r="BL159" s="129">
        <f t="shared" si="50"/>
        <v>-1.580017095432823E-2</v>
      </c>
      <c r="BM159" s="130">
        <f t="shared" si="51"/>
        <v>2.5104857321964047E-2</v>
      </c>
      <c r="BN159" s="147">
        <v>40207</v>
      </c>
      <c r="BO159" s="27">
        <v>194.16695786132772</v>
      </c>
      <c r="BP159" s="27">
        <v>213.3669635092165</v>
      </c>
      <c r="BQ159" s="27">
        <v>257.95728928464041</v>
      </c>
      <c r="BR159" s="27">
        <v>249.46907686381388</v>
      </c>
    </row>
    <row r="160" spans="24:70">
      <c r="X160" s="48">
        <v>40237</v>
      </c>
      <c r="Y160" s="30">
        <v>40237</v>
      </c>
      <c r="Z160" s="27">
        <v>280.24</v>
      </c>
      <c r="AA160" s="46">
        <f t="shared" si="52"/>
        <v>1.7437744384378284</v>
      </c>
      <c r="AB160" s="36">
        <f t="shared" si="47"/>
        <v>140.80926133423094</v>
      </c>
      <c r="AC160" s="37">
        <f t="shared" si="48"/>
        <v>140.80926133423094</v>
      </c>
      <c r="AD160" s="37">
        <f t="shared" si="49"/>
        <v>204.76155354127448</v>
      </c>
      <c r="AE160" s="37">
        <v>253.78890154000595</v>
      </c>
      <c r="AF160" s="37">
        <v>158.78686396788697</v>
      </c>
      <c r="AG160" s="37">
        <v>273.50008074373727</v>
      </c>
      <c r="AH160" s="37">
        <v>193.25746091743861</v>
      </c>
      <c r="AI160" s="38">
        <v>215.93587063310164</v>
      </c>
      <c r="AJ160" s="156">
        <f t="shared" si="53"/>
        <v>1.7437744384378284</v>
      </c>
      <c r="AK160" s="158">
        <f t="shared" si="54"/>
        <v>1.7316072719306463E-2</v>
      </c>
      <c r="AL160" s="158">
        <f t="shared" si="55"/>
        <v>-5.2639169619050907E-4</v>
      </c>
      <c r="AM160" s="158">
        <f t="shared" si="56"/>
        <v>6.0253352414268546E-2</v>
      </c>
      <c r="AN160" s="158">
        <f t="shared" si="57"/>
        <v>-4.6840974072358543E-3</v>
      </c>
      <c r="AO160" s="158">
        <f t="shared" si="58"/>
        <v>1.2039854163150121E-2</v>
      </c>
      <c r="AP160" s="36"/>
      <c r="AQ160" s="122"/>
      <c r="AR160" s="37"/>
      <c r="AS160" s="37"/>
      <c r="AT160" s="37"/>
      <c r="AU160" s="38"/>
      <c r="AV160" s="61">
        <v>180.98529689036951</v>
      </c>
      <c r="AW160" s="61">
        <v>0.16</v>
      </c>
      <c r="AX160" s="43">
        <v>5.1187430172494608E-4</v>
      </c>
      <c r="AY160" s="61">
        <v>0.437</v>
      </c>
      <c r="AZ160" s="63">
        <v>0.125</v>
      </c>
      <c r="BB160" s="30">
        <v>40235</v>
      </c>
      <c r="BC160" s="27">
        <v>268.19799999999998</v>
      </c>
      <c r="BD160" s="72">
        <f t="shared" si="59"/>
        <v>1.1911364656788992E-2</v>
      </c>
      <c r="BE160" s="37">
        <f t="shared" si="60"/>
        <v>202.24568282934911</v>
      </c>
      <c r="BG160" s="120" t="s">
        <v>267</v>
      </c>
      <c r="BH160" s="27">
        <v>527476</v>
      </c>
      <c r="BI160" s="72">
        <f t="shared" si="61"/>
        <v>1.1713393009557427E-2</v>
      </c>
      <c r="BJ160" s="37">
        <f t="shared" si="62"/>
        <v>204.76155354127448</v>
      </c>
      <c r="BL160" s="129">
        <f t="shared" si="50"/>
        <v>1.4575568696967856E-2</v>
      </c>
      <c r="BM160" s="130">
        <f t="shared" si="51"/>
        <v>-2.7405040223386079E-3</v>
      </c>
      <c r="BN160" s="147">
        <v>40235</v>
      </c>
      <c r="BO160" s="27">
        <v>193.25746091743861</v>
      </c>
      <c r="BP160" s="27">
        <v>215.93587063310164</v>
      </c>
      <c r="BQ160" s="27">
        <v>273.50008074373727</v>
      </c>
      <c r="BR160" s="27">
        <v>253.78890154000595</v>
      </c>
    </row>
    <row r="161" spans="24:70">
      <c r="X161" s="48">
        <v>40268</v>
      </c>
      <c r="Y161" s="30">
        <v>40268</v>
      </c>
      <c r="Z161" s="27">
        <v>297.666</v>
      </c>
      <c r="AA161" s="46">
        <f t="shared" si="52"/>
        <v>6.2182415072794761</v>
      </c>
      <c r="AB161" s="36">
        <f t="shared" si="47"/>
        <v>149.56512126860972</v>
      </c>
      <c r="AC161" s="37">
        <f t="shared" si="48"/>
        <v>149.56512126860972</v>
      </c>
      <c r="AD161" s="37">
        <f t="shared" si="49"/>
        <v>206.15516003183174</v>
      </c>
      <c r="AE161" s="37">
        <v>273.94074138020017</v>
      </c>
      <c r="AF161" s="37">
        <v>160.35041148827753</v>
      </c>
      <c r="AG161" s="37">
        <v>281.69532106796555</v>
      </c>
      <c r="AH161" s="37">
        <v>198.85541083179916</v>
      </c>
      <c r="AI161" s="38">
        <v>223.53553922839865</v>
      </c>
      <c r="AJ161" s="156">
        <f t="shared" si="53"/>
        <v>6.2182415072794761</v>
      </c>
      <c r="AK161" s="158">
        <f t="shared" si="54"/>
        <v>7.9403944451123198E-2</v>
      </c>
      <c r="AL161" s="158">
        <f t="shared" si="55"/>
        <v>9.8468316667981171E-3</v>
      </c>
      <c r="AM161" s="158">
        <f t="shared" si="56"/>
        <v>2.9964306781711691E-2</v>
      </c>
      <c r="AN161" s="158">
        <f t="shared" si="57"/>
        <v>2.8966280979713543E-2</v>
      </c>
      <c r="AO161" s="158">
        <f t="shared" si="58"/>
        <v>3.5194099864073403E-2</v>
      </c>
      <c r="AP161" s="36"/>
      <c r="AQ161" s="122"/>
      <c r="AR161" s="37"/>
      <c r="AS161" s="37"/>
      <c r="AT161" s="37"/>
      <c r="AU161" s="38"/>
      <c r="AV161" s="61">
        <v>192.29459421142096</v>
      </c>
      <c r="AW161" s="61">
        <v>1.59</v>
      </c>
      <c r="AX161" s="43">
        <v>1.2831840981264664E-2</v>
      </c>
      <c r="AY161" s="61">
        <v>0.59299999999999997</v>
      </c>
      <c r="AZ161" s="63">
        <v>1.556</v>
      </c>
      <c r="BB161" s="30">
        <v>40268</v>
      </c>
      <c r="BC161" s="27">
        <v>269.99099999999999</v>
      </c>
      <c r="BD161" s="72">
        <f t="shared" si="59"/>
        <v>6.6853593240814302E-3</v>
      </c>
      <c r="BE161" s="37">
        <f t="shared" si="60"/>
        <v>203.59776789080752</v>
      </c>
      <c r="BG161" s="120" t="s">
        <v>268</v>
      </c>
      <c r="BH161" s="27">
        <v>531066</v>
      </c>
      <c r="BI161" s="72">
        <f t="shared" si="61"/>
        <v>6.8059968605207466E-3</v>
      </c>
      <c r="BJ161" s="37">
        <f t="shared" si="62"/>
        <v>206.15516003183174</v>
      </c>
      <c r="BL161" s="129">
        <f t="shared" si="50"/>
        <v>3.4494205966657754E-2</v>
      </c>
      <c r="BM161" s="130">
        <f t="shared" si="51"/>
        <v>-4.4909738484465445E-2</v>
      </c>
      <c r="BN161" s="147">
        <v>40268</v>
      </c>
      <c r="BO161" s="27">
        <v>198.85541083179916</v>
      </c>
      <c r="BP161" s="27">
        <v>223.53553922839865</v>
      </c>
      <c r="BQ161" s="27">
        <v>281.69532106796555</v>
      </c>
      <c r="BR161" s="27">
        <v>273.94074138020017</v>
      </c>
    </row>
    <row r="162" spans="24:70">
      <c r="X162" s="48">
        <v>40298</v>
      </c>
      <c r="Y162" s="30">
        <v>40298</v>
      </c>
      <c r="Z162" s="27">
        <v>297.88</v>
      </c>
      <c r="AA162" s="46">
        <f t="shared" si="52"/>
        <v>7.1892658214234295E-2</v>
      </c>
      <c r="AB162" s="36">
        <f t="shared" si="47"/>
        <v>149.67264761005106</v>
      </c>
      <c r="AC162" s="37">
        <f t="shared" si="48"/>
        <v>149.67264761005106</v>
      </c>
      <c r="AD162" s="37">
        <f t="shared" si="49"/>
        <v>204.60627705207591</v>
      </c>
      <c r="AE162" s="37">
        <v>283.56605587821014</v>
      </c>
      <c r="AF162" s="37">
        <v>160.65342664906768</v>
      </c>
      <c r="AG162" s="37">
        <v>292.71619202339247</v>
      </c>
      <c r="AH162" s="37">
        <v>197.1308111224439</v>
      </c>
      <c r="AI162" s="38">
        <v>226.11359528745066</v>
      </c>
      <c r="AJ162" s="156">
        <f t="shared" si="53"/>
        <v>7.1892658214234295E-2</v>
      </c>
      <c r="AK162" s="158">
        <f t="shared" si="54"/>
        <v>3.5136484078690078E-2</v>
      </c>
      <c r="AL162" s="158">
        <f t="shared" si="55"/>
        <v>1.8897061627578537E-3</v>
      </c>
      <c r="AM162" s="158">
        <f t="shared" si="56"/>
        <v>3.9123372421112634E-2</v>
      </c>
      <c r="AN162" s="158">
        <f t="shared" si="57"/>
        <v>-8.6726315474211502E-3</v>
      </c>
      <c r="AO162" s="158">
        <f t="shared" si="58"/>
        <v>1.1533092536206935E-2</v>
      </c>
      <c r="AP162" s="36"/>
      <c r="AQ162" s="122"/>
      <c r="AR162" s="37"/>
      <c r="AS162" s="37"/>
      <c r="AT162" s="37"/>
      <c r="AU162" s="38"/>
      <c r="AV162" s="61">
        <v>192.42896306512992</v>
      </c>
      <c r="AW162" s="61">
        <v>0.81800000000000006</v>
      </c>
      <c r="AX162" s="43">
        <v>3.7320990565121726E-3</v>
      </c>
      <c r="AY162" s="61">
        <v>-7.4999999999999997E-2</v>
      </c>
      <c r="AZ162" s="63">
        <v>0.871</v>
      </c>
      <c r="BB162" s="30">
        <v>40298</v>
      </c>
      <c r="BC162" s="27">
        <v>268.21800000000002</v>
      </c>
      <c r="BD162" s="72">
        <f t="shared" si="59"/>
        <v>-6.5668855628520095E-3</v>
      </c>
      <c r="BE162" s="37">
        <f t="shared" si="60"/>
        <v>202.26076464821648</v>
      </c>
      <c r="BG162" s="120" t="s">
        <v>269</v>
      </c>
      <c r="BH162" s="27">
        <v>527076</v>
      </c>
      <c r="BI162" s="72">
        <f t="shared" si="61"/>
        <v>-7.5131904509043723E-3</v>
      </c>
      <c r="BJ162" s="37">
        <f t="shared" si="62"/>
        <v>204.60627705207591</v>
      </c>
      <c r="BL162" s="129">
        <f t="shared" si="50"/>
        <v>-3.3971319343810147E-3</v>
      </c>
      <c r="BM162" s="130">
        <f t="shared" si="51"/>
        <v>-3.8533616013071093E-2</v>
      </c>
      <c r="BN162" s="147">
        <v>40298</v>
      </c>
      <c r="BO162" s="27">
        <v>197.1308111224439</v>
      </c>
      <c r="BP162" s="27">
        <v>226.11359528745066</v>
      </c>
      <c r="BQ162" s="27">
        <v>292.71619202339247</v>
      </c>
      <c r="BR162" s="27">
        <v>283.56605587821014</v>
      </c>
    </row>
    <row r="163" spans="24:70">
      <c r="X163" s="48">
        <v>40329</v>
      </c>
      <c r="Y163" s="30">
        <v>40329</v>
      </c>
      <c r="Z163" s="27">
        <v>274.94600000000003</v>
      </c>
      <c r="AA163" s="46">
        <f t="shared" si="52"/>
        <v>-7.6990734523969317</v>
      </c>
      <c r="AB163" s="36">
        <f t="shared" ref="AB163:AB182" si="69">AB162*(1+AA163/100)</f>
        <v>138.149240532406</v>
      </c>
      <c r="AC163" s="37">
        <f t="shared" si="48"/>
        <v>138.149240532406</v>
      </c>
      <c r="AD163" s="37">
        <f t="shared" si="49"/>
        <v>207.70443120281058</v>
      </c>
      <c r="AE163" s="37">
        <v>251.60538304925015</v>
      </c>
      <c r="AF163" s="37">
        <v>158.3362735139047</v>
      </c>
      <c r="AG163" s="37">
        <v>254.34412805171434</v>
      </c>
      <c r="AH163" s="37">
        <v>192.71557542418745</v>
      </c>
      <c r="AI163" s="38">
        <v>227.1492657819538</v>
      </c>
      <c r="AJ163" s="156">
        <f t="shared" si="53"/>
        <v>-7.6990734523969317</v>
      </c>
      <c r="AK163" s="158">
        <f t="shared" si="54"/>
        <v>-0.1127097978281536</v>
      </c>
      <c r="AL163" s="158">
        <f t="shared" si="55"/>
        <v>-1.4423303526694076E-2</v>
      </c>
      <c r="AM163" s="158">
        <f t="shared" si="56"/>
        <v>-0.13108965276718143</v>
      </c>
      <c r="AN163" s="158">
        <f t="shared" si="57"/>
        <v>-2.2397491661077851E-2</v>
      </c>
      <c r="AO163" s="158">
        <f t="shared" si="58"/>
        <v>4.5803105876340844E-3</v>
      </c>
      <c r="AP163" s="36"/>
      <c r="AQ163" s="122"/>
      <c r="AR163" s="37"/>
      <c r="AS163" s="37"/>
      <c r="AT163" s="37"/>
      <c r="AU163" s="38"/>
      <c r="AV163" s="61">
        <v>174.17945111443811</v>
      </c>
      <c r="AW163" s="61">
        <v>-1.583</v>
      </c>
      <c r="AX163" s="43">
        <v>-1.1588893791892985E-2</v>
      </c>
      <c r="AY163" s="61">
        <v>-0.67700000000000005</v>
      </c>
      <c r="AZ163" s="63">
        <v>-2.3000000000000003</v>
      </c>
      <c r="BB163" s="30">
        <v>40329</v>
      </c>
      <c r="BC163" s="27">
        <v>272.245</v>
      </c>
      <c r="BD163" s="72">
        <f t="shared" si="59"/>
        <v>1.501390659836388E-2</v>
      </c>
      <c r="BE163" s="37">
        <f t="shared" si="60"/>
        <v>205.29748887715846</v>
      </c>
      <c r="BG163" s="120" t="s">
        <v>270</v>
      </c>
      <c r="BH163" s="27">
        <v>535057</v>
      </c>
      <c r="BI163" s="72">
        <f t="shared" si="61"/>
        <v>1.5142028853524003E-2</v>
      </c>
      <c r="BJ163" s="37">
        <f t="shared" si="62"/>
        <v>207.70443120281058</v>
      </c>
      <c r="BL163" s="129">
        <f t="shared" ref="BL163:BL182" si="70">0.5*BI163+0.5*AJ163/100</f>
        <v>-3.0924352835222657E-2</v>
      </c>
      <c r="BM163" s="130">
        <f t="shared" ref="BM163:BM182" si="71">BL163-AK163</f>
        <v>8.1785444992930945E-2</v>
      </c>
      <c r="BN163" s="147">
        <v>40329</v>
      </c>
      <c r="BO163" s="27">
        <v>192.71557542418745</v>
      </c>
      <c r="BP163" s="27">
        <v>227.1492657819538</v>
      </c>
      <c r="BQ163" s="27">
        <v>254.34412805171434</v>
      </c>
      <c r="BR163" s="27">
        <v>251.60538304925015</v>
      </c>
    </row>
    <row r="164" spans="24:70">
      <c r="X164" s="48">
        <v>40359</v>
      </c>
      <c r="Y164" s="30">
        <v>40359</v>
      </c>
      <c r="Z164" s="27">
        <v>263.048</v>
      </c>
      <c r="AA164" s="46">
        <f t="shared" si="52"/>
        <v>-4.3273951976024456</v>
      </c>
      <c r="AB164" s="36">
        <f t="shared" si="69"/>
        <v>132.1709769320824</v>
      </c>
      <c r="AC164" s="37">
        <f t="shared" si="48"/>
        <v>132.1709769320824</v>
      </c>
      <c r="AD164" s="37">
        <f t="shared" si="49"/>
        <v>206.1823334174415</v>
      </c>
      <c r="AE164" s="37">
        <v>237.6428991402704</v>
      </c>
      <c r="AF164" s="37">
        <v>157.83983013316814</v>
      </c>
      <c r="AG164" s="37">
        <v>254.06612245735445</v>
      </c>
      <c r="AH164" s="37">
        <v>191.4668446979471</v>
      </c>
      <c r="AI164" s="38">
        <v>224.71131514777602</v>
      </c>
      <c r="AJ164" s="156">
        <f t="shared" si="53"/>
        <v>-4.3273951976024456</v>
      </c>
      <c r="AK164" s="158">
        <f t="shared" si="54"/>
        <v>-5.549358181357622E-2</v>
      </c>
      <c r="AL164" s="158">
        <f t="shared" si="55"/>
        <v>-3.1353736558222822E-3</v>
      </c>
      <c r="AM164" s="158">
        <f t="shared" si="56"/>
        <v>-1.0930293397745094E-3</v>
      </c>
      <c r="AN164" s="158">
        <f t="shared" si="57"/>
        <v>-6.4796564755690289E-3</v>
      </c>
      <c r="AO164" s="158">
        <f t="shared" si="58"/>
        <v>-1.0732813182491308E-2</v>
      </c>
      <c r="AP164" s="36"/>
      <c r="AQ164" s="122"/>
      <c r="AR164" s="37"/>
      <c r="AS164" s="37"/>
      <c r="AT164" s="37"/>
      <c r="AU164" s="38"/>
      <c r="AV164" s="61">
        <v>168.2724345560834</v>
      </c>
      <c r="AW164" s="61">
        <v>-0.11600000000000001</v>
      </c>
      <c r="AX164" s="43">
        <v>3.5480374628289457E-3</v>
      </c>
      <c r="AY164" s="61">
        <v>-0.64700000000000002</v>
      </c>
      <c r="AZ164" s="63">
        <v>-1.0230000000000001</v>
      </c>
      <c r="BB164" s="30">
        <v>40359</v>
      </c>
      <c r="BC164" s="27">
        <v>270.27</v>
      </c>
      <c r="BD164" s="72">
        <f t="shared" si="59"/>
        <v>-7.2544950320484469E-3</v>
      </c>
      <c r="BE164" s="37">
        <f t="shared" si="60"/>
        <v>203.80815926400709</v>
      </c>
      <c r="BG164" s="120" t="s">
        <v>271</v>
      </c>
      <c r="BH164" s="27">
        <v>531136</v>
      </c>
      <c r="BI164" s="72">
        <f t="shared" si="61"/>
        <v>-7.3281912020588535E-3</v>
      </c>
      <c r="BJ164" s="37">
        <f t="shared" si="62"/>
        <v>206.1823334174415</v>
      </c>
      <c r="BL164" s="129">
        <f t="shared" si="70"/>
        <v>-2.5301071589041654E-2</v>
      </c>
      <c r="BM164" s="130">
        <f t="shared" si="71"/>
        <v>3.0192510224534567E-2</v>
      </c>
      <c r="BN164" s="147">
        <v>40359</v>
      </c>
      <c r="BO164" s="27">
        <v>191.4668446979471</v>
      </c>
      <c r="BP164" s="27">
        <v>224.71131514777602</v>
      </c>
      <c r="BQ164" s="27">
        <v>254.06612245735445</v>
      </c>
      <c r="BR164" s="27">
        <v>237.6428991402704</v>
      </c>
    </row>
    <row r="165" spans="24:70">
      <c r="X165" s="48">
        <v>40390</v>
      </c>
      <c r="Y165" s="30">
        <v>40390</v>
      </c>
      <c r="Z165" s="27">
        <v>278.20699999999999</v>
      </c>
      <c r="AA165" s="46">
        <f t="shared" si="52"/>
        <v>5.7628265563699266</v>
      </c>
      <c r="AB165" s="36">
        <f t="shared" si="69"/>
        <v>139.787761090538</v>
      </c>
      <c r="AC165" s="37">
        <f t="shared" si="48"/>
        <v>139.787761090538</v>
      </c>
      <c r="AD165" s="37">
        <f t="shared" si="49"/>
        <v>208.16172046350039</v>
      </c>
      <c r="AE165" s="37">
        <v>262.09158352808942</v>
      </c>
      <c r="AF165" s="37">
        <v>157.70464111973885</v>
      </c>
      <c r="AG165" s="37">
        <v>268.10494922565192</v>
      </c>
      <c r="AH165" s="37">
        <v>199.38234644276227</v>
      </c>
      <c r="AI165" s="38">
        <v>229.37008215996067</v>
      </c>
      <c r="AJ165" s="156">
        <f t="shared" si="53"/>
        <v>5.7628265563699266</v>
      </c>
      <c r="AK165" s="158">
        <f t="shared" si="54"/>
        <v>0.10287992814541447</v>
      </c>
      <c r="AL165" s="158">
        <f t="shared" si="55"/>
        <v>-8.5649492472983368E-4</v>
      </c>
      <c r="AM165" s="158">
        <f t="shared" si="56"/>
        <v>5.52565868779058E-2</v>
      </c>
      <c r="AN165" s="158">
        <f t="shared" si="57"/>
        <v>4.1341370393931376E-2</v>
      </c>
      <c r="AO165" s="158">
        <f t="shared" si="58"/>
        <v>2.073223152612913E-2</v>
      </c>
      <c r="AP165" s="36"/>
      <c r="AQ165" s="122"/>
      <c r="AR165" s="37"/>
      <c r="AS165" s="37"/>
      <c r="AT165" s="37"/>
      <c r="AU165" s="38"/>
      <c r="AV165" s="61">
        <v>181.9590082428812</v>
      </c>
      <c r="AW165" s="61">
        <v>-6.2E-2</v>
      </c>
      <c r="AX165" s="43">
        <v>-1.0810983533221519E-3</v>
      </c>
      <c r="AY165" s="61">
        <v>0.88700000000000001</v>
      </c>
      <c r="AZ165" s="63">
        <v>0.64400000000000002</v>
      </c>
      <c r="BB165" s="30">
        <v>40389</v>
      </c>
      <c r="BC165" s="27">
        <v>272.863</v>
      </c>
      <c r="BD165" s="72">
        <f t="shared" si="59"/>
        <v>9.5941095941096677E-3</v>
      </c>
      <c r="BE165" s="37">
        <f t="shared" si="60"/>
        <v>205.76351708015972</v>
      </c>
      <c r="BG165" s="120" t="s">
        <v>272</v>
      </c>
      <c r="BH165" s="27">
        <v>536235</v>
      </c>
      <c r="BI165" s="72">
        <f t="shared" si="61"/>
        <v>9.6001777322569648E-3</v>
      </c>
      <c r="BJ165" s="37">
        <f t="shared" si="62"/>
        <v>208.16172046350039</v>
      </c>
      <c r="BL165" s="129">
        <f t="shared" si="70"/>
        <v>3.3614221647978115E-2</v>
      </c>
      <c r="BM165" s="130">
        <f t="shared" si="71"/>
        <v>-6.9265706497436352E-2</v>
      </c>
      <c r="BN165" s="147">
        <v>40389</v>
      </c>
      <c r="BO165" s="27">
        <v>199.38234644276227</v>
      </c>
      <c r="BP165" s="27">
        <v>229.37008215996067</v>
      </c>
      <c r="BQ165" s="27">
        <v>268.10494922565192</v>
      </c>
      <c r="BR165" s="27">
        <v>262.09158352808942</v>
      </c>
    </row>
    <row r="166" spans="24:70">
      <c r="X166" s="48">
        <v>40421</v>
      </c>
      <c r="Y166" s="30">
        <v>40421</v>
      </c>
      <c r="Z166" s="27">
        <v>268.31</v>
      </c>
      <c r="AA166" s="46">
        <f t="shared" si="52"/>
        <v>-3.5574230698724341</v>
      </c>
      <c r="AB166" s="36">
        <f t="shared" si="69"/>
        <v>134.81491902864505</v>
      </c>
      <c r="AC166" s="37">
        <f t="shared" si="48"/>
        <v>134.81491902864505</v>
      </c>
      <c r="AD166" s="37">
        <f t="shared" si="49"/>
        <v>213.63832223753428</v>
      </c>
      <c r="AE166" s="37">
        <v>243.55403274185986</v>
      </c>
      <c r="AF166" s="37">
        <v>159.03711509689427</v>
      </c>
      <c r="AG166" s="37">
        <v>257.49425045862489</v>
      </c>
      <c r="AH166" s="37">
        <v>199.8592421214789</v>
      </c>
      <c r="AI166" s="38">
        <v>231.45761436080559</v>
      </c>
      <c r="AJ166" s="156">
        <f t="shared" si="53"/>
        <v>-3.5574230698724341</v>
      </c>
      <c r="AK166" s="158">
        <f t="shared" si="54"/>
        <v>-7.0729286826727966E-2</v>
      </c>
      <c r="AL166" s="158">
        <f t="shared" si="55"/>
        <v>8.4491741504533202E-3</v>
      </c>
      <c r="AM166" s="158">
        <f t="shared" si="56"/>
        <v>-3.9576661295038118E-2</v>
      </c>
      <c r="AN166" s="158">
        <f t="shared" si="57"/>
        <v>2.3918651135623747E-3</v>
      </c>
      <c r="AO166" s="158">
        <f t="shared" si="58"/>
        <v>9.101152954155145E-3</v>
      </c>
      <c r="AP166" s="36"/>
      <c r="AQ166" s="122"/>
      <c r="AR166" s="37"/>
      <c r="AS166" s="37"/>
      <c r="AT166" s="37"/>
      <c r="AU166" s="38"/>
      <c r="AV166" s="61">
        <v>175.23988348203389</v>
      </c>
      <c r="AW166" s="61">
        <v>1.6890000000000001</v>
      </c>
      <c r="AX166" s="43">
        <v>1.6602956778572153E-2</v>
      </c>
      <c r="AY166" s="61">
        <v>-0.69600000000000006</v>
      </c>
      <c r="AZ166" s="63">
        <v>0.14799999999999999</v>
      </c>
      <c r="BB166" s="30">
        <v>40421</v>
      </c>
      <c r="BC166" s="27">
        <v>279.55900000000003</v>
      </c>
      <c r="BD166" s="72">
        <f t="shared" si="59"/>
        <v>2.4539787365821075E-2</v>
      </c>
      <c r="BE166" s="37">
        <f t="shared" si="60"/>
        <v>210.81291003695034</v>
      </c>
      <c r="BG166" s="120" t="s">
        <v>273</v>
      </c>
      <c r="BH166" s="27">
        <v>550343</v>
      </c>
      <c r="BI166" s="72">
        <f t="shared" si="61"/>
        <v>2.6309360634796386E-2</v>
      </c>
      <c r="BJ166" s="37">
        <f t="shared" si="62"/>
        <v>213.63832223753428</v>
      </c>
      <c r="BL166" s="129">
        <f t="shared" si="70"/>
        <v>-4.6324350319639773E-3</v>
      </c>
      <c r="BM166" s="130">
        <f t="shared" si="71"/>
        <v>6.6096851794763989E-2</v>
      </c>
      <c r="BN166" s="147">
        <v>40421</v>
      </c>
      <c r="BO166" s="27">
        <v>199.8592421214789</v>
      </c>
      <c r="BP166" s="27">
        <v>231.45761436080559</v>
      </c>
      <c r="BQ166" s="27">
        <v>257.49425045862489</v>
      </c>
      <c r="BR166" s="27">
        <v>243.55403274185986</v>
      </c>
    </row>
    <row r="167" spans="24:70">
      <c r="X167" s="48">
        <v>40451</v>
      </c>
      <c r="Y167" s="30">
        <v>40451</v>
      </c>
      <c r="Z167" s="27">
        <v>286.702</v>
      </c>
      <c r="AA167" s="46">
        <f t="shared" si="52"/>
        <v>6.8547575565577112</v>
      </c>
      <c r="AB167" s="36">
        <f t="shared" si="69"/>
        <v>144.05615487812827</v>
      </c>
      <c r="AC167" s="37">
        <f t="shared" si="48"/>
        <v>144.05615487812827</v>
      </c>
      <c r="AD167" s="37">
        <f t="shared" si="49"/>
        <v>211.13293608431519</v>
      </c>
      <c r="AE167" s="37">
        <v>280.33202132648739</v>
      </c>
      <c r="AF167" s="37">
        <v>162.01502919919517</v>
      </c>
      <c r="AG167" s="37">
        <v>278.98362715576684</v>
      </c>
      <c r="AH167" s="37">
        <v>205.23721942008763</v>
      </c>
      <c r="AI167" s="38">
        <v>231.48398411144652</v>
      </c>
      <c r="AJ167" s="156">
        <f t="shared" si="53"/>
        <v>6.8547575565577112</v>
      </c>
      <c r="AK167" s="158">
        <f t="shared" si="54"/>
        <v>0.15100545932494613</v>
      </c>
      <c r="AL167" s="158">
        <f t="shared" si="55"/>
        <v>1.8724648648754671E-2</v>
      </c>
      <c r="AM167" s="158">
        <f t="shared" si="56"/>
        <v>8.3455753512426289E-2</v>
      </c>
      <c r="AN167" s="158">
        <f t="shared" si="57"/>
        <v>2.6908824638391504E-2</v>
      </c>
      <c r="AO167" s="158">
        <f t="shared" si="58"/>
        <v>1.139290695351125E-4</v>
      </c>
      <c r="AP167" s="36"/>
      <c r="AQ167" s="122"/>
      <c r="AR167" s="37"/>
      <c r="AS167" s="37"/>
      <c r="AT167" s="37"/>
      <c r="AU167" s="38"/>
      <c r="AV167" s="61">
        <v>191.64764569495932</v>
      </c>
      <c r="AW167" s="61">
        <v>2.7349999999999999</v>
      </c>
      <c r="AX167" s="43">
        <v>2.0936995673102476E-2</v>
      </c>
      <c r="AY167" s="61">
        <v>1.175</v>
      </c>
      <c r="AZ167" s="63">
        <v>1.9910000000000001</v>
      </c>
      <c r="BB167" s="30">
        <v>40451</v>
      </c>
      <c r="BC167" s="27">
        <v>276.904</v>
      </c>
      <c r="BD167" s="72">
        <f t="shared" si="59"/>
        <v>-9.4971007908886129E-3</v>
      </c>
      <c r="BE167" s="37">
        <f t="shared" si="60"/>
        <v>208.81079858230888</v>
      </c>
      <c r="BG167" s="120" t="s">
        <v>274</v>
      </c>
      <c r="BH167" s="27">
        <v>543889</v>
      </c>
      <c r="BI167" s="72">
        <f t="shared" si="61"/>
        <v>-1.1727231926271453E-2</v>
      </c>
      <c r="BJ167" s="37">
        <f t="shared" si="62"/>
        <v>211.13293608431519</v>
      </c>
      <c r="BL167" s="129">
        <f t="shared" si="70"/>
        <v>2.841017181965283E-2</v>
      </c>
      <c r="BM167" s="130">
        <f t="shared" si="71"/>
        <v>-0.1225952875052933</v>
      </c>
      <c r="BN167" s="147">
        <v>40451</v>
      </c>
      <c r="BO167" s="27">
        <v>205.23721942008763</v>
      </c>
      <c r="BP167" s="27">
        <v>231.48398411144652</v>
      </c>
      <c r="BQ167" s="27">
        <v>278.98362715576684</v>
      </c>
      <c r="BR167" s="27">
        <v>280.33202132648739</v>
      </c>
    </row>
    <row r="168" spans="24:70">
      <c r="X168" s="48">
        <v>40482</v>
      </c>
      <c r="Y168" s="30">
        <v>40482</v>
      </c>
      <c r="Z168" s="27">
        <v>294.59899999999999</v>
      </c>
      <c r="AA168" s="46">
        <f t="shared" si="52"/>
        <v>2.754427942602411</v>
      </c>
      <c r="AB168" s="36">
        <f t="shared" si="69"/>
        <v>148.02407786113005</v>
      </c>
      <c r="AC168" s="37">
        <f t="shared" si="48"/>
        <v>148.02407786113005</v>
      </c>
      <c r="AD168" s="37">
        <f t="shared" si="49"/>
        <v>210.0708448981969</v>
      </c>
      <c r="AE168" s="37">
        <v>294.96255108848186</v>
      </c>
      <c r="AF168" s="37">
        <v>164.7148563192487</v>
      </c>
      <c r="AG168" s="37">
        <v>286.51438853478732</v>
      </c>
      <c r="AH168" s="37">
        <v>208.27720493242424</v>
      </c>
      <c r="AI168" s="38">
        <v>233.72901901574991</v>
      </c>
      <c r="AJ168" s="156">
        <f t="shared" si="53"/>
        <v>2.754427942602411</v>
      </c>
      <c r="AK168" s="158">
        <f t="shared" si="54"/>
        <v>5.2190005596810085E-2</v>
      </c>
      <c r="AL168" s="158">
        <f t="shared" si="55"/>
        <v>1.6664053535021983E-2</v>
      </c>
      <c r="AM168" s="158">
        <f t="shared" si="56"/>
        <v>2.6993560359783286E-2</v>
      </c>
      <c r="AN168" s="158">
        <f t="shared" si="57"/>
        <v>1.4812057583543092E-2</v>
      </c>
      <c r="AO168" s="158">
        <f t="shared" si="58"/>
        <v>9.6984459331861395E-3</v>
      </c>
      <c r="AP168" s="36"/>
      <c r="AQ168" s="122"/>
      <c r="AR168" s="37"/>
      <c r="AS168" s="37"/>
      <c r="AT168" s="37"/>
      <c r="AU168" s="38"/>
      <c r="AV168" s="61">
        <v>198.83404082416146</v>
      </c>
      <c r="AW168" s="61">
        <v>2.2309999999999999</v>
      </c>
      <c r="AX168" s="43">
        <v>2.244795014473655E-2</v>
      </c>
      <c r="AY168" s="61">
        <v>0.86499999999999999</v>
      </c>
      <c r="AZ168" s="63">
        <v>1.387</v>
      </c>
      <c r="BB168" s="30">
        <v>40480</v>
      </c>
      <c r="BC168" s="27">
        <v>275.46199999999999</v>
      </c>
      <c r="BD168" s="72">
        <f t="shared" si="59"/>
        <v>-5.2075809666888295E-3</v>
      </c>
      <c r="BE168" s="37">
        <f t="shared" si="60"/>
        <v>207.72339944197256</v>
      </c>
      <c r="BG168" s="120" t="s">
        <v>134</v>
      </c>
      <c r="BH168" s="27">
        <v>541153</v>
      </c>
      <c r="BI168" s="72">
        <f t="shared" si="61"/>
        <v>-5.0304381960289968E-3</v>
      </c>
      <c r="BJ168" s="37">
        <f t="shared" si="62"/>
        <v>210.0708448981969</v>
      </c>
      <c r="BL168" s="129">
        <f t="shared" si="70"/>
        <v>1.1256920614997556E-2</v>
      </c>
      <c r="BM168" s="130">
        <f t="shared" si="71"/>
        <v>-4.0933084981812529E-2</v>
      </c>
      <c r="BN168" s="147">
        <v>40480</v>
      </c>
      <c r="BO168" s="27">
        <v>208.27720493242424</v>
      </c>
      <c r="BP168" s="27">
        <v>233.72901901574991</v>
      </c>
      <c r="BQ168" s="27">
        <v>286.51438853478732</v>
      </c>
      <c r="BR168" s="27">
        <v>294.96255108848186</v>
      </c>
    </row>
    <row r="169" spans="24:70">
      <c r="X169" s="48">
        <v>40512</v>
      </c>
      <c r="Y169" s="30">
        <v>40512</v>
      </c>
      <c r="Z169" s="27">
        <v>293.13200000000001</v>
      </c>
      <c r="AA169" s="46">
        <f t="shared" si="52"/>
        <v>-0.49796503043119111</v>
      </c>
      <c r="AB169" s="36">
        <f t="shared" si="69"/>
        <v>147.28696971676339</v>
      </c>
      <c r="AC169" s="37">
        <f t="shared" si="48"/>
        <v>147.28696971676339</v>
      </c>
      <c r="AD169" s="37">
        <f t="shared" si="49"/>
        <v>204.47041012402715</v>
      </c>
      <c r="AE169" s="37">
        <v>290.26519462515773</v>
      </c>
      <c r="AF169" s="37">
        <v>162.88719504915625</v>
      </c>
      <c r="AG169" s="37">
        <v>289.30993987216999</v>
      </c>
      <c r="AH169" s="37">
        <v>203.19201962070937</v>
      </c>
      <c r="AI169" s="38">
        <v>234.51758958256136</v>
      </c>
      <c r="AJ169" s="156">
        <f t="shared" si="53"/>
        <v>-0.49796503043119111</v>
      </c>
      <c r="AK169" s="158">
        <f t="shared" si="54"/>
        <v>-1.5925263888550534E-2</v>
      </c>
      <c r="AL169" s="158">
        <f t="shared" si="55"/>
        <v>-1.1095910295730094E-2</v>
      </c>
      <c r="AM169" s="158">
        <f t="shared" si="56"/>
        <v>9.7571062719707946E-3</v>
      </c>
      <c r="AN169" s="158">
        <f t="shared" si="57"/>
        <v>-2.4415467421721737E-2</v>
      </c>
      <c r="AO169" s="158">
        <f t="shared" si="58"/>
        <v>3.3738667544671586E-3</v>
      </c>
      <c r="AP169" s="36"/>
      <c r="AQ169" s="122"/>
      <c r="AR169" s="37"/>
      <c r="AS169" s="37"/>
      <c r="AT169" s="37"/>
      <c r="AU169" s="38"/>
      <c r="AV169" s="61">
        <v>194.63479490723532</v>
      </c>
      <c r="AW169" s="61">
        <v>-0.91600000000000004</v>
      </c>
      <c r="AX169" s="43">
        <v>-1.5337858929478143E-2</v>
      </c>
      <c r="AY169" s="61">
        <v>0.25900000000000001</v>
      </c>
      <c r="AZ169" s="63">
        <v>-1.9E-2</v>
      </c>
      <c r="BB169" s="30">
        <v>40512</v>
      </c>
      <c r="BC169" s="27">
        <v>268.19400000000002</v>
      </c>
      <c r="BD169" s="72">
        <f t="shared" si="59"/>
        <v>-2.6384764504722824E-2</v>
      </c>
      <c r="BE169" s="37">
        <f t="shared" si="60"/>
        <v>202.24266646557564</v>
      </c>
      <c r="BG169" s="120" t="s">
        <v>135</v>
      </c>
      <c r="BH169" s="27">
        <v>526726</v>
      </c>
      <c r="BI169" s="72">
        <f t="shared" si="61"/>
        <v>-2.6659743177992135E-2</v>
      </c>
      <c r="BJ169" s="37">
        <f t="shared" si="62"/>
        <v>204.47041012402715</v>
      </c>
      <c r="BL169" s="129">
        <f t="shared" si="70"/>
        <v>-1.5819696741152023E-2</v>
      </c>
      <c r="BM169" s="130">
        <f t="shared" si="71"/>
        <v>1.0556714739851092E-4</v>
      </c>
      <c r="BN169" s="147">
        <v>40512</v>
      </c>
      <c r="BO169" s="27">
        <v>203.19201962070937</v>
      </c>
      <c r="BP169" s="27">
        <v>234.51758958256136</v>
      </c>
      <c r="BQ169" s="27">
        <v>289.30993987216999</v>
      </c>
      <c r="BR169" s="27">
        <v>290.26519462515773</v>
      </c>
    </row>
    <row r="170" spans="24:70">
      <c r="X170" s="48">
        <v>40543</v>
      </c>
      <c r="Y170" s="30">
        <v>40543</v>
      </c>
      <c r="Z170" s="27">
        <v>309.529</v>
      </c>
      <c r="AA170" s="46">
        <f t="shared" si="52"/>
        <v>5.5937256935441937</v>
      </c>
      <c r="AB170" s="36">
        <f t="shared" si="69"/>
        <v>155.52579878505264</v>
      </c>
      <c r="AC170" s="37">
        <f t="shared" si="48"/>
        <v>155.52579878505264</v>
      </c>
      <c r="AD170" s="37">
        <f t="shared" si="49"/>
        <v>203.53681023272071</v>
      </c>
      <c r="AE170" s="37">
        <v>318.8543739282112</v>
      </c>
      <c r="AF170" s="37">
        <v>167.11084053144756</v>
      </c>
      <c r="AG170" s="37">
        <v>317.496972659005</v>
      </c>
      <c r="AH170" s="37">
        <v>209.98078719150016</v>
      </c>
      <c r="AI170" s="38">
        <v>238.83859786712213</v>
      </c>
      <c r="AJ170" s="156">
        <f t="shared" si="53"/>
        <v>5.5937256935441937</v>
      </c>
      <c r="AK170" s="158">
        <f t="shared" si="54"/>
        <v>9.84933083002697E-2</v>
      </c>
      <c r="AL170" s="158">
        <f t="shared" si="55"/>
        <v>2.5929880375290981E-2</v>
      </c>
      <c r="AM170" s="158">
        <f t="shared" si="56"/>
        <v>9.7428497615012155E-2</v>
      </c>
      <c r="AN170" s="158">
        <f t="shared" si="57"/>
        <v>3.3410601378258464E-2</v>
      </c>
      <c r="AO170" s="158">
        <f t="shared" si="58"/>
        <v>1.8425092515457431E-2</v>
      </c>
      <c r="AP170" s="36"/>
      <c r="AQ170" s="122"/>
      <c r="AR170" s="37"/>
      <c r="AS170" s="37"/>
      <c r="AT170" s="37"/>
      <c r="AU170" s="38"/>
      <c r="AV170" s="61">
        <v>209.00948523282398</v>
      </c>
      <c r="AW170" s="61">
        <v>3.34</v>
      </c>
      <c r="AX170" s="43">
        <v>3.5405066175945299E-2</v>
      </c>
      <c r="AY170" s="61">
        <v>0.92500000000000004</v>
      </c>
      <c r="AZ170" s="63">
        <v>2.1739999999999999</v>
      </c>
      <c r="BB170" s="30">
        <v>40543</v>
      </c>
      <c r="BC170" s="27">
        <v>266.91500000000002</v>
      </c>
      <c r="BD170" s="72">
        <f t="shared" si="59"/>
        <v>-4.768935919520878E-3</v>
      </c>
      <c r="BE170" s="37">
        <f t="shared" si="60"/>
        <v>201.27818414900827</v>
      </c>
      <c r="BG170" s="120" t="s">
        <v>136</v>
      </c>
      <c r="BH170" s="27">
        <v>524321</v>
      </c>
      <c r="BI170" s="72">
        <f t="shared" si="61"/>
        <v>-4.5659413053465991E-3</v>
      </c>
      <c r="BJ170" s="37">
        <f t="shared" si="62"/>
        <v>203.53681023272071</v>
      </c>
      <c r="BL170" s="129">
        <f t="shared" si="70"/>
        <v>2.5685657815047669E-2</v>
      </c>
      <c r="BM170" s="130">
        <f t="shared" si="71"/>
        <v>-7.2807650485222031E-2</v>
      </c>
      <c r="BN170" s="147">
        <v>40543</v>
      </c>
      <c r="BO170" s="27">
        <v>209.98078719150016</v>
      </c>
      <c r="BP170" s="27">
        <v>238.83859786712213</v>
      </c>
      <c r="BQ170" s="27">
        <v>317.496972659005</v>
      </c>
      <c r="BR170" s="27">
        <v>318.8543739282112</v>
      </c>
    </row>
    <row r="171" spans="24:70">
      <c r="X171" s="48">
        <v>40574</v>
      </c>
      <c r="Y171" s="30">
        <v>40574</v>
      </c>
      <c r="Z171" s="27">
        <v>315.30099999999999</v>
      </c>
      <c r="AA171" s="46">
        <f t="shared" si="52"/>
        <v>1.8647687292628445</v>
      </c>
      <c r="AB171" s="36">
        <f t="shared" si="69"/>
        <v>158.42599524673255</v>
      </c>
      <c r="AC171" s="37">
        <f t="shared" si="48"/>
        <v>158.42599524673255</v>
      </c>
      <c r="AD171" s="37">
        <f t="shared" si="49"/>
        <v>202.63387744803097</v>
      </c>
      <c r="AE171" s="37">
        <v>322.89190564984114</v>
      </c>
      <c r="AF171" s="37">
        <v>166.22021659391575</v>
      </c>
      <c r="AG171" s="37">
        <v>329.26344550356743</v>
      </c>
      <c r="AH171" s="37">
        <v>209.00769262300739</v>
      </c>
      <c r="AI171" s="38">
        <v>237.80075258236519</v>
      </c>
      <c r="AJ171" s="156">
        <f t="shared" si="53"/>
        <v>1.8647687292628445</v>
      </c>
      <c r="AK171" s="158">
        <f t="shared" si="54"/>
        <v>1.2662619840802192E-2</v>
      </c>
      <c r="AL171" s="158">
        <f t="shared" si="55"/>
        <v>-5.3295401704607226E-3</v>
      </c>
      <c r="AM171" s="158">
        <f t="shared" si="56"/>
        <v>3.7060110356389897E-2</v>
      </c>
      <c r="AN171" s="158">
        <f t="shared" si="57"/>
        <v>-4.6342076411273192E-3</v>
      </c>
      <c r="AO171" s="158">
        <f t="shared" si="58"/>
        <v>-4.3453834264022273E-3</v>
      </c>
      <c r="AP171" s="36"/>
      <c r="AQ171" s="122"/>
      <c r="AR171" s="37"/>
      <c r="AS171" s="37"/>
      <c r="AT171" s="37"/>
      <c r="AU171" s="38"/>
      <c r="AV171" s="61">
        <v>213.78040777390564</v>
      </c>
      <c r="AW171" s="61">
        <v>-0.72099999999999997</v>
      </c>
      <c r="AX171" s="43">
        <v>-4.995110015614368E-3</v>
      </c>
      <c r="AY171" s="61">
        <v>0.72899999999999998</v>
      </c>
      <c r="AZ171" s="63">
        <v>0.25600000000000001</v>
      </c>
      <c r="BB171" s="30">
        <v>40574</v>
      </c>
      <c r="BC171" s="27">
        <v>265.86500000000001</v>
      </c>
      <c r="BD171" s="72">
        <f t="shared" si="59"/>
        <v>-3.9338366146526305E-3</v>
      </c>
      <c r="BE171" s="37">
        <f t="shared" si="60"/>
        <v>200.48638865847209</v>
      </c>
      <c r="BG171" s="120" t="s">
        <v>275</v>
      </c>
      <c r="BH171" s="27">
        <v>521995</v>
      </c>
      <c r="BI171" s="72">
        <f t="shared" si="61"/>
        <v>-4.4362136935197638E-3</v>
      </c>
      <c r="BJ171" s="37">
        <f t="shared" si="62"/>
        <v>202.63387744803097</v>
      </c>
      <c r="BL171" s="129">
        <f t="shared" si="70"/>
        <v>7.1057367995543408E-3</v>
      </c>
      <c r="BM171" s="130">
        <f t="shared" si="71"/>
        <v>-5.5568830412478509E-3</v>
      </c>
      <c r="BN171" s="147">
        <v>40574</v>
      </c>
      <c r="BO171" s="27">
        <v>209.00769262300739</v>
      </c>
      <c r="BP171" s="27">
        <v>237.80075258236519</v>
      </c>
      <c r="BQ171" s="27">
        <v>329.26344550356743</v>
      </c>
      <c r="BR171" s="27">
        <v>322.89190564984114</v>
      </c>
    </row>
    <row r="172" spans="24:70">
      <c r="X172" s="48">
        <v>40602</v>
      </c>
      <c r="Y172" s="30">
        <v>40602</v>
      </c>
      <c r="Z172" s="27">
        <v>323.94099999999997</v>
      </c>
      <c r="AA172" s="46">
        <f t="shared" si="52"/>
        <v>2.7402386925509337</v>
      </c>
      <c r="AB172" s="36">
        <f t="shared" si="69"/>
        <v>162.76724566754243</v>
      </c>
      <c r="AC172" s="37">
        <f t="shared" si="48"/>
        <v>162.76724566754243</v>
      </c>
      <c r="AD172" s="37">
        <f t="shared" si="49"/>
        <v>202.62494904990206</v>
      </c>
      <c r="AE172" s="37">
        <v>338.89982163165826</v>
      </c>
      <c r="AF172" s="37">
        <v>167.48195025335983</v>
      </c>
      <c r="AG172" s="37">
        <v>344.67953933113631</v>
      </c>
      <c r="AH172" s="37">
        <v>213.56115831431239</v>
      </c>
      <c r="AI172" s="38">
        <v>242.29893322346555</v>
      </c>
      <c r="AJ172" s="156">
        <f t="shared" si="53"/>
        <v>2.7402386925509337</v>
      </c>
      <c r="AK172" s="158">
        <f t="shared" si="54"/>
        <v>4.9576702610739432E-2</v>
      </c>
      <c r="AL172" s="158">
        <f t="shared" si="55"/>
        <v>7.5907352625255164E-3</v>
      </c>
      <c r="AM172" s="158">
        <f t="shared" si="56"/>
        <v>4.6819937160020642E-2</v>
      </c>
      <c r="AN172" s="158">
        <f t="shared" si="57"/>
        <v>2.1786115305900244E-2</v>
      </c>
      <c r="AO172" s="158">
        <f t="shared" si="58"/>
        <v>1.8915754438339594E-2</v>
      </c>
      <c r="AP172" s="36"/>
      <c r="AQ172" s="122"/>
      <c r="AR172" s="37"/>
      <c r="AS172" s="37"/>
      <c r="AT172" s="37"/>
      <c r="AU172" s="38"/>
      <c r="AV172" s="61">
        <v>221.35992193159851</v>
      </c>
      <c r="AW172" s="61">
        <v>1.2750000000000001</v>
      </c>
      <c r="AX172" s="43">
        <v>1.0547178856645356E-2</v>
      </c>
      <c r="AY172" s="61">
        <v>0.46800000000000003</v>
      </c>
      <c r="AZ172" s="63">
        <v>0.89400000000000002</v>
      </c>
      <c r="BB172" s="30">
        <v>40602</v>
      </c>
      <c r="BC172" s="27">
        <v>265.66000000000003</v>
      </c>
      <c r="BD172" s="72">
        <f t="shared" si="59"/>
        <v>-7.7106802324478085E-4</v>
      </c>
      <c r="BE172" s="37">
        <f t="shared" si="60"/>
        <v>200.33180001508171</v>
      </c>
      <c r="BG172" s="120" t="s">
        <v>276</v>
      </c>
      <c r="BH172" s="27">
        <v>521972</v>
      </c>
      <c r="BI172" s="72">
        <f t="shared" si="61"/>
        <v>-4.4061724729149709E-5</v>
      </c>
      <c r="BJ172" s="37">
        <f t="shared" si="62"/>
        <v>202.62494904990206</v>
      </c>
      <c r="BL172" s="129">
        <f t="shared" si="70"/>
        <v>1.3679162600390093E-2</v>
      </c>
      <c r="BM172" s="130">
        <f t="shared" si="71"/>
        <v>-3.5897540010349338E-2</v>
      </c>
      <c r="BN172" s="147">
        <v>40602</v>
      </c>
      <c r="BO172" s="27">
        <v>213.56115831431239</v>
      </c>
      <c r="BP172" s="27">
        <v>242.29893322346555</v>
      </c>
      <c r="BQ172" s="27">
        <v>344.67953933113631</v>
      </c>
      <c r="BR172" s="27">
        <v>338.89982163165826</v>
      </c>
    </row>
    <row r="173" spans="24:70">
      <c r="X173" s="48">
        <v>40633</v>
      </c>
      <c r="Y173" s="30">
        <v>40633</v>
      </c>
      <c r="Z173" s="27">
        <v>318.89499999999998</v>
      </c>
      <c r="AA173" s="46">
        <f t="shared" si="52"/>
        <v>-1.5576910610265449</v>
      </c>
      <c r="AB173" s="36">
        <f t="shared" si="69"/>
        <v>160.23183483150001</v>
      </c>
      <c r="AC173" s="37">
        <f t="shared" si="48"/>
        <v>160.23183483150001</v>
      </c>
      <c r="AD173" s="37">
        <f t="shared" si="49"/>
        <v>201.3412006754528</v>
      </c>
      <c r="AE173" s="37">
        <v>349.59489806794011</v>
      </c>
      <c r="AF173" s="37">
        <v>165.82954479570964</v>
      </c>
      <c r="AG173" s="37">
        <v>358.47864324265771</v>
      </c>
      <c r="AH173" s="37">
        <v>212.90617483177351</v>
      </c>
      <c r="AI173" s="38">
        <v>239.29807405758075</v>
      </c>
      <c r="AJ173" s="156">
        <f t="shared" si="53"/>
        <v>-1.5576910610265449</v>
      </c>
      <c r="AK173" s="158">
        <f t="shared" si="54"/>
        <v>3.1558223857391265E-2</v>
      </c>
      <c r="AL173" s="158">
        <f t="shared" si="55"/>
        <v>-9.8661703852295224E-3</v>
      </c>
      <c r="AM173" s="158">
        <f t="shared" si="56"/>
        <v>4.0034589631572137E-2</v>
      </c>
      <c r="AN173" s="158">
        <f t="shared" si="57"/>
        <v>-3.0669597772778889E-3</v>
      </c>
      <c r="AO173" s="158">
        <f t="shared" si="58"/>
        <v>-1.2384945843394224E-2</v>
      </c>
      <c r="AP173" s="36"/>
      <c r="AQ173" s="122"/>
      <c r="AR173" s="37"/>
      <c r="AS173" s="37"/>
      <c r="AT173" s="37"/>
      <c r="AU173" s="38"/>
      <c r="AV173" s="61">
        <v>219.27866628925159</v>
      </c>
      <c r="AW173" s="61">
        <v>-1.091</v>
      </c>
      <c r="AX173" s="43">
        <v>-1.1205217600973816E-2</v>
      </c>
      <c r="AY173" s="61">
        <v>0.40400000000000003</v>
      </c>
      <c r="AZ173" s="63">
        <v>-6.9000000000000006E-2</v>
      </c>
      <c r="BB173" s="30">
        <v>40633</v>
      </c>
      <c r="BC173" s="27">
        <v>263.858</v>
      </c>
      <c r="BD173" s="72">
        <f t="shared" si="59"/>
        <v>-6.7831062260031993E-3</v>
      </c>
      <c r="BE173" s="37">
        <f t="shared" si="60"/>
        <v>198.97292813513297</v>
      </c>
      <c r="BG173" s="120" t="s">
        <v>277</v>
      </c>
      <c r="BH173" s="27">
        <v>518665</v>
      </c>
      <c r="BI173" s="72">
        <f t="shared" si="61"/>
        <v>-6.3355888821622353E-3</v>
      </c>
      <c r="BJ173" s="37">
        <f t="shared" si="62"/>
        <v>201.3412006754528</v>
      </c>
      <c r="BL173" s="129">
        <f t="shared" si="70"/>
        <v>-1.0956249746213842E-2</v>
      </c>
      <c r="BM173" s="130">
        <f t="shared" si="71"/>
        <v>-4.2514473603605107E-2</v>
      </c>
      <c r="BN173" s="147">
        <v>40633</v>
      </c>
      <c r="BO173" s="27">
        <v>212.90617483177351</v>
      </c>
      <c r="BP173" s="27">
        <v>239.29807405758075</v>
      </c>
      <c r="BQ173" s="27">
        <v>358.47864324265771</v>
      </c>
      <c r="BR173" s="27">
        <v>349.59489806794011</v>
      </c>
    </row>
    <row r="174" spans="24:70">
      <c r="X174" s="73">
        <v>40663</v>
      </c>
      <c r="Y174" s="74">
        <v>40663</v>
      </c>
      <c r="Z174" s="75">
        <v>325.43900000000002</v>
      </c>
      <c r="AA174" s="76">
        <f t="shared" si="52"/>
        <v>2.0520861098480836</v>
      </c>
      <c r="AB174" s="77">
        <f t="shared" si="69"/>
        <v>163.51993005763194</v>
      </c>
      <c r="AC174" s="78">
        <f t="shared" si="48"/>
        <v>163.51993005763194</v>
      </c>
      <c r="AD174" s="78">
        <f t="shared" si="49"/>
        <v>202.44715746976968</v>
      </c>
      <c r="AE174" s="78">
        <v>369.1160354706646</v>
      </c>
      <c r="AF174" s="78">
        <v>168.94187612818388</v>
      </c>
      <c r="AG174" s="78">
        <v>374.70323202825</v>
      </c>
      <c r="AH174" s="78">
        <v>216.08620600731325</v>
      </c>
      <c r="AI174" s="79">
        <v>240.38007427975117</v>
      </c>
      <c r="AJ174" s="156">
        <f t="shared" si="53"/>
        <v>2.0520861098480836</v>
      </c>
      <c r="AK174" s="158">
        <f t="shared" si="54"/>
        <v>5.583930861293851E-2</v>
      </c>
      <c r="AL174" s="158">
        <f t="shared" si="55"/>
        <v>1.876825589980613E-2</v>
      </c>
      <c r="AM174" s="158">
        <f t="shared" si="56"/>
        <v>4.5259568711907061E-2</v>
      </c>
      <c r="AN174" s="158">
        <f t="shared" si="57"/>
        <v>1.4936303176986021E-2</v>
      </c>
      <c r="AO174" s="158">
        <f t="shared" si="58"/>
        <v>4.521558422196259E-3</v>
      </c>
      <c r="AP174" s="77">
        <v>100</v>
      </c>
      <c r="AQ174" s="78">
        <v>100</v>
      </c>
      <c r="AR174" s="78">
        <v>100</v>
      </c>
      <c r="AS174" s="78">
        <v>100</v>
      </c>
      <c r="AT174" s="78">
        <v>100</v>
      </c>
      <c r="AU174" s="79">
        <v>100</v>
      </c>
      <c r="AV174" s="61">
        <v>228.73315700060257</v>
      </c>
      <c r="AW174" s="61">
        <v>2.371</v>
      </c>
      <c r="AX174" s="43">
        <v>2.9738096583389995E-2</v>
      </c>
      <c r="AY174" s="61">
        <v>0.35299999999999998</v>
      </c>
      <c r="AZ174" s="63">
        <v>1.113</v>
      </c>
      <c r="BB174" s="30">
        <v>40662</v>
      </c>
      <c r="BC174" s="27">
        <v>263.62099999999998</v>
      </c>
      <c r="BD174" s="72">
        <f t="shared" si="59"/>
        <v>-8.9821040104909322E-4</v>
      </c>
      <c r="BE174" s="37">
        <f t="shared" si="60"/>
        <v>198.79420858155481</v>
      </c>
      <c r="BG174" s="120" t="s">
        <v>278</v>
      </c>
      <c r="BH174" s="27">
        <v>521514</v>
      </c>
      <c r="BI174" s="72">
        <f t="shared" si="61"/>
        <v>5.4929482421215425E-3</v>
      </c>
      <c r="BJ174" s="37">
        <f t="shared" si="62"/>
        <v>202.44715746976968</v>
      </c>
      <c r="BL174" s="129">
        <f t="shared" si="70"/>
        <v>1.3006904670301189E-2</v>
      </c>
      <c r="BM174" s="130">
        <f t="shared" si="71"/>
        <v>-4.283240394263732E-2</v>
      </c>
      <c r="BN174" s="147">
        <v>40662</v>
      </c>
      <c r="BO174" s="27">
        <v>216.08620600731325</v>
      </c>
      <c r="BP174" s="27">
        <v>240.38007427975117</v>
      </c>
      <c r="BQ174" s="27">
        <v>374.70323202825</v>
      </c>
      <c r="BR174" s="27">
        <v>369.1160354706646</v>
      </c>
    </row>
    <row r="175" spans="24:70">
      <c r="X175" s="73">
        <v>40694</v>
      </c>
      <c r="Y175" s="74">
        <v>40694</v>
      </c>
      <c r="Z175" s="75">
        <v>320.01100000000002</v>
      </c>
      <c r="AA175" s="76">
        <f t="shared" si="52"/>
        <v>-1.667900896942287</v>
      </c>
      <c r="AB175" s="77">
        <f t="shared" si="69"/>
        <v>160.7925796775213</v>
      </c>
      <c r="AC175" s="78">
        <f t="shared" si="48"/>
        <v>160.7925796775213</v>
      </c>
      <c r="AD175" s="78">
        <f t="shared" si="49"/>
        <v>204.52398051280068</v>
      </c>
      <c r="AE175" s="78">
        <v>358.54302086527088</v>
      </c>
      <c r="AF175" s="78">
        <v>165.13905472982498</v>
      </c>
      <c r="AG175" s="78">
        <v>348.84688876527804</v>
      </c>
      <c r="AH175" s="78">
        <v>219.20793945926644</v>
      </c>
      <c r="AI175" s="79">
        <v>245.5000329322219</v>
      </c>
      <c r="AJ175" s="156">
        <f t="shared" si="53"/>
        <v>-1.667900896942287</v>
      </c>
      <c r="AK175" s="158">
        <f t="shared" si="54"/>
        <v>-2.8644148694087268E-2</v>
      </c>
      <c r="AL175" s="158">
        <f t="shared" si="55"/>
        <v>-2.2509643467398921E-2</v>
      </c>
      <c r="AM175" s="158">
        <f t="shared" si="56"/>
        <v>-6.9004857852474011E-2</v>
      </c>
      <c r="AN175" s="158">
        <f t="shared" si="57"/>
        <v>1.4446703978168607E-2</v>
      </c>
      <c r="AO175" s="158">
        <f t="shared" si="58"/>
        <v>2.1299430361737093E-2</v>
      </c>
      <c r="AP175" s="77">
        <f>AP174*(1+AJ175/100)</f>
        <v>98.332099103057715</v>
      </c>
      <c r="AQ175" s="78">
        <f>AQ174*(1+AK175)</f>
        <v>97.135585130591267</v>
      </c>
      <c r="AR175" s="78">
        <f t="shared" ref="AR175:AR179" si="72">AR174*(1+AL175/100)</f>
        <v>99.977490356532599</v>
      </c>
      <c r="AS175" s="78">
        <f t="shared" ref="AQ175:AS179" si="73">AS174*(1+AM175)</f>
        <v>93.099514214752602</v>
      </c>
      <c r="AT175" s="78">
        <f>AT174*(1+AN175/100)</f>
        <v>100.01444670397817</v>
      </c>
      <c r="AU175" s="79">
        <f t="shared" ref="AU175:AU179" si="74">AU174*(1+AO175/100)</f>
        <v>100.02129943036174</v>
      </c>
      <c r="AV175" s="61">
        <v>224.21952304416089</v>
      </c>
      <c r="AW175" s="61">
        <v>-2.3010000000000002</v>
      </c>
      <c r="AX175" s="43">
        <v>-2.7135935741672834E-2</v>
      </c>
      <c r="AY175" s="61">
        <v>-0.40300000000000002</v>
      </c>
      <c r="AZ175" s="63">
        <v>-0.98799999999999999</v>
      </c>
      <c r="BB175" s="30">
        <v>40694</v>
      </c>
      <c r="BC175" s="27">
        <v>266.74700000000001</v>
      </c>
      <c r="BD175" s="72">
        <f t="shared" si="59"/>
        <v>1.1857932410544114E-2</v>
      </c>
      <c r="BE175" s="37">
        <f t="shared" si="60"/>
        <v>201.15149687052249</v>
      </c>
      <c r="BG175" s="120" t="s">
        <v>279</v>
      </c>
      <c r="BH175" s="27">
        <v>526864</v>
      </c>
      <c r="BI175" s="72">
        <f t="shared" si="61"/>
        <v>1.0258593249653947E-2</v>
      </c>
      <c r="BJ175" s="37">
        <f t="shared" si="62"/>
        <v>204.52398051280068</v>
      </c>
      <c r="BL175" s="129">
        <f t="shared" si="70"/>
        <v>-3.2102078598844619E-3</v>
      </c>
      <c r="BM175" s="130">
        <f t="shared" si="71"/>
        <v>2.5433940834202806E-2</v>
      </c>
      <c r="BN175" s="147">
        <v>40694</v>
      </c>
      <c r="BO175" s="27">
        <v>219.20793945926644</v>
      </c>
      <c r="BP175" s="27">
        <v>245.5000329322219</v>
      </c>
      <c r="BQ175" s="27">
        <v>348.84688876527804</v>
      </c>
      <c r="BR175" s="27">
        <v>358.54302086527088</v>
      </c>
    </row>
    <row r="176" spans="24:70">
      <c r="X176" s="73">
        <v>40724</v>
      </c>
      <c r="Y176" s="74">
        <v>40724</v>
      </c>
      <c r="Z176" s="75">
        <v>314.35000000000002</v>
      </c>
      <c r="AA176" s="76">
        <f t="shared" si="52"/>
        <v>-1.7690016905668848</v>
      </c>
      <c r="AB176" s="77">
        <f t="shared" si="69"/>
        <v>157.94815622471984</v>
      </c>
      <c r="AC176" s="78">
        <f t="shared" si="48"/>
        <v>157.94815622471984</v>
      </c>
      <c r="AD176" s="78">
        <f t="shared" si="49"/>
        <v>203.72702393198895</v>
      </c>
      <c r="AE176" s="78">
        <v>351.45950176367154</v>
      </c>
      <c r="AF176" s="78">
        <v>162.52982887139979</v>
      </c>
      <c r="AG176" s="78">
        <v>330.62886314406268</v>
      </c>
      <c r="AH176" s="78">
        <v>217.55565600563594</v>
      </c>
      <c r="AI176" s="79">
        <v>242.4391332682504</v>
      </c>
      <c r="AJ176" s="156">
        <f t="shared" si="53"/>
        <v>-1.7690016905668848</v>
      </c>
      <c r="AK176" s="158">
        <f t="shared" si="54"/>
        <v>-1.9756399342273356E-2</v>
      </c>
      <c r="AL176" s="158">
        <f t="shared" si="55"/>
        <v>-1.5800174360292907E-2</v>
      </c>
      <c r="AM176" s="158">
        <f t="shared" si="56"/>
        <v>-5.2223557692307132E-2</v>
      </c>
      <c r="AN176" s="158">
        <f t="shared" si="57"/>
        <v>-7.5375164681821261E-3</v>
      </c>
      <c r="AO176" s="158">
        <f t="shared" si="58"/>
        <v>-1.246802139866332E-2</v>
      </c>
      <c r="AP176" s="77">
        <f>AP175*(1+AJ176/100)</f>
        <v>96.592602607554724</v>
      </c>
      <c r="AQ176" s="78">
        <f t="shared" si="73"/>
        <v>95.216535720405915</v>
      </c>
      <c r="AR176" s="78">
        <f t="shared" si="72"/>
        <v>99.961693738735221</v>
      </c>
      <c r="AS176" s="78">
        <f t="shared" si="73"/>
        <v>88.2375263630327</v>
      </c>
      <c r="AT176" s="78">
        <f>AT175*(1+AN176/100)</f>
        <v>100.00690809858729</v>
      </c>
      <c r="AU176" s="79">
        <f t="shared" si="74"/>
        <v>100.00882875334554</v>
      </c>
      <c r="AV176" s="61">
        <v>220.75891606526284</v>
      </c>
      <c r="AW176" s="61">
        <v>-1.7410000000000001</v>
      </c>
      <c r="AX176" s="43">
        <v>-1.7109003269946466E-2</v>
      </c>
      <c r="AY176" s="61">
        <v>-0.11700000000000001</v>
      </c>
      <c r="AZ176" s="63">
        <v>-1.2969999999999999</v>
      </c>
      <c r="BB176" s="30">
        <v>40724</v>
      </c>
      <c r="BC176" s="27">
        <v>265.596</v>
      </c>
      <c r="BD176" s="72">
        <f t="shared" si="59"/>
        <v>-4.3149501212760288E-3</v>
      </c>
      <c r="BE176" s="37">
        <f t="shared" si="60"/>
        <v>200.28353819470618</v>
      </c>
      <c r="BG176" s="120" t="s">
        <v>280</v>
      </c>
      <c r="BH176" s="27">
        <v>524811</v>
      </c>
      <c r="BI176" s="72">
        <f t="shared" si="61"/>
        <v>-3.8966412584652277E-3</v>
      </c>
      <c r="BJ176" s="37">
        <f t="shared" si="62"/>
        <v>203.72702393198895</v>
      </c>
      <c r="BL176" s="129">
        <f t="shared" si="70"/>
        <v>-1.0793329082067038E-2</v>
      </c>
      <c r="BM176" s="130">
        <f t="shared" si="71"/>
        <v>8.9630702602063184E-3</v>
      </c>
      <c r="BN176" s="147">
        <v>40724</v>
      </c>
      <c r="BO176" s="27">
        <v>217.55565600563594</v>
      </c>
      <c r="BP176" s="27">
        <v>242.4391332682504</v>
      </c>
      <c r="BQ176" s="27">
        <v>330.62886314406268</v>
      </c>
      <c r="BR176" s="27">
        <v>351.45950176367154</v>
      </c>
    </row>
    <row r="177" spans="24:70">
      <c r="X177" s="73">
        <v>40755</v>
      </c>
      <c r="Y177" s="74">
        <v>40755</v>
      </c>
      <c r="Z177" s="75">
        <v>305.37599999999998</v>
      </c>
      <c r="AA177" s="76">
        <f t="shared" si="52"/>
        <v>-2.8547797041514333</v>
      </c>
      <c r="AB177" s="77">
        <f t="shared" si="69"/>
        <v>153.43908431773514</v>
      </c>
      <c r="AC177" s="78">
        <f t="shared" si="48"/>
        <v>153.43908431773514</v>
      </c>
      <c r="AD177" s="78">
        <f t="shared" si="49"/>
        <v>203.67850002911439</v>
      </c>
      <c r="AE177" s="78">
        <v>337.73127283859645</v>
      </c>
      <c r="AF177" s="78">
        <v>163.92995436140836</v>
      </c>
      <c r="AG177" s="78">
        <v>339.30992963810667</v>
      </c>
      <c r="AH177" s="78">
        <v>216.00280057331065</v>
      </c>
      <c r="AI177" s="79">
        <v>242.87657193910528</v>
      </c>
      <c r="AJ177" s="156">
        <f t="shared" si="53"/>
        <v>-2.8547797041514333</v>
      </c>
      <c r="AK177" s="158">
        <f t="shared" si="54"/>
        <v>-3.9060628198085312E-2</v>
      </c>
      <c r="AL177" s="158">
        <f t="shared" si="55"/>
        <v>8.6145755504143384E-3</v>
      </c>
      <c r="AM177" s="158">
        <f t="shared" si="56"/>
        <v>2.6256227032004364E-2</v>
      </c>
      <c r="AN177" s="158">
        <f t="shared" si="57"/>
        <v>-7.1377387324054187E-3</v>
      </c>
      <c r="AO177" s="158">
        <f t="shared" si="58"/>
        <v>1.8043236871783108E-3</v>
      </c>
      <c r="AP177" s="77">
        <f>AP176*(1+AJ177/100)</f>
        <v>93.835096592602611</v>
      </c>
      <c r="AQ177" s="78">
        <f t="shared" si="73"/>
        <v>91.49731802032143</v>
      </c>
      <c r="AR177" s="78">
        <f>AR176*(1+AL177/100)</f>
        <v>99.970305014363817</v>
      </c>
      <c r="AS177" s="78">
        <f t="shared" si="73"/>
        <v>90.554310887962956</v>
      </c>
      <c r="AT177" s="78">
        <f>AT176*(1+AN177/100)</f>
        <v>99.999769866772851</v>
      </c>
      <c r="AU177" s="79">
        <f t="shared" si="74"/>
        <v>100.010633236332</v>
      </c>
      <c r="AV177" s="61">
        <v>216.81452274940688</v>
      </c>
      <c r="AW177" s="61">
        <v>1.6560000000000001</v>
      </c>
      <c r="AX177" s="43">
        <v>1.4160823790210886E-2</v>
      </c>
      <c r="AY177" s="61">
        <v>-0.26100000000000001</v>
      </c>
      <c r="AZ177" s="63">
        <v>0.34</v>
      </c>
      <c r="BB177" s="30">
        <v>40753</v>
      </c>
      <c r="BC177" s="27">
        <v>265.971</v>
      </c>
      <c r="BD177" s="72">
        <f t="shared" si="59"/>
        <v>1.4119188541996675E-3</v>
      </c>
      <c r="BE177" s="37">
        <f t="shared" si="60"/>
        <v>200.56632229846912</v>
      </c>
      <c r="BG177" s="120" t="s">
        <v>281</v>
      </c>
      <c r="BH177" s="27">
        <v>524686</v>
      </c>
      <c r="BI177" s="72">
        <f t="shared" si="61"/>
        <v>-2.3818098324923653E-4</v>
      </c>
      <c r="BJ177" s="37">
        <f t="shared" si="62"/>
        <v>203.67850002911439</v>
      </c>
      <c r="BL177" s="129">
        <f t="shared" si="70"/>
        <v>-1.4392989012381785E-2</v>
      </c>
      <c r="BM177" s="130">
        <f t="shared" si="71"/>
        <v>2.4667639185703527E-2</v>
      </c>
      <c r="BN177" s="147">
        <v>40753</v>
      </c>
      <c r="BO177" s="27">
        <v>216.00280057331065</v>
      </c>
      <c r="BP177" s="27">
        <v>242.87657193910528</v>
      </c>
      <c r="BQ177" s="27">
        <v>339.30992963810667</v>
      </c>
      <c r="BR177" s="27">
        <v>337.73127283859645</v>
      </c>
    </row>
    <row r="178" spans="24:70">
      <c r="X178" s="73">
        <v>40786</v>
      </c>
      <c r="Y178" s="74">
        <v>40786</v>
      </c>
      <c r="Z178" s="75">
        <v>283.99700000000001</v>
      </c>
      <c r="AA178" s="76">
        <f t="shared" si="52"/>
        <v>-7.0008776066226464</v>
      </c>
      <c r="AB178" s="77">
        <f t="shared" si="69"/>
        <v>142.69700182392799</v>
      </c>
      <c r="AC178" s="78">
        <f t="shared" si="48"/>
        <v>142.69700182392799</v>
      </c>
      <c r="AD178" s="78">
        <f t="shared" si="49"/>
        <v>209.83793016439901</v>
      </c>
      <c r="AE178" s="78">
        <v>307.55585358060051</v>
      </c>
      <c r="AF178" s="78">
        <v>162.06335309335333</v>
      </c>
      <c r="AG178" s="78">
        <v>332.71982981114951</v>
      </c>
      <c r="AH178" s="78">
        <v>208.76271530074195</v>
      </c>
      <c r="AI178" s="79">
        <v>236.42541230221204</v>
      </c>
      <c r="AJ178" s="156">
        <f t="shared" si="53"/>
        <v>-7.0008776066226464</v>
      </c>
      <c r="AK178" s="158">
        <f t="shared" si="54"/>
        <v>-8.934742407587748E-2</v>
      </c>
      <c r="AL178" s="158">
        <f t="shared" si="55"/>
        <v>-1.1386578342722053E-2</v>
      </c>
      <c r="AM178" s="158">
        <f t="shared" si="56"/>
        <v>-1.9422065938317412E-2</v>
      </c>
      <c r="AN178" s="158">
        <f t="shared" si="57"/>
        <v>-3.3518478711165756E-2</v>
      </c>
      <c r="AO178" s="158">
        <f t="shared" si="58"/>
        <v>-2.6561473531134583E-2</v>
      </c>
      <c r="AP178" s="77">
        <f>AP177*(1+AJ178/100)</f>
        <v>87.265816328098367</v>
      </c>
      <c r="AQ178" s="78">
        <f t="shared" si="73"/>
        <v>83.322268345354345</v>
      </c>
      <c r="AR178" s="78">
        <f t="shared" si="72"/>
        <v>99.958921817263899</v>
      </c>
      <c r="AS178" s="78">
        <f t="shared" si="73"/>
        <v>88.795559090898038</v>
      </c>
      <c r="AT178" s="78">
        <f>AT177*(1+AN178/100)</f>
        <v>99.966251465198837</v>
      </c>
      <c r="AU178" s="79">
        <f t="shared" si="74"/>
        <v>99.984068938456602</v>
      </c>
      <c r="AV178" s="61">
        <v>201.62923453113885</v>
      </c>
      <c r="AW178" s="61">
        <v>-0.51100000000000001</v>
      </c>
      <c r="AX178" s="43">
        <v>-3.1559989292501145E-3</v>
      </c>
      <c r="AY178" s="61">
        <v>-2.4550000000000001</v>
      </c>
      <c r="AZ178" s="63">
        <v>-2.4470000000000001</v>
      </c>
      <c r="BB178" s="30">
        <v>40786</v>
      </c>
      <c r="BC178" s="27">
        <v>273.25200000000001</v>
      </c>
      <c r="BD178" s="72">
        <f t="shared" si="59"/>
        <v>2.7375164961593645E-2</v>
      </c>
      <c r="BE178" s="37">
        <f t="shared" si="60"/>
        <v>206.05685845712986</v>
      </c>
      <c r="BG178" s="120" t="s">
        <v>282</v>
      </c>
      <c r="BH178" s="27">
        <v>540553</v>
      </c>
      <c r="BI178" s="72">
        <f t="shared" si="61"/>
        <v>3.0240944107523315E-2</v>
      </c>
      <c r="BJ178" s="37">
        <f t="shared" si="62"/>
        <v>209.83793016439901</v>
      </c>
      <c r="BL178" s="129">
        <f t="shared" si="70"/>
        <v>-1.9883915979351574E-2</v>
      </c>
      <c r="BM178" s="130">
        <f t="shared" si="71"/>
        <v>6.9463508096525906E-2</v>
      </c>
      <c r="BN178" s="147">
        <v>40786</v>
      </c>
      <c r="BO178" s="27">
        <v>208.76271530074195</v>
      </c>
      <c r="BP178" s="27">
        <v>236.42541230221204</v>
      </c>
      <c r="BQ178" s="27">
        <v>332.71982981114951</v>
      </c>
      <c r="BR178" s="27">
        <v>307.55585358060051</v>
      </c>
    </row>
    <row r="179" spans="24:70">
      <c r="X179" s="73">
        <v>40816</v>
      </c>
      <c r="Y179" s="74">
        <v>40816</v>
      </c>
      <c r="Z179" s="75">
        <v>266.48599999999999</v>
      </c>
      <c r="AA179" s="76">
        <f t="shared" si="52"/>
        <v>-6.1659102032768036</v>
      </c>
      <c r="AB179" s="77">
        <f t="shared" si="69"/>
        <v>133.89843282869634</v>
      </c>
      <c r="AC179" s="78">
        <f t="shared" si="48"/>
        <v>133.89843282869634</v>
      </c>
      <c r="AD179" s="78">
        <f t="shared" si="49"/>
        <v>211.52112730731162</v>
      </c>
      <c r="AE179" s="78">
        <v>265.71718709547997</v>
      </c>
      <c r="AF179" s="78">
        <v>159.83417028387103</v>
      </c>
      <c r="AG179" s="78">
        <v>290.96430103204875</v>
      </c>
      <c r="AH179" s="78">
        <v>202.0892091840164</v>
      </c>
      <c r="AI179" s="79">
        <v>232.98660050068796</v>
      </c>
      <c r="AJ179" s="156">
        <f t="shared" si="53"/>
        <v>-6.1659102032768036</v>
      </c>
      <c r="AK179" s="158">
        <f t="shared" si="54"/>
        <v>-0.13603599475682215</v>
      </c>
      <c r="AL179" s="158">
        <f t="shared" si="55"/>
        <v>-1.375500856259726E-2</v>
      </c>
      <c r="AM179" s="158">
        <f t="shared" si="56"/>
        <v>-0.12549756593347938</v>
      </c>
      <c r="AN179" s="158">
        <f t="shared" si="57"/>
        <v>-3.1966944418747145E-2</v>
      </c>
      <c r="AO179" s="158">
        <f t="shared" si="58"/>
        <v>-1.4545017678253669E-2</v>
      </c>
      <c r="AP179" s="77">
        <f>AP178*(1+AJ179/100)</f>
        <v>81.885084455151357</v>
      </c>
      <c r="AQ179" s="78">
        <f>AQ178*(1+AK179)</f>
        <v>71.987440685599196</v>
      </c>
      <c r="AR179" s="78">
        <f t="shared" si="72"/>
        <v>99.945172459008859</v>
      </c>
      <c r="AS179" s="78">
        <f t="shared" si="73"/>
        <v>77.6519325592879</v>
      </c>
      <c r="AT179" s="78">
        <f>AT178*(1+AN179/100)</f>
        <v>99.934295309155445</v>
      </c>
      <c r="AU179" s="79">
        <f t="shared" si="74"/>
        <v>99.969526237954057</v>
      </c>
      <c r="AV179" s="61">
        <v>184.29467800925568</v>
      </c>
      <c r="AW179" s="61">
        <v>-1.2430000000000001</v>
      </c>
      <c r="AX179" s="43">
        <v>-4.4280055751710901E-4</v>
      </c>
      <c r="AY179" s="61">
        <v>-2.7640000000000002</v>
      </c>
      <c r="AZ179" s="63">
        <v>-2.274</v>
      </c>
      <c r="BB179" s="30">
        <v>40816</v>
      </c>
      <c r="BC179" s="27">
        <v>274.33999999999997</v>
      </c>
      <c r="BD179" s="72">
        <f t="shared" si="59"/>
        <v>3.9816725952599441E-3</v>
      </c>
      <c r="BE179" s="37">
        <f t="shared" si="60"/>
        <v>206.87730940351398</v>
      </c>
      <c r="BG179" s="120" t="s">
        <v>283</v>
      </c>
      <c r="BH179" s="27">
        <v>544889</v>
      </c>
      <c r="BI179" s="72">
        <f t="shared" si="61"/>
        <v>8.0214151063817685E-3</v>
      </c>
      <c r="BJ179" s="37">
        <f t="shared" si="62"/>
        <v>211.52112730731162</v>
      </c>
      <c r="BL179" s="129">
        <f t="shared" si="70"/>
        <v>-2.6818843463193135E-2</v>
      </c>
      <c r="BM179" s="130">
        <f t="shared" si="71"/>
        <v>0.10921715129362902</v>
      </c>
      <c r="BN179" s="147">
        <v>40816</v>
      </c>
      <c r="BO179" s="27">
        <v>202.0892091840164</v>
      </c>
      <c r="BP179" s="27">
        <v>232.98660050068796</v>
      </c>
      <c r="BQ179" s="27">
        <v>290.96430103204875</v>
      </c>
      <c r="BR179" s="27">
        <v>265.71718709547997</v>
      </c>
    </row>
    <row r="180" spans="24:70">
      <c r="X180" s="48">
        <v>40847</v>
      </c>
      <c r="Y180" s="30">
        <v>40847</v>
      </c>
      <c r="Z180" s="27">
        <v>289.34800000000001</v>
      </c>
      <c r="AA180" s="46">
        <f t="shared" si="52"/>
        <v>8.5790623147182323</v>
      </c>
      <c r="AB180" s="36">
        <f t="shared" si="69"/>
        <v>145.38566281950133</v>
      </c>
      <c r="AC180" s="37">
        <f t="shared" si="48"/>
        <v>145.38566281950133</v>
      </c>
      <c r="AD180" s="37">
        <f t="shared" si="49"/>
        <v>207.35777644067471</v>
      </c>
      <c r="AE180" s="37">
        <v>306.81827430915644</v>
      </c>
      <c r="AF180" s="37">
        <v>158.2564049466402</v>
      </c>
      <c r="AG180" s="37">
        <v>319.88782077049922</v>
      </c>
      <c r="AH180" s="37">
        <v>207.36791595068314</v>
      </c>
      <c r="AI180" s="38">
        <v>238.74057418832589</v>
      </c>
      <c r="AJ180" s="156">
        <f t="shared" si="53"/>
        <v>8.5790623147182323</v>
      </c>
      <c r="AK180" s="158">
        <f t="shared" si="54"/>
        <v>0.15467982204292885</v>
      </c>
      <c r="AL180" s="158">
        <f t="shared" si="55"/>
        <v>-9.8712642886603641E-3</v>
      </c>
      <c r="AM180" s="158">
        <f t="shared" si="56"/>
        <v>9.9405733403922447E-2</v>
      </c>
      <c r="AN180" s="158">
        <f t="shared" si="57"/>
        <v>2.6120676051832659E-2</v>
      </c>
      <c r="AO180" s="158">
        <f t="shared" si="58"/>
        <v>2.4696586306992119E-2</v>
      </c>
      <c r="AP180" s="36"/>
      <c r="AQ180" s="122"/>
      <c r="AR180" s="37"/>
      <c r="AS180" s="37"/>
      <c r="AT180" s="37"/>
      <c r="AU180" s="38"/>
      <c r="AV180" s="61">
        <v>203.40959748294679</v>
      </c>
      <c r="AW180" s="61">
        <v>-0.88700000000000001</v>
      </c>
      <c r="AX180" s="43">
        <v>-2.1480027456498241E-2</v>
      </c>
      <c r="AY180" s="61">
        <v>1.8440000000000001</v>
      </c>
      <c r="AZ180" s="63">
        <v>0.75600000000000001</v>
      </c>
      <c r="BB180" s="30">
        <v>40847</v>
      </c>
      <c r="BC180" s="27">
        <v>268.75200000000001</v>
      </c>
      <c r="BD180" s="72">
        <f t="shared" si="59"/>
        <v>-2.0368885324779318E-2</v>
      </c>
      <c r="BE180" s="37">
        <f t="shared" si="60"/>
        <v>202.66344921197492</v>
      </c>
      <c r="BG180" s="120" t="s">
        <v>137</v>
      </c>
      <c r="BH180" s="27">
        <v>534164</v>
      </c>
      <c r="BI180" s="72">
        <f t="shared" si="61"/>
        <v>-1.9682907895002488E-2</v>
      </c>
      <c r="BJ180" s="37">
        <f t="shared" si="62"/>
        <v>207.35777644067471</v>
      </c>
      <c r="BL180" s="129">
        <f t="shared" si="70"/>
        <v>3.3053857626089915E-2</v>
      </c>
      <c r="BM180" s="130">
        <f t="shared" si="71"/>
        <v>-0.12162596441683893</v>
      </c>
      <c r="BN180" s="147">
        <v>40847</v>
      </c>
      <c r="BO180" s="27">
        <v>207.36791595068314</v>
      </c>
      <c r="BP180" s="27">
        <v>238.74057418832589</v>
      </c>
      <c r="BQ180" s="27">
        <v>319.88782077049922</v>
      </c>
      <c r="BR180" s="27">
        <v>306.81827430915644</v>
      </c>
    </row>
    <row r="181" spans="24:70">
      <c r="X181" s="50">
        <v>40877</v>
      </c>
      <c r="Y181" s="30">
        <v>40877</v>
      </c>
      <c r="Z181" s="27">
        <v>284.98</v>
      </c>
      <c r="AA181" s="46">
        <f t="shared" si="52"/>
        <v>-1.5096008958071283</v>
      </c>
      <c r="AB181" s="36">
        <f t="shared" si="69"/>
        <v>143.19091955120302</v>
      </c>
      <c r="AC181" s="37">
        <f t="shared" si="48"/>
        <v>143.19091955120302</v>
      </c>
      <c r="AD181" s="37">
        <f t="shared" si="49"/>
        <v>202.14747384561639</v>
      </c>
      <c r="AE181" s="37">
        <v>296.92089227395138</v>
      </c>
      <c r="AF181" s="37">
        <v>157.48395088949974</v>
      </c>
      <c r="AG181" s="37">
        <v>325.7660439771447</v>
      </c>
      <c r="AH181" s="37">
        <v>204.04627745662822</v>
      </c>
      <c r="AI181" s="38">
        <v>237.76346120441403</v>
      </c>
      <c r="AJ181" s="156">
        <f t="shared" si="53"/>
        <v>-1.5096008958071283</v>
      </c>
      <c r="AK181" s="158">
        <f t="shared" si="54"/>
        <v>-3.225812431639008E-2</v>
      </c>
      <c r="AL181" s="158">
        <f t="shared" ref="AL181:AL182" si="75">AW181-(3.9/12)</f>
        <v>-0.93799999999999994</v>
      </c>
      <c r="AN181" s="158">
        <f t="shared" ref="AN181:AN182" si="76">AY181-(3.9/12)</f>
        <v>-0.56499999999999995</v>
      </c>
      <c r="AO181" s="158">
        <f t="shared" ref="AO181:AO182" si="77">AZ181-(3.9/12)</f>
        <v>-1.1540000000000001</v>
      </c>
      <c r="AP181" s="36"/>
      <c r="AQ181" s="122"/>
      <c r="AR181" s="37"/>
      <c r="AS181" s="37"/>
      <c r="AT181" s="37"/>
      <c r="AU181" s="38"/>
      <c r="AV181" s="61">
        <v>198.55994395288994</v>
      </c>
      <c r="AW181" s="61">
        <v>-0.61299999999999999</v>
      </c>
      <c r="AX181" s="43"/>
      <c r="AY181" s="61">
        <v>-0.24</v>
      </c>
      <c r="AZ181" s="63">
        <v>-0.82900000000000007</v>
      </c>
      <c r="BB181" s="30">
        <v>40877</v>
      </c>
      <c r="BC181" s="27">
        <v>261.16199999999998</v>
      </c>
      <c r="BD181" s="72">
        <f t="shared" si="59"/>
        <v>-2.8241650294695608E-2</v>
      </c>
      <c r="BE181" s="37">
        <f t="shared" si="60"/>
        <v>196.93989895181352</v>
      </c>
      <c r="BG181" s="120" t="s">
        <v>284</v>
      </c>
      <c r="BH181" s="27">
        <v>520742</v>
      </c>
      <c r="BI181" s="72">
        <f t="shared" si="61"/>
        <v>-2.5127114519136406E-2</v>
      </c>
      <c r="BJ181" s="37">
        <f t="shared" si="62"/>
        <v>202.14747384561639</v>
      </c>
      <c r="BL181" s="129">
        <f t="shared" si="70"/>
        <v>-2.0111561738603845E-2</v>
      </c>
      <c r="BM181" s="130">
        <f t="shared" si="71"/>
        <v>1.2146562577786235E-2</v>
      </c>
      <c r="BN181" s="147">
        <v>40877</v>
      </c>
      <c r="BO181" s="27">
        <v>204.04627745662822</v>
      </c>
      <c r="BP181" s="27">
        <v>237.76346120441403</v>
      </c>
      <c r="BQ181" s="27">
        <v>325.7660439771447</v>
      </c>
      <c r="BR181" s="27">
        <v>296.92089227395138</v>
      </c>
    </row>
    <row r="182" spans="24:70">
      <c r="X182" s="50">
        <v>40907</v>
      </c>
      <c r="Y182" s="30">
        <v>40908</v>
      </c>
      <c r="Z182" s="27">
        <v>286.22800000000001</v>
      </c>
      <c r="AA182" s="46">
        <f t="shared" si="52"/>
        <v>0.43792546845391467</v>
      </c>
      <c r="AB182" s="36">
        <f t="shared" si="69"/>
        <v>143.81798905643109</v>
      </c>
      <c r="AC182" s="37">
        <f t="shared" si="48"/>
        <v>143.81798905643109</v>
      </c>
      <c r="AD182" s="37">
        <f t="shared" si="49"/>
        <v>210.33093301760451</v>
      </c>
      <c r="AE182" s="37">
        <v>292.42844745802529</v>
      </c>
      <c r="AF182" s="37">
        <v>157.1886694717748</v>
      </c>
      <c r="AG182" s="37">
        <v>320.35997453403536</v>
      </c>
      <c r="AH182" s="37">
        <v>203.72768898669898</v>
      </c>
      <c r="AI182" s="38">
        <v>242.14044725215416</v>
      </c>
      <c r="AJ182" s="156">
        <f t="shared" si="53"/>
        <v>0.43792546845391467</v>
      </c>
      <c r="AK182" s="158">
        <f t="shared" si="54"/>
        <v>-1.5130106815727795E-2</v>
      </c>
      <c r="AL182" s="158">
        <f t="shared" si="75"/>
        <v>-0.52900000000000003</v>
      </c>
      <c r="AN182" s="158">
        <f t="shared" si="76"/>
        <v>4.8999999999999988E-2</v>
      </c>
      <c r="AO182" s="158">
        <f t="shared" si="77"/>
        <v>-0.751</v>
      </c>
      <c r="AP182" s="36"/>
      <c r="AQ182" s="122"/>
      <c r="AR182" s="37"/>
      <c r="AS182" s="37"/>
      <c r="AT182" s="37"/>
      <c r="AU182" s="38"/>
      <c r="AV182" s="61">
        <v>198.52452475178538</v>
      </c>
      <c r="AW182" s="61">
        <v>-0.20400000000000001</v>
      </c>
      <c r="AX182" s="43"/>
      <c r="AY182" s="61">
        <v>0.374</v>
      </c>
      <c r="AZ182" s="63">
        <v>-0.42599999999999999</v>
      </c>
      <c r="BB182" s="30">
        <v>40907</v>
      </c>
      <c r="BC182" s="27">
        <v>271.65699999999998</v>
      </c>
      <c r="BD182" s="72">
        <f t="shared" si="59"/>
        <v>4.0185785068271862E-2</v>
      </c>
      <c r="BE182" s="37">
        <f t="shared" si="60"/>
        <v>204.85408340245829</v>
      </c>
      <c r="BG182" s="120" t="s">
        <v>285</v>
      </c>
      <c r="BH182" s="27">
        <v>541823</v>
      </c>
      <c r="BI182" s="72">
        <f t="shared" si="61"/>
        <v>4.0482619032073508E-2</v>
      </c>
      <c r="BJ182" s="37">
        <f t="shared" si="62"/>
        <v>210.33093301760451</v>
      </c>
      <c r="BL182" s="129">
        <f t="shared" si="70"/>
        <v>2.2430936858306327E-2</v>
      </c>
      <c r="BM182" s="130">
        <f t="shared" si="71"/>
        <v>3.7561043674034122E-2</v>
      </c>
      <c r="BN182" s="147">
        <v>40907</v>
      </c>
      <c r="BO182" s="27">
        <v>203.72768898669898</v>
      </c>
      <c r="BP182" s="27">
        <v>242.14044725215416</v>
      </c>
      <c r="BQ182" s="27">
        <v>320.35997453403536</v>
      </c>
      <c r="BR182" s="27">
        <v>292.42844745802529</v>
      </c>
    </row>
    <row r="183" spans="24:70">
      <c r="AA183" s="46"/>
      <c r="AX183" s="43"/>
      <c r="BB183" s="30">
        <v>40939</v>
      </c>
      <c r="BC183" s="27">
        <v>275.7</v>
      </c>
      <c r="BG183" s="120"/>
      <c r="BN183" s="147"/>
    </row>
    <row r="184" spans="24:70">
      <c r="AB184" s="56">
        <f>AB182/AB2-1</f>
        <v>0.43817989056431084</v>
      </c>
      <c r="AC184" s="57">
        <f t="shared" ref="AC184:AI184" si="78">AC182/AC2-1</f>
        <v>0.43817989056431084</v>
      </c>
      <c r="AD184" s="57">
        <f t="shared" si="78"/>
        <v>1.103309330176045</v>
      </c>
      <c r="AE184" s="57">
        <f t="shared" si="78"/>
        <v>1.924284474580253</v>
      </c>
      <c r="AF184" s="57">
        <f t="shared" si="78"/>
        <v>0.57188669471774811</v>
      </c>
      <c r="AG184" s="57">
        <f t="shared" si="78"/>
        <v>2.2035997453403535</v>
      </c>
      <c r="AH184" s="57">
        <f t="shared" si="78"/>
        <v>1.0372768898669897</v>
      </c>
      <c r="AI184" s="58">
        <f t="shared" si="78"/>
        <v>1.4214044725215418</v>
      </c>
      <c r="AJ184" s="114"/>
      <c r="AV184" s="61">
        <v>0.9852452475178537</v>
      </c>
      <c r="AX184" s="43"/>
      <c r="BB184" s="30">
        <v>40968</v>
      </c>
      <c r="BC184" s="27">
        <v>280.95600000000002</v>
      </c>
      <c r="BE184" s="57">
        <f t="shared" ref="BE184" si="79">BE182/BE2-1</f>
        <v>1.0485408340245828</v>
      </c>
      <c r="BG184" s="120"/>
      <c r="BJ184" s="57">
        <f t="shared" ref="BJ184" si="80">BJ182/BJ2-1</f>
        <v>1.103309330176045</v>
      </c>
      <c r="BN184" s="147"/>
    </row>
    <row r="185" spans="24:70">
      <c r="AX185" s="43"/>
      <c r="BB185" s="30">
        <v>40998</v>
      </c>
      <c r="BC185" s="27">
        <v>281.43200000000002</v>
      </c>
      <c r="BG185" s="120"/>
      <c r="BN185" s="147"/>
    </row>
    <row r="186" spans="24:70">
      <c r="AX186" s="43"/>
      <c r="BN186" s="147"/>
    </row>
    <row r="187" spans="24:70">
      <c r="AX187" s="43"/>
      <c r="BN187" s="147"/>
    </row>
    <row r="188" spans="24:70">
      <c r="AX188" s="43"/>
      <c r="BN188" s="147"/>
    </row>
    <row r="189" spans="24:70">
      <c r="AX189" s="43"/>
      <c r="BN189" s="147"/>
    </row>
    <row r="190" spans="24:70">
      <c r="AX190" s="43"/>
      <c r="BN190" s="147"/>
    </row>
    <row r="191" spans="24:70">
      <c r="AX191" s="43"/>
      <c r="BN191" s="147"/>
    </row>
    <row r="192" spans="24:70">
      <c r="AX192" s="43"/>
      <c r="BN192" s="147"/>
    </row>
    <row r="193" spans="50:66">
      <c r="AX193" s="43"/>
      <c r="BN193" s="147"/>
    </row>
    <row r="194" spans="50:66">
      <c r="AX194" s="43"/>
      <c r="BN194" s="147"/>
    </row>
    <row r="195" spans="50:66">
      <c r="AX195" s="43"/>
      <c r="BN195" s="147"/>
    </row>
    <row r="196" spans="50:66">
      <c r="BN196" s="147"/>
    </row>
    <row r="197" spans="50:66">
      <c r="BN197" s="147"/>
    </row>
    <row r="198" spans="50:66">
      <c r="BN198" s="147"/>
    </row>
    <row r="199" spans="50:66">
      <c r="BN199" s="147"/>
    </row>
    <row r="200" spans="50:66">
      <c r="BN200" s="147"/>
    </row>
    <row r="201" spans="50:66">
      <c r="BN201" s="147"/>
    </row>
    <row r="202" spans="50:66">
      <c r="BN202" s="147"/>
    </row>
    <row r="203" spans="50:66">
      <c r="BN203" s="147"/>
    </row>
    <row r="204" spans="50:66">
      <c r="BN204" s="147"/>
    </row>
    <row r="205" spans="50:66">
      <c r="BN205" s="147"/>
    </row>
    <row r="206" spans="50:66">
      <c r="BN206" s="147"/>
    </row>
    <row r="207" spans="50:66">
      <c r="BN207" s="147"/>
    </row>
    <row r="208" spans="50:66">
      <c r="BN208" s="147"/>
    </row>
    <row r="209" spans="66:66">
      <c r="BN209" s="147"/>
    </row>
    <row r="210" spans="66:66">
      <c r="BN210" s="147"/>
    </row>
    <row r="211" spans="66:66">
      <c r="BN211" s="147"/>
    </row>
    <row r="212" spans="66:66">
      <c r="BN212" s="147"/>
    </row>
    <row r="213" spans="66:66">
      <c r="BN213" s="147"/>
    </row>
    <row r="214" spans="66:66">
      <c r="BN214" s="147"/>
    </row>
    <row r="215" spans="66:66">
      <c r="BN215" s="147"/>
    </row>
    <row r="216" spans="66:66">
      <c r="BN216" s="147"/>
    </row>
    <row r="217" spans="66:66">
      <c r="BN217" s="147"/>
    </row>
    <row r="218" spans="66:66">
      <c r="BN218" s="147"/>
    </row>
    <row r="219" spans="66:66">
      <c r="BN219" s="147"/>
    </row>
    <row r="220" spans="66:66">
      <c r="BN220" s="147"/>
    </row>
    <row r="221" spans="66:66">
      <c r="BN221" s="147"/>
    </row>
    <row r="222" spans="66:66">
      <c r="BN222" s="147"/>
    </row>
    <row r="223" spans="66:66">
      <c r="BN223" s="147"/>
    </row>
    <row r="224" spans="66:66">
      <c r="BN224" s="147"/>
    </row>
    <row r="225" spans="66:66">
      <c r="BN225" s="147"/>
    </row>
    <row r="226" spans="66:66">
      <c r="BN226" s="147"/>
    </row>
    <row r="227" spans="66:66">
      <c r="BN227" s="147"/>
    </row>
    <row r="228" spans="66:66">
      <c r="BN228" s="147"/>
    </row>
    <row r="229" spans="66:66">
      <c r="BN229" s="147"/>
    </row>
    <row r="230" spans="66:66">
      <c r="BN230" s="147"/>
    </row>
    <row r="231" spans="66:66">
      <c r="BN231" s="147"/>
    </row>
    <row r="232" spans="66:66">
      <c r="BN232" s="147"/>
    </row>
    <row r="233" spans="66:66">
      <c r="BN233" s="147"/>
    </row>
    <row r="234" spans="66:66">
      <c r="BN234" s="147"/>
    </row>
    <row r="235" spans="66:66">
      <c r="BN235" s="147"/>
    </row>
    <row r="236" spans="66:66">
      <c r="BN236" s="147"/>
    </row>
    <row r="237" spans="66:66">
      <c r="BN237" s="147"/>
    </row>
    <row r="238" spans="66:66">
      <c r="BN238" s="147"/>
    </row>
    <row r="239" spans="66:66">
      <c r="BN239" s="147"/>
    </row>
    <row r="240" spans="66:66">
      <c r="BN240" s="147"/>
    </row>
    <row r="241" spans="66:66">
      <c r="BN241" s="147"/>
    </row>
    <row r="242" spans="66:66">
      <c r="BN242" s="147"/>
    </row>
    <row r="243" spans="66:66">
      <c r="BN243" s="147"/>
    </row>
    <row r="244" spans="66:66">
      <c r="BN244" s="147"/>
    </row>
    <row r="245" spans="66:66">
      <c r="BN245" s="147"/>
    </row>
    <row r="246" spans="66:66">
      <c r="BN246" s="147"/>
    </row>
    <row r="247" spans="66:66">
      <c r="BN247" s="147"/>
    </row>
    <row r="248" spans="66:66">
      <c r="BN248" s="147"/>
    </row>
    <row r="249" spans="66:66">
      <c r="BN249" s="147"/>
    </row>
    <row r="250" spans="66:66">
      <c r="BN250" s="147"/>
    </row>
    <row r="251" spans="66:66">
      <c r="BN251" s="147"/>
    </row>
    <row r="252" spans="66:66">
      <c r="BN252" s="147"/>
    </row>
    <row r="253" spans="66:66">
      <c r="BN253" s="147"/>
    </row>
    <row r="254" spans="66:66">
      <c r="BN254" s="147"/>
    </row>
    <row r="255" spans="66:66">
      <c r="BN255" s="147"/>
    </row>
    <row r="256" spans="66:66">
      <c r="BN256" s="147"/>
    </row>
    <row r="257" spans="66:66">
      <c r="BN257" s="147"/>
    </row>
    <row r="258" spans="66:66">
      <c r="BN258" s="147"/>
    </row>
    <row r="259" spans="66:66">
      <c r="BN259" s="147"/>
    </row>
    <row r="260" spans="66:66">
      <c r="BN260" s="147"/>
    </row>
    <row r="261" spans="66:66">
      <c r="BN261" s="147"/>
    </row>
    <row r="262" spans="66:66">
      <c r="BN262" s="147"/>
    </row>
    <row r="263" spans="66:66">
      <c r="BN263" s="147"/>
    </row>
    <row r="264" spans="66:66">
      <c r="BN264" s="147"/>
    </row>
    <row r="265" spans="66:66">
      <c r="BN265" s="147"/>
    </row>
    <row r="266" spans="66:66">
      <c r="BN266" s="147"/>
    </row>
    <row r="267" spans="66:66">
      <c r="BN267" s="147"/>
    </row>
    <row r="268" spans="66:66">
      <c r="BN268" s="147"/>
    </row>
    <row r="269" spans="66:66">
      <c r="BN269" s="147"/>
    </row>
    <row r="270" spans="66:66">
      <c r="BN270" s="147"/>
    </row>
    <row r="271" spans="66:66">
      <c r="BN271" s="147"/>
    </row>
    <row r="272" spans="66:66">
      <c r="BN272" s="147"/>
    </row>
    <row r="273" spans="66:66">
      <c r="BN273" s="147"/>
    </row>
    <row r="274" spans="66:66">
      <c r="BN274" s="147"/>
    </row>
    <row r="275" spans="66:66">
      <c r="BN275" s="147"/>
    </row>
    <row r="276" spans="66:66">
      <c r="BN276" s="147"/>
    </row>
    <row r="277" spans="66:66">
      <c r="BN277" s="147"/>
    </row>
    <row r="278" spans="66:66">
      <c r="BN278" s="147"/>
    </row>
    <row r="279" spans="66:66">
      <c r="BN279" s="147"/>
    </row>
    <row r="280" spans="66:66">
      <c r="BN280" s="147"/>
    </row>
    <row r="281" spans="66:66">
      <c r="BN281" s="147"/>
    </row>
    <row r="282" spans="66:66">
      <c r="BN282" s="147"/>
    </row>
    <row r="283" spans="66:66">
      <c r="BN283" s="147"/>
    </row>
    <row r="284" spans="66:66">
      <c r="BN284" s="147"/>
    </row>
    <row r="285" spans="66:66">
      <c r="BN285" s="147"/>
    </row>
    <row r="286" spans="66:66">
      <c r="BN286" s="147"/>
    </row>
    <row r="287" spans="66:66">
      <c r="BN287" s="147"/>
    </row>
    <row r="288" spans="66:66">
      <c r="BN288" s="147"/>
    </row>
    <row r="289" spans="66:66">
      <c r="BN289" s="147"/>
    </row>
    <row r="290" spans="66:66">
      <c r="BN290" s="147"/>
    </row>
    <row r="291" spans="66:66">
      <c r="BN291" s="147"/>
    </row>
    <row r="292" spans="66:66">
      <c r="BN292" s="147"/>
    </row>
    <row r="293" spans="66:66">
      <c r="BN293" s="147"/>
    </row>
    <row r="294" spans="66:66">
      <c r="BN294" s="147"/>
    </row>
    <row r="295" spans="66:66">
      <c r="BN295" s="147"/>
    </row>
    <row r="296" spans="66:66">
      <c r="BN296" s="147"/>
    </row>
    <row r="297" spans="66:66">
      <c r="BN297" s="147"/>
    </row>
    <row r="298" spans="66:66">
      <c r="BN298" s="147"/>
    </row>
    <row r="299" spans="66:66">
      <c r="BN299" s="147"/>
    </row>
    <row r="300" spans="66:66">
      <c r="BN300" s="147"/>
    </row>
    <row r="301" spans="66:66">
      <c r="BN301" s="147"/>
    </row>
    <row r="302" spans="66:66">
      <c r="BN302" s="147"/>
    </row>
    <row r="303" spans="66:66">
      <c r="BN303" s="147"/>
    </row>
    <row r="304" spans="66:66">
      <c r="BN304" s="147"/>
    </row>
    <row r="305" spans="66:66">
      <c r="BN305" s="147"/>
    </row>
    <row r="306" spans="66:66">
      <c r="BN306" s="147"/>
    </row>
    <row r="307" spans="66:66">
      <c r="BN307" s="147"/>
    </row>
    <row r="308" spans="66:66">
      <c r="BN308" s="14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Q139"/>
  <sheetViews>
    <sheetView topLeftCell="L1" zoomScale="70" zoomScaleNormal="70" workbookViewId="0">
      <selection activeCell="P33" sqref="P30:P33"/>
    </sheetView>
  </sheetViews>
  <sheetFormatPr defaultRowHeight="12.75"/>
  <cols>
    <col min="1" max="1" width="53.7109375" style="8" bestFit="1" customWidth="1"/>
    <col min="2" max="10" width="9.140625" style="8"/>
    <col min="11" max="11" width="9.5703125" style="8" bestFit="1" customWidth="1"/>
    <col min="12" max="12" width="9.85546875" style="8" bestFit="1" customWidth="1"/>
    <col min="13" max="14" width="9.140625" style="8"/>
    <col min="15" max="15" width="41.7109375" style="8" bestFit="1" customWidth="1"/>
    <col min="16" max="24" width="9.140625" style="8"/>
    <col min="25" max="25" width="9.5703125" style="8" bestFit="1" customWidth="1"/>
    <col min="26" max="26" width="9.85546875" style="8" bestFit="1" customWidth="1"/>
    <col min="27" max="28" width="9.140625" style="8"/>
    <col min="29" max="29" width="54.28515625" style="8" bestFit="1" customWidth="1"/>
    <col min="30" max="38" width="9.140625" style="8"/>
    <col min="39" max="39" width="9.5703125" style="8" bestFit="1" customWidth="1"/>
    <col min="40" max="40" width="11.42578125" style="8" customWidth="1"/>
    <col min="41" max="41" width="9.140625" style="8" customWidth="1"/>
    <col min="42" max="42" width="9.140625" style="8"/>
    <col min="43" max="43" width="30.5703125" style="8" bestFit="1" customWidth="1"/>
    <col min="44" max="52" width="9.140625" style="8"/>
    <col min="53" max="53" width="9.5703125" style="8" bestFit="1" customWidth="1"/>
    <col min="54" max="54" width="9.85546875" style="8" bestFit="1" customWidth="1"/>
    <col min="55" max="16384" width="9.140625" style="8"/>
  </cols>
  <sheetData>
    <row r="1" spans="1:55" ht="38.25">
      <c r="A1" s="206" t="s">
        <v>26</v>
      </c>
      <c r="B1" s="14" t="s">
        <v>1</v>
      </c>
      <c r="C1" s="14" t="s">
        <v>3</v>
      </c>
      <c r="D1" s="14" t="s">
        <v>316</v>
      </c>
      <c r="E1" s="14" t="s">
        <v>317</v>
      </c>
      <c r="F1" s="14" t="s">
        <v>4</v>
      </c>
      <c r="G1" s="14" t="s">
        <v>5</v>
      </c>
      <c r="H1" s="14" t="s">
        <v>24</v>
      </c>
      <c r="I1" s="14" t="s">
        <v>25</v>
      </c>
      <c r="J1" s="14" t="s">
        <v>312</v>
      </c>
      <c r="K1" s="14"/>
      <c r="L1" s="14"/>
      <c r="O1" s="213" t="s">
        <v>399</v>
      </c>
      <c r="P1" s="214" t="s">
        <v>1</v>
      </c>
      <c r="Q1" s="214" t="s">
        <v>3</v>
      </c>
      <c r="R1" s="214" t="s">
        <v>316</v>
      </c>
      <c r="S1" s="214" t="s">
        <v>317</v>
      </c>
      <c r="T1" s="214" t="s">
        <v>4</v>
      </c>
      <c r="U1" s="214" t="s">
        <v>5</v>
      </c>
      <c r="V1" s="214" t="s">
        <v>24</v>
      </c>
      <c r="W1" s="214" t="s">
        <v>25</v>
      </c>
      <c r="X1" s="214" t="s">
        <v>312</v>
      </c>
      <c r="Y1" s="214"/>
      <c r="Z1" s="214"/>
      <c r="AA1" s="214"/>
      <c r="AC1" s="213" t="s">
        <v>362</v>
      </c>
      <c r="AD1" s="214" t="s">
        <v>1</v>
      </c>
      <c r="AE1" s="214" t="s">
        <v>3</v>
      </c>
      <c r="AF1" s="214" t="s">
        <v>316</v>
      </c>
      <c r="AG1" s="214" t="s">
        <v>317</v>
      </c>
      <c r="AH1" s="214" t="s">
        <v>4</v>
      </c>
      <c r="AI1" s="214" t="s">
        <v>5</v>
      </c>
      <c r="AJ1" s="214" t="s">
        <v>24</v>
      </c>
      <c r="AK1" s="214" t="s">
        <v>25</v>
      </c>
      <c r="AL1" s="214" t="s">
        <v>312</v>
      </c>
      <c r="AM1" s="214"/>
      <c r="AN1" s="214"/>
      <c r="AO1" s="214"/>
      <c r="AQ1" s="213" t="s">
        <v>401</v>
      </c>
      <c r="AR1" s="214" t="s">
        <v>1</v>
      </c>
      <c r="AS1" s="214" t="s">
        <v>3</v>
      </c>
      <c r="AT1" s="214" t="s">
        <v>316</v>
      </c>
      <c r="AU1" s="214" t="s">
        <v>317</v>
      </c>
      <c r="AV1" s="214" t="s">
        <v>4</v>
      </c>
      <c r="AW1" s="214" t="s">
        <v>5</v>
      </c>
      <c r="AX1" s="214" t="s">
        <v>24</v>
      </c>
      <c r="AY1" s="214" t="s">
        <v>25</v>
      </c>
      <c r="AZ1" s="214" t="s">
        <v>312</v>
      </c>
      <c r="BA1" s="214"/>
      <c r="BB1" s="214"/>
      <c r="BC1" s="214"/>
    </row>
    <row r="2" spans="1:55">
      <c r="A2" s="144"/>
      <c r="B2" s="190"/>
      <c r="C2" s="190"/>
      <c r="D2" s="190"/>
      <c r="E2" s="190"/>
      <c r="F2" s="190"/>
      <c r="G2" s="190"/>
      <c r="H2" s="190"/>
      <c r="I2" s="190"/>
      <c r="J2" s="190"/>
      <c r="K2" s="190"/>
      <c r="L2" s="190"/>
      <c r="O2" s="144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C2" s="144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Q2" s="144"/>
      <c r="AR2" s="190"/>
      <c r="AS2" s="190"/>
      <c r="AT2" s="190"/>
      <c r="AU2" s="190"/>
      <c r="AV2" s="190"/>
      <c r="AW2" s="190"/>
      <c r="AX2" s="190"/>
      <c r="AY2" s="190"/>
      <c r="AZ2" s="190"/>
      <c r="BA2" s="190"/>
      <c r="BB2" s="190"/>
      <c r="BC2" s="190"/>
    </row>
    <row r="3" spans="1:55">
      <c r="A3" s="144" t="s">
        <v>303</v>
      </c>
      <c r="B3" s="193"/>
      <c r="C3" s="196">
        <v>0.13315636057279401</v>
      </c>
      <c r="D3" s="193"/>
      <c r="E3" s="193"/>
      <c r="F3" s="193"/>
      <c r="G3" s="193"/>
      <c r="H3" s="193"/>
      <c r="I3" s="193"/>
      <c r="J3" s="193"/>
      <c r="K3" s="193"/>
      <c r="L3" s="193"/>
      <c r="O3" s="144" t="s">
        <v>303</v>
      </c>
      <c r="P3" s="193"/>
      <c r="Q3" s="196">
        <v>0.1331563605727939</v>
      </c>
      <c r="R3" s="193"/>
      <c r="S3" s="193"/>
      <c r="T3" s="193"/>
      <c r="U3" s="193"/>
      <c r="V3" s="193"/>
      <c r="W3" s="193"/>
      <c r="X3" s="193"/>
      <c r="Y3" s="193"/>
      <c r="Z3" s="193"/>
      <c r="AA3" s="193"/>
      <c r="AC3" s="144" t="s">
        <v>303</v>
      </c>
      <c r="AD3" s="193"/>
      <c r="AE3" s="196">
        <v>0.1331563605727939</v>
      </c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Q3" s="144" t="s">
        <v>303</v>
      </c>
      <c r="AR3" s="193"/>
      <c r="AS3" s="196">
        <v>0.1331563605727939</v>
      </c>
      <c r="AT3" s="193"/>
      <c r="AU3" s="193"/>
      <c r="AV3" s="193"/>
      <c r="AW3" s="193"/>
      <c r="AX3" s="193"/>
      <c r="AY3" s="193"/>
      <c r="AZ3" s="193"/>
      <c r="BA3" s="193"/>
      <c r="BB3" s="193"/>
      <c r="BC3" s="193"/>
    </row>
    <row r="4" spans="1:55">
      <c r="A4" s="144"/>
      <c r="B4" s="4"/>
      <c r="C4" s="4"/>
      <c r="D4" s="4"/>
      <c r="E4" s="4"/>
      <c r="F4" s="4"/>
      <c r="G4" s="4"/>
      <c r="H4" s="4"/>
      <c r="I4" s="4"/>
      <c r="J4" s="3"/>
      <c r="K4" s="3"/>
      <c r="L4" s="3"/>
      <c r="O4" s="144"/>
      <c r="P4" s="4"/>
      <c r="Q4" s="4"/>
      <c r="R4" s="4"/>
      <c r="S4" s="4"/>
      <c r="T4" s="4"/>
      <c r="U4" s="4"/>
      <c r="V4" s="4"/>
      <c r="W4" s="4"/>
      <c r="X4" s="3"/>
      <c r="Y4" s="3"/>
      <c r="Z4" s="3"/>
      <c r="AA4" s="3"/>
      <c r="AC4" s="144"/>
      <c r="AD4" s="4"/>
      <c r="AE4" s="4"/>
      <c r="AF4" s="4"/>
      <c r="AG4" s="4"/>
      <c r="AH4" s="4"/>
      <c r="AI4" s="4"/>
      <c r="AJ4" s="4"/>
      <c r="AK4" s="4"/>
      <c r="AL4" s="3"/>
      <c r="AM4" s="3"/>
      <c r="AN4" s="3"/>
      <c r="AO4" s="3"/>
      <c r="AQ4" s="144"/>
      <c r="AR4" s="4"/>
      <c r="AS4" s="4"/>
      <c r="AT4" s="4"/>
      <c r="AU4" s="4"/>
      <c r="AV4" s="4"/>
      <c r="AW4" s="4"/>
      <c r="AX4" s="4"/>
      <c r="AY4" s="4"/>
      <c r="AZ4" s="3"/>
      <c r="BA4" s="3"/>
      <c r="BB4" s="3"/>
      <c r="BC4" s="3"/>
    </row>
    <row r="5" spans="1:55">
      <c r="A5" s="144" t="s">
        <v>7</v>
      </c>
      <c r="B5" s="145">
        <v>0.23987579151002175</v>
      </c>
      <c r="C5" s="11">
        <v>7.9200000000000007E-2</v>
      </c>
      <c r="D5" s="11">
        <v>4.2299999999999997E-2</v>
      </c>
      <c r="E5" s="11">
        <v>9.8500000000000004E-2</v>
      </c>
      <c r="F5" s="5">
        <v>1.8998162687593724E-2</v>
      </c>
      <c r="G5" s="5">
        <v>1.0146745980873919E-2</v>
      </c>
      <c r="H5" s="94">
        <v>1.1867612293144212</v>
      </c>
      <c r="I5" s="94">
        <v>-0.54778031038369435</v>
      </c>
      <c r="J5" s="145">
        <v>-4.8374435795119762E-2</v>
      </c>
      <c r="K5" s="207">
        <v>40786</v>
      </c>
      <c r="L5" s="207">
        <v>40847</v>
      </c>
      <c r="O5" s="144" t="s">
        <v>7</v>
      </c>
      <c r="P5" s="145">
        <v>0.23987579151002175</v>
      </c>
      <c r="Q5" s="11">
        <v>7.9200000000000007E-2</v>
      </c>
      <c r="R5" s="11">
        <v>4.2299999999999997E-2</v>
      </c>
      <c r="S5" s="11">
        <v>9.8500000000000004E-2</v>
      </c>
      <c r="T5" s="5">
        <v>2.3627765463737144E-2</v>
      </c>
      <c r="U5" s="5">
        <v>1.0146745980873919E-2</v>
      </c>
      <c r="V5" s="94">
        <v>1.1867612293144212</v>
      </c>
      <c r="W5" s="94">
        <v>-0.54778031038369435</v>
      </c>
      <c r="X5" s="145">
        <v>-4.8374435795119762E-2</v>
      </c>
      <c r="Y5" s="207">
        <v>40786</v>
      </c>
      <c r="Z5" s="207">
        <v>40847</v>
      </c>
      <c r="AA5" s="145">
        <v>-1.1603856075205081E-2</v>
      </c>
      <c r="AC5" s="144" t="s">
        <v>7</v>
      </c>
      <c r="AD5" s="145">
        <v>0.23987579151002175</v>
      </c>
      <c r="AE5" s="11">
        <v>7.9200000000000007E-2</v>
      </c>
      <c r="AF5" s="11">
        <v>4.2299999999999997E-2</v>
      </c>
      <c r="AG5" s="11">
        <v>9.8500000000000004E-2</v>
      </c>
      <c r="AH5" s="5">
        <v>1.8998162687593724E-2</v>
      </c>
      <c r="AI5" s="5">
        <v>1.0146745980873919E-2</v>
      </c>
      <c r="AJ5" s="94">
        <v>1.1867612293144212</v>
      </c>
      <c r="AK5" s="94">
        <v>-0.54778031038369435</v>
      </c>
      <c r="AL5" s="145">
        <v>-4.8374435795119762E-2</v>
      </c>
      <c r="AM5" s="207">
        <v>40786</v>
      </c>
      <c r="AN5" s="207">
        <v>40847</v>
      </c>
      <c r="AO5" s="145"/>
      <c r="AQ5" s="144" t="s">
        <v>7</v>
      </c>
      <c r="AR5" s="145">
        <v>0.23987579151002175</v>
      </c>
      <c r="AS5" s="11">
        <v>7.9200000000000007E-2</v>
      </c>
      <c r="AT5" s="11">
        <v>4.2299999999999997E-2</v>
      </c>
      <c r="AU5" s="11">
        <v>9.8500000000000004E-2</v>
      </c>
      <c r="AV5" s="5">
        <v>2.3627765463737144E-2</v>
      </c>
      <c r="AW5" s="5">
        <v>1.0146745980873919E-2</v>
      </c>
      <c r="AX5" s="94">
        <v>1.1867612293144212</v>
      </c>
      <c r="AY5" s="94">
        <v>-0.54778031038369435</v>
      </c>
      <c r="AZ5" s="145">
        <v>-4.8374435795119762E-2</v>
      </c>
      <c r="BA5" s="207">
        <v>40786</v>
      </c>
      <c r="BB5" s="207">
        <v>40847</v>
      </c>
      <c r="BC5" s="145">
        <v>-1.1603856075205081E-2</v>
      </c>
    </row>
    <row r="6" spans="1:55">
      <c r="A6" s="1" t="s">
        <v>8</v>
      </c>
      <c r="B6" s="145">
        <v>0</v>
      </c>
      <c r="C6" s="11">
        <v>7.9200000000000007E-2</v>
      </c>
      <c r="D6" s="11">
        <v>4.2299999999999997E-2</v>
      </c>
      <c r="E6" s="11">
        <v>9.8500000000000004E-2</v>
      </c>
      <c r="F6" s="5">
        <v>0</v>
      </c>
      <c r="G6" s="5">
        <v>0</v>
      </c>
      <c r="H6" s="94">
        <v>1.1867612293144212</v>
      </c>
      <c r="I6" s="94">
        <v>-0.54778031038369435</v>
      </c>
      <c r="J6" s="145">
        <v>-4.8374435795119762E-2</v>
      </c>
      <c r="K6" s="207">
        <v>40786</v>
      </c>
      <c r="L6" s="207">
        <v>40847</v>
      </c>
      <c r="O6" s="1" t="s">
        <v>8</v>
      </c>
      <c r="P6" s="145">
        <v>0</v>
      </c>
      <c r="Q6" s="11">
        <v>7.9200000000000007E-2</v>
      </c>
      <c r="R6" s="11">
        <v>4.2299999999999997E-2</v>
      </c>
      <c r="S6" s="11">
        <v>9.8500000000000004E-2</v>
      </c>
      <c r="T6" s="5">
        <v>0</v>
      </c>
      <c r="U6" s="5">
        <v>0</v>
      </c>
      <c r="V6" s="94">
        <v>1.1867612293144212</v>
      </c>
      <c r="W6" s="94">
        <v>-0.54778031038369435</v>
      </c>
      <c r="X6" s="145">
        <v>-4.8374435795119762E-2</v>
      </c>
      <c r="Y6" s="207">
        <v>40786</v>
      </c>
      <c r="Z6" s="207">
        <v>40847</v>
      </c>
      <c r="AA6" s="145">
        <v>0</v>
      </c>
      <c r="AC6" s="1" t="s">
        <v>8</v>
      </c>
      <c r="AD6" s="145">
        <v>0</v>
      </c>
      <c r="AE6" s="11">
        <v>7.9200000000000007E-2</v>
      </c>
      <c r="AF6" s="11">
        <v>4.2299999999999997E-2</v>
      </c>
      <c r="AG6" s="11">
        <v>9.8500000000000004E-2</v>
      </c>
      <c r="AH6" s="5">
        <v>0</v>
      </c>
      <c r="AI6" s="5">
        <v>0</v>
      </c>
      <c r="AJ6" s="94">
        <v>1.1867612293144212</v>
      </c>
      <c r="AK6" s="94">
        <v>-0.54778031038369435</v>
      </c>
      <c r="AL6" s="145">
        <v>-4.8374435795119762E-2</v>
      </c>
      <c r="AM6" s="207">
        <v>40786</v>
      </c>
      <c r="AN6" s="207">
        <v>40847</v>
      </c>
      <c r="AO6" s="145"/>
      <c r="AQ6" s="1" t="s">
        <v>8</v>
      </c>
      <c r="AR6" s="145">
        <v>0</v>
      </c>
      <c r="AS6" s="11">
        <v>7.9200000000000007E-2</v>
      </c>
      <c r="AT6" s="11">
        <v>4.2299999999999997E-2</v>
      </c>
      <c r="AU6" s="11">
        <v>9.8500000000000004E-2</v>
      </c>
      <c r="AV6" s="5">
        <v>0</v>
      </c>
      <c r="AW6" s="5">
        <v>0</v>
      </c>
      <c r="AX6" s="94">
        <v>1.1867612293144212</v>
      </c>
      <c r="AY6" s="94">
        <v>-0.54778031038369435</v>
      </c>
      <c r="AZ6" s="145">
        <v>-4.8374435795119762E-2</v>
      </c>
      <c r="BA6" s="207">
        <v>40786</v>
      </c>
      <c r="BB6" s="207">
        <v>40847</v>
      </c>
      <c r="BC6" s="145">
        <v>0</v>
      </c>
    </row>
    <row r="7" spans="1:55">
      <c r="A7" s="1" t="s">
        <v>9</v>
      </c>
      <c r="B7" s="145">
        <v>0.17583022434024639</v>
      </c>
      <c r="C7" s="11">
        <v>7.5800000000000006E-2</v>
      </c>
      <c r="D7" s="11">
        <v>3.5099999999999999E-2</v>
      </c>
      <c r="E7" s="11">
        <v>0.10589999999999999</v>
      </c>
      <c r="F7" s="5">
        <v>1.3327931004990677E-2</v>
      </c>
      <c r="G7" s="5">
        <v>6.1716408743426486E-3</v>
      </c>
      <c r="H7" s="94">
        <v>1.3333333333333337</v>
      </c>
      <c r="I7" s="94">
        <v>-0.54160869284980073</v>
      </c>
      <c r="J7" s="145">
        <v>-0.1242404770089392</v>
      </c>
      <c r="K7" s="207">
        <v>39843</v>
      </c>
      <c r="L7" s="207">
        <v>40056</v>
      </c>
      <c r="O7" s="1" t="s">
        <v>9</v>
      </c>
      <c r="P7" s="145">
        <v>0.17583022434024639</v>
      </c>
      <c r="Q7" s="11">
        <v>7.5800000000000006E-2</v>
      </c>
      <c r="R7" s="11">
        <v>3.5099999999999999E-2</v>
      </c>
      <c r="S7" s="11">
        <v>0.10589999999999999</v>
      </c>
      <c r="T7" s="5">
        <v>1.8620420757632091E-2</v>
      </c>
      <c r="U7" s="5">
        <v>6.1716408743426486E-3</v>
      </c>
      <c r="V7" s="94">
        <v>1.3333333333333337</v>
      </c>
      <c r="W7" s="94">
        <v>-0.54160869284980073</v>
      </c>
      <c r="X7" s="145">
        <v>-0.1242404770089392</v>
      </c>
      <c r="Y7" s="207">
        <v>39843</v>
      </c>
      <c r="Z7" s="207">
        <v>40056</v>
      </c>
      <c r="AA7" s="145">
        <v>-2.1845230944621003E-2</v>
      </c>
      <c r="AC7" s="1" t="s">
        <v>9</v>
      </c>
      <c r="AD7" s="145">
        <v>0.17583022434024639</v>
      </c>
      <c r="AE7" s="11">
        <v>7.5800000000000006E-2</v>
      </c>
      <c r="AF7" s="11">
        <v>3.5099999999999999E-2</v>
      </c>
      <c r="AG7" s="11">
        <v>0.10589999999999999</v>
      </c>
      <c r="AH7" s="5">
        <v>1.3327931004990677E-2</v>
      </c>
      <c r="AI7" s="5">
        <v>6.1716408743426486E-3</v>
      </c>
      <c r="AJ7" s="94">
        <v>1.3333333333333337</v>
      </c>
      <c r="AK7" s="94">
        <v>-0.54160869284980073</v>
      </c>
      <c r="AL7" s="145">
        <v>-0.1242404770089392</v>
      </c>
      <c r="AM7" s="207">
        <v>39843</v>
      </c>
      <c r="AN7" s="207">
        <v>40056</v>
      </c>
      <c r="AO7" s="145"/>
      <c r="AQ7" s="1" t="s">
        <v>9</v>
      </c>
      <c r="AR7" s="145">
        <v>0.17583022434024639</v>
      </c>
      <c r="AS7" s="11">
        <v>7.5800000000000006E-2</v>
      </c>
      <c r="AT7" s="11">
        <v>3.5099999999999999E-2</v>
      </c>
      <c r="AU7" s="11">
        <v>0.10589999999999999</v>
      </c>
      <c r="AV7" s="5">
        <v>1.8620420757632091E-2</v>
      </c>
      <c r="AW7" s="5">
        <v>6.1716408743426486E-3</v>
      </c>
      <c r="AX7" s="94">
        <v>1.3333333333333337</v>
      </c>
      <c r="AY7" s="94">
        <v>-0.54160869284980073</v>
      </c>
      <c r="AZ7" s="145">
        <v>-0.1242404770089392</v>
      </c>
      <c r="BA7" s="207">
        <v>39843</v>
      </c>
      <c r="BB7" s="207">
        <v>40056</v>
      </c>
      <c r="BC7" s="145">
        <v>-2.1845230944621003E-2</v>
      </c>
    </row>
    <row r="8" spans="1:55">
      <c r="A8" s="1" t="s">
        <v>10</v>
      </c>
      <c r="B8" s="145">
        <v>4.6356333965845403E-2</v>
      </c>
      <c r="C8" s="5">
        <v>6.6453926402839425E-2</v>
      </c>
      <c r="D8" s="11">
        <v>6.4358054875209916E-2</v>
      </c>
      <c r="E8" s="11">
        <v>0.13640159005740696</v>
      </c>
      <c r="F8" s="5">
        <v>3.0805604056717358E-3</v>
      </c>
      <c r="G8" s="5">
        <v>2.9834034851874357E-3</v>
      </c>
      <c r="H8" s="94">
        <v>0.58196175250265847</v>
      </c>
      <c r="I8" s="94">
        <v>-0.48901507777058612</v>
      </c>
      <c r="J8" s="145">
        <v>-0.35355287131385105</v>
      </c>
      <c r="K8" s="207">
        <v>39233</v>
      </c>
      <c r="L8" s="207">
        <v>39721</v>
      </c>
      <c r="O8" s="1" t="s">
        <v>10</v>
      </c>
      <c r="P8" s="145">
        <v>4.6356333965845403E-2</v>
      </c>
      <c r="Q8" s="5">
        <v>6.6453926402839425E-2</v>
      </c>
      <c r="R8" s="11">
        <v>6.4358054875209916E-2</v>
      </c>
      <c r="S8" s="11">
        <v>0.13640159005740696</v>
      </c>
      <c r="T8" s="5">
        <v>6.3230776621734947E-3</v>
      </c>
      <c r="U8" s="5">
        <v>2.9834034851874357E-3</v>
      </c>
      <c r="V8" s="94">
        <v>0.58196175250265847</v>
      </c>
      <c r="W8" s="94">
        <v>-0.48901507777058612</v>
      </c>
      <c r="X8" s="145">
        <v>-0.35355287131385105</v>
      </c>
      <c r="Y8" s="207">
        <v>39233</v>
      </c>
      <c r="Z8" s="207">
        <v>39721</v>
      </c>
      <c r="AA8" s="145">
        <v>-1.6389414977208441E-2</v>
      </c>
      <c r="AC8" s="1" t="s">
        <v>10</v>
      </c>
      <c r="AD8" s="145">
        <v>4.6356333965845403E-2</v>
      </c>
      <c r="AE8" s="5">
        <v>6.6453926402839425E-2</v>
      </c>
      <c r="AF8" s="11">
        <v>6.4358054875209916E-2</v>
      </c>
      <c r="AG8" s="11">
        <v>0.13640159005740696</v>
      </c>
      <c r="AH8" s="5">
        <v>3.0805604056717358E-3</v>
      </c>
      <c r="AI8" s="5">
        <v>2.9834034851874357E-3</v>
      </c>
      <c r="AJ8" s="94">
        <v>0.58196175250265847</v>
      </c>
      <c r="AK8" s="94">
        <v>-0.48901507777058612</v>
      </c>
      <c r="AL8" s="145">
        <v>-0.35355287131385105</v>
      </c>
      <c r="AM8" s="207">
        <v>39233</v>
      </c>
      <c r="AN8" s="207">
        <v>39721</v>
      </c>
      <c r="AO8" s="145"/>
      <c r="AQ8" s="1" t="s">
        <v>10</v>
      </c>
      <c r="AR8" s="145">
        <v>4.6356333965845403E-2</v>
      </c>
      <c r="AS8" s="5">
        <v>6.6453926402839425E-2</v>
      </c>
      <c r="AT8" s="11">
        <v>6.4358054875209916E-2</v>
      </c>
      <c r="AU8" s="11">
        <v>0.13640159005740696</v>
      </c>
      <c r="AV8" s="5">
        <v>6.3230776621734947E-3</v>
      </c>
      <c r="AW8" s="5">
        <v>2.9834034851874357E-3</v>
      </c>
      <c r="AX8" s="94">
        <v>0.58196175250265847</v>
      </c>
      <c r="AY8" s="94">
        <v>-0.48901507777058612</v>
      </c>
      <c r="AZ8" s="145">
        <v>-0.35355287131385105</v>
      </c>
      <c r="BA8" s="207">
        <v>39233</v>
      </c>
      <c r="BB8" s="207">
        <v>39721</v>
      </c>
      <c r="BC8" s="145">
        <v>-1.6389414977208441E-2</v>
      </c>
    </row>
    <row r="9" spans="1:55">
      <c r="A9" s="12" t="s">
        <v>11</v>
      </c>
      <c r="B9" s="145">
        <v>6.7861625349356275E-2</v>
      </c>
      <c r="C9" s="11">
        <v>9.4833990829551462E-2</v>
      </c>
      <c r="D9" s="11">
        <v>4.1106344416393388E-2</v>
      </c>
      <c r="E9" s="11">
        <v>0.12411535340860394</v>
      </c>
      <c r="F9" s="5">
        <v>6.4355887560593097E-3</v>
      </c>
      <c r="G9" s="5">
        <v>2.7895433442668913E-3</v>
      </c>
      <c r="H9" s="94">
        <v>1.6015530391774897</v>
      </c>
      <c r="I9" s="94">
        <v>-0.30876413506296996</v>
      </c>
      <c r="J9" s="145">
        <v>-0.28897458173929291</v>
      </c>
      <c r="K9" s="207">
        <v>39598</v>
      </c>
      <c r="L9" s="207">
        <v>39721</v>
      </c>
      <c r="O9" s="12" t="s">
        <v>11</v>
      </c>
      <c r="P9" s="145">
        <v>6.7861625349356275E-2</v>
      </c>
      <c r="Q9" s="11">
        <v>9.4833990829551462E-2</v>
      </c>
      <c r="R9" s="11">
        <v>4.1106344416393388E-2</v>
      </c>
      <c r="S9" s="11">
        <v>0.12411535340860394</v>
      </c>
      <c r="T9" s="5">
        <v>8.4226696131176303E-3</v>
      </c>
      <c r="U9" s="5">
        <v>2.7895433442668913E-3</v>
      </c>
      <c r="V9" s="94">
        <v>1.6015530391774897</v>
      </c>
      <c r="W9" s="94">
        <v>-0.30876413506296996</v>
      </c>
      <c r="X9" s="145">
        <v>-0.28897458173929291</v>
      </c>
      <c r="Y9" s="207">
        <v>39598</v>
      </c>
      <c r="Z9" s="207">
        <v>39721</v>
      </c>
      <c r="AA9" s="145">
        <v>-1.9610284801478826E-2</v>
      </c>
      <c r="AC9" s="12" t="s">
        <v>11</v>
      </c>
      <c r="AD9" s="145">
        <v>6.7861625349356275E-2</v>
      </c>
      <c r="AE9" s="11">
        <v>9.4833990829551462E-2</v>
      </c>
      <c r="AF9" s="11">
        <v>4.1106344416393388E-2</v>
      </c>
      <c r="AG9" s="11">
        <v>0.12411535340860394</v>
      </c>
      <c r="AH9" s="5">
        <v>6.4355887560593097E-3</v>
      </c>
      <c r="AI9" s="5">
        <v>2.7895433442668913E-3</v>
      </c>
      <c r="AJ9" s="94">
        <v>1.6015530391774897</v>
      </c>
      <c r="AK9" s="94">
        <v>-0.30876413506296996</v>
      </c>
      <c r="AL9" s="145">
        <v>-0.28897458173929291</v>
      </c>
      <c r="AM9" s="207">
        <v>39598</v>
      </c>
      <c r="AN9" s="207">
        <v>39721</v>
      </c>
      <c r="AO9" s="145"/>
      <c r="AQ9" s="12" t="s">
        <v>11</v>
      </c>
      <c r="AR9" s="145">
        <v>6.7861625349356275E-2</v>
      </c>
      <c r="AS9" s="11">
        <v>9.4833990829551462E-2</v>
      </c>
      <c r="AT9" s="11">
        <v>4.1106344416393388E-2</v>
      </c>
      <c r="AU9" s="11">
        <v>0.12411535340860394</v>
      </c>
      <c r="AV9" s="5">
        <v>8.4226696131176303E-3</v>
      </c>
      <c r="AW9" s="5">
        <v>2.7895433442668913E-3</v>
      </c>
      <c r="AX9" s="94">
        <v>1.6015530391774897</v>
      </c>
      <c r="AY9" s="94">
        <v>-0.30876413506296996</v>
      </c>
      <c r="AZ9" s="145">
        <v>-0.28897458173929291</v>
      </c>
      <c r="BA9" s="207">
        <v>39598</v>
      </c>
      <c r="BB9" s="207">
        <v>39721</v>
      </c>
      <c r="BC9" s="145">
        <v>-1.9610284801478826E-2</v>
      </c>
    </row>
    <row r="10" spans="1:55">
      <c r="A10" s="12" t="s">
        <v>12</v>
      </c>
      <c r="B10" s="145">
        <v>0.11380105704137826</v>
      </c>
      <c r="C10" s="11">
        <v>0.14273397801144472</v>
      </c>
      <c r="D10" s="11">
        <v>8.7138349747630517E-2</v>
      </c>
      <c r="E10" s="11">
        <v>0.14685108970109187</v>
      </c>
      <c r="F10" s="5">
        <v>1.624327757342325E-2</v>
      </c>
      <c r="G10" s="5">
        <v>9.9164363101216686E-3</v>
      </c>
      <c r="H10" s="94">
        <v>1.3052115209989663</v>
      </c>
      <c r="I10" s="94">
        <v>6.5219927602482131E-2</v>
      </c>
      <c r="J10" s="145">
        <v>-0.2950228536282396</v>
      </c>
      <c r="K10" s="207">
        <v>35915</v>
      </c>
      <c r="L10" s="207">
        <v>35976</v>
      </c>
      <c r="O10" s="12" t="s">
        <v>12</v>
      </c>
      <c r="P10" s="145">
        <v>0.11380105704137826</v>
      </c>
      <c r="Q10" s="11">
        <v>0.14273397801144472</v>
      </c>
      <c r="R10" s="11">
        <v>8.7138349747630517E-2</v>
      </c>
      <c r="S10" s="11">
        <v>0.14685108970109187</v>
      </c>
      <c r="T10" s="5">
        <v>1.6711809235662511E-2</v>
      </c>
      <c r="U10" s="5">
        <v>9.9164363101216686E-3</v>
      </c>
      <c r="V10" s="94">
        <v>1.3052115209989663</v>
      </c>
      <c r="W10" s="94">
        <v>6.5219927602482131E-2</v>
      </c>
      <c r="X10" s="145">
        <v>-0.2950228536282396</v>
      </c>
      <c r="Y10" s="207">
        <v>35915</v>
      </c>
      <c r="Z10" s="207">
        <v>35976</v>
      </c>
      <c r="AA10" s="145">
        <v>-3.3573912594257481E-2</v>
      </c>
      <c r="AC10" s="12" t="s">
        <v>12</v>
      </c>
      <c r="AD10" s="145">
        <v>0.11380105704137826</v>
      </c>
      <c r="AE10" s="11">
        <v>0.14273397801144472</v>
      </c>
      <c r="AF10" s="11">
        <v>8.7138349747630517E-2</v>
      </c>
      <c r="AG10" s="11">
        <v>0.14685108970109187</v>
      </c>
      <c r="AH10" s="5">
        <v>1.624327757342325E-2</v>
      </c>
      <c r="AI10" s="5">
        <v>9.9164363101216686E-3</v>
      </c>
      <c r="AJ10" s="94">
        <v>1.3052115209989663</v>
      </c>
      <c r="AK10" s="94">
        <v>6.5219927602482131E-2</v>
      </c>
      <c r="AL10" s="145">
        <v>-0.2950228536282396</v>
      </c>
      <c r="AM10" s="207">
        <v>35915</v>
      </c>
      <c r="AN10" s="207">
        <v>35976</v>
      </c>
      <c r="AO10" s="145"/>
      <c r="AQ10" s="12" t="s">
        <v>12</v>
      </c>
      <c r="AR10" s="145">
        <v>0.11380105704137826</v>
      </c>
      <c r="AS10" s="11">
        <v>0.14273397801144472</v>
      </c>
      <c r="AT10" s="11">
        <v>8.7138349747630517E-2</v>
      </c>
      <c r="AU10" s="11">
        <v>0.14685108970109187</v>
      </c>
      <c r="AV10" s="5">
        <v>1.6711809235662511E-2</v>
      </c>
      <c r="AW10" s="5">
        <v>9.9164363101216686E-3</v>
      </c>
      <c r="AX10" s="94">
        <v>1.3052115209989663</v>
      </c>
      <c r="AY10" s="94">
        <v>6.5219927602482131E-2</v>
      </c>
      <c r="AZ10" s="145">
        <v>-0.2950228536282396</v>
      </c>
      <c r="BA10" s="207">
        <v>35915</v>
      </c>
      <c r="BB10" s="207">
        <v>35976</v>
      </c>
      <c r="BC10" s="145">
        <v>-3.3573912594257481E-2</v>
      </c>
    </row>
    <row r="11" spans="1:55">
      <c r="A11" s="12" t="s">
        <v>13</v>
      </c>
      <c r="B11" s="145">
        <v>0.10465708561553795</v>
      </c>
      <c r="C11" s="11">
        <v>7.2213779393044283E-2</v>
      </c>
      <c r="D11" s="11">
        <v>0.2135</v>
      </c>
      <c r="E11" s="11">
        <v>0.26040000000000002</v>
      </c>
      <c r="F11" s="5">
        <v>7.5576836925594056E-3</v>
      </c>
      <c r="G11" s="5">
        <v>2.2344287778917352E-2</v>
      </c>
      <c r="H11" s="94">
        <v>0.20240646085735028</v>
      </c>
      <c r="I11" s="94">
        <v>-0.23403448993759451</v>
      </c>
      <c r="J11" s="145">
        <v>-0.4932658830307915</v>
      </c>
      <c r="K11" s="207">
        <v>39386</v>
      </c>
      <c r="L11" s="207">
        <v>39813</v>
      </c>
      <c r="O11" s="12" t="s">
        <v>13</v>
      </c>
      <c r="P11" s="145">
        <v>0.10465708561553795</v>
      </c>
      <c r="Q11" s="11">
        <v>7.2213779393044283E-2</v>
      </c>
      <c r="R11" s="11">
        <v>0.2135</v>
      </c>
      <c r="S11" s="11">
        <v>0.26040000000000002</v>
      </c>
      <c r="T11" s="5">
        <v>2.7252705094286084E-2</v>
      </c>
      <c r="U11" s="5">
        <v>2.2344287778917352E-2</v>
      </c>
      <c r="V11" s="94">
        <v>0.20240646085735028</v>
      </c>
      <c r="W11" s="94">
        <v>-0.23403448993759451</v>
      </c>
      <c r="X11" s="145">
        <v>-0.4932658830307915</v>
      </c>
      <c r="Y11" s="207">
        <v>39386</v>
      </c>
      <c r="Z11" s="207">
        <v>39813</v>
      </c>
      <c r="AA11" s="145">
        <v>-5.1623769751577474E-2</v>
      </c>
      <c r="AC11" s="12" t="s">
        <v>13</v>
      </c>
      <c r="AD11" s="217">
        <v>0.12863155684296029</v>
      </c>
      <c r="AE11" s="11">
        <v>7.2213779393044283E-2</v>
      </c>
      <c r="AF11" s="20">
        <v>0.1845628398531152</v>
      </c>
      <c r="AG11" s="20">
        <v>0.22061785909051318</v>
      </c>
      <c r="AH11" s="5">
        <v>7.5576836925594056E-3</v>
      </c>
      <c r="AI11" s="5">
        <v>2.3740605425664165E-2</v>
      </c>
      <c r="AJ11" s="94">
        <v>0.23414127907565835</v>
      </c>
      <c r="AK11" s="94">
        <v>-0.2762359377023354</v>
      </c>
      <c r="AL11" s="145">
        <v>-0.4932658830307915</v>
      </c>
      <c r="AM11" s="207">
        <v>39386</v>
      </c>
      <c r="AN11" s="207">
        <v>39813</v>
      </c>
      <c r="AO11" s="145"/>
      <c r="AQ11" s="12" t="s">
        <v>13</v>
      </c>
      <c r="AR11" s="145">
        <v>0.10465708561553795</v>
      </c>
      <c r="AS11" s="11">
        <v>7.2213779393044283E-2</v>
      </c>
      <c r="AT11" s="11">
        <v>0.2135</v>
      </c>
      <c r="AU11" s="11">
        <v>0.26040000000000002</v>
      </c>
      <c r="AV11" s="5">
        <v>2.7252705094286084E-2</v>
      </c>
      <c r="AW11" s="5">
        <v>2.2344287778917352E-2</v>
      </c>
      <c r="AX11" s="94">
        <v>0.20240646085735028</v>
      </c>
      <c r="AY11" s="94">
        <v>-0.23403448993759451</v>
      </c>
      <c r="AZ11" s="145">
        <v>-0.4932658830307915</v>
      </c>
      <c r="BA11" s="207">
        <v>39386</v>
      </c>
      <c r="BB11" s="207">
        <v>39813</v>
      </c>
      <c r="BC11" s="145">
        <v>-5.1623769751577474E-2</v>
      </c>
    </row>
    <row r="12" spans="1:55">
      <c r="A12" s="12" t="s">
        <v>14</v>
      </c>
      <c r="B12" s="145">
        <v>6.2581714534453228E-2</v>
      </c>
      <c r="C12" s="11">
        <v>8.6820171425622039E-2</v>
      </c>
      <c r="D12" s="11">
        <v>0.21639854582455037</v>
      </c>
      <c r="E12" s="11">
        <v>0.26131621075891404</v>
      </c>
      <c r="F12" s="5">
        <v>5.4333551839905719E-3</v>
      </c>
      <c r="G12" s="5">
        <v>1.3542592020462808E-2</v>
      </c>
      <c r="H12" s="94">
        <v>0.26719297583681983</v>
      </c>
      <c r="I12" s="94">
        <v>-0.17731846414197722</v>
      </c>
      <c r="J12" s="145">
        <v>-0.56150024681872224</v>
      </c>
      <c r="K12" s="207">
        <v>39386</v>
      </c>
      <c r="L12" s="207">
        <v>39813</v>
      </c>
      <c r="O12" s="12" t="s">
        <v>14</v>
      </c>
      <c r="P12" s="145">
        <v>6.2581714534453228E-2</v>
      </c>
      <c r="Q12" s="11">
        <v>8.6820171425622039E-2</v>
      </c>
      <c r="R12" s="11">
        <v>0.21639854582455037</v>
      </c>
      <c r="S12" s="11">
        <v>0.26131621075891404</v>
      </c>
      <c r="T12" s="5">
        <v>1.6353616504939373E-2</v>
      </c>
      <c r="U12" s="5">
        <v>1.3542592020462808E-2</v>
      </c>
      <c r="V12" s="94">
        <v>0.26719297583681983</v>
      </c>
      <c r="W12" s="94">
        <v>-0.17731846414197722</v>
      </c>
      <c r="X12" s="145">
        <v>-0.56150024681872224</v>
      </c>
      <c r="Y12" s="207">
        <v>39386</v>
      </c>
      <c r="Z12" s="207">
        <v>39813</v>
      </c>
      <c r="AA12" s="145">
        <v>-3.5139648157434304E-2</v>
      </c>
      <c r="AC12" s="12" t="s">
        <v>14</v>
      </c>
      <c r="AD12" s="217">
        <v>7.6917710092180236E-2</v>
      </c>
      <c r="AE12" s="11">
        <v>8.6820171425622039E-2</v>
      </c>
      <c r="AF12" s="20">
        <v>0.1845628398531152</v>
      </c>
      <c r="AG12" s="20">
        <v>0.22061785909051318</v>
      </c>
      <c r="AH12" s="5">
        <v>5.4333551839905719E-3</v>
      </c>
      <c r="AI12" s="5">
        <v>1.4196151009611403E-2</v>
      </c>
      <c r="AJ12" s="94">
        <v>0.31328176068182723</v>
      </c>
      <c r="AK12" s="94">
        <v>-0.210029185026954</v>
      </c>
      <c r="AL12" s="145">
        <v>-0.56150024681872224</v>
      </c>
      <c r="AM12" s="207">
        <v>39386</v>
      </c>
      <c r="AN12" s="207">
        <v>39813</v>
      </c>
      <c r="AO12" s="145"/>
      <c r="AQ12" s="12" t="s">
        <v>14</v>
      </c>
      <c r="AR12" s="145">
        <v>6.2581714534453228E-2</v>
      </c>
      <c r="AS12" s="11">
        <v>8.6820171425622039E-2</v>
      </c>
      <c r="AT12" s="11">
        <v>0.21639854582455037</v>
      </c>
      <c r="AU12" s="11">
        <v>0.26131621075891404</v>
      </c>
      <c r="AV12" s="5">
        <v>1.6353616504939373E-2</v>
      </c>
      <c r="AW12" s="5">
        <v>1.3542592020462808E-2</v>
      </c>
      <c r="AX12" s="94">
        <v>0.26719297583681983</v>
      </c>
      <c r="AY12" s="94">
        <v>-0.17731846414197722</v>
      </c>
      <c r="AZ12" s="145">
        <v>-0.56150024681872224</v>
      </c>
      <c r="BA12" s="207">
        <v>39386</v>
      </c>
      <c r="BB12" s="207">
        <v>39813</v>
      </c>
      <c r="BC12" s="145">
        <v>-3.5139648157434304E-2</v>
      </c>
    </row>
    <row r="13" spans="1:55">
      <c r="A13" s="12" t="s">
        <v>15</v>
      </c>
      <c r="B13" s="145">
        <v>1.8540935663146001E-2</v>
      </c>
      <c r="C13" s="11">
        <v>0.14566652734003815</v>
      </c>
      <c r="D13" s="11">
        <v>0.20700229555742852</v>
      </c>
      <c r="E13" s="11">
        <v>0.2613968487569337</v>
      </c>
      <c r="F13" s="5">
        <v>2.7007937116855455E-3</v>
      </c>
      <c r="G13" s="5">
        <v>3.8380162440538154E-3</v>
      </c>
      <c r="H13" s="94">
        <v>0.56360016214250841</v>
      </c>
      <c r="I13" s="94">
        <v>4.7858904293361031E-2</v>
      </c>
      <c r="J13" s="145">
        <v>-0.51443888819747485</v>
      </c>
      <c r="K13" s="207">
        <v>39233</v>
      </c>
      <c r="L13" s="207">
        <v>39813</v>
      </c>
      <c r="O13" s="12" t="s">
        <v>15</v>
      </c>
      <c r="P13" s="145">
        <v>1.8540935663146001E-2</v>
      </c>
      <c r="Q13" s="11">
        <v>0.14566652734003815</v>
      </c>
      <c r="R13" s="11">
        <v>0.20700229555742852</v>
      </c>
      <c r="S13" s="11">
        <v>0.2613968487569337</v>
      </c>
      <c r="T13" s="5">
        <v>4.8465421553514137E-3</v>
      </c>
      <c r="U13" s="5">
        <v>3.8380162440538154E-3</v>
      </c>
      <c r="V13" s="94">
        <v>0.56360016214250841</v>
      </c>
      <c r="W13" s="94">
        <v>4.7858904293361031E-2</v>
      </c>
      <c r="X13" s="145">
        <v>-0.51443888819747485</v>
      </c>
      <c r="Y13" s="207">
        <v>39233</v>
      </c>
      <c r="Z13" s="207">
        <v>39813</v>
      </c>
      <c r="AA13" s="145">
        <v>-9.5381783286897399E-3</v>
      </c>
      <c r="AC13" s="12" t="s">
        <v>15</v>
      </c>
      <c r="AD13" s="145">
        <v>1.8540935663146001E-2</v>
      </c>
      <c r="AE13" s="11">
        <v>0.14566652734003815</v>
      </c>
      <c r="AF13" s="11">
        <v>0.20700229555742852</v>
      </c>
      <c r="AG13" s="11">
        <v>0.2613968487569337</v>
      </c>
      <c r="AH13" s="5">
        <v>2.7007937116855455E-3</v>
      </c>
      <c r="AI13" s="5">
        <v>3.8380162440538154E-3</v>
      </c>
      <c r="AJ13" s="94">
        <v>0.56360016214250841</v>
      </c>
      <c r="AK13" s="94">
        <v>4.7858904293361031E-2</v>
      </c>
      <c r="AL13" s="145">
        <v>-0.51443888819747485</v>
      </c>
      <c r="AM13" s="207">
        <v>39233</v>
      </c>
      <c r="AN13" s="207">
        <v>39813</v>
      </c>
      <c r="AO13" s="145"/>
      <c r="AQ13" s="12" t="s">
        <v>15</v>
      </c>
      <c r="AR13" s="145">
        <v>1.8540935663146001E-2</v>
      </c>
      <c r="AS13" s="11">
        <v>0.14566652734003815</v>
      </c>
      <c r="AT13" s="11">
        <v>0.20700229555742852</v>
      </c>
      <c r="AU13" s="11">
        <v>0.2613968487569337</v>
      </c>
      <c r="AV13" s="5">
        <v>4.8465421553514137E-3</v>
      </c>
      <c r="AW13" s="5">
        <v>3.8380162440538154E-3</v>
      </c>
      <c r="AX13" s="94">
        <v>0.56360016214250841</v>
      </c>
      <c r="AY13" s="94">
        <v>4.7858904293361031E-2</v>
      </c>
      <c r="AZ13" s="145">
        <v>-0.51443888819747485</v>
      </c>
      <c r="BA13" s="207">
        <v>39233</v>
      </c>
      <c r="BB13" s="207">
        <v>39813</v>
      </c>
      <c r="BC13" s="145">
        <v>-9.5381783286897399E-3</v>
      </c>
    </row>
    <row r="14" spans="1:55">
      <c r="A14" s="12" t="s">
        <v>16</v>
      </c>
      <c r="B14" s="145">
        <v>3.1822210298336741E-2</v>
      </c>
      <c r="C14" s="11">
        <v>6.9341227331106037E-2</v>
      </c>
      <c r="D14" s="11">
        <v>7.5024269517214651E-2</v>
      </c>
      <c r="E14" s="11">
        <v>0.15028309913395058</v>
      </c>
      <c r="F14" s="5">
        <v>2.2065911184752317E-3</v>
      </c>
      <c r="G14" s="5">
        <v>2.3874380820558994E-3</v>
      </c>
      <c r="H14" s="94">
        <v>0.5377090318999983</v>
      </c>
      <c r="I14" s="94">
        <v>-0.42463280042427159</v>
      </c>
      <c r="J14" s="145">
        <v>-0.35340094056131494</v>
      </c>
      <c r="K14" s="207">
        <v>39171</v>
      </c>
      <c r="L14" s="207">
        <v>39843</v>
      </c>
      <c r="O14" s="12" t="s">
        <v>16</v>
      </c>
      <c r="P14" s="145">
        <v>3.1822210298336741E-2</v>
      </c>
      <c r="Q14" s="11">
        <v>6.9341227331106037E-2</v>
      </c>
      <c r="R14" s="11">
        <v>7.5024269517214651E-2</v>
      </c>
      <c r="S14" s="11">
        <v>0.15028309913395058</v>
      </c>
      <c r="T14" s="5">
        <v>4.7823403849263637E-3</v>
      </c>
      <c r="U14" s="5">
        <v>2.3874380820558994E-3</v>
      </c>
      <c r="V14" s="94">
        <v>0.5377090318999983</v>
      </c>
      <c r="W14" s="94">
        <v>-0.42463280042427159</v>
      </c>
      <c r="X14" s="145">
        <v>-0.35340094056131494</v>
      </c>
      <c r="Y14" s="207">
        <v>39171</v>
      </c>
      <c r="Z14" s="207">
        <v>39843</v>
      </c>
      <c r="AA14" s="145">
        <v>-1.1245999050172166E-2</v>
      </c>
      <c r="AC14" s="12" t="s">
        <v>16</v>
      </c>
      <c r="AD14" s="145">
        <v>3.1822210298336741E-2</v>
      </c>
      <c r="AE14" s="11">
        <v>6.9341227331106037E-2</v>
      </c>
      <c r="AF14" s="11">
        <v>7.5024269517214651E-2</v>
      </c>
      <c r="AG14" s="11">
        <v>0.15028309913395058</v>
      </c>
      <c r="AH14" s="5">
        <v>2.2065911184752317E-3</v>
      </c>
      <c r="AI14" s="5">
        <v>2.3874380820558994E-3</v>
      </c>
      <c r="AJ14" s="94">
        <v>0.5377090318999983</v>
      </c>
      <c r="AK14" s="94">
        <v>-0.42463280042427159</v>
      </c>
      <c r="AL14" s="145">
        <v>-0.35340094056131494</v>
      </c>
      <c r="AM14" s="207">
        <v>39171</v>
      </c>
      <c r="AN14" s="207">
        <v>39843</v>
      </c>
      <c r="AO14" s="145"/>
      <c r="AQ14" s="12" t="s">
        <v>16</v>
      </c>
      <c r="AR14" s="145">
        <v>3.1822210298336741E-2</v>
      </c>
      <c r="AS14" s="11">
        <v>6.9341227331106037E-2</v>
      </c>
      <c r="AT14" s="11">
        <v>7.5024269517214651E-2</v>
      </c>
      <c r="AU14" s="11">
        <v>0.15028309913395058</v>
      </c>
      <c r="AV14" s="5">
        <v>4.7823403849263637E-3</v>
      </c>
      <c r="AW14" s="5">
        <v>2.3874380820558994E-3</v>
      </c>
      <c r="AX14" s="94">
        <v>0.5377090318999983</v>
      </c>
      <c r="AY14" s="94">
        <v>-0.42463280042427159</v>
      </c>
      <c r="AZ14" s="145">
        <v>-0.35340094056131494</v>
      </c>
      <c r="BA14" s="207">
        <v>39171</v>
      </c>
      <c r="BB14" s="207">
        <v>39843</v>
      </c>
      <c r="BC14" s="145">
        <v>-1.1245999050172166E-2</v>
      </c>
    </row>
    <row r="15" spans="1:55">
      <c r="A15" s="12" t="s">
        <v>17</v>
      </c>
      <c r="B15" s="145">
        <v>1.70054803009532E-2</v>
      </c>
      <c r="C15" s="11">
        <v>8.7207558111264127E-2</v>
      </c>
      <c r="D15" s="11">
        <v>8.0215877507556196E-2</v>
      </c>
      <c r="E15" s="11">
        <v>0.15388298940391829</v>
      </c>
      <c r="F15" s="5">
        <v>1.4830064115553335E-3</v>
      </c>
      <c r="G15" s="5">
        <v>1.3641095247784217E-3</v>
      </c>
      <c r="H15" s="94">
        <v>0.72563636925596275</v>
      </c>
      <c r="I15" s="94">
        <v>-0.29859572288995179</v>
      </c>
      <c r="J15" s="145">
        <v>-0.30214179150047882</v>
      </c>
      <c r="K15" s="207">
        <v>39113</v>
      </c>
      <c r="L15" s="207">
        <v>39843</v>
      </c>
      <c r="O15" s="12" t="s">
        <v>17</v>
      </c>
      <c r="P15" s="145">
        <v>1.70054803009532E-2</v>
      </c>
      <c r="Q15" s="11">
        <v>8.7207558111264127E-2</v>
      </c>
      <c r="R15" s="11">
        <v>8.0215877507556196E-2</v>
      </c>
      <c r="S15" s="11">
        <v>0.15388298940391829</v>
      </c>
      <c r="T15" s="5">
        <v>2.6168541449601225E-3</v>
      </c>
      <c r="U15" s="5">
        <v>1.3641095247784217E-3</v>
      </c>
      <c r="V15" s="94">
        <v>0.72563636925596275</v>
      </c>
      <c r="W15" s="94">
        <v>-0.29859572288995179</v>
      </c>
      <c r="X15" s="145">
        <v>-0.30214179150047882</v>
      </c>
      <c r="Y15" s="207">
        <v>39113</v>
      </c>
      <c r="Z15" s="207">
        <v>39843</v>
      </c>
      <c r="AA15" s="145">
        <v>-5.1380662834561016E-3</v>
      </c>
      <c r="AC15" s="12" t="s">
        <v>17</v>
      </c>
      <c r="AD15" s="145">
        <v>1.70054803009532E-2</v>
      </c>
      <c r="AE15" s="11">
        <v>8.7207558111264127E-2</v>
      </c>
      <c r="AF15" s="11">
        <v>8.0215877507556196E-2</v>
      </c>
      <c r="AG15" s="11">
        <v>0.15388298940391829</v>
      </c>
      <c r="AH15" s="5">
        <v>1.4830064115553335E-3</v>
      </c>
      <c r="AI15" s="5">
        <v>1.3641095247784217E-3</v>
      </c>
      <c r="AJ15" s="94">
        <v>0.72563636925596275</v>
      </c>
      <c r="AK15" s="94">
        <v>-0.29859572288995179</v>
      </c>
      <c r="AL15" s="145">
        <v>-0.30214179150047882</v>
      </c>
      <c r="AM15" s="207">
        <v>39113</v>
      </c>
      <c r="AN15" s="207">
        <v>39843</v>
      </c>
      <c r="AO15" s="145"/>
      <c r="AQ15" s="12" t="s">
        <v>17</v>
      </c>
      <c r="AR15" s="145">
        <v>1.70054803009532E-2</v>
      </c>
      <c r="AS15" s="11">
        <v>8.7207558111264127E-2</v>
      </c>
      <c r="AT15" s="11">
        <v>8.0215877507556196E-2</v>
      </c>
      <c r="AU15" s="11">
        <v>0.15388298940391829</v>
      </c>
      <c r="AV15" s="5">
        <v>2.6168541449601225E-3</v>
      </c>
      <c r="AW15" s="5">
        <v>1.3641095247784217E-3</v>
      </c>
      <c r="AX15" s="94">
        <v>0.72563636925596275</v>
      </c>
      <c r="AY15" s="94">
        <v>-0.29859572288995179</v>
      </c>
      <c r="AZ15" s="145">
        <v>-0.30214179150047882</v>
      </c>
      <c r="BA15" s="207">
        <v>39113</v>
      </c>
      <c r="BB15" s="207">
        <v>39843</v>
      </c>
      <c r="BC15" s="145">
        <v>-5.1380662834561016E-3</v>
      </c>
    </row>
    <row r="16" spans="1:55">
      <c r="A16" s="12" t="s">
        <v>2</v>
      </c>
      <c r="B16" s="145">
        <v>1.1841364692697696E-2</v>
      </c>
      <c r="C16" s="11">
        <v>9.6577076392146965E-2</v>
      </c>
      <c r="D16" s="11">
        <v>0.22707403512690974</v>
      </c>
      <c r="E16" s="11">
        <v>0.27040188104455204</v>
      </c>
      <c r="F16" s="5">
        <v>1.1436043825139373E-3</v>
      </c>
      <c r="G16" s="5">
        <v>2.6888664621801854E-3</v>
      </c>
      <c r="H16" s="94">
        <v>0.29759931096648157</v>
      </c>
      <c r="I16" s="94">
        <v>-0.13527747676659116</v>
      </c>
      <c r="J16" s="145">
        <v>-0.64667784248452731</v>
      </c>
      <c r="K16" s="207">
        <v>39629</v>
      </c>
      <c r="L16" s="207">
        <v>39813</v>
      </c>
      <c r="O16" s="12" t="s">
        <v>2</v>
      </c>
      <c r="P16" s="145">
        <v>1.1841364692697696E-2</v>
      </c>
      <c r="Q16" s="11">
        <v>9.6577076392146965E-2</v>
      </c>
      <c r="R16" s="11">
        <v>0.22707403512690974</v>
      </c>
      <c r="S16" s="11">
        <v>0.27040188104455204</v>
      </c>
      <c r="T16" s="5">
        <v>3.201927287040001E-3</v>
      </c>
      <c r="U16" s="5">
        <v>2.6888664621801854E-3</v>
      </c>
      <c r="V16" s="94">
        <v>0.29759931096648157</v>
      </c>
      <c r="W16" s="94">
        <v>-0.13527747676659116</v>
      </c>
      <c r="X16" s="145">
        <v>-0.64667784248452731</v>
      </c>
      <c r="Y16" s="207">
        <v>39629</v>
      </c>
      <c r="Z16" s="207">
        <v>39813</v>
      </c>
      <c r="AA16" s="145">
        <v>-7.6575481715462036E-3</v>
      </c>
      <c r="AC16" s="12" t="s">
        <v>2</v>
      </c>
      <c r="AD16" s="145">
        <v>1.1841364692697696E-2</v>
      </c>
      <c r="AE16" s="11">
        <v>9.6577076392146965E-2</v>
      </c>
      <c r="AF16" s="11">
        <v>0.22707403512690974</v>
      </c>
      <c r="AG16" s="11">
        <v>0.27040188104455204</v>
      </c>
      <c r="AH16" s="5">
        <v>1.1436043825139373E-3</v>
      </c>
      <c r="AI16" s="5">
        <v>2.6888664621801854E-3</v>
      </c>
      <c r="AJ16" s="94">
        <v>0.29759931096648157</v>
      </c>
      <c r="AK16" s="94">
        <v>-0.13527747676659116</v>
      </c>
      <c r="AL16" s="145">
        <v>-0.64667784248452731</v>
      </c>
      <c r="AM16" s="207">
        <v>39629</v>
      </c>
      <c r="AN16" s="207">
        <v>39813</v>
      </c>
      <c r="AO16" s="145"/>
      <c r="AQ16" s="12" t="s">
        <v>2</v>
      </c>
      <c r="AR16" s="145">
        <v>1.1841364692697696E-2</v>
      </c>
      <c r="AS16" s="11">
        <v>9.6577076392146965E-2</v>
      </c>
      <c r="AT16" s="11">
        <v>0.22707403512690974</v>
      </c>
      <c r="AU16" s="11">
        <v>0.27040188104455204</v>
      </c>
      <c r="AV16" s="5">
        <v>3.201927287040001E-3</v>
      </c>
      <c r="AW16" s="5">
        <v>2.6888664621801854E-3</v>
      </c>
      <c r="AX16" s="94">
        <v>0.29759931096648157</v>
      </c>
      <c r="AY16" s="94">
        <v>-0.13527747676659116</v>
      </c>
      <c r="AZ16" s="145">
        <v>-0.64667784248452731</v>
      </c>
      <c r="BA16" s="207">
        <v>39629</v>
      </c>
      <c r="BB16" s="207">
        <v>39813</v>
      </c>
      <c r="BC16" s="145">
        <v>-7.6575481715462036E-3</v>
      </c>
    </row>
    <row r="17" spans="1:55">
      <c r="A17" s="92" t="s">
        <v>23</v>
      </c>
      <c r="B17" s="340">
        <v>4.4543992579944625E-2</v>
      </c>
      <c r="C17" s="11">
        <v>6.2658557549145399E-2</v>
      </c>
      <c r="D17" s="146">
        <v>4.4898758249635864E-2</v>
      </c>
      <c r="E17" s="146">
        <v>0.1229708492941208</v>
      </c>
      <c r="F17" s="5">
        <v>2.7910623225391659E-3</v>
      </c>
      <c r="G17" s="5">
        <v>1.9999699543205075E-3</v>
      </c>
      <c r="H17" s="94">
        <v>0.74965453080026723</v>
      </c>
      <c r="I17" s="94">
        <v>-0.57328873817104697</v>
      </c>
      <c r="J17" s="145">
        <v>-0.20363890991329867</v>
      </c>
      <c r="K17" s="207">
        <v>39447</v>
      </c>
      <c r="L17" s="207">
        <v>39813</v>
      </c>
      <c r="O17" s="92" t="s">
        <v>23</v>
      </c>
      <c r="P17" s="145">
        <v>0</v>
      </c>
      <c r="Q17" s="11">
        <v>6.2658557549145399E-2</v>
      </c>
      <c r="R17" s="146">
        <v>4.4898758249635864E-2</v>
      </c>
      <c r="S17" s="146">
        <v>0.1229708492941208</v>
      </c>
      <c r="T17" s="5">
        <v>0</v>
      </c>
      <c r="U17" s="5">
        <v>0</v>
      </c>
      <c r="V17" s="94">
        <v>0.74965453080026723</v>
      </c>
      <c r="W17" s="94">
        <v>-0.57328873817104697</v>
      </c>
      <c r="X17" s="145">
        <v>-0.20363890991329867</v>
      </c>
      <c r="Y17" s="207">
        <v>39447</v>
      </c>
      <c r="Z17" s="207">
        <v>39813</v>
      </c>
      <c r="AA17" s="145">
        <v>0</v>
      </c>
      <c r="AC17" s="92" t="s">
        <v>23</v>
      </c>
      <c r="AD17" s="145">
        <v>0</v>
      </c>
      <c r="AE17" s="11">
        <v>6.2658557549145399E-2</v>
      </c>
      <c r="AF17" s="146">
        <v>4.4898758249635864E-2</v>
      </c>
      <c r="AG17" s="146">
        <v>0.1229708492941208</v>
      </c>
      <c r="AH17" s="5">
        <v>2.7910623225391659E-3</v>
      </c>
      <c r="AI17" s="5">
        <v>0</v>
      </c>
      <c r="AJ17" s="94">
        <v>0.74965453080026723</v>
      </c>
      <c r="AK17" s="94">
        <v>-0.57328873817104697</v>
      </c>
      <c r="AL17" s="145">
        <v>-0.20363890991329867</v>
      </c>
      <c r="AM17" s="207">
        <v>39447</v>
      </c>
      <c r="AN17" s="207">
        <v>39813</v>
      </c>
      <c r="AO17" s="145"/>
      <c r="AQ17" s="92" t="s">
        <v>23</v>
      </c>
      <c r="AR17" s="145">
        <v>0</v>
      </c>
      <c r="AS17" s="11">
        <v>6.2658557549145399E-2</v>
      </c>
      <c r="AT17" s="146">
        <v>4.4898758249635864E-2</v>
      </c>
      <c r="AU17" s="146">
        <v>0.1229708492941208</v>
      </c>
      <c r="AV17" s="5">
        <v>0</v>
      </c>
      <c r="AW17" s="5">
        <v>0</v>
      </c>
      <c r="AX17" s="94">
        <v>0.74965453080026723</v>
      </c>
      <c r="AY17" s="94">
        <v>-0.57328873817104697</v>
      </c>
      <c r="AZ17" s="145">
        <v>-0.20363890991329867</v>
      </c>
      <c r="BA17" s="207">
        <v>39447</v>
      </c>
      <c r="BB17" s="207">
        <v>39813</v>
      </c>
      <c r="BC17" s="145">
        <v>0</v>
      </c>
    </row>
    <row r="18" spans="1:55">
      <c r="A18" s="13" t="s">
        <v>20</v>
      </c>
      <c r="B18" s="145">
        <v>0</v>
      </c>
      <c r="C18" s="11">
        <v>0.10394698980680031</v>
      </c>
      <c r="D18" s="11">
        <v>0.17312653045116388</v>
      </c>
      <c r="E18" s="11">
        <v>0.12391721521894794</v>
      </c>
      <c r="F18" s="5">
        <v>0</v>
      </c>
      <c r="G18" s="5">
        <v>0</v>
      </c>
      <c r="H18" s="94">
        <v>0.4329029734003802</v>
      </c>
      <c r="I18" s="94">
        <v>-0.23571681073032408</v>
      </c>
      <c r="J18" s="145">
        <v>-9.8119033597327751E-2</v>
      </c>
      <c r="K18" s="207">
        <v>36585</v>
      </c>
      <c r="L18" s="207">
        <v>36798</v>
      </c>
      <c r="O18" s="13" t="s">
        <v>20</v>
      </c>
      <c r="P18" s="340">
        <v>1.4492213546568072E-2</v>
      </c>
      <c r="Q18" s="11">
        <v>0.10394698980680031</v>
      </c>
      <c r="R18" s="11">
        <v>0.17312653045116388</v>
      </c>
      <c r="S18" s="11">
        <v>0.12391721521894794</v>
      </c>
      <c r="T18" s="5">
        <v>1.7958347450490286E-3</v>
      </c>
      <c r="U18" s="5">
        <v>2.508986649874687E-3</v>
      </c>
      <c r="V18" s="94">
        <v>0.4329029734003802</v>
      </c>
      <c r="W18" s="94">
        <v>-0.23571681073032408</v>
      </c>
      <c r="X18" s="145">
        <v>-9.8119033597327751E-2</v>
      </c>
      <c r="Y18" s="207">
        <v>36585</v>
      </c>
      <c r="Z18" s="207">
        <v>36798</v>
      </c>
      <c r="AA18" s="145">
        <v>-2.1853067522553523E-3</v>
      </c>
      <c r="AC18" s="13" t="s">
        <v>20</v>
      </c>
      <c r="AD18" s="145">
        <v>0</v>
      </c>
      <c r="AE18" s="11">
        <v>0.10394698980680031</v>
      </c>
      <c r="AF18" s="11">
        <v>0.17312653045116388</v>
      </c>
      <c r="AG18" s="11">
        <v>0.12391721521894794</v>
      </c>
      <c r="AH18" s="5">
        <v>1.7958347450490286E-3</v>
      </c>
      <c r="AI18" s="5">
        <v>2.508986649874687E-3</v>
      </c>
      <c r="AJ18" s="94">
        <v>0.4329029734003802</v>
      </c>
      <c r="AK18" s="94">
        <v>-0.23571681073032408</v>
      </c>
      <c r="AL18" s="145">
        <v>-9.8119033597327751E-2</v>
      </c>
      <c r="AM18" s="207">
        <v>36585</v>
      </c>
      <c r="AN18" s="207">
        <v>36798</v>
      </c>
      <c r="AO18" s="145">
        <v>-2.1853067522553523E-3</v>
      </c>
      <c r="AQ18" s="13" t="s">
        <v>20</v>
      </c>
      <c r="AR18" s="341">
        <v>2.2295713148566265E-2</v>
      </c>
      <c r="AS18" s="11">
        <v>0.10394698980680031</v>
      </c>
      <c r="AT18" s="11">
        <v>0.17312653045116388</v>
      </c>
      <c r="AU18" s="11">
        <v>0.12391721521894794</v>
      </c>
      <c r="AV18" s="5">
        <v>2.7628226846908134E-3</v>
      </c>
      <c r="AW18" s="5">
        <v>3.8599794613456725E-3</v>
      </c>
      <c r="AX18" s="94">
        <v>0.4329029734003802</v>
      </c>
      <c r="AY18" s="94">
        <v>-0.23571681073032408</v>
      </c>
      <c r="AZ18" s="145">
        <v>-9.8119033597327751E-2</v>
      </c>
      <c r="BA18" s="207">
        <v>36585</v>
      </c>
      <c r="BB18" s="207">
        <v>36798</v>
      </c>
      <c r="BC18" s="145">
        <v>-2.1853067522553523E-3</v>
      </c>
    </row>
    <row r="19" spans="1:55">
      <c r="A19" s="13" t="s">
        <v>21</v>
      </c>
      <c r="B19" s="145">
        <v>0</v>
      </c>
      <c r="C19" s="11">
        <v>5.5673251139423084E-2</v>
      </c>
      <c r="D19" s="11">
        <v>7.064830844049122E-2</v>
      </c>
      <c r="E19" s="11">
        <v>0.12000066078096978</v>
      </c>
      <c r="F19" s="5">
        <v>0</v>
      </c>
      <c r="G19" s="5">
        <v>0</v>
      </c>
      <c r="H19" s="94">
        <v>0.37754974928933516</v>
      </c>
      <c r="I19" s="94">
        <v>-0.64568902311959941</v>
      </c>
      <c r="J19" s="145">
        <v>-8.1683400440149573E-2</v>
      </c>
      <c r="K19" s="207">
        <v>38077</v>
      </c>
      <c r="L19" s="207">
        <v>38168</v>
      </c>
      <c r="O19" s="13" t="s">
        <v>21</v>
      </c>
      <c r="P19" s="340">
        <v>1.4492213546568072E-2</v>
      </c>
      <c r="Q19" s="11">
        <v>5.5673251139423084E-2</v>
      </c>
      <c r="R19" s="11">
        <v>7.064830844049122E-2</v>
      </c>
      <c r="S19" s="11">
        <v>0.12000066078096978</v>
      </c>
      <c r="T19" s="5">
        <v>1.7390752017670903E-3</v>
      </c>
      <c r="U19" s="5">
        <v>1.0238503726234063E-3</v>
      </c>
      <c r="V19" s="94">
        <v>0.37754974928933516</v>
      </c>
      <c r="W19" s="94">
        <v>-0.64568902311959941</v>
      </c>
      <c r="X19" s="145">
        <v>-8.1683400440149573E-2</v>
      </c>
      <c r="Y19" s="207">
        <v>38077</v>
      </c>
      <c r="Z19" s="207">
        <v>38168</v>
      </c>
      <c r="AA19" s="145">
        <v>-1.8192523915553341E-3</v>
      </c>
      <c r="AC19" s="13" t="s">
        <v>21</v>
      </c>
      <c r="AD19" s="145">
        <v>0</v>
      </c>
      <c r="AE19" s="11">
        <v>5.5673251139423084E-2</v>
      </c>
      <c r="AF19" s="11">
        <v>7.064830844049122E-2</v>
      </c>
      <c r="AG19" s="11">
        <v>0.12000066078096978</v>
      </c>
      <c r="AH19" s="5">
        <v>1.7390752017670903E-3</v>
      </c>
      <c r="AI19" s="5">
        <v>1.0238503726234063E-3</v>
      </c>
      <c r="AJ19" s="94">
        <v>0.37754974928933516</v>
      </c>
      <c r="AK19" s="94">
        <v>-0.64568902311959941</v>
      </c>
      <c r="AL19" s="145">
        <v>-8.1683400440149573E-2</v>
      </c>
      <c r="AM19" s="207">
        <v>38077</v>
      </c>
      <c r="AN19" s="207">
        <v>38168</v>
      </c>
      <c r="AO19" s="145">
        <v>-1.8192523915553341E-3</v>
      </c>
      <c r="AQ19" s="13" t="s">
        <v>21</v>
      </c>
      <c r="AR19" s="340">
        <v>2.2295713148566265E-2</v>
      </c>
      <c r="AS19" s="11">
        <v>5.5673251139423084E-2</v>
      </c>
      <c r="AT19" s="11">
        <v>7.064830844049122E-2</v>
      </c>
      <c r="AU19" s="11">
        <v>0.12000066078096978</v>
      </c>
      <c r="AV19" s="5">
        <v>2.6755003104109083E-3</v>
      </c>
      <c r="AW19" s="5">
        <v>1.5751544194206252E-3</v>
      </c>
      <c r="AX19" s="94">
        <v>0.37754974928933516</v>
      </c>
      <c r="AY19" s="94">
        <v>-0.64568902311959941</v>
      </c>
      <c r="AZ19" s="145">
        <v>-8.1683400440149573E-2</v>
      </c>
      <c r="BA19" s="207">
        <v>38077</v>
      </c>
      <c r="BB19" s="207">
        <v>38168</v>
      </c>
      <c r="BC19" s="145">
        <v>-1.8192523915553341E-3</v>
      </c>
    </row>
    <row r="20" spans="1:55">
      <c r="A20" s="92" t="s">
        <v>22</v>
      </c>
      <c r="B20" s="145">
        <v>0</v>
      </c>
      <c r="C20" s="11">
        <v>3.5999999999999997E-2</v>
      </c>
      <c r="D20" s="11">
        <v>6.4254223233677923E-2</v>
      </c>
      <c r="E20" s="11">
        <v>0.1094673691499702</v>
      </c>
      <c r="F20" s="5">
        <v>0</v>
      </c>
      <c r="G20" s="5">
        <v>0</v>
      </c>
      <c r="H20" s="94">
        <v>0.10894225543031771</v>
      </c>
      <c r="I20" s="94">
        <v>-0.8875371841602383</v>
      </c>
      <c r="J20" s="145">
        <v>-0.19875486850707508</v>
      </c>
      <c r="K20" s="207">
        <v>39262</v>
      </c>
      <c r="L20" s="207">
        <v>40753</v>
      </c>
      <c r="O20" s="92" t="s">
        <v>22</v>
      </c>
      <c r="P20" s="340">
        <v>7.8034996019981919E-3</v>
      </c>
      <c r="Q20" s="11">
        <v>3.5999999999999997E-2</v>
      </c>
      <c r="R20" s="11">
        <v>6.4254223233677923E-2</v>
      </c>
      <c r="S20" s="11">
        <v>0.1094673691499702</v>
      </c>
      <c r="T20" s="5">
        <v>8.5422857159358156E-4</v>
      </c>
      <c r="U20" s="5">
        <v>5.0140780543070861E-4</v>
      </c>
      <c r="V20" s="94">
        <v>0.10894225543031771</v>
      </c>
      <c r="W20" s="94">
        <v>-0.8875371841602383</v>
      </c>
      <c r="X20" s="145">
        <v>-0.19875486850707508</v>
      </c>
      <c r="Y20" s="207">
        <v>39262</v>
      </c>
      <c r="Z20" s="207">
        <v>40753</v>
      </c>
      <c r="AA20" s="145">
        <v>0</v>
      </c>
      <c r="AC20" s="92" t="s">
        <v>22</v>
      </c>
      <c r="AD20" s="145">
        <v>0</v>
      </c>
      <c r="AE20" s="11">
        <v>3.5999999999999997E-2</v>
      </c>
      <c r="AF20" s="11">
        <v>6.4254223233677923E-2</v>
      </c>
      <c r="AG20" s="11">
        <v>0.1094673691499702</v>
      </c>
      <c r="AH20" s="5">
        <v>8.5422857159358156E-4</v>
      </c>
      <c r="AI20" s="5">
        <v>5.0140780543070861E-4</v>
      </c>
      <c r="AJ20" s="94">
        <v>0.10894225543031771</v>
      </c>
      <c r="AK20" s="94">
        <v>-0.8875371841602383</v>
      </c>
      <c r="AL20" s="145">
        <v>-0.19875486850707508</v>
      </c>
      <c r="AM20" s="207">
        <v>39262</v>
      </c>
      <c r="AN20" s="207">
        <v>40753</v>
      </c>
      <c r="AO20" s="145">
        <v>0</v>
      </c>
      <c r="AQ20" s="92" t="s">
        <v>22</v>
      </c>
      <c r="AR20" s="5">
        <v>0</v>
      </c>
      <c r="AS20" s="11">
        <v>3.5999999999999997E-2</v>
      </c>
      <c r="AT20" s="11">
        <v>6.4254223233677923E-2</v>
      </c>
      <c r="AU20" s="11">
        <v>0.1094673691499702</v>
      </c>
      <c r="AV20" s="5">
        <v>0</v>
      </c>
      <c r="AW20" s="5">
        <v>0</v>
      </c>
      <c r="AX20" s="94">
        <v>0.10894225543031771</v>
      </c>
      <c r="AY20" s="94">
        <v>-0.8875371841602383</v>
      </c>
      <c r="AZ20" s="145">
        <v>-0.19875486850707508</v>
      </c>
      <c r="BA20" s="207">
        <v>39262</v>
      </c>
      <c r="BB20" s="207">
        <v>40753</v>
      </c>
      <c r="BC20" s="145">
        <v>0</v>
      </c>
    </row>
    <row r="21" spans="1:55">
      <c r="A21" s="92" t="s">
        <v>398</v>
      </c>
      <c r="B21" s="145">
        <v>0</v>
      </c>
      <c r="C21" s="11">
        <v>4.1647504711205041E-2</v>
      </c>
      <c r="D21" s="11">
        <v>6.3473364372361368E-2</v>
      </c>
      <c r="E21" s="11">
        <v>0.13358990080900998</v>
      </c>
      <c r="F21" s="5">
        <v>1.0424687377940873E-3</v>
      </c>
      <c r="G21" s="5">
        <v>4.953143736172082E-4</v>
      </c>
      <c r="H21" s="94">
        <v>0.19925688257218374</v>
      </c>
      <c r="I21" s="94">
        <v>-0.68499830681375151</v>
      </c>
      <c r="J21" s="145">
        <v>-0.14035426420194017</v>
      </c>
      <c r="K21" s="207">
        <v>39689</v>
      </c>
      <c r="L21" s="207">
        <v>39689</v>
      </c>
      <c r="O21" s="92" t="s">
        <v>398</v>
      </c>
      <c r="P21" s="340">
        <v>7.8034996019981919E-3</v>
      </c>
      <c r="Q21" s="11">
        <v>4.1647504711205041E-2</v>
      </c>
      <c r="R21" s="11">
        <v>6.3473364372361368E-2</v>
      </c>
      <c r="S21" s="11">
        <v>0.13358990080900998</v>
      </c>
      <c r="T21" s="5">
        <v>1.0424687377940873E-3</v>
      </c>
      <c r="U21" s="5">
        <v>4.953143736172082E-4</v>
      </c>
      <c r="V21" s="94">
        <v>0.19925688257218374</v>
      </c>
      <c r="W21" s="94">
        <v>-0.68499830681375151</v>
      </c>
      <c r="X21" s="145">
        <v>-0.14035426420194017</v>
      </c>
      <c r="Y21" s="207">
        <v>39689</v>
      </c>
      <c r="Z21" s="207">
        <v>39689</v>
      </c>
      <c r="AA21" s="145"/>
      <c r="AC21" s="92" t="s">
        <v>398</v>
      </c>
      <c r="AD21" s="145">
        <v>0</v>
      </c>
      <c r="AE21" s="11">
        <v>4.1647504711205041E-2</v>
      </c>
      <c r="AF21" s="11">
        <v>6.3473364372361368E-2</v>
      </c>
      <c r="AG21" s="11">
        <v>0.13358990080900998</v>
      </c>
      <c r="AH21" s="5">
        <v>1.0424687377940873E-3</v>
      </c>
      <c r="AI21" s="5">
        <v>4.953143736172082E-4</v>
      </c>
      <c r="AJ21" s="94">
        <v>0.19925688257218374</v>
      </c>
      <c r="AK21" s="94">
        <v>-0.68499830681375151</v>
      </c>
      <c r="AL21" s="145">
        <v>-0.14035426420194017</v>
      </c>
      <c r="AM21" s="207">
        <v>39689</v>
      </c>
      <c r="AN21" s="207">
        <v>39689</v>
      </c>
      <c r="AO21" s="145"/>
      <c r="AQ21" s="92" t="s">
        <v>398</v>
      </c>
      <c r="AR21" s="5">
        <v>0</v>
      </c>
      <c r="AS21" s="11">
        <v>4.1647504711205041E-2</v>
      </c>
      <c r="AT21" s="11">
        <v>6.3473364372361368E-2</v>
      </c>
      <c r="AU21" s="11">
        <v>0.13358990080900998</v>
      </c>
      <c r="AV21" s="5">
        <v>0</v>
      </c>
      <c r="AW21" s="5">
        <v>0</v>
      </c>
      <c r="AX21" s="94">
        <v>0.19925688257218374</v>
      </c>
      <c r="AY21" s="94">
        <v>-0.68499830681375151</v>
      </c>
      <c r="AZ21" s="145">
        <v>-0.14035426420194017</v>
      </c>
      <c r="BA21" s="207">
        <v>39689</v>
      </c>
      <c r="BB21" s="207">
        <v>39689</v>
      </c>
      <c r="BC21" s="145"/>
    </row>
    <row r="22" spans="1:55">
      <c r="A22" s="144" t="s">
        <v>292</v>
      </c>
      <c r="B22" s="145">
        <v>6.8334750390894705E-2</v>
      </c>
      <c r="C22" s="4"/>
      <c r="D22" s="4"/>
      <c r="E22" s="4"/>
      <c r="F22" s="4"/>
      <c r="G22" s="4"/>
      <c r="H22" s="4"/>
      <c r="I22" s="3"/>
      <c r="J22" s="3"/>
      <c r="K22" s="3"/>
      <c r="L22" s="3"/>
      <c r="O22" s="144" t="s">
        <v>292</v>
      </c>
      <c r="P22" s="145">
        <v>6.5234750390894672E-2</v>
      </c>
      <c r="Q22" s="4"/>
      <c r="R22" s="4"/>
      <c r="S22" s="4"/>
      <c r="T22" s="4"/>
      <c r="U22" s="4"/>
      <c r="V22" s="4"/>
      <c r="W22" s="3"/>
      <c r="X22" s="3"/>
      <c r="Y22" s="3"/>
      <c r="Z22" s="3"/>
      <c r="AA22" s="3"/>
      <c r="AC22" s="144" t="s">
        <v>292</v>
      </c>
      <c r="AD22" s="145">
        <v>6.5234750390894672E-2</v>
      </c>
      <c r="AE22" s="4"/>
      <c r="AF22" s="4"/>
      <c r="AG22" s="4"/>
      <c r="AH22" s="4"/>
      <c r="AI22" s="4"/>
      <c r="AJ22" s="4"/>
      <c r="AK22" s="3"/>
      <c r="AL22" s="3"/>
      <c r="AM22" s="3"/>
      <c r="AN22" s="3"/>
      <c r="AO22" s="3"/>
      <c r="AQ22" s="144" t="s">
        <v>292</v>
      </c>
      <c r="AR22" s="145">
        <v>6.5234750390894672E-2</v>
      </c>
      <c r="AS22" s="4"/>
      <c r="AT22" s="4"/>
      <c r="AU22" s="4"/>
      <c r="AV22" s="4"/>
      <c r="AW22" s="4"/>
      <c r="AX22" s="4"/>
      <c r="AY22" s="3"/>
      <c r="AZ22" s="3"/>
      <c r="BA22" s="3"/>
      <c r="BB22" s="3"/>
      <c r="BC22" s="3"/>
    </row>
    <row r="23" spans="1:55">
      <c r="A23" s="1"/>
      <c r="B23" s="4"/>
      <c r="C23" s="4"/>
      <c r="D23" s="4"/>
      <c r="E23" s="4"/>
      <c r="F23" s="4"/>
      <c r="G23" s="5"/>
      <c r="H23" s="4"/>
      <c r="I23" s="3"/>
      <c r="J23" s="3"/>
      <c r="K23" s="3"/>
      <c r="L23" s="3"/>
      <c r="O23" s="1"/>
      <c r="P23" s="4"/>
      <c r="Q23" s="4"/>
      <c r="R23" s="4"/>
      <c r="S23" s="4"/>
      <c r="T23" s="4"/>
      <c r="U23" s="5"/>
      <c r="V23" s="4"/>
      <c r="W23" s="3"/>
      <c r="X23" s="3"/>
      <c r="Y23" s="3"/>
      <c r="Z23" s="3"/>
      <c r="AA23" s="3"/>
      <c r="AC23" s="144" t="s">
        <v>372</v>
      </c>
      <c r="AD23" s="217">
        <v>6.3E-3</v>
      </c>
      <c r="AE23" s="4"/>
      <c r="AF23" s="4"/>
      <c r="AG23" s="4"/>
      <c r="AH23" s="4"/>
      <c r="AI23" s="5"/>
      <c r="AJ23" s="4"/>
      <c r="AK23" s="3"/>
      <c r="AL23" s="3"/>
      <c r="AM23" s="3"/>
      <c r="AN23" s="3"/>
      <c r="AO23" s="3"/>
      <c r="AQ23" s="1"/>
      <c r="AR23" s="4"/>
      <c r="AS23" s="4"/>
      <c r="AT23" s="4"/>
      <c r="AU23" s="4"/>
      <c r="AV23" s="4"/>
      <c r="AW23" s="5"/>
      <c r="AX23" s="4"/>
      <c r="AY23" s="3"/>
      <c r="AZ23" s="3"/>
      <c r="BA23" s="3"/>
      <c r="BB23" s="3"/>
      <c r="BC23" s="3"/>
    </row>
    <row r="24" spans="1:55">
      <c r="A24" s="1" t="s">
        <v>0</v>
      </c>
      <c r="B24" s="5">
        <v>1.003052566282812</v>
      </c>
      <c r="C24" s="4"/>
      <c r="D24" s="4"/>
      <c r="E24" s="4"/>
      <c r="F24" s="15">
        <v>8.1401617251057906E-2</v>
      </c>
      <c r="G24" s="15">
        <v>5.9060621251202712E-2</v>
      </c>
      <c r="H24" s="19">
        <v>0.88725137224984407</v>
      </c>
      <c r="I24" s="19">
        <v>-0.53795896330006887</v>
      </c>
      <c r="J24" s="200">
        <v>-0.16710664327266769</v>
      </c>
      <c r="K24" s="208">
        <v>39386</v>
      </c>
      <c r="L24" s="208">
        <v>39813</v>
      </c>
      <c r="O24" s="209" t="s">
        <v>0</v>
      </c>
      <c r="P24" s="210">
        <v>1</v>
      </c>
      <c r="Q24" s="211"/>
      <c r="R24" s="211"/>
      <c r="S24" s="211"/>
      <c r="T24" s="15">
        <v>8.1529727818776113E-2</v>
      </c>
      <c r="U24" s="15">
        <v>5.8463132637400911E-2</v>
      </c>
      <c r="V24" s="19">
        <v>0.89851031665674053</v>
      </c>
      <c r="W24" s="19">
        <v>-0.55493603341721676</v>
      </c>
      <c r="X24" s="200">
        <v>-0.16124023857854228</v>
      </c>
      <c r="Y24" s="208">
        <v>39386</v>
      </c>
      <c r="Z24" s="208">
        <v>39813</v>
      </c>
      <c r="AA24" s="3"/>
      <c r="AC24" s="209" t="s">
        <v>0</v>
      </c>
      <c r="AD24" s="210">
        <f>SUM(AD5:AD23)</f>
        <v>1.0000190404880169</v>
      </c>
      <c r="AE24" s="211"/>
      <c r="AF24" s="211"/>
      <c r="AG24" s="211"/>
      <c r="AH24" s="15">
        <f>8.15864956966795%-AD23</f>
        <v>7.5286495696679501E-2</v>
      </c>
      <c r="AI24" s="15">
        <v>5.9386002616862471E-2</v>
      </c>
      <c r="AJ24" s="19">
        <v>0.63879183057182976</v>
      </c>
      <c r="AK24" s="19">
        <v>-0.54973070106740585</v>
      </c>
      <c r="AL24" s="200">
        <v>-9.3542328212989204E-2</v>
      </c>
      <c r="AM24" s="208">
        <v>35885</v>
      </c>
      <c r="AN24" s="208">
        <v>35976</v>
      </c>
      <c r="AO24" s="3"/>
      <c r="AQ24" s="209" t="s">
        <v>0</v>
      </c>
      <c r="AR24" s="210">
        <v>1</v>
      </c>
      <c r="AS24" s="211"/>
      <c r="AT24" s="211"/>
      <c r="AU24" s="211"/>
      <c r="AV24" s="15">
        <v>8.2169402033360775E-2</v>
      </c>
      <c r="AW24" s="15">
        <v>5.8687304050331637E-2</v>
      </c>
      <c r="AX24" s="19">
        <v>0.90597792646534636</v>
      </c>
      <c r="AY24" s="19">
        <v>-0.54848898969015469</v>
      </c>
      <c r="AZ24" s="200">
        <v>-0.15744553660712773</v>
      </c>
      <c r="BA24" s="208">
        <v>39386</v>
      </c>
      <c r="BB24" s="208">
        <v>39813</v>
      </c>
      <c r="BC24" s="3"/>
    </row>
    <row r="25" spans="1:55">
      <c r="A25" s="10"/>
      <c r="B25" s="5"/>
      <c r="C25" s="20"/>
      <c r="D25" s="20"/>
      <c r="E25" s="4"/>
      <c r="F25" s="5"/>
      <c r="G25" s="4"/>
      <c r="H25" s="5"/>
      <c r="I25" s="5"/>
      <c r="J25" s="5"/>
      <c r="K25" s="5"/>
      <c r="L25" s="5"/>
    </row>
    <row r="30" spans="1:55">
      <c r="P30" s="339">
        <f>P18/SUM($P$18:$P$21)</f>
        <v>0.32500000000000001</v>
      </c>
    </row>
    <row r="31" spans="1:55" ht="38.25">
      <c r="A31" s="213" t="s">
        <v>320</v>
      </c>
      <c r="B31" s="214" t="s">
        <v>1</v>
      </c>
      <c r="C31" s="214" t="s">
        <v>3</v>
      </c>
      <c r="D31" s="214" t="s">
        <v>316</v>
      </c>
      <c r="E31" s="214" t="s">
        <v>317</v>
      </c>
      <c r="F31" s="214" t="s">
        <v>4</v>
      </c>
      <c r="G31" s="214" t="s">
        <v>5</v>
      </c>
      <c r="H31" s="214" t="s">
        <v>24</v>
      </c>
      <c r="I31" s="214" t="s">
        <v>25</v>
      </c>
      <c r="J31" s="214" t="s">
        <v>312</v>
      </c>
      <c r="K31" s="214"/>
      <c r="L31" s="214"/>
      <c r="M31" s="214"/>
      <c r="P31" s="339">
        <f>P19/SUM($P$18:$P$21)</f>
        <v>0.32500000000000001</v>
      </c>
    </row>
    <row r="32" spans="1:55">
      <c r="A32" s="144"/>
      <c r="B32" s="190"/>
      <c r="C32" s="190"/>
      <c r="D32" s="190"/>
      <c r="E32" s="190"/>
      <c r="F32" s="190"/>
      <c r="G32" s="190"/>
      <c r="H32" s="190"/>
      <c r="I32" s="190"/>
      <c r="J32" s="190"/>
      <c r="K32" s="190"/>
      <c r="L32" s="190"/>
      <c r="M32" s="190"/>
      <c r="P32" s="339">
        <f>P20/SUM($P$18:$P$21)</f>
        <v>0.17499999999999999</v>
      </c>
    </row>
    <row r="33" spans="1:16">
      <c r="A33" s="144" t="s">
        <v>303</v>
      </c>
      <c r="B33" s="193"/>
      <c r="C33" s="196">
        <v>0.1331563605727939</v>
      </c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P33" s="339">
        <f>P21/SUM($P$18:$P$21)</f>
        <v>0.17499999999999999</v>
      </c>
    </row>
    <row r="34" spans="1:16">
      <c r="A34" s="144"/>
      <c r="B34" s="4"/>
      <c r="C34" s="4"/>
      <c r="D34" s="4"/>
      <c r="E34" s="4"/>
      <c r="F34" s="4"/>
      <c r="G34" s="4"/>
      <c r="H34" s="4"/>
      <c r="I34" s="4"/>
      <c r="J34" s="3"/>
      <c r="K34" s="3"/>
      <c r="L34" s="3"/>
      <c r="M34" s="3"/>
      <c r="P34" s="339"/>
    </row>
    <row r="35" spans="1:16">
      <c r="A35" s="144" t="s">
        <v>7</v>
      </c>
      <c r="B35" s="145">
        <v>0.23987579151002175</v>
      </c>
      <c r="C35" s="11">
        <v>7.9200000000000007E-2</v>
      </c>
      <c r="D35" s="11">
        <v>4.2299999999999997E-2</v>
      </c>
      <c r="E35" s="11">
        <v>9.8500000000000004E-2</v>
      </c>
      <c r="F35" s="5">
        <v>1.8998162687593724E-2</v>
      </c>
      <c r="G35" s="5">
        <v>1.0146745980873919E-2</v>
      </c>
      <c r="H35" s="94">
        <v>1.1867612293144212</v>
      </c>
      <c r="I35" s="94">
        <v>-0.54778031038369435</v>
      </c>
      <c r="J35" s="145">
        <v>-4.8374435795119762E-2</v>
      </c>
      <c r="K35" s="207">
        <v>40786</v>
      </c>
      <c r="L35" s="207">
        <v>40847</v>
      </c>
      <c r="M35" s="145">
        <v>-1.1603856075205081E-2</v>
      </c>
      <c r="P35" s="339"/>
    </row>
    <row r="36" spans="1:16">
      <c r="A36" s="1" t="s">
        <v>8</v>
      </c>
      <c r="B36" s="145">
        <v>0</v>
      </c>
      <c r="C36" s="11">
        <v>7.9200000000000007E-2</v>
      </c>
      <c r="D36" s="11">
        <v>4.2299999999999997E-2</v>
      </c>
      <c r="E36" s="11">
        <v>9.8500000000000004E-2</v>
      </c>
      <c r="F36" s="5">
        <v>0</v>
      </c>
      <c r="G36" s="5">
        <v>0</v>
      </c>
      <c r="H36" s="94">
        <v>1.1867612293144212</v>
      </c>
      <c r="I36" s="94">
        <v>-0.54778031038369435</v>
      </c>
      <c r="J36" s="145">
        <v>-4.8374435795119762E-2</v>
      </c>
      <c r="K36" s="207">
        <v>40786</v>
      </c>
      <c r="L36" s="207">
        <v>40847</v>
      </c>
      <c r="M36" s="145">
        <v>0</v>
      </c>
    </row>
    <row r="37" spans="1:16">
      <c r="A37" s="1" t="s">
        <v>9</v>
      </c>
      <c r="B37" s="145">
        <v>0.17583022434024639</v>
      </c>
      <c r="C37" s="11">
        <v>7.5800000000000006E-2</v>
      </c>
      <c r="D37" s="11">
        <v>3.5099999999999999E-2</v>
      </c>
      <c r="E37" s="11">
        <v>0.10589999999999999</v>
      </c>
      <c r="F37" s="5">
        <v>1.3327931004990677E-2</v>
      </c>
      <c r="G37" s="5">
        <v>6.1716408743426486E-3</v>
      </c>
      <c r="H37" s="94">
        <v>1.3333333333333337</v>
      </c>
      <c r="I37" s="94">
        <v>-0.54160869284980073</v>
      </c>
      <c r="J37" s="145">
        <v>-0.1242404770089392</v>
      </c>
      <c r="K37" s="207">
        <v>39843</v>
      </c>
      <c r="L37" s="207">
        <v>40056</v>
      </c>
      <c r="M37" s="145">
        <v>-2.1845230944621003E-2</v>
      </c>
    </row>
    <row r="38" spans="1:16">
      <c r="A38" s="1" t="s">
        <v>10</v>
      </c>
      <c r="B38" s="218">
        <v>5.0708359885696067E-2</v>
      </c>
      <c r="C38" s="5">
        <v>6.6453926402839425E-2</v>
      </c>
      <c r="D38" s="11">
        <v>6.4358054875209916E-2</v>
      </c>
      <c r="E38" s="11">
        <v>0.13640159005740696</v>
      </c>
      <c r="F38" s="5">
        <v>3.0805604056717358E-3</v>
      </c>
      <c r="G38" s="5">
        <v>3.2634914081555205E-3</v>
      </c>
      <c r="H38" s="94">
        <v>0.58196175250265847</v>
      </c>
      <c r="I38" s="94">
        <v>-0.48901507777058612</v>
      </c>
      <c r="J38" s="145">
        <v>-0.35355287131385105</v>
      </c>
      <c r="K38" s="207">
        <v>39233</v>
      </c>
      <c r="L38" s="207">
        <v>39721</v>
      </c>
      <c r="M38" s="145">
        <v>-1.7928086237203947E-2</v>
      </c>
    </row>
    <row r="39" spans="1:16">
      <c r="A39" s="12" t="s">
        <v>11</v>
      </c>
      <c r="B39" s="218">
        <v>7.4232611301377247E-2</v>
      </c>
      <c r="C39" s="11">
        <v>9.4833990829551462E-2</v>
      </c>
      <c r="D39" s="11">
        <v>4.1106344416393388E-2</v>
      </c>
      <c r="E39" s="11">
        <v>0.12411535340860394</v>
      </c>
      <c r="F39" s="5">
        <v>6.4355887560593097E-3</v>
      </c>
      <c r="G39" s="5">
        <v>3.0514312870826691E-3</v>
      </c>
      <c r="H39" s="94">
        <v>1.6015530391774897</v>
      </c>
      <c r="I39" s="94">
        <v>-0.30876413506296996</v>
      </c>
      <c r="J39" s="145">
        <v>-0.28897458173929291</v>
      </c>
      <c r="K39" s="207">
        <v>39598</v>
      </c>
      <c r="L39" s="207">
        <v>39721</v>
      </c>
      <c r="M39" s="145">
        <v>-2.1451337802230998E-2</v>
      </c>
    </row>
    <row r="40" spans="1:16">
      <c r="A40" s="12" t="s">
        <v>12</v>
      </c>
      <c r="B40" s="218">
        <v>0.12448492928881236</v>
      </c>
      <c r="C40" s="11">
        <v>0.14273397801144472</v>
      </c>
      <c r="D40" s="11">
        <v>8.7138349747630517E-2</v>
      </c>
      <c r="E40" s="11">
        <v>0.14685108970109187</v>
      </c>
      <c r="F40" s="5">
        <v>1.624327757342325E-2</v>
      </c>
      <c r="G40" s="5">
        <v>1.0847411306677586E-2</v>
      </c>
      <c r="H40" s="94">
        <v>1.3052115209989663</v>
      </c>
      <c r="I40" s="94">
        <v>6.5219927602482131E-2</v>
      </c>
      <c r="J40" s="145">
        <v>-0.2950228536282396</v>
      </c>
      <c r="K40" s="207">
        <v>35915</v>
      </c>
      <c r="L40" s="207">
        <v>35976</v>
      </c>
      <c r="M40" s="145">
        <v>-3.6725899072495044E-2</v>
      </c>
    </row>
    <row r="41" spans="1:16">
      <c r="A41" s="12" t="s">
        <v>13</v>
      </c>
      <c r="B41" s="218">
        <v>0.11448250342425498</v>
      </c>
      <c r="C41" s="11">
        <v>7.2213779393044283E-2</v>
      </c>
      <c r="D41" s="11">
        <v>0.2135</v>
      </c>
      <c r="E41" s="11">
        <v>0.26040000000000002</v>
      </c>
      <c r="F41" s="5">
        <v>7.5576836925594056E-3</v>
      </c>
      <c r="G41" s="5">
        <v>2.4442014481078436E-2</v>
      </c>
      <c r="H41" s="94">
        <v>0.20240646085735028</v>
      </c>
      <c r="I41" s="94">
        <v>-0.23403448993759451</v>
      </c>
      <c r="J41" s="145">
        <v>-0.4932658830307915</v>
      </c>
      <c r="K41" s="207">
        <v>39386</v>
      </c>
      <c r="L41" s="207">
        <v>39813</v>
      </c>
      <c r="M41" s="145">
        <v>-5.6470313143140743E-2</v>
      </c>
    </row>
    <row r="42" spans="1:16">
      <c r="A42" s="12" t="s">
        <v>14</v>
      </c>
      <c r="B42" s="218">
        <v>6.8457011833918363E-2</v>
      </c>
      <c r="C42" s="11">
        <v>8.6820171425622039E-2</v>
      </c>
      <c r="D42" s="11">
        <v>0.21639854582455037</v>
      </c>
      <c r="E42" s="11">
        <v>0.26131621075891404</v>
      </c>
      <c r="F42" s="5">
        <v>5.4333551839905719E-3</v>
      </c>
      <c r="G42" s="5">
        <v>1.4813997812353969E-2</v>
      </c>
      <c r="H42" s="94">
        <v>0.26719297583681983</v>
      </c>
      <c r="I42" s="94">
        <v>-0.17731846414197722</v>
      </c>
      <c r="J42" s="145">
        <v>-0.56150024681872224</v>
      </c>
      <c r="K42" s="207">
        <v>39386</v>
      </c>
      <c r="L42" s="207">
        <v>39813</v>
      </c>
      <c r="M42" s="145">
        <v>-3.8438629041217351E-2</v>
      </c>
    </row>
    <row r="43" spans="1:16">
      <c r="A43" s="12" t="s">
        <v>15</v>
      </c>
      <c r="B43" s="218">
        <v>2.0281596014841339E-2</v>
      </c>
      <c r="C43" s="11">
        <v>0.14566652734003815</v>
      </c>
      <c r="D43" s="11">
        <v>0.20700229555742852</v>
      </c>
      <c r="E43" s="11">
        <v>0.2613968487569337</v>
      </c>
      <c r="F43" s="5">
        <v>2.7007937116855455E-3</v>
      </c>
      <c r="G43" s="5">
        <v>4.1983369326405512E-3</v>
      </c>
      <c r="H43" s="94">
        <v>0.56360016214250841</v>
      </c>
      <c r="I43" s="94">
        <v>4.7858904293361031E-2</v>
      </c>
      <c r="J43" s="145">
        <v>-0.51443888819747485</v>
      </c>
      <c r="K43" s="207">
        <v>39233</v>
      </c>
      <c r="L43" s="207">
        <v>39813</v>
      </c>
      <c r="M43" s="145">
        <v>-1.0433641704745315E-2</v>
      </c>
    </row>
    <row r="44" spans="1:16">
      <c r="A44" s="12" t="s">
        <v>16</v>
      </c>
      <c r="B44" s="218">
        <v>3.4809743439920764E-2</v>
      </c>
      <c r="C44" s="11">
        <v>6.9341227331106037E-2</v>
      </c>
      <c r="D44" s="11">
        <v>7.5024269517214651E-2</v>
      </c>
      <c r="E44" s="11">
        <v>0.15028309913395058</v>
      </c>
      <c r="F44" s="5">
        <v>2.2065911184752317E-3</v>
      </c>
      <c r="G44" s="5">
        <v>2.6115755736617098E-3</v>
      </c>
      <c r="H44" s="94">
        <v>0.5377090318999983</v>
      </c>
      <c r="I44" s="94">
        <v>-0.42463280042427159</v>
      </c>
      <c r="J44" s="145">
        <v>-0.35340094056131494</v>
      </c>
      <c r="K44" s="207">
        <v>39171</v>
      </c>
      <c r="L44" s="207">
        <v>39843</v>
      </c>
      <c r="M44" s="145">
        <v>-1.230179607236606E-2</v>
      </c>
    </row>
    <row r="45" spans="1:16">
      <c r="A45" s="12" t="s">
        <v>17</v>
      </c>
      <c r="B45" s="218">
        <v>1.8601989013307077E-2</v>
      </c>
      <c r="C45" s="11">
        <v>8.7207558111264127E-2</v>
      </c>
      <c r="D45" s="11">
        <v>8.0215877507556196E-2</v>
      </c>
      <c r="E45" s="11">
        <v>0.15388298940391829</v>
      </c>
      <c r="F45" s="5">
        <v>1.4830064115553335E-3</v>
      </c>
      <c r="G45" s="5">
        <v>1.4921748720883466E-3</v>
      </c>
      <c r="H45" s="94">
        <v>0.72563636925596275</v>
      </c>
      <c r="I45" s="94">
        <v>-0.29859572288995179</v>
      </c>
      <c r="J45" s="145">
        <v>-0.30214179150047882</v>
      </c>
      <c r="K45" s="207">
        <v>39113</v>
      </c>
      <c r="L45" s="207">
        <v>39843</v>
      </c>
      <c r="M45" s="145">
        <v>-5.620438285952825E-3</v>
      </c>
    </row>
    <row r="46" spans="1:16">
      <c r="A46" s="12" t="s">
        <v>2</v>
      </c>
      <c r="B46" s="218">
        <v>1.2953055839521218E-2</v>
      </c>
      <c r="C46" s="11">
        <v>9.6577076392146965E-2</v>
      </c>
      <c r="D46" s="11">
        <v>0.22707403512690974</v>
      </c>
      <c r="E46" s="11">
        <v>0.27040188104455204</v>
      </c>
      <c r="F46" s="5">
        <v>1.1436043825139373E-3</v>
      </c>
      <c r="G46" s="5">
        <v>2.9413026567042646E-3</v>
      </c>
      <c r="H46" s="94">
        <v>0.29759931096648157</v>
      </c>
      <c r="I46" s="94">
        <v>-0.13527747676659116</v>
      </c>
      <c r="J46" s="145">
        <v>-0.64667784248452731</v>
      </c>
      <c r="K46" s="207">
        <v>39629</v>
      </c>
      <c r="L46" s="207">
        <v>39813</v>
      </c>
      <c r="M46" s="145">
        <v>-8.3764542038831883E-3</v>
      </c>
    </row>
    <row r="47" spans="1:16">
      <c r="A47" s="92" t="s">
        <v>23</v>
      </c>
      <c r="B47" s="217">
        <v>0</v>
      </c>
      <c r="C47" s="11">
        <v>6.2658557549145399E-2</v>
      </c>
      <c r="D47" s="146">
        <v>4.4898758249635864E-2</v>
      </c>
      <c r="E47" s="146">
        <v>0.1229708492941208</v>
      </c>
      <c r="F47" s="5">
        <v>2.7910623225391659E-3</v>
      </c>
      <c r="G47" s="5">
        <v>0</v>
      </c>
      <c r="H47" s="94">
        <v>0.74965453080026723</v>
      </c>
      <c r="I47" s="94">
        <v>-0.57328873817104697</v>
      </c>
      <c r="J47" s="145">
        <v>-0.20363890991329867</v>
      </c>
      <c r="K47" s="207">
        <v>39447</v>
      </c>
      <c r="L47" s="207">
        <v>39813</v>
      </c>
      <c r="M47" s="145">
        <v>0</v>
      </c>
    </row>
    <row r="48" spans="1:16">
      <c r="A48" s="13" t="s">
        <v>20</v>
      </c>
      <c r="B48" s="218">
        <v>0</v>
      </c>
      <c r="C48" s="11">
        <v>0.10394698980680031</v>
      </c>
      <c r="D48" s="11">
        <v>0.17312653045116388</v>
      </c>
      <c r="E48" s="11">
        <v>0.12391721521894794</v>
      </c>
      <c r="F48" s="5">
        <v>0</v>
      </c>
      <c r="G48" s="5">
        <v>0</v>
      </c>
      <c r="H48" s="94">
        <v>0.4329029734003802</v>
      </c>
      <c r="I48" s="94">
        <v>-0.23571681073032408</v>
      </c>
      <c r="J48" s="145">
        <v>-9.8119033597327751E-2</v>
      </c>
      <c r="K48" s="207">
        <v>36585</v>
      </c>
      <c r="L48" s="207">
        <v>36798</v>
      </c>
      <c r="M48" s="145">
        <v>0</v>
      </c>
    </row>
    <row r="49" spans="1:69">
      <c r="A49" s="13" t="s">
        <v>21</v>
      </c>
      <c r="B49" s="218">
        <v>0</v>
      </c>
      <c r="C49" s="11">
        <v>5.5673251139423084E-2</v>
      </c>
      <c r="D49" s="11">
        <v>7.064830844049122E-2</v>
      </c>
      <c r="E49" s="11">
        <v>0.12000066078096978</v>
      </c>
      <c r="F49" s="5">
        <v>0</v>
      </c>
      <c r="G49" s="5">
        <v>0</v>
      </c>
      <c r="H49" s="94">
        <v>0.37754974928933516</v>
      </c>
      <c r="I49" s="94">
        <v>-0.64568902311959941</v>
      </c>
      <c r="J49" s="145">
        <v>-8.1683400440149573E-2</v>
      </c>
      <c r="K49" s="207">
        <v>38077</v>
      </c>
      <c r="L49" s="207">
        <v>38168</v>
      </c>
      <c r="M49" s="145">
        <v>0</v>
      </c>
    </row>
    <row r="50" spans="1:69">
      <c r="A50" s="92" t="s">
        <v>22</v>
      </c>
      <c r="B50" s="218">
        <v>0</v>
      </c>
      <c r="C50" s="11">
        <v>3.5999999999999997E-2</v>
      </c>
      <c r="D50" s="11">
        <v>6.4254223233677923E-2</v>
      </c>
      <c r="E50" s="11">
        <v>0.1094673691499702</v>
      </c>
      <c r="F50" s="5">
        <v>0</v>
      </c>
      <c r="G50" s="5">
        <v>0</v>
      </c>
      <c r="H50" s="94">
        <v>0.10894225543031771</v>
      </c>
      <c r="I50" s="94">
        <v>-0.8875371841602383</v>
      </c>
      <c r="J50" s="145">
        <v>-0.19875486850707508</v>
      </c>
      <c r="K50" s="207">
        <v>39262</v>
      </c>
      <c r="L50" s="207">
        <v>40753</v>
      </c>
      <c r="M50" s="145">
        <v>0</v>
      </c>
    </row>
    <row r="51" spans="1:69">
      <c r="A51" s="144" t="s">
        <v>398</v>
      </c>
      <c r="B51" s="145">
        <v>0</v>
      </c>
      <c r="C51" s="11">
        <v>4.1647504711205041E-2</v>
      </c>
      <c r="D51" s="11">
        <v>6.3473364372361368E-2</v>
      </c>
      <c r="E51" s="11">
        <v>0.13358990080900998</v>
      </c>
      <c r="F51" s="5">
        <v>1.0424687377940873E-3</v>
      </c>
      <c r="G51" s="5">
        <v>4.953143736172082E-4</v>
      </c>
      <c r="H51" s="94">
        <v>0.19925688257218374</v>
      </c>
      <c r="I51" s="94">
        <v>-0.68499830681375151</v>
      </c>
      <c r="J51" s="145">
        <v>-0.14035426420194017</v>
      </c>
      <c r="K51" s="207">
        <v>39689</v>
      </c>
      <c r="L51" s="207">
        <v>39689</v>
      </c>
      <c r="M51" s="3"/>
    </row>
    <row r="52" spans="1:69">
      <c r="A52" s="1" t="s">
        <v>292</v>
      </c>
      <c r="B52" s="145">
        <v>6.5234750390894672E-2</v>
      </c>
      <c r="C52" s="4"/>
      <c r="D52" s="4"/>
      <c r="E52" s="4"/>
      <c r="F52" s="4"/>
      <c r="G52" s="5"/>
      <c r="H52" s="4"/>
      <c r="I52" s="3"/>
      <c r="J52" s="3"/>
      <c r="K52" s="3"/>
      <c r="L52" s="3"/>
      <c r="M52" s="3"/>
    </row>
    <row r="53" spans="1:69">
      <c r="A53" s="1"/>
      <c r="B53" s="4"/>
      <c r="C53" s="4"/>
      <c r="D53" s="4"/>
      <c r="E53" s="4"/>
      <c r="F53" s="4"/>
      <c r="G53" s="5"/>
      <c r="H53" s="4"/>
      <c r="I53" s="3"/>
      <c r="J53" s="3"/>
      <c r="K53" s="3"/>
      <c r="L53" s="3"/>
      <c r="M53" s="3"/>
    </row>
    <row r="54" spans="1:69">
      <c r="A54" s="209" t="s">
        <v>0</v>
      </c>
      <c r="B54" s="210">
        <v>0.99995256628281215</v>
      </c>
      <c r="C54" s="211"/>
      <c r="D54" s="211"/>
      <c r="E54" s="211"/>
      <c r="F54" s="15">
        <v>8.2955833291849204E-2</v>
      </c>
      <c r="G54" s="15">
        <v>6.2549011724807396E-2</v>
      </c>
      <c r="H54" s="19">
        <v>0.8626168792120168</v>
      </c>
      <c r="I54" s="19">
        <v>-0.50529893264748216</v>
      </c>
      <c r="J54" s="200">
        <v>-0.17562077225623515</v>
      </c>
      <c r="K54" s="208">
        <v>39386</v>
      </c>
      <c r="L54" s="208">
        <v>39813</v>
      </c>
      <c r="M54" s="3"/>
    </row>
    <row r="59" spans="1:69" ht="38.25">
      <c r="A59" s="213" t="s">
        <v>400</v>
      </c>
      <c r="B59" s="214" t="s">
        <v>1</v>
      </c>
      <c r="C59" s="214" t="s">
        <v>3</v>
      </c>
      <c r="D59" s="214" t="s">
        <v>316</v>
      </c>
      <c r="E59" s="214" t="s">
        <v>317</v>
      </c>
      <c r="F59" s="214" t="s">
        <v>4</v>
      </c>
      <c r="G59" s="214" t="s">
        <v>5</v>
      </c>
      <c r="H59" s="214" t="s">
        <v>24</v>
      </c>
      <c r="I59" s="214" t="s">
        <v>25</v>
      </c>
      <c r="J59" s="214" t="s">
        <v>312</v>
      </c>
      <c r="K59" s="214"/>
      <c r="L59" s="214"/>
      <c r="M59" s="214"/>
      <c r="O59" s="213" t="s">
        <v>323</v>
      </c>
      <c r="P59" s="214" t="s">
        <v>1</v>
      </c>
      <c r="Q59" s="214" t="s">
        <v>3</v>
      </c>
      <c r="R59" s="214" t="s">
        <v>316</v>
      </c>
      <c r="S59" s="214" t="s">
        <v>317</v>
      </c>
      <c r="T59" s="214" t="s">
        <v>4</v>
      </c>
      <c r="U59" s="214" t="s">
        <v>5</v>
      </c>
      <c r="V59" s="214" t="s">
        <v>24</v>
      </c>
      <c r="W59" s="214" t="s">
        <v>25</v>
      </c>
      <c r="X59" s="214" t="s">
        <v>312</v>
      </c>
      <c r="Y59" s="214"/>
      <c r="Z59" s="214"/>
      <c r="AA59" s="214"/>
      <c r="AC59" s="213" t="s">
        <v>403</v>
      </c>
      <c r="AD59" s="214" t="s">
        <v>1</v>
      </c>
      <c r="AE59" s="214" t="s">
        <v>3</v>
      </c>
      <c r="AF59" s="214" t="s">
        <v>316</v>
      </c>
      <c r="AG59" s="214" t="s">
        <v>317</v>
      </c>
      <c r="AH59" s="214" t="s">
        <v>4</v>
      </c>
      <c r="AI59" s="214" t="s">
        <v>5</v>
      </c>
      <c r="AJ59" s="214" t="s">
        <v>24</v>
      </c>
      <c r="AK59" s="214" t="s">
        <v>25</v>
      </c>
      <c r="AL59" s="214" t="s">
        <v>312</v>
      </c>
      <c r="AM59" s="214"/>
      <c r="AN59" s="214"/>
      <c r="AO59" s="214"/>
      <c r="AQ59" s="213"/>
      <c r="AR59" s="214" t="s">
        <v>1</v>
      </c>
      <c r="AS59" s="214" t="s">
        <v>3</v>
      </c>
      <c r="AT59" s="214" t="s">
        <v>316</v>
      </c>
      <c r="AU59" s="214" t="s">
        <v>317</v>
      </c>
      <c r="AV59" s="214" t="s">
        <v>4</v>
      </c>
      <c r="AW59" s="214" t="s">
        <v>5</v>
      </c>
      <c r="AX59" s="214" t="s">
        <v>24</v>
      </c>
      <c r="AY59" s="214" t="s">
        <v>25</v>
      </c>
      <c r="AZ59" s="214" t="s">
        <v>312</v>
      </c>
      <c r="BA59" s="214"/>
      <c r="BB59" s="214"/>
      <c r="BC59" s="214"/>
      <c r="BE59" s="213" t="s">
        <v>402</v>
      </c>
      <c r="BF59" s="214" t="s">
        <v>1</v>
      </c>
      <c r="BG59" s="214" t="s">
        <v>3</v>
      </c>
      <c r="BH59" s="214" t="s">
        <v>316</v>
      </c>
      <c r="BI59" s="214" t="s">
        <v>317</v>
      </c>
      <c r="BJ59" s="214" t="s">
        <v>4</v>
      </c>
      <c r="BK59" s="214" t="s">
        <v>5</v>
      </c>
      <c r="BL59" s="214" t="s">
        <v>24</v>
      </c>
      <c r="BM59" s="214" t="s">
        <v>25</v>
      </c>
      <c r="BN59" s="214" t="s">
        <v>312</v>
      </c>
      <c r="BO59" s="214"/>
      <c r="BP59" s="214"/>
      <c r="BQ59" s="214"/>
    </row>
    <row r="60" spans="1:69">
      <c r="A60" s="144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O60" s="144"/>
      <c r="P60" s="190"/>
      <c r="Q60" s="190"/>
      <c r="R60" s="190"/>
      <c r="S60" s="190"/>
      <c r="T60" s="190"/>
      <c r="U60" s="190"/>
      <c r="V60" s="190"/>
      <c r="W60" s="190"/>
      <c r="X60" s="190"/>
      <c r="Y60" s="190"/>
      <c r="Z60" s="190"/>
      <c r="AA60" s="190"/>
      <c r="AC60" s="144"/>
      <c r="AD60" s="190"/>
      <c r="AE60" s="190"/>
      <c r="AF60" s="190"/>
      <c r="AG60" s="190"/>
      <c r="AH60" s="190"/>
      <c r="AI60" s="190"/>
      <c r="AJ60" s="190"/>
      <c r="AK60" s="190"/>
      <c r="AL60" s="190"/>
      <c r="AM60" s="190"/>
      <c r="AN60" s="190"/>
      <c r="AO60" s="190"/>
      <c r="AQ60" s="144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90"/>
      <c r="BE60" s="144"/>
      <c r="BF60" s="190"/>
      <c r="BG60" s="190"/>
      <c r="BH60" s="190"/>
      <c r="BI60" s="190"/>
      <c r="BJ60" s="190"/>
      <c r="BK60" s="190"/>
      <c r="BL60" s="190"/>
      <c r="BM60" s="190"/>
      <c r="BN60" s="190"/>
      <c r="BO60" s="190"/>
      <c r="BP60" s="190"/>
      <c r="BQ60" s="190"/>
    </row>
    <row r="61" spans="1:69">
      <c r="A61" s="144" t="s">
        <v>303</v>
      </c>
      <c r="B61" s="193"/>
      <c r="C61" s="196">
        <v>0.1331563605727939</v>
      </c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O61" s="144" t="s">
        <v>303</v>
      </c>
      <c r="P61" s="193"/>
      <c r="Q61" s="196">
        <v>0.1331563605727939</v>
      </c>
      <c r="R61" s="193"/>
      <c r="S61" s="193"/>
      <c r="T61" s="193"/>
      <c r="U61" s="193"/>
      <c r="V61" s="193"/>
      <c r="W61" s="193"/>
      <c r="X61" s="193"/>
      <c r="Y61" s="193"/>
      <c r="Z61" s="193"/>
      <c r="AA61" s="193"/>
      <c r="AC61" s="144" t="s">
        <v>303</v>
      </c>
      <c r="AD61" s="193"/>
      <c r="AE61" s="196">
        <v>0.1331563605727939</v>
      </c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Q61" s="144" t="s">
        <v>303</v>
      </c>
      <c r="AR61" s="193"/>
      <c r="AS61" s="196">
        <v>0.1331563605727939</v>
      </c>
      <c r="AT61" s="193"/>
      <c r="AU61" s="193"/>
      <c r="AV61" s="193"/>
      <c r="AW61" s="193"/>
      <c r="AX61" s="193"/>
      <c r="AY61" s="193"/>
      <c r="AZ61" s="193"/>
      <c r="BA61" s="193"/>
      <c r="BB61" s="193"/>
      <c r="BC61" s="193"/>
      <c r="BE61" s="144" t="s">
        <v>303</v>
      </c>
      <c r="BF61" s="193"/>
      <c r="BG61" s="196">
        <v>0.1331563605727939</v>
      </c>
      <c r="BH61" s="193"/>
      <c r="BI61" s="193"/>
      <c r="BJ61" s="193"/>
      <c r="BK61" s="193"/>
      <c r="BL61" s="193"/>
      <c r="BM61" s="193"/>
      <c r="BN61" s="193"/>
      <c r="BO61" s="193"/>
      <c r="BP61" s="193"/>
      <c r="BQ61" s="193"/>
    </row>
    <row r="62" spans="1:69">
      <c r="A62" s="144"/>
      <c r="B62" s="4"/>
      <c r="C62" s="4"/>
      <c r="D62" s="4"/>
      <c r="E62" s="4"/>
      <c r="F62" s="4"/>
      <c r="G62" s="4"/>
      <c r="H62" s="4"/>
      <c r="I62" s="4"/>
      <c r="J62" s="3"/>
      <c r="K62" s="3"/>
      <c r="L62" s="3"/>
      <c r="M62" s="3"/>
      <c r="O62" s="144"/>
      <c r="P62" s="4"/>
      <c r="Q62" s="4"/>
      <c r="R62" s="4"/>
      <c r="S62" s="4"/>
      <c r="T62" s="4"/>
      <c r="U62" s="4"/>
      <c r="V62" s="4"/>
      <c r="W62" s="4"/>
      <c r="X62" s="3"/>
      <c r="Y62" s="3"/>
      <c r="Z62" s="3"/>
      <c r="AA62" s="3"/>
      <c r="AC62" s="144"/>
      <c r="AD62" s="4"/>
      <c r="AE62" s="4"/>
      <c r="AF62" s="4"/>
      <c r="AG62" s="4"/>
      <c r="AH62" s="4"/>
      <c r="AI62" s="4"/>
      <c r="AJ62" s="4"/>
      <c r="AK62" s="4"/>
      <c r="AL62" s="3"/>
      <c r="AM62" s="3"/>
      <c r="AN62" s="3"/>
      <c r="AO62" s="3"/>
      <c r="AQ62" s="144"/>
      <c r="AR62" s="4"/>
      <c r="AS62" s="4"/>
      <c r="AT62" s="4"/>
      <c r="AU62" s="4"/>
      <c r="AV62" s="4"/>
      <c r="AW62" s="4"/>
      <c r="AX62" s="4"/>
      <c r="AY62" s="4"/>
      <c r="AZ62" s="3"/>
      <c r="BA62" s="3"/>
      <c r="BB62" s="3"/>
      <c r="BC62" s="3"/>
      <c r="BE62" s="144"/>
      <c r="BF62" s="4"/>
      <c r="BG62" s="4"/>
      <c r="BH62" s="4"/>
      <c r="BI62" s="4"/>
      <c r="BJ62" s="4"/>
      <c r="BK62" s="4"/>
      <c r="BL62" s="4"/>
      <c r="BM62" s="4"/>
      <c r="BN62" s="3"/>
      <c r="BO62" s="3"/>
      <c r="BP62" s="3"/>
      <c r="BQ62" s="3"/>
    </row>
    <row r="63" spans="1:69">
      <c r="A63" s="144" t="s">
        <v>7</v>
      </c>
      <c r="B63" s="145">
        <v>0.23987579151002175</v>
      </c>
      <c r="C63" s="11">
        <v>7.9200000000000007E-2</v>
      </c>
      <c r="D63" s="11">
        <v>4.2299999999999997E-2</v>
      </c>
      <c r="E63" s="11">
        <v>9.8500000000000004E-2</v>
      </c>
      <c r="F63" s="5">
        <v>2.3627765463737144E-2</v>
      </c>
      <c r="G63" s="5">
        <v>1.0146745980873919E-2</v>
      </c>
      <c r="H63" s="94">
        <v>1.1867612293144212</v>
      </c>
      <c r="I63" s="94">
        <v>-0.54778031038369435</v>
      </c>
      <c r="J63" s="145">
        <v>-4.8374435795119762E-2</v>
      </c>
      <c r="K63" s="207">
        <v>40786</v>
      </c>
      <c r="L63" s="207">
        <v>40847</v>
      </c>
      <c r="M63" s="145">
        <v>-1.1603856075205081E-2</v>
      </c>
      <c r="O63" s="144" t="s">
        <v>7</v>
      </c>
      <c r="P63" s="145">
        <v>0.23987579151002175</v>
      </c>
      <c r="Q63" s="11">
        <v>7.9200000000000007E-2</v>
      </c>
      <c r="R63" s="11">
        <v>4.2299999999999997E-2</v>
      </c>
      <c r="S63" s="11">
        <v>9.8500000000000004E-2</v>
      </c>
      <c r="T63" s="5">
        <v>1.8998162687593724E-2</v>
      </c>
      <c r="U63" s="5">
        <v>1.0146745980873919E-2</v>
      </c>
      <c r="V63" s="94">
        <v>1.1867612293144212</v>
      </c>
      <c r="W63" s="94">
        <v>-0.54778031038369435</v>
      </c>
      <c r="X63" s="145">
        <v>-4.8374435795119762E-2</v>
      </c>
      <c r="Y63" s="207">
        <v>40786</v>
      </c>
      <c r="Z63" s="207">
        <v>40847</v>
      </c>
      <c r="AA63" s="145">
        <v>-1.1603856075205081E-2</v>
      </c>
      <c r="AC63" s="144" t="s">
        <v>7</v>
      </c>
      <c r="AD63" s="145">
        <v>0.23987579151002175</v>
      </c>
      <c r="AE63" s="11">
        <v>7.9200000000000007E-2</v>
      </c>
      <c r="AF63" s="11">
        <v>4.2299999999999997E-2</v>
      </c>
      <c r="AG63" s="11">
        <v>9.8500000000000004E-2</v>
      </c>
      <c r="AH63" s="5">
        <v>2.3627765463737144E-2</v>
      </c>
      <c r="AI63" s="5">
        <v>1.0146745980873919E-2</v>
      </c>
      <c r="AJ63" s="94">
        <v>1.1867612293144212</v>
      </c>
      <c r="AK63" s="94">
        <v>-0.54778031038369435</v>
      </c>
      <c r="AL63" s="145">
        <v>-4.8374435795119762E-2</v>
      </c>
      <c r="AM63" s="207">
        <v>40786</v>
      </c>
      <c r="AN63" s="207">
        <v>40847</v>
      </c>
      <c r="AO63" s="145">
        <v>-1.1603856075205081E-2</v>
      </c>
      <c r="AQ63" s="144" t="s">
        <v>7</v>
      </c>
      <c r="AR63" s="145">
        <v>0.23987579151002175</v>
      </c>
      <c r="AS63" s="11">
        <v>7.9200000000000007E-2</v>
      </c>
      <c r="AT63" s="11">
        <v>4.2299999999999997E-2</v>
      </c>
      <c r="AU63" s="11">
        <v>9.8500000000000004E-2</v>
      </c>
      <c r="AV63" s="5">
        <v>1.8998162687593724E-2</v>
      </c>
      <c r="AW63" s="5">
        <v>1.0146745980873919E-2</v>
      </c>
      <c r="AX63" s="94">
        <v>1.1867612293144212</v>
      </c>
      <c r="AY63" s="94">
        <v>-0.54778031038369435</v>
      </c>
      <c r="AZ63" s="145">
        <v>-4.8374435795119762E-2</v>
      </c>
      <c r="BA63" s="207">
        <v>40786</v>
      </c>
      <c r="BB63" s="207">
        <v>40847</v>
      </c>
      <c r="BC63" s="145">
        <v>-1.1603856075205081E-2</v>
      </c>
      <c r="BE63" s="144" t="s">
        <v>7</v>
      </c>
      <c r="BF63" s="145">
        <v>0.23987579151002175</v>
      </c>
      <c r="BG63" s="11">
        <v>7.9200000000000007E-2</v>
      </c>
      <c r="BH63" s="11">
        <v>4.2299999999999997E-2</v>
      </c>
      <c r="BI63" s="11">
        <v>9.8500000000000004E-2</v>
      </c>
      <c r="BJ63" s="5">
        <v>2.3627765463737144E-2</v>
      </c>
      <c r="BK63" s="5">
        <v>1.0146745980873919E-2</v>
      </c>
      <c r="BL63" s="94">
        <v>1.1867612293144212</v>
      </c>
      <c r="BM63" s="94">
        <v>-0.54778031038369435</v>
      </c>
      <c r="BN63" s="145">
        <v>-4.8374435795119762E-2</v>
      </c>
      <c r="BO63" s="207">
        <v>40786</v>
      </c>
      <c r="BP63" s="207">
        <v>40847</v>
      </c>
      <c r="BQ63" s="145">
        <v>-1.1603856075205081E-2</v>
      </c>
    </row>
    <row r="64" spans="1:69">
      <c r="A64" s="1" t="s">
        <v>8</v>
      </c>
      <c r="B64" s="145">
        <v>0</v>
      </c>
      <c r="C64" s="11">
        <v>7.9200000000000007E-2</v>
      </c>
      <c r="D64" s="11">
        <v>4.2299999999999997E-2</v>
      </c>
      <c r="E64" s="11">
        <v>9.8500000000000004E-2</v>
      </c>
      <c r="F64" s="5">
        <v>0</v>
      </c>
      <c r="G64" s="5">
        <v>0</v>
      </c>
      <c r="H64" s="94">
        <v>1.1867612293144212</v>
      </c>
      <c r="I64" s="94">
        <v>-0.54778031038369435</v>
      </c>
      <c r="J64" s="145">
        <v>-4.8374435795119762E-2</v>
      </c>
      <c r="K64" s="207">
        <v>40786</v>
      </c>
      <c r="L64" s="207">
        <v>40847</v>
      </c>
      <c r="M64" s="145">
        <v>0</v>
      </c>
      <c r="O64" s="1" t="s">
        <v>8</v>
      </c>
      <c r="P64" s="145">
        <v>0</v>
      </c>
      <c r="Q64" s="11">
        <v>7.9200000000000007E-2</v>
      </c>
      <c r="R64" s="11">
        <v>4.2299999999999997E-2</v>
      </c>
      <c r="S64" s="11">
        <v>9.8500000000000004E-2</v>
      </c>
      <c r="T64" s="5">
        <v>0</v>
      </c>
      <c r="U64" s="5">
        <v>0</v>
      </c>
      <c r="V64" s="94">
        <v>1.1867612293144212</v>
      </c>
      <c r="W64" s="94">
        <v>-0.54778031038369435</v>
      </c>
      <c r="X64" s="145">
        <v>-4.8374435795119762E-2</v>
      </c>
      <c r="Y64" s="207">
        <v>40786</v>
      </c>
      <c r="Z64" s="207">
        <v>40847</v>
      </c>
      <c r="AA64" s="145">
        <v>0</v>
      </c>
      <c r="AC64" s="1" t="s">
        <v>8</v>
      </c>
      <c r="AD64" s="145">
        <v>0</v>
      </c>
      <c r="AE64" s="11">
        <v>7.9200000000000007E-2</v>
      </c>
      <c r="AF64" s="11">
        <v>4.2299999999999997E-2</v>
      </c>
      <c r="AG64" s="11">
        <v>9.8500000000000004E-2</v>
      </c>
      <c r="AH64" s="5">
        <v>0</v>
      </c>
      <c r="AI64" s="5">
        <v>0</v>
      </c>
      <c r="AJ64" s="94">
        <v>1.1867612293144212</v>
      </c>
      <c r="AK64" s="94">
        <v>-0.54778031038369435</v>
      </c>
      <c r="AL64" s="145">
        <v>-4.8374435795119762E-2</v>
      </c>
      <c r="AM64" s="207">
        <v>40786</v>
      </c>
      <c r="AN64" s="207">
        <v>40847</v>
      </c>
      <c r="AO64" s="145">
        <v>0</v>
      </c>
      <c r="AQ64" s="1" t="s">
        <v>8</v>
      </c>
      <c r="AR64" s="145">
        <v>0</v>
      </c>
      <c r="AS64" s="11">
        <v>7.9200000000000007E-2</v>
      </c>
      <c r="AT64" s="11">
        <v>4.2299999999999997E-2</v>
      </c>
      <c r="AU64" s="11">
        <v>9.8500000000000004E-2</v>
      </c>
      <c r="AV64" s="5">
        <v>0</v>
      </c>
      <c r="AW64" s="5">
        <v>0</v>
      </c>
      <c r="AX64" s="94">
        <v>1.1867612293144212</v>
      </c>
      <c r="AY64" s="94">
        <v>-0.54778031038369435</v>
      </c>
      <c r="AZ64" s="145">
        <v>-4.8374435795119762E-2</v>
      </c>
      <c r="BA64" s="207">
        <v>40786</v>
      </c>
      <c r="BB64" s="207">
        <v>40847</v>
      </c>
      <c r="BC64" s="145">
        <v>0</v>
      </c>
      <c r="BE64" s="1" t="s">
        <v>8</v>
      </c>
      <c r="BF64" s="145">
        <v>0</v>
      </c>
      <c r="BG64" s="11">
        <v>7.9200000000000007E-2</v>
      </c>
      <c r="BH64" s="11">
        <v>4.2299999999999997E-2</v>
      </c>
      <c r="BI64" s="11">
        <v>9.8500000000000004E-2</v>
      </c>
      <c r="BJ64" s="5">
        <v>0</v>
      </c>
      <c r="BK64" s="5">
        <v>0</v>
      </c>
      <c r="BL64" s="94">
        <v>1.1867612293144212</v>
      </c>
      <c r="BM64" s="94">
        <v>-0.54778031038369435</v>
      </c>
      <c r="BN64" s="145">
        <v>-4.8374435795119762E-2</v>
      </c>
      <c r="BO64" s="207">
        <v>40786</v>
      </c>
      <c r="BP64" s="207">
        <v>40847</v>
      </c>
      <c r="BQ64" s="145">
        <v>0</v>
      </c>
    </row>
    <row r="65" spans="1:69">
      <c r="A65" s="1" t="s">
        <v>9</v>
      </c>
      <c r="B65" s="145">
        <v>0.17583022434024639</v>
      </c>
      <c r="C65" s="11">
        <v>7.5800000000000006E-2</v>
      </c>
      <c r="D65" s="11">
        <v>3.5099999999999999E-2</v>
      </c>
      <c r="E65" s="11">
        <v>0.10589999999999999</v>
      </c>
      <c r="F65" s="5">
        <v>1.8620420757632091E-2</v>
      </c>
      <c r="G65" s="5">
        <v>6.1716408743426486E-3</v>
      </c>
      <c r="H65" s="94">
        <v>1.3333333333333337</v>
      </c>
      <c r="I65" s="94">
        <v>-0.54160869284980073</v>
      </c>
      <c r="J65" s="145">
        <v>-0.1242404770089392</v>
      </c>
      <c r="K65" s="207">
        <v>39843</v>
      </c>
      <c r="L65" s="207">
        <v>40056</v>
      </c>
      <c r="M65" s="145">
        <v>-2.1845230944621003E-2</v>
      </c>
      <c r="O65" s="1" t="s">
        <v>9</v>
      </c>
      <c r="P65" s="145">
        <v>0.17583022434024639</v>
      </c>
      <c r="Q65" s="11">
        <v>7.5800000000000006E-2</v>
      </c>
      <c r="R65" s="11">
        <v>3.5099999999999999E-2</v>
      </c>
      <c r="S65" s="11">
        <v>0.10589999999999999</v>
      </c>
      <c r="T65" s="5">
        <v>1.3327931004990677E-2</v>
      </c>
      <c r="U65" s="5">
        <v>6.1716408743426486E-3</v>
      </c>
      <c r="V65" s="94">
        <v>1.3333333333333337</v>
      </c>
      <c r="W65" s="94">
        <v>-0.54160869284980073</v>
      </c>
      <c r="X65" s="145">
        <v>-0.1242404770089392</v>
      </c>
      <c r="Y65" s="207">
        <v>39843</v>
      </c>
      <c r="Z65" s="207">
        <v>40056</v>
      </c>
      <c r="AA65" s="145">
        <v>-2.1845230944621003E-2</v>
      </c>
      <c r="AC65" s="1" t="s">
        <v>9</v>
      </c>
      <c r="AD65" s="145">
        <v>0.17583022434024639</v>
      </c>
      <c r="AE65" s="11">
        <v>7.5800000000000006E-2</v>
      </c>
      <c r="AF65" s="11">
        <v>3.5099999999999999E-2</v>
      </c>
      <c r="AG65" s="11">
        <v>0.10589999999999999</v>
      </c>
      <c r="AH65" s="5">
        <v>1.8620420757632091E-2</v>
      </c>
      <c r="AI65" s="5">
        <v>6.1716408743426486E-3</v>
      </c>
      <c r="AJ65" s="94">
        <v>1.3333333333333337</v>
      </c>
      <c r="AK65" s="94">
        <v>-0.54160869284980073</v>
      </c>
      <c r="AL65" s="145">
        <v>-0.1242404770089392</v>
      </c>
      <c r="AM65" s="207">
        <v>39843</v>
      </c>
      <c r="AN65" s="207">
        <v>40056</v>
      </c>
      <c r="AO65" s="145">
        <v>-2.1845230944621003E-2</v>
      </c>
      <c r="AQ65" s="1" t="s">
        <v>9</v>
      </c>
      <c r="AR65" s="145">
        <v>0.17583022434024639</v>
      </c>
      <c r="AS65" s="11">
        <v>7.5800000000000006E-2</v>
      </c>
      <c r="AT65" s="11">
        <v>3.5099999999999999E-2</v>
      </c>
      <c r="AU65" s="11">
        <v>0.10589999999999999</v>
      </c>
      <c r="AV65" s="5">
        <v>1.3327931004990677E-2</v>
      </c>
      <c r="AW65" s="5">
        <v>6.1716408743426486E-3</v>
      </c>
      <c r="AX65" s="94">
        <v>1.3333333333333337</v>
      </c>
      <c r="AY65" s="94">
        <v>-0.54160869284980073</v>
      </c>
      <c r="AZ65" s="145">
        <v>-0.1242404770089392</v>
      </c>
      <c r="BA65" s="207">
        <v>39843</v>
      </c>
      <c r="BB65" s="207">
        <v>40056</v>
      </c>
      <c r="BC65" s="145">
        <v>-2.1845230944621003E-2</v>
      </c>
      <c r="BE65" s="1" t="s">
        <v>9</v>
      </c>
      <c r="BF65" s="145">
        <v>0.17583022434024639</v>
      </c>
      <c r="BG65" s="11">
        <v>7.5800000000000006E-2</v>
      </c>
      <c r="BH65" s="11">
        <v>3.5099999999999999E-2</v>
      </c>
      <c r="BI65" s="11">
        <v>0.10589999999999999</v>
      </c>
      <c r="BJ65" s="5">
        <v>1.8620420757632091E-2</v>
      </c>
      <c r="BK65" s="5">
        <v>6.1716408743426486E-3</v>
      </c>
      <c r="BL65" s="94">
        <v>1.3333333333333337</v>
      </c>
      <c r="BM65" s="94">
        <v>-0.54160869284980073</v>
      </c>
      <c r="BN65" s="145">
        <v>-0.1242404770089392</v>
      </c>
      <c r="BO65" s="207">
        <v>39843</v>
      </c>
      <c r="BP65" s="207">
        <v>40056</v>
      </c>
      <c r="BQ65" s="145">
        <v>-2.1845230944621003E-2</v>
      </c>
    </row>
    <row r="66" spans="1:69">
      <c r="A66" s="1" t="s">
        <v>10</v>
      </c>
      <c r="B66" s="218">
        <v>4.1991527457190814E-2</v>
      </c>
      <c r="C66" s="5">
        <v>6.6453926402839425E-2</v>
      </c>
      <c r="D66" s="11">
        <v>6.4358054875209916E-2</v>
      </c>
      <c r="E66" s="11">
        <v>0.13640159005740696</v>
      </c>
      <c r="F66" s="5">
        <v>5.7277111141000895E-3</v>
      </c>
      <c r="G66" s="5">
        <v>2.7024930283837704E-3</v>
      </c>
      <c r="H66" s="94">
        <v>0.58196175250265847</v>
      </c>
      <c r="I66" s="94">
        <v>-0.48901507777058612</v>
      </c>
      <c r="J66" s="145">
        <v>-0.35355287131385105</v>
      </c>
      <c r="K66" s="207">
        <v>39233</v>
      </c>
      <c r="L66" s="207">
        <v>39721</v>
      </c>
      <c r="M66" s="145">
        <v>-1.485627936379999E-2</v>
      </c>
      <c r="O66" s="1" t="s">
        <v>10</v>
      </c>
      <c r="P66" s="218">
        <v>4.2019965241950986E-2</v>
      </c>
      <c r="Q66" s="5">
        <v>6.6453926402839425E-2</v>
      </c>
      <c r="R66" s="11">
        <v>6.4358054875209916E-2</v>
      </c>
      <c r="S66" s="11">
        <v>0.13640159005740696</v>
      </c>
      <c r="T66" s="5">
        <v>3.0805604056717358E-3</v>
      </c>
      <c r="U66" s="5">
        <v>2.7043232288958951E-3</v>
      </c>
      <c r="V66" s="94">
        <v>0.58196175250265847</v>
      </c>
      <c r="W66" s="94">
        <v>-0.48901507777058612</v>
      </c>
      <c r="X66" s="145">
        <v>-0.35355287131385105</v>
      </c>
      <c r="Y66" s="207">
        <v>39233</v>
      </c>
      <c r="Z66" s="207">
        <v>39721</v>
      </c>
      <c r="AA66" s="145">
        <v>-1.485627936379999E-2</v>
      </c>
      <c r="AC66" s="1" t="s">
        <v>10</v>
      </c>
      <c r="AD66" s="218">
        <v>3.330025620629342E-2</v>
      </c>
      <c r="AE66" s="5">
        <v>6.6453926402839425E-2</v>
      </c>
      <c r="AF66" s="11">
        <v>6.4358054875209916E-2</v>
      </c>
      <c r="AG66" s="11">
        <v>0.13640159005740696</v>
      </c>
      <c r="AH66" s="5">
        <v>4.5422078958574572E-3</v>
      </c>
      <c r="AI66" s="5">
        <v>2.1431397162831817E-3</v>
      </c>
      <c r="AJ66" s="94">
        <v>0.58196175250265847</v>
      </c>
      <c r="AK66" s="94">
        <v>-0.48901507777058612</v>
      </c>
      <c r="AL66" s="145">
        <v>-0.35355287131385105</v>
      </c>
      <c r="AM66" s="207">
        <v>39233</v>
      </c>
      <c r="AN66" s="207">
        <v>39721</v>
      </c>
      <c r="AO66" s="145">
        <v>-1.1773401197221927E-2</v>
      </c>
      <c r="AQ66" s="1" t="s">
        <v>10</v>
      </c>
      <c r="AR66" s="218">
        <v>3.330025620629342E-2</v>
      </c>
      <c r="AS66" s="5">
        <v>6.6453926402839425E-2</v>
      </c>
      <c r="AT66" s="11">
        <v>6.4358054875209916E-2</v>
      </c>
      <c r="AU66" s="11">
        <v>0.13640159005740696</v>
      </c>
      <c r="AV66" s="5">
        <v>3.0805604056717358E-3</v>
      </c>
      <c r="AW66" s="5">
        <v>2.1431397162831817E-3</v>
      </c>
      <c r="AX66" s="94">
        <v>0.58196175250265847</v>
      </c>
      <c r="AY66" s="94">
        <v>-0.48901507777058612</v>
      </c>
      <c r="AZ66" s="145">
        <v>-0.35355287131385105</v>
      </c>
      <c r="BA66" s="207">
        <v>39233</v>
      </c>
      <c r="BB66" s="207">
        <v>39721</v>
      </c>
      <c r="BC66" s="145">
        <v>-1.1773401197221927E-2</v>
      </c>
      <c r="BE66" s="1" t="s">
        <v>10</v>
      </c>
      <c r="BF66" s="218">
        <v>3.330025620629342E-2</v>
      </c>
      <c r="BG66" s="5">
        <v>6.6453926402839425E-2</v>
      </c>
      <c r="BH66" s="11">
        <v>6.4358054875209916E-2</v>
      </c>
      <c r="BI66" s="11">
        <v>0.13640159005740696</v>
      </c>
      <c r="BJ66" s="5">
        <v>4.5422078958574572E-3</v>
      </c>
      <c r="BK66" s="5">
        <v>2.1431397162831817E-3</v>
      </c>
      <c r="BL66" s="94">
        <v>0.58196175250265847</v>
      </c>
      <c r="BM66" s="94">
        <v>-0.48901507777058612</v>
      </c>
      <c r="BN66" s="145">
        <v>-0.35355287131385105</v>
      </c>
      <c r="BO66" s="207">
        <v>39233</v>
      </c>
      <c r="BP66" s="207">
        <v>39721</v>
      </c>
      <c r="BQ66" s="145">
        <v>-1.1773401197221927E-2</v>
      </c>
    </row>
    <row r="67" spans="1:69">
      <c r="A67" s="12" t="s">
        <v>11</v>
      </c>
      <c r="B67" s="218">
        <v>6.147192973125612E-2</v>
      </c>
      <c r="C67" s="11">
        <v>9.4833990829551462E-2</v>
      </c>
      <c r="D67" s="11">
        <v>4.1106344416393388E-2</v>
      </c>
      <c r="E67" s="11">
        <v>0.12411535340860394</v>
      </c>
      <c r="F67" s="5">
        <v>7.629610283303721E-3</v>
      </c>
      <c r="G67" s="5">
        <v>2.5268863154733466E-3</v>
      </c>
      <c r="H67" s="94">
        <v>1.6015530391774897</v>
      </c>
      <c r="I67" s="94">
        <v>-0.30876413506296996</v>
      </c>
      <c r="J67" s="145">
        <v>-0.28897458173929291</v>
      </c>
      <c r="K67" s="207">
        <v>39598</v>
      </c>
      <c r="L67" s="207">
        <v>39721</v>
      </c>
      <c r="M67" s="145">
        <v>-1.7775855320009283E-2</v>
      </c>
      <c r="O67" s="12" t="s">
        <v>11</v>
      </c>
      <c r="P67" s="218">
        <v>6.1513560165116193E-2</v>
      </c>
      <c r="Q67" s="11">
        <v>9.4833990829551462E-2</v>
      </c>
      <c r="R67" s="11">
        <v>4.1106344416393388E-2</v>
      </c>
      <c r="S67" s="11">
        <v>0.12411535340860394</v>
      </c>
      <c r="T67" s="5">
        <v>6.4355887560593097E-3</v>
      </c>
      <c r="U67" s="5">
        <v>2.5285975904258029E-3</v>
      </c>
      <c r="V67" s="94">
        <v>1.6015530391774897</v>
      </c>
      <c r="W67" s="94">
        <v>-0.30876413506296996</v>
      </c>
      <c r="X67" s="145">
        <v>-0.28897458173929291</v>
      </c>
      <c r="Y67" s="207">
        <v>39598</v>
      </c>
      <c r="Z67" s="207">
        <v>39721</v>
      </c>
      <c r="AA67" s="145">
        <v>-1.7775855320009283E-2</v>
      </c>
      <c r="AC67" s="12" t="s">
        <v>11</v>
      </c>
      <c r="AD67" s="218">
        <v>4.8748667493293388E-2</v>
      </c>
      <c r="AE67" s="11">
        <v>9.4833990829551462E-2</v>
      </c>
      <c r="AF67" s="11">
        <v>4.1106344416393388E-2</v>
      </c>
      <c r="AG67" s="11">
        <v>0.12411535340860394</v>
      </c>
      <c r="AH67" s="5">
        <v>6.0504580941286319E-3</v>
      </c>
      <c r="AI67" s="5">
        <v>2.0038795158195586E-3</v>
      </c>
      <c r="AJ67" s="94">
        <v>1.6015530391774897</v>
      </c>
      <c r="AK67" s="94">
        <v>-0.30876413506296996</v>
      </c>
      <c r="AL67" s="145">
        <v>-0.28897458173929291</v>
      </c>
      <c r="AM67" s="207">
        <v>39598</v>
      </c>
      <c r="AN67" s="207">
        <v>39721</v>
      </c>
      <c r="AO67" s="145">
        <v>-1.4087125799222321E-2</v>
      </c>
      <c r="AQ67" s="12" t="s">
        <v>11</v>
      </c>
      <c r="AR67" s="218">
        <v>4.8748667493293388E-2</v>
      </c>
      <c r="AS67" s="11">
        <v>9.4833990829551462E-2</v>
      </c>
      <c r="AT67" s="11">
        <v>4.1106344416393388E-2</v>
      </c>
      <c r="AU67" s="11">
        <v>0.12411535340860394</v>
      </c>
      <c r="AV67" s="5">
        <v>6.4355887560593097E-3</v>
      </c>
      <c r="AW67" s="5">
        <v>2.0038795158195586E-3</v>
      </c>
      <c r="AX67" s="94">
        <v>1.6015530391774897</v>
      </c>
      <c r="AY67" s="94">
        <v>-0.30876413506296996</v>
      </c>
      <c r="AZ67" s="145">
        <v>-0.28897458173929291</v>
      </c>
      <c r="BA67" s="207">
        <v>39598</v>
      </c>
      <c r="BB67" s="207">
        <v>39721</v>
      </c>
      <c r="BC67" s="145">
        <v>-1.4087125799222321E-2</v>
      </c>
      <c r="BE67" s="12" t="s">
        <v>11</v>
      </c>
      <c r="BF67" s="218">
        <v>4.8748667493293388E-2</v>
      </c>
      <c r="BG67" s="11">
        <v>9.4833990829551462E-2</v>
      </c>
      <c r="BH67" s="11">
        <v>4.1106344416393388E-2</v>
      </c>
      <c r="BI67" s="11">
        <v>0.12411535340860394</v>
      </c>
      <c r="BJ67" s="5">
        <v>6.0504580941286319E-3</v>
      </c>
      <c r="BK67" s="5">
        <v>2.0038795158195586E-3</v>
      </c>
      <c r="BL67" s="94">
        <v>1.6015530391774897</v>
      </c>
      <c r="BM67" s="94">
        <v>-0.30876413506296996</v>
      </c>
      <c r="BN67" s="145">
        <v>-0.28897458173929291</v>
      </c>
      <c r="BO67" s="207">
        <v>39598</v>
      </c>
      <c r="BP67" s="207">
        <v>39721</v>
      </c>
      <c r="BQ67" s="145">
        <v>-1.4087125799222321E-2</v>
      </c>
    </row>
    <row r="68" spans="1:69">
      <c r="A68" s="12" t="s">
        <v>12</v>
      </c>
      <c r="B68" s="218">
        <v>0.10308580948034474</v>
      </c>
      <c r="C68" s="11">
        <v>0.14273397801144472</v>
      </c>
      <c r="D68" s="11">
        <v>8.7138349747630517E-2</v>
      </c>
      <c r="E68" s="11">
        <v>0.14685108970109187</v>
      </c>
      <c r="F68" s="5">
        <v>1.5138263454907772E-2</v>
      </c>
      <c r="G68" s="5">
        <v>8.9827273205158858E-3</v>
      </c>
      <c r="H68" s="94">
        <v>1.3052115209989663</v>
      </c>
      <c r="I68" s="94">
        <v>6.5219927602482131E-2</v>
      </c>
      <c r="J68" s="145">
        <v>-0.2950228536282396</v>
      </c>
      <c r="K68" s="207">
        <v>35915</v>
      </c>
      <c r="L68" s="207">
        <v>35976</v>
      </c>
      <c r="M68" s="145">
        <v>-3.0433265954258503E-2</v>
      </c>
      <c r="O68" s="12" t="s">
        <v>12</v>
      </c>
      <c r="P68" s="218">
        <v>0.10315562194584314</v>
      </c>
      <c r="Q68" s="11">
        <v>0.14273397801144472</v>
      </c>
      <c r="R68" s="11">
        <v>8.7138349747630517E-2</v>
      </c>
      <c r="S68" s="11">
        <v>0.14685108970109187</v>
      </c>
      <c r="T68" s="5">
        <v>1.624327757342325E-2</v>
      </c>
      <c r="U68" s="5">
        <v>8.9888106635512294E-3</v>
      </c>
      <c r="V68" s="94">
        <v>1.3052115209989663</v>
      </c>
      <c r="W68" s="94">
        <v>6.5219927602482131E-2</v>
      </c>
      <c r="X68" s="145">
        <v>-0.2950228536282396</v>
      </c>
      <c r="Y68" s="207">
        <v>35915</v>
      </c>
      <c r="Z68" s="207">
        <v>35976</v>
      </c>
      <c r="AA68" s="145">
        <v>-3.0433265954258503E-2</v>
      </c>
      <c r="AC68" s="12" t="s">
        <v>12</v>
      </c>
      <c r="AD68" s="218">
        <v>8.1749440299075993E-2</v>
      </c>
      <c r="AE68" s="11">
        <v>0.14273397801144472</v>
      </c>
      <c r="AF68" s="11">
        <v>8.7138349747630517E-2</v>
      </c>
      <c r="AG68" s="11">
        <v>0.14685108970109187</v>
      </c>
      <c r="AH68" s="5">
        <v>1.2004994390373664E-2</v>
      </c>
      <c r="AI68" s="5">
        <v>7.1235113204539246E-3</v>
      </c>
      <c r="AJ68" s="94">
        <v>1.3052115209989663</v>
      </c>
      <c r="AK68" s="94">
        <v>6.5219927602482131E-2</v>
      </c>
      <c r="AL68" s="145">
        <v>-0.2950228536282396</v>
      </c>
      <c r="AM68" s="207">
        <v>35915</v>
      </c>
      <c r="AN68" s="207">
        <v>35976</v>
      </c>
      <c r="AO68" s="145">
        <v>-2.4117953159544809E-2</v>
      </c>
      <c r="AQ68" s="12" t="s">
        <v>12</v>
      </c>
      <c r="AR68" s="218">
        <v>8.1749440299075993E-2</v>
      </c>
      <c r="AS68" s="11">
        <v>0.14273397801144472</v>
      </c>
      <c r="AT68" s="11">
        <v>8.7138349747630517E-2</v>
      </c>
      <c r="AU68" s="11">
        <v>0.14685108970109187</v>
      </c>
      <c r="AV68" s="5">
        <v>1.624327757342325E-2</v>
      </c>
      <c r="AW68" s="5">
        <v>7.1235113204539246E-3</v>
      </c>
      <c r="AX68" s="94">
        <v>1.3052115209989663</v>
      </c>
      <c r="AY68" s="94">
        <v>6.5219927602482131E-2</v>
      </c>
      <c r="AZ68" s="145">
        <v>-0.2950228536282396</v>
      </c>
      <c r="BA68" s="207">
        <v>35915</v>
      </c>
      <c r="BB68" s="207">
        <v>35976</v>
      </c>
      <c r="BC68" s="145">
        <v>-2.4117953159544809E-2</v>
      </c>
      <c r="BE68" s="12" t="s">
        <v>12</v>
      </c>
      <c r="BF68" s="218">
        <v>8.1749440299075993E-2</v>
      </c>
      <c r="BG68" s="11">
        <v>0.14273397801144472</v>
      </c>
      <c r="BH68" s="11">
        <v>8.7138349747630517E-2</v>
      </c>
      <c r="BI68" s="11">
        <v>0.14685108970109187</v>
      </c>
      <c r="BJ68" s="5">
        <v>1.2004994390373664E-2</v>
      </c>
      <c r="BK68" s="5">
        <v>7.1235113204539246E-3</v>
      </c>
      <c r="BL68" s="94">
        <v>1.3052115209989663</v>
      </c>
      <c r="BM68" s="94">
        <v>6.5219927602482131E-2</v>
      </c>
      <c r="BN68" s="145">
        <v>-0.2950228536282396</v>
      </c>
      <c r="BO68" s="207">
        <v>35915</v>
      </c>
      <c r="BP68" s="207">
        <v>35976</v>
      </c>
      <c r="BQ68" s="145">
        <v>-2.4117953159544809E-2</v>
      </c>
    </row>
    <row r="69" spans="1:69">
      <c r="A69" s="12" t="s">
        <v>13</v>
      </c>
      <c r="B69" s="218">
        <v>9.4802813515244388E-2</v>
      </c>
      <c r="C69" s="11">
        <v>7.2213779393044283E-2</v>
      </c>
      <c r="D69" s="11">
        <v>0.2135</v>
      </c>
      <c r="E69" s="11">
        <v>0.26040000000000002</v>
      </c>
      <c r="F69" s="5">
        <v>2.468665263936964E-2</v>
      </c>
      <c r="G69" s="5">
        <v>2.0240400685504676E-2</v>
      </c>
      <c r="H69" s="94">
        <v>0.20240646085735028</v>
      </c>
      <c r="I69" s="94">
        <v>-0.23403448993759451</v>
      </c>
      <c r="J69" s="145">
        <v>-0.4932658830307915</v>
      </c>
      <c r="K69" s="207">
        <v>39386</v>
      </c>
      <c r="L69" s="207">
        <v>39813</v>
      </c>
      <c r="M69" s="145">
        <v>-4.6794662671513651E-2</v>
      </c>
      <c r="O69" s="12" t="s">
        <v>13</v>
      </c>
      <c r="P69" s="218">
        <v>9.4867016514484037E-2</v>
      </c>
      <c r="Q69" s="11">
        <v>7.2213779393044283E-2</v>
      </c>
      <c r="R69" s="11">
        <v>0.2135</v>
      </c>
      <c r="S69" s="11">
        <v>0.26040000000000002</v>
      </c>
      <c r="T69" s="5">
        <v>7.5576836925594056E-3</v>
      </c>
      <c r="U69" s="5">
        <v>2.0254108025842342E-2</v>
      </c>
      <c r="V69" s="94">
        <v>0.20240646085735028</v>
      </c>
      <c r="W69" s="94">
        <v>-0.23403448993759451</v>
      </c>
      <c r="X69" s="145">
        <v>-0.4932658830307915</v>
      </c>
      <c r="Y69" s="207">
        <v>39386</v>
      </c>
      <c r="Z69" s="207">
        <v>39813</v>
      </c>
      <c r="AA69" s="145">
        <v>-4.6794662671513651E-2</v>
      </c>
      <c r="AC69" s="12" t="s">
        <v>13</v>
      </c>
      <c r="AD69" s="218">
        <v>7.5180832189386898E-2</v>
      </c>
      <c r="AE69" s="11">
        <v>7.2213779393044283E-2</v>
      </c>
      <c r="AF69" s="11">
        <v>0.2135</v>
      </c>
      <c r="AG69" s="11">
        <v>0.26040000000000002</v>
      </c>
      <c r="AH69" s="5">
        <v>1.9577088702116351E-2</v>
      </c>
      <c r="AI69" s="5">
        <v>1.6051107672434103E-2</v>
      </c>
      <c r="AJ69" s="94">
        <v>0.20240646085735028</v>
      </c>
      <c r="AK69" s="94">
        <v>-0.23403448993759451</v>
      </c>
      <c r="AL69" s="145">
        <v>-0.4932658830307915</v>
      </c>
      <c r="AM69" s="207">
        <v>39386</v>
      </c>
      <c r="AN69" s="207">
        <v>39813</v>
      </c>
      <c r="AO69" s="145">
        <v>-3.7084139576887679E-2</v>
      </c>
      <c r="AQ69" s="12" t="s">
        <v>13</v>
      </c>
      <c r="AR69" s="218">
        <v>7.5180832189386898E-2</v>
      </c>
      <c r="AS69" s="11">
        <v>7.2213779393044283E-2</v>
      </c>
      <c r="AT69" s="11">
        <v>0.2135</v>
      </c>
      <c r="AU69" s="11">
        <v>0.26040000000000002</v>
      </c>
      <c r="AV69" s="5">
        <v>7.5576836925594056E-3</v>
      </c>
      <c r="AW69" s="5">
        <v>1.6051107672434103E-2</v>
      </c>
      <c r="AX69" s="94">
        <v>0.20240646085735028</v>
      </c>
      <c r="AY69" s="94">
        <v>-0.23403448993759451</v>
      </c>
      <c r="AZ69" s="145">
        <v>-0.4932658830307915</v>
      </c>
      <c r="BA69" s="207">
        <v>39386</v>
      </c>
      <c r="BB69" s="207">
        <v>39813</v>
      </c>
      <c r="BC69" s="145">
        <v>-3.7084139576887679E-2</v>
      </c>
      <c r="BE69" s="12" t="s">
        <v>13</v>
      </c>
      <c r="BF69" s="218">
        <v>7.5180832189386898E-2</v>
      </c>
      <c r="BG69" s="11">
        <v>7.2213779393044283E-2</v>
      </c>
      <c r="BH69" s="11">
        <v>0.2135</v>
      </c>
      <c r="BI69" s="11">
        <v>0.26040000000000002</v>
      </c>
      <c r="BJ69" s="5">
        <v>1.9577088702116351E-2</v>
      </c>
      <c r="BK69" s="5">
        <v>1.6051107672434103E-2</v>
      </c>
      <c r="BL69" s="94">
        <v>0.20240646085735028</v>
      </c>
      <c r="BM69" s="94">
        <v>-0.23403448993759451</v>
      </c>
      <c r="BN69" s="145">
        <v>-0.4932658830307915</v>
      </c>
      <c r="BO69" s="207">
        <v>39386</v>
      </c>
      <c r="BP69" s="207">
        <v>39813</v>
      </c>
      <c r="BQ69" s="145">
        <v>-3.7084139576887679E-2</v>
      </c>
    </row>
    <row r="70" spans="1:69">
      <c r="A70" s="12" t="s">
        <v>14</v>
      </c>
      <c r="B70" s="218">
        <v>5.6689163257123948E-2</v>
      </c>
      <c r="C70" s="11">
        <v>8.6820171425622039E-2</v>
      </c>
      <c r="D70" s="11">
        <v>0.21639854582455037</v>
      </c>
      <c r="E70" s="11">
        <v>0.26131621075891404</v>
      </c>
      <c r="F70" s="5">
        <v>1.4813797333445088E-2</v>
      </c>
      <c r="G70" s="5">
        <v>1.2267452492852153E-2</v>
      </c>
      <c r="H70" s="94">
        <v>0.26719297583681983</v>
      </c>
      <c r="I70" s="94">
        <v>-0.17731846414197722</v>
      </c>
      <c r="J70" s="145">
        <v>-0.56150024681872224</v>
      </c>
      <c r="K70" s="207">
        <v>39386</v>
      </c>
      <c r="L70" s="207">
        <v>39813</v>
      </c>
      <c r="M70" s="145">
        <v>-3.1852535950700651E-2</v>
      </c>
      <c r="O70" s="12" t="s">
        <v>14</v>
      </c>
      <c r="P70" s="218">
        <v>5.672755467369206E-2</v>
      </c>
      <c r="Q70" s="11">
        <v>8.6820171425622039E-2</v>
      </c>
      <c r="R70" s="11">
        <v>0.21639854582455037</v>
      </c>
      <c r="S70" s="11">
        <v>0.26131621075891404</v>
      </c>
      <c r="T70" s="5">
        <v>5.4333551839905719E-3</v>
      </c>
      <c r="U70" s="5">
        <v>1.2275760339569638E-2</v>
      </c>
      <c r="V70" s="94">
        <v>0.26719297583681983</v>
      </c>
      <c r="W70" s="94">
        <v>-0.17731846414197722</v>
      </c>
      <c r="X70" s="145">
        <v>-0.56150024681872224</v>
      </c>
      <c r="Y70" s="207">
        <v>39386</v>
      </c>
      <c r="Z70" s="207">
        <v>39813</v>
      </c>
      <c r="AA70" s="145">
        <v>-3.1852535950700651E-2</v>
      </c>
      <c r="AC70" s="12" t="s">
        <v>14</v>
      </c>
      <c r="AD70" s="218">
        <v>4.4955822636057824E-2</v>
      </c>
      <c r="AE70" s="11">
        <v>8.6820171425622039E-2</v>
      </c>
      <c r="AF70" s="11">
        <v>0.21639854582455037</v>
      </c>
      <c r="AG70" s="11">
        <v>0.26131621075891404</v>
      </c>
      <c r="AH70" s="5">
        <v>1.1747685222804444E-2</v>
      </c>
      <c r="AI70" s="5">
        <v>9.7283746447893171E-3</v>
      </c>
      <c r="AJ70" s="94">
        <v>0.26719297583681983</v>
      </c>
      <c r="AK70" s="94">
        <v>-0.17731846414197722</v>
      </c>
      <c r="AL70" s="145">
        <v>-0.56150024681872224</v>
      </c>
      <c r="AM70" s="207">
        <v>39386</v>
      </c>
      <c r="AN70" s="207">
        <v>39813</v>
      </c>
      <c r="AO70" s="145">
        <v>-2.5242705506085168E-2</v>
      </c>
      <c r="AQ70" s="12" t="s">
        <v>14</v>
      </c>
      <c r="AR70" s="218">
        <v>4.4955822636057824E-2</v>
      </c>
      <c r="AS70" s="11">
        <v>8.6820171425622039E-2</v>
      </c>
      <c r="AT70" s="11">
        <v>0.21639854582455037</v>
      </c>
      <c r="AU70" s="11">
        <v>0.26131621075891404</v>
      </c>
      <c r="AV70" s="5">
        <v>5.4333551839905719E-3</v>
      </c>
      <c r="AW70" s="5">
        <v>9.7283746447893171E-3</v>
      </c>
      <c r="AX70" s="94">
        <v>0.26719297583681983</v>
      </c>
      <c r="AY70" s="94">
        <v>-0.17731846414197722</v>
      </c>
      <c r="AZ70" s="145">
        <v>-0.56150024681872224</v>
      </c>
      <c r="BA70" s="207">
        <v>39386</v>
      </c>
      <c r="BB70" s="207">
        <v>39813</v>
      </c>
      <c r="BC70" s="145">
        <v>-2.5242705506085168E-2</v>
      </c>
      <c r="BE70" s="12" t="s">
        <v>14</v>
      </c>
      <c r="BF70" s="218">
        <v>4.4955822636057824E-2</v>
      </c>
      <c r="BG70" s="11">
        <v>8.6820171425622039E-2</v>
      </c>
      <c r="BH70" s="11">
        <v>0.21639854582455037</v>
      </c>
      <c r="BI70" s="11">
        <v>0.26131621075891404</v>
      </c>
      <c r="BJ70" s="5">
        <v>1.1747685222804444E-2</v>
      </c>
      <c r="BK70" s="5">
        <v>9.7283746447893171E-3</v>
      </c>
      <c r="BL70" s="94">
        <v>0.26719297583681983</v>
      </c>
      <c r="BM70" s="94">
        <v>-0.17731846414197722</v>
      </c>
      <c r="BN70" s="145">
        <v>-0.56150024681872224</v>
      </c>
      <c r="BO70" s="207">
        <v>39386</v>
      </c>
      <c r="BP70" s="207">
        <v>39813</v>
      </c>
      <c r="BQ70" s="145">
        <v>-2.5242705506085168E-2</v>
      </c>
    </row>
    <row r="71" spans="1:69">
      <c r="A71" s="12" t="s">
        <v>15</v>
      </c>
      <c r="B71" s="218">
        <v>1.6795163516481602E-2</v>
      </c>
      <c r="C71" s="11">
        <v>0.14566652734003815</v>
      </c>
      <c r="D71" s="11">
        <v>0.20700229555742852</v>
      </c>
      <c r="E71" s="11">
        <v>0.2613968487569337</v>
      </c>
      <c r="F71" s="5">
        <v>4.3902028175657123E-3</v>
      </c>
      <c r="G71" s="5">
        <v>3.4766374021740652E-3</v>
      </c>
      <c r="H71" s="94">
        <v>0.56360016214250841</v>
      </c>
      <c r="I71" s="94">
        <v>4.7858904293361031E-2</v>
      </c>
      <c r="J71" s="145">
        <v>-0.51443888819747485</v>
      </c>
      <c r="K71" s="207">
        <v>39233</v>
      </c>
      <c r="L71" s="207">
        <v>39813</v>
      </c>
      <c r="M71" s="145">
        <v>-8.6459365431781447E-3</v>
      </c>
      <c r="O71" s="12" t="s">
        <v>15</v>
      </c>
      <c r="P71" s="218">
        <v>1.680653765012274E-2</v>
      </c>
      <c r="Q71" s="11">
        <v>0.14566652734003815</v>
      </c>
      <c r="R71" s="11">
        <v>0.20700229555742852</v>
      </c>
      <c r="S71" s="11">
        <v>0.2613968487569337</v>
      </c>
      <c r="T71" s="5">
        <v>2.7007937116855455E-3</v>
      </c>
      <c r="U71" s="5">
        <v>3.4789918739477578E-3</v>
      </c>
      <c r="V71" s="94">
        <v>0.56360016214250841</v>
      </c>
      <c r="W71" s="94">
        <v>4.7858904293361031E-2</v>
      </c>
      <c r="X71" s="145">
        <v>-0.51443888819747485</v>
      </c>
      <c r="Y71" s="207">
        <v>39233</v>
      </c>
      <c r="Z71" s="207">
        <v>39813</v>
      </c>
      <c r="AA71" s="145">
        <v>-8.6459365431781447E-3</v>
      </c>
      <c r="AC71" s="12" t="s">
        <v>15</v>
      </c>
      <c r="AD71" s="218">
        <v>1.3318954608059992E-2</v>
      </c>
      <c r="AE71" s="11">
        <v>0.14566652734003815</v>
      </c>
      <c r="AF71" s="11">
        <v>0.20700229555742852</v>
      </c>
      <c r="AG71" s="11">
        <v>0.2613968487569337</v>
      </c>
      <c r="AH71" s="5">
        <v>3.481532763283523E-3</v>
      </c>
      <c r="AI71" s="5">
        <v>2.7570541782936091E-3</v>
      </c>
      <c r="AJ71" s="94">
        <v>0.56360016214250841</v>
      </c>
      <c r="AK71" s="94">
        <v>4.7858904293361031E-2</v>
      </c>
      <c r="AL71" s="145">
        <v>-0.51443888819747485</v>
      </c>
      <c r="AM71" s="207">
        <v>39233</v>
      </c>
      <c r="AN71" s="207">
        <v>39813</v>
      </c>
      <c r="AO71" s="145">
        <v>-6.8517882005230167E-3</v>
      </c>
      <c r="AQ71" s="12" t="s">
        <v>15</v>
      </c>
      <c r="AR71" s="218">
        <v>1.3318954608059992E-2</v>
      </c>
      <c r="AS71" s="11">
        <v>0.14566652734003815</v>
      </c>
      <c r="AT71" s="11">
        <v>0.20700229555742852</v>
      </c>
      <c r="AU71" s="11">
        <v>0.2613968487569337</v>
      </c>
      <c r="AV71" s="5">
        <v>2.7007937116855455E-3</v>
      </c>
      <c r="AW71" s="5">
        <v>2.7570541782936091E-3</v>
      </c>
      <c r="AX71" s="94">
        <v>0.56360016214250841</v>
      </c>
      <c r="AY71" s="94">
        <v>4.7858904293361031E-2</v>
      </c>
      <c r="AZ71" s="145">
        <v>-0.51443888819747485</v>
      </c>
      <c r="BA71" s="207">
        <v>39233</v>
      </c>
      <c r="BB71" s="207">
        <v>39813</v>
      </c>
      <c r="BC71" s="145">
        <v>-6.8517882005230167E-3</v>
      </c>
      <c r="BE71" s="12" t="s">
        <v>15</v>
      </c>
      <c r="BF71" s="218">
        <v>1.3318954608059992E-2</v>
      </c>
      <c r="BG71" s="11">
        <v>0.14566652734003815</v>
      </c>
      <c r="BH71" s="11">
        <v>0.20700229555742852</v>
      </c>
      <c r="BI71" s="11">
        <v>0.2613968487569337</v>
      </c>
      <c r="BJ71" s="5">
        <v>3.481532763283523E-3</v>
      </c>
      <c r="BK71" s="5">
        <v>2.7570541782936091E-3</v>
      </c>
      <c r="BL71" s="94">
        <v>0.56360016214250841</v>
      </c>
      <c r="BM71" s="94">
        <v>4.7858904293361031E-2</v>
      </c>
      <c r="BN71" s="145">
        <v>-0.51443888819747485</v>
      </c>
      <c r="BO71" s="207">
        <v>39233</v>
      </c>
      <c r="BP71" s="207">
        <v>39813</v>
      </c>
      <c r="BQ71" s="145">
        <v>-6.8517882005230167E-3</v>
      </c>
    </row>
    <row r="72" spans="1:69">
      <c r="A72" s="12" t="s">
        <v>16</v>
      </c>
      <c r="B72" s="218">
        <v>2.8825903672098932E-2</v>
      </c>
      <c r="C72" s="11">
        <v>6.9341227331106037E-2</v>
      </c>
      <c r="D72" s="11">
        <v>7.5024269517214651E-2</v>
      </c>
      <c r="E72" s="11">
        <v>0.15028309913395058</v>
      </c>
      <c r="F72" s="5">
        <v>4.3320461391797536E-3</v>
      </c>
      <c r="G72" s="5">
        <v>2.162642366172818E-3</v>
      </c>
      <c r="H72" s="94">
        <v>0.5377090318999983</v>
      </c>
      <c r="I72" s="94">
        <v>-0.42463280042427159</v>
      </c>
      <c r="J72" s="145">
        <v>-0.35340094056131494</v>
      </c>
      <c r="K72" s="207">
        <v>39171</v>
      </c>
      <c r="L72" s="207">
        <v>39843</v>
      </c>
      <c r="M72" s="145">
        <v>-1.0194000447650156E-2</v>
      </c>
      <c r="O72" s="12" t="s">
        <v>16</v>
      </c>
      <c r="P72" s="218">
        <v>2.8845425344535838E-2</v>
      </c>
      <c r="Q72" s="11">
        <v>6.9341227331106037E-2</v>
      </c>
      <c r="R72" s="11">
        <v>7.5024269517214651E-2</v>
      </c>
      <c r="S72" s="11">
        <v>0.15028309913395058</v>
      </c>
      <c r="T72" s="5">
        <v>2.2065911184752317E-3</v>
      </c>
      <c r="U72" s="5">
        <v>2.1641069653871511E-3</v>
      </c>
      <c r="V72" s="94">
        <v>0.5377090318999983</v>
      </c>
      <c r="W72" s="94">
        <v>-0.42463280042427159</v>
      </c>
      <c r="X72" s="145">
        <v>-0.35340094056131494</v>
      </c>
      <c r="Y72" s="207">
        <v>39171</v>
      </c>
      <c r="Z72" s="207">
        <v>39843</v>
      </c>
      <c r="AA72" s="145">
        <v>-1.0194000447650156E-2</v>
      </c>
      <c r="AC72" s="12" t="s">
        <v>16</v>
      </c>
      <c r="AD72" s="218">
        <v>2.2859610873584679E-2</v>
      </c>
      <c r="AE72" s="11">
        <v>6.9341227331106037E-2</v>
      </c>
      <c r="AF72" s="11">
        <v>7.5024269517214651E-2</v>
      </c>
      <c r="AG72" s="11">
        <v>0.15028309913395058</v>
      </c>
      <c r="AH72" s="5">
        <v>3.4354131670784609E-3</v>
      </c>
      <c r="AI72" s="5">
        <v>1.7150256072384676E-3</v>
      </c>
      <c r="AJ72" s="94">
        <v>0.5377090318999983</v>
      </c>
      <c r="AK72" s="94">
        <v>-0.42463280042427159</v>
      </c>
      <c r="AL72" s="145">
        <v>-0.35340094056131494</v>
      </c>
      <c r="AM72" s="207">
        <v>39171</v>
      </c>
      <c r="AN72" s="207">
        <v>39843</v>
      </c>
      <c r="AO72" s="145">
        <v>-8.0786079835904884E-3</v>
      </c>
      <c r="AQ72" s="12" t="s">
        <v>16</v>
      </c>
      <c r="AR72" s="218">
        <v>2.2859610873584679E-2</v>
      </c>
      <c r="AS72" s="11">
        <v>6.9341227331106037E-2</v>
      </c>
      <c r="AT72" s="11">
        <v>7.5024269517214651E-2</v>
      </c>
      <c r="AU72" s="11">
        <v>0.15028309913395058</v>
      </c>
      <c r="AV72" s="5">
        <v>2.2065911184752317E-3</v>
      </c>
      <c r="AW72" s="5">
        <v>1.7150256072384676E-3</v>
      </c>
      <c r="AX72" s="94">
        <v>0.5377090318999983</v>
      </c>
      <c r="AY72" s="94">
        <v>-0.42463280042427159</v>
      </c>
      <c r="AZ72" s="145">
        <v>-0.35340094056131494</v>
      </c>
      <c r="BA72" s="207">
        <v>39171</v>
      </c>
      <c r="BB72" s="207">
        <v>39843</v>
      </c>
      <c r="BC72" s="145">
        <v>-8.0786079835904884E-3</v>
      </c>
      <c r="BE72" s="12" t="s">
        <v>16</v>
      </c>
      <c r="BF72" s="218">
        <v>2.2859610873584679E-2</v>
      </c>
      <c r="BG72" s="11">
        <v>6.9341227331106037E-2</v>
      </c>
      <c r="BH72" s="11">
        <v>7.5024269517214651E-2</v>
      </c>
      <c r="BI72" s="11">
        <v>0.15028309913395058</v>
      </c>
      <c r="BJ72" s="5">
        <v>3.4354131670784609E-3</v>
      </c>
      <c r="BK72" s="5">
        <v>1.7150256072384676E-3</v>
      </c>
      <c r="BL72" s="94">
        <v>0.5377090318999983</v>
      </c>
      <c r="BM72" s="94">
        <v>-0.42463280042427159</v>
      </c>
      <c r="BN72" s="145">
        <v>-0.35340094056131494</v>
      </c>
      <c r="BO72" s="207">
        <v>39171</v>
      </c>
      <c r="BP72" s="207">
        <v>39843</v>
      </c>
      <c r="BQ72" s="145">
        <v>-8.0786079835904884E-3</v>
      </c>
    </row>
    <row r="73" spans="1:69">
      <c r="A73" s="12" t="s">
        <v>17</v>
      </c>
      <c r="B73" s="218">
        <v>1.5404283123560219E-2</v>
      </c>
      <c r="C73" s="11">
        <v>8.7207558111264127E-2</v>
      </c>
      <c r="D73" s="11">
        <v>8.0215877507556196E-2</v>
      </c>
      <c r="E73" s="11">
        <v>0.15388298940391829</v>
      </c>
      <c r="F73" s="5">
        <v>2.3704571366777744E-3</v>
      </c>
      <c r="G73" s="5">
        <v>1.2356680881312216E-3</v>
      </c>
      <c r="H73" s="94">
        <v>0.72563636925596275</v>
      </c>
      <c r="I73" s="94">
        <v>-0.29859572288995179</v>
      </c>
      <c r="J73" s="145">
        <v>-0.30214179150047882</v>
      </c>
      <c r="K73" s="207">
        <v>39113</v>
      </c>
      <c r="L73" s="207">
        <v>39843</v>
      </c>
      <c r="M73" s="145">
        <v>-4.6574297009927121E-3</v>
      </c>
      <c r="O73" s="12" t="s">
        <v>17</v>
      </c>
      <c r="P73" s="218">
        <v>1.5414715315823271E-2</v>
      </c>
      <c r="Q73" s="11">
        <v>8.7207558111264127E-2</v>
      </c>
      <c r="R73" s="11">
        <v>8.0215877507556196E-2</v>
      </c>
      <c r="S73" s="11">
        <v>0.15388298940391829</v>
      </c>
      <c r="T73" s="5">
        <v>1.4830064115553335E-3</v>
      </c>
      <c r="U73" s="5">
        <v>1.2365049155879299E-3</v>
      </c>
      <c r="V73" s="94">
        <v>0.72563636925596275</v>
      </c>
      <c r="W73" s="94">
        <v>-0.29859572288995179</v>
      </c>
      <c r="X73" s="145">
        <v>-0.30214179150047882</v>
      </c>
      <c r="Y73" s="207">
        <v>39113</v>
      </c>
      <c r="Z73" s="207">
        <v>39843</v>
      </c>
      <c r="AA73" s="145">
        <v>-4.6574297009927121E-3</v>
      </c>
      <c r="AC73" s="12" t="s">
        <v>17</v>
      </c>
      <c r="AD73" s="218">
        <v>1.2215954163891566E-2</v>
      </c>
      <c r="AE73" s="11">
        <v>8.7207558111264127E-2</v>
      </c>
      <c r="AF73" s="11">
        <v>8.0215877507556196E-2</v>
      </c>
      <c r="AG73" s="11">
        <v>0.15388298940391829</v>
      </c>
      <c r="AH73" s="5">
        <v>1.8798275451608773E-3</v>
      </c>
      <c r="AI73" s="5">
        <v>9.7991348284864692E-4</v>
      </c>
      <c r="AJ73" s="94">
        <v>0.72563636925596275</v>
      </c>
      <c r="AK73" s="94">
        <v>-0.29859572288995179</v>
      </c>
      <c r="AL73" s="145">
        <v>-0.30214179150047882</v>
      </c>
      <c r="AM73" s="207">
        <v>39113</v>
      </c>
      <c r="AN73" s="207">
        <v>39843</v>
      </c>
      <c r="AO73" s="145">
        <v>-3.6909502759659317E-3</v>
      </c>
      <c r="AQ73" s="12" t="s">
        <v>17</v>
      </c>
      <c r="AR73" s="218">
        <v>1.2215954163891566E-2</v>
      </c>
      <c r="AS73" s="11">
        <v>8.7207558111264127E-2</v>
      </c>
      <c r="AT73" s="11">
        <v>8.0215877507556196E-2</v>
      </c>
      <c r="AU73" s="11">
        <v>0.15388298940391829</v>
      </c>
      <c r="AV73" s="5">
        <v>1.4830064115553335E-3</v>
      </c>
      <c r="AW73" s="5">
        <v>9.7991348284864692E-4</v>
      </c>
      <c r="AX73" s="94">
        <v>0.72563636925596275</v>
      </c>
      <c r="AY73" s="94">
        <v>-0.29859572288995179</v>
      </c>
      <c r="AZ73" s="145">
        <v>-0.30214179150047882</v>
      </c>
      <c r="BA73" s="207">
        <v>39113</v>
      </c>
      <c r="BB73" s="207">
        <v>39843</v>
      </c>
      <c r="BC73" s="145">
        <v>-3.6909502759659317E-3</v>
      </c>
      <c r="BE73" s="12" t="s">
        <v>17</v>
      </c>
      <c r="BF73" s="218">
        <v>1.2215954163891566E-2</v>
      </c>
      <c r="BG73" s="11">
        <v>8.7207558111264127E-2</v>
      </c>
      <c r="BH73" s="11">
        <v>8.0215877507556196E-2</v>
      </c>
      <c r="BI73" s="11">
        <v>0.15388298940391829</v>
      </c>
      <c r="BJ73" s="5">
        <v>1.8798275451608773E-3</v>
      </c>
      <c r="BK73" s="5">
        <v>9.7991348284864692E-4</v>
      </c>
      <c r="BL73" s="94">
        <v>0.72563636925596275</v>
      </c>
      <c r="BM73" s="94">
        <v>-0.29859572288995179</v>
      </c>
      <c r="BN73" s="145">
        <v>-0.30214179150047882</v>
      </c>
      <c r="BO73" s="207">
        <v>39113</v>
      </c>
      <c r="BP73" s="207">
        <v>39843</v>
      </c>
      <c r="BQ73" s="145">
        <v>-3.6909502759659317E-3</v>
      </c>
    </row>
    <row r="74" spans="1:69">
      <c r="A74" s="12" t="s">
        <v>2</v>
      </c>
      <c r="B74" s="218">
        <v>1.0726408843943123E-2</v>
      </c>
      <c r="C74" s="11">
        <v>9.6577076392146965E-2</v>
      </c>
      <c r="D74" s="11">
        <v>0.22707403512690974</v>
      </c>
      <c r="E74" s="11">
        <v>0.27040188104455204</v>
      </c>
      <c r="F74" s="5">
        <v>2.9004411282551393E-3</v>
      </c>
      <c r="G74" s="5">
        <v>2.4356889386151362E-3</v>
      </c>
      <c r="H74" s="94">
        <v>0.29759931096648157</v>
      </c>
      <c r="I74" s="94">
        <v>-0.13527747676659116</v>
      </c>
      <c r="J74" s="145">
        <v>-0.64667784248452731</v>
      </c>
      <c r="K74" s="207">
        <v>39629</v>
      </c>
      <c r="L74" s="207">
        <v>39813</v>
      </c>
      <c r="M74" s="145">
        <v>-6.9412285329554244E-3</v>
      </c>
      <c r="O74" s="12" t="s">
        <v>2</v>
      </c>
      <c r="P74" s="218">
        <v>1.0733673054711942E-2</v>
      </c>
      <c r="Q74" s="11">
        <v>9.6577076392146965E-2</v>
      </c>
      <c r="R74" s="11">
        <v>0.22707403512690974</v>
      </c>
      <c r="S74" s="11">
        <v>0.27040188104455204</v>
      </c>
      <c r="T74" s="5">
        <v>1.1436043825139373E-3</v>
      </c>
      <c r="U74" s="5">
        <v>2.4373384522664242E-3</v>
      </c>
      <c r="V74" s="94">
        <v>0.29759931096648157</v>
      </c>
      <c r="W74" s="94">
        <v>-0.13527747676659116</v>
      </c>
      <c r="X74" s="145">
        <v>-0.64667784248452731</v>
      </c>
      <c r="Y74" s="207">
        <v>39629</v>
      </c>
      <c r="Z74" s="207">
        <v>39813</v>
      </c>
      <c r="AA74" s="145">
        <v>-6.9412285329554244E-3</v>
      </c>
      <c r="AC74" s="12" t="s">
        <v>2</v>
      </c>
      <c r="AD74" s="218">
        <v>8.5062912522271307E-3</v>
      </c>
      <c r="AE74" s="11">
        <v>9.6577076392146965E-2</v>
      </c>
      <c r="AF74" s="11">
        <v>0.22707403512690974</v>
      </c>
      <c r="AG74" s="11">
        <v>0.27040188104455204</v>
      </c>
      <c r="AH74" s="5">
        <v>2.3001171553150342E-3</v>
      </c>
      <c r="AI74" s="5">
        <v>1.9315578786079485E-3</v>
      </c>
      <c r="AJ74" s="94">
        <v>0.29759931096648157</v>
      </c>
      <c r="AK74" s="94">
        <v>-0.13527747676659116</v>
      </c>
      <c r="AL74" s="145">
        <v>-0.64667784248452731</v>
      </c>
      <c r="AM74" s="207">
        <v>39629</v>
      </c>
      <c r="AN74" s="207">
        <v>39813</v>
      </c>
      <c r="AO74" s="145">
        <v>-5.5008300745352486E-3</v>
      </c>
      <c r="AQ74" s="12" t="s">
        <v>2</v>
      </c>
      <c r="AR74" s="218">
        <v>8.5062912522271307E-3</v>
      </c>
      <c r="AS74" s="11">
        <v>9.6577076392146965E-2</v>
      </c>
      <c r="AT74" s="11">
        <v>0.22707403512690974</v>
      </c>
      <c r="AU74" s="11">
        <v>0.27040188104455204</v>
      </c>
      <c r="AV74" s="5">
        <v>1.1436043825139373E-3</v>
      </c>
      <c r="AW74" s="5">
        <v>1.9315578786079485E-3</v>
      </c>
      <c r="AX74" s="94">
        <v>0.29759931096648157</v>
      </c>
      <c r="AY74" s="94">
        <v>-0.13527747676659116</v>
      </c>
      <c r="AZ74" s="145">
        <v>-0.64667784248452731</v>
      </c>
      <c r="BA74" s="207">
        <v>39629</v>
      </c>
      <c r="BB74" s="207">
        <v>39813</v>
      </c>
      <c r="BC74" s="145">
        <v>-5.5008300745352486E-3</v>
      </c>
      <c r="BE74" s="12" t="s">
        <v>2</v>
      </c>
      <c r="BF74" s="218">
        <v>8.5062912522271307E-3</v>
      </c>
      <c r="BG74" s="11">
        <v>9.6577076392146965E-2</v>
      </c>
      <c r="BH74" s="11">
        <v>0.22707403512690974</v>
      </c>
      <c r="BI74" s="11">
        <v>0.27040188104455204</v>
      </c>
      <c r="BJ74" s="5">
        <v>2.3001171553150342E-3</v>
      </c>
      <c r="BK74" s="5">
        <v>1.9315578786079485E-3</v>
      </c>
      <c r="BL74" s="94">
        <v>0.29759931096648157</v>
      </c>
      <c r="BM74" s="94">
        <v>-0.13527747676659116</v>
      </c>
      <c r="BN74" s="145">
        <v>-0.64667784248452731</v>
      </c>
      <c r="BO74" s="207">
        <v>39629</v>
      </c>
      <c r="BP74" s="207">
        <v>39813</v>
      </c>
      <c r="BQ74" s="145">
        <v>-5.5008300745352486E-3</v>
      </c>
    </row>
    <row r="75" spans="1:69">
      <c r="A75" s="92" t="s">
        <v>23</v>
      </c>
      <c r="B75" s="217">
        <v>0</v>
      </c>
      <c r="C75" s="11">
        <v>6.2658557549145399E-2</v>
      </c>
      <c r="D75" s="146">
        <v>4.4898758249635864E-2</v>
      </c>
      <c r="E75" s="146">
        <v>0.1229708492941208</v>
      </c>
      <c r="F75" s="5">
        <v>0</v>
      </c>
      <c r="G75" s="5">
        <v>0</v>
      </c>
      <c r="H75" s="94">
        <v>0.74965453080026723</v>
      </c>
      <c r="I75" s="94">
        <v>-0.57328873817104697</v>
      </c>
      <c r="J75" s="145">
        <v>-0.20363890991329867</v>
      </c>
      <c r="K75" s="207">
        <v>39447</v>
      </c>
      <c r="L75" s="207">
        <v>39813</v>
      </c>
      <c r="M75" s="145">
        <v>-1.8141780184331976E-2</v>
      </c>
      <c r="O75" s="92" t="s">
        <v>23</v>
      </c>
      <c r="P75" s="145">
        <v>0</v>
      </c>
      <c r="Q75" s="11">
        <v>6.2658557549145399E-2</v>
      </c>
      <c r="R75" s="146">
        <v>4.4898758249635864E-2</v>
      </c>
      <c r="S75" s="146">
        <v>0.1229708492941208</v>
      </c>
      <c r="T75" s="5">
        <v>2.7910623225391659E-3</v>
      </c>
      <c r="U75" s="5">
        <v>0</v>
      </c>
      <c r="V75" s="94">
        <v>0.74965453080026723</v>
      </c>
      <c r="W75" s="94">
        <v>-0.57328873817104697</v>
      </c>
      <c r="X75" s="145">
        <v>-0.20363890991329867</v>
      </c>
      <c r="Y75" s="207">
        <v>39447</v>
      </c>
      <c r="Z75" s="207">
        <v>39813</v>
      </c>
      <c r="AA75" s="145">
        <v>0</v>
      </c>
      <c r="AC75" s="92" t="s">
        <v>23</v>
      </c>
      <c r="AD75" s="217">
        <v>0.17836570518853012</v>
      </c>
      <c r="AE75" s="11">
        <v>6.2658557549145399E-2</v>
      </c>
      <c r="AF75" s="146">
        <v>4.4898758249635864E-2</v>
      </c>
      <c r="AG75" s="146">
        <v>0.1229708492941208</v>
      </c>
      <c r="AH75" s="5">
        <v>2.1933782251978319E-2</v>
      </c>
      <c r="AI75" s="5">
        <v>8.0083986772856355E-3</v>
      </c>
      <c r="AJ75" s="94">
        <v>0.74965453080026723</v>
      </c>
      <c r="AK75" s="94">
        <v>-0.57328873817104697</v>
      </c>
      <c r="AL75" s="145">
        <v>-0.20363890991329867</v>
      </c>
      <c r="AM75" s="207">
        <v>39447</v>
      </c>
      <c r="AN75" s="207">
        <v>39813</v>
      </c>
      <c r="AO75" s="145">
        <v>0</v>
      </c>
      <c r="AQ75" s="92" t="s">
        <v>23</v>
      </c>
      <c r="AR75" s="218">
        <v>0</v>
      </c>
      <c r="AS75" s="11">
        <v>6.2658557549145399E-2</v>
      </c>
      <c r="AT75" s="146">
        <v>4.4898758249635864E-2</v>
      </c>
      <c r="AU75" s="146">
        <v>0.1229708492941208</v>
      </c>
      <c r="AV75" s="5">
        <v>2.7910623225391659E-3</v>
      </c>
      <c r="AW75" s="5">
        <v>0</v>
      </c>
      <c r="AX75" s="94">
        <v>0.74965453080026723</v>
      </c>
      <c r="AY75" s="94">
        <v>-0.57328873817104697</v>
      </c>
      <c r="AZ75" s="145">
        <v>-0.20363890991329867</v>
      </c>
      <c r="BA75" s="207">
        <v>39447</v>
      </c>
      <c r="BB75" s="207">
        <v>39813</v>
      </c>
      <c r="BC75" s="145">
        <v>0</v>
      </c>
      <c r="BE75" s="92" t="s">
        <v>23</v>
      </c>
      <c r="BF75" s="217">
        <v>0</v>
      </c>
      <c r="BG75" s="11">
        <v>6.2658557549145399E-2</v>
      </c>
      <c r="BH75" s="146">
        <v>4.4898758249635864E-2</v>
      </c>
      <c r="BI75" s="146">
        <v>0.1229708492941208</v>
      </c>
      <c r="BJ75" s="5">
        <v>0</v>
      </c>
      <c r="BK75" s="5">
        <v>0</v>
      </c>
      <c r="BL75" s="94">
        <v>0.74965453080026723</v>
      </c>
      <c r="BM75" s="94">
        <v>-0.57328873817104697</v>
      </c>
      <c r="BN75" s="145">
        <v>-0.20363890991329867</v>
      </c>
      <c r="BO75" s="207">
        <v>39447</v>
      </c>
      <c r="BP75" s="207">
        <v>39813</v>
      </c>
      <c r="BQ75" s="145">
        <v>0</v>
      </c>
    </row>
    <row r="76" spans="1:69">
      <c r="A76" s="13" t="s">
        <v>20</v>
      </c>
      <c r="B76" s="145">
        <v>2.8984427093136145E-2</v>
      </c>
      <c r="C76" s="11">
        <v>0.10394698980680031</v>
      </c>
      <c r="D76" s="11">
        <v>0.17312653045116388</v>
      </c>
      <c r="E76" s="11">
        <v>0.12391721521894794</v>
      </c>
      <c r="F76" s="5">
        <v>3.5916694900980572E-3</v>
      </c>
      <c r="G76" s="5">
        <v>5.017973299749374E-3</v>
      </c>
      <c r="H76" s="94">
        <v>0.4329029734003802</v>
      </c>
      <c r="I76" s="94">
        <v>-0.23571681073032408</v>
      </c>
      <c r="J76" s="145">
        <v>-9.8119033597327751E-2</v>
      </c>
      <c r="K76" s="207">
        <v>36585</v>
      </c>
      <c r="L76" s="207">
        <v>36798</v>
      </c>
      <c r="M76" s="145">
        <v>0</v>
      </c>
      <c r="O76" s="13" t="s">
        <v>20</v>
      </c>
      <c r="P76" s="340">
        <v>4.4543992579944625E-2</v>
      </c>
      <c r="Q76" s="11">
        <v>0.10394698980680031</v>
      </c>
      <c r="R76" s="11">
        <v>0.17312653045116388</v>
      </c>
      <c r="S76" s="11">
        <v>0.12391721521894794</v>
      </c>
      <c r="T76" s="5">
        <v>0</v>
      </c>
      <c r="U76" s="5">
        <v>7.7117468878082013E-3</v>
      </c>
      <c r="V76" s="94">
        <v>0.4329029734003802</v>
      </c>
      <c r="W76" s="94">
        <v>-0.23571681073032408</v>
      </c>
      <c r="X76" s="145">
        <v>-9.8119033597327751E-2</v>
      </c>
      <c r="Y76" s="207">
        <v>36585</v>
      </c>
      <c r="Z76" s="207">
        <v>36798</v>
      </c>
      <c r="AA76" s="145">
        <v>-4.3706135045107047E-3</v>
      </c>
      <c r="AC76" s="13" t="s">
        <v>20</v>
      </c>
      <c r="AD76" s="145">
        <v>0</v>
      </c>
      <c r="AE76" s="11">
        <v>0.10394698980680031</v>
      </c>
      <c r="AF76" s="11">
        <v>0.17312653045116388</v>
      </c>
      <c r="AG76" s="11">
        <v>0.12391721521894794</v>
      </c>
      <c r="AH76" s="5">
        <v>0</v>
      </c>
      <c r="AI76" s="5">
        <v>0</v>
      </c>
      <c r="AJ76" s="94">
        <v>0.4329029734003802</v>
      </c>
      <c r="AK76" s="94">
        <v>-0.23571681073032408</v>
      </c>
      <c r="AL76" s="145">
        <v>-9.8119033597327751E-2</v>
      </c>
      <c r="AM76" s="207">
        <v>36585</v>
      </c>
      <c r="AN76" s="207">
        <v>36798</v>
      </c>
      <c r="AO76" s="145">
        <v>-5.6878479515014438E-3</v>
      </c>
      <c r="AQ76" s="13" t="s">
        <v>20</v>
      </c>
      <c r="AR76" s="217">
        <v>8.9087985159889249E-2</v>
      </c>
      <c r="AS76" s="11">
        <v>0.10394698980680031</v>
      </c>
      <c r="AT76" s="11">
        <v>0.17312653045116388</v>
      </c>
      <c r="AU76" s="11">
        <v>0.12391721521894794</v>
      </c>
      <c r="AV76" s="5">
        <v>0</v>
      </c>
      <c r="AW76" s="5">
        <v>1.5423493775616403E-2</v>
      </c>
      <c r="AX76" s="94">
        <v>0.4329029734003802</v>
      </c>
      <c r="AY76" s="94">
        <v>-0.23571681073032408</v>
      </c>
      <c r="AZ76" s="145">
        <v>-9.8119033597327751E-2</v>
      </c>
      <c r="BA76" s="207">
        <v>36585</v>
      </c>
      <c r="BB76" s="207">
        <v>36798</v>
      </c>
      <c r="BC76" s="145">
        <v>-8.7412270090214093E-3</v>
      </c>
      <c r="BE76" s="13" t="s">
        <v>20</v>
      </c>
      <c r="BF76" s="145">
        <v>5.7968854186272289E-2</v>
      </c>
      <c r="BG76" s="11">
        <v>0.10394698980680031</v>
      </c>
      <c r="BH76" s="11">
        <v>0.17312653045116388</v>
      </c>
      <c r="BI76" s="11">
        <v>0.12391721521894794</v>
      </c>
      <c r="BJ76" s="5">
        <v>7.1833389801961144E-3</v>
      </c>
      <c r="BK76" s="5">
        <v>1.0035946599498748E-2</v>
      </c>
      <c r="BL76" s="94">
        <v>0.4329029734003802</v>
      </c>
      <c r="BM76" s="94">
        <v>-0.23571681073032408</v>
      </c>
      <c r="BN76" s="145">
        <v>-9.8119033597327751E-2</v>
      </c>
      <c r="BO76" s="207">
        <v>36585</v>
      </c>
      <c r="BP76" s="207">
        <v>36798</v>
      </c>
      <c r="BQ76" s="145">
        <v>-5.6878479515014438E-3</v>
      </c>
    </row>
    <row r="77" spans="1:69">
      <c r="A77" s="13" t="s">
        <v>21</v>
      </c>
      <c r="B77" s="145">
        <v>2.8984427093136145E-2</v>
      </c>
      <c r="C77" s="11">
        <v>5.5673251139423084E-2</v>
      </c>
      <c r="D77" s="11">
        <v>7.064830844049122E-2</v>
      </c>
      <c r="E77" s="11">
        <v>0.12000066078096978</v>
      </c>
      <c r="F77" s="5">
        <v>3.4781504035341806E-3</v>
      </c>
      <c r="G77" s="5">
        <v>2.0477007452468126E-3</v>
      </c>
      <c r="H77" s="94">
        <v>0.37754974928933516</v>
      </c>
      <c r="I77" s="94">
        <v>-0.64568902311959941</v>
      </c>
      <c r="J77" s="145">
        <v>-8.1683400440149573E-2</v>
      </c>
      <c r="K77" s="207">
        <v>38077</v>
      </c>
      <c r="L77" s="207">
        <v>38168</v>
      </c>
      <c r="M77" s="145">
        <v>0</v>
      </c>
      <c r="O77" s="13" t="s">
        <v>21</v>
      </c>
      <c r="P77" s="340">
        <v>4.4543992579944625E-2</v>
      </c>
      <c r="Q77" s="11">
        <v>5.5673251139423084E-2</v>
      </c>
      <c r="R77" s="11">
        <v>7.064830844049122E-2</v>
      </c>
      <c r="S77" s="11">
        <v>0.12000066078096978</v>
      </c>
      <c r="T77" s="5">
        <v>0</v>
      </c>
      <c r="U77" s="5">
        <v>3.14695772695888E-3</v>
      </c>
      <c r="V77" s="94">
        <v>0.37754974928933516</v>
      </c>
      <c r="W77" s="94">
        <v>-0.64568902311959941</v>
      </c>
      <c r="X77" s="145">
        <v>-8.1683400440149573E-2</v>
      </c>
      <c r="Y77" s="207">
        <v>38077</v>
      </c>
      <c r="Z77" s="207">
        <v>38168</v>
      </c>
      <c r="AA77" s="145">
        <v>-3.6385047831106682E-3</v>
      </c>
      <c r="AC77" s="13" t="s">
        <v>21</v>
      </c>
      <c r="AD77" s="145">
        <v>0</v>
      </c>
      <c r="AE77" s="11">
        <v>5.5673251139423084E-2</v>
      </c>
      <c r="AF77" s="11">
        <v>7.064830844049122E-2</v>
      </c>
      <c r="AG77" s="11">
        <v>0.12000066078096978</v>
      </c>
      <c r="AH77" s="5">
        <v>0</v>
      </c>
      <c r="AI77" s="5">
        <v>0</v>
      </c>
      <c r="AJ77" s="94">
        <v>0.37754974928933516</v>
      </c>
      <c r="AK77" s="94">
        <v>-0.64568902311959941</v>
      </c>
      <c r="AL77" s="145">
        <v>-8.1683400440149573E-2</v>
      </c>
      <c r="AM77" s="207">
        <v>38077</v>
      </c>
      <c r="AN77" s="207">
        <v>38168</v>
      </c>
      <c r="AO77" s="145">
        <v>-4.7350931295539207E-3</v>
      </c>
      <c r="AQ77" s="13" t="s">
        <v>21</v>
      </c>
      <c r="AR77" s="217">
        <v>8.9087985159889249E-2</v>
      </c>
      <c r="AS77" s="11">
        <v>5.5673251139423084E-2</v>
      </c>
      <c r="AT77" s="11">
        <v>7.064830844049122E-2</v>
      </c>
      <c r="AU77" s="11">
        <v>0.12000066078096978</v>
      </c>
      <c r="AV77" s="5">
        <v>0</v>
      </c>
      <c r="AW77" s="5">
        <v>6.2939154539177599E-3</v>
      </c>
      <c r="AX77" s="94">
        <v>0.37754974928933516</v>
      </c>
      <c r="AY77" s="94">
        <v>-0.64568902311959941</v>
      </c>
      <c r="AZ77" s="145">
        <v>-8.1683400440149573E-2</v>
      </c>
      <c r="BA77" s="207">
        <v>38077</v>
      </c>
      <c r="BB77" s="207">
        <v>38168</v>
      </c>
      <c r="BC77" s="145">
        <v>-7.2770095662213364E-3</v>
      </c>
      <c r="BE77" s="13" t="s">
        <v>21</v>
      </c>
      <c r="BF77" s="145">
        <v>5.7968854186272289E-2</v>
      </c>
      <c r="BG77" s="11">
        <v>5.5673251139423084E-2</v>
      </c>
      <c r="BH77" s="11">
        <v>7.064830844049122E-2</v>
      </c>
      <c r="BI77" s="11">
        <v>0.12000066078096978</v>
      </c>
      <c r="BJ77" s="5">
        <v>6.9563008070683613E-3</v>
      </c>
      <c r="BK77" s="5">
        <v>4.0954014904936251E-3</v>
      </c>
      <c r="BL77" s="94">
        <v>0.37754974928933516</v>
      </c>
      <c r="BM77" s="94">
        <v>-0.64568902311959941</v>
      </c>
      <c r="BN77" s="145">
        <v>-8.1683400440149573E-2</v>
      </c>
      <c r="BO77" s="207">
        <v>38077</v>
      </c>
      <c r="BP77" s="207">
        <v>38168</v>
      </c>
      <c r="BQ77" s="145">
        <v>-4.7350931295539207E-3</v>
      </c>
    </row>
    <row r="78" spans="1:69">
      <c r="A78" s="92" t="s">
        <v>22</v>
      </c>
      <c r="B78" s="145">
        <v>1.5606999203996384E-2</v>
      </c>
      <c r="C78" s="11">
        <v>3.5999999999999997E-2</v>
      </c>
      <c r="D78" s="11">
        <v>6.4254223233677923E-2</v>
      </c>
      <c r="E78" s="11">
        <v>0.1094673691499702</v>
      </c>
      <c r="F78" s="5">
        <v>1.7084571431871631E-3</v>
      </c>
      <c r="G78" s="5">
        <v>1.0028156108614172E-3</v>
      </c>
      <c r="H78" s="94">
        <v>0.10894225543031771</v>
      </c>
      <c r="I78" s="94">
        <v>-0.8875371841602383</v>
      </c>
      <c r="J78" s="145">
        <v>-0.19875486850707508</v>
      </c>
      <c r="K78" s="207">
        <v>39262</v>
      </c>
      <c r="L78" s="207">
        <v>40753</v>
      </c>
      <c r="M78" s="145">
        <v>0</v>
      </c>
      <c r="O78" s="92" t="s">
        <v>22</v>
      </c>
      <c r="P78" s="145">
        <v>0</v>
      </c>
      <c r="Q78" s="11">
        <v>3.5999999999999997E-2</v>
      </c>
      <c r="R78" s="11">
        <v>6.4254223233677923E-2</v>
      </c>
      <c r="S78" s="11">
        <v>0.1094673691499702</v>
      </c>
      <c r="T78" s="5">
        <v>1.7084571431871631E-3</v>
      </c>
      <c r="U78" s="5">
        <v>1.0028156108614172E-3</v>
      </c>
      <c r="V78" s="94">
        <v>0.10894225543031771</v>
      </c>
      <c r="W78" s="94">
        <v>-0.8875371841602383</v>
      </c>
      <c r="X78" s="145">
        <v>-0.19875486850707508</v>
      </c>
      <c r="Y78" s="207">
        <v>39262</v>
      </c>
      <c r="Z78" s="207">
        <v>40753</v>
      </c>
      <c r="AA78" s="145">
        <v>0</v>
      </c>
      <c r="AC78" s="92" t="s">
        <v>22</v>
      </c>
      <c r="AD78" s="145">
        <v>0</v>
      </c>
      <c r="AE78" s="11">
        <v>3.5999999999999997E-2</v>
      </c>
      <c r="AF78" s="11">
        <v>6.4254223233677923E-2</v>
      </c>
      <c r="AG78" s="11">
        <v>0.1094673691499702</v>
      </c>
      <c r="AH78" s="5">
        <v>0</v>
      </c>
      <c r="AI78" s="5">
        <v>0</v>
      </c>
      <c r="AJ78" s="94">
        <v>0.10894225543031771</v>
      </c>
      <c r="AK78" s="94">
        <v>-0.8875371841602383</v>
      </c>
      <c r="AL78" s="145">
        <v>-0.19875486850707508</v>
      </c>
      <c r="AM78" s="207">
        <v>39262</v>
      </c>
      <c r="AN78" s="207">
        <v>40753</v>
      </c>
      <c r="AO78" s="145">
        <v>-6.2039341491606529E-3</v>
      </c>
      <c r="AQ78" s="92" t="s">
        <v>22</v>
      </c>
      <c r="AR78" s="145">
        <v>0</v>
      </c>
      <c r="AS78" s="11">
        <v>3.5999999999999997E-2</v>
      </c>
      <c r="AT78" s="11">
        <v>6.4254223233677923E-2</v>
      </c>
      <c r="AU78" s="11">
        <v>0.1094673691499702</v>
      </c>
      <c r="AV78" s="5">
        <v>3.4169142863743262E-3</v>
      </c>
      <c r="AW78" s="5">
        <v>2.0056312217228344E-3</v>
      </c>
      <c r="AX78" s="94">
        <v>0.10894225543031771</v>
      </c>
      <c r="AY78" s="94">
        <v>-0.8875371841602383</v>
      </c>
      <c r="AZ78" s="145">
        <v>-0.19875486850707508</v>
      </c>
      <c r="BA78" s="207">
        <v>39262</v>
      </c>
      <c r="BB78" s="207">
        <v>40753</v>
      </c>
      <c r="BC78" s="145">
        <v>-6.2039341491606529E-3</v>
      </c>
      <c r="BE78" s="92" t="s">
        <v>22</v>
      </c>
      <c r="BF78" s="145">
        <v>3.1213998407992768E-2</v>
      </c>
      <c r="BG78" s="11">
        <v>3.5999999999999997E-2</v>
      </c>
      <c r="BH78" s="11">
        <v>6.4254223233677923E-2</v>
      </c>
      <c r="BI78" s="11">
        <v>0.1094673691499702</v>
      </c>
      <c r="BJ78" s="5">
        <v>3.4169142863743262E-3</v>
      </c>
      <c r="BK78" s="5">
        <v>2.0056312217228344E-3</v>
      </c>
      <c r="BL78" s="94">
        <v>0.10894225543031771</v>
      </c>
      <c r="BM78" s="94">
        <v>-0.8875371841602383</v>
      </c>
      <c r="BN78" s="145">
        <v>-0.19875486850707508</v>
      </c>
      <c r="BO78" s="207">
        <v>39262</v>
      </c>
      <c r="BP78" s="207">
        <v>40753</v>
      </c>
      <c r="BQ78" s="145">
        <v>-6.2039341491606529E-3</v>
      </c>
    </row>
    <row r="79" spans="1:69">
      <c r="A79" s="144" t="s">
        <v>398</v>
      </c>
      <c r="B79" s="145">
        <v>1.5606999203996384E-2</v>
      </c>
      <c r="C79" s="11">
        <v>4.1647504711205041E-2</v>
      </c>
      <c r="D79" s="11">
        <v>6.3473364372361368E-2</v>
      </c>
      <c r="E79" s="11">
        <v>0.13358990080900998</v>
      </c>
      <c r="F79" s="5">
        <v>2.0849374755881746E-3</v>
      </c>
      <c r="G79" s="5">
        <v>9.9062874723441639E-4</v>
      </c>
      <c r="H79" s="94">
        <v>0.19925688257218374</v>
      </c>
      <c r="I79" s="94">
        <v>-0.68499830681375151</v>
      </c>
      <c r="J79" s="145">
        <v>-0.14035426420194017</v>
      </c>
      <c r="K79" s="207">
        <v>39689</v>
      </c>
      <c r="L79" s="207">
        <v>39689</v>
      </c>
      <c r="M79" s="145"/>
      <c r="O79" s="144" t="s">
        <v>398</v>
      </c>
      <c r="P79" s="145">
        <v>0</v>
      </c>
      <c r="Q79" s="11">
        <v>4.1647504711205041E-2</v>
      </c>
      <c r="R79" s="11">
        <v>6.3473364372361368E-2</v>
      </c>
      <c r="S79" s="11">
        <v>0.13358990080900998</v>
      </c>
      <c r="T79" s="5">
        <v>2.0849374755881746E-3</v>
      </c>
      <c r="U79" s="5">
        <v>9.9062874723441639E-4</v>
      </c>
      <c r="V79" s="94">
        <v>0.19925688257218374</v>
      </c>
      <c r="W79" s="94">
        <v>-0.68499830681375151</v>
      </c>
      <c r="X79" s="145">
        <v>-0.14035426420194017</v>
      </c>
      <c r="Y79" s="207">
        <v>39689</v>
      </c>
      <c r="Z79" s="207">
        <v>39689</v>
      </c>
      <c r="AA79" s="145"/>
      <c r="AC79" s="144" t="s">
        <v>398</v>
      </c>
      <c r="AD79" s="145">
        <v>0</v>
      </c>
      <c r="AE79" s="11">
        <v>4.1647504711205041E-2</v>
      </c>
      <c r="AF79" s="11">
        <v>6.3473364372361368E-2</v>
      </c>
      <c r="AG79" s="11">
        <v>0.13358990080900998</v>
      </c>
      <c r="AH79" s="5">
        <v>0</v>
      </c>
      <c r="AI79" s="5">
        <v>0</v>
      </c>
      <c r="AJ79" s="94">
        <v>0.19925688257218374</v>
      </c>
      <c r="AK79" s="94">
        <v>-0.68499830681375151</v>
      </c>
      <c r="AL79" s="145">
        <v>-0.14035426420194017</v>
      </c>
      <c r="AM79" s="207">
        <v>39689</v>
      </c>
      <c r="AN79" s="207">
        <v>39689</v>
      </c>
      <c r="AO79" s="145">
        <v>-4.3810177793543563E-3</v>
      </c>
      <c r="AQ79" s="144" t="s">
        <v>398</v>
      </c>
      <c r="AR79" s="145">
        <v>0</v>
      </c>
      <c r="AS79" s="11">
        <v>4.1647504711205041E-2</v>
      </c>
      <c r="AT79" s="11">
        <v>6.3473364372361368E-2</v>
      </c>
      <c r="AU79" s="11">
        <v>0.13358990080900998</v>
      </c>
      <c r="AV79" s="5">
        <v>4.1698749511763491E-3</v>
      </c>
      <c r="AW79" s="5">
        <v>1.9812574944688328E-3</v>
      </c>
      <c r="AX79" s="94">
        <v>0.19925688257218374</v>
      </c>
      <c r="AY79" s="94">
        <v>-0.68499830681375151</v>
      </c>
      <c r="AZ79" s="145">
        <v>-0.14035426420194017</v>
      </c>
      <c r="BA79" s="207">
        <v>39689</v>
      </c>
      <c r="BB79" s="207">
        <v>39689</v>
      </c>
      <c r="BC79" s="145">
        <v>-4.3810177793543563E-3</v>
      </c>
      <c r="BE79" s="144" t="s">
        <v>398</v>
      </c>
      <c r="BF79" s="145">
        <v>3.1213998407992768E-2</v>
      </c>
      <c r="BG79" s="11">
        <v>4.1647504711205041E-2</v>
      </c>
      <c r="BH79" s="11">
        <v>6.3473364372361368E-2</v>
      </c>
      <c r="BI79" s="11">
        <v>0.13358990080900998</v>
      </c>
      <c r="BJ79" s="5">
        <v>4.1698749511763491E-3</v>
      </c>
      <c r="BK79" s="5">
        <v>1.9812574944688328E-3</v>
      </c>
      <c r="BL79" s="94">
        <v>0.19925688257218374</v>
      </c>
      <c r="BM79" s="94">
        <v>-0.68499830681375151</v>
      </c>
      <c r="BN79" s="145">
        <v>-0.14035426420194017</v>
      </c>
      <c r="BO79" s="207">
        <v>39689</v>
      </c>
      <c r="BP79" s="207">
        <v>39689</v>
      </c>
      <c r="BQ79" s="145">
        <v>-4.3810177793543563E-3</v>
      </c>
    </row>
    <row r="80" spans="1:69">
      <c r="A80" s="144" t="s">
        <v>292</v>
      </c>
      <c r="B80" s="145">
        <v>6.53457503908947E-2</v>
      </c>
      <c r="C80" s="4"/>
      <c r="D80" s="4"/>
      <c r="E80" s="4"/>
      <c r="F80" s="4"/>
      <c r="G80" s="4"/>
      <c r="H80" s="4"/>
      <c r="I80" s="3"/>
      <c r="J80" s="3"/>
      <c r="K80" s="3"/>
      <c r="L80" s="3"/>
      <c r="M80" s="3"/>
      <c r="O80" s="144" t="s">
        <v>292</v>
      </c>
      <c r="P80" s="145">
        <v>6.53457503908947E-2</v>
      </c>
      <c r="Q80" s="4"/>
      <c r="R80" s="4"/>
      <c r="S80" s="4"/>
      <c r="T80" s="4"/>
      <c r="U80" s="4"/>
      <c r="V80" s="4"/>
      <c r="W80" s="3"/>
      <c r="X80" s="3"/>
      <c r="Y80" s="3"/>
      <c r="Z80" s="3"/>
      <c r="AA80" s="3"/>
      <c r="AC80" s="144" t="s">
        <v>292</v>
      </c>
      <c r="AD80" s="145">
        <v>6.53457503908947E-2</v>
      </c>
      <c r="AE80" s="4"/>
      <c r="AF80" s="4"/>
      <c r="AG80" s="4"/>
      <c r="AH80" s="4"/>
      <c r="AI80" s="4"/>
      <c r="AJ80" s="4"/>
      <c r="AK80" s="3"/>
      <c r="AL80" s="3"/>
      <c r="AM80" s="3"/>
      <c r="AN80" s="3"/>
      <c r="AO80" s="3"/>
      <c r="AQ80" s="144" t="s">
        <v>292</v>
      </c>
      <c r="AR80" s="145">
        <v>6.53457503908947E-2</v>
      </c>
      <c r="AS80" s="4"/>
      <c r="AT80" s="4"/>
      <c r="AU80" s="4"/>
      <c r="AV80" s="4"/>
      <c r="AW80" s="4"/>
      <c r="AX80" s="4"/>
      <c r="AY80" s="3"/>
      <c r="AZ80" s="3"/>
      <c r="BA80" s="3"/>
      <c r="BB80" s="3"/>
      <c r="BC80" s="3"/>
      <c r="BE80" s="144" t="s">
        <v>292</v>
      </c>
      <c r="BF80" s="145">
        <v>6.53457503908947E-2</v>
      </c>
      <c r="BG80" s="4"/>
      <c r="BH80" s="4"/>
      <c r="BI80" s="4"/>
      <c r="BJ80" s="4"/>
      <c r="BK80" s="4"/>
      <c r="BL80" s="4"/>
      <c r="BM80" s="3"/>
      <c r="BN80" s="3"/>
      <c r="BO80" s="3"/>
      <c r="BP80" s="3"/>
      <c r="BQ80" s="3"/>
    </row>
    <row r="81" spans="1:69">
      <c r="A81" s="1"/>
      <c r="B81" s="4"/>
      <c r="C81" s="4"/>
      <c r="D81" s="4"/>
      <c r="E81" s="4"/>
      <c r="F81" s="4"/>
      <c r="G81" s="5"/>
      <c r="H81" s="4"/>
      <c r="I81" s="3"/>
      <c r="J81" s="3"/>
      <c r="K81" s="3"/>
      <c r="L81" s="3"/>
      <c r="M81" s="3"/>
      <c r="O81" s="1"/>
      <c r="P81" s="4"/>
      <c r="Q81" s="4"/>
      <c r="R81" s="4"/>
      <c r="S81" s="4"/>
      <c r="T81" s="4"/>
      <c r="U81" s="5"/>
      <c r="V81" s="4"/>
      <c r="W81" s="3"/>
      <c r="X81" s="3"/>
      <c r="Y81" s="3"/>
      <c r="Z81" s="3"/>
      <c r="AA81" s="3"/>
      <c r="AC81" s="1"/>
      <c r="AD81" s="4"/>
      <c r="AE81" s="4"/>
      <c r="AF81" s="4"/>
      <c r="AG81" s="4"/>
      <c r="AH81" s="4"/>
      <c r="AI81" s="5"/>
      <c r="AJ81" s="4"/>
      <c r="AK81" s="3"/>
      <c r="AL81" s="3"/>
      <c r="AM81" s="3"/>
      <c r="AN81" s="3"/>
      <c r="AO81" s="3"/>
      <c r="AQ81" s="1"/>
      <c r="AR81" s="4"/>
      <c r="AS81" s="4"/>
      <c r="AT81" s="4"/>
      <c r="AU81" s="4"/>
      <c r="AV81" s="4"/>
      <c r="AW81" s="5"/>
      <c r="AX81" s="4"/>
      <c r="AY81" s="3"/>
      <c r="AZ81" s="3"/>
      <c r="BA81" s="3"/>
      <c r="BB81" s="3"/>
      <c r="BC81" s="3"/>
      <c r="BE81" s="1"/>
      <c r="BF81" s="4"/>
      <c r="BG81" s="4"/>
      <c r="BH81" s="4"/>
      <c r="BI81" s="4"/>
      <c r="BJ81" s="4"/>
      <c r="BK81" s="5"/>
      <c r="BL81" s="4"/>
      <c r="BM81" s="3"/>
      <c r="BN81" s="3"/>
      <c r="BO81" s="3"/>
      <c r="BP81" s="3"/>
      <c r="BQ81" s="3"/>
    </row>
    <row r="82" spans="1:69">
      <c r="A82" s="209" t="s">
        <v>0</v>
      </c>
      <c r="B82" s="267">
        <v>1.0000276214326718</v>
      </c>
      <c r="C82" s="211"/>
      <c r="D82" s="211"/>
      <c r="E82" s="211"/>
      <c r="F82" s="15">
        <v>8.0090861572439415E-2</v>
      </c>
      <c r="G82" s="15">
        <v>5.4623444871794928E-2</v>
      </c>
      <c r="H82" s="19">
        <v>0.93532844170398377</v>
      </c>
      <c r="I82" s="19">
        <v>-0.61052450507274203</v>
      </c>
      <c r="J82" s="200">
        <v>-0.1466358388952195</v>
      </c>
      <c r="K82" s="208">
        <v>39386</v>
      </c>
      <c r="L82" s="208">
        <v>39813</v>
      </c>
      <c r="M82" s="3"/>
      <c r="O82" s="209" t="s">
        <v>0</v>
      </c>
      <c r="P82" s="210">
        <v>1.0001128213073325</v>
      </c>
      <c r="Q82" s="211"/>
      <c r="R82" s="211"/>
      <c r="S82" s="211"/>
      <c r="T82" s="15">
        <v>8.1391032313913911E-2</v>
      </c>
      <c r="U82" s="15">
        <v>5.5380065263981489E-2</v>
      </c>
      <c r="V82" s="19">
        <v>0.94602691535628058</v>
      </c>
      <c r="W82" s="19">
        <v>-0.59502819128665785</v>
      </c>
      <c r="X82" s="200">
        <v>-0.13903967618590832</v>
      </c>
      <c r="Y82" s="208">
        <v>39386</v>
      </c>
      <c r="Z82" s="208">
        <v>39813</v>
      </c>
      <c r="AA82" s="3"/>
      <c r="AC82" s="209" t="s">
        <v>0</v>
      </c>
      <c r="AD82" s="210">
        <v>1.0002533011515637</v>
      </c>
      <c r="AE82" s="211"/>
      <c r="AF82" s="211"/>
      <c r="AG82" s="211"/>
      <c r="AH82" s="15">
        <v>7.6750857641876724E-2</v>
      </c>
      <c r="AI82" s="15">
        <v>4.8826361345189105E-2</v>
      </c>
      <c r="AJ82" s="19">
        <v>0.97797288854459463</v>
      </c>
      <c r="AK82" s="19">
        <v>-0.64388361071272304</v>
      </c>
      <c r="AL82" s="200">
        <v>-0.14155922303439422</v>
      </c>
      <c r="AM82" s="208">
        <v>39386</v>
      </c>
      <c r="AN82" s="208">
        <v>39813</v>
      </c>
      <c r="AO82" s="3"/>
      <c r="AQ82" s="209" t="s">
        <v>0</v>
      </c>
      <c r="AR82" s="210">
        <v>0.99995256628281204</v>
      </c>
      <c r="AS82" s="211"/>
      <c r="AT82" s="211"/>
      <c r="AU82" s="211"/>
      <c r="AV82" s="15">
        <v>7.9794965495162407E-2</v>
      </c>
      <c r="AW82" s="15">
        <v>5.074375552833707E-2</v>
      </c>
      <c r="AX82" s="19">
        <v>1.0010091875599696</v>
      </c>
      <c r="AY82" s="19">
        <v>-0.69677127014844642</v>
      </c>
      <c r="AZ82" s="200">
        <v>-0.10115588844033488</v>
      </c>
      <c r="BA82" s="208">
        <v>39386</v>
      </c>
      <c r="BB82" s="208">
        <v>39813</v>
      </c>
      <c r="BC82" s="3"/>
      <c r="BE82" s="209" t="s">
        <v>0</v>
      </c>
      <c r="BF82" s="210">
        <v>1.0002533011515637</v>
      </c>
      <c r="BG82" s="211"/>
      <c r="BH82" s="211"/>
      <c r="BI82" s="211"/>
      <c r="BJ82" s="15">
        <v>7.7251411399556741E-2</v>
      </c>
      <c r="BK82" s="15">
        <v>4.8015267865405026E-2</v>
      </c>
      <c r="BL82" s="19">
        <v>1.0049180926119932</v>
      </c>
      <c r="BM82" s="19">
        <v>-0.73915978038041685</v>
      </c>
      <c r="BN82" s="200">
        <v>-0.1170310066269975</v>
      </c>
      <c r="BO82" s="208">
        <v>39386</v>
      </c>
      <c r="BP82" s="208">
        <v>39813</v>
      </c>
      <c r="BQ82" s="3"/>
    </row>
    <row r="88" spans="1:69" ht="38.25">
      <c r="A88" s="213"/>
      <c r="B88" s="214" t="s">
        <v>1</v>
      </c>
      <c r="C88" s="214" t="s">
        <v>3</v>
      </c>
      <c r="D88" s="214" t="s">
        <v>316</v>
      </c>
      <c r="E88" s="214" t="s">
        <v>317</v>
      </c>
      <c r="F88" s="214" t="s">
        <v>4</v>
      </c>
      <c r="G88" s="214" t="s">
        <v>5</v>
      </c>
      <c r="H88" s="214" t="s">
        <v>24</v>
      </c>
      <c r="I88" s="214" t="s">
        <v>25</v>
      </c>
      <c r="J88" s="214" t="s">
        <v>312</v>
      </c>
      <c r="K88" s="214"/>
      <c r="L88" s="214"/>
    </row>
    <row r="89" spans="1:69">
      <c r="A89" s="144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</row>
    <row r="90" spans="1:69">
      <c r="A90" s="144" t="s">
        <v>303</v>
      </c>
      <c r="B90" s="193"/>
      <c r="C90" s="196">
        <v>0.1331563605727939</v>
      </c>
      <c r="D90" s="193"/>
      <c r="E90" s="193"/>
      <c r="F90" s="193"/>
      <c r="G90" s="193"/>
      <c r="H90" s="193"/>
      <c r="I90" s="193"/>
      <c r="J90" s="193"/>
      <c r="K90" s="193"/>
      <c r="L90" s="193"/>
    </row>
    <row r="91" spans="1:69">
      <c r="A91" s="144"/>
      <c r="B91" s="4"/>
      <c r="C91" s="4"/>
      <c r="D91" s="4"/>
      <c r="E91" s="4"/>
      <c r="F91" s="4"/>
      <c r="G91" s="4"/>
      <c r="H91" s="4"/>
      <c r="I91" s="4"/>
      <c r="J91" s="3"/>
      <c r="K91" s="3"/>
      <c r="L91" s="3"/>
    </row>
    <row r="92" spans="1:69">
      <c r="A92" s="144" t="s">
        <v>7</v>
      </c>
      <c r="B92" s="336">
        <v>0.23987579151002175</v>
      </c>
      <c r="C92" s="335">
        <v>7.9200000000000007E-2</v>
      </c>
      <c r="D92" s="335">
        <v>4.2299999999999997E-2</v>
      </c>
      <c r="E92" s="335">
        <v>9.8500000000000004E-2</v>
      </c>
      <c r="F92" s="5">
        <v>2.3627765463737144E-2</v>
      </c>
      <c r="G92" s="5">
        <v>1.0146745980873919E-2</v>
      </c>
      <c r="H92" s="94">
        <v>1.1867612293144212</v>
      </c>
      <c r="I92" s="94">
        <v>-0.54778031038369435</v>
      </c>
      <c r="J92" s="145">
        <v>-4.8374435795119762E-2</v>
      </c>
      <c r="K92" s="207">
        <v>40786</v>
      </c>
      <c r="L92" s="207">
        <v>40847</v>
      </c>
    </row>
    <row r="93" spans="1:69">
      <c r="A93" s="1" t="s">
        <v>8</v>
      </c>
      <c r="B93" s="336">
        <v>0</v>
      </c>
      <c r="C93" s="335">
        <v>7.9200000000000007E-2</v>
      </c>
      <c r="D93" s="335">
        <v>4.2299999999999997E-2</v>
      </c>
      <c r="E93" s="335">
        <v>9.8500000000000004E-2</v>
      </c>
      <c r="F93" s="5">
        <v>0</v>
      </c>
      <c r="G93" s="5">
        <v>0</v>
      </c>
      <c r="H93" s="94">
        <v>1.1867612293144212</v>
      </c>
      <c r="I93" s="94">
        <v>-0.54778031038369435</v>
      </c>
      <c r="J93" s="145">
        <v>-4.8374435795119762E-2</v>
      </c>
      <c r="K93" s="207">
        <v>40786</v>
      </c>
      <c r="L93" s="207">
        <v>40847</v>
      </c>
    </row>
    <row r="94" spans="1:69">
      <c r="A94" s="1" t="s">
        <v>9</v>
      </c>
      <c r="B94" s="336">
        <v>0.17583022434024639</v>
      </c>
      <c r="C94" s="335">
        <v>7.5800000000000006E-2</v>
      </c>
      <c r="D94" s="335">
        <v>3.5099999999999999E-2</v>
      </c>
      <c r="E94" s="335">
        <v>0.10589999999999999</v>
      </c>
      <c r="F94" s="5">
        <v>1.8620420757632091E-2</v>
      </c>
      <c r="G94" s="5">
        <v>6.1716408743426486E-3</v>
      </c>
      <c r="H94" s="94">
        <v>1.3333333333333337</v>
      </c>
      <c r="I94" s="94">
        <v>-0.54160869284980073</v>
      </c>
      <c r="J94" s="145">
        <v>-0.1242404770089392</v>
      </c>
      <c r="K94" s="207">
        <v>39843</v>
      </c>
      <c r="L94" s="207">
        <v>40056</v>
      </c>
    </row>
    <row r="95" spans="1:69">
      <c r="A95" s="1" t="s">
        <v>10</v>
      </c>
      <c r="B95" s="336">
        <v>4.6356333965845403E-2</v>
      </c>
      <c r="C95" s="335">
        <v>6.6453926402839425E-2</v>
      </c>
      <c r="D95" s="335">
        <v>6.4358054875209916E-2</v>
      </c>
      <c r="E95" s="335">
        <v>0.13640159005740696</v>
      </c>
      <c r="F95" s="5">
        <v>6.3230776621734947E-3</v>
      </c>
      <c r="G95" s="5">
        <v>2.9834034851874357E-3</v>
      </c>
      <c r="H95" s="94">
        <v>0.58196175250265847</v>
      </c>
      <c r="I95" s="94">
        <v>-0.48901507777058612</v>
      </c>
      <c r="J95" s="145">
        <v>-0.35355287131385105</v>
      </c>
      <c r="K95" s="207">
        <v>39233</v>
      </c>
      <c r="L95" s="207">
        <v>39721</v>
      </c>
    </row>
    <row r="96" spans="1:69">
      <c r="A96" s="12" t="s">
        <v>11</v>
      </c>
      <c r="B96" s="336">
        <v>6.7861625349356275E-2</v>
      </c>
      <c r="C96" s="335">
        <v>9.4833990829551462E-2</v>
      </c>
      <c r="D96" s="335">
        <v>4.1106344416393388E-2</v>
      </c>
      <c r="E96" s="335">
        <v>0.12411535340860394</v>
      </c>
      <c r="F96" s="5">
        <v>8.4226696131176303E-3</v>
      </c>
      <c r="G96" s="5">
        <v>2.7895433442668913E-3</v>
      </c>
      <c r="H96" s="94">
        <v>1.6015530391774897</v>
      </c>
      <c r="I96" s="94">
        <v>-0.30876413506296996</v>
      </c>
      <c r="J96" s="145">
        <v>-0.28897458173929291</v>
      </c>
      <c r="K96" s="207">
        <v>39598</v>
      </c>
      <c r="L96" s="207">
        <v>39721</v>
      </c>
    </row>
    <row r="97" spans="1:12">
      <c r="A97" s="12" t="s">
        <v>12</v>
      </c>
      <c r="B97" s="336">
        <v>0.11380105704137826</v>
      </c>
      <c r="C97" s="335">
        <v>0.14273397801144472</v>
      </c>
      <c r="D97" s="335">
        <v>8.7138349747630517E-2</v>
      </c>
      <c r="E97" s="335">
        <v>0.14685108970109187</v>
      </c>
      <c r="F97" s="5">
        <v>1.6711809235662511E-2</v>
      </c>
      <c r="G97" s="5">
        <v>9.9164363101216686E-3</v>
      </c>
      <c r="H97" s="94">
        <v>1.3052115209989663</v>
      </c>
      <c r="I97" s="94">
        <v>6.5219927602482131E-2</v>
      </c>
      <c r="J97" s="145">
        <v>-0.2950228536282396</v>
      </c>
      <c r="K97" s="207">
        <v>35915</v>
      </c>
      <c r="L97" s="207">
        <v>35976</v>
      </c>
    </row>
    <row r="98" spans="1:12">
      <c r="A98" s="12" t="s">
        <v>13</v>
      </c>
      <c r="B98" s="336">
        <v>6.6281072709659078E-2</v>
      </c>
      <c r="C98" s="335">
        <v>7.2213779393044283E-2</v>
      </c>
      <c r="D98" s="335">
        <v>0.2135</v>
      </c>
      <c r="E98" s="335">
        <v>0.26040000000000002</v>
      </c>
      <c r="F98" s="5">
        <v>1.7259591333595226E-2</v>
      </c>
      <c r="G98" s="5">
        <v>1.4151009023512212E-2</v>
      </c>
      <c r="H98" s="94">
        <v>0.20240646085735028</v>
      </c>
      <c r="I98" s="94">
        <v>-0.23403448993759451</v>
      </c>
      <c r="J98" s="145">
        <v>-0.4932658830307915</v>
      </c>
      <c r="K98" s="207">
        <v>39386</v>
      </c>
      <c r="L98" s="207">
        <v>39813</v>
      </c>
    </row>
    <row r="99" spans="1:12">
      <c r="A99" s="12" t="s">
        <v>14</v>
      </c>
      <c r="B99" s="336">
        <v>3.9634040513902777E-2</v>
      </c>
      <c r="C99" s="335">
        <v>8.6820171425622039E-2</v>
      </c>
      <c r="D99" s="335">
        <v>0.21639854582455037</v>
      </c>
      <c r="E99" s="335">
        <v>0.26131621075891404</v>
      </c>
      <c r="F99" s="5">
        <v>1.0357017284158356E-2</v>
      </c>
      <c r="G99" s="5">
        <v>8.5767487323598762E-3</v>
      </c>
      <c r="H99" s="94">
        <v>0.26719297583681983</v>
      </c>
      <c r="I99" s="94">
        <v>-0.17731846414197722</v>
      </c>
      <c r="J99" s="145">
        <v>-0.56150024681872224</v>
      </c>
      <c r="K99" s="207">
        <v>39386</v>
      </c>
      <c r="L99" s="207">
        <v>39813</v>
      </c>
    </row>
    <row r="100" spans="1:12">
      <c r="A100" s="12" t="s">
        <v>15</v>
      </c>
      <c r="B100" s="336">
        <v>1.8540935663146001E-2</v>
      </c>
      <c r="C100" s="335">
        <v>0.14566652734003815</v>
      </c>
      <c r="D100" s="335">
        <v>0.20700229555742852</v>
      </c>
      <c r="E100" s="335">
        <v>0.2613968487569337</v>
      </c>
      <c r="F100" s="5">
        <v>4.8465421553514137E-3</v>
      </c>
      <c r="G100" s="5">
        <v>3.8380162440538154E-3</v>
      </c>
      <c r="H100" s="94">
        <v>0.56360016214250841</v>
      </c>
      <c r="I100" s="94">
        <v>4.7858904293361031E-2</v>
      </c>
      <c r="J100" s="145">
        <v>-0.51443888819747485</v>
      </c>
      <c r="K100" s="207">
        <v>39233</v>
      </c>
      <c r="L100" s="207">
        <v>39813</v>
      </c>
    </row>
    <row r="101" spans="1:12">
      <c r="A101" s="12" t="s">
        <v>16</v>
      </c>
      <c r="B101" s="336">
        <v>3.1822210298336741E-2</v>
      </c>
      <c r="C101" s="335">
        <v>6.9341227331106037E-2</v>
      </c>
      <c r="D101" s="335">
        <v>7.5024269517214651E-2</v>
      </c>
      <c r="E101" s="335">
        <v>0.15028309913395058</v>
      </c>
      <c r="F101" s="5">
        <v>4.7823403849263637E-3</v>
      </c>
      <c r="G101" s="5">
        <v>2.3874380820558994E-3</v>
      </c>
      <c r="H101" s="94">
        <v>0.5377090318999983</v>
      </c>
      <c r="I101" s="94">
        <v>-0.42463280042427159</v>
      </c>
      <c r="J101" s="145">
        <v>-0.35340094056131494</v>
      </c>
      <c r="K101" s="207">
        <v>39171</v>
      </c>
      <c r="L101" s="207">
        <v>39843</v>
      </c>
    </row>
    <row r="102" spans="1:12">
      <c r="A102" s="12" t="s">
        <v>17</v>
      </c>
      <c r="B102" s="336">
        <v>1.70054803009532E-2</v>
      </c>
      <c r="C102" s="335">
        <v>8.7207558111264127E-2</v>
      </c>
      <c r="D102" s="335">
        <v>8.0215877507556196E-2</v>
      </c>
      <c r="E102" s="335">
        <v>0.15388298940391829</v>
      </c>
      <c r="F102" s="5">
        <v>2.6168541449601225E-3</v>
      </c>
      <c r="G102" s="5">
        <v>1.3641095247784217E-3</v>
      </c>
      <c r="H102" s="94">
        <v>0.72563636925596275</v>
      </c>
      <c r="I102" s="94">
        <v>-0.29859572288995179</v>
      </c>
      <c r="J102" s="145">
        <v>-0.30214179150047882</v>
      </c>
      <c r="K102" s="207">
        <v>39113</v>
      </c>
      <c r="L102" s="207">
        <v>39843</v>
      </c>
    </row>
    <row r="103" spans="1:12">
      <c r="A103" s="12" t="s">
        <v>2</v>
      </c>
      <c r="B103" s="336">
        <v>1.1841364692697696E-2</v>
      </c>
      <c r="C103" s="335">
        <v>9.6577076392146965E-2</v>
      </c>
      <c r="D103" s="335">
        <v>0.22707403512690974</v>
      </c>
      <c r="E103" s="335">
        <v>0.27040188104455204</v>
      </c>
      <c r="F103" s="5">
        <v>3.201927287040001E-3</v>
      </c>
      <c r="G103" s="5">
        <v>2.6888664621801854E-3</v>
      </c>
      <c r="H103" s="94">
        <v>0.29759931096648157</v>
      </c>
      <c r="I103" s="94">
        <v>-0.13527747676659116</v>
      </c>
      <c r="J103" s="145">
        <v>-0.64667784248452731</v>
      </c>
      <c r="K103" s="207">
        <v>39629</v>
      </c>
      <c r="L103" s="207">
        <v>39813</v>
      </c>
    </row>
    <row r="104" spans="1:12">
      <c r="A104" s="92" t="s">
        <v>23</v>
      </c>
      <c r="B104" s="336">
        <v>0</v>
      </c>
      <c r="C104" s="335">
        <v>6.2658557549145399E-2</v>
      </c>
      <c r="D104" s="335">
        <v>4.4898758249635864E-2</v>
      </c>
      <c r="E104" s="335">
        <v>0.1229708492941208</v>
      </c>
      <c r="F104" s="5">
        <v>0</v>
      </c>
      <c r="G104" s="5">
        <v>0</v>
      </c>
      <c r="H104" s="94">
        <v>0.74965453080026723</v>
      </c>
      <c r="I104" s="94">
        <v>-0.57328873817104697</v>
      </c>
      <c r="J104" s="145">
        <v>-0.20363890991329867</v>
      </c>
      <c r="K104" s="207">
        <v>39447</v>
      </c>
      <c r="L104" s="207">
        <v>39813</v>
      </c>
    </row>
    <row r="105" spans="1:12">
      <c r="A105" s="13" t="s">
        <v>20</v>
      </c>
      <c r="B105" s="335">
        <v>3.4422411797657607E-2</v>
      </c>
      <c r="C105" s="335">
        <v>0.10394698980680031</v>
      </c>
      <c r="D105" s="335">
        <v>0.17312653045116388</v>
      </c>
      <c r="E105" s="335">
        <v>0.12391721521894794</v>
      </c>
      <c r="F105" s="5">
        <v>4.2655294110855906E-3</v>
      </c>
      <c r="G105" s="5">
        <v>5.9594327242896723E-3</v>
      </c>
      <c r="H105" s="94">
        <v>0.4329029734003802</v>
      </c>
      <c r="I105" s="94">
        <v>-0.23571681073032408</v>
      </c>
      <c r="J105" s="145">
        <v>-9.8119033597327751E-2</v>
      </c>
      <c r="K105" s="207">
        <v>36585</v>
      </c>
      <c r="L105" s="207">
        <v>36798</v>
      </c>
    </row>
    <row r="106" spans="1:12">
      <c r="A106" s="13" t="s">
        <v>21</v>
      </c>
      <c r="B106" s="336">
        <v>3.4422411797657607E-2</v>
      </c>
      <c r="C106" s="335">
        <v>5.5673251139423084E-2</v>
      </c>
      <c r="D106" s="335">
        <v>7.064830844049122E-2</v>
      </c>
      <c r="E106" s="335">
        <v>0.12000066078096978</v>
      </c>
      <c r="F106" s="5">
        <v>4.1307121613935625E-3</v>
      </c>
      <c r="G106" s="5">
        <v>2.4318851659465186E-3</v>
      </c>
      <c r="H106" s="94">
        <v>0.37754974928933516</v>
      </c>
      <c r="I106" s="94">
        <v>-0.64568902311959941</v>
      </c>
      <c r="J106" s="145">
        <v>-8.1683400440149573E-2</v>
      </c>
      <c r="K106" s="207">
        <v>38077</v>
      </c>
      <c r="L106" s="207">
        <v>38168</v>
      </c>
    </row>
    <row r="107" spans="1:12">
      <c r="A107" s="13" t="s">
        <v>22</v>
      </c>
      <c r="B107" s="336">
        <v>1.8535144814123324E-2</v>
      </c>
      <c r="C107" s="335">
        <v>3.5999999999999997E-2</v>
      </c>
      <c r="D107" s="335">
        <v>6.4254223233677923E-2</v>
      </c>
      <c r="E107" s="335">
        <v>0.1094673691499702</v>
      </c>
      <c r="F107" s="5">
        <v>2.0289935396157937E-3</v>
      </c>
      <c r="G107" s="5">
        <v>1.1909613325552279E-3</v>
      </c>
      <c r="H107" s="94">
        <v>0.10894225543031771</v>
      </c>
      <c r="I107" s="94">
        <v>-0.8875371841602383</v>
      </c>
      <c r="J107" s="145">
        <v>-0.19875486850707508</v>
      </c>
      <c r="K107" s="207">
        <v>39262</v>
      </c>
      <c r="L107" s="207">
        <v>40753</v>
      </c>
    </row>
    <row r="108" spans="1:12">
      <c r="A108" s="338" t="s">
        <v>398</v>
      </c>
      <c r="B108" s="336">
        <v>1.8535144814123324E-2</v>
      </c>
      <c r="C108" s="335">
        <v>4.1647504711205041E-2</v>
      </c>
      <c r="D108" s="335">
        <v>6.3473364372361368E-2</v>
      </c>
      <c r="E108" s="335">
        <v>0.13358990080900998</v>
      </c>
      <c r="F108" s="5">
        <v>2.4761081571993706E-3</v>
      </c>
      <c r="G108" s="5">
        <v>1.176488000481334E-3</v>
      </c>
      <c r="H108" s="94">
        <v>0.19925688257218374</v>
      </c>
      <c r="I108" s="94">
        <v>-0.68499830681375151</v>
      </c>
      <c r="J108" s="145">
        <v>-0.14035426420194017</v>
      </c>
      <c r="K108" s="207">
        <v>39689</v>
      </c>
      <c r="L108" s="207">
        <v>39689</v>
      </c>
    </row>
    <row r="109" spans="1:12">
      <c r="A109" s="144" t="s">
        <v>292</v>
      </c>
      <c r="B109" s="336">
        <v>6.5234750390894672E-2</v>
      </c>
      <c r="C109" s="335"/>
      <c r="D109" s="337"/>
      <c r="E109" s="337"/>
      <c r="F109" s="4"/>
      <c r="G109" s="4"/>
      <c r="H109" s="4"/>
      <c r="I109" s="3"/>
      <c r="J109" s="3"/>
      <c r="K109" s="3"/>
      <c r="L109" s="3"/>
    </row>
    <row r="110" spans="1:12">
      <c r="A110" s="1"/>
      <c r="B110" s="145"/>
      <c r="C110" s="4"/>
      <c r="D110" s="4"/>
      <c r="E110" s="4"/>
      <c r="F110" s="4"/>
      <c r="G110" s="5"/>
      <c r="H110" s="4"/>
      <c r="I110" s="3"/>
      <c r="J110" s="3"/>
      <c r="K110" s="3"/>
      <c r="L110" s="3"/>
    </row>
    <row r="111" spans="1:12">
      <c r="A111" s="209" t="s">
        <v>0</v>
      </c>
      <c r="B111" s="267">
        <v>0.99999999999999989</v>
      </c>
      <c r="C111" s="211"/>
      <c r="D111" s="211"/>
      <c r="E111" s="211"/>
      <c r="F111" s="15">
        <v>8.0780678415635229E-2</v>
      </c>
      <c r="G111" s="15">
        <v>4.8487318722146074E-2</v>
      </c>
      <c r="H111" s="19">
        <v>1.0679220831401623</v>
      </c>
      <c r="I111" s="19">
        <v>-0.64509011822243034</v>
      </c>
      <c r="J111" s="200">
        <v>-0.12698876461416997</v>
      </c>
      <c r="K111" s="208">
        <v>39386</v>
      </c>
      <c r="L111" s="208">
        <v>39721</v>
      </c>
    </row>
    <row r="116" spans="1:13" ht="38.25">
      <c r="A116" s="213" t="s">
        <v>404</v>
      </c>
      <c r="B116" s="214" t="s">
        <v>1</v>
      </c>
      <c r="C116" s="214" t="s">
        <v>3</v>
      </c>
      <c r="D116" s="214" t="s">
        <v>316</v>
      </c>
      <c r="E116" s="214" t="s">
        <v>317</v>
      </c>
      <c r="F116" s="214" t="s">
        <v>4</v>
      </c>
      <c r="G116" s="214" t="s">
        <v>5</v>
      </c>
      <c r="H116" s="214" t="s">
        <v>24</v>
      </c>
      <c r="I116" s="214" t="s">
        <v>25</v>
      </c>
      <c r="J116" s="214" t="s">
        <v>312</v>
      </c>
      <c r="K116" s="214"/>
      <c r="L116" s="214"/>
      <c r="M116" s="214"/>
    </row>
    <row r="117" spans="1:13">
      <c r="A117" s="144"/>
      <c r="B117" s="190"/>
      <c r="C117" s="190"/>
      <c r="D117" s="190"/>
      <c r="E117" s="190"/>
      <c r="F117" s="190"/>
      <c r="G117" s="190"/>
      <c r="H117" s="190"/>
      <c r="I117" s="190"/>
      <c r="J117" s="190"/>
      <c r="K117" s="190"/>
      <c r="L117" s="190"/>
      <c r="M117" s="190"/>
    </row>
    <row r="118" spans="1:13">
      <c r="A118" s="144" t="s">
        <v>303</v>
      </c>
      <c r="B118" s="193"/>
      <c r="C118" s="196">
        <v>0.1331563605727939</v>
      </c>
      <c r="D118" s="193"/>
      <c r="E118" s="193"/>
      <c r="F118" s="193"/>
      <c r="G118" s="193"/>
      <c r="H118" s="193"/>
      <c r="I118" s="193"/>
      <c r="J118" s="193"/>
      <c r="K118" s="193"/>
      <c r="L118" s="193"/>
      <c r="M118" s="193"/>
    </row>
    <row r="119" spans="1:13">
      <c r="A119" s="144"/>
      <c r="B119" s="4"/>
      <c r="C119" s="4"/>
      <c r="D119" s="4"/>
      <c r="E119" s="4"/>
      <c r="F119" s="4"/>
      <c r="G119" s="4"/>
      <c r="H119" s="4"/>
      <c r="I119" s="4"/>
      <c r="J119" s="3"/>
      <c r="K119" s="3"/>
      <c r="L119" s="3"/>
      <c r="M119" s="3"/>
    </row>
    <row r="120" spans="1:13">
      <c r="A120" s="144" t="s">
        <v>7</v>
      </c>
      <c r="B120" s="336">
        <v>0.23987579151002175</v>
      </c>
      <c r="C120" s="335">
        <v>7.9200000000000007E-2</v>
      </c>
      <c r="D120" s="335">
        <v>4.2299999999999997E-2</v>
      </c>
      <c r="E120" s="335">
        <v>9.8500000000000004E-2</v>
      </c>
      <c r="F120" s="5">
        <v>2.3627765463737144E-2</v>
      </c>
      <c r="G120" s="5">
        <v>1.0146745980873919E-2</v>
      </c>
      <c r="H120" s="94">
        <v>1.1867612293144212</v>
      </c>
      <c r="I120" s="94">
        <v>-0.54778031038369435</v>
      </c>
      <c r="J120" s="145">
        <v>-4.8374435795119762E-2</v>
      </c>
      <c r="K120" s="207">
        <v>40786</v>
      </c>
      <c r="L120" s="207">
        <v>40847</v>
      </c>
      <c r="M120" s="145">
        <v>-1.1603856075205081E-2</v>
      </c>
    </row>
    <row r="121" spans="1:13">
      <c r="A121" s="1" t="s">
        <v>8</v>
      </c>
      <c r="B121" s="336">
        <v>0</v>
      </c>
      <c r="C121" s="335">
        <v>7.9200000000000007E-2</v>
      </c>
      <c r="D121" s="335">
        <v>4.2299999999999997E-2</v>
      </c>
      <c r="E121" s="335">
        <v>9.8500000000000004E-2</v>
      </c>
      <c r="F121" s="5">
        <v>0</v>
      </c>
      <c r="G121" s="5">
        <v>0</v>
      </c>
      <c r="H121" s="94">
        <v>1.1867612293144212</v>
      </c>
      <c r="I121" s="94">
        <v>-0.54778031038369435</v>
      </c>
      <c r="J121" s="145">
        <v>-4.8374435795119762E-2</v>
      </c>
      <c r="K121" s="207">
        <v>40786</v>
      </c>
      <c r="L121" s="207">
        <v>40847</v>
      </c>
      <c r="M121" s="145">
        <v>0</v>
      </c>
    </row>
    <row r="122" spans="1:13">
      <c r="A122" s="1" t="s">
        <v>9</v>
      </c>
      <c r="B122" s="336">
        <v>0.17583022434024639</v>
      </c>
      <c r="C122" s="335">
        <v>7.5800000000000006E-2</v>
      </c>
      <c r="D122" s="335">
        <v>3.5099999999999999E-2</v>
      </c>
      <c r="E122" s="335">
        <v>0.10589999999999999</v>
      </c>
      <c r="F122" s="5">
        <v>1.8620420757632091E-2</v>
      </c>
      <c r="G122" s="5">
        <v>6.1716408743426486E-3</v>
      </c>
      <c r="H122" s="94">
        <v>1.3333333333333337</v>
      </c>
      <c r="I122" s="94">
        <v>-0.54160869284980073</v>
      </c>
      <c r="J122" s="145">
        <v>-0.1242404770089392</v>
      </c>
      <c r="K122" s="207">
        <v>39843</v>
      </c>
      <c r="L122" s="207">
        <v>40056</v>
      </c>
      <c r="M122" s="145">
        <v>-2.1845230944621003E-2</v>
      </c>
    </row>
    <row r="123" spans="1:13">
      <c r="A123" s="1" t="s">
        <v>10</v>
      </c>
      <c r="B123" s="336">
        <v>4.6356333965845403E-2</v>
      </c>
      <c r="C123" s="335">
        <v>6.6453926402839425E-2</v>
      </c>
      <c r="D123" s="335">
        <v>6.4358054875209916E-2</v>
      </c>
      <c r="E123" s="335">
        <v>0.13640159005740696</v>
      </c>
      <c r="F123" s="5">
        <v>6.3230776621734947E-3</v>
      </c>
      <c r="G123" s="5">
        <v>2.9834034851874357E-3</v>
      </c>
      <c r="H123" s="94">
        <v>0.58196175250265847</v>
      </c>
      <c r="I123" s="94">
        <v>-0.48901507777058612</v>
      </c>
      <c r="J123" s="145">
        <v>-0.35355287131385105</v>
      </c>
      <c r="K123" s="207">
        <v>39233</v>
      </c>
      <c r="L123" s="207">
        <v>39721</v>
      </c>
      <c r="M123" s="145">
        <v>-1.6389414977208441E-2</v>
      </c>
    </row>
    <row r="124" spans="1:13">
      <c r="A124" s="12" t="s">
        <v>11</v>
      </c>
      <c r="B124" s="336">
        <v>6.7861625349356275E-2</v>
      </c>
      <c r="C124" s="335">
        <v>9.4833990829551462E-2</v>
      </c>
      <c r="D124" s="335">
        <v>4.1106344416393388E-2</v>
      </c>
      <c r="E124" s="335">
        <v>0.12411535340860394</v>
      </c>
      <c r="F124" s="5">
        <v>8.4226696131176303E-3</v>
      </c>
      <c r="G124" s="5">
        <v>2.7895433442668913E-3</v>
      </c>
      <c r="H124" s="94">
        <v>1.6015530391774897</v>
      </c>
      <c r="I124" s="94">
        <v>-0.30876413506296996</v>
      </c>
      <c r="J124" s="145">
        <v>-0.28897458173929291</v>
      </c>
      <c r="K124" s="207">
        <v>39598</v>
      </c>
      <c r="L124" s="207">
        <v>39721</v>
      </c>
      <c r="M124" s="145">
        <v>-1.9610284801478826E-2</v>
      </c>
    </row>
    <row r="125" spans="1:13">
      <c r="A125" s="12" t="s">
        <v>12</v>
      </c>
      <c r="B125" s="336">
        <v>0.11380105704137826</v>
      </c>
      <c r="C125" s="335">
        <v>0.14273397801144472</v>
      </c>
      <c r="D125" s="335">
        <v>8.7138349747630517E-2</v>
      </c>
      <c r="E125" s="335">
        <v>0.14685108970109187</v>
      </c>
      <c r="F125" s="5">
        <v>1.6711809235662511E-2</v>
      </c>
      <c r="G125" s="5">
        <v>9.9164363101216686E-3</v>
      </c>
      <c r="H125" s="94">
        <v>1.3052115209989663</v>
      </c>
      <c r="I125" s="94">
        <v>6.5219927602482131E-2</v>
      </c>
      <c r="J125" s="145">
        <v>-0.2950228536282396</v>
      </c>
      <c r="K125" s="207">
        <v>35915</v>
      </c>
      <c r="L125" s="207">
        <v>35976</v>
      </c>
      <c r="M125" s="145">
        <v>-3.3573912594257481E-2</v>
      </c>
    </row>
    <row r="126" spans="1:13">
      <c r="A126" s="12" t="s">
        <v>13</v>
      </c>
      <c r="B126" s="336">
        <v>0.10465708561553795</v>
      </c>
      <c r="C126" s="342">
        <v>6.5570705164352802E-2</v>
      </c>
      <c r="D126" s="335">
        <v>0.2135</v>
      </c>
      <c r="E126" s="335">
        <v>0.26040000000000002</v>
      </c>
      <c r="F126" s="5">
        <v>2.7252705094286084E-2</v>
      </c>
      <c r="G126" s="5">
        <v>2.2344287778917352E-2</v>
      </c>
      <c r="H126" s="94">
        <v>0.1712913590836197</v>
      </c>
      <c r="I126" s="94">
        <v>-0.25954552768218542</v>
      </c>
      <c r="J126" s="145">
        <v>-0.4932658830307915</v>
      </c>
      <c r="K126" s="207">
        <v>39386</v>
      </c>
      <c r="L126" s="207">
        <v>39813</v>
      </c>
      <c r="M126" s="145">
        <v>-5.1623769751577474E-2</v>
      </c>
    </row>
    <row r="127" spans="1:13">
      <c r="A127" s="12" t="s">
        <v>14</v>
      </c>
      <c r="B127" s="336">
        <v>6.2581714534453228E-2</v>
      </c>
      <c r="C127" s="335">
        <v>8.0177097196930502E-2</v>
      </c>
      <c r="D127" s="335">
        <v>0.21639854582455037</v>
      </c>
      <c r="E127" s="335">
        <v>0.26131621075891404</v>
      </c>
      <c r="F127" s="5">
        <v>1.6353616504939373E-2</v>
      </c>
      <c r="G127" s="5">
        <v>1.3542592020462808E-2</v>
      </c>
      <c r="H127" s="94">
        <v>0.23649464464711978</v>
      </c>
      <c r="I127" s="94">
        <v>-0.20274005666162509</v>
      </c>
      <c r="J127" s="145">
        <v>-0.56150024681872224</v>
      </c>
      <c r="K127" s="207">
        <v>39386</v>
      </c>
      <c r="L127" s="207">
        <v>39813</v>
      </c>
      <c r="M127" s="145">
        <v>-3.5139648157434304E-2</v>
      </c>
    </row>
    <row r="128" spans="1:13">
      <c r="A128" s="12" t="s">
        <v>15</v>
      </c>
      <c r="B128" s="336">
        <v>1.8540935663146001E-2</v>
      </c>
      <c r="C128" s="335">
        <v>0.14566652734003815</v>
      </c>
      <c r="D128" s="335">
        <v>0.20700229555742852</v>
      </c>
      <c r="E128" s="335">
        <v>0.2613968487569337</v>
      </c>
      <c r="F128" s="5">
        <v>4.8465421553514137E-3</v>
      </c>
      <c r="G128" s="5">
        <v>3.8380162440538154E-3</v>
      </c>
      <c r="H128" s="94">
        <v>0.56360016214250841</v>
      </c>
      <c r="I128" s="94">
        <v>4.7858904293361031E-2</v>
      </c>
      <c r="J128" s="145">
        <v>-0.51443888819747485</v>
      </c>
      <c r="K128" s="207">
        <v>39233</v>
      </c>
      <c r="L128" s="207">
        <v>39813</v>
      </c>
      <c r="M128" s="145">
        <v>-9.5381783286897399E-3</v>
      </c>
    </row>
    <row r="129" spans="1:13">
      <c r="A129" s="12" t="s">
        <v>16</v>
      </c>
      <c r="B129" s="336">
        <v>3.1822210298336741E-2</v>
      </c>
      <c r="C129" s="335">
        <v>6.9341227331106037E-2</v>
      </c>
      <c r="D129" s="335">
        <v>7.5024269517214651E-2</v>
      </c>
      <c r="E129" s="335">
        <v>0.15028309913395058</v>
      </c>
      <c r="F129" s="5">
        <v>4.7823403849263637E-3</v>
      </c>
      <c r="G129" s="5">
        <v>2.3874380820558994E-3</v>
      </c>
      <c r="H129" s="94">
        <v>0.5377090318999983</v>
      </c>
      <c r="I129" s="94">
        <v>-0.42463280042427159</v>
      </c>
      <c r="J129" s="145">
        <v>-0.35340094056131494</v>
      </c>
      <c r="K129" s="207">
        <v>39171</v>
      </c>
      <c r="L129" s="207">
        <v>39843</v>
      </c>
      <c r="M129" s="145">
        <v>-1.1245999050172166E-2</v>
      </c>
    </row>
    <row r="130" spans="1:13">
      <c r="A130" s="12" t="s">
        <v>17</v>
      </c>
      <c r="B130" s="336">
        <v>1.70054803009532E-2</v>
      </c>
      <c r="C130" s="335">
        <v>8.7207558111264127E-2</v>
      </c>
      <c r="D130" s="335">
        <v>8.0215877507556196E-2</v>
      </c>
      <c r="E130" s="335">
        <v>0.15388298940391829</v>
      </c>
      <c r="F130" s="5">
        <v>2.6168541449601225E-3</v>
      </c>
      <c r="G130" s="5">
        <v>1.3641095247784217E-3</v>
      </c>
      <c r="H130" s="94">
        <v>0.72563636925596275</v>
      </c>
      <c r="I130" s="94">
        <v>-0.29859572288995179</v>
      </c>
      <c r="J130" s="145">
        <v>-0.30214179150047882</v>
      </c>
      <c r="K130" s="207">
        <v>39113</v>
      </c>
      <c r="L130" s="207">
        <v>39843</v>
      </c>
      <c r="M130" s="145">
        <v>-5.1380662834561016E-3</v>
      </c>
    </row>
    <row r="131" spans="1:13">
      <c r="A131" s="12" t="s">
        <v>2</v>
      </c>
      <c r="B131" s="336">
        <v>1.1841364692697696E-2</v>
      </c>
      <c r="C131" s="335">
        <v>9.6577076392146965E-2</v>
      </c>
      <c r="D131" s="335">
        <v>0.22707403512690974</v>
      </c>
      <c r="E131" s="335">
        <v>0.27040188104455204</v>
      </c>
      <c r="F131" s="5">
        <v>3.201927287040001E-3</v>
      </c>
      <c r="G131" s="5">
        <v>2.6888664621801854E-3</v>
      </c>
      <c r="H131" s="94">
        <v>0.29759931096648157</v>
      </c>
      <c r="I131" s="94">
        <v>-0.13527747676659116</v>
      </c>
      <c r="J131" s="145">
        <v>-0.64667784248452731</v>
      </c>
      <c r="K131" s="207">
        <v>39629</v>
      </c>
      <c r="L131" s="207">
        <v>39813</v>
      </c>
      <c r="M131" s="145">
        <v>-7.6575481715462036E-3</v>
      </c>
    </row>
    <row r="132" spans="1:13">
      <c r="A132" s="92" t="s">
        <v>23</v>
      </c>
      <c r="B132" s="336">
        <v>0</v>
      </c>
      <c r="C132" s="335">
        <v>6.2658557549145399E-2</v>
      </c>
      <c r="D132" s="335">
        <v>4.4898758249635864E-2</v>
      </c>
      <c r="E132" s="335">
        <v>0.1229708492941208</v>
      </c>
      <c r="F132" s="5">
        <v>0</v>
      </c>
      <c r="G132" s="5">
        <v>0</v>
      </c>
      <c r="H132" s="94">
        <v>0.74965453080026723</v>
      </c>
      <c r="I132" s="94">
        <v>-0.57328873817104697</v>
      </c>
      <c r="J132" s="145">
        <v>-0.20363890991329867</v>
      </c>
      <c r="K132" s="207">
        <v>39447</v>
      </c>
      <c r="L132" s="207">
        <v>39813</v>
      </c>
      <c r="M132" s="145">
        <v>0</v>
      </c>
    </row>
    <row r="133" spans="1:13">
      <c r="A133" s="13" t="s">
        <v>20</v>
      </c>
      <c r="B133" s="335">
        <v>1.4492213546568072E-2</v>
      </c>
      <c r="C133" s="335">
        <v>0.10394698980680031</v>
      </c>
      <c r="D133" s="335">
        <v>0.17312653045116388</v>
      </c>
      <c r="E133" s="335">
        <v>0.12391721521894794</v>
      </c>
      <c r="F133" s="5">
        <v>1.7958347450490286E-3</v>
      </c>
      <c r="G133" s="5">
        <v>2.508986649874687E-3</v>
      </c>
      <c r="H133" s="94">
        <v>0.4329029734003802</v>
      </c>
      <c r="I133" s="94">
        <v>-0.23571681073032408</v>
      </c>
      <c r="J133" s="145">
        <v>-9.8119033597327751E-2</v>
      </c>
      <c r="K133" s="207">
        <v>36585</v>
      </c>
      <c r="L133" s="207">
        <v>36798</v>
      </c>
      <c r="M133" s="145">
        <v>-1.421961987875361E-3</v>
      </c>
    </row>
    <row r="134" spans="1:13">
      <c r="A134" s="13" t="s">
        <v>21</v>
      </c>
      <c r="B134" s="336">
        <v>1.4492213546568072E-2</v>
      </c>
      <c r="C134" s="335">
        <v>5.5673251139423084E-2</v>
      </c>
      <c r="D134" s="335">
        <v>7.064830844049122E-2</v>
      </c>
      <c r="E134" s="335">
        <v>0.12000066078096978</v>
      </c>
      <c r="F134" s="5">
        <v>1.7390752017670903E-3</v>
      </c>
      <c r="G134" s="5">
        <v>1.0238503726234063E-3</v>
      </c>
      <c r="H134" s="94">
        <v>0.37754974928933516</v>
      </c>
      <c r="I134" s="94">
        <v>-0.64568902311959941</v>
      </c>
      <c r="J134" s="145">
        <v>-8.1683400440149573E-2</v>
      </c>
      <c r="K134" s="207">
        <v>38077</v>
      </c>
      <c r="L134" s="207">
        <v>38168</v>
      </c>
      <c r="M134" s="145">
        <v>-1.1837732823884802E-3</v>
      </c>
    </row>
    <row r="135" spans="1:13">
      <c r="A135" s="13" t="s">
        <v>22</v>
      </c>
      <c r="B135" s="336">
        <v>7.8034996019981919E-3</v>
      </c>
      <c r="C135" s="335">
        <v>3.5999999999999997E-2</v>
      </c>
      <c r="D135" s="335">
        <v>6.4254223233677923E-2</v>
      </c>
      <c r="E135" s="335">
        <v>0.1094673691499702</v>
      </c>
      <c r="F135" s="5">
        <v>8.5422857159358156E-4</v>
      </c>
      <c r="G135" s="5">
        <v>5.0140780543070861E-4</v>
      </c>
      <c r="H135" s="94">
        <v>0.10894225543031771</v>
      </c>
      <c r="I135" s="94">
        <v>-0.8875371841602383</v>
      </c>
      <c r="J135" s="145">
        <v>-0.19875486850707508</v>
      </c>
      <c r="K135" s="207">
        <v>39262</v>
      </c>
      <c r="L135" s="207">
        <v>40753</v>
      </c>
      <c r="M135" s="145">
        <v>-1.5509835372901632E-3</v>
      </c>
    </row>
    <row r="136" spans="1:13">
      <c r="A136" s="338" t="s">
        <v>398</v>
      </c>
      <c r="B136" s="336">
        <v>7.8034996019981919E-3</v>
      </c>
      <c r="C136" s="335">
        <v>4.1647504711205041E-2</v>
      </c>
      <c r="D136" s="335">
        <v>6.3473364372361368E-2</v>
      </c>
      <c r="E136" s="335">
        <v>0.13358990080900998</v>
      </c>
      <c r="F136" s="5">
        <v>1.0424687377940873E-3</v>
      </c>
      <c r="G136" s="5">
        <v>4.953143736172082E-4</v>
      </c>
      <c r="H136" s="94">
        <v>0.19925688257218374</v>
      </c>
      <c r="I136" s="94">
        <v>-0.68499830681375151</v>
      </c>
      <c r="J136" s="145">
        <v>-0.14035426420194017</v>
      </c>
      <c r="K136" s="207">
        <v>39689</v>
      </c>
      <c r="L136" s="207">
        <v>39689</v>
      </c>
      <c r="M136" s="145">
        <v>-1.0952544448385891E-3</v>
      </c>
    </row>
    <row r="137" spans="1:13">
      <c r="A137" s="144" t="s">
        <v>292</v>
      </c>
      <c r="B137" s="336">
        <v>6.5234750390894672E-2</v>
      </c>
      <c r="C137" s="335"/>
      <c r="D137" s="337"/>
      <c r="E137" s="337"/>
      <c r="F137" s="4"/>
      <c r="G137" s="4"/>
      <c r="H137" s="4"/>
      <c r="I137" s="3"/>
      <c r="J137" s="3"/>
      <c r="K137" s="3"/>
      <c r="L137" s="3"/>
      <c r="M137" s="3"/>
    </row>
    <row r="138" spans="1:13">
      <c r="A138" s="1"/>
      <c r="B138" s="145"/>
      <c r="C138" s="4"/>
      <c r="D138" s="4"/>
      <c r="E138" s="4"/>
      <c r="F138" s="4"/>
      <c r="G138" s="5"/>
      <c r="H138" s="4"/>
      <c r="I138" s="3"/>
      <c r="J138" s="3"/>
      <c r="K138" s="3"/>
      <c r="L138" s="3"/>
      <c r="M138" s="3"/>
    </row>
    <row r="139" spans="1:13">
      <c r="A139" s="209" t="s">
        <v>0</v>
      </c>
      <c r="B139" s="267">
        <v>1</v>
      </c>
      <c r="C139" s="211"/>
      <c r="D139" s="211"/>
      <c r="E139" s="211"/>
      <c r="F139" s="15">
        <v>8.0418748055462411E-2</v>
      </c>
      <c r="G139" s="15">
        <v>5.8463132637400911E-2</v>
      </c>
      <c r="H139" s="19">
        <v>0.87950723363338967</v>
      </c>
      <c r="I139" s="19">
        <v>-0.56687798411536916</v>
      </c>
      <c r="J139" s="200">
        <v>-0.16124023857854228</v>
      </c>
      <c r="K139" s="208">
        <v>39386</v>
      </c>
      <c r="L139" s="208">
        <v>39813</v>
      </c>
      <c r="M13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E94"/>
  <sheetViews>
    <sheetView tabSelected="1" topLeftCell="A40" zoomScale="70" zoomScaleNormal="70" workbookViewId="0">
      <selection activeCell="E84" sqref="E84"/>
    </sheetView>
  </sheetViews>
  <sheetFormatPr defaultRowHeight="12.75"/>
  <cols>
    <col min="1" max="1" width="33.7109375" customWidth="1"/>
    <col min="2" max="10" width="15.85546875" style="2" customWidth="1"/>
    <col min="11" max="11" width="21.42578125" style="2" bestFit="1" customWidth="1"/>
    <col min="12" max="14" width="15.85546875" style="2" customWidth="1"/>
    <col min="15" max="15" width="15.85546875" customWidth="1"/>
    <col min="16" max="16" width="32.5703125" bestFit="1" customWidth="1"/>
    <col min="17" max="18" width="15.85546875" customWidth="1"/>
    <col min="21" max="21" width="14.42578125" customWidth="1"/>
    <col min="23" max="23" width="21" bestFit="1" customWidth="1"/>
  </cols>
  <sheetData>
    <row r="1" spans="1:31">
      <c r="A1" s="1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31" ht="76.5">
      <c r="A2" s="213"/>
      <c r="B2" s="214" t="s">
        <v>1</v>
      </c>
      <c r="C2" s="214" t="s">
        <v>3</v>
      </c>
      <c r="D2" s="214" t="s">
        <v>316</v>
      </c>
      <c r="E2" s="214" t="s">
        <v>317</v>
      </c>
      <c r="F2" s="214" t="s">
        <v>4</v>
      </c>
      <c r="G2" s="214" t="s">
        <v>5</v>
      </c>
      <c r="H2" s="214" t="s">
        <v>24</v>
      </c>
      <c r="I2" s="214" t="s">
        <v>25</v>
      </c>
      <c r="J2" s="214" t="s">
        <v>312</v>
      </c>
      <c r="K2" s="214"/>
      <c r="L2" s="214"/>
      <c r="M2" s="214"/>
      <c r="N2" s="214"/>
      <c r="O2" s="214"/>
      <c r="P2" s="215" t="s">
        <v>19</v>
      </c>
      <c r="Q2" s="216"/>
      <c r="R2" s="216"/>
      <c r="U2" s="212" t="s">
        <v>318</v>
      </c>
      <c r="W2" s="212" t="s">
        <v>319</v>
      </c>
      <c r="Y2" s="212" t="s">
        <v>321</v>
      </c>
      <c r="Z2" s="212"/>
      <c r="AA2" s="212" t="s">
        <v>322</v>
      </c>
      <c r="AC2" s="212" t="s">
        <v>324</v>
      </c>
      <c r="AE2" s="212" t="s">
        <v>325</v>
      </c>
    </row>
    <row r="3" spans="1:31" s="8" customFormat="1" ht="15">
      <c r="A3" s="144"/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1"/>
      <c r="Q3" s="192"/>
      <c r="R3" s="192"/>
    </row>
    <row r="4" spans="1:31" s="108" customFormat="1" ht="15">
      <c r="A4" s="144" t="s">
        <v>303</v>
      </c>
      <c r="B4" s="193"/>
      <c r="C4" s="278">
        <v>-0.23266666666666666</v>
      </c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4"/>
      <c r="Q4" s="195"/>
      <c r="R4" s="195">
        <f>(1-SUM(Q9:Q23))/(1-SUM(Q9:Q23)+SUM(Q19:Q22))/0.997</f>
        <v>0.90584228442502568</v>
      </c>
      <c r="U4" s="108">
        <v>1.0466206630488655</v>
      </c>
      <c r="W4" s="108">
        <v>1.0938820123924633</v>
      </c>
      <c r="Y4" s="108">
        <v>1.1020611382323242</v>
      </c>
      <c r="AA4" s="195">
        <f>(1-SUM(Z9:Z21))/(1-SUM(Z9:Z21)+Z18)/1.025</f>
        <v>0.97560975609756106</v>
      </c>
      <c r="AC4" s="195" t="e">
        <f>(SUM(AB9:AB21))/(SUM(AB9:AB21)+AB18)/1.016</f>
        <v>#DIV/0!</v>
      </c>
      <c r="AE4" s="195">
        <f>(1-(SUM(AD9:AD23)+3*AD18))/(1-SUM(AD9:AD23))</f>
        <v>1</v>
      </c>
    </row>
    <row r="5" spans="1:31">
      <c r="A5" s="144"/>
      <c r="B5" s="4"/>
      <c r="C5" s="4"/>
      <c r="D5" s="4"/>
      <c r="E5" s="4"/>
      <c r="F5" s="4"/>
      <c r="G5" s="4"/>
      <c r="H5" s="4"/>
      <c r="I5" s="4"/>
      <c r="J5" s="3"/>
      <c r="K5" s="3"/>
      <c r="L5" s="3"/>
      <c r="M5" s="3"/>
      <c r="N5" s="3"/>
      <c r="O5" s="3"/>
      <c r="P5" s="21"/>
      <c r="Q5" s="9"/>
      <c r="R5" s="8"/>
      <c r="AA5" s="8"/>
      <c r="AC5" s="8"/>
      <c r="AE5" s="8"/>
    </row>
    <row r="6" spans="1:31">
      <c r="A6" s="144" t="s">
        <v>7</v>
      </c>
      <c r="B6" s="336">
        <v>0.23987579151002175</v>
      </c>
      <c r="C6" s="335">
        <v>-0.19575000000000006</v>
      </c>
      <c r="D6" s="335">
        <v>4.2299999999999997E-2</v>
      </c>
      <c r="E6" s="335">
        <v>9.8500000000000004E-2</v>
      </c>
      <c r="F6" s="5">
        <f>B6*E6</f>
        <v>2.3627765463737144E-2</v>
      </c>
      <c r="G6" s="5">
        <f>B6*D6</f>
        <v>1.0146745980873919E-2</v>
      </c>
      <c r="H6" s="94">
        <f>(C6-$C$26)/D6</f>
        <v>-5.3132387706855813</v>
      </c>
      <c r="I6" s="94">
        <f>(C6-$C$4)/E6</f>
        <v>0.37478849407783349</v>
      </c>
      <c r="J6" s="145">
        <f ca="1">OFFSET('monthly price-series'!$BN$2,0,MATCH(A6,'monthly price-series'!$BN$1:$DF$1,0)-1)</f>
        <v>-4.8374435795119762E-2</v>
      </c>
      <c r="K6" s="207">
        <f ca="1">OFFSET('monthly price-series'!$BN$4,0,MATCH(A6,'monthly price-series'!$BN$1:$DF$1,0)-1)</f>
        <v>40786</v>
      </c>
      <c r="L6" s="207">
        <f ca="1">OFFSET('monthly price-series'!$BN$3,0,MATCH(A6,'monthly price-series'!$BN$1:$DF$1,0)-1)</f>
        <v>40847</v>
      </c>
      <c r="M6" s="145">
        <f ca="1">B6*J6</f>
        <v>-1.1603856075205081E-2</v>
      </c>
      <c r="N6" s="3"/>
      <c r="O6" s="3"/>
      <c r="P6" s="21" t="s">
        <v>7</v>
      </c>
      <c r="Q6" s="145">
        <v>0.23987579151002175</v>
      </c>
      <c r="R6" s="16">
        <f>Q6</f>
        <v>0.23987579151002175</v>
      </c>
      <c r="U6">
        <v>0.25105895995959038</v>
      </c>
      <c r="W6">
        <v>0.23987579151002175</v>
      </c>
      <c r="Y6">
        <v>0.26435778782591424</v>
      </c>
      <c r="AA6" s="16">
        <f>Z6*$R$4</f>
        <v>0</v>
      </c>
      <c r="AC6" s="16">
        <f>AB6</f>
        <v>0</v>
      </c>
      <c r="AE6" s="16">
        <f>AD6*$R$4</f>
        <v>0</v>
      </c>
    </row>
    <row r="7" spans="1:31" ht="10.5" customHeight="1">
      <c r="A7" s="1" t="s">
        <v>8</v>
      </c>
      <c r="B7" s="336">
        <v>0</v>
      </c>
      <c r="C7" s="335">
        <v>0</v>
      </c>
      <c r="D7" s="335">
        <v>4.2299999999999997E-2</v>
      </c>
      <c r="E7" s="335">
        <v>9.8500000000000004E-2</v>
      </c>
      <c r="F7" s="5">
        <f t="shared" ref="F7:F22" si="0">B7*E7</f>
        <v>0</v>
      </c>
      <c r="G7" s="5">
        <f t="shared" ref="G7:G8" si="1">B7*D7</f>
        <v>0</v>
      </c>
      <c r="H7" s="94">
        <f t="shared" ref="H7:H21" si="2">(C7-$C$26)/D7</f>
        <v>-0.68557919621749419</v>
      </c>
      <c r="I7" s="94">
        <f t="shared" ref="I7:I21" si="3">(C7-$C$4)/E7</f>
        <v>2.3620981387478848</v>
      </c>
      <c r="J7" s="145">
        <f ca="1">OFFSET('monthly price-series'!$BN$2,0,MATCH(A7,'monthly price-series'!$BN$1:$DF$1,0)-1)</f>
        <v>-4.8374435795119762E-2</v>
      </c>
      <c r="K7" s="207">
        <f ca="1">OFFSET('monthly price-series'!$BN$4,0,MATCH(A7,'monthly price-series'!$BN$1:$DF$1,0)-1)</f>
        <v>40786</v>
      </c>
      <c r="L7" s="207">
        <f ca="1">OFFSET('monthly price-series'!$BN$3,0,MATCH(A7,'monthly price-series'!$BN$1:$DF$1,0)-1)</f>
        <v>40847</v>
      </c>
      <c r="M7" s="145">
        <f t="shared" ref="M7:M21" ca="1" si="4">B7*J7</f>
        <v>0</v>
      </c>
      <c r="N7" s="3"/>
      <c r="O7" s="3"/>
      <c r="P7" s="21" t="s">
        <v>8</v>
      </c>
      <c r="Q7" s="145">
        <v>0</v>
      </c>
      <c r="R7" s="16">
        <f>Q7</f>
        <v>0</v>
      </c>
      <c r="U7">
        <v>0</v>
      </c>
      <c r="W7">
        <v>0</v>
      </c>
      <c r="Y7">
        <v>0</v>
      </c>
      <c r="AA7" s="16">
        <f>Z7*$R$4</f>
        <v>0</v>
      </c>
      <c r="AC7" s="16">
        <f>AB7</f>
        <v>0</v>
      </c>
      <c r="AE7" s="16">
        <f>AD7*$R$4</f>
        <v>0</v>
      </c>
    </row>
    <row r="8" spans="1:31">
      <c r="A8" s="1" t="s">
        <v>9</v>
      </c>
      <c r="B8" s="336">
        <v>0.17583022434024639</v>
      </c>
      <c r="C8" s="335">
        <v>3.4816378340249421E-4</v>
      </c>
      <c r="D8" s="335">
        <v>3.5099999999999999E-2</v>
      </c>
      <c r="E8" s="335">
        <v>0.10589999999999999</v>
      </c>
      <c r="F8" s="5">
        <f t="shared" si="0"/>
        <v>1.8620420757632091E-2</v>
      </c>
      <c r="G8" s="5">
        <f t="shared" si="1"/>
        <v>6.1716408743426486E-3</v>
      </c>
      <c r="H8" s="94">
        <f t="shared" si="2"/>
        <v>-0.81629163010249306</v>
      </c>
      <c r="I8" s="94">
        <f t="shared" si="3"/>
        <v>2.2003288994340808</v>
      </c>
      <c r="J8" s="145">
        <f ca="1">OFFSET('monthly price-series'!$BN$2,0,MATCH(A8,'monthly price-series'!$BN$1:$DF$1,0)-1)</f>
        <v>-0.1242404770089392</v>
      </c>
      <c r="K8" s="207">
        <f ca="1">OFFSET('monthly price-series'!$BN$4,0,MATCH(A8,'monthly price-series'!$BN$1:$DF$1,0)-1)</f>
        <v>39843</v>
      </c>
      <c r="L8" s="207">
        <f ca="1">OFFSET('monthly price-series'!$BN$3,0,MATCH(A8,'monthly price-series'!$BN$1:$DF$1,0)-1)</f>
        <v>40056</v>
      </c>
      <c r="M8" s="145">
        <f t="shared" ca="1" si="4"/>
        <v>-2.1845230944621003E-2</v>
      </c>
      <c r="N8" s="3"/>
      <c r="O8" s="3"/>
      <c r="P8" s="21" t="s">
        <v>9</v>
      </c>
      <c r="Q8" s="145">
        <v>0.17583022434024639</v>
      </c>
      <c r="R8" s="16">
        <f>Q8</f>
        <v>0.17583022434024639</v>
      </c>
      <c r="U8">
        <v>0.18402754598301946</v>
      </c>
      <c r="W8">
        <v>0.17583022434024639</v>
      </c>
      <c r="Y8">
        <v>0.19377565717205686</v>
      </c>
      <c r="AA8" s="16">
        <f>Z8*$R$4</f>
        <v>0</v>
      </c>
      <c r="AC8" s="16">
        <f>AB8</f>
        <v>0</v>
      </c>
      <c r="AE8" s="16">
        <f>AD8*$R$4</f>
        <v>0</v>
      </c>
    </row>
    <row r="9" spans="1:31">
      <c r="A9" s="1" t="s">
        <v>10</v>
      </c>
      <c r="B9" s="336">
        <v>4.6356333965845403E-2</v>
      </c>
      <c r="C9" s="335">
        <v>6.1094997268863874E-2</v>
      </c>
      <c r="D9" s="335">
        <v>6.4358054875209916E-2</v>
      </c>
      <c r="E9" s="335">
        <v>0.13640159005740696</v>
      </c>
      <c r="F9" s="5">
        <f t="shared" si="0"/>
        <v>6.3230776621734947E-3</v>
      </c>
      <c r="G9" s="5">
        <f>B9*D9</f>
        <v>2.9834034851874357E-3</v>
      </c>
      <c r="H9" s="94">
        <f t="shared" si="2"/>
        <v>0.4986943333060016</v>
      </c>
      <c r="I9" s="94">
        <f t="shared" si="3"/>
        <v>2.1536527822871854</v>
      </c>
      <c r="J9" s="145">
        <f ca="1">OFFSET('monthly price-series'!$BN$2,0,MATCH(A9,'monthly price-series'!$BN$1:$DF$1,0)-1)</f>
        <v>-0.35355287131385105</v>
      </c>
      <c r="K9" s="207">
        <f ca="1">OFFSET('monthly price-series'!$BN$4,0,MATCH(A9,'monthly price-series'!$BN$1:$DF$1,0)-1)</f>
        <v>39233</v>
      </c>
      <c r="L9" s="207">
        <f ca="1">OFFSET('monthly price-series'!$BN$3,0,MATCH(A9,'monthly price-series'!$BN$1:$DF$1,0)-1)</f>
        <v>39721</v>
      </c>
      <c r="M9" s="145">
        <f t="shared" ca="1" si="4"/>
        <v>-1.6389414977208441E-2</v>
      </c>
      <c r="N9" s="3"/>
      <c r="O9" s="3"/>
      <c r="P9" s="22" t="s">
        <v>10</v>
      </c>
      <c r="Q9" s="145">
        <v>4.6356333965845403E-2</v>
      </c>
      <c r="R9" s="16">
        <f t="shared" ref="R9:R18" si="5">Q9*$R$4</f>
        <v>4.1991527457190814E-2</v>
      </c>
      <c r="U9">
        <v>4.8517496991847757E-2</v>
      </c>
      <c r="W9">
        <v>5.0708359885696067E-2</v>
      </c>
      <c r="Y9">
        <v>4.6356333965845403E-2</v>
      </c>
      <c r="AA9" s="16">
        <f>Z9</f>
        <v>0</v>
      </c>
      <c r="AC9" s="16">
        <f>AB9*$R$4</f>
        <v>0</v>
      </c>
      <c r="AE9" s="16">
        <f>AD9</f>
        <v>0</v>
      </c>
    </row>
    <row r="10" spans="1:31">
      <c r="A10" s="12" t="s">
        <v>11</v>
      </c>
      <c r="B10" s="336">
        <v>6.7861625349356275E-2</v>
      </c>
      <c r="C10" s="335">
        <v>8.3561604359145572E-2</v>
      </c>
      <c r="D10" s="335">
        <v>4.1106344416393388E-2</v>
      </c>
      <c r="E10" s="335">
        <v>0.12411535340860394</v>
      </c>
      <c r="F10" s="5">
        <f t="shared" si="0"/>
        <v>8.4226696131176303E-3</v>
      </c>
      <c r="G10" s="5">
        <f t="shared" ref="G10:G22" si="6">B10*D10</f>
        <v>2.7895433442668913E-3</v>
      </c>
      <c r="H10" s="94">
        <f t="shared" si="2"/>
        <v>1.3273280593004073</v>
      </c>
      <c r="I10" s="94">
        <f t="shared" si="3"/>
        <v>2.5478577979369526</v>
      </c>
      <c r="J10" s="145">
        <f ca="1">OFFSET('monthly price-series'!$BN$2,0,MATCH(A10,'monthly price-series'!$BN$1:$DF$1,0)-1)</f>
        <v>-0.28897458173929291</v>
      </c>
      <c r="K10" s="207">
        <f ca="1">OFFSET('monthly price-series'!$BN$4,0,MATCH(A10,'monthly price-series'!$BN$1:$DF$1,0)-1)</f>
        <v>39598</v>
      </c>
      <c r="L10" s="207">
        <f ca="1">OFFSET('monthly price-series'!$BN$3,0,MATCH(A10,'monthly price-series'!$BN$1:$DF$1,0)-1)</f>
        <v>39721</v>
      </c>
      <c r="M10" s="145">
        <f t="shared" ca="1" si="4"/>
        <v>-1.9610284801478826E-2</v>
      </c>
      <c r="N10" s="3"/>
      <c r="O10" s="3"/>
      <c r="P10" s="21" t="s">
        <v>11</v>
      </c>
      <c r="Q10" s="145">
        <v>6.7861625349356275E-2</v>
      </c>
      <c r="R10" s="16">
        <f t="shared" si="5"/>
        <v>6.147192973125612E-2</v>
      </c>
      <c r="U10">
        <v>7.1025379318716955E-2</v>
      </c>
      <c r="W10">
        <v>7.4232611301377247E-2</v>
      </c>
      <c r="Y10">
        <v>6.7861625349356275E-2</v>
      </c>
      <c r="AA10" s="16">
        <f t="shared" ref="AA10:AA21" si="7">Z10</f>
        <v>0</v>
      </c>
      <c r="AC10" s="16">
        <f t="shared" ref="AC10:AC17" si="8">AB10*$R$4</f>
        <v>0</v>
      </c>
      <c r="AE10" s="16">
        <f t="shared" ref="AE10:AE21" si="9">AD10</f>
        <v>0</v>
      </c>
    </row>
    <row r="11" spans="1:31">
      <c r="A11" s="12" t="s">
        <v>12</v>
      </c>
      <c r="B11" s="336">
        <v>0.11380105704137826</v>
      </c>
      <c r="C11" s="335">
        <v>2.4331395690123481E-2</v>
      </c>
      <c r="D11" s="335">
        <v>8.7138349747630517E-2</v>
      </c>
      <c r="E11" s="335">
        <v>0.14685108970109187</v>
      </c>
      <c r="F11" s="5">
        <f t="shared" si="0"/>
        <v>1.6711809235662511E-2</v>
      </c>
      <c r="G11" s="5">
        <f t="shared" si="6"/>
        <v>9.9164363101216686E-3</v>
      </c>
      <c r="H11" s="94">
        <f t="shared" si="2"/>
        <v>-5.3576919041933881E-2</v>
      </c>
      <c r="I11" s="94">
        <f t="shared" si="3"/>
        <v>1.7500589398410116</v>
      </c>
      <c r="J11" s="145">
        <f ca="1">OFFSET('monthly price-series'!$BN$2,0,MATCH(A11,'monthly price-series'!$BN$1:$DF$1,0)-1)</f>
        <v>-0.2950228536282396</v>
      </c>
      <c r="K11" s="207">
        <f ca="1">OFFSET('monthly price-series'!$BN$4,0,MATCH(A11,'monthly price-series'!$BN$1:$DF$1,0)-1)</f>
        <v>35915</v>
      </c>
      <c r="L11" s="207">
        <f ca="1">OFFSET('monthly price-series'!$BN$3,0,MATCH(A11,'monthly price-series'!$BN$1:$DF$1,0)-1)</f>
        <v>35976</v>
      </c>
      <c r="M11" s="145">
        <f t="shared" ca="1" si="4"/>
        <v>-3.3573912594257481E-2</v>
      </c>
      <c r="N11" s="3"/>
      <c r="O11" s="3"/>
      <c r="P11" s="21" t="s">
        <v>12</v>
      </c>
      <c r="Q11" s="145">
        <v>0.11380105704137826</v>
      </c>
      <c r="R11" s="16">
        <f t="shared" si="5"/>
        <v>0.10308580948034474</v>
      </c>
      <c r="U11">
        <v>0.11910653777630907</v>
      </c>
      <c r="W11">
        <v>0.12448492928881236</v>
      </c>
      <c r="Y11">
        <v>0.11380105704137826</v>
      </c>
      <c r="AA11" s="16">
        <f t="shared" si="7"/>
        <v>0</v>
      </c>
      <c r="AC11" s="16">
        <f t="shared" si="8"/>
        <v>0</v>
      </c>
      <c r="AE11" s="16">
        <f t="shared" si="9"/>
        <v>0</v>
      </c>
    </row>
    <row r="12" spans="1:31">
      <c r="A12" s="12" t="s">
        <v>13</v>
      </c>
      <c r="B12" s="336">
        <v>0.10465708561553795</v>
      </c>
      <c r="C12" s="335">
        <v>0.12380093936802267</v>
      </c>
      <c r="D12" s="335">
        <v>0.2135</v>
      </c>
      <c r="E12" s="335">
        <v>0.26040000000000002</v>
      </c>
      <c r="F12" s="5">
        <f t="shared" si="0"/>
        <v>2.7252705094286084E-2</v>
      </c>
      <c r="G12" s="5">
        <f t="shared" si="6"/>
        <v>2.2344287778917352E-2</v>
      </c>
      <c r="H12" s="94">
        <f t="shared" si="2"/>
        <v>0.44403250289471979</v>
      </c>
      <c r="I12" s="94">
        <f t="shared" si="3"/>
        <v>1.3689232182591753</v>
      </c>
      <c r="J12" s="145">
        <f ca="1">OFFSET('monthly price-series'!$BN$2,0,MATCH(A12,'monthly price-series'!$BN$1:$DF$1,0)-1)</f>
        <v>-0.4932658830307915</v>
      </c>
      <c r="K12" s="207">
        <f ca="1">OFFSET('monthly price-series'!$BN$4,0,MATCH(A12,'monthly price-series'!$BN$1:$DF$1,0)-1)</f>
        <v>39386</v>
      </c>
      <c r="L12" s="207">
        <f ca="1">OFFSET('monthly price-series'!$BN$3,0,MATCH(A12,'monthly price-series'!$BN$1:$DF$1,0)-1)</f>
        <v>39813</v>
      </c>
      <c r="M12" s="145">
        <f t="shared" ca="1" si="4"/>
        <v>-5.1623769751577474E-2</v>
      </c>
      <c r="N12" s="3"/>
      <c r="O12" s="3"/>
      <c r="P12" s="257" t="s">
        <v>13</v>
      </c>
      <c r="Q12" s="145">
        <v>0.10465708561553795</v>
      </c>
      <c r="R12" s="16">
        <f t="shared" si="5"/>
        <v>9.4802813515244388E-2</v>
      </c>
      <c r="U12">
        <v>0.10953626833969621</v>
      </c>
      <c r="W12">
        <v>0.11448250342425498</v>
      </c>
      <c r="Y12">
        <v>0.10465708561553795</v>
      </c>
      <c r="AA12" s="16">
        <f t="shared" si="7"/>
        <v>0</v>
      </c>
      <c r="AC12" s="16">
        <f t="shared" si="8"/>
        <v>0</v>
      </c>
      <c r="AE12" s="16">
        <f t="shared" si="9"/>
        <v>0</v>
      </c>
    </row>
    <row r="13" spans="1:31">
      <c r="A13" s="12" t="s">
        <v>14</v>
      </c>
      <c r="B13" s="336">
        <v>6.2581714534453228E-2</v>
      </c>
      <c r="C13" s="335">
        <v>0.19343218883095378</v>
      </c>
      <c r="D13" s="335">
        <v>0.21639854582455037</v>
      </c>
      <c r="E13" s="335">
        <v>0.26131621075891404</v>
      </c>
      <c r="F13" s="5">
        <f t="shared" si="0"/>
        <v>1.6353616504939373E-2</v>
      </c>
      <c r="G13" s="5">
        <f t="shared" si="6"/>
        <v>1.3542592020462808E-2</v>
      </c>
      <c r="H13" s="94">
        <f t="shared" si="2"/>
        <v>0.75985810442677659</v>
      </c>
      <c r="I13" s="94">
        <f t="shared" si="3"/>
        <v>1.630587150564234</v>
      </c>
      <c r="J13" s="145">
        <f ca="1">OFFSET('monthly price-series'!$BN$2,0,MATCH(A13,'monthly price-series'!$BN$1:$DF$1,0)-1)</f>
        <v>-0.56150024681872224</v>
      </c>
      <c r="K13" s="207">
        <f ca="1">OFFSET('monthly price-series'!$BN$4,0,MATCH(A13,'monthly price-series'!$BN$1:$DF$1,0)-1)</f>
        <v>39386</v>
      </c>
      <c r="L13" s="207">
        <f ca="1">OFFSET('monthly price-series'!$BN$3,0,MATCH(A13,'monthly price-series'!$BN$1:$DF$1,0)-1)</f>
        <v>39813</v>
      </c>
      <c r="M13" s="145">
        <f t="shared" ca="1" si="4"/>
        <v>-3.5139648157434304E-2</v>
      </c>
      <c r="N13" s="3"/>
      <c r="O13" s="3"/>
      <c r="P13" s="257" t="s">
        <v>14</v>
      </c>
      <c r="Q13" s="145">
        <v>6.2581714534453228E-2</v>
      </c>
      <c r="R13" s="16">
        <f t="shared" si="5"/>
        <v>5.6689163257123948E-2</v>
      </c>
      <c r="U13">
        <v>6.5499315560784255E-2</v>
      </c>
      <c r="W13">
        <v>6.8457011833918363E-2</v>
      </c>
      <c r="Y13">
        <v>6.2581714534453228E-2</v>
      </c>
      <c r="AA13" s="16">
        <f t="shared" si="7"/>
        <v>0</v>
      </c>
      <c r="AC13" s="16">
        <f t="shared" si="8"/>
        <v>0</v>
      </c>
      <c r="AE13" s="16">
        <f t="shared" si="9"/>
        <v>0</v>
      </c>
    </row>
    <row r="14" spans="1:31">
      <c r="A14" s="12" t="s">
        <v>15</v>
      </c>
      <c r="B14" s="336">
        <v>1.8540935663146001E-2</v>
      </c>
      <c r="C14" s="335">
        <v>0.24928102282717537</v>
      </c>
      <c r="D14" s="335">
        <v>0.20700229555742852</v>
      </c>
      <c r="E14" s="335">
        <v>0.2613968487569337</v>
      </c>
      <c r="F14" s="5">
        <f t="shared" si="0"/>
        <v>4.8465421553514137E-3</v>
      </c>
      <c r="G14" s="5">
        <f t="shared" si="6"/>
        <v>3.8380162440538154E-3</v>
      </c>
      <c r="H14" s="94">
        <f t="shared" si="2"/>
        <v>1.0641477295408202</v>
      </c>
      <c r="I14" s="94">
        <f t="shared" si="3"/>
        <v>1.8437394780607816</v>
      </c>
      <c r="J14" s="145">
        <f ca="1">OFFSET('monthly price-series'!$BN$2,0,MATCH(A14,'monthly price-series'!$BN$1:$DF$1,0)-1)</f>
        <v>-0.51443888819747485</v>
      </c>
      <c r="K14" s="207">
        <f ca="1">OFFSET('monthly price-series'!$BN$4,0,MATCH(A14,'monthly price-series'!$BN$1:$DF$1,0)-1)</f>
        <v>39233</v>
      </c>
      <c r="L14" s="207">
        <f ca="1">OFFSET('monthly price-series'!$BN$3,0,MATCH(A14,'monthly price-series'!$BN$1:$DF$1,0)-1)</f>
        <v>39813</v>
      </c>
      <c r="M14" s="145">
        <f t="shared" ca="1" si="4"/>
        <v>-9.5381783286897399E-3</v>
      </c>
      <c r="N14" s="3"/>
      <c r="O14" s="3"/>
      <c r="P14" s="21" t="s">
        <v>15</v>
      </c>
      <c r="Q14" s="145">
        <v>1.8540935663146001E-2</v>
      </c>
      <c r="R14" s="16">
        <f t="shared" si="5"/>
        <v>1.6795163516481602E-2</v>
      </c>
      <c r="U14">
        <v>1.9405326377308223E-2</v>
      </c>
      <c r="W14">
        <v>2.0281596014841339E-2</v>
      </c>
      <c r="Y14">
        <v>1.8540935663146001E-2</v>
      </c>
      <c r="AA14" s="16">
        <f t="shared" si="7"/>
        <v>0</v>
      </c>
      <c r="AC14" s="16">
        <f t="shared" si="8"/>
        <v>0</v>
      </c>
      <c r="AE14" s="16">
        <f t="shared" si="9"/>
        <v>0</v>
      </c>
    </row>
    <row r="15" spans="1:31">
      <c r="A15" s="12" t="s">
        <v>16</v>
      </c>
      <c r="B15" s="336">
        <v>3.1822210298336741E-2</v>
      </c>
      <c r="C15" s="335">
        <v>0.18769543647021497</v>
      </c>
      <c r="D15" s="335">
        <v>7.5024269517214651E-2</v>
      </c>
      <c r="E15" s="335">
        <v>0.15028309913395058</v>
      </c>
      <c r="F15" s="5">
        <f t="shared" si="0"/>
        <v>4.7823403849263637E-3</v>
      </c>
      <c r="G15" s="5">
        <f t="shared" si="6"/>
        <v>2.3874380820558994E-3</v>
      </c>
      <c r="H15" s="94">
        <f t="shared" si="2"/>
        <v>2.1152546701411281</v>
      </c>
      <c r="I15" s="94">
        <f t="shared" si="3"/>
        <v>2.7971349111066957</v>
      </c>
      <c r="J15" s="145">
        <f ca="1">OFFSET('monthly price-series'!$BN$2,0,MATCH(A15,'monthly price-series'!$BN$1:$DF$1,0)-1)</f>
        <v>-0.35340094056131494</v>
      </c>
      <c r="K15" s="207">
        <f ca="1">OFFSET('monthly price-series'!$BN$4,0,MATCH(A15,'monthly price-series'!$BN$1:$DF$1,0)-1)</f>
        <v>39171</v>
      </c>
      <c r="L15" s="207">
        <f ca="1">OFFSET('monthly price-series'!$BN$3,0,MATCH(A15,'monthly price-series'!$BN$1:$DF$1,0)-1)</f>
        <v>39843</v>
      </c>
      <c r="M15" s="145">
        <f t="shared" ca="1" si="4"/>
        <v>-1.1245999050172166E-2</v>
      </c>
      <c r="N15" s="3"/>
      <c r="O15" s="3"/>
      <c r="P15" s="21" t="s">
        <v>16</v>
      </c>
      <c r="Q15" s="145">
        <v>3.1822210298336741E-2</v>
      </c>
      <c r="R15" s="16">
        <f t="shared" si="5"/>
        <v>2.8825903672098932E-2</v>
      </c>
      <c r="U15">
        <v>3.3305782842125632E-2</v>
      </c>
      <c r="W15">
        <v>3.4809743439920764E-2</v>
      </c>
      <c r="Y15">
        <v>3.1822210298336741E-2</v>
      </c>
      <c r="AA15" s="16">
        <f t="shared" si="7"/>
        <v>0</v>
      </c>
      <c r="AC15" s="16">
        <f t="shared" si="8"/>
        <v>0</v>
      </c>
      <c r="AE15" s="16">
        <f t="shared" si="9"/>
        <v>0</v>
      </c>
    </row>
    <row r="16" spans="1:31">
      <c r="A16" s="12" t="s">
        <v>17</v>
      </c>
      <c r="B16" s="336">
        <v>1.70054803009532E-2</v>
      </c>
      <c r="C16" s="335">
        <v>7.0235411470214948E-2</v>
      </c>
      <c r="D16" s="335">
        <v>8.0215877507556196E-2</v>
      </c>
      <c r="E16" s="335">
        <v>0.15388298940391829</v>
      </c>
      <c r="F16" s="5">
        <f t="shared" si="0"/>
        <v>2.6168541449601225E-3</v>
      </c>
      <c r="G16" s="5">
        <f t="shared" si="6"/>
        <v>1.3641095247784217E-3</v>
      </c>
      <c r="H16" s="94">
        <f t="shared" si="2"/>
        <v>0.51405548067875517</v>
      </c>
      <c r="I16" s="94">
        <f t="shared" si="3"/>
        <v>1.9683922135266818</v>
      </c>
      <c r="J16" s="145">
        <f ca="1">OFFSET('monthly price-series'!$BN$2,0,MATCH(A16,'monthly price-series'!$BN$1:$DF$1,0)-1)</f>
        <v>-0.30214179150047882</v>
      </c>
      <c r="K16" s="207">
        <f ca="1">OFFSET('monthly price-series'!$BN$4,0,MATCH(A16,'monthly price-series'!$BN$1:$DF$1,0)-1)</f>
        <v>39113</v>
      </c>
      <c r="L16" s="207">
        <f ca="1">OFFSET('monthly price-series'!$BN$3,0,MATCH(A16,'monthly price-series'!$BN$1:$DF$1,0)-1)</f>
        <v>39843</v>
      </c>
      <c r="M16" s="145">
        <f t="shared" ca="1" si="4"/>
        <v>-5.1380662834561016E-3</v>
      </c>
      <c r="N16" s="3"/>
      <c r="O16" s="3"/>
      <c r="P16" s="21" t="s">
        <v>17</v>
      </c>
      <c r="Q16" s="145">
        <v>1.70054803009532E-2</v>
      </c>
      <c r="R16" s="16">
        <f t="shared" si="5"/>
        <v>1.5404283123560219E-2</v>
      </c>
      <c r="U16">
        <v>1.779828706804806E-2</v>
      </c>
      <c r="W16">
        <v>1.8601989013307077E-2</v>
      </c>
      <c r="Y16">
        <v>1.70054803009532E-2</v>
      </c>
      <c r="AA16" s="16">
        <f t="shared" si="7"/>
        <v>0</v>
      </c>
      <c r="AC16" s="16">
        <f t="shared" si="8"/>
        <v>0</v>
      </c>
      <c r="AE16" s="16">
        <f t="shared" si="9"/>
        <v>0</v>
      </c>
    </row>
    <row r="17" spans="1:31">
      <c r="A17" s="12" t="s">
        <v>2</v>
      </c>
      <c r="B17" s="336">
        <v>1.1841364692697696E-2</v>
      </c>
      <c r="C17" s="335">
        <v>0.38959153336929764</v>
      </c>
      <c r="D17" s="335">
        <v>0.22707403512690974</v>
      </c>
      <c r="E17" s="335">
        <v>0.27040188104455204</v>
      </c>
      <c r="F17" s="5">
        <f t="shared" si="0"/>
        <v>3.201927287040001E-3</v>
      </c>
      <c r="G17" s="5">
        <f t="shared" si="6"/>
        <v>2.6888664621801854E-3</v>
      </c>
      <c r="H17" s="94">
        <f t="shared" si="2"/>
        <v>1.5879910407535853</v>
      </c>
      <c r="I17" s="94">
        <f t="shared" si="3"/>
        <v>2.3012347311794019</v>
      </c>
      <c r="J17" s="145">
        <f ca="1">OFFSET('monthly price-series'!$BN$2,0,MATCH(A17,'monthly price-series'!$BN$1:$DF$1,0)-1)</f>
        <v>-0.64667784248452731</v>
      </c>
      <c r="K17" s="207">
        <f ca="1">OFFSET('monthly price-series'!$BN$4,0,MATCH(A17,'monthly price-series'!$BN$1:$DF$1,0)-1)</f>
        <v>39629</v>
      </c>
      <c r="L17" s="207">
        <f ca="1">OFFSET('monthly price-series'!$BN$3,0,MATCH(A17,'monthly price-series'!$BN$1:$DF$1,0)-1)</f>
        <v>39813</v>
      </c>
      <c r="M17" s="145">
        <f t="shared" ca="1" si="4"/>
        <v>-7.6575481715462036E-3</v>
      </c>
      <c r="N17" s="3"/>
      <c r="O17" s="3"/>
      <c r="P17" s="21" t="s">
        <v>2</v>
      </c>
      <c r="Q17" s="145">
        <v>1.1841364692697696E-2</v>
      </c>
      <c r="R17" s="16">
        <f t="shared" si="5"/>
        <v>1.0726408843943123E-2</v>
      </c>
      <c r="U17">
        <v>1.2393416966074688E-2</v>
      </c>
      <c r="W17">
        <v>1.2953055839521218E-2</v>
      </c>
      <c r="Y17">
        <v>1.1841364692697696E-2</v>
      </c>
      <c r="AA17" s="16">
        <f t="shared" si="7"/>
        <v>0</v>
      </c>
      <c r="AC17" s="16">
        <f t="shared" si="8"/>
        <v>0</v>
      </c>
      <c r="AE17" s="16">
        <f t="shared" si="9"/>
        <v>0</v>
      </c>
    </row>
    <row r="18" spans="1:31" ht="12.75" customHeight="1">
      <c r="A18" s="92" t="s">
        <v>23</v>
      </c>
      <c r="B18" s="342">
        <v>4.4543992579944625E-2</v>
      </c>
      <c r="C18" s="335">
        <v>4.8217328146585067E-2</v>
      </c>
      <c r="D18" s="335">
        <v>4.4898758249635864E-2</v>
      </c>
      <c r="E18" s="335">
        <v>0.1229708492941208</v>
      </c>
      <c r="F18" s="5">
        <f t="shared" si="0"/>
        <v>5.4776125985068055E-3</v>
      </c>
      <c r="G18" s="5">
        <f t="shared" si="6"/>
        <v>1.9999699543205075E-3</v>
      </c>
      <c r="H18" s="94">
        <f>(C18-$C$26)/D18</f>
        <v>0.42801469118003771</v>
      </c>
      <c r="I18" s="94">
        <f t="shared" si="3"/>
        <v>2.2841510522663415</v>
      </c>
      <c r="J18" s="145">
        <f ca="1">OFFSET('monthly price-series'!$BN$2,0,MATCH(A18,'monthly price-series'!$BN$1:$DF$1,0)-1)</f>
        <v>-0.20363890991329867</v>
      </c>
      <c r="K18" s="207">
        <f ca="1">OFFSET('monthly price-series'!$BN$4,0,MATCH(A18,'monthly price-series'!$BN$1:$DF$1,0)-1)</f>
        <v>39447</v>
      </c>
      <c r="L18" s="207">
        <f ca="1">OFFSET('monthly price-series'!$BN$3,0,MATCH(A18,'monthly price-series'!$BN$1:$DF$1,0)-1)</f>
        <v>39813</v>
      </c>
      <c r="M18" s="145">
        <f t="shared" ca="1" si="4"/>
        <v>-9.0708900921659882E-3</v>
      </c>
      <c r="N18" s="3"/>
      <c r="O18" s="3"/>
      <c r="P18" s="21" t="s">
        <v>23</v>
      </c>
      <c r="Q18" s="145">
        <v>0</v>
      </c>
      <c r="R18" s="16">
        <f t="shared" si="5"/>
        <v>0</v>
      </c>
      <c r="U18">
        <v>0</v>
      </c>
      <c r="W18">
        <v>0</v>
      </c>
      <c r="Y18">
        <v>0</v>
      </c>
      <c r="AA18" s="16">
        <f>2*Z18</f>
        <v>0</v>
      </c>
      <c r="AC18" s="16">
        <f>2*AB18</f>
        <v>0</v>
      </c>
      <c r="AE18" s="16">
        <f>4*AD18</f>
        <v>0</v>
      </c>
    </row>
    <row r="19" spans="1:31">
      <c r="A19" s="13" t="s">
        <v>20</v>
      </c>
      <c r="B19" s="335"/>
      <c r="C19" s="335"/>
      <c r="D19" s="335">
        <v>0.17312653045116388</v>
      </c>
      <c r="E19" s="335">
        <v>0.12391721521894794</v>
      </c>
      <c r="F19" s="5">
        <f t="shared" si="0"/>
        <v>0</v>
      </c>
      <c r="G19" s="5">
        <f t="shared" si="6"/>
        <v>0</v>
      </c>
      <c r="H19" s="94">
        <f t="shared" si="2"/>
        <v>-0.16750754447874999</v>
      </c>
      <c r="I19" s="94">
        <f t="shared" si="3"/>
        <v>1.87759760623712</v>
      </c>
      <c r="J19" s="145">
        <f ca="1">OFFSET('monthly price-series'!$BN$2,0,MATCH(A19,'monthly price-series'!$BN$1:$DF$1,0)-1)</f>
        <v>-9.8119033597327751E-2</v>
      </c>
      <c r="K19" s="207">
        <f ca="1">OFFSET('monthly price-series'!$BN$4,0,MATCH(A19,'monthly price-series'!$BN$1:$DF$1,0)-1)</f>
        <v>36585</v>
      </c>
      <c r="L19" s="207">
        <f ca="1">OFFSET('monthly price-series'!$BN$3,0,MATCH(A19,'monthly price-series'!$BN$1:$DF$1,0)-1)</f>
        <v>36798</v>
      </c>
      <c r="M19" s="145">
        <f t="shared" ca="1" si="4"/>
        <v>0</v>
      </c>
      <c r="N19" s="3"/>
      <c r="O19" s="3"/>
      <c r="P19" s="21" t="s">
        <v>20</v>
      </c>
      <c r="Q19" s="145">
        <v>1.4492213546568072E-2</v>
      </c>
      <c r="R19" s="16">
        <f>2*Q19</f>
        <v>2.8984427093136145E-2</v>
      </c>
      <c r="U19">
        <v>0</v>
      </c>
      <c r="W19">
        <v>0</v>
      </c>
      <c r="Y19">
        <v>0</v>
      </c>
      <c r="AA19" s="16">
        <f t="shared" si="7"/>
        <v>0</v>
      </c>
      <c r="AC19" s="16">
        <f t="shared" ref="AC19:AC21" si="10">AB19</f>
        <v>0</v>
      </c>
      <c r="AE19" s="16">
        <f t="shared" si="9"/>
        <v>0</v>
      </c>
    </row>
    <row r="20" spans="1:31">
      <c r="A20" s="13" t="s">
        <v>21</v>
      </c>
      <c r="B20" s="336"/>
      <c r="C20" s="335"/>
      <c r="D20" s="335">
        <v>7.064830844049122E-2</v>
      </c>
      <c r="E20" s="335">
        <v>0.12000066078096978</v>
      </c>
      <c r="F20" s="5">
        <f t="shared" si="0"/>
        <v>0</v>
      </c>
      <c r="G20" s="5">
        <f t="shared" si="6"/>
        <v>0</v>
      </c>
      <c r="H20" s="94">
        <f t="shared" si="2"/>
        <v>-0.410483996576187</v>
      </c>
      <c r="I20" s="94">
        <f t="shared" si="3"/>
        <v>1.938878212440343</v>
      </c>
      <c r="J20" s="145">
        <f ca="1">OFFSET('monthly price-series'!$BN$2,0,MATCH(A20,'monthly price-series'!$BN$1:$DF$1,0)-1)</f>
        <v>-8.1683400440149573E-2</v>
      </c>
      <c r="K20" s="207">
        <f ca="1">OFFSET('monthly price-series'!$BN$4,0,MATCH(A20,'monthly price-series'!$BN$1:$DF$1,0)-1)</f>
        <v>38077</v>
      </c>
      <c r="L20" s="207">
        <f ca="1">OFFSET('monthly price-series'!$BN$3,0,MATCH(A20,'monthly price-series'!$BN$1:$DF$1,0)-1)</f>
        <v>38168</v>
      </c>
      <c r="M20" s="145">
        <f t="shared" ca="1" si="4"/>
        <v>0</v>
      </c>
      <c r="N20" s="3"/>
      <c r="O20" s="3"/>
      <c r="P20" s="21" t="s">
        <v>21</v>
      </c>
      <c r="Q20" s="145">
        <v>1.4492213546568072E-2</v>
      </c>
      <c r="R20" s="16">
        <f>2*Q20</f>
        <v>2.8984427093136145E-2</v>
      </c>
      <c r="U20">
        <v>0</v>
      </c>
      <c r="W20">
        <v>0</v>
      </c>
      <c r="Y20">
        <v>0</v>
      </c>
      <c r="AA20" s="16">
        <f t="shared" si="7"/>
        <v>0</v>
      </c>
      <c r="AC20" s="16">
        <f t="shared" si="10"/>
        <v>0</v>
      </c>
      <c r="AE20" s="16">
        <f t="shared" si="9"/>
        <v>0</v>
      </c>
    </row>
    <row r="21" spans="1:31">
      <c r="A21" s="13" t="s">
        <v>22</v>
      </c>
      <c r="B21" s="336"/>
      <c r="C21" s="335"/>
      <c r="D21" s="335">
        <v>6.4254223233677923E-2</v>
      </c>
      <c r="E21" s="335">
        <v>0.1094673691499702</v>
      </c>
      <c r="F21" s="5">
        <f t="shared" si="0"/>
        <v>0</v>
      </c>
      <c r="G21" s="5">
        <f t="shared" si="6"/>
        <v>0</v>
      </c>
      <c r="H21" s="94">
        <f t="shared" si="2"/>
        <v>-0.45133220106845945</v>
      </c>
      <c r="I21" s="94">
        <f t="shared" si="3"/>
        <v>2.125443120386985</v>
      </c>
      <c r="J21" s="145">
        <f ca="1">OFFSET('monthly price-series'!$BN$2,0,MATCH(A21,'monthly price-series'!$BN$1:$DF$1,0)-1)</f>
        <v>-0.19875486850707508</v>
      </c>
      <c r="K21" s="207">
        <f ca="1">OFFSET('monthly price-series'!$BN$4,0,MATCH(A21,'monthly price-series'!$BN$1:$DF$1,0)-1)</f>
        <v>39262</v>
      </c>
      <c r="L21" s="207">
        <f ca="1">OFFSET('monthly price-series'!$BN$3,0,MATCH(A21,'monthly price-series'!$BN$1:$DF$1,0)-1)</f>
        <v>40753</v>
      </c>
      <c r="M21" s="145">
        <f t="shared" ca="1" si="4"/>
        <v>0</v>
      </c>
      <c r="N21" s="3"/>
      <c r="O21" s="3"/>
      <c r="P21" s="21" t="s">
        <v>22</v>
      </c>
      <c r="Q21" s="145">
        <v>7.8034996019981919E-3</v>
      </c>
      <c r="R21" s="16">
        <f>2*Q21</f>
        <v>1.5606999203996384E-2</v>
      </c>
      <c r="U21">
        <v>0</v>
      </c>
      <c r="W21">
        <v>0</v>
      </c>
      <c r="Y21">
        <v>0</v>
      </c>
      <c r="AA21" s="16">
        <f t="shared" si="7"/>
        <v>0</v>
      </c>
      <c r="AC21" s="16">
        <f t="shared" si="10"/>
        <v>0</v>
      </c>
      <c r="AE21" s="16">
        <f t="shared" si="9"/>
        <v>0</v>
      </c>
    </row>
    <row r="22" spans="1:31">
      <c r="A22" s="338" t="s">
        <v>398</v>
      </c>
      <c r="B22" s="336"/>
      <c r="C22" s="335"/>
      <c r="D22" s="335">
        <v>6.3473364372361368E-2</v>
      </c>
      <c r="E22" s="335">
        <v>0.13358990080900998</v>
      </c>
      <c r="F22" s="5">
        <f t="shared" si="0"/>
        <v>0</v>
      </c>
      <c r="G22" s="5">
        <f t="shared" si="6"/>
        <v>0</v>
      </c>
      <c r="H22" s="94">
        <f t="shared" ref="H22" si="11">(C22-$C$26)/D22</f>
        <v>-0.45688455758976071</v>
      </c>
      <c r="I22" s="94">
        <f t="shared" ref="I22" si="12">(C22-$C$4)/E22</f>
        <v>1.7416486220713956</v>
      </c>
      <c r="J22" s="145">
        <f ca="1">OFFSET('monthly price-series'!$BN$2,0,MATCH(A22,'monthly price-series'!$BN$1:$DF$1,0)-1)</f>
        <v>-0.14035426420194017</v>
      </c>
      <c r="K22" s="207">
        <f ca="1">OFFSET('monthly price-series'!$BN$4,0,MATCH(A22,'monthly price-series'!$BN$1:$DF$1,0)-1)</f>
        <v>39689</v>
      </c>
      <c r="L22" s="207">
        <f ca="1">OFFSET('monthly price-series'!$BN$3,0,MATCH(A22,'monthly price-series'!$BN$1:$DF$1,0)-1)</f>
        <v>39689</v>
      </c>
      <c r="M22" s="145">
        <f t="shared" ref="M22" ca="1" si="13">B22*J22</f>
        <v>0</v>
      </c>
      <c r="N22" s="3"/>
      <c r="O22" s="3"/>
      <c r="P22" s="21" t="s">
        <v>398</v>
      </c>
      <c r="Q22" s="145">
        <v>7.8034996019981919E-3</v>
      </c>
      <c r="R22" s="16">
        <f>2*Q22</f>
        <v>1.5606999203996384E-2</v>
      </c>
      <c r="AA22" s="16"/>
      <c r="AC22" s="16"/>
      <c r="AE22" s="16"/>
    </row>
    <row r="23" spans="1:31">
      <c r="A23" s="144" t="s">
        <v>292</v>
      </c>
      <c r="B23" s="336">
        <v>6.5234750390894672E-2</v>
      </c>
      <c r="C23" s="335"/>
      <c r="D23" s="337"/>
      <c r="E23" s="337"/>
      <c r="F23" s="4"/>
      <c r="G23" s="4"/>
      <c r="H23" s="4"/>
      <c r="I23" s="3"/>
      <c r="J23" s="3"/>
      <c r="K23" s="3"/>
      <c r="L23" s="3"/>
      <c r="M23" s="3"/>
      <c r="N23" s="3"/>
      <c r="O23" s="3"/>
      <c r="P23" s="21" t="s">
        <v>292</v>
      </c>
      <c r="Q23" s="5">
        <v>6.5234750390894672E-2</v>
      </c>
      <c r="R23" s="5">
        <v>6.53457503908947E-2</v>
      </c>
      <c r="U23">
        <v>6.5234750390894672E-2</v>
      </c>
      <c r="W23">
        <v>6.5234750390894672E-2</v>
      </c>
      <c r="Y23">
        <v>6.7434750390894665E-2</v>
      </c>
      <c r="AA23" s="145">
        <v>6.5234750390894672E-2</v>
      </c>
      <c r="AC23" s="145">
        <v>6.5234750390894672E-2</v>
      </c>
      <c r="AE23" s="145">
        <v>6.5234750390894672E-2</v>
      </c>
    </row>
    <row r="24" spans="1:31">
      <c r="A24" s="1"/>
      <c r="B24" s="145"/>
      <c r="C24" s="4"/>
      <c r="D24" s="4"/>
      <c r="E24" s="4"/>
      <c r="F24" s="4"/>
      <c r="G24" s="5"/>
      <c r="H24" s="4"/>
      <c r="I24" s="3"/>
      <c r="J24" s="3"/>
      <c r="K24" s="3"/>
      <c r="L24" s="3"/>
      <c r="M24" s="3"/>
      <c r="N24" s="3"/>
      <c r="O24" s="3"/>
      <c r="P24" s="3"/>
      <c r="Q24" s="16">
        <f>SUM(Q6:Q23)</f>
        <v>1</v>
      </c>
      <c r="R24" s="16">
        <f>SUM(R6:R23)</f>
        <v>1.0000276214326718</v>
      </c>
      <c r="U24">
        <v>0.99690906757441533</v>
      </c>
      <c r="W24">
        <v>0.99995256628281215</v>
      </c>
      <c r="Y24">
        <v>1.0000360028505706</v>
      </c>
      <c r="AA24" s="16">
        <f>SUM(AA6:AA23)</f>
        <v>6.5234750390894672E-2</v>
      </c>
      <c r="AC24" s="16">
        <f>SUM(AC6:AC23)</f>
        <v>6.5234750390894672E-2</v>
      </c>
      <c r="AE24" s="16">
        <f>SUM(AE6:AE23)</f>
        <v>6.5234750390894672E-2</v>
      </c>
    </row>
    <row r="25" spans="1:31">
      <c r="A25" s="209" t="s">
        <v>0</v>
      </c>
      <c r="B25" s="267">
        <f>SUM(B6:B23)</f>
        <v>0.99995256628281204</v>
      </c>
      <c r="C25" s="211"/>
      <c r="D25" s="211"/>
      <c r="E25" s="211"/>
      <c r="F25" s="15">
        <f>SUMPRODUCT(B6:B22,C6:C22)</f>
        <v>7.9894616953104878E-3</v>
      </c>
      <c r="G25" s="15">
        <f>E79</f>
        <v>5.9060621251202712E-2</v>
      </c>
      <c r="H25" s="19">
        <f>(F25-C26)/G25</f>
        <v>-0.35574529795962234</v>
      </c>
      <c r="I25" s="19">
        <f>(F25-$C$4)/F79</f>
        <v>2.5014735465038145</v>
      </c>
      <c r="J25" s="200">
        <f ca="1">'monthly price-series'!BP2</f>
        <v>-0.16710664327266769</v>
      </c>
      <c r="K25" s="208">
        <f ca="1">'monthly price-series'!BP4</f>
        <v>39386</v>
      </c>
      <c r="L25" s="208">
        <f ca="1">'monthly price-series'!BP3</f>
        <v>39813</v>
      </c>
      <c r="M25" s="3"/>
      <c r="N25" s="3"/>
      <c r="O25" s="3"/>
      <c r="P25" s="3"/>
      <c r="Q25" s="3"/>
      <c r="R25" s="3"/>
    </row>
    <row r="26" spans="1:31">
      <c r="A26" s="10" t="s">
        <v>27</v>
      </c>
      <c r="B26" s="5">
        <v>0</v>
      </c>
      <c r="C26" s="20">
        <v>2.9000000000000001E-2</v>
      </c>
      <c r="D26" s="20"/>
      <c r="E26" s="4"/>
      <c r="F26" s="5"/>
      <c r="G26" s="4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31">
      <c r="A27" s="1"/>
      <c r="B27" s="4"/>
      <c r="C27" s="4"/>
      <c r="D27" s="4"/>
      <c r="E27" s="4"/>
      <c r="F27" s="4"/>
      <c r="G27" s="5"/>
      <c r="H27" s="4"/>
      <c r="I27" s="4"/>
      <c r="J27" s="4"/>
      <c r="K27" s="4"/>
      <c r="L27" s="4"/>
      <c r="M27" s="4"/>
      <c r="N27" s="4"/>
      <c r="O27" s="4"/>
      <c r="P27" s="4"/>
      <c r="Q27" s="4"/>
      <c r="R27" s="5"/>
    </row>
    <row r="28" spans="1:31">
      <c r="A28" s="1"/>
      <c r="B28" s="7" t="s">
        <v>7</v>
      </c>
      <c r="C28" s="7" t="s">
        <v>8</v>
      </c>
      <c r="D28" s="7" t="s">
        <v>9</v>
      </c>
      <c r="E28" s="7" t="s">
        <v>10</v>
      </c>
      <c r="F28" s="7" t="s">
        <v>11</v>
      </c>
      <c r="G28" s="7" t="s">
        <v>12</v>
      </c>
      <c r="H28" s="7" t="s">
        <v>13</v>
      </c>
      <c r="I28" s="7" t="s">
        <v>14</v>
      </c>
      <c r="J28" s="7" t="s">
        <v>15</v>
      </c>
      <c r="K28" s="7" t="s">
        <v>16</v>
      </c>
      <c r="L28" s="7" t="s">
        <v>17</v>
      </c>
      <c r="M28" s="7" t="s">
        <v>2</v>
      </c>
      <c r="N28" s="7" t="s">
        <v>18</v>
      </c>
      <c r="O28" s="7" t="s">
        <v>20</v>
      </c>
      <c r="P28" s="7" t="s">
        <v>21</v>
      </c>
      <c r="Q28" s="7" t="s">
        <v>22</v>
      </c>
      <c r="R28" s="5"/>
    </row>
    <row r="29" spans="1:31">
      <c r="A29" s="6" t="s">
        <v>7</v>
      </c>
      <c r="B29" s="332">
        <v>1.0000000000000002</v>
      </c>
      <c r="C29" s="333">
        <v>0.41707373808826326</v>
      </c>
      <c r="D29" s="333">
        <v>0.33331001082951695</v>
      </c>
      <c r="E29" s="333">
        <v>-0.24822984810797855</v>
      </c>
      <c r="F29" s="333">
        <v>-0.26682665288717972</v>
      </c>
      <c r="G29" s="333">
        <v>4.5014184580485513E-2</v>
      </c>
      <c r="H29" s="333">
        <v>-0.29806441391262789</v>
      </c>
      <c r="I29" s="333">
        <v>-0.23747533300770959</v>
      </c>
      <c r="J29" s="333">
        <v>-0.27490276929498797</v>
      </c>
      <c r="K29" s="333">
        <v>-0.1788668933017426</v>
      </c>
      <c r="L29" s="333">
        <v>-0.1788668933017426</v>
      </c>
      <c r="M29" s="333">
        <v>-0.41266228366907437</v>
      </c>
      <c r="N29" s="334">
        <v>-0.31818674773697186</v>
      </c>
      <c r="O29" s="334">
        <v>-7.4370961370584285E-2</v>
      </c>
      <c r="P29" s="334">
        <v>7.6848630395313731E-3</v>
      </c>
      <c r="Q29" s="334">
        <v>-0.4305556596536893</v>
      </c>
      <c r="R29" s="334">
        <v>-0.4305556596536893</v>
      </c>
    </row>
    <row r="30" spans="1:31">
      <c r="A30" s="6" t="s">
        <v>8</v>
      </c>
      <c r="B30" s="333">
        <v>0.41707373808826326</v>
      </c>
      <c r="C30" s="332">
        <v>1.0000000000000002</v>
      </c>
      <c r="D30" s="333">
        <v>0.59371049042623281</v>
      </c>
      <c r="E30" s="333">
        <v>0.37282770788976749</v>
      </c>
      <c r="F30" s="333">
        <v>0.44650392861329929</v>
      </c>
      <c r="G30" s="333">
        <v>0.63067082685862697</v>
      </c>
      <c r="H30" s="333">
        <v>0.39302286374624029</v>
      </c>
      <c r="I30" s="333">
        <v>0.28422564071827472</v>
      </c>
      <c r="J30" s="333">
        <v>0.31298626907076421</v>
      </c>
      <c r="K30" s="333">
        <v>0.40647472895898612</v>
      </c>
      <c r="L30" s="333">
        <v>0.40647472895898612</v>
      </c>
      <c r="M30" s="333">
        <v>0.14028940089588171</v>
      </c>
      <c r="N30" s="333">
        <v>0.22530030377377905</v>
      </c>
      <c r="O30" s="333">
        <v>0.13648207341652779</v>
      </c>
      <c r="P30" s="333">
        <v>5.7471349761599261E-2</v>
      </c>
      <c r="Q30" s="333">
        <v>-4.3033577494662516E-2</v>
      </c>
      <c r="R30" s="333">
        <v>-4.3033577494662516E-2</v>
      </c>
    </row>
    <row r="31" spans="1:31">
      <c r="A31" s="6" t="s">
        <v>9</v>
      </c>
      <c r="B31" s="333">
        <v>0.33331001082951695</v>
      </c>
      <c r="C31" s="333">
        <v>0.59371049042623281</v>
      </c>
      <c r="D31" s="332">
        <v>1.0000000000000002</v>
      </c>
      <c r="E31" s="333">
        <v>0.6847293403178254</v>
      </c>
      <c r="F31" s="333">
        <v>0.63866624653843151</v>
      </c>
      <c r="G31" s="333">
        <v>0.67662172657494579</v>
      </c>
      <c r="H31" s="333">
        <v>0.51978433981874594</v>
      </c>
      <c r="I31" s="333">
        <v>0.51589487753308927</v>
      </c>
      <c r="J31" s="333">
        <v>0.56045118156848739</v>
      </c>
      <c r="K31" s="333">
        <v>0.56219241676036136</v>
      </c>
      <c r="L31" s="333">
        <v>0.56219241676036136</v>
      </c>
      <c r="M31" s="333">
        <v>0.2266475435095133</v>
      </c>
      <c r="N31" s="333">
        <v>0.45275579256555715</v>
      </c>
      <c r="O31" s="333">
        <v>0.1194427589500545</v>
      </c>
      <c r="P31" s="333">
        <v>-5.7081666004991559E-2</v>
      </c>
      <c r="Q31" s="333">
        <v>0.22947365389997496</v>
      </c>
      <c r="R31" s="333">
        <v>0.22947365389997496</v>
      </c>
    </row>
    <row r="32" spans="1:31">
      <c r="A32" s="6" t="s">
        <v>10</v>
      </c>
      <c r="B32" s="333">
        <v>-0.24822984810797855</v>
      </c>
      <c r="C32" s="333">
        <v>0.37282770788976749</v>
      </c>
      <c r="D32" s="333">
        <v>0.6847293403178254</v>
      </c>
      <c r="E32" s="332">
        <v>1</v>
      </c>
      <c r="F32" s="333">
        <v>0.90795906995089271</v>
      </c>
      <c r="G32" s="333">
        <v>0.71431008442512989</v>
      </c>
      <c r="H32" s="333">
        <v>0.73416594789860867</v>
      </c>
      <c r="I32" s="333">
        <v>0.74551102431508032</v>
      </c>
      <c r="J32" s="333">
        <v>0.81782751340511584</v>
      </c>
      <c r="K32" s="333">
        <v>0.70265524345055175</v>
      </c>
      <c r="L32" s="333">
        <v>0.70265524345055175</v>
      </c>
      <c r="M32" s="333">
        <v>0.52962407521163735</v>
      </c>
      <c r="N32" s="333">
        <v>0.72894540203749347</v>
      </c>
      <c r="O32" s="333">
        <v>0.12695353553512456</v>
      </c>
      <c r="P32" s="333">
        <v>-0.10794160238099214</v>
      </c>
      <c r="Q32" s="333">
        <v>0.43872485024327568</v>
      </c>
      <c r="R32" s="333">
        <v>0.43872485024327568</v>
      </c>
    </row>
    <row r="33" spans="1:24">
      <c r="A33" s="6" t="s">
        <v>11</v>
      </c>
      <c r="B33" s="333">
        <v>-0.26682665288717972</v>
      </c>
      <c r="C33" s="333">
        <v>0.44650392861329929</v>
      </c>
      <c r="D33" s="333">
        <v>0.63866624653843151</v>
      </c>
      <c r="E33" s="333">
        <v>0.90795906995089271</v>
      </c>
      <c r="F33" s="332">
        <v>1.0000000000000002</v>
      </c>
      <c r="G33" s="333">
        <v>0.81764161788483314</v>
      </c>
      <c r="H33" s="333">
        <v>0.7959022396384845</v>
      </c>
      <c r="I33" s="333">
        <v>0.75011913465363589</v>
      </c>
      <c r="J33" s="333">
        <v>0.80591861339481796</v>
      </c>
      <c r="K33" s="333">
        <v>0.75858881111782672</v>
      </c>
      <c r="L33" s="333">
        <v>0.75858881111782672</v>
      </c>
      <c r="M33" s="333">
        <v>0.52679057235506965</v>
      </c>
      <c r="N33" s="333">
        <v>0.68302987715896069</v>
      </c>
      <c r="O33" s="333">
        <v>0.10239882432573943</v>
      </c>
      <c r="P33" s="333">
        <v>-0.13227380578740175</v>
      </c>
      <c r="Q33" s="333">
        <v>0.32060153288823351</v>
      </c>
      <c r="R33" s="333">
        <v>0.32060153288823351</v>
      </c>
    </row>
    <row r="34" spans="1:24">
      <c r="A34" s="6" t="s">
        <v>12</v>
      </c>
      <c r="B34" s="333">
        <v>4.5014184580485513E-2</v>
      </c>
      <c r="C34" s="333">
        <v>0.63067082685862697</v>
      </c>
      <c r="D34" s="333">
        <v>0.67662172657494579</v>
      </c>
      <c r="E34" s="333">
        <v>0.71431008442512989</v>
      </c>
      <c r="F34" s="333">
        <v>0.81764161788483314</v>
      </c>
      <c r="G34" s="332">
        <v>1.0000000000000002</v>
      </c>
      <c r="H34" s="333">
        <v>0.69914957543104861</v>
      </c>
      <c r="I34" s="333">
        <v>0.60656816276933945</v>
      </c>
      <c r="J34" s="333">
        <v>0.61441361764869928</v>
      </c>
      <c r="K34" s="333">
        <v>0.61125266124198951</v>
      </c>
      <c r="L34" s="333">
        <v>0.61125266124198951</v>
      </c>
      <c r="M34" s="333">
        <v>0.4448601722753821</v>
      </c>
      <c r="N34" s="333">
        <v>0.54169332099777778</v>
      </c>
      <c r="O34" s="333">
        <v>9.0566684749880638E-2</v>
      </c>
      <c r="P34" s="333">
        <v>-0.11795206491894497</v>
      </c>
      <c r="Q34" s="333">
        <v>0.19776144668089163</v>
      </c>
      <c r="R34" s="333">
        <v>0.19776144668089163</v>
      </c>
    </row>
    <row r="35" spans="1:24">
      <c r="A35" s="6" t="s">
        <v>13</v>
      </c>
      <c r="B35" s="333">
        <v>-0.29806441391262789</v>
      </c>
      <c r="C35" s="333">
        <v>0.39302286374624029</v>
      </c>
      <c r="D35" s="333">
        <v>0.51978433981874594</v>
      </c>
      <c r="E35" s="333">
        <v>0.73416594789860867</v>
      </c>
      <c r="F35" s="333">
        <v>0.7959022396384845</v>
      </c>
      <c r="G35" s="333">
        <v>0.69914957543104861</v>
      </c>
      <c r="H35" s="332">
        <v>1</v>
      </c>
      <c r="I35" s="333">
        <v>0.79222101659314481</v>
      </c>
      <c r="J35" s="333">
        <v>0.83696469901347692</v>
      </c>
      <c r="K35" s="333">
        <v>0.76469775120147132</v>
      </c>
      <c r="L35" s="333">
        <v>0.76469775120147132</v>
      </c>
      <c r="M35" s="333">
        <v>0.6653047362373995</v>
      </c>
      <c r="N35" s="333">
        <v>0.74076562423974512</v>
      </c>
      <c r="O35" s="333">
        <v>0.31171779901410779</v>
      </c>
      <c r="P35" s="333">
        <v>5.2683877312906982E-2</v>
      </c>
      <c r="Q35" s="333">
        <v>0.52983295685642351</v>
      </c>
      <c r="R35" s="333">
        <v>0.52983295685642351</v>
      </c>
    </row>
    <row r="36" spans="1:24">
      <c r="A36" s="6" t="s">
        <v>14</v>
      </c>
      <c r="B36" s="333">
        <v>-0.23747533300770959</v>
      </c>
      <c r="C36" s="333">
        <v>0.28422564071827472</v>
      </c>
      <c r="D36" s="333">
        <v>0.51589487753308927</v>
      </c>
      <c r="E36" s="333">
        <v>0.74551102431508032</v>
      </c>
      <c r="F36" s="333">
        <v>0.75011913465363589</v>
      </c>
      <c r="G36" s="333">
        <v>0.60656816276933945</v>
      </c>
      <c r="H36" s="333">
        <v>0.79222101659314481</v>
      </c>
      <c r="I36" s="332">
        <v>1</v>
      </c>
      <c r="J36" s="333">
        <v>0.84080687905499685</v>
      </c>
      <c r="K36" s="333">
        <v>0.60869137291480835</v>
      </c>
      <c r="L36" s="333">
        <v>0.60869137291480835</v>
      </c>
      <c r="M36" s="333">
        <v>0.5807787236734977</v>
      </c>
      <c r="N36" s="333">
        <v>0.78186350596903575</v>
      </c>
      <c r="O36" s="333">
        <v>0.25788150139022209</v>
      </c>
      <c r="P36" s="333">
        <v>-5.1526464414487473E-2</v>
      </c>
      <c r="Q36" s="333">
        <v>0.51416619988905754</v>
      </c>
      <c r="R36" s="333">
        <v>0.51416619988905754</v>
      </c>
      <c r="U36" s="265">
        <f>SUM(Q12:Q13,Q19:Q22)</f>
        <v>0.21183022644712371</v>
      </c>
      <c r="W36" s="222">
        <f>Q12/SUM($Q$12:$Q$13)</f>
        <v>0.62579428650333735</v>
      </c>
      <c r="X36">
        <f>W36*$U$38</f>
        <v>6.6281072709659078E-2</v>
      </c>
    </row>
    <row r="37" spans="1:24">
      <c r="A37" s="6" t="s">
        <v>15</v>
      </c>
      <c r="B37" s="333">
        <v>-0.27490276929498797</v>
      </c>
      <c r="C37" s="333">
        <v>0.31298626907076421</v>
      </c>
      <c r="D37" s="333">
        <v>0.56045118156848739</v>
      </c>
      <c r="E37" s="333">
        <v>0.81782751340511584</v>
      </c>
      <c r="F37" s="333">
        <v>0.80591861339481796</v>
      </c>
      <c r="G37" s="333">
        <v>0.61441361764869928</v>
      </c>
      <c r="H37" s="333">
        <v>0.83696469901347692</v>
      </c>
      <c r="I37" s="333">
        <v>0.84080687905499685</v>
      </c>
      <c r="J37" s="332">
        <v>1.0000000000000002</v>
      </c>
      <c r="K37" s="333">
        <v>0.84263914072054613</v>
      </c>
      <c r="L37" s="333">
        <v>0.84263914072054613</v>
      </c>
      <c r="M37" s="333">
        <v>0.50992745868623401</v>
      </c>
      <c r="N37" s="333">
        <v>0.78376797094748762</v>
      </c>
      <c r="O37" s="333">
        <v>0.21051650861057727</v>
      </c>
      <c r="P37" s="333">
        <v>-4.941014827183686E-2</v>
      </c>
      <c r="Q37" s="333">
        <v>0.52096400703225976</v>
      </c>
      <c r="R37" s="333">
        <v>0.52096400703225976</v>
      </c>
      <c r="W37" s="222">
        <f>Q13/SUM($Q$12:$Q$13)</f>
        <v>0.37420571349666271</v>
      </c>
      <c r="X37">
        <f>W37*$U$38</f>
        <v>3.9634040513902777E-2</v>
      </c>
    </row>
    <row r="38" spans="1:24">
      <c r="A38" s="6" t="s">
        <v>16</v>
      </c>
      <c r="B38" s="333">
        <v>-0.1788668933017426</v>
      </c>
      <c r="C38" s="333">
        <v>0.40647472895898612</v>
      </c>
      <c r="D38" s="333">
        <v>0.56219241676036136</v>
      </c>
      <c r="E38" s="333">
        <v>0.70265524345055175</v>
      </c>
      <c r="F38" s="333">
        <v>0.75858881111782672</v>
      </c>
      <c r="G38" s="333">
        <v>0.61125266124198951</v>
      </c>
      <c r="H38" s="333">
        <v>0.76469775120147132</v>
      </c>
      <c r="I38" s="333">
        <v>0.60869137291480835</v>
      </c>
      <c r="J38" s="333">
        <v>0.84263914072054613</v>
      </c>
      <c r="K38" s="332">
        <v>1.0000000000000002</v>
      </c>
      <c r="L38" s="333">
        <v>1.0000000000000002</v>
      </c>
      <c r="M38" s="333">
        <v>0.38235526020717292</v>
      </c>
      <c r="N38" s="333">
        <v>0.52112294184720709</v>
      </c>
      <c r="O38" s="333">
        <v>5.6476879836972943E-2</v>
      </c>
      <c r="P38" s="333">
        <v>-0.13636195686961519</v>
      </c>
      <c r="Q38" s="333">
        <v>0.27903665087186891</v>
      </c>
      <c r="R38" s="333">
        <v>0.27903665087186891</v>
      </c>
      <c r="U38">
        <f>U36/2</f>
        <v>0.10591511322356185</v>
      </c>
      <c r="W38" s="222"/>
    </row>
    <row r="39" spans="1:24">
      <c r="A39" s="6" t="s">
        <v>17</v>
      </c>
      <c r="B39" s="333">
        <v>-0.1788668933017426</v>
      </c>
      <c r="C39" s="333">
        <v>0.40647472895898612</v>
      </c>
      <c r="D39" s="333">
        <v>0.56219241676036136</v>
      </c>
      <c r="E39" s="333">
        <v>0.70265524345055175</v>
      </c>
      <c r="F39" s="333">
        <v>0.75858881111782672</v>
      </c>
      <c r="G39" s="333">
        <v>0.61125266124198951</v>
      </c>
      <c r="H39" s="333">
        <v>0.76469775120147132</v>
      </c>
      <c r="I39" s="333">
        <v>0.60869137291480835</v>
      </c>
      <c r="J39" s="333">
        <v>0.84263914072054613</v>
      </c>
      <c r="K39" s="333">
        <v>1.0000000000000002</v>
      </c>
      <c r="L39" s="332">
        <v>1.0000000000000002</v>
      </c>
      <c r="M39" s="333">
        <v>0.38235526020717292</v>
      </c>
      <c r="N39" s="333">
        <v>0.52112294184720709</v>
      </c>
      <c r="O39" s="333">
        <v>5.6476879836972943E-2</v>
      </c>
      <c r="P39" s="333">
        <v>-0.13636195686961519</v>
      </c>
      <c r="Q39" s="333">
        <v>0.27903665087186891</v>
      </c>
      <c r="R39" s="333">
        <v>0.27903665087186891</v>
      </c>
      <c r="W39" s="222">
        <f>Q19/SUM($Q$19:$Q$22)</f>
        <v>0.32500000000000001</v>
      </c>
      <c r="X39">
        <f>W39*$U$38</f>
        <v>3.4422411797657607E-2</v>
      </c>
    </row>
    <row r="40" spans="1:24">
      <c r="A40" s="6" t="s">
        <v>2</v>
      </c>
      <c r="B40" s="333">
        <v>-0.41266228366907437</v>
      </c>
      <c r="C40" s="333">
        <v>0.14028940089588171</v>
      </c>
      <c r="D40" s="333">
        <v>0.2266475435095133</v>
      </c>
      <c r="E40" s="333">
        <v>0.52962407521163735</v>
      </c>
      <c r="F40" s="333">
        <v>0.52679057235506965</v>
      </c>
      <c r="G40" s="333">
        <v>0.4448601722753821</v>
      </c>
      <c r="H40" s="333">
        <v>0.6653047362373995</v>
      </c>
      <c r="I40" s="333">
        <v>0.5807787236734977</v>
      </c>
      <c r="J40" s="333">
        <v>0.50992745868623401</v>
      </c>
      <c r="K40" s="333">
        <v>0.38235526020717292</v>
      </c>
      <c r="L40" s="333">
        <v>0.38235526020717292</v>
      </c>
      <c r="M40" s="332">
        <v>0.99999999999999989</v>
      </c>
      <c r="N40" s="333">
        <v>0.73752012357598606</v>
      </c>
      <c r="O40" s="333">
        <v>0.44972053052761762</v>
      </c>
      <c r="P40" s="333">
        <v>0.20806081404332391</v>
      </c>
      <c r="Q40" s="333">
        <v>0.64445144552718525</v>
      </c>
      <c r="R40" s="333">
        <v>0.64445144552718525</v>
      </c>
      <c r="W40" s="222">
        <f t="shared" ref="W40:W42" si="14">Q20/SUM($Q$19:$Q$22)</f>
        <v>0.32500000000000001</v>
      </c>
      <c r="X40">
        <f>W40*$U$38</f>
        <v>3.4422411797657607E-2</v>
      </c>
    </row>
    <row r="41" spans="1:24">
      <c r="A41" s="6" t="s">
        <v>18</v>
      </c>
      <c r="B41" s="334">
        <v>-0.31818674773697186</v>
      </c>
      <c r="C41" s="333">
        <v>0.22530030377377905</v>
      </c>
      <c r="D41" s="333">
        <v>0.45275579256555715</v>
      </c>
      <c r="E41" s="333">
        <v>0.72894540203749347</v>
      </c>
      <c r="F41" s="333">
        <v>0.68302987715896069</v>
      </c>
      <c r="G41" s="333">
        <v>0.54169332099777778</v>
      </c>
      <c r="H41" s="333">
        <v>0.74076562423974512</v>
      </c>
      <c r="I41" s="333">
        <v>0.78186350596903575</v>
      </c>
      <c r="J41" s="333">
        <v>0.78376797094748762</v>
      </c>
      <c r="K41" s="333">
        <v>0.52112294184720709</v>
      </c>
      <c r="L41" s="333">
        <v>0.52112294184720709</v>
      </c>
      <c r="M41" s="333">
        <v>0.73752012357598606</v>
      </c>
      <c r="N41" s="332">
        <v>1.0000000000000002</v>
      </c>
      <c r="O41" s="333">
        <v>0.52539406992258575</v>
      </c>
      <c r="P41" s="333">
        <v>0.23308503843533609</v>
      </c>
      <c r="Q41" s="333">
        <v>0.74340517902819547</v>
      </c>
      <c r="R41" s="333">
        <v>0.74340517902819547</v>
      </c>
      <c r="W41" s="222">
        <f t="shared" si="14"/>
        <v>0.17499999999999999</v>
      </c>
      <c r="X41">
        <f>W41*$U$38</f>
        <v>1.8535144814123324E-2</v>
      </c>
    </row>
    <row r="42" spans="1:24">
      <c r="A42" s="6" t="s">
        <v>20</v>
      </c>
      <c r="B42" s="334">
        <v>-7.4370961370584285E-2</v>
      </c>
      <c r="C42" s="333">
        <v>0.13648207341652779</v>
      </c>
      <c r="D42" s="333">
        <v>0.1194427589500545</v>
      </c>
      <c r="E42" s="333">
        <v>0.12695353553512456</v>
      </c>
      <c r="F42" s="333">
        <v>0.10239882432573943</v>
      </c>
      <c r="G42" s="333">
        <v>9.0566684749880638E-2</v>
      </c>
      <c r="H42" s="333">
        <v>0.31171779901410779</v>
      </c>
      <c r="I42" s="333">
        <v>0.25788150139022209</v>
      </c>
      <c r="J42" s="333">
        <v>0.21051650861057727</v>
      </c>
      <c r="K42" s="333">
        <v>5.6476879836972943E-2</v>
      </c>
      <c r="L42" s="333">
        <v>5.6476879836972943E-2</v>
      </c>
      <c r="M42" s="333">
        <v>0.44972053052761762</v>
      </c>
      <c r="N42" s="333">
        <v>0.52539406992258575</v>
      </c>
      <c r="O42" s="332">
        <v>1</v>
      </c>
      <c r="P42" s="333">
        <v>0.89392359551991696</v>
      </c>
      <c r="Q42" s="333">
        <v>0.45440640400351812</v>
      </c>
      <c r="R42" s="333">
        <v>0.45440640400351812</v>
      </c>
      <c r="W42" s="222">
        <f t="shared" si="14"/>
        <v>0.17499999999999999</v>
      </c>
      <c r="X42">
        <f>W42*$U$38</f>
        <v>1.8535144814123324E-2</v>
      </c>
    </row>
    <row r="43" spans="1:24">
      <c r="A43" s="6" t="s">
        <v>21</v>
      </c>
      <c r="B43" s="334">
        <v>7.6848630395313731E-3</v>
      </c>
      <c r="C43" s="333">
        <v>5.7471349761599261E-2</v>
      </c>
      <c r="D43" s="333">
        <v>-5.7081666004991559E-2</v>
      </c>
      <c r="E43" s="333">
        <v>-0.10794160238099214</v>
      </c>
      <c r="F43" s="333">
        <v>-0.13227380578740175</v>
      </c>
      <c r="G43" s="333">
        <v>-0.11795206491894497</v>
      </c>
      <c r="H43" s="333">
        <v>5.2683877312906982E-2</v>
      </c>
      <c r="I43" s="333">
        <v>-5.1526464414487473E-2</v>
      </c>
      <c r="J43" s="333">
        <v>-4.941014827183686E-2</v>
      </c>
      <c r="K43" s="333">
        <v>-0.13636195686961519</v>
      </c>
      <c r="L43" s="333">
        <v>-0.13636195686961519</v>
      </c>
      <c r="M43" s="333">
        <v>0.20806081404332391</v>
      </c>
      <c r="N43" s="333">
        <v>0.23308503843533609</v>
      </c>
      <c r="O43" s="333">
        <v>0.89392359551991696</v>
      </c>
      <c r="P43" s="332">
        <v>0.99999999999999978</v>
      </c>
      <c r="Q43" s="333">
        <v>0.2605454928332343</v>
      </c>
      <c r="R43" s="333">
        <v>0.2605454928332343</v>
      </c>
    </row>
    <row r="44" spans="1:24">
      <c r="A44" s="6" t="s">
        <v>22</v>
      </c>
      <c r="B44" s="334">
        <v>-0.4305556596536893</v>
      </c>
      <c r="C44" s="333">
        <v>-4.3033577494662516E-2</v>
      </c>
      <c r="D44" s="333">
        <v>0.22947365389997496</v>
      </c>
      <c r="E44" s="333">
        <v>0.43872485024327568</v>
      </c>
      <c r="F44" s="333">
        <v>0.32060153288823351</v>
      </c>
      <c r="G44" s="333">
        <v>0.19776144668089163</v>
      </c>
      <c r="H44" s="333">
        <v>0.52983295685642351</v>
      </c>
      <c r="I44" s="333">
        <v>0.51416619988905754</v>
      </c>
      <c r="J44" s="333">
        <v>0.52096400703225976</v>
      </c>
      <c r="K44" s="333">
        <v>0.27903665087186891</v>
      </c>
      <c r="L44" s="333">
        <v>0.27903665087186891</v>
      </c>
      <c r="M44" s="333">
        <v>0.64445144552718525</v>
      </c>
      <c r="N44" s="333">
        <v>0.74340517902819547</v>
      </c>
      <c r="O44" s="333">
        <v>0.45440640400351812</v>
      </c>
      <c r="P44" s="333">
        <v>0.2605454928332343</v>
      </c>
      <c r="Q44" s="332">
        <v>1</v>
      </c>
      <c r="R44" s="332">
        <v>0.8</v>
      </c>
    </row>
    <row r="45" spans="1:24">
      <c r="A45" s="6" t="str">
        <f>A22</f>
        <v>HEDGFIAR Index</v>
      </c>
      <c r="B45" s="334">
        <v>-0.4305556596536893</v>
      </c>
      <c r="C45" s="333">
        <v>-4.3033577494662516E-2</v>
      </c>
      <c r="D45" s="333">
        <v>0.22947365389997496</v>
      </c>
      <c r="E45" s="333">
        <v>0.43872485024327568</v>
      </c>
      <c r="F45" s="333">
        <v>0.32060153288823351</v>
      </c>
      <c r="G45" s="333">
        <v>0.19776144668089163</v>
      </c>
      <c r="H45" s="333">
        <v>0.52983295685642351</v>
      </c>
      <c r="I45" s="333">
        <v>0.51416619988905754</v>
      </c>
      <c r="J45" s="333">
        <v>0.52096400703225976</v>
      </c>
      <c r="K45" s="333">
        <v>0.27903665087186891</v>
      </c>
      <c r="L45" s="333">
        <v>0.27903665087186891</v>
      </c>
      <c r="M45" s="333">
        <v>0.64445144552718525</v>
      </c>
      <c r="N45" s="333">
        <v>0.74340517902819547</v>
      </c>
      <c r="O45" s="333">
        <v>0.45440640400351812</v>
      </c>
      <c r="P45" s="333">
        <v>0.2605454928332343</v>
      </c>
      <c r="Q45" s="332">
        <v>0.8</v>
      </c>
      <c r="R45" s="332">
        <v>1</v>
      </c>
    </row>
    <row r="46" spans="1:24">
      <c r="A46" s="1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</row>
    <row r="47" spans="1:24">
      <c r="A47" s="1"/>
      <c r="B47" s="5">
        <f>(B6*B7*$B$30*D6*D7)+(B6*B8*$B$31*D6*D8)+(B6*B9*$B$32*D6*D9)+(B6*B10*$B$33*D6*D10)+(B6*B11*$B$34*D6*D11)+(B6*B12*$B$35*D6*D12)+(B6*B13*$B$36*D6*D13)+(B6*B14*$B$37*D6*D14)+(B6*B15*$B$38*D6*D15)+(B6*B16*$B$39*D6*D16)+(B6*B17*$B$40*D6*D17)+(B6*B18*$B$41*D6*D18)+(B6*B19*$B$42*D6*D19)+(B6*B20*$B$43*D6*D20)+(B6*B21*$B$44*D6*D21)</f>
        <v>-1.2510511212191991E-4</v>
      </c>
      <c r="C47" s="5">
        <f>(B7*B8*$C$31*D7*D8)+(B7*B9*$C$32*D7*D9)+(B7*B10*$C$33*D7*D10)+(B7*B11*$C$34*D7*D11)+(B7*B12*$C$35*D7*D12)+(B7*B13*$C$36*D7*D13)+(B7*B14*$C$37*D7*D14)+(B7*B15*$C$38*D7*D15)+(B7*B16*$C$39*D7*D16)+(B7*B17*$C$40*D7*D17)+(B7*B18*$C$41*D7*D18)+(B7*B19*$C$42*D7*D19)+(B7*B20*$C$43*D7*D20)+(B7*B21*$C$44*D7*D21)</f>
        <v>0</v>
      </c>
      <c r="D47" s="5">
        <f>(B8*B9*$D$32*D8*D9)+(B8*B10*$D$33*D8*D10)+(B8*B11*$D$34*D8*D11)+(B8*B12*$D$35*D8*D12)+(B8*B13*$D$36*D8*D13)+(B8*B14*$D$37*D8*D14)+(B8*B15*$D$38*D8*D15)+(B8*B16*$D$39*D8*D16)+(B8*B17*$D$40*D8*D17)+(B8*B18*$D$41*D8*D18)+(B8*B19*$D$42*D8*D19)+(B8*B20*$D$43*D8*D20)+(B8*B21*$D$44*D8*D21)</f>
        <v>2.1545128783441699E-4</v>
      </c>
      <c r="E47" s="5">
        <f>(B9*B10*$E$33*D9*D10)+(B9*B11*$E$34*D9*D11)+(B9*B12*$E$35*D9*D12)+(B9*B13*$E$36*D9*D13)+(B9*B14*$E$37*D9*D14)+(B9*B15*$E$38*D9*D15)+(B9*B16*$E$39*D9*D16)+(B9*B17*$E$40*D9*D17)+(B9*B18*$E$41*D9*D18)+(B9*B19*$E$42*D9*D19)+(B9*B20*$E$43*D9*D20)+(B9*B21*$E$44*D9*D21)</f>
        <v>1.3357773128622774E-4</v>
      </c>
      <c r="F47" s="5">
        <f>(B10*B11*$F$34*D10*D11)+(B10*B12*$F$35*D10*D12)+(B10*B13*$F$36*D10*D13)+(B10*B14*$F$37*D10*D14)+(B10*B15*$F$38*D10*D15)+(B10*B16*$F$39*D10*D16)+(B10*B17*$F$40*D10*D17)+(B10*B18*$F$41*D10*D18)+(B10*B19*$F$42*D10*D19)+(B10*B20*$F$43*D10*D20)+(B10*B21*$F$44*D10*D21)</f>
        <v>1.2489353677742966E-4</v>
      </c>
      <c r="G47" s="5">
        <f>(B11*B12*$G$35*D11*D12)+(B11*B13*$G$36*D11*D13)+(B11*B14*$G$37*D11*D14)+(B11*B15*$G$38*D11*D15)+(B11*B16*$G$39*D11*D16)+(B11*B17*$G$40*D11*D17)+(B11*B18*$G$41*D11*D18)+(B11*B19*$G$42*D11*D19)+(B11*B20*$G$43*D11*D20)+(B11*B21*$G$44*D11*D21)</f>
        <v>3.0510214286045878E-4</v>
      </c>
      <c r="H47" s="5">
        <f>(B12*B13*$H$36*D12*D13)+(B12*B14*$H$37*D12*D14)+(B12*B15*$H$38*D12*D15)+(B12*B16*$H$39*D12*D16)+(B12*B17*$H$40*D12*D17)+(B12*B18*$H$41*D12*D18)+(B12*B19*$H$42*D12*D19)+(B12*B20*$H$43*D12*D20)+(B12*B21*$H$44*D12*D21)</f>
        <v>4.4867854349350567E-4</v>
      </c>
      <c r="I47" s="5">
        <f>(B13*B14*$I$37*D13*D14)+(B13*B15*$I$38*D13*D15)+(B13*B16*$I$39*D13*D16)+(B13*B17*$I$40*D13*D17)+(B13*B18*$I$41*D13*D18)+(B13*B19*$I$42*D13*D19)+(B13*B20*$I$43*D13*D20)+(B13*B21*$I$44*D13*D21)</f>
        <v>1.1695253916677912E-4</v>
      </c>
      <c r="J47" s="5">
        <f>(B14*B15*$J$38*D14*D15)+(B14*B16*$J$39*D14*D16)+(B14*B17*$J$40*D14*D17)+(B14*B18*$J$41*D14*D18)+(B14*B19*$J$42*D14*D19)+(B14*B20*$J$43*D14*D20)+(B14*B21*$J$44*D14*D21)</f>
        <v>2.3411285338712537E-5</v>
      </c>
      <c r="K47" s="5">
        <f>(B15*B16*$K$39*D15*D16)+(B15*B17*$K$40*D15*D17)+(B15*B18*$K$41*D15*D18)+(B15*B19*$K$42*D15*D19)+(B15*B20*$K$43*D15*D20)+(B15*B21*$K$44*D15*D21)</f>
        <v>8.1995175898722468E-6</v>
      </c>
      <c r="L47" s="5">
        <f>(B16*B17*$L$40*D16*D17)+(B16*B18*$L$41*D16*D18)+(B16*B19*$L$42*D16*D19)+(B16*B20*$L$43*D16*D20)+(B16*B21*$L$44*D16*D21)</f>
        <v>2.8241602308868549E-6</v>
      </c>
      <c r="M47" s="5">
        <f>(B17*B18*$M$41*D17*D18)+(B17*B19*$M$42*D17*D19)+(B17*B20*$M$43*D17*D20)+(B17*B21*$M$44*D17*D21)</f>
        <v>3.9661266675524581E-6</v>
      </c>
      <c r="N47" s="5">
        <f>+(B18*B19*$N$42*D18*D19)+(B18*B20*$N$43*D18*D20)+(B18*B21*$N$44*D18*D21)</f>
        <v>0</v>
      </c>
      <c r="O47" s="5">
        <f>(B19*B20*$O$43*D19*D20)+(B19*B21*$O$44*D19*D21)</f>
        <v>0</v>
      </c>
      <c r="P47" s="5">
        <f>(B20*B21*$P$44*D20*D21)</f>
        <v>0</v>
      </c>
      <c r="Q47" s="5"/>
      <c r="R47" s="5"/>
    </row>
    <row r="48" spans="1:24" s="5" customFormat="1">
      <c r="B48" s="5">
        <f>(B6*B7*$B$30*D6*D7)+(B6*B8*$B$31*D6*D8)+(B6*B9*$B$32*D6*D9)+(B6*B10*$B$33*D6*D10)+(B6*B11*$B$34*D6*D11)+(B6*B12*$B$35*D6*D12)+(B6*B13*$B$36*D6*D13)+(B6*B14*$B$37*D6*D14)+(B6*B15*$B$38*D6*D15)+(B6*B16*$B$39*D6*D16)+(B6*B17*$B$40*D6*D17)+(B6*B18*$B$41*D6*D18)+(B6*B19*$B$42*D6*D19)+(B6*B20*$B$43*D6*D20)+(B6*B21*$B$44*D6*D21)</f>
        <v>-1.2510511212191991E-4</v>
      </c>
      <c r="C48" s="5">
        <f>(B7*B8*$C$31*D7*D8)+(B7*B9*$C$32*D7*D9)+(B7*B10*$C$33*D7*D10)+(B7*B11*$C$34*D7*D11)+(B7*B12*$C$35*D7*D12)+(B7*B13*$C$36*D7*D13)+(B7*B14*$C$37*D7*D14)+(B7*B15*$C$38*D7*D15)+(B7*B16*$C$39*D7*D16)+(B7*B17*$C$40*D7*D17)+(B7*B18*$C$41*D7*D18)+(B7*B19*$C$42*D7*D19)+(B7*B20*$C$43*D7*D20)+(B7*B21*$C$44*D7*D21)</f>
        <v>0</v>
      </c>
      <c r="D48" s="5">
        <f>(B8*B9*$D$32*D8*D9)+(B8*B10*$D$33*D8*D10)+(B8*B11*$D$34*D8*D11)+(B8*B12*$D$35*D8*D12)+(B8*B13*$D$36*D8*D13)+(B8*B14*$D$37*D8*D14)+(B8*B15*$D$38*D8*D15)+(B8*B16*$D$39*D8*D16)+(B8*B17*$D$40*D8*D17)+(B8*B18*$D$41*D8*D18)+(B8*B19*$D$42*D8*D19)+(B8*B20*$D$43*D8*D20)+(B8*B21*$D$44*D8*D21)</f>
        <v>2.1545128783441699E-4</v>
      </c>
      <c r="E48" s="5">
        <f>(B9*B10*$E$33*D9*D10)+(B9*B11*$E$34*D9*D11)+(B9*B12*$E$35*D9*D12)+(B9*B13*$E$36*D9*D13)+(B9*B14*$E$37*D9*D14)+(B9*B15*$E$38*D9*D15)+(B9*B16*$E$39*D9*D16)+(B9*B17*$E$40*D9*D17)+(B9*B18*$E$41*D9*D18)+(B9*B19*$E$42*D9*D19)+(B9*B20*$E$43*D9*D20)+(B9*B21*$E$44*D9*D21)</f>
        <v>1.3357773128622774E-4</v>
      </c>
      <c r="F48" s="5">
        <f>(B10*B11*$F$34*D10*D11)+(B10*B12*$F$35*D10*D12)+(B10*B13*$F$36*D10*D13)+(B10*B14*$F$37*D10*D14)+(B10*B15*$F$38*D10*D15)+(B10*B16*$F$39*D10*D16)+(B10*B17*$F$40*D10*D17)+(B10*B18*$F$41*D10*D18)+(B10*B19*$F$42*D10*D19)+(B10*B20*$F$43*D10*D20)+(B10*B21*$F$44*D10*D21)</f>
        <v>1.2489353677742966E-4</v>
      </c>
      <c r="G48" s="5">
        <f>(B11*B12*$G$35*D11*D12)+(B11*B13*$G$36*D11*D13)+(B11*B14*$G$37*D11*D14)+(B11*B15*$G$38*D11*D15)+(B11*B16*$G$39*D11*D16)+(B11*B17*$G$40*D11*D17)+(B11*B18*$G$41*D11*D18)+(B11*B19*$G$42*D11*D19)+(B11*B20*$G$43*D11*D20)+(B11*B21*$G$44*D11*D21)</f>
        <v>3.0510214286045878E-4</v>
      </c>
      <c r="H48" s="5">
        <f>(B12*B13*$H$36*D12*D13)+(B12*B14*$H$37*D12*D14)+(B12*B15*$H$38*D12*D15)+(B12*B16*$H$39*D12*D16)+(B12*B17*$H$40*D12*D17)+(B12*B18*$H$41*D12*D18)+(B12*B19*$H$42*D12*D19)+(B12*B20*$H$43*D12*D20)+(B12*B21*$H$44*D12*D21)</f>
        <v>4.4867854349350567E-4</v>
      </c>
      <c r="I48" s="5">
        <f>(B13*B14*$I$37*D13*D14)+(B13*B15*$I$38*D13*D15)+(B13*B16*$I$39*D13*D16)+(B13*B17*$I$40*D13*D17)+(B13*B18*$I$41*D13*D18)+(B13*B19*$I$42*D13*D19)+(B13*B20*$I$43*D13*D20)+(B13*B21*$I$44*D13*D21)</f>
        <v>1.1695253916677912E-4</v>
      </c>
      <c r="J48" s="5">
        <f>(B14*B15*$J$38*D14*D15)+(B14*B16*$J$39*D14*D16)+(B14*B17*$J$40*D14*D17)+(B14*B18*$J$41*D14*D18)+(B14*B19*$J$42*D14*D19)+(B14*B20*$J$43*D14*D20)+(B14*B21*$J$44*D14*D21)</f>
        <v>2.3411285338712537E-5</v>
      </c>
      <c r="K48" s="5">
        <f>(B15*B16*$K$39*D15*D16)+(B15*B17*$K$40*D15*D17)+(B15*B18*$K$41*D15*D18)+(B15*B19*$K$42*D15*D19)+(B15*B20*$K$43*D15*D20)+(B15*B21*$K$44*D15*D21)</f>
        <v>8.1995175898722468E-6</v>
      </c>
      <c r="L48" s="5">
        <f>(B16*B17*$L$40*D16*D17)+(B16*B18*$L$41*D16*D18)+(B16*B19*$L$42*D16*D19)+(B16*B20*$L$43*D16*D20)+(B16*B21*$L$44*D16*D21)</f>
        <v>2.8241602308868549E-6</v>
      </c>
      <c r="M48" s="5">
        <f>(B17*B18*$M$41*D17*D18)+(B17*B19*$M$42*D17*D19)+(B17*B20*$M$43*D17*D20)+(B17*B21*$M$44*D17*D21)</f>
        <v>3.9661266675524581E-6</v>
      </c>
      <c r="N48" s="5">
        <f>+(B18*B19*$N$42*D18*D19)+(B18*B20*$N$43*D18*D20)+(B18*B21*$N$44*D18*D21)</f>
        <v>0</v>
      </c>
      <c r="O48" s="5">
        <f>(B19*B20*$O$43*D19*D20)+(B19*B21*$O$44*D19*D21)</f>
        <v>0</v>
      </c>
      <c r="P48" s="5">
        <f>(B20*B21*$P$44*D20*D21)</f>
        <v>0</v>
      </c>
      <c r="Q48" s="5">
        <f>(C20*C21*$P$44*E20*E21)</f>
        <v>0</v>
      </c>
    </row>
    <row r="49" spans="1:19" s="25" customForma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</row>
    <row r="50" spans="1:19">
      <c r="A50" s="1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1:19">
      <c r="A51" s="1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1:19">
      <c r="A52" s="1"/>
      <c r="B52" s="4"/>
      <c r="C52" s="4"/>
      <c r="D52" s="4"/>
      <c r="E52" s="4"/>
      <c r="F52" s="4"/>
      <c r="G52" s="4"/>
      <c r="H52" s="4"/>
      <c r="I52" s="18"/>
      <c r="J52" s="18"/>
      <c r="K52" s="4"/>
      <c r="L52" s="4"/>
      <c r="M52" s="4"/>
      <c r="N52" s="4"/>
      <c r="O52" s="4"/>
      <c r="P52" s="4"/>
      <c r="Q52" s="4"/>
      <c r="R52" s="4"/>
    </row>
    <row r="53" spans="1:19">
      <c r="A53" s="1"/>
      <c r="B53" s="4"/>
      <c r="C53" s="4"/>
      <c r="D53" s="4"/>
      <c r="E53" s="4"/>
      <c r="F53" s="4"/>
      <c r="G53" s="4"/>
      <c r="H53" s="4"/>
      <c r="I53" s="18"/>
      <c r="J53" s="18"/>
      <c r="K53" s="4"/>
      <c r="L53" s="4"/>
      <c r="M53" s="18"/>
      <c r="N53" s="18"/>
      <c r="O53" s="18"/>
      <c r="P53" s="18"/>
      <c r="Q53" s="18"/>
      <c r="R53" s="18"/>
    </row>
    <row r="54" spans="1:19">
      <c r="A54" s="1"/>
      <c r="B54" s="4"/>
      <c r="C54" s="4"/>
      <c r="D54" s="4"/>
      <c r="E54" s="4"/>
      <c r="F54" s="4"/>
      <c r="G54" s="4"/>
      <c r="H54" s="4"/>
      <c r="I54" s="18"/>
      <c r="J54" s="18"/>
      <c r="K54" s="4"/>
      <c r="L54" s="4"/>
      <c r="M54" s="18"/>
      <c r="N54" s="18"/>
      <c r="O54" s="18"/>
      <c r="P54" s="18"/>
      <c r="Q54" s="18"/>
      <c r="R54" s="18"/>
    </row>
    <row r="55" spans="1:19">
      <c r="A55" s="1"/>
      <c r="B55" s="4"/>
      <c r="C55" s="4"/>
      <c r="D55" s="4"/>
      <c r="E55" s="4"/>
      <c r="F55" s="4"/>
      <c r="G55" s="4"/>
      <c r="H55" s="4"/>
      <c r="I55" s="18"/>
      <c r="J55" s="18"/>
      <c r="K55" s="4"/>
      <c r="L55" s="4"/>
      <c r="M55" s="18"/>
      <c r="N55" s="18"/>
      <c r="O55" s="18"/>
      <c r="P55" s="18"/>
      <c r="Q55" s="18"/>
      <c r="R55" s="18"/>
    </row>
    <row r="56" spans="1:19" ht="25.5">
      <c r="A56" s="199" t="s">
        <v>308</v>
      </c>
      <c r="B56" s="201" t="s">
        <v>1</v>
      </c>
      <c r="C56" s="14" t="s">
        <v>6</v>
      </c>
      <c r="D56" s="14" t="s">
        <v>306</v>
      </c>
      <c r="E56" s="14" t="s">
        <v>309</v>
      </c>
      <c r="F56" s="14" t="s">
        <v>311</v>
      </c>
      <c r="H56" s="201" t="s">
        <v>312</v>
      </c>
      <c r="I56" s="17"/>
      <c r="J56" s="17"/>
      <c r="K56" s="228" t="s">
        <v>329</v>
      </c>
      <c r="M56" s="17"/>
      <c r="N56" s="228" t="s">
        <v>359</v>
      </c>
      <c r="O56" s="17"/>
      <c r="P56" s="17"/>
      <c r="Q56" s="8"/>
      <c r="R56" s="8"/>
    </row>
    <row r="57" spans="1:19">
      <c r="A57" s="8"/>
      <c r="B57" s="8"/>
      <c r="C57" s="17"/>
      <c r="D57" s="190"/>
      <c r="E57" s="17"/>
      <c r="F57" s="17"/>
      <c r="G57" s="17"/>
      <c r="H57" s="17"/>
      <c r="I57" s="17"/>
      <c r="J57" s="17"/>
      <c r="K57" s="230" t="s">
        <v>335</v>
      </c>
      <c r="L57" s="235" t="s">
        <v>13</v>
      </c>
      <c r="M57" s="17"/>
      <c r="N57" s="230" t="s">
        <v>335</v>
      </c>
      <c r="O57" s="235" t="s">
        <v>13</v>
      </c>
      <c r="P57" s="17"/>
      <c r="Q57" s="8"/>
      <c r="R57" s="8"/>
      <c r="S57" s="8"/>
    </row>
    <row r="58" spans="1:19">
      <c r="A58" s="223" t="str">
        <f>A6</f>
        <v>Government Bonds</v>
      </c>
      <c r="B58" s="224">
        <f>B6</f>
        <v>0.23987579151002175</v>
      </c>
      <c r="C58" s="224">
        <f>D6</f>
        <v>4.2299999999999997E-2</v>
      </c>
      <c r="D58" s="224">
        <f>E6</f>
        <v>9.8500000000000004E-2</v>
      </c>
      <c r="E58" s="225">
        <f>B58*C58</f>
        <v>1.0146745980873919E-2</v>
      </c>
      <c r="F58" s="225">
        <f>B58*D58</f>
        <v>2.3627765463737144E-2</v>
      </c>
      <c r="G58" s="17"/>
      <c r="H58" s="226">
        <f ca="1">OFFSET('monthly price-series'!$BN$2,0,MATCH(A58,'monthly price-series'!$BN$1:$CF$1,0)-1)</f>
        <v>-4.8374435795119762E-2</v>
      </c>
      <c r="I58" s="17"/>
      <c r="J58" s="17"/>
      <c r="K58" s="230" t="s">
        <v>330</v>
      </c>
      <c r="L58" s="229">
        <v>5</v>
      </c>
      <c r="M58" s="17"/>
      <c r="N58" s="230" t="s">
        <v>330</v>
      </c>
      <c r="O58" s="229">
        <v>1</v>
      </c>
      <c r="P58" s="17"/>
      <c r="Q58" s="8"/>
      <c r="R58" s="8"/>
      <c r="S58" s="8"/>
    </row>
    <row r="59" spans="1:19">
      <c r="A59" s="223" t="str">
        <f t="shared" ref="A59:B74" si="15">A7</f>
        <v>Inflation Linked Bonds</v>
      </c>
      <c r="B59" s="224">
        <f t="shared" si="15"/>
        <v>0</v>
      </c>
      <c r="C59" s="224">
        <f t="shared" ref="C59:D73" si="16">D7</f>
        <v>4.2299999999999997E-2</v>
      </c>
      <c r="D59" s="224">
        <f t="shared" si="16"/>
        <v>9.8500000000000004E-2</v>
      </c>
      <c r="E59" s="225">
        <f t="shared" ref="E59:E73" si="17">B59*C59</f>
        <v>0</v>
      </c>
      <c r="F59" s="225">
        <f t="shared" ref="F59:F73" si="18">B59*D59</f>
        <v>0</v>
      </c>
      <c r="G59" s="17"/>
      <c r="H59" s="226">
        <f ca="1">OFFSET('monthly price-series'!$BN$2,0,MATCH(A59,'monthly price-series'!$BN$1:$CF$1,0)-1)</f>
        <v>-4.8374435795119762E-2</v>
      </c>
      <c r="I59" s="17"/>
      <c r="J59" s="17"/>
      <c r="K59" s="230" t="s">
        <v>331</v>
      </c>
      <c r="L59" s="229">
        <v>2</v>
      </c>
      <c r="M59" s="17"/>
      <c r="N59" s="230" t="s">
        <v>360</v>
      </c>
      <c r="O59" s="229">
        <v>100</v>
      </c>
      <c r="P59" s="17"/>
      <c r="Q59" s="8"/>
      <c r="R59" s="8"/>
      <c r="S59" s="8"/>
    </row>
    <row r="60" spans="1:19">
      <c r="A60" s="223" t="str">
        <f t="shared" si="15"/>
        <v>Investment Grade Corporate Bonds</v>
      </c>
      <c r="B60" s="224">
        <f t="shared" si="15"/>
        <v>0.17583022434024639</v>
      </c>
      <c r="C60" s="224">
        <f t="shared" si="16"/>
        <v>3.5099999999999999E-2</v>
      </c>
      <c r="D60" s="224">
        <f t="shared" si="16"/>
        <v>0.10589999999999999</v>
      </c>
      <c r="E60" s="225">
        <f t="shared" si="17"/>
        <v>6.1716408743426486E-3</v>
      </c>
      <c r="F60" s="225">
        <f t="shared" si="18"/>
        <v>1.8620420757632091E-2</v>
      </c>
      <c r="G60" s="17"/>
      <c r="H60" s="226">
        <f ca="1">OFFSET('monthly price-series'!$BN$2,0,MATCH(A60,'monthly price-series'!$BN$1:$CF$1,0)-1)</f>
        <v>-0.1242404770089392</v>
      </c>
      <c r="I60" s="17"/>
      <c r="J60" s="17"/>
      <c r="K60" s="230" t="s">
        <v>340</v>
      </c>
      <c r="L60" s="232">
        <v>0.9</v>
      </c>
      <c r="M60" s="17"/>
      <c r="N60" s="230" t="s">
        <v>340</v>
      </c>
      <c r="O60" s="232">
        <v>0.9</v>
      </c>
      <c r="P60" s="17"/>
      <c r="Q60" s="8"/>
      <c r="R60" s="8"/>
      <c r="S60" s="8"/>
    </row>
    <row r="61" spans="1:19">
      <c r="A61" s="223" t="str">
        <f t="shared" si="15"/>
        <v>Europe High Yield</v>
      </c>
      <c r="B61" s="224">
        <f t="shared" si="15"/>
        <v>4.6356333965845403E-2</v>
      </c>
      <c r="C61" s="224">
        <f t="shared" si="16"/>
        <v>6.4358054875209916E-2</v>
      </c>
      <c r="D61" s="224">
        <f t="shared" si="16"/>
        <v>0.13640159005740696</v>
      </c>
      <c r="E61" s="225">
        <f t="shared" si="17"/>
        <v>2.9834034851874357E-3</v>
      </c>
      <c r="F61" s="225">
        <f t="shared" si="18"/>
        <v>6.3230776621734947E-3</v>
      </c>
      <c r="G61" s="17"/>
      <c r="H61" s="226">
        <f ca="1">OFFSET('monthly price-series'!$BN$2,0,MATCH(A61,'monthly price-series'!$BN$1:$CF$1,0)-1)</f>
        <v>-0.35355287131385105</v>
      </c>
      <c r="I61" s="17"/>
      <c r="J61" s="17"/>
      <c r="K61" s="230" t="s">
        <v>332</v>
      </c>
      <c r="L61" s="234">
        <v>0.2</v>
      </c>
      <c r="M61" s="17"/>
      <c r="N61" s="230" t="s">
        <v>332</v>
      </c>
      <c r="O61" s="234">
        <v>0.23</v>
      </c>
      <c r="P61" s="17"/>
      <c r="Q61" s="8"/>
      <c r="R61" s="8"/>
      <c r="S61" s="8"/>
    </row>
    <row r="62" spans="1:19">
      <c r="A62" s="223" t="str">
        <f t="shared" si="15"/>
        <v>US High Yield</v>
      </c>
      <c r="B62" s="224">
        <f t="shared" si="15"/>
        <v>6.7861625349356275E-2</v>
      </c>
      <c r="C62" s="224">
        <f t="shared" si="16"/>
        <v>4.1106344416393388E-2</v>
      </c>
      <c r="D62" s="224">
        <f t="shared" si="16"/>
        <v>0.12411535340860394</v>
      </c>
      <c r="E62" s="225">
        <f t="shared" si="17"/>
        <v>2.7895433442668913E-3</v>
      </c>
      <c r="F62" s="225">
        <f t="shared" si="18"/>
        <v>8.4226696131176303E-3</v>
      </c>
      <c r="G62" s="17"/>
      <c r="H62" s="226">
        <f ca="1">OFFSET('monthly price-series'!$BN$2,0,MATCH(A62,'monthly price-series'!$BN$1:$CF$1,0)-1)</f>
        <v>-0.28897458173929291</v>
      </c>
      <c r="I62" s="17"/>
      <c r="J62" s="17"/>
      <c r="K62" s="230" t="s">
        <v>333</v>
      </c>
      <c r="L62" s="233">
        <v>4.3999999999999997E-2</v>
      </c>
      <c r="M62" s="17"/>
      <c r="N62" s="230" t="s">
        <v>333</v>
      </c>
      <c r="O62" s="233">
        <v>4.3999999999999997E-2</v>
      </c>
      <c r="P62" s="17"/>
      <c r="Q62" s="107">
        <f>Q12+Q13+Q18</f>
        <v>0.16723880014999118</v>
      </c>
      <c r="R62" s="107">
        <f>1.23</f>
        <v>1.23</v>
      </c>
      <c r="S62" s="8"/>
    </row>
    <row r="63" spans="1:19">
      <c r="A63" s="223" t="str">
        <f t="shared" si="15"/>
        <v>Emerging Markets Debt</v>
      </c>
      <c r="B63" s="224">
        <f t="shared" si="15"/>
        <v>0.11380105704137826</v>
      </c>
      <c r="C63" s="224">
        <f t="shared" si="16"/>
        <v>8.7138349747630517E-2</v>
      </c>
      <c r="D63" s="224">
        <f t="shared" si="16"/>
        <v>0.14685108970109187</v>
      </c>
      <c r="E63" s="225">
        <f t="shared" si="17"/>
        <v>9.9164363101216686E-3</v>
      </c>
      <c r="F63" s="225">
        <f t="shared" si="18"/>
        <v>1.6711809235662511E-2</v>
      </c>
      <c r="G63" s="17"/>
      <c r="H63" s="226">
        <f ca="1">OFFSET('monthly price-series'!$BN$2,0,MATCH(A63,'monthly price-series'!$BN$1:$CF$1,0)-1)</f>
        <v>-0.2950228536282396</v>
      </c>
      <c r="I63" s="17"/>
      <c r="J63" s="17"/>
      <c r="K63" s="230" t="s">
        <v>334</v>
      </c>
      <c r="L63" s="233">
        <v>2.5000000000000001E-2</v>
      </c>
      <c r="M63" s="17"/>
      <c r="N63" s="230" t="s">
        <v>334</v>
      </c>
      <c r="O63" s="233">
        <v>2.5000000000000001E-2</v>
      </c>
      <c r="P63" s="17"/>
      <c r="Q63" s="107">
        <f>Q12</f>
        <v>0.10465708561553795</v>
      </c>
      <c r="R63" s="222"/>
      <c r="S63" s="8"/>
    </row>
    <row r="64" spans="1:19">
      <c r="A64" s="223" t="str">
        <f t="shared" si="15"/>
        <v>Equity Developed</v>
      </c>
      <c r="B64" s="224">
        <f t="shared" si="15"/>
        <v>0.10465708561553795</v>
      </c>
      <c r="C64" s="224">
        <f t="shared" si="16"/>
        <v>0.2135</v>
      </c>
      <c r="D64" s="224">
        <f t="shared" si="16"/>
        <v>0.26040000000000002</v>
      </c>
      <c r="E64" s="225">
        <f t="shared" si="17"/>
        <v>2.2344287778917352E-2</v>
      </c>
      <c r="F64" s="225">
        <f t="shared" si="18"/>
        <v>2.7252705094286084E-2</v>
      </c>
      <c r="G64" s="17"/>
      <c r="H64" s="226">
        <f ca="1">OFFSET('monthly price-series'!$BN$2,0,MATCH(A64,'monthly price-series'!$BN$1:$CF$1,0)-1)</f>
        <v>-0.4932658830307915</v>
      </c>
      <c r="I64" s="17"/>
      <c r="J64" s="231"/>
      <c r="K64" s="230" t="s">
        <v>342</v>
      </c>
      <c r="L64" s="233">
        <v>1</v>
      </c>
      <c r="M64" s="231"/>
      <c r="N64" s="230"/>
      <c r="O64" s="233"/>
      <c r="P64" s="17"/>
      <c r="Q64" s="107">
        <f>Q13</f>
        <v>6.2581714534453228E-2</v>
      </c>
      <c r="R64" s="222"/>
      <c r="S64" s="8"/>
    </row>
    <row r="65" spans="1:19">
      <c r="A65" s="223" t="str">
        <f t="shared" si="15"/>
        <v>Emerging Markets Equity</v>
      </c>
      <c r="B65" s="224">
        <f t="shared" si="15"/>
        <v>6.2581714534453228E-2</v>
      </c>
      <c r="C65" s="224">
        <f t="shared" si="16"/>
        <v>0.21639854582455037</v>
      </c>
      <c r="D65" s="224">
        <f t="shared" si="16"/>
        <v>0.26131621075891404</v>
      </c>
      <c r="E65" s="225">
        <f t="shared" si="17"/>
        <v>1.3542592020462808E-2</v>
      </c>
      <c r="F65" s="225">
        <f t="shared" si="18"/>
        <v>1.6353616504939373E-2</v>
      </c>
      <c r="G65" s="17"/>
      <c r="H65" s="226">
        <f ca="1">OFFSET('monthly price-series'!$BN$2,0,MATCH(A65,'monthly price-series'!$BN$1:$CF$1,0)-1)</f>
        <v>-0.56150024681872224</v>
      </c>
      <c r="I65" s="17"/>
      <c r="J65" s="231"/>
      <c r="K65" s="230" t="s">
        <v>347</v>
      </c>
      <c r="L65" s="252">
        <f ca="1">'Optie Berekening'!G20</f>
        <v>0.10119574942943081</v>
      </c>
      <c r="M65" s="231"/>
      <c r="N65" s="230" t="s">
        <v>361</v>
      </c>
      <c r="O65" s="259">
        <f>SUM(B12:B13)</f>
        <v>0.16723880014999118</v>
      </c>
      <c r="P65" s="17"/>
      <c r="Q65" s="258">
        <f>SUM(Q63:Q64)*O66/100</f>
        <v>6.6430742286914899E-3</v>
      </c>
      <c r="R65" s="222">
        <f>Q62/SUM(Q63:Q65)</f>
        <v>0.9617954760815145</v>
      </c>
      <c r="S65" s="8"/>
    </row>
    <row r="66" spans="1:19">
      <c r="A66" s="223" t="str">
        <f t="shared" si="15"/>
        <v>Private Equity</v>
      </c>
      <c r="B66" s="224">
        <f t="shared" si="15"/>
        <v>1.8540935663146001E-2</v>
      </c>
      <c r="C66" s="224">
        <f t="shared" si="16"/>
        <v>0.20700229555742852</v>
      </c>
      <c r="D66" s="224">
        <f t="shared" si="16"/>
        <v>0.2613968487569337</v>
      </c>
      <c r="E66" s="225">
        <f t="shared" si="17"/>
        <v>3.8380162440538154E-3</v>
      </c>
      <c r="F66" s="225">
        <f t="shared" si="18"/>
        <v>4.8465421553514137E-3</v>
      </c>
      <c r="G66" s="17"/>
      <c r="H66" s="226">
        <f ca="1">OFFSET('monthly price-series'!$BN$2,0,MATCH(A66,'monthly price-series'!$BN$1:$CF$1,0)-1)</f>
        <v>-0.51443888819747485</v>
      </c>
      <c r="I66" s="17"/>
      <c r="J66" s="231"/>
      <c r="K66" s="230" t="s">
        <v>354</v>
      </c>
      <c r="L66" s="229">
        <f ca="1">'Optie Berekening'!I20</f>
        <v>17.354453327976948</v>
      </c>
      <c r="M66" s="231"/>
      <c r="N66" s="255" t="s">
        <v>354</v>
      </c>
      <c r="O66" s="256">
        <f>GBlackScholesNGreeks("p","p",O59,O60*O59,O58,O63,O62-O63,O61)</f>
        <v>3.9722087354929165</v>
      </c>
      <c r="P66" s="17"/>
      <c r="Q66" s="8"/>
      <c r="R66" s="8"/>
      <c r="S66" s="8"/>
    </row>
    <row r="67" spans="1:19">
      <c r="A67" s="223" t="str">
        <f t="shared" si="15"/>
        <v>Direct Real Estate</v>
      </c>
      <c r="B67" s="224">
        <f t="shared" si="15"/>
        <v>3.1822210298336741E-2</v>
      </c>
      <c r="C67" s="224">
        <f t="shared" si="16"/>
        <v>7.5024269517214651E-2</v>
      </c>
      <c r="D67" s="224">
        <f t="shared" si="16"/>
        <v>0.15028309913395058</v>
      </c>
      <c r="E67" s="225">
        <f t="shared" si="17"/>
        <v>2.3874380820558994E-3</v>
      </c>
      <c r="F67" s="225">
        <f t="shared" si="18"/>
        <v>4.7823403849263637E-3</v>
      </c>
      <c r="G67" s="17"/>
      <c r="H67" s="226">
        <f ca="1">OFFSET('monthly price-series'!$BN$2,0,MATCH(A67,'monthly price-series'!$BN$1:$CF$1,0)-1)</f>
        <v>-0.35340094056131494</v>
      </c>
      <c r="I67" s="17"/>
      <c r="J67" s="231"/>
      <c r="K67" s="250" t="s">
        <v>355</v>
      </c>
      <c r="L67" s="251">
        <f ca="1">L65*L66/100</f>
        <v>1.7561969104627068E-2</v>
      </c>
      <c r="M67" s="231"/>
      <c r="N67" s="250" t="s">
        <v>355</v>
      </c>
      <c r="O67" s="251">
        <f>O65*O66/100</f>
        <v>6.6430742286914899E-3</v>
      </c>
      <c r="P67" s="17"/>
      <c r="Q67" s="8">
        <f>1.23*Q65</f>
        <v>8.1709813012905332E-3</v>
      </c>
      <c r="R67" s="8"/>
      <c r="S67" s="8"/>
    </row>
    <row r="68" spans="1:19">
      <c r="A68" s="223" t="str">
        <f t="shared" si="15"/>
        <v>Infrastructure</v>
      </c>
      <c r="B68" s="224">
        <f t="shared" si="15"/>
        <v>1.70054803009532E-2</v>
      </c>
      <c r="C68" s="224">
        <f t="shared" si="16"/>
        <v>8.0215877507556196E-2</v>
      </c>
      <c r="D68" s="224">
        <f t="shared" si="16"/>
        <v>0.15388298940391829</v>
      </c>
      <c r="E68" s="225">
        <f t="shared" si="17"/>
        <v>1.3641095247784217E-3</v>
      </c>
      <c r="F68" s="225">
        <f t="shared" si="18"/>
        <v>2.6168541449601225E-3</v>
      </c>
      <c r="G68" s="17"/>
      <c r="H68" s="226">
        <f ca="1">OFFSET('monthly price-series'!$BN$2,0,MATCH(A68,'monthly price-series'!$BN$1:$CF$1,0)-1)</f>
        <v>-0.30214179150047882</v>
      </c>
      <c r="I68" s="17"/>
      <c r="J68" s="231"/>
      <c r="K68" s="231"/>
      <c r="L68" s="231"/>
      <c r="M68" s="231"/>
      <c r="N68" s="17" t="s">
        <v>347</v>
      </c>
      <c r="O68" s="266">
        <f>100*O67/O66</f>
        <v>0.16723880014999118</v>
      </c>
      <c r="P68" s="17"/>
      <c r="Q68" s="8"/>
      <c r="R68" s="8"/>
      <c r="S68" s="8"/>
    </row>
    <row r="69" spans="1:19">
      <c r="A69" s="223" t="str">
        <f t="shared" si="15"/>
        <v>Commodities</v>
      </c>
      <c r="B69" s="224">
        <f t="shared" si="15"/>
        <v>1.1841364692697696E-2</v>
      </c>
      <c r="C69" s="224">
        <f t="shared" si="16"/>
        <v>0.22707403512690974</v>
      </c>
      <c r="D69" s="224">
        <f t="shared" si="16"/>
        <v>0.27040188104455204</v>
      </c>
      <c r="E69" s="225">
        <f t="shared" si="17"/>
        <v>2.6888664621801854E-3</v>
      </c>
      <c r="F69" s="225">
        <f t="shared" si="18"/>
        <v>3.201927287040001E-3</v>
      </c>
      <c r="G69" s="17"/>
      <c r="H69" s="226">
        <f ca="1">OFFSET('monthly price-series'!$BN$2,0,MATCH(A69,'monthly price-series'!$BN$1:$CF$1,0)-1)</f>
        <v>-0.64667784248452731</v>
      </c>
      <c r="I69" s="17"/>
      <c r="J69" s="231"/>
      <c r="K69" s="231"/>
      <c r="L69" s="231"/>
      <c r="M69" s="231"/>
      <c r="N69" s="17"/>
      <c r="O69" s="17"/>
      <c r="P69" s="17"/>
      <c r="Q69" s="8"/>
      <c r="R69" s="8"/>
      <c r="S69" s="8"/>
    </row>
    <row r="70" spans="1:19">
      <c r="A70" s="223" t="str">
        <f t="shared" si="15"/>
        <v>Hedge Funds (FoF)</v>
      </c>
      <c r="B70" s="224">
        <f t="shared" si="15"/>
        <v>4.4543992579944625E-2</v>
      </c>
      <c r="C70" s="224">
        <f t="shared" si="16"/>
        <v>4.4898758249635864E-2</v>
      </c>
      <c r="D70" s="224">
        <f t="shared" si="16"/>
        <v>0.1229708492941208</v>
      </c>
      <c r="E70" s="225">
        <f t="shared" si="17"/>
        <v>1.9999699543205075E-3</v>
      </c>
      <c r="F70" s="225">
        <f t="shared" si="18"/>
        <v>5.4776125985068055E-3</v>
      </c>
      <c r="G70" s="17"/>
      <c r="H70" s="226">
        <f ca="1">OFFSET('monthly price-series'!$BN$2,0,MATCH(A70,'monthly price-series'!$BN$1:$CF$1,0)-1)</f>
        <v>-0.20363890991329867</v>
      </c>
      <c r="I70" s="17"/>
      <c r="J70" s="231"/>
      <c r="K70" s="230" t="s">
        <v>350</v>
      </c>
      <c r="L70" s="225">
        <f ca="1">(1+('Optie Berekening'!N187-'Optie Berekening'!B187)/'Optie Berekening'!$B$20)^(1/YEARFRAC('monthly price-series'!$A$7,'monthly price-series'!$A$174))-1</f>
        <v>-7.5373647387955156E-4</v>
      </c>
      <c r="M70" s="231"/>
      <c r="N70" s="17"/>
      <c r="O70" s="17"/>
      <c r="P70" s="17"/>
      <c r="Q70" s="8"/>
      <c r="R70" s="8"/>
      <c r="S70" s="8"/>
    </row>
    <row r="71" spans="1:19">
      <c r="A71" s="223" t="str">
        <f>A19</f>
        <v>Macro Hedge Funds</v>
      </c>
      <c r="B71" s="224">
        <f t="shared" ref="B71:B74" si="19">B19</f>
        <v>0</v>
      </c>
      <c r="C71" s="224">
        <f t="shared" si="16"/>
        <v>0.17312653045116388</v>
      </c>
      <c r="D71" s="224">
        <f t="shared" si="16"/>
        <v>0.12391721521894794</v>
      </c>
      <c r="E71" s="225">
        <f t="shared" si="17"/>
        <v>0</v>
      </c>
      <c r="F71" s="225">
        <f t="shared" si="18"/>
        <v>0</v>
      </c>
      <c r="G71" s="17"/>
      <c r="H71" s="226">
        <f ca="1">OFFSET('monthly price-series'!$BN$2,0,MATCH(A71,'monthly price-series'!$BN$1:$CF$1,0)-1)</f>
        <v>-9.8119033597327751E-2</v>
      </c>
      <c r="I71" s="17"/>
      <c r="J71" s="231"/>
      <c r="K71" s="231"/>
      <c r="L71" s="231"/>
      <c r="M71" s="231"/>
      <c r="N71" s="17"/>
      <c r="O71" s="17"/>
      <c r="P71" s="17"/>
      <c r="Q71" s="8"/>
      <c r="R71" s="8"/>
      <c r="S71" s="8"/>
    </row>
    <row r="72" spans="1:19">
      <c r="A72" s="223" t="str">
        <f t="shared" si="15"/>
        <v>CTA Hedge Funds</v>
      </c>
      <c r="B72" s="224">
        <f t="shared" si="19"/>
        <v>0</v>
      </c>
      <c r="C72" s="224">
        <f t="shared" si="16"/>
        <v>7.064830844049122E-2</v>
      </c>
      <c r="D72" s="224">
        <f t="shared" si="16"/>
        <v>0.12000066078096978</v>
      </c>
      <c r="E72" s="225">
        <f t="shared" si="17"/>
        <v>0</v>
      </c>
      <c r="F72" s="225">
        <f t="shared" si="18"/>
        <v>0</v>
      </c>
      <c r="G72" s="17"/>
      <c r="H72" s="226">
        <f ca="1">OFFSET('monthly price-series'!$BN$2,0,MATCH(A72,'monthly price-series'!$BN$1:$CF$1,0)-1)</f>
        <v>-8.1683400440149573E-2</v>
      </c>
      <c r="I72" s="17"/>
      <c r="J72" s="231"/>
      <c r="K72" s="248" t="s">
        <v>356</v>
      </c>
      <c r="L72" s="11">
        <f>8.07%</f>
        <v>8.0700000000000008E-2</v>
      </c>
      <c r="M72" s="231"/>
      <c r="N72" s="17"/>
      <c r="O72" s="17"/>
      <c r="P72" s="17"/>
      <c r="Q72" s="8"/>
      <c r="R72" s="8"/>
      <c r="S72" s="8"/>
    </row>
    <row r="73" spans="1:19">
      <c r="A73" s="223" t="str">
        <f t="shared" si="15"/>
        <v>EQ Market Neutral Hedge Funds</v>
      </c>
      <c r="B73" s="224">
        <f t="shared" si="19"/>
        <v>0</v>
      </c>
      <c r="C73" s="224">
        <f t="shared" si="16"/>
        <v>6.4254223233677923E-2</v>
      </c>
      <c r="D73" s="224">
        <f t="shared" si="16"/>
        <v>0.1094673691499702</v>
      </c>
      <c r="E73" s="225">
        <f t="shared" si="17"/>
        <v>0</v>
      </c>
      <c r="F73" s="225">
        <f t="shared" si="18"/>
        <v>0</v>
      </c>
      <c r="G73" s="17"/>
      <c r="H73" s="226">
        <f ca="1">OFFSET('monthly price-series'!$BN$2,0,MATCH(A73,'monthly price-series'!$BN$1:$CF$1,0)-1)</f>
        <v>-0.19875486850707508</v>
      </c>
      <c r="I73" s="17"/>
      <c r="J73" s="231"/>
      <c r="K73" s="248" t="s">
        <v>357</v>
      </c>
      <c r="L73" s="253">
        <v>7.4999999999999997E-2</v>
      </c>
      <c r="M73" s="231"/>
      <c r="N73" s="249" t="s">
        <v>405</v>
      </c>
      <c r="O73" s="9">
        <f>B12*$O$66/100</f>
        <v>4.1571978971326994E-3</v>
      </c>
      <c r="P73" s="17"/>
      <c r="Q73" s="8"/>
      <c r="R73" s="8"/>
      <c r="S73" s="8"/>
    </row>
    <row r="74" spans="1:19">
      <c r="A74" s="223" t="str">
        <f t="shared" si="15"/>
        <v>HEDGFIAR Index</v>
      </c>
      <c r="B74" s="224">
        <f t="shared" si="19"/>
        <v>0</v>
      </c>
      <c r="C74" s="224">
        <f t="shared" ref="C74" si="20">D22</f>
        <v>6.3473364372361368E-2</v>
      </c>
      <c r="D74" s="224">
        <f t="shared" ref="D74" si="21">E22</f>
        <v>0.13358990080900998</v>
      </c>
      <c r="E74" s="225">
        <f t="shared" ref="E74" si="22">B74*C74</f>
        <v>0</v>
      </c>
      <c r="F74" s="225">
        <f t="shared" ref="F74" si="23">B74*D74</f>
        <v>0</v>
      </c>
      <c r="G74" s="17"/>
      <c r="H74" s="226" t="e">
        <f ca="1">OFFSET('monthly price-series'!$BN$2,0,MATCH(A74,'monthly price-series'!$BN$1:$CF$1,0)-1)</f>
        <v>#N/A</v>
      </c>
      <c r="I74" s="17"/>
      <c r="J74" s="231"/>
      <c r="K74" s="249" t="s">
        <v>358</v>
      </c>
      <c r="L74" s="2">
        <f>0.91*F79</f>
        <v>8.7547228758617326E-2</v>
      </c>
      <c r="M74" s="231"/>
      <c r="N74" s="346" t="s">
        <v>406</v>
      </c>
      <c r="O74" s="9">
        <f>B13*$O$66/100</f>
        <v>2.4858763315587914E-3</v>
      </c>
      <c r="P74" s="17"/>
      <c r="Q74" s="8"/>
      <c r="R74" s="8"/>
      <c r="S74" s="8"/>
    </row>
    <row r="75" spans="1:19">
      <c r="A75" s="8"/>
      <c r="B75" s="125"/>
      <c r="C75" s="17"/>
      <c r="D75" s="17"/>
      <c r="E75" s="17"/>
      <c r="F75" s="17"/>
      <c r="G75" s="17"/>
      <c r="H75" s="17"/>
      <c r="I75" s="17"/>
      <c r="J75" s="231"/>
      <c r="K75" s="249" t="s">
        <v>24</v>
      </c>
      <c r="L75" s="254">
        <f>(L72-$C$26)/L73</f>
        <v>0.68933333333333346</v>
      </c>
      <c r="M75" s="231"/>
      <c r="N75" s="17"/>
      <c r="O75" s="17"/>
      <c r="P75" s="17"/>
      <c r="Q75" s="8"/>
      <c r="R75" s="8"/>
      <c r="S75" s="8"/>
    </row>
    <row r="76" spans="1:19">
      <c r="A76" s="8"/>
      <c r="B76" s="17"/>
      <c r="C76" s="17"/>
      <c r="D76" s="17"/>
      <c r="E76" s="17"/>
      <c r="F76" s="17"/>
      <c r="G76" s="17"/>
      <c r="H76" s="17"/>
      <c r="I76" s="17"/>
      <c r="J76" s="17"/>
      <c r="K76" s="248" t="s">
        <v>25</v>
      </c>
      <c r="L76" s="231">
        <f>(L72-C4)/L74</f>
        <v>3.5794013255482038</v>
      </c>
      <c r="M76" s="17"/>
      <c r="N76" s="17"/>
      <c r="O76" s="17"/>
      <c r="P76" s="8"/>
      <c r="Q76" s="8"/>
      <c r="R76" s="8"/>
      <c r="S76" s="8"/>
    </row>
    <row r="77" spans="1:19">
      <c r="A77" s="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8"/>
      <c r="P77" s="8"/>
      <c r="Q77" s="8"/>
      <c r="R77" s="8"/>
      <c r="S77" s="8"/>
    </row>
    <row r="78" spans="1:19">
      <c r="A78" s="227" t="s">
        <v>307</v>
      </c>
      <c r="B78" s="227"/>
      <c r="C78" s="17"/>
      <c r="D78" s="17"/>
      <c r="E78" s="9">
        <f t="array" ref="E78">MMULT(MMULT(TRANSPOSE(E58:E73),$B$29:$Q$44),(E58:E73))</f>
        <v>3.4881569825780173E-3</v>
      </c>
      <c r="F78" s="9">
        <f t="array" ref="F78">MMULT(MMULT(TRANSPOSE(F58:F73),$B$29:$Q$44),(F58:F73))</f>
        <v>9.2555455419800394E-3</v>
      </c>
      <c r="G78" s="17"/>
      <c r="H78" s="124">
        <f ca="1">'monthly price-series'!BP2</f>
        <v>-0.16710664327266769</v>
      </c>
      <c r="I78" s="17"/>
      <c r="J78" s="17"/>
      <c r="K78" s="17"/>
      <c r="L78" s="17"/>
      <c r="M78" s="17"/>
      <c r="N78" s="17"/>
      <c r="O78" s="8"/>
      <c r="P78" s="8"/>
      <c r="Q78" s="8"/>
      <c r="R78" s="8"/>
      <c r="S78" s="8"/>
    </row>
    <row r="79" spans="1:19">
      <c r="A79" s="227" t="s">
        <v>310</v>
      </c>
      <c r="B79" s="227"/>
      <c r="C79" s="17"/>
      <c r="D79" s="17"/>
      <c r="E79" s="9">
        <f>SQRT(E78)</f>
        <v>5.9060621251202712E-2</v>
      </c>
      <c r="F79" s="9">
        <f>SQRT(F78)</f>
        <v>9.620574588859046E-2</v>
      </c>
      <c r="G79" s="17"/>
      <c r="H79" s="17"/>
      <c r="I79" s="17"/>
      <c r="J79" s="17"/>
      <c r="K79" s="17"/>
      <c r="L79" s="17"/>
      <c r="M79" s="17"/>
      <c r="N79" s="17"/>
      <c r="O79" s="8"/>
      <c r="P79" s="8"/>
      <c r="Q79" s="8"/>
      <c r="R79" s="8"/>
      <c r="S79" s="8"/>
    </row>
    <row r="80" spans="1:19">
      <c r="A80" s="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8"/>
      <c r="P80" s="8"/>
      <c r="Q80" s="8"/>
      <c r="R80" s="8"/>
      <c r="S80" s="8"/>
    </row>
    <row r="81" spans="1:19">
      <c r="A81" s="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8"/>
      <c r="P81" s="8"/>
      <c r="Q81" s="8"/>
      <c r="R81" s="8"/>
      <c r="S81" s="8"/>
    </row>
    <row r="83" spans="1:19">
      <c r="A83" s="220" t="s">
        <v>412</v>
      </c>
      <c r="E83" s="9">
        <f t="array" ref="E83">MMULT(MMULT(TRANSPOSE(E91:E94),$O$42:$R$45),(E91:E94))</f>
        <v>7.8629045391003169E-3</v>
      </c>
    </row>
    <row r="84" spans="1:19">
      <c r="A84" s="220" t="s">
        <v>413</v>
      </c>
      <c r="E84" s="9">
        <f>SQRT(E83)</f>
        <v>8.86730203562522E-2</v>
      </c>
    </row>
    <row r="91" spans="1:19">
      <c r="A91" s="223" t="str">
        <f>A39</f>
        <v>Infrastructure</v>
      </c>
      <c r="B91" s="2">
        <v>0.32500000000000001</v>
      </c>
      <c r="C91" s="224">
        <v>0.17312653045116388</v>
      </c>
      <c r="D91" s="224">
        <f t="shared" ref="D91:D94" si="24">E39</f>
        <v>0.70265524345055175</v>
      </c>
      <c r="E91" s="225">
        <f t="shared" ref="E91:E94" si="25">B91*C91</f>
        <v>5.6266122396628267E-2</v>
      </c>
      <c r="F91" s="225">
        <f t="shared" ref="F91:F94" si="26">B91*D91</f>
        <v>0.22836295412142932</v>
      </c>
    </row>
    <row r="92" spans="1:19">
      <c r="A92" s="223" t="str">
        <f t="shared" ref="A92" si="27">A40</f>
        <v>Commodities</v>
      </c>
      <c r="B92" s="2">
        <v>0.32500000000000001</v>
      </c>
      <c r="C92" s="224">
        <v>7.064830844049122E-2</v>
      </c>
      <c r="D92" s="224">
        <f t="shared" si="24"/>
        <v>0.52962407521163735</v>
      </c>
      <c r="E92" s="225">
        <f t="shared" si="25"/>
        <v>2.2960700243159646E-2</v>
      </c>
      <c r="F92" s="225">
        <f t="shared" si="26"/>
        <v>0.17212782444378213</v>
      </c>
    </row>
    <row r="93" spans="1:19">
      <c r="A93" s="223" t="str">
        <f t="shared" ref="A93" si="28">A41</f>
        <v>Hedge Funds</v>
      </c>
      <c r="B93" s="2">
        <v>0.17499999999999999</v>
      </c>
      <c r="C93" s="224">
        <v>6.4254223233677923E-2</v>
      </c>
      <c r="D93" s="224">
        <f t="shared" si="24"/>
        <v>0.72894540203749347</v>
      </c>
      <c r="E93" s="225">
        <f t="shared" si="25"/>
        <v>1.1244489065893636E-2</v>
      </c>
      <c r="F93" s="225">
        <f t="shared" si="26"/>
        <v>0.12756544535656136</v>
      </c>
    </row>
    <row r="94" spans="1:19">
      <c r="A94" s="223" t="str">
        <f t="shared" ref="A94" si="29">A42</f>
        <v>Macro Hedge Funds</v>
      </c>
      <c r="B94" s="2">
        <v>0.17499999999999999</v>
      </c>
      <c r="C94" s="224">
        <v>6.3473364372361368E-2</v>
      </c>
      <c r="D94" s="224">
        <f t="shared" si="24"/>
        <v>0.12695353553512456</v>
      </c>
      <c r="E94" s="225">
        <f t="shared" si="25"/>
        <v>1.1107838765163238E-2</v>
      </c>
      <c r="F94" s="225">
        <f t="shared" si="26"/>
        <v>2.2216868718646796E-2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BF141"/>
  <sheetViews>
    <sheetView zoomScale="70" zoomScaleNormal="70" workbookViewId="0">
      <selection activeCell="I125" sqref="I125"/>
    </sheetView>
  </sheetViews>
  <sheetFormatPr defaultRowHeight="12.75"/>
  <cols>
    <col min="1" max="1" width="34.140625" style="273" customWidth="1"/>
    <col min="2" max="4" width="11.42578125" style="273" customWidth="1"/>
    <col min="5" max="5" width="9.140625" style="273"/>
    <col min="6" max="6" width="14.28515625" style="273" customWidth="1"/>
    <col min="7" max="8" width="9.140625" style="273"/>
    <col min="9" max="9" width="61.7109375" style="273" bestFit="1" customWidth="1"/>
    <col min="10" max="10" width="9.140625" style="273"/>
    <col min="11" max="11" width="11.42578125" style="273" bestFit="1" customWidth="1"/>
    <col min="12" max="12" width="11.5703125" style="273" bestFit="1" customWidth="1"/>
    <col min="13" max="14" width="9.140625" style="273"/>
    <col min="15" max="15" width="34.42578125" style="273" bestFit="1" customWidth="1"/>
    <col min="16" max="24" width="9.28515625" style="273" bestFit="1" customWidth="1"/>
    <col min="25" max="25" width="11.42578125" style="273" bestFit="1" customWidth="1"/>
    <col min="26" max="26" width="11.5703125" style="273" bestFit="1" customWidth="1"/>
    <col min="27" max="27" width="9.28515625" style="273" bestFit="1" customWidth="1"/>
    <col min="28" max="28" width="9.140625" style="273"/>
    <col min="29" max="29" width="30.5703125" style="273" bestFit="1" customWidth="1"/>
    <col min="30" max="38" width="9.140625" style="273"/>
    <col min="39" max="39" width="9.5703125" style="273" bestFit="1" customWidth="1"/>
    <col min="40" max="40" width="11.42578125" style="273" customWidth="1"/>
    <col min="41" max="41" width="9.140625" style="273" customWidth="1"/>
    <col min="42" max="42" width="9.140625" style="273"/>
    <col min="43" max="43" width="30.5703125" style="273" bestFit="1" customWidth="1"/>
    <col min="44" max="52" width="9.140625" style="273"/>
    <col min="53" max="53" width="9.5703125" style="273" bestFit="1" customWidth="1"/>
    <col min="54" max="54" width="9.85546875" style="273" bestFit="1" customWidth="1"/>
    <col min="55" max="16384" width="9.140625" style="273"/>
  </cols>
  <sheetData>
    <row r="1" spans="1:29" ht="26.25" customHeight="1">
      <c r="A1" s="268" t="s">
        <v>374</v>
      </c>
      <c r="B1" s="269" t="s">
        <v>1</v>
      </c>
      <c r="C1" s="269" t="s">
        <v>375</v>
      </c>
      <c r="D1" s="269" t="s">
        <v>376</v>
      </c>
      <c r="E1" s="269" t="s">
        <v>377</v>
      </c>
      <c r="F1" s="269" t="s">
        <v>378</v>
      </c>
      <c r="G1" s="269" t="s">
        <v>379</v>
      </c>
      <c r="H1" s="269" t="s">
        <v>380</v>
      </c>
      <c r="I1" s="269"/>
      <c r="J1" s="269"/>
      <c r="K1" s="269"/>
      <c r="L1" s="269"/>
      <c r="M1" s="269"/>
      <c r="N1" s="269"/>
      <c r="O1" s="270"/>
      <c r="P1" s="271"/>
      <c r="Q1" s="271"/>
      <c r="R1" s="271"/>
      <c r="S1" s="271"/>
      <c r="T1" s="271"/>
      <c r="U1" s="271"/>
      <c r="V1" s="271"/>
      <c r="W1" s="271"/>
      <c r="X1" s="271"/>
      <c r="Y1" s="271"/>
      <c r="Z1" s="271"/>
      <c r="AA1" s="271"/>
      <c r="AB1" s="272"/>
      <c r="AC1" s="272"/>
    </row>
    <row r="2" spans="1:29">
      <c r="A2" s="274"/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6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2"/>
      <c r="AC2" s="272"/>
    </row>
    <row r="3" spans="1:29">
      <c r="A3" s="274" t="s">
        <v>303</v>
      </c>
      <c r="B3" s="277"/>
      <c r="C3" s="196">
        <v>2.5416666666666667E-2</v>
      </c>
      <c r="D3" s="278">
        <v>8.0833333333333368E-2</v>
      </c>
      <c r="E3" s="278">
        <v>2.0983333333333347E-2</v>
      </c>
      <c r="F3" s="278">
        <v>0.27083333333333331</v>
      </c>
      <c r="G3" s="278">
        <v>0</v>
      </c>
      <c r="H3" s="278">
        <v>-0.23266666666666666</v>
      </c>
      <c r="I3" s="277"/>
      <c r="J3" s="277"/>
      <c r="K3" s="277"/>
      <c r="L3" s="277"/>
      <c r="M3" s="277"/>
      <c r="N3" s="277"/>
      <c r="O3" s="276"/>
      <c r="P3" s="277"/>
      <c r="Q3" s="196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2"/>
      <c r="AC3" s="272"/>
    </row>
    <row r="4" spans="1:29">
      <c r="A4" s="274"/>
      <c r="B4" s="279"/>
      <c r="C4" s="279"/>
      <c r="D4" s="278"/>
      <c r="E4" s="278"/>
      <c r="F4" s="278"/>
      <c r="G4" s="278"/>
      <c r="H4" s="278"/>
      <c r="I4" s="279"/>
      <c r="J4" s="279"/>
      <c r="K4" s="280"/>
      <c r="L4" s="280"/>
      <c r="M4" s="280"/>
      <c r="N4" s="280"/>
      <c r="O4" s="276"/>
      <c r="P4" s="281"/>
      <c r="Q4" s="281"/>
      <c r="R4" s="281"/>
      <c r="S4" s="281"/>
      <c r="T4" s="281"/>
      <c r="U4" s="281"/>
      <c r="V4" s="281"/>
      <c r="W4" s="281"/>
      <c r="X4" s="282"/>
      <c r="Y4" s="282"/>
      <c r="Z4" s="282"/>
      <c r="AA4" s="282"/>
      <c r="AB4" s="272"/>
      <c r="AC4" s="272"/>
    </row>
    <row r="5" spans="1:29">
      <c r="A5" s="274" t="s">
        <v>7</v>
      </c>
      <c r="B5" s="145"/>
      <c r="C5" s="146">
        <v>2.1999999999999995E-2</v>
      </c>
      <c r="D5" s="146">
        <v>7.2249999999999981E-2</v>
      </c>
      <c r="E5" s="146">
        <v>1.7979999999999999E-2</v>
      </c>
      <c r="F5" s="146">
        <v>0.13924999999999996</v>
      </c>
      <c r="G5" s="146">
        <v>-0.42355000000000004</v>
      </c>
      <c r="H5" s="146">
        <v>-0.19575000000000006</v>
      </c>
      <c r="I5" s="283"/>
      <c r="J5" s="283"/>
      <c r="K5" s="283"/>
      <c r="L5" s="283"/>
      <c r="M5" s="283"/>
      <c r="N5" s="145"/>
      <c r="O5" s="276"/>
      <c r="P5" s="284"/>
      <c r="Q5" s="11"/>
      <c r="R5" s="11"/>
      <c r="S5" s="11"/>
      <c r="T5" s="11"/>
      <c r="U5" s="11"/>
      <c r="V5" s="285"/>
      <c r="W5" s="285"/>
      <c r="X5" s="284"/>
      <c r="Y5" s="286"/>
      <c r="Z5" s="286"/>
      <c r="AA5" s="284"/>
      <c r="AB5" s="272"/>
      <c r="AC5" s="272"/>
    </row>
    <row r="6" spans="1:29">
      <c r="A6" s="287" t="s">
        <v>8</v>
      </c>
      <c r="B6" s="145"/>
      <c r="C6" s="146">
        <v>0</v>
      </c>
      <c r="D6" s="146">
        <v>0</v>
      </c>
      <c r="E6" s="146">
        <v>0</v>
      </c>
      <c r="F6" s="146">
        <v>0</v>
      </c>
      <c r="G6" s="146">
        <v>0</v>
      </c>
      <c r="H6" s="146">
        <v>0</v>
      </c>
      <c r="I6" s="283"/>
      <c r="J6" s="283"/>
      <c r="K6" s="283"/>
      <c r="L6" s="283"/>
      <c r="M6" s="283"/>
      <c r="N6" s="145"/>
      <c r="O6" s="272"/>
      <c r="P6" s="284"/>
      <c r="Q6" s="11"/>
      <c r="R6" s="11"/>
      <c r="S6" s="11"/>
      <c r="T6" s="11"/>
      <c r="U6" s="11"/>
      <c r="V6" s="285"/>
      <c r="W6" s="285"/>
      <c r="X6" s="284"/>
      <c r="Y6" s="286"/>
      <c r="Z6" s="286"/>
      <c r="AA6" s="284"/>
      <c r="AB6" s="272"/>
      <c r="AC6" s="272"/>
    </row>
    <row r="7" spans="1:29">
      <c r="A7" s="287" t="s">
        <v>9</v>
      </c>
      <c r="B7" s="145"/>
      <c r="C7" s="146">
        <v>2.6891733438728419E-2</v>
      </c>
      <c r="D7" s="146">
        <v>5.0573046628027661E-3</v>
      </c>
      <c r="E7" s="146">
        <v>3.0275232359195273E-2</v>
      </c>
      <c r="F7" s="146">
        <v>-6.2018845036840478E-2</v>
      </c>
      <c r="G7" s="146">
        <v>-0.38536175948586415</v>
      </c>
      <c r="H7" s="146">
        <v>3.4816378340249421E-4</v>
      </c>
      <c r="I7" s="283"/>
      <c r="J7" s="283"/>
      <c r="K7" s="283"/>
      <c r="L7" s="283"/>
      <c r="M7" s="283"/>
      <c r="N7" s="145"/>
      <c r="O7" s="272"/>
      <c r="P7" s="284"/>
      <c r="Q7" s="11"/>
      <c r="R7" s="11"/>
      <c r="S7" s="11"/>
      <c r="T7" s="11"/>
      <c r="U7" s="11"/>
      <c r="V7" s="285"/>
      <c r="W7" s="285"/>
      <c r="X7" s="284"/>
      <c r="Y7" s="286"/>
      <c r="Z7" s="286"/>
      <c r="AA7" s="284"/>
      <c r="AB7" s="272"/>
      <c r="AC7" s="272"/>
    </row>
    <row r="8" spans="1:29">
      <c r="A8" s="287" t="s">
        <v>10</v>
      </c>
      <c r="B8" s="145"/>
      <c r="C8" s="95">
        <v>3.1543896459920617E-2</v>
      </c>
      <c r="D8" s="146">
        <v>-2.4283648728414743E-2</v>
      </c>
      <c r="E8" s="146">
        <v>4.8228161635806011E-2</v>
      </c>
      <c r="F8" s="146">
        <v>-0.26476031694446944</v>
      </c>
      <c r="G8" s="146">
        <v>-0.95376974421113603</v>
      </c>
      <c r="H8" s="146">
        <v>6.1094997268863874E-2</v>
      </c>
      <c r="I8" s="283"/>
      <c r="J8" s="283"/>
      <c r="K8" s="283"/>
      <c r="L8" s="283"/>
      <c r="M8" s="283"/>
      <c r="N8" s="145"/>
      <c r="O8" s="272"/>
      <c r="P8" s="284"/>
      <c r="Q8" s="11"/>
      <c r="R8" s="11"/>
      <c r="S8" s="11"/>
      <c r="T8" s="11"/>
      <c r="U8" s="11"/>
      <c r="V8" s="285"/>
      <c r="W8" s="285"/>
      <c r="X8" s="284"/>
      <c r="Y8" s="286"/>
      <c r="Z8" s="286"/>
      <c r="AA8" s="284"/>
      <c r="AB8" s="272"/>
      <c r="AC8" s="272"/>
    </row>
    <row r="9" spans="1:29">
      <c r="A9" s="288" t="s">
        <v>11</v>
      </c>
      <c r="B9" s="145"/>
      <c r="C9" s="146">
        <v>5.2570576070525066E-2</v>
      </c>
      <c r="D9" s="146">
        <v>6.3358650167260715E-3</v>
      </c>
      <c r="E9" s="146">
        <v>6.0728627957504111E-2</v>
      </c>
      <c r="F9" s="146">
        <v>-0.23154362377418777</v>
      </c>
      <c r="G9" s="146">
        <v>-0.37011277544085441</v>
      </c>
      <c r="H9" s="146">
        <v>8.3561604359145572E-2</v>
      </c>
      <c r="I9" s="283"/>
      <c r="J9" s="283"/>
      <c r="K9" s="283"/>
      <c r="L9" s="283"/>
      <c r="M9" s="283"/>
      <c r="N9" s="145"/>
      <c r="O9" s="272"/>
      <c r="P9" s="284"/>
      <c r="Q9" s="11"/>
      <c r="R9" s="11"/>
      <c r="S9" s="11"/>
      <c r="T9" s="11"/>
      <c r="U9" s="11"/>
      <c r="V9" s="285"/>
      <c r="W9" s="285"/>
      <c r="X9" s="284"/>
      <c r="Y9" s="286"/>
      <c r="Z9" s="286"/>
      <c r="AA9" s="284"/>
      <c r="AB9" s="272"/>
      <c r="AC9" s="272"/>
    </row>
    <row r="10" spans="1:29">
      <c r="A10" s="288" t="s">
        <v>12</v>
      </c>
      <c r="B10" s="145"/>
      <c r="C10" s="146">
        <v>6.273663281508135E-2</v>
      </c>
      <c r="D10" s="146">
        <v>3.2812144798867696E-2</v>
      </c>
      <c r="E10" s="146">
        <v>6.1946313210483439E-2</v>
      </c>
      <c r="F10" s="146">
        <v>-0.25876150145263627</v>
      </c>
      <c r="G10" s="146">
        <v>-0.38279179717679135</v>
      </c>
      <c r="H10" s="146">
        <v>2.4331395690123481E-2</v>
      </c>
      <c r="I10" s="283"/>
      <c r="J10" s="283"/>
      <c r="K10" s="283"/>
      <c r="L10" s="283"/>
      <c r="M10" s="283"/>
      <c r="N10" s="145"/>
      <c r="O10" s="272"/>
      <c r="P10" s="284"/>
      <c r="Q10" s="11"/>
      <c r="R10" s="11"/>
      <c r="S10" s="11"/>
      <c r="T10" s="11"/>
      <c r="U10" s="11"/>
      <c r="V10" s="285"/>
      <c r="W10" s="285"/>
      <c r="X10" s="284"/>
      <c r="Y10" s="286"/>
      <c r="Z10" s="286"/>
      <c r="AA10" s="284"/>
      <c r="AB10" s="272"/>
      <c r="AC10" s="272"/>
    </row>
    <row r="11" spans="1:29">
      <c r="A11" s="288" t="s">
        <v>13</v>
      </c>
      <c r="B11" s="145"/>
      <c r="C11" s="146">
        <v>7.2246456086516586E-4</v>
      </c>
      <c r="D11" s="146">
        <v>-9.536176822560824E-2</v>
      </c>
      <c r="E11" s="146">
        <v>4.2023499316770255E-2</v>
      </c>
      <c r="F11" s="146">
        <v>-0.35630853040336241</v>
      </c>
      <c r="G11" s="146">
        <v>-0.49529032858854438</v>
      </c>
      <c r="H11" s="146">
        <v>0.12380093936802267</v>
      </c>
      <c r="I11" s="283"/>
      <c r="J11" s="283"/>
      <c r="K11" s="283"/>
      <c r="L11" s="283"/>
      <c r="M11" s="283"/>
      <c r="N11" s="145"/>
      <c r="O11" s="272"/>
      <c r="P11" s="284"/>
      <c r="Q11" s="11"/>
      <c r="R11" s="11"/>
      <c r="S11" s="11"/>
      <c r="T11" s="11"/>
      <c r="U11" s="11"/>
      <c r="V11" s="285"/>
      <c r="W11" s="285"/>
      <c r="X11" s="284"/>
      <c r="Y11" s="286"/>
      <c r="Z11" s="286"/>
      <c r="AA11" s="284"/>
      <c r="AB11" s="272"/>
      <c r="AC11" s="272"/>
    </row>
    <row r="12" spans="1:29">
      <c r="A12" s="288" t="s">
        <v>14</v>
      </c>
      <c r="B12" s="145"/>
      <c r="C12" s="146">
        <v>9.912422874825122E-2</v>
      </c>
      <c r="D12" s="146">
        <v>5.5195597413847358E-2</v>
      </c>
      <c r="E12" s="146">
        <v>9.6283681336508414E-2</v>
      </c>
      <c r="F12" s="146">
        <v>-0.11942460101734256</v>
      </c>
      <c r="G12" s="146">
        <v>-0.23400026239464458</v>
      </c>
      <c r="H12" s="146">
        <v>0.19343218883095378</v>
      </c>
      <c r="I12" s="283"/>
      <c r="J12" s="283"/>
      <c r="K12" s="283"/>
      <c r="L12" s="283"/>
      <c r="M12" s="283"/>
      <c r="N12" s="145"/>
      <c r="O12" s="272"/>
      <c r="P12" s="284"/>
      <c r="Q12" s="11"/>
      <c r="R12" s="11"/>
      <c r="S12" s="11"/>
      <c r="T12" s="11"/>
      <c r="U12" s="11"/>
      <c r="V12" s="285"/>
      <c r="W12" s="285"/>
      <c r="X12" s="284"/>
      <c r="Y12" s="286"/>
      <c r="Z12" s="286"/>
      <c r="AA12" s="284"/>
      <c r="AB12" s="272"/>
      <c r="AC12" s="272"/>
    </row>
    <row r="13" spans="1:29">
      <c r="A13" s="288" t="s">
        <v>15</v>
      </c>
      <c r="B13" s="145"/>
      <c r="C13" s="146">
        <v>5.116088428554999E-2</v>
      </c>
      <c r="D13" s="146">
        <v>-6.8700454087988715E-3</v>
      </c>
      <c r="E13" s="146">
        <v>6.463465158415746E-2</v>
      </c>
      <c r="F13" s="146">
        <v>-0.17455766093780789</v>
      </c>
      <c r="G13" s="146">
        <v>-0.40451286639352713</v>
      </c>
      <c r="H13" s="146">
        <v>0.24928102282717537</v>
      </c>
      <c r="I13" s="283"/>
      <c r="J13" s="283"/>
      <c r="K13" s="283"/>
      <c r="L13" s="283"/>
      <c r="M13" s="283"/>
      <c r="N13" s="145"/>
      <c r="O13" s="272"/>
      <c r="P13" s="284"/>
      <c r="Q13" s="11"/>
      <c r="R13" s="11"/>
      <c r="S13" s="11"/>
      <c r="T13" s="11"/>
      <c r="U13" s="11"/>
      <c r="V13" s="285"/>
      <c r="W13" s="285"/>
      <c r="X13" s="284"/>
      <c r="Y13" s="286"/>
      <c r="Z13" s="286"/>
      <c r="AA13" s="284"/>
      <c r="AB13" s="272"/>
      <c r="AC13" s="272"/>
    </row>
    <row r="14" spans="1:29">
      <c r="A14" s="288" t="s">
        <v>16</v>
      </c>
      <c r="B14" s="145"/>
      <c r="C14" s="146">
        <v>2.8725853136881644E-2</v>
      </c>
      <c r="D14" s="146">
        <v>5.1416864702149741E-3</v>
      </c>
      <c r="E14" s="146">
        <v>7.5348911470214941E-2</v>
      </c>
      <c r="F14" s="146">
        <v>-9.7917516654785083E-2</v>
      </c>
      <c r="G14" s="146">
        <v>-0.2407171572797851</v>
      </c>
      <c r="H14" s="146">
        <v>0.18769543647021497</v>
      </c>
      <c r="I14" s="283"/>
      <c r="J14" s="283"/>
      <c r="K14" s="283"/>
      <c r="L14" s="283"/>
      <c r="M14" s="283"/>
      <c r="N14" s="145"/>
      <c r="O14" s="272"/>
      <c r="P14" s="284"/>
      <c r="Q14" s="11"/>
      <c r="R14" s="11"/>
      <c r="S14" s="11"/>
      <c r="T14" s="11"/>
      <c r="U14" s="11"/>
      <c r="V14" s="285"/>
      <c r="W14" s="285"/>
      <c r="X14" s="284"/>
      <c r="Y14" s="286"/>
      <c r="Z14" s="286"/>
      <c r="AA14" s="284"/>
      <c r="AB14" s="272"/>
      <c r="AC14" s="272"/>
    </row>
    <row r="15" spans="1:29">
      <c r="A15" s="288" t="s">
        <v>17</v>
      </c>
      <c r="B15" s="145"/>
      <c r="C15" s="146">
        <v>6.2447911470214945E-2</v>
      </c>
      <c r="D15" s="146">
        <v>5.6885411470214947E-2</v>
      </c>
      <c r="E15" s="146">
        <v>6.3560411470214948E-2</v>
      </c>
      <c r="F15" s="146">
        <v>3.9097911470214936E-2</v>
      </c>
      <c r="G15" s="146">
        <v>2.0810411470214941E-2</v>
      </c>
      <c r="H15" s="146">
        <v>7.0235411470214948E-2</v>
      </c>
      <c r="I15" s="283"/>
      <c r="J15" s="283"/>
      <c r="K15" s="283"/>
      <c r="L15" s="283"/>
      <c r="M15" s="283"/>
      <c r="N15" s="145"/>
      <c r="O15" s="272"/>
      <c r="P15" s="284"/>
      <c r="Q15" s="11"/>
      <c r="R15" s="11"/>
      <c r="S15" s="11"/>
      <c r="T15" s="11"/>
      <c r="U15" s="11"/>
      <c r="V15" s="285"/>
      <c r="W15" s="285"/>
      <c r="X15" s="284"/>
      <c r="Y15" s="286"/>
      <c r="Z15" s="286"/>
      <c r="AA15" s="284"/>
      <c r="AB15" s="272"/>
      <c r="AC15" s="272"/>
    </row>
    <row r="16" spans="1:29">
      <c r="A16" s="288" t="s">
        <v>2</v>
      </c>
      <c r="B16" s="145"/>
      <c r="C16" s="146">
        <v>0.10841912846263088</v>
      </c>
      <c r="D16" s="146">
        <v>9.5492467362630909E-2</v>
      </c>
      <c r="E16" s="146">
        <v>0.11100446068263087</v>
      </c>
      <c r="F16" s="146">
        <v>-0.24951406300403578</v>
      </c>
      <c r="G16" s="146">
        <v>-0.53890194796403579</v>
      </c>
      <c r="H16" s="146">
        <v>0.38959153336929764</v>
      </c>
      <c r="I16" s="283"/>
      <c r="J16" s="283"/>
      <c r="K16" s="283"/>
      <c r="L16" s="283"/>
      <c r="M16" s="283"/>
      <c r="N16" s="145"/>
      <c r="O16" s="272"/>
      <c r="P16" s="284"/>
      <c r="Q16" s="11"/>
      <c r="R16" s="11"/>
      <c r="S16" s="11"/>
      <c r="T16" s="11"/>
      <c r="U16" s="11"/>
      <c r="V16" s="285"/>
      <c r="W16" s="285"/>
      <c r="X16" s="284"/>
      <c r="Y16" s="286"/>
      <c r="Z16" s="286"/>
      <c r="AA16" s="284"/>
      <c r="AB16" s="272"/>
      <c r="AC16" s="272"/>
    </row>
    <row r="17" spans="1:58">
      <c r="A17" s="289" t="s">
        <v>23</v>
      </c>
      <c r="B17" s="145"/>
      <c r="C17" s="146">
        <v>4.2985153295668654E-2</v>
      </c>
      <c r="D17" s="146">
        <v>3.6130972410594361E-2</v>
      </c>
      <c r="E17" s="146">
        <v>3.6974051968664406E-2</v>
      </c>
      <c r="F17" s="146">
        <v>9.0007639840710245E-3</v>
      </c>
      <c r="G17" s="146">
        <v>-1.8370822329397178E-2</v>
      </c>
      <c r="H17" s="146">
        <v>4.8217328146585067E-2</v>
      </c>
      <c r="I17" s="283"/>
      <c r="J17" s="283"/>
      <c r="K17" s="283"/>
      <c r="L17" s="283"/>
      <c r="M17" s="283"/>
      <c r="N17" s="145"/>
      <c r="O17" s="276"/>
      <c r="P17" s="284"/>
      <c r="Q17" s="11"/>
      <c r="R17" s="146"/>
      <c r="S17" s="146"/>
      <c r="T17" s="11"/>
      <c r="U17" s="11"/>
      <c r="V17" s="285"/>
      <c r="W17" s="285"/>
      <c r="X17" s="284"/>
      <c r="Y17" s="286"/>
      <c r="Z17" s="286"/>
      <c r="AA17" s="284"/>
      <c r="AB17" s="272"/>
      <c r="AC17" s="272"/>
    </row>
    <row r="18" spans="1:58">
      <c r="A18" s="289" t="s">
        <v>20</v>
      </c>
      <c r="B18" s="145"/>
      <c r="C18" s="146"/>
      <c r="D18" s="278"/>
      <c r="E18" s="278"/>
      <c r="F18" s="278"/>
      <c r="G18" s="278"/>
      <c r="H18" s="278"/>
      <c r="I18" s="283"/>
      <c r="J18" s="283"/>
      <c r="K18" s="283"/>
      <c r="L18" s="283"/>
      <c r="M18" s="283"/>
      <c r="N18" s="145"/>
      <c r="O18" s="276"/>
      <c r="P18" s="284"/>
      <c r="Q18" s="11"/>
      <c r="R18" s="11"/>
      <c r="S18" s="11"/>
      <c r="T18" s="11"/>
      <c r="U18" s="11"/>
      <c r="V18" s="285"/>
      <c r="W18" s="285"/>
      <c r="X18" s="284"/>
      <c r="Y18" s="286"/>
      <c r="Z18" s="286"/>
      <c r="AA18" s="284"/>
      <c r="AB18" s="272"/>
      <c r="AC18" s="272"/>
      <c r="AD18" s="272"/>
      <c r="AE18" s="272"/>
      <c r="AF18" s="272"/>
      <c r="AG18" s="272"/>
      <c r="AH18" s="272"/>
      <c r="AI18" s="272"/>
      <c r="AJ18" s="272"/>
      <c r="AK18" s="272"/>
      <c r="AL18" s="272"/>
      <c r="AM18" s="272"/>
      <c r="AN18" s="272"/>
      <c r="AO18" s="272"/>
      <c r="AP18" s="272"/>
      <c r="AQ18" s="272"/>
      <c r="AR18" s="272"/>
      <c r="AS18" s="272"/>
      <c r="AT18" s="272"/>
      <c r="AU18" s="272"/>
      <c r="AV18" s="272"/>
      <c r="AW18" s="272"/>
      <c r="AX18" s="272"/>
      <c r="AY18" s="272"/>
      <c r="AZ18" s="272"/>
      <c r="BA18" s="272"/>
      <c r="BB18" s="272"/>
      <c r="BC18" s="272"/>
      <c r="BD18" s="272"/>
      <c r="BE18" s="272"/>
      <c r="BF18" s="272"/>
    </row>
    <row r="19" spans="1:58">
      <c r="A19" s="289" t="s">
        <v>21</v>
      </c>
      <c r="B19" s="145"/>
      <c r="C19" s="146"/>
      <c r="D19" s="278"/>
      <c r="E19" s="278"/>
      <c r="F19" s="278"/>
      <c r="G19" s="278"/>
      <c r="H19" s="278"/>
      <c r="I19" s="283"/>
      <c r="J19" s="283"/>
      <c r="K19" s="283"/>
      <c r="L19" s="283"/>
      <c r="M19" s="283"/>
      <c r="N19" s="145"/>
      <c r="O19" s="276"/>
      <c r="P19" s="284"/>
      <c r="Q19" s="11"/>
      <c r="R19" s="11"/>
      <c r="S19" s="11"/>
      <c r="T19" s="11"/>
      <c r="U19" s="11"/>
      <c r="V19" s="285"/>
      <c r="W19" s="285"/>
      <c r="X19" s="284"/>
      <c r="Y19" s="286"/>
      <c r="Z19" s="286"/>
      <c r="AA19" s="284"/>
      <c r="AB19" s="272"/>
      <c r="AC19" s="272"/>
      <c r="AD19" s="272"/>
      <c r="AE19" s="272"/>
      <c r="AF19" s="272"/>
      <c r="AG19" s="272"/>
      <c r="AH19" s="272"/>
      <c r="AI19" s="272"/>
      <c r="AJ19" s="272"/>
      <c r="AK19" s="272"/>
      <c r="AL19" s="272"/>
      <c r="AM19" s="272"/>
      <c r="AN19" s="272"/>
      <c r="AO19" s="272"/>
      <c r="AP19" s="272"/>
      <c r="AQ19" s="272"/>
      <c r="AR19" s="272"/>
      <c r="AS19" s="272"/>
      <c r="AT19" s="272"/>
      <c r="AU19" s="272"/>
      <c r="AV19" s="272"/>
      <c r="AW19" s="272"/>
      <c r="AX19" s="272"/>
      <c r="AY19" s="272"/>
      <c r="AZ19" s="272"/>
      <c r="BA19" s="272"/>
      <c r="BB19" s="272"/>
      <c r="BC19" s="272"/>
      <c r="BD19" s="272"/>
      <c r="BE19" s="272"/>
      <c r="BF19" s="272"/>
    </row>
    <row r="20" spans="1:58">
      <c r="A20" s="289" t="s">
        <v>22</v>
      </c>
      <c r="B20" s="145"/>
      <c r="C20" s="146"/>
      <c r="D20" s="278"/>
      <c r="E20" s="278"/>
      <c r="F20" s="278"/>
      <c r="G20" s="278"/>
      <c r="H20" s="278"/>
      <c r="I20" s="283"/>
      <c r="J20" s="283"/>
      <c r="K20" s="283"/>
      <c r="L20" s="283"/>
      <c r="M20" s="283"/>
      <c r="N20" s="145"/>
      <c r="O20" s="276"/>
      <c r="P20" s="284"/>
      <c r="Q20" s="11"/>
      <c r="R20" s="11"/>
      <c r="S20" s="11"/>
      <c r="T20" s="11"/>
      <c r="U20" s="11"/>
      <c r="V20" s="285"/>
      <c r="W20" s="285"/>
      <c r="X20" s="284"/>
      <c r="Y20" s="286"/>
      <c r="Z20" s="286"/>
      <c r="AA20" s="284"/>
      <c r="AB20" s="272"/>
      <c r="AC20" s="272"/>
      <c r="AD20" s="272"/>
      <c r="AE20" s="272"/>
      <c r="AF20" s="272"/>
      <c r="AG20" s="272"/>
      <c r="AH20" s="272"/>
      <c r="AI20" s="272"/>
      <c r="AJ20" s="272"/>
      <c r="AK20" s="272"/>
      <c r="AL20" s="272"/>
      <c r="AM20" s="272"/>
      <c r="AN20" s="272"/>
      <c r="AO20" s="272"/>
      <c r="AP20" s="272"/>
      <c r="AQ20" s="272"/>
      <c r="AR20" s="272"/>
      <c r="AS20" s="272"/>
      <c r="AT20" s="272"/>
      <c r="AU20" s="272"/>
      <c r="AV20" s="272"/>
      <c r="AW20" s="272"/>
      <c r="AX20" s="272"/>
      <c r="AY20" s="272"/>
      <c r="AZ20" s="272"/>
      <c r="BA20" s="272"/>
      <c r="BB20" s="272"/>
      <c r="BC20" s="272"/>
      <c r="BD20" s="272"/>
      <c r="BE20" s="272"/>
      <c r="BF20" s="272"/>
    </row>
    <row r="21" spans="1:58">
      <c r="A21" s="274" t="s">
        <v>292</v>
      </c>
      <c r="B21" s="145"/>
      <c r="C21" s="95"/>
      <c r="D21" s="278"/>
      <c r="E21" s="278"/>
      <c r="F21" s="278"/>
      <c r="G21" s="278"/>
      <c r="H21" s="278"/>
      <c r="I21" s="283"/>
      <c r="J21" s="283"/>
      <c r="K21" s="283"/>
      <c r="L21" s="283"/>
      <c r="M21" s="283"/>
      <c r="N21" s="280"/>
      <c r="O21" s="276"/>
      <c r="P21" s="284"/>
      <c r="Q21" s="281"/>
      <c r="R21" s="281"/>
      <c r="S21" s="281"/>
      <c r="T21" s="281"/>
      <c r="U21" s="281"/>
      <c r="V21" s="281"/>
      <c r="W21" s="282"/>
      <c r="X21" s="282"/>
      <c r="Y21" s="282"/>
      <c r="Z21" s="282"/>
      <c r="AA21" s="282"/>
      <c r="AB21" s="272"/>
      <c r="AC21" s="272"/>
      <c r="AD21" s="272"/>
      <c r="AE21" s="272"/>
      <c r="AF21" s="272"/>
      <c r="AG21" s="272"/>
      <c r="AH21" s="272"/>
      <c r="AI21" s="272"/>
      <c r="AJ21" s="272"/>
      <c r="AK21" s="272"/>
      <c r="AL21" s="272"/>
      <c r="AM21" s="272"/>
      <c r="AN21" s="272"/>
      <c r="AO21" s="272"/>
      <c r="AP21" s="272"/>
      <c r="AQ21" s="272"/>
      <c r="AR21" s="272"/>
      <c r="AS21" s="272"/>
      <c r="AT21" s="272"/>
      <c r="AU21" s="272"/>
      <c r="AV21" s="272"/>
      <c r="AW21" s="272"/>
      <c r="AX21" s="272"/>
      <c r="AY21" s="272"/>
      <c r="AZ21" s="272"/>
      <c r="BA21" s="272"/>
      <c r="BB21" s="272"/>
      <c r="BC21" s="272"/>
      <c r="BD21" s="272"/>
      <c r="BE21" s="272"/>
      <c r="BF21" s="272"/>
    </row>
    <row r="22" spans="1:58">
      <c r="A22" s="287"/>
      <c r="B22" s="279"/>
      <c r="C22" s="279"/>
      <c r="D22" s="278"/>
      <c r="E22" s="278"/>
      <c r="F22" s="278"/>
      <c r="G22" s="278"/>
      <c r="H22" s="278"/>
      <c r="I22" s="279"/>
      <c r="J22" s="280"/>
      <c r="K22" s="280"/>
      <c r="L22" s="280"/>
      <c r="M22" s="280"/>
      <c r="N22" s="280"/>
      <c r="O22" s="272"/>
      <c r="P22" s="281"/>
      <c r="Q22" s="281"/>
      <c r="R22" s="281"/>
      <c r="S22" s="281"/>
      <c r="T22" s="281"/>
      <c r="U22" s="11"/>
      <c r="V22" s="281"/>
      <c r="W22" s="282"/>
      <c r="X22" s="282"/>
      <c r="Y22" s="282"/>
      <c r="Z22" s="282"/>
      <c r="AA22" s="282"/>
      <c r="AB22" s="272"/>
      <c r="AC22" s="272"/>
      <c r="AD22" s="272"/>
      <c r="AE22" s="272"/>
      <c r="AF22" s="272"/>
      <c r="AG22" s="272"/>
      <c r="AH22" s="272"/>
      <c r="AI22" s="272"/>
      <c r="AJ22" s="272"/>
      <c r="AK22" s="272"/>
      <c r="AL22" s="272"/>
      <c r="AM22" s="272"/>
      <c r="AN22" s="272"/>
      <c r="AO22" s="272"/>
      <c r="AP22" s="272"/>
      <c r="AQ22" s="272"/>
      <c r="AR22" s="272"/>
      <c r="AS22" s="272"/>
      <c r="AT22" s="272"/>
      <c r="AU22" s="272"/>
      <c r="AV22" s="272"/>
      <c r="AW22" s="272"/>
      <c r="AX22" s="272"/>
      <c r="AY22" s="272"/>
      <c r="AZ22" s="272"/>
      <c r="BA22" s="272"/>
      <c r="BB22" s="272"/>
      <c r="BC22" s="272"/>
      <c r="BD22" s="272"/>
      <c r="BE22" s="272"/>
      <c r="BF22" s="272"/>
    </row>
    <row r="23" spans="1:58">
      <c r="A23" s="287" t="s">
        <v>0</v>
      </c>
      <c r="B23" s="210">
        <v>1</v>
      </c>
      <c r="C23" s="210">
        <f t="shared" ref="C23:H23" si="0">SUMPRODUCT($B$5:$B$21,C5:C21)</f>
        <v>0</v>
      </c>
      <c r="D23" s="210">
        <f t="shared" si="0"/>
        <v>0</v>
      </c>
      <c r="E23" s="210">
        <f t="shared" si="0"/>
        <v>0</v>
      </c>
      <c r="F23" s="210">
        <f t="shared" si="0"/>
        <v>0</v>
      </c>
      <c r="G23" s="210">
        <f t="shared" si="0"/>
        <v>0</v>
      </c>
      <c r="H23" s="210">
        <f t="shared" si="0"/>
        <v>0</v>
      </c>
      <c r="I23" s="19"/>
      <c r="J23" s="19"/>
      <c r="K23" s="200"/>
      <c r="L23" s="208"/>
      <c r="M23" s="208"/>
      <c r="N23" s="280"/>
      <c r="O23" s="272"/>
      <c r="P23" s="11"/>
      <c r="Q23" s="281"/>
      <c r="R23" s="281"/>
      <c r="S23" s="290"/>
      <c r="T23" s="290"/>
      <c r="U23" s="291"/>
      <c r="V23" s="291"/>
      <c r="W23" s="292"/>
      <c r="X23" s="293"/>
      <c r="Y23" s="293"/>
      <c r="Z23" s="282"/>
      <c r="AA23" s="272"/>
      <c r="AB23" s="272"/>
      <c r="AC23" s="272"/>
      <c r="AD23" s="272"/>
      <c r="AE23" s="272"/>
      <c r="AF23" s="272"/>
      <c r="AG23" s="272"/>
      <c r="AH23" s="272"/>
      <c r="AI23" s="272"/>
      <c r="AJ23" s="272"/>
      <c r="AK23" s="272"/>
      <c r="AL23" s="272"/>
      <c r="AM23" s="272"/>
      <c r="AN23" s="272"/>
      <c r="AO23" s="272"/>
      <c r="AP23" s="272"/>
      <c r="AQ23" s="272"/>
      <c r="AR23" s="272"/>
      <c r="AS23" s="272"/>
      <c r="AT23" s="272"/>
      <c r="AU23" s="272"/>
      <c r="AV23" s="272"/>
      <c r="AW23" s="272"/>
      <c r="AX23" s="272"/>
      <c r="AY23" s="272"/>
      <c r="AZ23" s="272"/>
      <c r="BA23" s="272"/>
      <c r="BB23" s="272"/>
      <c r="BC23" s="272"/>
      <c r="BD23" s="272"/>
      <c r="BE23" s="272"/>
      <c r="BF23" s="272"/>
    </row>
    <row r="24" spans="1:58">
      <c r="A24" s="274"/>
      <c r="B24" s="5"/>
      <c r="C24" s="20"/>
      <c r="D24" s="20"/>
      <c r="E24" s="279"/>
      <c r="F24" s="5"/>
      <c r="G24" s="279"/>
      <c r="H24" s="5"/>
      <c r="I24" s="5"/>
      <c r="J24" s="5"/>
      <c r="K24" s="5"/>
      <c r="L24" s="5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272"/>
      <c r="AJ24" s="272"/>
      <c r="AK24" s="272"/>
      <c r="AL24" s="272"/>
      <c r="AM24" s="272"/>
      <c r="AN24" s="272"/>
      <c r="AO24" s="272"/>
      <c r="AP24" s="272"/>
      <c r="AQ24" s="272"/>
      <c r="AR24" s="272"/>
      <c r="AS24" s="272"/>
      <c r="AT24" s="272"/>
      <c r="AU24" s="272"/>
      <c r="AV24" s="272"/>
      <c r="AW24" s="272"/>
      <c r="AX24" s="272"/>
      <c r="AY24" s="272"/>
      <c r="AZ24" s="272"/>
      <c r="BA24" s="272"/>
      <c r="BB24" s="272"/>
      <c r="BC24" s="272"/>
      <c r="BD24" s="272"/>
      <c r="BE24" s="272"/>
      <c r="BF24" s="272"/>
    </row>
    <row r="25" spans="1:58">
      <c r="F25" s="258"/>
      <c r="N25" s="272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  <c r="AF25" s="272"/>
      <c r="AG25" s="272"/>
      <c r="AH25" s="272"/>
      <c r="AI25" s="272"/>
      <c r="AJ25" s="272"/>
      <c r="AK25" s="272"/>
      <c r="AL25" s="272"/>
      <c r="AM25" s="272"/>
      <c r="AN25" s="272"/>
      <c r="AO25" s="272"/>
      <c r="AP25" s="272"/>
      <c r="AQ25" s="272"/>
      <c r="AR25" s="272"/>
      <c r="AS25" s="272"/>
      <c r="AT25" s="272"/>
      <c r="AU25" s="272"/>
      <c r="AV25" s="272"/>
      <c r="AW25" s="272"/>
      <c r="AX25" s="272"/>
      <c r="AY25" s="272"/>
      <c r="AZ25" s="272"/>
      <c r="BA25" s="272"/>
      <c r="BB25" s="272"/>
      <c r="BC25" s="272"/>
      <c r="BD25" s="272"/>
      <c r="BE25" s="272"/>
      <c r="BF25" s="272"/>
    </row>
    <row r="26" spans="1:58">
      <c r="F26" s="258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272"/>
      <c r="AJ26" s="272"/>
      <c r="AK26" s="272"/>
      <c r="AL26" s="272"/>
      <c r="AM26" s="272"/>
      <c r="AN26" s="272"/>
      <c r="AO26" s="272"/>
      <c r="AP26" s="272"/>
      <c r="AQ26" s="272"/>
      <c r="AR26" s="272"/>
      <c r="AS26" s="272"/>
      <c r="AT26" s="272"/>
      <c r="AU26" s="272"/>
      <c r="AV26" s="272"/>
      <c r="AW26" s="272"/>
      <c r="AX26" s="272"/>
      <c r="AY26" s="272"/>
      <c r="AZ26" s="272"/>
      <c r="BA26" s="272"/>
      <c r="BB26" s="272"/>
      <c r="BC26" s="272"/>
      <c r="BD26" s="272"/>
      <c r="BE26" s="272"/>
      <c r="BF26" s="272"/>
    </row>
    <row r="27" spans="1:58">
      <c r="F27" s="258"/>
      <c r="N27" s="272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B27" s="272"/>
      <c r="AC27" s="272"/>
      <c r="AD27" s="272"/>
      <c r="AE27" s="272"/>
      <c r="AF27" s="272"/>
      <c r="AG27" s="272"/>
      <c r="AH27" s="272"/>
      <c r="AI27" s="272"/>
      <c r="AJ27" s="272"/>
      <c r="AK27" s="272"/>
      <c r="AL27" s="272"/>
      <c r="AM27" s="272"/>
      <c r="AN27" s="272"/>
      <c r="AO27" s="272"/>
      <c r="AP27" s="272"/>
      <c r="AQ27" s="272"/>
      <c r="AR27" s="272"/>
      <c r="AS27" s="272"/>
      <c r="AT27" s="272"/>
      <c r="AU27" s="272"/>
      <c r="AV27" s="272"/>
      <c r="AW27" s="272"/>
      <c r="AX27" s="272"/>
      <c r="AY27" s="272"/>
      <c r="AZ27" s="272"/>
      <c r="BA27" s="272"/>
      <c r="BB27" s="272"/>
      <c r="BC27" s="272"/>
      <c r="BD27" s="272"/>
      <c r="BE27" s="272"/>
      <c r="BF27" s="272"/>
    </row>
    <row r="28" spans="1:58">
      <c r="A28" s="272"/>
      <c r="B28" s="272"/>
      <c r="C28" s="272"/>
      <c r="D28" s="272"/>
      <c r="E28" s="272"/>
      <c r="F28" s="347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272"/>
      <c r="AJ28" s="272"/>
      <c r="AK28" s="272"/>
      <c r="AL28" s="272"/>
      <c r="AM28" s="272"/>
      <c r="AN28" s="272"/>
      <c r="AO28" s="272"/>
      <c r="AP28" s="272"/>
      <c r="AQ28" s="272"/>
      <c r="AR28" s="272"/>
      <c r="AS28" s="272"/>
      <c r="AT28" s="272"/>
      <c r="AU28" s="272"/>
      <c r="AV28" s="272"/>
      <c r="AW28" s="272"/>
      <c r="AX28" s="272"/>
      <c r="AY28" s="272"/>
      <c r="AZ28" s="272"/>
      <c r="BA28" s="272"/>
      <c r="BB28" s="272"/>
      <c r="BC28" s="272"/>
      <c r="BD28" s="272"/>
      <c r="BE28" s="272"/>
      <c r="BF28" s="272"/>
    </row>
    <row r="29" spans="1:58">
      <c r="A29" s="272"/>
      <c r="B29" s="272"/>
      <c r="C29" s="272"/>
      <c r="D29" s="272"/>
      <c r="E29" s="272"/>
      <c r="F29" s="347"/>
      <c r="G29" s="272"/>
      <c r="H29" s="272"/>
      <c r="I29" s="272"/>
      <c r="J29" s="272"/>
      <c r="K29" s="272"/>
      <c r="L29" s="272"/>
      <c r="M29" s="272"/>
      <c r="N29" s="272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2"/>
      <c r="AH29" s="272"/>
      <c r="AI29" s="272"/>
      <c r="AJ29" s="272"/>
      <c r="AK29" s="272"/>
      <c r="AL29" s="272"/>
      <c r="AM29" s="272"/>
      <c r="AN29" s="272"/>
      <c r="AO29" s="272"/>
      <c r="AP29" s="272"/>
      <c r="AQ29" s="272"/>
      <c r="AR29" s="272"/>
      <c r="AS29" s="272"/>
      <c r="AT29" s="272"/>
      <c r="AU29" s="272"/>
      <c r="AV29" s="272"/>
      <c r="AW29" s="272"/>
      <c r="AX29" s="272"/>
      <c r="AY29" s="272"/>
      <c r="AZ29" s="272"/>
      <c r="BA29" s="272"/>
      <c r="BB29" s="272"/>
      <c r="BC29" s="272"/>
      <c r="BD29" s="272"/>
      <c r="BE29" s="272"/>
      <c r="BF29" s="272"/>
    </row>
    <row r="30" spans="1:58">
      <c r="A30" s="270"/>
      <c r="B30" s="271"/>
      <c r="C30" s="271"/>
      <c r="D30" s="271"/>
      <c r="E30" s="271"/>
      <c r="F30" s="271"/>
      <c r="G30" s="271"/>
      <c r="H30" s="271"/>
      <c r="I30" s="272"/>
      <c r="J30" s="348"/>
      <c r="K30" s="271"/>
      <c r="L30" s="271"/>
      <c r="M30" s="271"/>
      <c r="N30" s="271"/>
      <c r="O30" s="271"/>
      <c r="P30" s="271"/>
      <c r="Q30" s="271"/>
      <c r="R30" s="272"/>
      <c r="S30" s="348"/>
      <c r="T30" s="271"/>
      <c r="U30" s="271"/>
      <c r="V30" s="271"/>
      <c r="W30" s="271"/>
      <c r="X30" s="271"/>
      <c r="Y30" s="271"/>
      <c r="Z30" s="271"/>
      <c r="AA30" s="272"/>
      <c r="AB30" s="348"/>
      <c r="AC30" s="271"/>
      <c r="AD30" s="271"/>
      <c r="AE30" s="271"/>
      <c r="AF30" s="271"/>
      <c r="AG30" s="271"/>
      <c r="AH30" s="271"/>
      <c r="AI30" s="271"/>
      <c r="AJ30" s="272"/>
      <c r="AK30" s="348"/>
      <c r="AL30" s="271"/>
      <c r="AM30" s="271"/>
      <c r="AN30" s="271"/>
      <c r="AO30" s="271"/>
      <c r="AP30" s="271"/>
      <c r="AQ30" s="271"/>
      <c r="AR30" s="271"/>
      <c r="AS30" s="272"/>
      <c r="AT30" s="272"/>
      <c r="AU30" s="272"/>
      <c r="AV30" s="272"/>
      <c r="AW30" s="272"/>
      <c r="AX30" s="272"/>
      <c r="AY30" s="272"/>
      <c r="AZ30" s="272"/>
      <c r="BA30" s="272"/>
      <c r="BB30" s="272"/>
      <c r="BC30" s="272"/>
      <c r="BD30" s="272"/>
      <c r="BE30" s="272"/>
      <c r="BF30" s="272"/>
    </row>
    <row r="31" spans="1:58">
      <c r="A31" s="276"/>
      <c r="B31" s="275"/>
      <c r="C31" s="275"/>
      <c r="D31" s="275"/>
      <c r="E31" s="275"/>
      <c r="F31" s="275"/>
      <c r="G31" s="275"/>
      <c r="H31" s="272"/>
      <c r="I31" s="272"/>
      <c r="J31" s="276"/>
      <c r="K31" s="275"/>
      <c r="L31" s="275"/>
      <c r="M31" s="275"/>
      <c r="N31" s="275"/>
      <c r="O31" s="275"/>
      <c r="P31" s="275"/>
      <c r="Q31" s="272"/>
      <c r="R31" s="272"/>
      <c r="S31" s="276"/>
      <c r="T31" s="275"/>
      <c r="U31" s="275"/>
      <c r="V31" s="275"/>
      <c r="W31" s="275"/>
      <c r="X31" s="275"/>
      <c r="Y31" s="275"/>
      <c r="Z31" s="272"/>
      <c r="AA31" s="272"/>
      <c r="AB31" s="276"/>
      <c r="AC31" s="275"/>
      <c r="AD31" s="275"/>
      <c r="AE31" s="275"/>
      <c r="AF31" s="275"/>
      <c r="AG31" s="275"/>
      <c r="AH31" s="275"/>
      <c r="AI31" s="272"/>
      <c r="AJ31" s="272"/>
      <c r="AK31" s="276"/>
      <c r="AL31" s="275"/>
      <c r="AM31" s="275"/>
      <c r="AN31" s="275"/>
      <c r="AO31" s="275"/>
      <c r="AP31" s="275"/>
      <c r="AQ31" s="275"/>
      <c r="AR31" s="272"/>
      <c r="AS31" s="272"/>
      <c r="AT31" s="272"/>
      <c r="AU31" s="272"/>
      <c r="AV31" s="272"/>
      <c r="AW31" s="272"/>
      <c r="AX31" s="272"/>
      <c r="AY31" s="272"/>
      <c r="AZ31" s="272"/>
      <c r="BA31" s="272"/>
      <c r="BB31" s="272"/>
      <c r="BC31" s="272"/>
      <c r="BD31" s="272"/>
      <c r="BE31" s="272"/>
      <c r="BF31" s="272"/>
    </row>
    <row r="32" spans="1:58">
      <c r="A32" s="276"/>
      <c r="B32" s="277"/>
      <c r="C32" s="196"/>
      <c r="D32" s="278"/>
      <c r="E32" s="278"/>
      <c r="F32" s="278"/>
      <c r="G32" s="278"/>
      <c r="H32" s="278"/>
      <c r="I32" s="272"/>
      <c r="J32" s="276"/>
      <c r="K32" s="277"/>
      <c r="L32" s="196"/>
      <c r="M32" s="278"/>
      <c r="N32" s="278"/>
      <c r="O32" s="278"/>
      <c r="P32" s="278"/>
      <c r="Q32" s="278"/>
      <c r="R32" s="272"/>
      <c r="S32" s="276"/>
      <c r="T32" s="277"/>
      <c r="U32" s="196"/>
      <c r="V32" s="278"/>
      <c r="W32" s="278"/>
      <c r="X32" s="278"/>
      <c r="Y32" s="278"/>
      <c r="Z32" s="278"/>
      <c r="AA32" s="272"/>
      <c r="AB32" s="276"/>
      <c r="AC32" s="277"/>
      <c r="AD32" s="196"/>
      <c r="AE32" s="278"/>
      <c r="AF32" s="278"/>
      <c r="AG32" s="278"/>
      <c r="AH32" s="278"/>
      <c r="AI32" s="278"/>
      <c r="AJ32" s="272"/>
      <c r="AK32" s="276"/>
      <c r="AL32" s="277"/>
      <c r="AM32" s="196"/>
      <c r="AN32" s="278"/>
      <c r="AO32" s="278"/>
      <c r="AP32" s="278"/>
      <c r="AQ32" s="278"/>
      <c r="AR32" s="278"/>
      <c r="AS32" s="272"/>
      <c r="AT32" s="272"/>
      <c r="AU32" s="272"/>
      <c r="AV32" s="272"/>
      <c r="AW32" s="272"/>
      <c r="AX32" s="272"/>
      <c r="AY32" s="272"/>
      <c r="AZ32" s="272"/>
      <c r="BA32" s="272"/>
      <c r="BB32" s="272"/>
      <c r="BC32" s="272"/>
      <c r="BD32" s="272"/>
      <c r="BE32" s="272"/>
      <c r="BF32" s="272"/>
    </row>
    <row r="33" spans="1:58">
      <c r="A33" s="276"/>
      <c r="B33" s="281"/>
      <c r="C33" s="281"/>
      <c r="D33" s="278"/>
      <c r="E33" s="278"/>
      <c r="F33" s="278"/>
      <c r="G33" s="278"/>
      <c r="H33" s="278"/>
      <c r="I33" s="272"/>
      <c r="J33" s="276"/>
      <c r="K33" s="281"/>
      <c r="L33" s="281"/>
      <c r="M33" s="278"/>
      <c r="N33" s="278"/>
      <c r="O33" s="278"/>
      <c r="P33" s="278"/>
      <c r="Q33" s="278"/>
      <c r="R33" s="272"/>
      <c r="S33" s="276"/>
      <c r="T33" s="281"/>
      <c r="U33" s="281"/>
      <c r="V33" s="278"/>
      <c r="W33" s="278"/>
      <c r="X33" s="278"/>
      <c r="Y33" s="278"/>
      <c r="Z33" s="278"/>
      <c r="AA33" s="272"/>
      <c r="AB33" s="276"/>
      <c r="AC33" s="281"/>
      <c r="AD33" s="281"/>
      <c r="AE33" s="278"/>
      <c r="AF33" s="278"/>
      <c r="AG33" s="278"/>
      <c r="AH33" s="278"/>
      <c r="AI33" s="278"/>
      <c r="AJ33" s="272"/>
      <c r="AK33" s="276"/>
      <c r="AL33" s="281"/>
      <c r="AM33" s="281"/>
      <c r="AN33" s="278"/>
      <c r="AO33" s="278"/>
      <c r="AP33" s="278"/>
      <c r="AQ33" s="278"/>
      <c r="AR33" s="278"/>
      <c r="AS33" s="272"/>
      <c r="AT33" s="272"/>
      <c r="AU33" s="272"/>
      <c r="AV33" s="272"/>
      <c r="AW33" s="272"/>
      <c r="AX33" s="272"/>
      <c r="AY33" s="272"/>
      <c r="AZ33" s="272"/>
      <c r="BA33" s="272"/>
      <c r="BB33" s="272"/>
      <c r="BC33" s="272"/>
      <c r="BD33" s="272"/>
      <c r="BE33" s="272"/>
      <c r="BF33" s="272"/>
    </row>
    <row r="34" spans="1:58">
      <c r="A34" s="276"/>
      <c r="B34" s="284"/>
      <c r="C34" s="146"/>
      <c r="D34" s="146"/>
      <c r="E34" s="146"/>
      <c r="F34" s="146"/>
      <c r="G34" s="146"/>
      <c r="H34" s="146"/>
      <c r="I34" s="272"/>
      <c r="J34" s="276"/>
      <c r="K34" s="284"/>
      <c r="L34" s="146"/>
      <c r="M34" s="146"/>
      <c r="N34" s="146"/>
      <c r="O34" s="146"/>
      <c r="P34" s="146"/>
      <c r="Q34" s="146"/>
      <c r="R34" s="272"/>
      <c r="S34" s="276"/>
      <c r="T34" s="284"/>
      <c r="U34" s="146"/>
      <c r="V34" s="146"/>
      <c r="W34" s="146"/>
      <c r="X34" s="146"/>
      <c r="Y34" s="146"/>
      <c r="Z34" s="278"/>
      <c r="AA34" s="272"/>
      <c r="AB34" s="276"/>
      <c r="AC34" s="284"/>
      <c r="AD34" s="146"/>
      <c r="AE34" s="146"/>
      <c r="AF34" s="146"/>
      <c r="AG34" s="146"/>
      <c r="AH34" s="146"/>
      <c r="AI34" s="146"/>
      <c r="AJ34" s="272"/>
      <c r="AK34" s="276"/>
      <c r="AL34" s="284"/>
      <c r="AM34" s="146"/>
      <c r="AN34" s="146"/>
      <c r="AO34" s="146"/>
      <c r="AP34" s="146"/>
      <c r="AQ34" s="146"/>
      <c r="AR34" s="146"/>
      <c r="AS34" s="272"/>
      <c r="AT34" s="272"/>
      <c r="AU34" s="272"/>
      <c r="AV34" s="272"/>
      <c r="AW34" s="272"/>
      <c r="AX34" s="272"/>
      <c r="AY34" s="272"/>
      <c r="AZ34" s="272"/>
      <c r="BA34" s="272"/>
      <c r="BB34" s="272"/>
      <c r="BC34" s="272"/>
      <c r="BD34" s="272"/>
      <c r="BE34" s="272"/>
      <c r="BF34" s="272"/>
    </row>
    <row r="35" spans="1:58">
      <c r="A35" s="272"/>
      <c r="B35" s="284"/>
      <c r="C35" s="146"/>
      <c r="D35" s="146"/>
      <c r="E35" s="146"/>
      <c r="F35" s="146"/>
      <c r="G35" s="146"/>
      <c r="H35" s="146"/>
      <c r="I35" s="272"/>
      <c r="J35" s="272"/>
      <c r="K35" s="284"/>
      <c r="L35" s="146"/>
      <c r="M35" s="146"/>
      <c r="N35" s="146"/>
      <c r="O35" s="146"/>
      <c r="P35" s="146"/>
      <c r="Q35" s="146"/>
      <c r="R35" s="272"/>
      <c r="S35" s="272"/>
      <c r="T35" s="284"/>
      <c r="U35" s="146"/>
      <c r="V35" s="146"/>
      <c r="W35" s="146"/>
      <c r="X35" s="146"/>
      <c r="Y35" s="146"/>
      <c r="Z35" s="278"/>
      <c r="AA35" s="272"/>
      <c r="AB35" s="272"/>
      <c r="AC35" s="284"/>
      <c r="AD35" s="146"/>
      <c r="AE35" s="146"/>
      <c r="AF35" s="146"/>
      <c r="AG35" s="146"/>
      <c r="AH35" s="146"/>
      <c r="AI35" s="146"/>
      <c r="AJ35" s="272"/>
      <c r="AK35" s="272"/>
      <c r="AL35" s="284"/>
      <c r="AM35" s="146"/>
      <c r="AN35" s="146"/>
      <c r="AO35" s="146"/>
      <c r="AP35" s="146"/>
      <c r="AQ35" s="146"/>
      <c r="AR35" s="146"/>
      <c r="AS35" s="272"/>
      <c r="AT35" s="272"/>
      <c r="AU35" s="272"/>
      <c r="AV35" s="272"/>
      <c r="AW35" s="272"/>
      <c r="AX35" s="272"/>
      <c r="AY35" s="272"/>
      <c r="AZ35" s="272"/>
      <c r="BA35" s="272"/>
      <c r="BB35" s="272"/>
      <c r="BC35" s="272"/>
      <c r="BD35" s="272"/>
      <c r="BE35" s="272"/>
      <c r="BF35" s="272"/>
    </row>
    <row r="36" spans="1:58">
      <c r="A36" s="272"/>
      <c r="B36" s="284"/>
      <c r="C36" s="146"/>
      <c r="D36" s="146"/>
      <c r="E36" s="146"/>
      <c r="F36" s="146"/>
      <c r="G36" s="146"/>
      <c r="H36" s="146"/>
      <c r="I36" s="272"/>
      <c r="J36" s="272"/>
      <c r="K36" s="284"/>
      <c r="L36" s="146"/>
      <c r="M36" s="146"/>
      <c r="N36" s="146"/>
      <c r="O36" s="146"/>
      <c r="P36" s="146"/>
      <c r="Q36" s="146"/>
      <c r="R36" s="272"/>
      <c r="S36" s="272"/>
      <c r="T36" s="284"/>
      <c r="U36" s="146"/>
      <c r="V36" s="146"/>
      <c r="W36" s="146"/>
      <c r="X36" s="146"/>
      <c r="Y36" s="146"/>
      <c r="Z36" s="278"/>
      <c r="AA36" s="272"/>
      <c r="AB36" s="272"/>
      <c r="AC36" s="284"/>
      <c r="AD36" s="146"/>
      <c r="AE36" s="146"/>
      <c r="AF36" s="146"/>
      <c r="AG36" s="146"/>
      <c r="AH36" s="146"/>
      <c r="AI36" s="146"/>
      <c r="AJ36" s="272"/>
      <c r="AK36" s="272"/>
      <c r="AL36" s="284"/>
      <c r="AM36" s="146"/>
      <c r="AN36" s="146"/>
      <c r="AO36" s="146"/>
      <c r="AP36" s="146"/>
      <c r="AQ36" s="146"/>
      <c r="AR36" s="146"/>
      <c r="AS36" s="272"/>
      <c r="AT36" s="272"/>
      <c r="AU36" s="272"/>
      <c r="AV36" s="272"/>
      <c r="AW36" s="272"/>
      <c r="AX36" s="272"/>
      <c r="AY36" s="272"/>
      <c r="AZ36" s="272"/>
      <c r="BA36" s="272"/>
      <c r="BB36" s="272"/>
      <c r="BC36" s="272"/>
      <c r="BD36" s="272"/>
      <c r="BE36" s="272"/>
      <c r="BF36" s="272"/>
    </row>
    <row r="37" spans="1:58">
      <c r="A37" s="272"/>
      <c r="B37" s="284"/>
      <c r="C37" s="146"/>
      <c r="D37" s="146"/>
      <c r="E37" s="146"/>
      <c r="F37" s="146"/>
      <c r="G37" s="146"/>
      <c r="H37" s="146"/>
      <c r="I37" s="272"/>
      <c r="J37" s="272"/>
      <c r="K37" s="344"/>
      <c r="L37" s="146"/>
      <c r="M37" s="146"/>
      <c r="N37" s="146"/>
      <c r="O37" s="146"/>
      <c r="P37" s="146"/>
      <c r="Q37" s="146"/>
      <c r="R37" s="272"/>
      <c r="S37" s="272"/>
      <c r="T37" s="344"/>
      <c r="U37" s="146"/>
      <c r="V37" s="146"/>
      <c r="W37" s="146"/>
      <c r="X37" s="146"/>
      <c r="Y37" s="146"/>
      <c r="Z37" s="278"/>
      <c r="AA37" s="272"/>
      <c r="AB37" s="272"/>
      <c r="AC37" s="344"/>
      <c r="AD37" s="146"/>
      <c r="AE37" s="146"/>
      <c r="AF37" s="146"/>
      <c r="AG37" s="146"/>
      <c r="AH37" s="146"/>
      <c r="AI37" s="146"/>
      <c r="AJ37" s="272"/>
      <c r="AK37" s="272"/>
      <c r="AL37" s="344"/>
      <c r="AM37" s="146"/>
      <c r="AN37" s="146"/>
      <c r="AO37" s="146"/>
      <c r="AP37" s="146"/>
      <c r="AQ37" s="146"/>
      <c r="AR37" s="146"/>
      <c r="AS37" s="272"/>
      <c r="AT37" s="272"/>
      <c r="AU37" s="272"/>
      <c r="AV37" s="272"/>
      <c r="AW37" s="272"/>
      <c r="AX37" s="272"/>
      <c r="AY37" s="272"/>
      <c r="AZ37" s="272"/>
      <c r="BA37" s="272"/>
      <c r="BB37" s="272"/>
      <c r="BC37" s="272"/>
      <c r="BD37" s="272"/>
      <c r="BE37" s="272"/>
      <c r="BF37" s="272"/>
    </row>
    <row r="38" spans="1:58">
      <c r="A38" s="272"/>
      <c r="B38" s="284"/>
      <c r="C38" s="146"/>
      <c r="D38" s="146"/>
      <c r="E38" s="146"/>
      <c r="F38" s="146"/>
      <c r="G38" s="146"/>
      <c r="H38" s="146"/>
      <c r="I38" s="272"/>
      <c r="J38" s="272"/>
      <c r="K38" s="344"/>
      <c r="L38" s="146"/>
      <c r="M38" s="146"/>
      <c r="N38" s="146"/>
      <c r="O38" s="146"/>
      <c r="P38" s="146"/>
      <c r="Q38" s="146"/>
      <c r="R38" s="272"/>
      <c r="S38" s="272"/>
      <c r="T38" s="344"/>
      <c r="U38" s="146"/>
      <c r="V38" s="146"/>
      <c r="W38" s="146"/>
      <c r="X38" s="146"/>
      <c r="Y38" s="146"/>
      <c r="Z38" s="278"/>
      <c r="AA38" s="272"/>
      <c r="AB38" s="272"/>
      <c r="AC38" s="344"/>
      <c r="AD38" s="146"/>
      <c r="AE38" s="146"/>
      <c r="AF38" s="146"/>
      <c r="AG38" s="146"/>
      <c r="AH38" s="146"/>
      <c r="AI38" s="146"/>
      <c r="AJ38" s="272"/>
      <c r="AK38" s="272"/>
      <c r="AL38" s="344"/>
      <c r="AM38" s="146"/>
      <c r="AN38" s="146"/>
      <c r="AO38" s="146"/>
      <c r="AP38" s="146"/>
      <c r="AQ38" s="146"/>
      <c r="AR38" s="146"/>
      <c r="AS38" s="272"/>
      <c r="AT38" s="272"/>
      <c r="AU38" s="272"/>
      <c r="AV38" s="272"/>
      <c r="AW38" s="272"/>
      <c r="AX38" s="272"/>
      <c r="AY38" s="272"/>
      <c r="AZ38" s="272"/>
      <c r="BA38" s="272"/>
      <c r="BB38" s="272"/>
      <c r="BC38" s="272"/>
      <c r="BD38" s="272"/>
      <c r="BE38" s="272"/>
      <c r="BF38" s="272"/>
    </row>
    <row r="39" spans="1:58" ht="38.25">
      <c r="A39" s="213" t="s">
        <v>408</v>
      </c>
      <c r="B39" s="214" t="s">
        <v>1</v>
      </c>
      <c r="C39" s="214" t="s">
        <v>3</v>
      </c>
      <c r="D39" s="214" t="s">
        <v>316</v>
      </c>
      <c r="E39" s="214" t="s">
        <v>317</v>
      </c>
      <c r="F39" s="214" t="s">
        <v>4</v>
      </c>
      <c r="G39" s="214" t="s">
        <v>5</v>
      </c>
      <c r="H39" s="214" t="s">
        <v>24</v>
      </c>
      <c r="I39" s="214" t="s">
        <v>25</v>
      </c>
      <c r="J39" s="214" t="s">
        <v>312</v>
      </c>
      <c r="K39" s="214"/>
      <c r="L39" s="214"/>
      <c r="M39" s="214"/>
      <c r="N39" s="146"/>
      <c r="O39" s="213" t="s">
        <v>407</v>
      </c>
      <c r="P39" s="214" t="s">
        <v>1</v>
      </c>
      <c r="Q39" s="214" t="s">
        <v>3</v>
      </c>
      <c r="R39" s="214" t="s">
        <v>316</v>
      </c>
      <c r="S39" s="214" t="s">
        <v>317</v>
      </c>
      <c r="T39" s="214" t="s">
        <v>4</v>
      </c>
      <c r="U39" s="214" t="s">
        <v>5</v>
      </c>
      <c r="V39" s="214" t="s">
        <v>24</v>
      </c>
      <c r="W39" s="214" t="s">
        <v>25</v>
      </c>
      <c r="X39" s="214" t="s">
        <v>312</v>
      </c>
      <c r="Y39" s="214"/>
      <c r="Z39" s="214"/>
      <c r="AA39" s="214"/>
      <c r="AB39" s="272"/>
      <c r="AC39" s="344"/>
      <c r="AD39" s="146"/>
      <c r="AE39" s="146"/>
      <c r="AF39" s="146"/>
      <c r="AG39" s="146"/>
      <c r="AH39" s="146"/>
      <c r="AI39" s="146"/>
      <c r="AJ39" s="272"/>
      <c r="AK39" s="272"/>
      <c r="AL39" s="344"/>
      <c r="AM39" s="146"/>
      <c r="AN39" s="146"/>
      <c r="AO39" s="146"/>
      <c r="AP39" s="146"/>
      <c r="AQ39" s="146"/>
      <c r="AR39" s="146"/>
      <c r="AS39" s="272"/>
      <c r="AT39" s="272"/>
      <c r="AU39" s="272"/>
      <c r="AV39" s="272"/>
      <c r="AW39" s="272"/>
      <c r="AX39" s="272"/>
      <c r="AY39" s="272"/>
      <c r="AZ39" s="272"/>
      <c r="BA39" s="272"/>
      <c r="BB39" s="272"/>
      <c r="BC39" s="272"/>
      <c r="BD39" s="272"/>
      <c r="BE39" s="272"/>
      <c r="BF39" s="272"/>
    </row>
    <row r="40" spans="1:58">
      <c r="A40" s="144"/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46"/>
      <c r="O40" s="144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  <c r="AB40" s="272"/>
      <c r="AC40" s="344"/>
      <c r="AD40" s="146"/>
      <c r="AE40" s="146"/>
      <c r="AF40" s="146"/>
      <c r="AG40" s="146"/>
      <c r="AH40" s="146"/>
      <c r="AI40" s="146"/>
      <c r="AJ40" s="272"/>
      <c r="AK40" s="272"/>
      <c r="AL40" s="344"/>
      <c r="AM40" s="146"/>
      <c r="AN40" s="146"/>
      <c r="AO40" s="146"/>
      <c r="AP40" s="146"/>
      <c r="AQ40" s="146"/>
      <c r="AR40" s="146"/>
      <c r="AS40" s="272"/>
      <c r="AT40" s="272"/>
      <c r="AU40" s="272"/>
      <c r="AV40" s="272"/>
      <c r="AW40" s="272"/>
      <c r="AX40" s="272"/>
      <c r="AY40" s="272"/>
      <c r="AZ40" s="272"/>
      <c r="BA40" s="272"/>
      <c r="BB40" s="272"/>
      <c r="BC40" s="272"/>
      <c r="BD40" s="272"/>
      <c r="BE40" s="272"/>
      <c r="BF40" s="272"/>
    </row>
    <row r="41" spans="1:58">
      <c r="A41" s="144" t="s">
        <v>303</v>
      </c>
      <c r="B41" s="193"/>
      <c r="C41" s="196">
        <v>2.5399999999999999E-2</v>
      </c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46"/>
      <c r="O41" s="144" t="s">
        <v>303</v>
      </c>
      <c r="P41" s="193"/>
      <c r="Q41" s="196">
        <v>2.5399999999999999E-2</v>
      </c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272"/>
      <c r="AC41" s="344"/>
      <c r="AD41" s="146"/>
      <c r="AE41" s="146"/>
      <c r="AF41" s="146"/>
      <c r="AG41" s="146"/>
      <c r="AH41" s="146"/>
      <c r="AI41" s="146"/>
      <c r="AJ41" s="272"/>
      <c r="AK41" s="272"/>
      <c r="AL41" s="344"/>
      <c r="AM41" s="146"/>
      <c r="AN41" s="146"/>
      <c r="AO41" s="146"/>
      <c r="AP41" s="146"/>
      <c r="AQ41" s="146"/>
      <c r="AR41" s="146"/>
      <c r="AS41" s="272"/>
      <c r="AT41" s="272"/>
      <c r="AU41" s="272"/>
      <c r="AV41" s="272"/>
      <c r="AW41" s="272"/>
      <c r="AX41" s="272"/>
      <c r="AY41" s="272"/>
      <c r="AZ41" s="272"/>
      <c r="BA41" s="272"/>
      <c r="BB41" s="272"/>
      <c r="BC41" s="272"/>
      <c r="BD41" s="272"/>
      <c r="BE41" s="272"/>
      <c r="BF41" s="272"/>
    </row>
    <row r="42" spans="1:58">
      <c r="A42" s="144"/>
      <c r="B42" s="4"/>
      <c r="C42" s="4"/>
      <c r="D42" s="4"/>
      <c r="E42" s="4"/>
      <c r="F42" s="4"/>
      <c r="G42" s="4"/>
      <c r="H42" s="4"/>
      <c r="I42" s="4"/>
      <c r="J42" s="3"/>
      <c r="K42" s="3"/>
      <c r="L42" s="3"/>
      <c r="M42" s="3"/>
      <c r="N42" s="146"/>
      <c r="O42" s="144"/>
      <c r="P42" s="4"/>
      <c r="Q42" s="4"/>
      <c r="R42" s="4"/>
      <c r="S42" s="4"/>
      <c r="T42" s="4"/>
      <c r="U42" s="4"/>
      <c r="V42" s="4"/>
      <c r="W42" s="4"/>
      <c r="X42" s="3"/>
      <c r="Y42" s="3"/>
      <c r="Z42" s="3"/>
      <c r="AA42" s="3"/>
      <c r="AB42" s="272"/>
      <c r="AC42" s="344"/>
      <c r="AD42" s="146"/>
      <c r="AE42" s="146"/>
      <c r="AF42" s="146"/>
      <c r="AG42" s="146"/>
      <c r="AH42" s="146"/>
      <c r="AI42" s="146"/>
      <c r="AJ42" s="272"/>
      <c r="AK42" s="272"/>
      <c r="AL42" s="344"/>
      <c r="AM42" s="146"/>
      <c r="AN42" s="146"/>
      <c r="AO42" s="146"/>
      <c r="AP42" s="146"/>
      <c r="AQ42" s="146"/>
      <c r="AR42" s="146"/>
      <c r="AS42" s="272"/>
      <c r="AT42" s="272"/>
      <c r="AU42" s="272"/>
      <c r="AV42" s="272"/>
      <c r="AW42" s="272"/>
      <c r="AX42" s="272"/>
      <c r="AY42" s="272"/>
      <c r="AZ42" s="272"/>
      <c r="BA42" s="272"/>
      <c r="BB42" s="272"/>
      <c r="BC42" s="272"/>
      <c r="BD42" s="272"/>
      <c r="BE42" s="272"/>
      <c r="BF42" s="272"/>
    </row>
    <row r="43" spans="1:58">
      <c r="A43" s="144" t="s">
        <v>7</v>
      </c>
      <c r="B43" s="336">
        <v>0.23987579151002175</v>
      </c>
      <c r="C43" s="335">
        <v>2.1999999999999995E-2</v>
      </c>
      <c r="D43" s="335">
        <v>4.2299999999999997E-2</v>
      </c>
      <c r="E43" s="335">
        <v>9.8500000000000004E-2</v>
      </c>
      <c r="F43" s="5">
        <v>2.3627765463737144E-2</v>
      </c>
      <c r="G43" s="5">
        <v>1.0146745980873919E-2</v>
      </c>
      <c r="H43" s="94">
        <v>-0.16548463356974011</v>
      </c>
      <c r="I43" s="94">
        <v>-3.4517766497461966E-2</v>
      </c>
      <c r="J43" s="145">
        <v>-4.8374435795119762E-2</v>
      </c>
      <c r="K43" s="207">
        <v>40786</v>
      </c>
      <c r="L43" s="207">
        <v>40847</v>
      </c>
      <c r="M43" s="145">
        <v>-1.1603856075205081E-2</v>
      </c>
      <c r="N43" s="146"/>
      <c r="O43" s="144" t="s">
        <v>7</v>
      </c>
      <c r="P43" s="336">
        <v>0.23987579151002175</v>
      </c>
      <c r="Q43" s="335">
        <v>2.1999999999999995E-2</v>
      </c>
      <c r="R43" s="335">
        <v>4.2299999999999997E-2</v>
      </c>
      <c r="S43" s="335">
        <v>9.8500000000000004E-2</v>
      </c>
      <c r="T43" s="5">
        <v>2.3627765463737144E-2</v>
      </c>
      <c r="U43" s="5">
        <v>1.0146745980873919E-2</v>
      </c>
      <c r="V43" s="94">
        <v>-0.16548463356974011</v>
      </c>
      <c r="W43" s="94">
        <v>-3.4517766497461966E-2</v>
      </c>
      <c r="X43" s="145">
        <v>-4.8374435795119762E-2</v>
      </c>
      <c r="Y43" s="207">
        <v>40786</v>
      </c>
      <c r="Z43" s="207">
        <v>40847</v>
      </c>
      <c r="AA43" s="145">
        <v>-1.1603856075205081E-2</v>
      </c>
      <c r="AB43" s="272"/>
      <c r="AC43" s="344"/>
      <c r="AD43" s="146"/>
      <c r="AE43" s="146"/>
      <c r="AF43" s="146"/>
      <c r="AG43" s="146"/>
      <c r="AH43" s="146"/>
      <c r="AI43" s="146"/>
      <c r="AJ43" s="272"/>
      <c r="AK43" s="272"/>
      <c r="AL43" s="344"/>
      <c r="AM43" s="146"/>
      <c r="AN43" s="146"/>
      <c r="AO43" s="146"/>
      <c r="AP43" s="146"/>
      <c r="AQ43" s="146"/>
      <c r="AR43" s="146"/>
      <c r="AS43" s="272"/>
      <c r="AT43" s="272"/>
      <c r="AU43" s="272"/>
      <c r="AV43" s="272"/>
      <c r="AW43" s="272"/>
      <c r="AX43" s="272"/>
      <c r="AY43" s="272"/>
      <c r="AZ43" s="272"/>
      <c r="BA43" s="272"/>
      <c r="BB43" s="272"/>
      <c r="BC43" s="272"/>
      <c r="BD43" s="272"/>
      <c r="BE43" s="272"/>
      <c r="BF43" s="272"/>
    </row>
    <row r="44" spans="1:58">
      <c r="A44" s="1" t="s">
        <v>8</v>
      </c>
      <c r="B44" s="336">
        <v>0</v>
      </c>
      <c r="C44" s="335">
        <v>0</v>
      </c>
      <c r="D44" s="335">
        <v>4.2299999999999997E-2</v>
      </c>
      <c r="E44" s="335">
        <v>9.8500000000000004E-2</v>
      </c>
      <c r="F44" s="5">
        <v>0</v>
      </c>
      <c r="G44" s="5">
        <v>0</v>
      </c>
      <c r="H44" s="94">
        <v>-0.68557919621749419</v>
      </c>
      <c r="I44" s="94">
        <v>-0.25786802030456851</v>
      </c>
      <c r="J44" s="145">
        <v>-4.8374435795119762E-2</v>
      </c>
      <c r="K44" s="207">
        <v>40786</v>
      </c>
      <c r="L44" s="207">
        <v>40847</v>
      </c>
      <c r="M44" s="145">
        <v>0</v>
      </c>
      <c r="N44" s="146"/>
      <c r="O44" s="1" t="s">
        <v>8</v>
      </c>
      <c r="P44" s="336">
        <v>0</v>
      </c>
      <c r="Q44" s="335">
        <v>0</v>
      </c>
      <c r="R44" s="335">
        <v>4.2299999999999997E-2</v>
      </c>
      <c r="S44" s="335">
        <v>9.8500000000000004E-2</v>
      </c>
      <c r="T44" s="5">
        <v>0</v>
      </c>
      <c r="U44" s="5">
        <v>0</v>
      </c>
      <c r="V44" s="94">
        <v>-0.68557919621749419</v>
      </c>
      <c r="W44" s="94">
        <v>-0.25786802030456851</v>
      </c>
      <c r="X44" s="145">
        <v>-4.8374435795119762E-2</v>
      </c>
      <c r="Y44" s="207">
        <v>40786</v>
      </c>
      <c r="Z44" s="207">
        <v>40847</v>
      </c>
      <c r="AA44" s="145">
        <v>0</v>
      </c>
      <c r="AB44" s="272"/>
      <c r="AC44" s="345"/>
      <c r="AD44" s="146"/>
      <c r="AE44" s="146"/>
      <c r="AF44" s="146"/>
      <c r="AG44" s="146"/>
      <c r="AH44" s="146"/>
      <c r="AI44" s="146"/>
      <c r="AJ44" s="272"/>
      <c r="AK44" s="272"/>
      <c r="AL44" s="345"/>
      <c r="AM44" s="146"/>
      <c r="AN44" s="146"/>
      <c r="AO44" s="146"/>
      <c r="AP44" s="146"/>
      <c r="AQ44" s="146"/>
      <c r="AR44" s="146"/>
      <c r="AS44" s="272"/>
      <c r="AT44" s="272"/>
      <c r="AU44" s="272"/>
      <c r="AV44" s="272"/>
      <c r="AW44" s="272"/>
      <c r="AX44" s="272"/>
      <c r="AY44" s="272"/>
      <c r="AZ44" s="272"/>
      <c r="BA44" s="272"/>
      <c r="BB44" s="272"/>
      <c r="BC44" s="272"/>
      <c r="BD44" s="272"/>
      <c r="BE44" s="272"/>
      <c r="BF44" s="272"/>
    </row>
    <row r="45" spans="1:58">
      <c r="A45" s="1" t="s">
        <v>9</v>
      </c>
      <c r="B45" s="336">
        <v>0.17583022434024639</v>
      </c>
      <c r="C45" s="335">
        <v>2.6891733438728419E-2</v>
      </c>
      <c r="D45" s="335">
        <v>3.5099999999999999E-2</v>
      </c>
      <c r="E45" s="335">
        <v>0.10589999999999999</v>
      </c>
      <c r="F45" s="5">
        <v>1.8620420757632091E-2</v>
      </c>
      <c r="G45" s="5">
        <v>6.1716408743426486E-3</v>
      </c>
      <c r="H45" s="94">
        <v>-6.0064574395201777E-2</v>
      </c>
      <c r="I45" s="94">
        <v>1.4086245880343911E-2</v>
      </c>
      <c r="J45" s="145">
        <v>-0.1242404770089392</v>
      </c>
      <c r="K45" s="207">
        <v>39843</v>
      </c>
      <c r="L45" s="207">
        <v>40056</v>
      </c>
      <c r="M45" s="145">
        <v>-2.1845230944621003E-2</v>
      </c>
      <c r="N45" s="146"/>
      <c r="O45" s="1" t="s">
        <v>9</v>
      </c>
      <c r="P45" s="336">
        <v>0.17583022434024639</v>
      </c>
      <c r="Q45" s="335">
        <v>2.6891733438728419E-2</v>
      </c>
      <c r="R45" s="335">
        <v>3.5099999999999999E-2</v>
      </c>
      <c r="S45" s="335">
        <v>0.10589999999999999</v>
      </c>
      <c r="T45" s="5">
        <v>1.8620420757632091E-2</v>
      </c>
      <c r="U45" s="5">
        <v>6.1716408743426486E-3</v>
      </c>
      <c r="V45" s="94">
        <v>-6.0064574395201777E-2</v>
      </c>
      <c r="W45" s="94">
        <v>1.4086245880343911E-2</v>
      </c>
      <c r="X45" s="145">
        <v>-0.1242404770089392</v>
      </c>
      <c r="Y45" s="207">
        <v>39843</v>
      </c>
      <c r="Z45" s="207">
        <v>40056</v>
      </c>
      <c r="AA45" s="145">
        <v>-2.1845230944621003E-2</v>
      </c>
      <c r="AB45" s="272"/>
      <c r="AC45" s="344"/>
      <c r="AD45" s="146"/>
      <c r="AE45" s="146"/>
      <c r="AF45" s="146"/>
      <c r="AG45" s="146"/>
      <c r="AH45" s="146"/>
      <c r="AI45" s="146"/>
      <c r="AJ45" s="272"/>
      <c r="AK45" s="272"/>
      <c r="AL45" s="344"/>
      <c r="AM45" s="146"/>
      <c r="AN45" s="146"/>
      <c r="AO45" s="146"/>
      <c r="AP45" s="146"/>
      <c r="AQ45" s="146"/>
      <c r="AR45" s="146"/>
      <c r="AS45" s="272"/>
      <c r="AT45" s="272"/>
      <c r="AU45" s="272"/>
      <c r="AV45" s="272"/>
      <c r="AW45" s="272"/>
      <c r="AX45" s="272"/>
      <c r="AY45" s="272"/>
      <c r="AZ45" s="272"/>
      <c r="BA45" s="272"/>
      <c r="BB45" s="272"/>
      <c r="BC45" s="272"/>
      <c r="BD45" s="272"/>
      <c r="BE45" s="272"/>
      <c r="BF45" s="272"/>
    </row>
    <row r="46" spans="1:58">
      <c r="A46" s="1" t="s">
        <v>10</v>
      </c>
      <c r="B46" s="336">
        <v>4.6356333965845403E-2</v>
      </c>
      <c r="C46" s="335">
        <v>3.1543896459920617E-2</v>
      </c>
      <c r="D46" s="335">
        <v>6.4358054875209916E-2</v>
      </c>
      <c r="E46" s="335">
        <v>0.13640159005740696</v>
      </c>
      <c r="F46" s="5">
        <v>6.3230776621734947E-3</v>
      </c>
      <c r="G46" s="5">
        <v>2.9834034851874357E-3</v>
      </c>
      <c r="H46" s="94">
        <v>3.9527242780305026E-2</v>
      </c>
      <c r="I46" s="94">
        <v>4.5042704101432053E-2</v>
      </c>
      <c r="J46" s="145">
        <v>-0.35355287131385105</v>
      </c>
      <c r="K46" s="207">
        <v>39233</v>
      </c>
      <c r="L46" s="207">
        <v>39721</v>
      </c>
      <c r="M46" s="145">
        <v>-1.6389414977208441E-2</v>
      </c>
      <c r="N46" s="146"/>
      <c r="O46" s="1" t="s">
        <v>10</v>
      </c>
      <c r="P46" s="336">
        <v>4.6356333965845403E-2</v>
      </c>
      <c r="Q46" s="335">
        <v>3.1543896459920617E-2</v>
      </c>
      <c r="R46" s="335">
        <v>6.4358054875209916E-2</v>
      </c>
      <c r="S46" s="335">
        <v>0.13640159005740696</v>
      </c>
      <c r="T46" s="5">
        <v>6.3230776621734947E-3</v>
      </c>
      <c r="U46" s="5">
        <v>2.9834034851874357E-3</v>
      </c>
      <c r="V46" s="94">
        <v>3.9527242780305026E-2</v>
      </c>
      <c r="W46" s="94">
        <v>4.5042704101432053E-2</v>
      </c>
      <c r="X46" s="145">
        <v>-0.35355287131385105</v>
      </c>
      <c r="Y46" s="207">
        <v>39233</v>
      </c>
      <c r="Z46" s="207">
        <v>39721</v>
      </c>
      <c r="AA46" s="145">
        <v>-1.6389414977208441E-2</v>
      </c>
      <c r="AB46" s="276"/>
      <c r="AC46" s="344"/>
      <c r="AD46" s="146"/>
      <c r="AE46" s="146"/>
      <c r="AF46" s="146"/>
      <c r="AG46" s="146"/>
      <c r="AH46" s="146"/>
      <c r="AI46" s="146"/>
      <c r="AJ46" s="272"/>
      <c r="AK46" s="276"/>
      <c r="AL46" s="344"/>
      <c r="AM46" s="146"/>
      <c r="AN46" s="146"/>
      <c r="AO46" s="146"/>
      <c r="AP46" s="146"/>
      <c r="AQ46" s="146"/>
      <c r="AR46" s="146"/>
      <c r="AS46" s="272"/>
      <c r="AT46" s="272"/>
      <c r="AU46" s="272"/>
      <c r="AV46" s="272"/>
      <c r="AW46" s="272"/>
      <c r="AX46" s="272"/>
      <c r="AY46" s="272"/>
      <c r="AZ46" s="272"/>
      <c r="BA46" s="272"/>
      <c r="BB46" s="272"/>
      <c r="BC46" s="272"/>
      <c r="BD46" s="272"/>
      <c r="BE46" s="272"/>
      <c r="BF46" s="272"/>
    </row>
    <row r="47" spans="1:58">
      <c r="A47" s="12" t="s">
        <v>11</v>
      </c>
      <c r="B47" s="336">
        <v>6.7861625349356275E-2</v>
      </c>
      <c r="C47" s="335">
        <v>5.2570576070525066E-2</v>
      </c>
      <c r="D47" s="335">
        <v>4.1106344416393388E-2</v>
      </c>
      <c r="E47" s="335">
        <v>0.12411535340860394</v>
      </c>
      <c r="F47" s="5">
        <v>8.4226696131176303E-3</v>
      </c>
      <c r="G47" s="5">
        <v>2.7895433442668913E-3</v>
      </c>
      <c r="H47" s="94">
        <v>0.57340482120626168</v>
      </c>
      <c r="I47" s="94">
        <v>0.21891390004809466</v>
      </c>
      <c r="J47" s="145">
        <v>-0.28897458173929291</v>
      </c>
      <c r="K47" s="207">
        <v>39598</v>
      </c>
      <c r="L47" s="207">
        <v>39721</v>
      </c>
      <c r="M47" s="145">
        <v>-1.9610284801478826E-2</v>
      </c>
      <c r="N47" s="146"/>
      <c r="O47" s="12" t="s">
        <v>11</v>
      </c>
      <c r="P47" s="336">
        <v>6.7861625349356275E-2</v>
      </c>
      <c r="Q47" s="335">
        <v>5.2570576070525066E-2</v>
      </c>
      <c r="R47" s="335">
        <v>4.1106344416393388E-2</v>
      </c>
      <c r="S47" s="335">
        <v>0.12411535340860394</v>
      </c>
      <c r="T47" s="5">
        <v>8.4226696131176303E-3</v>
      </c>
      <c r="U47" s="5">
        <v>2.7895433442668913E-3</v>
      </c>
      <c r="V47" s="94">
        <v>0.57340482120626168</v>
      </c>
      <c r="W47" s="94">
        <v>0.21891390004809466</v>
      </c>
      <c r="X47" s="145">
        <v>-0.28897458173929291</v>
      </c>
      <c r="Y47" s="207">
        <v>39598</v>
      </c>
      <c r="Z47" s="207">
        <v>39721</v>
      </c>
      <c r="AA47" s="145">
        <v>-1.9610284801478826E-2</v>
      </c>
      <c r="AB47" s="276"/>
      <c r="AC47" s="344"/>
      <c r="AD47" s="146"/>
      <c r="AE47" s="146"/>
      <c r="AF47" s="146"/>
      <c r="AG47" s="146"/>
      <c r="AH47" s="146"/>
      <c r="AI47" s="272"/>
      <c r="AJ47" s="272"/>
      <c r="AK47" s="276"/>
      <c r="AL47" s="344"/>
      <c r="AM47" s="146"/>
      <c r="AN47" s="146"/>
      <c r="AO47" s="146"/>
      <c r="AP47" s="146"/>
      <c r="AQ47" s="146"/>
      <c r="AR47" s="272"/>
      <c r="AS47" s="272"/>
      <c r="AT47" s="272"/>
      <c r="AU47" s="272"/>
      <c r="AV47" s="272"/>
      <c r="AW47" s="272"/>
      <c r="AX47" s="272"/>
      <c r="AY47" s="272"/>
      <c r="AZ47" s="272"/>
      <c r="BA47" s="272"/>
      <c r="BB47" s="272"/>
      <c r="BC47" s="272"/>
      <c r="BD47" s="272"/>
      <c r="BE47" s="272"/>
      <c r="BF47" s="272"/>
    </row>
    <row r="48" spans="1:58">
      <c r="A48" s="12" t="s">
        <v>12</v>
      </c>
      <c r="B48" s="336">
        <v>0.11380105704137826</v>
      </c>
      <c r="C48" s="335">
        <v>6.273663281508135E-2</v>
      </c>
      <c r="D48" s="335">
        <v>8.7138349747630517E-2</v>
      </c>
      <c r="E48" s="335">
        <v>0.14685108970109187</v>
      </c>
      <c r="F48" s="5">
        <v>1.6711809235662511E-2</v>
      </c>
      <c r="G48" s="5">
        <v>9.9164363101216686E-3</v>
      </c>
      <c r="H48" s="94">
        <v>0.38716171367473856</v>
      </c>
      <c r="I48" s="94">
        <v>0.25424825168868831</v>
      </c>
      <c r="J48" s="145">
        <v>-0.2950228536282396</v>
      </c>
      <c r="K48" s="207">
        <v>35915</v>
      </c>
      <c r="L48" s="207">
        <v>35976</v>
      </c>
      <c r="M48" s="145">
        <v>-3.3573912594257481E-2</v>
      </c>
      <c r="N48" s="146"/>
      <c r="O48" s="12" t="s">
        <v>12</v>
      </c>
      <c r="P48" s="336">
        <v>0.11380105704137826</v>
      </c>
      <c r="Q48" s="335">
        <v>6.273663281508135E-2</v>
      </c>
      <c r="R48" s="335">
        <v>8.7138349747630517E-2</v>
      </c>
      <c r="S48" s="335">
        <v>0.14685108970109187</v>
      </c>
      <c r="T48" s="5">
        <v>1.6711809235662511E-2</v>
      </c>
      <c r="U48" s="5">
        <v>9.9164363101216686E-3</v>
      </c>
      <c r="V48" s="94">
        <v>0.38716171367473856</v>
      </c>
      <c r="W48" s="94">
        <v>0.25424825168868831</v>
      </c>
      <c r="X48" s="145">
        <v>-0.2950228536282396</v>
      </c>
      <c r="Y48" s="207">
        <v>35915</v>
      </c>
      <c r="Z48" s="207">
        <v>35976</v>
      </c>
      <c r="AA48" s="145">
        <v>-3.3573912594257481E-2</v>
      </c>
      <c r="AB48" s="276"/>
      <c r="AC48" s="344"/>
      <c r="AD48" s="146"/>
      <c r="AE48" s="146"/>
      <c r="AF48" s="146"/>
      <c r="AG48" s="146"/>
      <c r="AH48" s="146"/>
      <c r="AI48" s="272"/>
      <c r="AJ48" s="272"/>
      <c r="AK48" s="276"/>
      <c r="AL48" s="344"/>
      <c r="AM48" s="146"/>
      <c r="AN48" s="146"/>
      <c r="AO48" s="146"/>
      <c r="AP48" s="146"/>
      <c r="AQ48" s="146"/>
      <c r="AR48" s="272"/>
      <c r="AS48" s="272"/>
      <c r="AT48" s="272"/>
      <c r="AU48" s="272"/>
      <c r="AV48" s="272"/>
      <c r="AW48" s="272"/>
      <c r="AX48" s="272"/>
      <c r="AY48" s="272"/>
      <c r="AZ48" s="272"/>
      <c r="BA48" s="272"/>
      <c r="BB48" s="272"/>
      <c r="BC48" s="272"/>
      <c r="BD48" s="272"/>
      <c r="BE48" s="272"/>
      <c r="BF48" s="272"/>
    </row>
    <row r="49" spans="1:58">
      <c r="A49" s="12" t="s">
        <v>13</v>
      </c>
      <c r="B49" s="336">
        <v>0.10465708561553795</v>
      </c>
      <c r="C49" s="342">
        <v>7.2246456086516586E-4</v>
      </c>
      <c r="D49" s="335">
        <v>0.2135</v>
      </c>
      <c r="E49" s="335">
        <v>0.26040000000000002</v>
      </c>
      <c r="F49" s="5">
        <v>2.7252705094286084E-2</v>
      </c>
      <c r="G49" s="5">
        <v>2.2344287778917352E-2</v>
      </c>
      <c r="H49" s="94">
        <v>-0.15191912569680344</v>
      </c>
      <c r="I49" s="94">
        <v>-0.1107324628888922</v>
      </c>
      <c r="J49" s="145">
        <v>-0.4932658830307915</v>
      </c>
      <c r="K49" s="207">
        <v>39386</v>
      </c>
      <c r="L49" s="207">
        <v>39813</v>
      </c>
      <c r="M49" s="145">
        <v>-5.1623769751577474E-2</v>
      </c>
      <c r="N49" s="146"/>
      <c r="O49" s="12" t="s">
        <v>13</v>
      </c>
      <c r="P49" s="336">
        <v>0.10465708561553795</v>
      </c>
      <c r="Q49" s="342">
        <v>-3.4347333362675335E-3</v>
      </c>
      <c r="R49" s="335">
        <v>0.2135</v>
      </c>
      <c r="S49" s="335">
        <v>0.26040000000000002</v>
      </c>
      <c r="T49" s="5">
        <v>2.7252705094286084E-2</v>
      </c>
      <c r="U49" s="5">
        <v>2.2344287778917352E-2</v>
      </c>
      <c r="V49" s="94">
        <v>-0.15191912569680344</v>
      </c>
      <c r="W49" s="94">
        <v>-0.1107324628888922</v>
      </c>
      <c r="X49" s="145">
        <v>-0.4932658830307915</v>
      </c>
      <c r="Y49" s="207">
        <v>39386</v>
      </c>
      <c r="Z49" s="207">
        <v>39813</v>
      </c>
      <c r="AA49" s="145">
        <v>-5.1623769751577474E-2</v>
      </c>
      <c r="AB49" s="276"/>
      <c r="AC49" s="344"/>
      <c r="AD49" s="146"/>
      <c r="AE49" s="146"/>
      <c r="AF49" s="146"/>
      <c r="AG49" s="146"/>
      <c r="AH49" s="146"/>
      <c r="AI49" s="272"/>
      <c r="AJ49" s="272"/>
      <c r="AK49" s="276"/>
      <c r="AL49" s="344"/>
      <c r="AM49" s="146"/>
      <c r="AN49" s="146"/>
      <c r="AO49" s="146"/>
      <c r="AP49" s="146"/>
      <c r="AQ49" s="146"/>
      <c r="AR49" s="272"/>
      <c r="AS49" s="272"/>
      <c r="AT49" s="272"/>
      <c r="AU49" s="272"/>
      <c r="AV49" s="272"/>
      <c r="AW49" s="272"/>
      <c r="AX49" s="272"/>
      <c r="AY49" s="272"/>
      <c r="AZ49" s="272"/>
      <c r="BA49" s="272"/>
      <c r="BB49" s="272"/>
      <c r="BC49" s="272"/>
      <c r="BD49" s="272"/>
      <c r="BE49" s="272"/>
      <c r="BF49" s="272"/>
    </row>
    <row r="50" spans="1:58">
      <c r="A50" s="12" t="s">
        <v>14</v>
      </c>
      <c r="B50" s="336">
        <v>6.2581714534453228E-2</v>
      </c>
      <c r="C50" s="335">
        <v>9.912422874825122E-2</v>
      </c>
      <c r="D50" s="335">
        <v>0.21639854582455037</v>
      </c>
      <c r="E50" s="335">
        <v>0.26131621075891404</v>
      </c>
      <c r="F50" s="5">
        <v>1.6353616504939373E-2</v>
      </c>
      <c r="G50" s="5">
        <v>1.3542592020462808E-2</v>
      </c>
      <c r="H50" s="94">
        <v>0.31256380286183449</v>
      </c>
      <c r="I50" s="94">
        <v>0.27261359794634293</v>
      </c>
      <c r="J50" s="145">
        <v>-0.56150024681872224</v>
      </c>
      <c r="K50" s="207">
        <v>39386</v>
      </c>
      <c r="L50" s="207">
        <v>39813</v>
      </c>
      <c r="M50" s="145">
        <v>-3.5139648157434304E-2</v>
      </c>
      <c r="N50" s="146"/>
      <c r="O50" s="12" t="s">
        <v>14</v>
      </c>
      <c r="P50" s="336">
        <v>6.2581714534453228E-2</v>
      </c>
      <c r="Q50" s="335">
        <v>9.6638352416692413E-2</v>
      </c>
      <c r="R50" s="335">
        <v>0.21639854582455037</v>
      </c>
      <c r="S50" s="335">
        <v>0.26131621075891404</v>
      </c>
      <c r="T50" s="5">
        <v>1.6353616504939373E-2</v>
      </c>
      <c r="U50" s="5">
        <v>1.3542592020462808E-2</v>
      </c>
      <c r="V50" s="94">
        <v>0.31256380286183449</v>
      </c>
      <c r="W50" s="94">
        <v>0.27261359794634293</v>
      </c>
      <c r="X50" s="145">
        <v>-0.56150024681872224</v>
      </c>
      <c r="Y50" s="207">
        <v>39386</v>
      </c>
      <c r="Z50" s="207">
        <v>39813</v>
      </c>
      <c r="AA50" s="145">
        <v>-3.5139648157434304E-2</v>
      </c>
      <c r="AB50" s="276"/>
      <c r="AC50" s="284"/>
      <c r="AD50" s="146"/>
      <c r="AE50" s="146"/>
      <c r="AF50" s="146"/>
      <c r="AG50" s="146"/>
      <c r="AH50" s="146"/>
      <c r="AI50" s="272"/>
      <c r="AJ50" s="272"/>
      <c r="AK50" s="276"/>
      <c r="AL50" s="284"/>
      <c r="AM50" s="146"/>
      <c r="AN50" s="146"/>
      <c r="AO50" s="146"/>
      <c r="AP50" s="146"/>
      <c r="AQ50" s="146"/>
      <c r="AR50" s="272"/>
      <c r="AS50" s="272"/>
      <c r="AT50" s="272"/>
      <c r="AU50" s="272"/>
      <c r="AV50" s="272"/>
      <c r="AW50" s="272"/>
      <c r="AX50" s="272"/>
      <c r="AY50" s="272"/>
      <c r="AZ50" s="272"/>
      <c r="BA50" s="272"/>
      <c r="BB50" s="272"/>
      <c r="BC50" s="272"/>
      <c r="BD50" s="272"/>
      <c r="BE50" s="272"/>
      <c r="BF50" s="272"/>
    </row>
    <row r="51" spans="1:58">
      <c r="A51" s="12" t="s">
        <v>15</v>
      </c>
      <c r="B51" s="336">
        <v>1.8540935663146001E-2</v>
      </c>
      <c r="C51" s="335">
        <v>5.116088428554999E-2</v>
      </c>
      <c r="D51" s="335">
        <v>0.20700229555742852</v>
      </c>
      <c r="E51" s="335">
        <v>0.2613968487569337</v>
      </c>
      <c r="F51" s="5">
        <v>4.8465421553514137E-3</v>
      </c>
      <c r="G51" s="5">
        <v>3.8380162440538154E-3</v>
      </c>
      <c r="H51" s="94">
        <v>0.10705622479148744</v>
      </c>
      <c r="I51" s="94">
        <v>9.8550860150209321E-2</v>
      </c>
      <c r="J51" s="145">
        <v>-0.51443888819747485</v>
      </c>
      <c r="K51" s="207">
        <v>39233</v>
      </c>
      <c r="L51" s="207">
        <v>39813</v>
      </c>
      <c r="M51" s="145">
        <v>-9.5381783286897399E-3</v>
      </c>
      <c r="N51" s="281"/>
      <c r="O51" s="12" t="s">
        <v>15</v>
      </c>
      <c r="P51" s="336">
        <v>1.8540935663146001E-2</v>
      </c>
      <c r="Q51" s="335">
        <v>5.116088428554999E-2</v>
      </c>
      <c r="R51" s="335">
        <v>0.20700229555742852</v>
      </c>
      <c r="S51" s="335">
        <v>0.2613968487569337</v>
      </c>
      <c r="T51" s="5">
        <v>4.8465421553514137E-3</v>
      </c>
      <c r="U51" s="5">
        <v>3.8380162440538154E-3</v>
      </c>
      <c r="V51" s="94">
        <v>0.10705622479148744</v>
      </c>
      <c r="W51" s="94">
        <v>9.8550860150209321E-2</v>
      </c>
      <c r="X51" s="145">
        <v>-0.51443888819747485</v>
      </c>
      <c r="Y51" s="207">
        <v>39233</v>
      </c>
      <c r="Z51" s="207">
        <v>39813</v>
      </c>
      <c r="AA51" s="145">
        <v>-9.5381783286897399E-3</v>
      </c>
      <c r="AB51" s="272"/>
      <c r="AC51" s="281"/>
      <c r="AD51" s="281"/>
      <c r="AE51" s="281"/>
      <c r="AF51" s="281"/>
      <c r="AG51" s="281"/>
      <c r="AH51" s="11"/>
      <c r="AI51" s="272"/>
      <c r="AJ51" s="272"/>
      <c r="AK51" s="272"/>
      <c r="AL51" s="281"/>
      <c r="AM51" s="281"/>
      <c r="AN51" s="281"/>
      <c r="AO51" s="281"/>
      <c r="AP51" s="281"/>
      <c r="AQ51" s="11"/>
      <c r="AR51" s="272"/>
      <c r="AS51" s="272"/>
      <c r="AT51" s="272"/>
      <c r="AU51" s="272"/>
      <c r="AV51" s="272"/>
      <c r="AW51" s="272"/>
      <c r="AX51" s="272"/>
      <c r="AY51" s="272"/>
      <c r="AZ51" s="272"/>
      <c r="BA51" s="272"/>
      <c r="BB51" s="272"/>
      <c r="BC51" s="272"/>
      <c r="BD51" s="272"/>
      <c r="BE51" s="272"/>
      <c r="BF51" s="272"/>
    </row>
    <row r="52" spans="1:58">
      <c r="A52" s="12" t="s">
        <v>16</v>
      </c>
      <c r="B52" s="336">
        <v>3.1822210298336741E-2</v>
      </c>
      <c r="C52" s="335">
        <v>2.8725853136881644E-2</v>
      </c>
      <c r="D52" s="335">
        <v>7.5024269517214651E-2</v>
      </c>
      <c r="E52" s="335">
        <v>0.15028309913395058</v>
      </c>
      <c r="F52" s="5">
        <v>4.7823403849263637E-3</v>
      </c>
      <c r="G52" s="5">
        <v>2.3874380820558994E-3</v>
      </c>
      <c r="H52" s="94">
        <v>-3.6541090620742832E-3</v>
      </c>
      <c r="I52" s="94">
        <v>2.2130586579913687E-2</v>
      </c>
      <c r="J52" s="145">
        <v>-0.35340094056131494</v>
      </c>
      <c r="K52" s="207">
        <v>39171</v>
      </c>
      <c r="L52" s="207">
        <v>39843</v>
      </c>
      <c r="M52" s="145">
        <v>-1.1245999050172166E-2</v>
      </c>
      <c r="N52" s="11"/>
      <c r="O52" s="12" t="s">
        <v>16</v>
      </c>
      <c r="P52" s="336">
        <v>3.1822210298336741E-2</v>
      </c>
      <c r="Q52" s="335">
        <v>2.8725853136881644E-2</v>
      </c>
      <c r="R52" s="335">
        <v>7.5024269517214651E-2</v>
      </c>
      <c r="S52" s="335">
        <v>0.15028309913395058</v>
      </c>
      <c r="T52" s="5">
        <v>4.7823403849263637E-3</v>
      </c>
      <c r="U52" s="5">
        <v>2.3874380820558994E-3</v>
      </c>
      <c r="V52" s="94">
        <v>-3.6541090620742832E-3</v>
      </c>
      <c r="W52" s="94">
        <v>2.2130586579913687E-2</v>
      </c>
      <c r="X52" s="145">
        <v>-0.35340094056131494</v>
      </c>
      <c r="Y52" s="207">
        <v>39171</v>
      </c>
      <c r="Z52" s="207">
        <v>39843</v>
      </c>
      <c r="AA52" s="145">
        <v>-1.1245999050172166E-2</v>
      </c>
      <c r="AB52" s="272"/>
      <c r="AC52" s="11"/>
      <c r="AD52" s="11"/>
      <c r="AE52" s="11"/>
      <c r="AF52" s="11"/>
      <c r="AG52" s="11"/>
      <c r="AH52" s="11"/>
      <c r="AI52" s="11"/>
      <c r="AJ52" s="272"/>
      <c r="AK52" s="272"/>
      <c r="AL52" s="11"/>
      <c r="AM52" s="11"/>
      <c r="AN52" s="11"/>
      <c r="AO52" s="11"/>
      <c r="AP52" s="11"/>
      <c r="AQ52" s="11"/>
      <c r="AR52" s="11"/>
      <c r="AS52" s="272"/>
      <c r="AT52" s="272"/>
      <c r="AU52" s="272"/>
      <c r="AV52" s="272"/>
      <c r="AW52" s="272"/>
      <c r="AX52" s="272"/>
      <c r="AY52" s="272"/>
      <c r="AZ52" s="272"/>
      <c r="BA52" s="272"/>
      <c r="BB52" s="272"/>
      <c r="BC52" s="272"/>
      <c r="BD52" s="272"/>
      <c r="BE52" s="272"/>
      <c r="BF52" s="272"/>
    </row>
    <row r="53" spans="1:58">
      <c r="A53" s="12" t="s">
        <v>17</v>
      </c>
      <c r="B53" s="336">
        <v>1.70054803009532E-2</v>
      </c>
      <c r="C53" s="335">
        <v>6.2447911470214945E-2</v>
      </c>
      <c r="D53" s="335">
        <v>8.0215877507556196E-2</v>
      </c>
      <c r="E53" s="335">
        <v>0.15388298940391829</v>
      </c>
      <c r="F53" s="5">
        <v>2.6168541449601225E-3</v>
      </c>
      <c r="G53" s="5">
        <v>1.3641095247784217E-3</v>
      </c>
      <c r="H53" s="94">
        <v>0.4169737028316397</v>
      </c>
      <c r="I53" s="94">
        <v>0.24075378060774535</v>
      </c>
      <c r="J53" s="145">
        <v>-0.30214179150047882</v>
      </c>
      <c r="K53" s="207">
        <v>39113</v>
      </c>
      <c r="L53" s="207">
        <v>39843</v>
      </c>
      <c r="M53" s="145">
        <v>-5.1380662834561016E-3</v>
      </c>
      <c r="O53" s="12" t="s">
        <v>17</v>
      </c>
      <c r="P53" s="336">
        <v>1.70054803009532E-2</v>
      </c>
      <c r="Q53" s="335">
        <v>6.2447911470214945E-2</v>
      </c>
      <c r="R53" s="335">
        <v>8.0215877507556196E-2</v>
      </c>
      <c r="S53" s="335">
        <v>0.15388298940391829</v>
      </c>
      <c r="T53" s="5">
        <v>2.6168541449601225E-3</v>
      </c>
      <c r="U53" s="5">
        <v>1.3641095247784217E-3</v>
      </c>
      <c r="V53" s="94">
        <v>0.4169737028316397</v>
      </c>
      <c r="W53" s="94">
        <v>0.24075378060774535</v>
      </c>
      <c r="X53" s="145">
        <v>-0.30214179150047882</v>
      </c>
      <c r="Y53" s="207">
        <v>39113</v>
      </c>
      <c r="Z53" s="207">
        <v>39843</v>
      </c>
      <c r="AA53" s="145">
        <v>-5.1380662834561016E-3</v>
      </c>
      <c r="AB53" s="272"/>
      <c r="AC53" s="272"/>
      <c r="AD53" s="272"/>
      <c r="AE53" s="272"/>
      <c r="AF53" s="272"/>
      <c r="AG53" s="347"/>
      <c r="AH53" s="272"/>
      <c r="AI53" s="272"/>
      <c r="AJ53" s="272"/>
      <c r="AK53" s="272"/>
      <c r="AL53" s="272"/>
      <c r="AM53" s="272"/>
      <c r="AN53" s="272"/>
      <c r="AO53" s="272"/>
      <c r="AP53" s="347"/>
      <c r="AQ53" s="272"/>
      <c r="AR53" s="272"/>
      <c r="AS53" s="272"/>
      <c r="AT53" s="272"/>
      <c r="AU53" s="272"/>
      <c r="AV53" s="272"/>
      <c r="AW53" s="272"/>
      <c r="AX53" s="272"/>
      <c r="AY53" s="272"/>
      <c r="AZ53" s="272"/>
      <c r="BA53" s="272"/>
      <c r="BB53" s="272"/>
      <c r="BC53" s="272"/>
      <c r="BD53" s="272"/>
      <c r="BE53" s="272"/>
      <c r="BF53" s="272"/>
    </row>
    <row r="54" spans="1:58">
      <c r="A54" s="12" t="s">
        <v>2</v>
      </c>
      <c r="B54" s="336">
        <v>1.1841364692697696E-2</v>
      </c>
      <c r="C54" s="335">
        <v>0.10841912846263088</v>
      </c>
      <c r="D54" s="335">
        <v>0.22707403512690974</v>
      </c>
      <c r="E54" s="335">
        <v>0.27040188104455204</v>
      </c>
      <c r="F54" s="5">
        <v>3.201927287040001E-3</v>
      </c>
      <c r="G54" s="5">
        <v>2.6888664621801854E-3</v>
      </c>
      <c r="H54" s="94">
        <v>0.3497499325197802</v>
      </c>
      <c r="I54" s="94">
        <v>0.30702126827643056</v>
      </c>
      <c r="J54" s="145">
        <v>-0.64667784248452731</v>
      </c>
      <c r="K54" s="207">
        <v>39629</v>
      </c>
      <c r="L54" s="207">
        <v>39813</v>
      </c>
      <c r="M54" s="145">
        <v>-7.6575481715462036E-3</v>
      </c>
      <c r="O54" s="12" t="s">
        <v>2</v>
      </c>
      <c r="P54" s="336">
        <v>1.1841364692697696E-2</v>
      </c>
      <c r="Q54" s="335">
        <v>0.10841912846263088</v>
      </c>
      <c r="R54" s="335">
        <v>0.22707403512690974</v>
      </c>
      <c r="S54" s="335">
        <v>0.27040188104455204</v>
      </c>
      <c r="T54" s="5">
        <v>3.201927287040001E-3</v>
      </c>
      <c r="U54" s="5">
        <v>2.6888664621801854E-3</v>
      </c>
      <c r="V54" s="94">
        <v>0.3497499325197802</v>
      </c>
      <c r="W54" s="94">
        <v>0.30702126827643056</v>
      </c>
      <c r="X54" s="145">
        <v>-0.64667784248452731</v>
      </c>
      <c r="Y54" s="207">
        <v>39629</v>
      </c>
      <c r="Z54" s="207">
        <v>39813</v>
      </c>
      <c r="AA54" s="145">
        <v>-7.6575481715462036E-3</v>
      </c>
      <c r="AB54" s="272"/>
      <c r="AC54" s="272"/>
      <c r="AD54" s="272"/>
      <c r="AE54" s="272"/>
      <c r="AF54" s="272"/>
      <c r="AG54" s="347"/>
      <c r="AH54" s="272"/>
      <c r="AI54" s="272"/>
      <c r="AJ54" s="272"/>
      <c r="AK54" s="272"/>
      <c r="AL54" s="272"/>
      <c r="AM54" s="272"/>
      <c r="AN54" s="272"/>
      <c r="AO54" s="272"/>
      <c r="AP54" s="347"/>
      <c r="AQ54" s="272"/>
      <c r="AR54" s="272"/>
      <c r="AS54" s="272"/>
      <c r="AT54" s="272"/>
      <c r="AU54" s="272"/>
      <c r="AV54" s="272"/>
      <c r="AW54" s="272"/>
      <c r="AX54" s="272"/>
      <c r="AY54" s="272"/>
      <c r="AZ54" s="272"/>
      <c r="BA54" s="272"/>
      <c r="BB54" s="272"/>
      <c r="BC54" s="272"/>
      <c r="BD54" s="272"/>
      <c r="BE54" s="272"/>
      <c r="BF54" s="272"/>
    </row>
    <row r="55" spans="1:58">
      <c r="A55" s="92" t="s">
        <v>23</v>
      </c>
      <c r="B55" s="340">
        <v>4.4543992579944625E-2</v>
      </c>
      <c r="C55" s="335">
        <v>4.2985153295668654E-2</v>
      </c>
      <c r="D55" s="335">
        <v>4.4898758249635864E-2</v>
      </c>
      <c r="E55" s="335">
        <v>0.1229708492941208</v>
      </c>
      <c r="F55" s="5">
        <v>5.4776125985068055E-3</v>
      </c>
      <c r="G55" s="5">
        <v>1.9999699543205075E-3</v>
      </c>
      <c r="H55" s="94">
        <v>0.31148196165942016</v>
      </c>
      <c r="I55" s="94">
        <v>0.14300261725938487</v>
      </c>
      <c r="J55" s="145">
        <v>-0.20363890991329867</v>
      </c>
      <c r="K55" s="207">
        <v>39447</v>
      </c>
      <c r="L55" s="207">
        <v>39813</v>
      </c>
      <c r="M55" s="145">
        <v>-9.0708900921659882E-3</v>
      </c>
      <c r="N55" s="11"/>
      <c r="O55" s="92" t="s">
        <v>23</v>
      </c>
      <c r="P55" s="340">
        <v>4.4543992579944625E-2</v>
      </c>
      <c r="Q55" s="335">
        <v>4.2985153295668654E-2</v>
      </c>
      <c r="R55" s="335">
        <v>4.4898758249635864E-2</v>
      </c>
      <c r="S55" s="335">
        <v>0.1229708492941208</v>
      </c>
      <c r="T55" s="5">
        <v>5.4776125985068055E-3</v>
      </c>
      <c r="U55" s="5">
        <v>1.9999699543205075E-3</v>
      </c>
      <c r="V55" s="94">
        <v>0.31148196165942016</v>
      </c>
      <c r="W55" s="94">
        <v>0.14300261725938487</v>
      </c>
      <c r="X55" s="145">
        <v>-0.20363890991329867</v>
      </c>
      <c r="Y55" s="207">
        <v>39447</v>
      </c>
      <c r="Z55" s="207">
        <v>39813</v>
      </c>
      <c r="AA55" s="145">
        <v>-9.0708900921659882E-3</v>
      </c>
      <c r="AB55" s="272"/>
      <c r="AC55" s="272"/>
      <c r="AD55" s="11"/>
      <c r="AE55" s="11"/>
      <c r="AF55" s="11"/>
      <c r="AG55" s="11"/>
      <c r="AH55" s="11"/>
      <c r="AI55" s="11"/>
      <c r="AJ55" s="272"/>
      <c r="AK55" s="272"/>
      <c r="AL55" s="272"/>
      <c r="AM55" s="11"/>
      <c r="AN55" s="11"/>
      <c r="AO55" s="11"/>
      <c r="AP55" s="11"/>
      <c r="AQ55" s="11"/>
      <c r="AR55" s="11"/>
      <c r="AS55" s="272"/>
      <c r="AT55" s="272"/>
      <c r="AU55" s="272"/>
      <c r="AV55" s="272"/>
      <c r="AW55" s="272"/>
      <c r="AX55" s="272"/>
      <c r="AY55" s="272"/>
      <c r="AZ55" s="272"/>
      <c r="BA55" s="272"/>
      <c r="BB55" s="272"/>
      <c r="BC55" s="272"/>
      <c r="BD55" s="272"/>
      <c r="BE55" s="272"/>
      <c r="BF55" s="272"/>
    </row>
    <row r="56" spans="1:58">
      <c r="A56" s="13" t="s">
        <v>20</v>
      </c>
      <c r="B56" s="335"/>
      <c r="C56" s="335"/>
      <c r="D56" s="335">
        <v>0.17312653045116388</v>
      </c>
      <c r="E56" s="335">
        <v>0.12391721521894794</v>
      </c>
      <c r="F56" s="5">
        <v>0</v>
      </c>
      <c r="G56" s="5">
        <v>0</v>
      </c>
      <c r="H56" s="94">
        <v>-0.16750754447874999</v>
      </c>
      <c r="I56" s="94">
        <v>-0.20497555529408099</v>
      </c>
      <c r="J56" s="145">
        <v>-9.8119033597327751E-2</v>
      </c>
      <c r="K56" s="207">
        <v>36585</v>
      </c>
      <c r="L56" s="207">
        <v>36798</v>
      </c>
      <c r="M56" s="145">
        <v>0</v>
      </c>
      <c r="N56" s="272"/>
      <c r="O56" s="13" t="s">
        <v>20</v>
      </c>
      <c r="P56" s="335"/>
      <c r="Q56" s="335"/>
      <c r="R56" s="335">
        <v>0.17312653045116388</v>
      </c>
      <c r="S56" s="335">
        <v>0.12391721521894794</v>
      </c>
      <c r="T56" s="5">
        <v>0</v>
      </c>
      <c r="U56" s="5">
        <v>0</v>
      </c>
      <c r="V56" s="94">
        <v>-0.16750754447874999</v>
      </c>
      <c r="W56" s="94">
        <v>-0.20497555529408099</v>
      </c>
      <c r="X56" s="145">
        <v>-9.8119033597327751E-2</v>
      </c>
      <c r="Y56" s="207">
        <v>36585</v>
      </c>
      <c r="Z56" s="207">
        <v>36798</v>
      </c>
      <c r="AA56" s="145">
        <v>0</v>
      </c>
      <c r="AB56" s="272"/>
      <c r="AC56" s="272"/>
      <c r="AD56" s="272"/>
      <c r="AE56" s="272"/>
      <c r="AF56" s="272"/>
      <c r="AG56" s="272"/>
      <c r="AH56" s="272"/>
      <c r="AI56" s="272"/>
      <c r="AJ56" s="272"/>
      <c r="AK56" s="272"/>
      <c r="AL56" s="272"/>
      <c r="AM56" s="272"/>
      <c r="AN56" s="272"/>
      <c r="AO56" s="272"/>
      <c r="AP56" s="272"/>
      <c r="AQ56" s="272"/>
      <c r="AR56" s="272"/>
      <c r="AS56" s="272"/>
      <c r="AT56" s="272"/>
      <c r="AU56" s="272"/>
      <c r="AV56" s="272"/>
      <c r="AW56" s="272"/>
      <c r="AX56" s="272"/>
      <c r="AY56" s="272"/>
      <c r="AZ56" s="272"/>
      <c r="BA56" s="272"/>
      <c r="BB56" s="272"/>
      <c r="BC56" s="272"/>
      <c r="BD56" s="272"/>
      <c r="BE56" s="272"/>
      <c r="BF56" s="272"/>
    </row>
    <row r="57" spans="1:58">
      <c r="A57" s="13" t="s">
        <v>21</v>
      </c>
      <c r="B57" s="336"/>
      <c r="C57" s="335"/>
      <c r="D57" s="335">
        <v>7.064830844049122E-2</v>
      </c>
      <c r="E57" s="335">
        <v>0.12000066078096978</v>
      </c>
      <c r="F57" s="5">
        <v>0</v>
      </c>
      <c r="G57" s="5">
        <v>0</v>
      </c>
      <c r="H57" s="94">
        <v>-0.410483996576187</v>
      </c>
      <c r="I57" s="94">
        <v>-0.21166550112887411</v>
      </c>
      <c r="J57" s="145">
        <v>-8.1683400440149573E-2</v>
      </c>
      <c r="K57" s="207">
        <v>38077</v>
      </c>
      <c r="L57" s="207">
        <v>38168</v>
      </c>
      <c r="M57" s="145">
        <v>0</v>
      </c>
      <c r="N57" s="272"/>
      <c r="O57" s="13" t="s">
        <v>21</v>
      </c>
      <c r="P57" s="336"/>
      <c r="Q57" s="335"/>
      <c r="R57" s="335">
        <v>7.064830844049122E-2</v>
      </c>
      <c r="S57" s="335">
        <v>0.12000066078096978</v>
      </c>
      <c r="T57" s="5">
        <v>0</v>
      </c>
      <c r="U57" s="5">
        <v>0</v>
      </c>
      <c r="V57" s="94">
        <v>-0.410483996576187</v>
      </c>
      <c r="W57" s="94">
        <v>-0.21166550112887411</v>
      </c>
      <c r="X57" s="145">
        <v>-8.1683400440149573E-2</v>
      </c>
      <c r="Y57" s="207">
        <v>38077</v>
      </c>
      <c r="Z57" s="207">
        <v>38168</v>
      </c>
      <c r="AA57" s="145">
        <v>0</v>
      </c>
      <c r="AB57" s="272"/>
      <c r="AC57" s="272"/>
      <c r="AD57" s="272"/>
      <c r="AE57" s="272"/>
      <c r="AF57" s="272"/>
      <c r="AG57" s="272"/>
      <c r="AH57" s="272"/>
      <c r="AI57" s="272"/>
      <c r="AJ57" s="272"/>
      <c r="AK57" s="272"/>
      <c r="AL57" s="272"/>
      <c r="AM57" s="272"/>
      <c r="AN57" s="272"/>
      <c r="AO57" s="272"/>
      <c r="AP57" s="272"/>
      <c r="AQ57" s="272"/>
      <c r="AR57" s="272"/>
      <c r="AS57" s="272"/>
      <c r="AT57" s="272"/>
      <c r="AU57" s="272"/>
      <c r="AV57" s="272"/>
      <c r="AW57" s="272"/>
      <c r="AX57" s="272"/>
      <c r="AY57" s="272"/>
      <c r="AZ57" s="272"/>
      <c r="BA57" s="272"/>
      <c r="BB57" s="272"/>
      <c r="BC57" s="272"/>
      <c r="BD57" s="272"/>
      <c r="BE57" s="272"/>
      <c r="BF57" s="272"/>
    </row>
    <row r="58" spans="1:58">
      <c r="A58" s="13" t="s">
        <v>22</v>
      </c>
      <c r="B58" s="336"/>
      <c r="C58" s="335"/>
      <c r="D58" s="335">
        <v>6.4254223233677923E-2</v>
      </c>
      <c r="E58" s="335">
        <v>0.1094673691499702</v>
      </c>
      <c r="F58" s="5">
        <v>0</v>
      </c>
      <c r="G58" s="5">
        <v>0</v>
      </c>
      <c r="H58" s="94">
        <v>-0.45133220106845945</v>
      </c>
      <c r="I58" s="94">
        <v>-0.23203261572132991</v>
      </c>
      <c r="J58" s="145">
        <v>-0.19875486850707508</v>
      </c>
      <c r="K58" s="207">
        <v>39262</v>
      </c>
      <c r="L58" s="207">
        <v>40753</v>
      </c>
      <c r="M58" s="145">
        <v>0</v>
      </c>
      <c r="N58" s="272"/>
      <c r="O58" s="13" t="s">
        <v>22</v>
      </c>
      <c r="P58" s="336"/>
      <c r="Q58" s="335"/>
      <c r="R58" s="335">
        <v>6.4254223233677923E-2</v>
      </c>
      <c r="S58" s="335">
        <v>0.1094673691499702</v>
      </c>
      <c r="T58" s="5">
        <v>0</v>
      </c>
      <c r="U58" s="5">
        <v>0</v>
      </c>
      <c r="V58" s="94">
        <v>-0.45133220106845945</v>
      </c>
      <c r="W58" s="94">
        <v>-0.23203261572132991</v>
      </c>
      <c r="X58" s="145">
        <v>-0.19875486850707508</v>
      </c>
      <c r="Y58" s="207">
        <v>39262</v>
      </c>
      <c r="Z58" s="207">
        <v>40753</v>
      </c>
      <c r="AA58" s="145">
        <v>0</v>
      </c>
      <c r="AB58" s="272"/>
      <c r="AC58" s="272"/>
      <c r="AD58" s="272"/>
      <c r="AE58" s="272"/>
      <c r="AF58" s="272"/>
      <c r="AG58" s="272"/>
      <c r="AH58" s="272"/>
      <c r="AI58" s="272"/>
      <c r="AJ58" s="272"/>
      <c r="AK58" s="272"/>
      <c r="AL58" s="272"/>
      <c r="AM58" s="272"/>
      <c r="AN58" s="272"/>
      <c r="AO58" s="272"/>
      <c r="AP58" s="272"/>
      <c r="AQ58" s="272"/>
      <c r="AR58" s="272"/>
      <c r="AS58" s="272"/>
      <c r="AT58" s="272"/>
      <c r="AU58" s="272"/>
      <c r="AV58" s="272"/>
      <c r="AW58" s="272"/>
      <c r="AX58" s="272"/>
      <c r="AY58" s="272"/>
      <c r="AZ58" s="272"/>
      <c r="BA58" s="272"/>
      <c r="BB58" s="272"/>
      <c r="BC58" s="272"/>
      <c r="BD58" s="272"/>
      <c r="BE58" s="272"/>
      <c r="BF58" s="272"/>
    </row>
    <row r="59" spans="1:58">
      <c r="A59" s="338" t="s">
        <v>398</v>
      </c>
      <c r="B59" s="336"/>
      <c r="C59" s="335"/>
      <c r="D59" s="335">
        <v>6.3473364372361368E-2</v>
      </c>
      <c r="E59" s="335">
        <v>0.13358990080900998</v>
      </c>
      <c r="F59" s="5">
        <v>0</v>
      </c>
      <c r="G59" s="5">
        <v>0</v>
      </c>
      <c r="H59" s="94">
        <v>-0.45688455758976071</v>
      </c>
      <c r="I59" s="94">
        <v>-0.19013413324045894</v>
      </c>
      <c r="J59" s="145">
        <v>-0.14035426420194017</v>
      </c>
      <c r="K59" s="207">
        <v>39689</v>
      </c>
      <c r="L59" s="207">
        <v>39689</v>
      </c>
      <c r="M59" s="145">
        <v>0</v>
      </c>
      <c r="N59" s="272"/>
      <c r="O59" s="338" t="s">
        <v>398</v>
      </c>
      <c r="P59" s="336"/>
      <c r="Q59" s="335"/>
      <c r="R59" s="335">
        <v>6.3473364372361368E-2</v>
      </c>
      <c r="S59" s="335">
        <v>0.13358990080900998</v>
      </c>
      <c r="T59" s="5">
        <v>0</v>
      </c>
      <c r="U59" s="5">
        <v>0</v>
      </c>
      <c r="V59" s="94">
        <v>-0.45688455758976071</v>
      </c>
      <c r="W59" s="94">
        <v>-0.19013413324045894</v>
      </c>
      <c r="X59" s="145">
        <v>-0.14035426420194017</v>
      </c>
      <c r="Y59" s="207">
        <v>39689</v>
      </c>
      <c r="Z59" s="207">
        <v>39689</v>
      </c>
      <c r="AA59" s="145">
        <v>0</v>
      </c>
      <c r="AB59" s="272"/>
      <c r="AC59" s="272"/>
      <c r="AD59" s="272"/>
      <c r="AE59" s="272"/>
      <c r="AF59" s="272"/>
      <c r="AG59" s="272"/>
      <c r="AH59" s="272"/>
      <c r="AI59" s="272"/>
      <c r="AJ59" s="272"/>
      <c r="AK59" s="272"/>
      <c r="AL59" s="272"/>
      <c r="AM59" s="272"/>
      <c r="AN59" s="272"/>
      <c r="AO59" s="272"/>
      <c r="AP59" s="272"/>
      <c r="AQ59" s="272"/>
      <c r="AR59" s="272"/>
      <c r="AS59" s="272"/>
      <c r="AT59" s="272"/>
      <c r="AU59" s="272"/>
      <c r="AV59" s="272"/>
      <c r="AW59" s="272"/>
      <c r="AX59" s="272"/>
      <c r="AY59" s="272"/>
      <c r="AZ59" s="272"/>
      <c r="BA59" s="272"/>
      <c r="BB59" s="272"/>
      <c r="BC59" s="272"/>
      <c r="BD59" s="272"/>
      <c r="BE59" s="272"/>
      <c r="BF59" s="272"/>
    </row>
    <row r="60" spans="1:58">
      <c r="A60" s="144" t="s">
        <v>292</v>
      </c>
      <c r="B60" s="336">
        <v>6.5234750390894672E-2</v>
      </c>
      <c r="C60" s="335"/>
      <c r="D60" s="337"/>
      <c r="E60" s="337"/>
      <c r="F60" s="4"/>
      <c r="G60" s="4"/>
      <c r="H60" s="4"/>
      <c r="I60" s="3"/>
      <c r="J60" s="3"/>
      <c r="K60" s="3"/>
      <c r="L60" s="3"/>
      <c r="M60" s="3"/>
      <c r="N60" s="272"/>
      <c r="O60" s="144" t="s">
        <v>292</v>
      </c>
      <c r="P60" s="336">
        <v>6.5234750390894672E-2</v>
      </c>
      <c r="Q60" s="335"/>
      <c r="R60" s="337"/>
      <c r="S60" s="337"/>
      <c r="T60" s="4"/>
      <c r="U60" s="4"/>
      <c r="V60" s="4"/>
      <c r="W60" s="3"/>
      <c r="X60" s="3"/>
      <c r="Y60" s="3"/>
      <c r="Z60" s="3"/>
      <c r="AA60" s="3"/>
      <c r="AB60" s="272"/>
      <c r="AC60" s="272"/>
      <c r="AD60" s="272"/>
      <c r="AE60" s="272"/>
      <c r="AF60" s="272"/>
      <c r="AG60" s="272"/>
      <c r="AH60" s="272"/>
      <c r="AI60" s="272"/>
      <c r="AJ60" s="272"/>
      <c r="AK60" s="272"/>
      <c r="AL60" s="272"/>
      <c r="AM60" s="272"/>
      <c r="AN60" s="272"/>
      <c r="AO60" s="272"/>
      <c r="AP60" s="272"/>
      <c r="AQ60" s="272"/>
      <c r="AR60" s="272"/>
      <c r="AS60" s="272"/>
      <c r="AT60" s="272"/>
      <c r="AU60" s="272"/>
      <c r="AV60" s="272"/>
      <c r="AW60" s="272"/>
      <c r="AX60" s="272"/>
      <c r="AY60" s="272"/>
      <c r="AZ60" s="272"/>
      <c r="BA60" s="272"/>
      <c r="BB60" s="272"/>
      <c r="BC60" s="272"/>
      <c r="BD60" s="272"/>
      <c r="BE60" s="272"/>
      <c r="BF60" s="272"/>
    </row>
    <row r="61" spans="1:58">
      <c r="A61" s="1"/>
      <c r="B61" s="145"/>
      <c r="C61" s="4"/>
      <c r="D61" s="4"/>
      <c r="E61" s="4"/>
      <c r="F61" s="4"/>
      <c r="G61" s="5"/>
      <c r="H61" s="4"/>
      <c r="I61" s="3"/>
      <c r="J61" s="3"/>
      <c r="K61" s="3"/>
      <c r="L61" s="3"/>
      <c r="M61" s="3"/>
      <c r="N61" s="272"/>
      <c r="O61" s="1"/>
      <c r="P61" s="145"/>
      <c r="Q61" s="4"/>
      <c r="R61" s="4"/>
      <c r="S61" s="4"/>
      <c r="T61" s="4"/>
      <c r="U61" s="5"/>
      <c r="V61" s="4"/>
      <c r="W61" s="3"/>
      <c r="X61" s="3"/>
      <c r="Y61" s="3"/>
      <c r="Z61" s="3"/>
      <c r="AA61" s="3"/>
      <c r="AB61" s="272"/>
      <c r="AC61" s="272"/>
      <c r="AD61" s="272"/>
      <c r="AE61" s="272"/>
      <c r="AF61" s="272"/>
      <c r="AG61" s="272"/>
      <c r="AH61" s="272"/>
      <c r="AI61" s="272"/>
      <c r="AJ61" s="272"/>
      <c r="AK61" s="272"/>
      <c r="AL61" s="272"/>
      <c r="AM61" s="272"/>
      <c r="AN61" s="272"/>
      <c r="AO61" s="272"/>
      <c r="AP61" s="272"/>
      <c r="AQ61" s="272"/>
      <c r="AR61" s="272"/>
      <c r="AS61" s="272"/>
      <c r="AT61" s="272"/>
      <c r="AU61" s="272"/>
      <c r="AV61" s="272"/>
      <c r="AW61" s="272"/>
      <c r="AX61" s="272"/>
      <c r="AY61" s="272"/>
      <c r="AZ61" s="272"/>
      <c r="BA61" s="272"/>
      <c r="BB61" s="272"/>
      <c r="BC61" s="272"/>
      <c r="BD61" s="272"/>
      <c r="BE61" s="272"/>
      <c r="BF61" s="272"/>
    </row>
    <row r="62" spans="1:58">
      <c r="A62" s="209" t="s">
        <v>0</v>
      </c>
      <c r="B62" s="267">
        <v>0.99995256628281204</v>
      </c>
      <c r="C62" s="211"/>
      <c r="D62" s="211"/>
      <c r="E62" s="211"/>
      <c r="F62" s="15">
        <v>3.4577109746284702E-2</v>
      </c>
      <c r="G62" s="15">
        <v>5.9060621251202712E-2</v>
      </c>
      <c r="H62" s="19">
        <v>9.44302587431914E-2</v>
      </c>
      <c r="I62" s="19">
        <v>9.5390453673236009E-2</v>
      </c>
      <c r="J62" s="200">
        <v>-0.16710664327266769</v>
      </c>
      <c r="K62" s="208">
        <v>39386</v>
      </c>
      <c r="L62" s="208">
        <v>39813</v>
      </c>
      <c r="M62" s="3"/>
      <c r="N62" s="272"/>
      <c r="O62" s="209" t="s">
        <v>0</v>
      </c>
      <c r="P62" s="267">
        <v>0.99995256628281204</v>
      </c>
      <c r="Q62" s="211"/>
      <c r="R62" s="211"/>
      <c r="S62" s="211"/>
      <c r="T62" s="15">
        <v>3.3986459127094179E-2</v>
      </c>
      <c r="U62" s="15">
        <v>5.9060621251202712E-2</v>
      </c>
      <c r="V62" s="19">
        <v>8.4429506860167564E-2</v>
      </c>
      <c r="W62" s="19">
        <v>8.9251001047667075E-2</v>
      </c>
      <c r="X62" s="200">
        <v>-0.16710664327266769</v>
      </c>
      <c r="Y62" s="208">
        <v>39386</v>
      </c>
      <c r="Z62" s="208">
        <v>39813</v>
      </c>
      <c r="AA62" s="3"/>
      <c r="AB62" s="272"/>
      <c r="AC62" s="272"/>
      <c r="AD62" s="272"/>
      <c r="AE62" s="272"/>
      <c r="AF62" s="272"/>
      <c r="AG62" s="272"/>
      <c r="AH62" s="272"/>
      <c r="AI62" s="272"/>
      <c r="AJ62" s="272"/>
      <c r="AK62" s="272"/>
      <c r="AL62" s="272"/>
      <c r="AM62" s="272"/>
      <c r="AN62" s="272"/>
      <c r="AO62" s="272"/>
      <c r="AP62" s="272"/>
      <c r="AQ62" s="272"/>
      <c r="AR62" s="272"/>
      <c r="AS62" s="272"/>
      <c r="AT62" s="272"/>
      <c r="AU62" s="272"/>
      <c r="AV62" s="272"/>
      <c r="AW62" s="272"/>
      <c r="AX62" s="272"/>
      <c r="AY62" s="272"/>
      <c r="AZ62" s="272"/>
      <c r="BA62" s="272"/>
      <c r="BB62" s="272"/>
      <c r="BC62" s="272"/>
      <c r="BD62" s="272"/>
      <c r="BE62" s="272"/>
      <c r="BF62" s="272"/>
    </row>
    <row r="63" spans="1:58">
      <c r="F63" s="258"/>
      <c r="N63" s="272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  <c r="AF63" s="272"/>
      <c r="AG63" s="272"/>
      <c r="AH63" s="272"/>
      <c r="AI63" s="272"/>
      <c r="AJ63" s="272"/>
      <c r="AK63" s="272"/>
      <c r="AL63" s="272"/>
      <c r="AM63" s="272"/>
      <c r="AN63" s="272"/>
      <c r="AO63" s="272"/>
      <c r="AP63" s="272"/>
      <c r="AQ63" s="272"/>
      <c r="AR63" s="272"/>
      <c r="AS63" s="272"/>
      <c r="AT63" s="272"/>
      <c r="AU63" s="272"/>
      <c r="AV63" s="272"/>
      <c r="AW63" s="272"/>
      <c r="AX63" s="272"/>
      <c r="AY63" s="272"/>
      <c r="AZ63" s="272"/>
      <c r="BA63" s="272"/>
      <c r="BB63" s="272"/>
      <c r="BC63" s="272"/>
      <c r="BD63" s="272"/>
      <c r="BE63" s="272"/>
      <c r="BF63" s="272"/>
    </row>
    <row r="64" spans="1:58">
      <c r="F64" s="258"/>
      <c r="N64" s="272"/>
      <c r="O64" s="272"/>
      <c r="P64" s="272"/>
      <c r="Q64" s="272"/>
      <c r="R64" s="272"/>
      <c r="S64" s="272"/>
      <c r="T64" s="272"/>
      <c r="U64" s="343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  <c r="AF64" s="272"/>
      <c r="AG64" s="272"/>
      <c r="AH64" s="272"/>
      <c r="AI64" s="272"/>
      <c r="AJ64" s="272"/>
      <c r="AK64" s="272"/>
      <c r="AL64" s="272"/>
      <c r="AM64" s="272"/>
      <c r="AN64" s="272"/>
      <c r="AO64" s="272"/>
      <c r="AP64" s="272"/>
      <c r="AQ64" s="272"/>
      <c r="AR64" s="272"/>
      <c r="AS64" s="272"/>
      <c r="AT64" s="272"/>
      <c r="AU64" s="272"/>
      <c r="AV64" s="272"/>
      <c r="AW64" s="272"/>
      <c r="AX64" s="272"/>
      <c r="AY64" s="272"/>
      <c r="AZ64" s="272"/>
      <c r="BA64" s="272"/>
      <c r="BB64" s="272"/>
      <c r="BC64" s="272"/>
      <c r="BD64" s="272"/>
      <c r="BE64" s="272"/>
      <c r="BF64" s="272"/>
    </row>
    <row r="65" spans="1:58">
      <c r="F65" s="258"/>
      <c r="N65" s="272"/>
      <c r="O65" s="272"/>
      <c r="P65" s="272"/>
      <c r="Q65" s="272"/>
      <c r="R65" s="272"/>
      <c r="S65" s="272"/>
      <c r="T65" s="272"/>
      <c r="U65" s="343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  <c r="AF65" s="272"/>
      <c r="AG65" s="272"/>
      <c r="AH65" s="272"/>
      <c r="AI65" s="272"/>
      <c r="AJ65" s="272"/>
      <c r="AK65" s="272"/>
      <c r="AL65" s="272"/>
      <c r="AM65" s="272"/>
      <c r="AN65" s="272"/>
      <c r="AO65" s="272"/>
      <c r="AP65" s="272"/>
      <c r="AQ65" s="272"/>
      <c r="AR65" s="272"/>
      <c r="AS65" s="272"/>
      <c r="AT65" s="272"/>
      <c r="AU65" s="272"/>
      <c r="AV65" s="272"/>
      <c r="AW65" s="272"/>
      <c r="AX65" s="272"/>
      <c r="AY65" s="272"/>
      <c r="AZ65" s="272"/>
      <c r="BA65" s="272"/>
      <c r="BB65" s="272"/>
      <c r="BC65" s="272"/>
      <c r="BD65" s="272"/>
      <c r="BE65" s="272"/>
      <c r="BF65" s="272"/>
    </row>
    <row r="66" spans="1:58">
      <c r="F66" s="258"/>
      <c r="N66" s="272"/>
      <c r="O66" s="272"/>
      <c r="P66" s="272"/>
      <c r="Q66" s="272"/>
      <c r="R66" s="272"/>
      <c r="S66" s="272"/>
      <c r="T66" s="272"/>
      <c r="U66" s="343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  <c r="AF66" s="272"/>
      <c r="AG66" s="272"/>
      <c r="AH66" s="272"/>
      <c r="AI66" s="272"/>
      <c r="AJ66" s="272"/>
      <c r="AK66" s="272"/>
      <c r="AL66" s="272"/>
      <c r="AM66" s="272"/>
      <c r="AN66" s="272"/>
      <c r="AO66" s="272"/>
      <c r="AP66" s="272"/>
      <c r="AQ66" s="272"/>
      <c r="AR66" s="272"/>
      <c r="AS66" s="272"/>
      <c r="AT66" s="272"/>
      <c r="AU66" s="272"/>
      <c r="AV66" s="272"/>
      <c r="AW66" s="272"/>
      <c r="AX66" s="272"/>
      <c r="AY66" s="272"/>
      <c r="AZ66" s="272"/>
      <c r="BA66" s="272"/>
      <c r="BB66" s="272"/>
      <c r="BC66" s="272"/>
      <c r="BD66" s="272"/>
      <c r="BE66" s="272"/>
      <c r="BF66" s="272"/>
    </row>
    <row r="67" spans="1:58">
      <c r="F67" s="258"/>
      <c r="N67" s="272"/>
      <c r="O67" s="146"/>
      <c r="P67" s="146"/>
      <c r="Q67" s="146"/>
      <c r="R67" s="146"/>
      <c r="S67" s="146"/>
      <c r="T67" s="272"/>
      <c r="U67" s="343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  <c r="AF67" s="272"/>
      <c r="AG67" s="272"/>
      <c r="AH67" s="272"/>
      <c r="AI67" s="272"/>
      <c r="AJ67" s="272"/>
      <c r="AK67" s="272"/>
      <c r="AL67" s="272"/>
      <c r="AM67" s="272"/>
      <c r="AN67" s="272"/>
      <c r="AO67" s="272"/>
      <c r="AP67" s="272"/>
      <c r="AQ67" s="272"/>
      <c r="AR67" s="272"/>
      <c r="AS67" s="272"/>
      <c r="AT67" s="272"/>
      <c r="AU67" s="272"/>
      <c r="AV67" s="272"/>
      <c r="AW67" s="272"/>
      <c r="AX67" s="272"/>
      <c r="AY67" s="272"/>
      <c r="AZ67" s="272"/>
      <c r="BA67" s="272"/>
      <c r="BB67" s="272"/>
      <c r="BC67" s="272"/>
      <c r="BD67" s="272"/>
      <c r="BE67" s="272"/>
      <c r="BF67" s="272"/>
    </row>
    <row r="68" spans="1:58">
      <c r="F68" s="258"/>
      <c r="N68" s="272"/>
      <c r="O68" s="146"/>
      <c r="P68" s="146"/>
      <c r="Q68" s="146"/>
      <c r="R68" s="146"/>
      <c r="S68" s="146"/>
      <c r="T68" s="272"/>
      <c r="U68" s="343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  <c r="AF68" s="272"/>
      <c r="AG68" s="272"/>
      <c r="AH68" s="272"/>
      <c r="AI68" s="272"/>
      <c r="AJ68" s="272"/>
      <c r="AK68" s="272"/>
      <c r="AL68" s="272"/>
      <c r="AM68" s="272"/>
      <c r="AN68" s="272"/>
      <c r="AO68" s="272"/>
      <c r="AP68" s="272"/>
      <c r="AQ68" s="272"/>
      <c r="AR68" s="272"/>
      <c r="AS68" s="272"/>
      <c r="AT68" s="272"/>
      <c r="AU68" s="272"/>
      <c r="AV68" s="272"/>
      <c r="AW68" s="272"/>
      <c r="AX68" s="272"/>
      <c r="AY68" s="272"/>
      <c r="AZ68" s="272"/>
      <c r="BA68" s="272"/>
      <c r="BB68" s="272"/>
      <c r="BC68" s="272"/>
      <c r="BD68" s="272"/>
      <c r="BE68" s="272"/>
      <c r="BF68" s="272"/>
    </row>
    <row r="69" spans="1:58">
      <c r="F69" s="258"/>
      <c r="N69" s="272"/>
      <c r="O69" s="146"/>
      <c r="P69" s="146"/>
      <c r="Q69" s="146"/>
      <c r="R69" s="146"/>
      <c r="S69" s="146"/>
      <c r="T69" s="272"/>
      <c r="U69" s="343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  <c r="AF69" s="272"/>
      <c r="AG69" s="272"/>
      <c r="AH69" s="272"/>
      <c r="AI69" s="272"/>
      <c r="AJ69" s="272"/>
      <c r="AK69" s="272"/>
      <c r="AL69" s="272"/>
      <c r="AM69" s="272"/>
      <c r="AN69" s="272"/>
      <c r="AO69" s="272"/>
      <c r="AP69" s="272"/>
      <c r="AQ69" s="272"/>
      <c r="AR69" s="272"/>
      <c r="AS69" s="272"/>
      <c r="AT69" s="272"/>
      <c r="AU69" s="272"/>
      <c r="AV69" s="272"/>
      <c r="AW69" s="272"/>
      <c r="AX69" s="272"/>
      <c r="AY69" s="272"/>
      <c r="AZ69" s="272"/>
      <c r="BA69" s="272"/>
      <c r="BB69" s="272"/>
      <c r="BC69" s="272"/>
      <c r="BD69" s="272"/>
      <c r="BE69" s="272"/>
      <c r="BF69" s="272"/>
    </row>
    <row r="70" spans="1:58" ht="38.25">
      <c r="A70" s="213" t="s">
        <v>378</v>
      </c>
      <c r="B70" s="214" t="s">
        <v>1</v>
      </c>
      <c r="C70" s="214" t="s">
        <v>3</v>
      </c>
      <c r="D70" s="214" t="s">
        <v>316</v>
      </c>
      <c r="E70" s="214" t="s">
        <v>317</v>
      </c>
      <c r="F70" s="214" t="s">
        <v>4</v>
      </c>
      <c r="G70" s="214" t="s">
        <v>5</v>
      </c>
      <c r="H70" s="214" t="s">
        <v>24</v>
      </c>
      <c r="I70" s="214" t="s">
        <v>25</v>
      </c>
      <c r="J70" s="214" t="s">
        <v>312</v>
      </c>
      <c r="K70" s="214"/>
      <c r="L70" s="214"/>
      <c r="M70" s="214"/>
      <c r="N70" s="272"/>
      <c r="O70" s="213" t="s">
        <v>409</v>
      </c>
      <c r="P70" s="214" t="s">
        <v>1</v>
      </c>
      <c r="Q70" s="214" t="s">
        <v>3</v>
      </c>
      <c r="R70" s="214" t="s">
        <v>316</v>
      </c>
      <c r="S70" s="214" t="s">
        <v>317</v>
      </c>
      <c r="T70" s="214" t="s">
        <v>4</v>
      </c>
      <c r="U70" s="214" t="s">
        <v>5</v>
      </c>
      <c r="V70" s="214" t="s">
        <v>24</v>
      </c>
      <c r="W70" s="214" t="s">
        <v>25</v>
      </c>
      <c r="X70" s="214" t="s">
        <v>312</v>
      </c>
      <c r="Y70" s="214"/>
      <c r="Z70" s="214"/>
      <c r="AA70" s="214"/>
      <c r="AB70" s="272"/>
      <c r="AC70" s="272"/>
      <c r="AD70" s="272"/>
      <c r="AE70" s="272"/>
      <c r="AF70" s="272"/>
      <c r="AG70" s="272"/>
      <c r="AH70" s="272"/>
      <c r="AI70" s="272"/>
      <c r="AJ70" s="272"/>
      <c r="AK70" s="272"/>
      <c r="AL70" s="272"/>
      <c r="AM70" s="272"/>
      <c r="AN70" s="272"/>
      <c r="AO70" s="272"/>
      <c r="AP70" s="272"/>
      <c r="AQ70" s="272"/>
      <c r="AR70" s="272"/>
      <c r="AS70" s="272"/>
      <c r="AT70" s="272"/>
      <c r="AU70" s="272"/>
      <c r="AV70" s="272"/>
      <c r="AW70" s="272"/>
      <c r="AX70" s="272"/>
      <c r="AY70" s="272"/>
      <c r="AZ70" s="272"/>
      <c r="BA70" s="272"/>
      <c r="BB70" s="272"/>
      <c r="BC70" s="272"/>
      <c r="BD70" s="272"/>
      <c r="BE70" s="272"/>
      <c r="BF70" s="272"/>
    </row>
    <row r="71" spans="1:58">
      <c r="A71" s="144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272"/>
      <c r="O71" s="144"/>
      <c r="P71" s="190"/>
      <c r="Q71" s="190"/>
      <c r="R71" s="190"/>
      <c r="S71" s="190"/>
      <c r="T71" s="190"/>
      <c r="U71" s="190"/>
      <c r="V71" s="190"/>
      <c r="W71" s="190"/>
      <c r="X71" s="190"/>
      <c r="Y71" s="190"/>
      <c r="Z71" s="190"/>
      <c r="AA71" s="190"/>
      <c r="AB71" s="272"/>
      <c r="AC71" s="272"/>
      <c r="AD71" s="272"/>
      <c r="AE71" s="272"/>
      <c r="AF71" s="272"/>
      <c r="AG71" s="272"/>
      <c r="AH71" s="272"/>
      <c r="AI71" s="272"/>
      <c r="AJ71" s="272"/>
      <c r="AK71" s="272"/>
      <c r="AL71" s="272"/>
      <c r="AM71" s="272"/>
      <c r="AN71" s="272"/>
      <c r="AO71" s="272"/>
      <c r="AP71" s="272"/>
      <c r="AQ71" s="272"/>
      <c r="AR71" s="272"/>
      <c r="AS71" s="272"/>
      <c r="AT71" s="272"/>
      <c r="AU71" s="272"/>
      <c r="AV71" s="272"/>
      <c r="AW71" s="272"/>
      <c r="AX71" s="272"/>
      <c r="AY71" s="272"/>
      <c r="AZ71" s="272"/>
      <c r="BA71" s="272"/>
      <c r="BB71" s="272"/>
      <c r="BC71" s="272"/>
      <c r="BD71" s="272"/>
      <c r="BE71" s="272"/>
      <c r="BF71" s="272"/>
    </row>
    <row r="72" spans="1:58">
      <c r="A72" s="144" t="s">
        <v>303</v>
      </c>
      <c r="B72" s="193"/>
      <c r="C72" s="278">
        <v>0.27083333333333331</v>
      </c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272"/>
      <c r="O72" s="144" t="s">
        <v>303</v>
      </c>
      <c r="P72" s="193"/>
      <c r="Q72" s="278">
        <v>0.27083333333333331</v>
      </c>
      <c r="R72" s="193"/>
      <c r="S72" s="193"/>
      <c r="T72" s="193"/>
      <c r="U72" s="193"/>
      <c r="V72" s="193"/>
      <c r="W72" s="193"/>
      <c r="X72" s="193"/>
      <c r="Y72" s="193"/>
      <c r="Z72" s="193"/>
      <c r="AA72" s="193"/>
      <c r="AB72" s="272"/>
      <c r="AC72" s="272"/>
      <c r="AD72" s="272"/>
      <c r="AE72" s="272"/>
      <c r="AF72" s="272"/>
      <c r="AG72" s="272"/>
      <c r="AH72" s="272"/>
      <c r="AI72" s="272"/>
      <c r="AJ72" s="272"/>
      <c r="AK72" s="272"/>
      <c r="AL72" s="272"/>
      <c r="AM72" s="272"/>
      <c r="AN72" s="272"/>
      <c r="AO72" s="272"/>
      <c r="AP72" s="272"/>
      <c r="AQ72" s="272"/>
      <c r="AR72" s="272"/>
      <c r="AS72" s="272"/>
      <c r="AT72" s="272"/>
      <c r="AU72" s="272"/>
      <c r="AV72" s="272"/>
      <c r="AW72" s="272"/>
      <c r="AX72" s="272"/>
      <c r="AY72" s="272"/>
      <c r="AZ72" s="272"/>
      <c r="BA72" s="272"/>
      <c r="BB72" s="272"/>
      <c r="BC72" s="272"/>
      <c r="BD72" s="272"/>
      <c r="BE72" s="272"/>
      <c r="BF72" s="272"/>
    </row>
    <row r="73" spans="1:58">
      <c r="A73" s="144"/>
      <c r="B73" s="4"/>
      <c r="C73" s="4"/>
      <c r="D73" s="4"/>
      <c r="E73" s="4"/>
      <c r="F73" s="4"/>
      <c r="G73" s="4"/>
      <c r="H73" s="4"/>
      <c r="I73" s="4"/>
      <c r="J73" s="3"/>
      <c r="K73" s="3"/>
      <c r="L73" s="3"/>
      <c r="M73" s="3"/>
      <c r="N73" s="272"/>
      <c r="O73" s="144"/>
      <c r="P73" s="4"/>
      <c r="Q73" s="4"/>
      <c r="R73" s="4"/>
      <c r="S73" s="4"/>
      <c r="T73" s="4"/>
      <c r="U73" s="4"/>
      <c r="V73" s="4"/>
      <c r="W73" s="4"/>
      <c r="X73" s="3"/>
      <c r="Y73" s="3"/>
      <c r="Z73" s="3"/>
      <c r="AA73" s="3"/>
      <c r="AB73" s="272"/>
      <c r="AC73" s="272"/>
      <c r="AD73" s="272"/>
      <c r="AE73" s="272"/>
      <c r="AF73" s="272"/>
      <c r="AG73" s="272"/>
      <c r="AH73" s="272"/>
      <c r="AI73" s="272"/>
      <c r="AJ73" s="272"/>
      <c r="AK73" s="272"/>
      <c r="AL73" s="272"/>
      <c r="AM73" s="272"/>
      <c r="AN73" s="272"/>
      <c r="AO73" s="272"/>
      <c r="AP73" s="272"/>
      <c r="AQ73" s="272"/>
      <c r="AR73" s="272"/>
      <c r="AS73" s="272"/>
      <c r="AT73" s="272"/>
      <c r="AU73" s="272"/>
      <c r="AV73" s="272"/>
      <c r="AW73" s="272"/>
      <c r="AX73" s="272"/>
      <c r="AY73" s="272"/>
      <c r="AZ73" s="272"/>
      <c r="BA73" s="272"/>
      <c r="BB73" s="272"/>
      <c r="BC73" s="272"/>
      <c r="BD73" s="272"/>
      <c r="BE73" s="272"/>
      <c r="BF73" s="272"/>
    </row>
    <row r="74" spans="1:58">
      <c r="A74" s="144" t="s">
        <v>7</v>
      </c>
      <c r="B74" s="336">
        <v>0.23987579151002175</v>
      </c>
      <c r="C74" s="335">
        <v>0.13924999999999996</v>
      </c>
      <c r="D74" s="335">
        <v>4.2299999999999997E-2</v>
      </c>
      <c r="E74" s="335">
        <v>9.8500000000000004E-2</v>
      </c>
      <c r="F74" s="5">
        <v>2.3627765463737144E-2</v>
      </c>
      <c r="G74" s="5">
        <v>1.0146745980873919E-2</v>
      </c>
      <c r="H74" s="94">
        <v>2.6063829787234036</v>
      </c>
      <c r="I74" s="94">
        <v>-1.3358714043993234</v>
      </c>
      <c r="J74" s="145">
        <v>-4.8374435795119762E-2</v>
      </c>
      <c r="K74" s="207">
        <v>40786</v>
      </c>
      <c r="L74" s="207">
        <v>40847</v>
      </c>
      <c r="M74" s="145">
        <v>-1.1603856075205081E-2</v>
      </c>
      <c r="N74" s="272"/>
      <c r="O74" s="144" t="s">
        <v>7</v>
      </c>
      <c r="P74" s="336">
        <v>0.23987579151002175</v>
      </c>
      <c r="Q74" s="335">
        <v>0.13924999999999996</v>
      </c>
      <c r="R74" s="335">
        <v>4.2299999999999997E-2</v>
      </c>
      <c r="S74" s="335">
        <v>9.8500000000000004E-2</v>
      </c>
      <c r="T74" s="5">
        <v>2.3627765463737144E-2</v>
      </c>
      <c r="U74" s="5">
        <v>1.0146745980873919E-2</v>
      </c>
      <c r="V74" s="94">
        <v>2.6063829787234036</v>
      </c>
      <c r="W74" s="94">
        <v>-1.3358714043993234</v>
      </c>
      <c r="X74" s="145">
        <v>-4.8374435795119762E-2</v>
      </c>
      <c r="Y74" s="207">
        <v>40786</v>
      </c>
      <c r="Z74" s="207">
        <v>40847</v>
      </c>
      <c r="AA74" s="145">
        <v>-1.1603856075205081E-2</v>
      </c>
      <c r="AB74" s="272"/>
      <c r="AC74" s="272"/>
      <c r="AD74" s="272"/>
      <c r="AE74" s="272"/>
      <c r="AF74" s="272"/>
      <c r="AG74" s="272"/>
      <c r="AH74" s="272"/>
      <c r="AI74" s="272"/>
      <c r="AJ74" s="272"/>
      <c r="AK74" s="272"/>
      <c r="AL74" s="272"/>
      <c r="AM74" s="272"/>
      <c r="AN74" s="272"/>
      <c r="AO74" s="272"/>
      <c r="AP74" s="272"/>
      <c r="AQ74" s="272"/>
      <c r="AR74" s="272"/>
      <c r="AS74" s="272"/>
      <c r="AT74" s="272"/>
      <c r="AU74" s="272"/>
      <c r="AV74" s="272"/>
      <c r="AW74" s="272"/>
      <c r="AX74" s="272"/>
      <c r="AY74" s="272"/>
      <c r="AZ74" s="272"/>
      <c r="BA74" s="272"/>
      <c r="BB74" s="272"/>
      <c r="BC74" s="272"/>
      <c r="BD74" s="272"/>
      <c r="BE74" s="272"/>
      <c r="BF74" s="272"/>
    </row>
    <row r="75" spans="1:58">
      <c r="A75" s="1" t="s">
        <v>8</v>
      </c>
      <c r="B75" s="336">
        <v>0</v>
      </c>
      <c r="C75" s="335">
        <v>0</v>
      </c>
      <c r="D75" s="335">
        <v>4.2299999999999997E-2</v>
      </c>
      <c r="E75" s="335">
        <v>9.8500000000000004E-2</v>
      </c>
      <c r="F75" s="5">
        <v>0</v>
      </c>
      <c r="G75" s="5">
        <v>0</v>
      </c>
      <c r="H75" s="94">
        <v>-0.68557919621749419</v>
      </c>
      <c r="I75" s="94">
        <v>-2.7495769881556682</v>
      </c>
      <c r="J75" s="145">
        <v>-4.8374435795119762E-2</v>
      </c>
      <c r="K75" s="207">
        <v>40786</v>
      </c>
      <c r="L75" s="207">
        <v>40847</v>
      </c>
      <c r="M75" s="145">
        <v>0</v>
      </c>
      <c r="N75" s="272"/>
      <c r="O75" s="1" t="s">
        <v>8</v>
      </c>
      <c r="P75" s="336">
        <v>0</v>
      </c>
      <c r="Q75" s="335">
        <v>0</v>
      </c>
      <c r="R75" s="335">
        <v>4.2299999999999997E-2</v>
      </c>
      <c r="S75" s="335">
        <v>9.8500000000000004E-2</v>
      </c>
      <c r="T75" s="5">
        <v>0</v>
      </c>
      <c r="U75" s="5">
        <v>0</v>
      </c>
      <c r="V75" s="94">
        <v>-0.68557919621749419</v>
      </c>
      <c r="W75" s="94">
        <v>-2.7495769881556682</v>
      </c>
      <c r="X75" s="145">
        <v>-4.8374435795119762E-2</v>
      </c>
      <c r="Y75" s="207">
        <v>40786</v>
      </c>
      <c r="Z75" s="207">
        <v>40847</v>
      </c>
      <c r="AA75" s="145">
        <v>0</v>
      </c>
      <c r="AB75" s="272"/>
      <c r="AC75" s="272"/>
      <c r="AD75" s="272"/>
      <c r="AE75" s="272"/>
      <c r="AF75" s="272"/>
      <c r="AG75" s="272"/>
      <c r="AH75" s="272"/>
      <c r="AI75" s="272"/>
      <c r="AJ75" s="272"/>
      <c r="AK75" s="272"/>
      <c r="AL75" s="272"/>
      <c r="AM75" s="272"/>
      <c r="AN75" s="272"/>
      <c r="AO75" s="272"/>
      <c r="AP75" s="272"/>
      <c r="AQ75" s="272"/>
      <c r="AR75" s="272"/>
      <c r="AS75" s="272"/>
      <c r="AT75" s="272"/>
      <c r="AU75" s="272"/>
      <c r="AV75" s="272"/>
      <c r="AW75" s="272"/>
      <c r="AX75" s="272"/>
      <c r="AY75" s="272"/>
      <c r="AZ75" s="272"/>
      <c r="BA75" s="272"/>
      <c r="BB75" s="272"/>
      <c r="BC75" s="272"/>
      <c r="BD75" s="272"/>
      <c r="BE75" s="272"/>
      <c r="BF75" s="272"/>
    </row>
    <row r="76" spans="1:58">
      <c r="A76" s="1" t="s">
        <v>9</v>
      </c>
      <c r="B76" s="336">
        <v>0.17583022434024639</v>
      </c>
      <c r="C76" s="335">
        <v>-6.2018845036840478E-2</v>
      </c>
      <c r="D76" s="335">
        <v>3.5099999999999999E-2</v>
      </c>
      <c r="E76" s="335">
        <v>0.10589999999999999</v>
      </c>
      <c r="F76" s="5">
        <v>1.8620420757632091E-2</v>
      </c>
      <c r="G76" s="5">
        <v>6.1716408743426486E-3</v>
      </c>
      <c r="H76" s="94">
        <v>-2.5931294882290734</v>
      </c>
      <c r="I76" s="94">
        <v>-3.1430800601527271</v>
      </c>
      <c r="J76" s="145">
        <v>-0.1242404770089392</v>
      </c>
      <c r="K76" s="207">
        <v>39843</v>
      </c>
      <c r="L76" s="207">
        <v>40056</v>
      </c>
      <c r="M76" s="145">
        <v>-2.1845230944621003E-2</v>
      </c>
      <c r="N76" s="272"/>
      <c r="O76" s="1" t="s">
        <v>9</v>
      </c>
      <c r="P76" s="336">
        <v>0.17583022434024639</v>
      </c>
      <c r="Q76" s="335">
        <v>-6.2018845036840478E-2</v>
      </c>
      <c r="R76" s="335">
        <v>3.5099999999999999E-2</v>
      </c>
      <c r="S76" s="335">
        <v>0.10589999999999999</v>
      </c>
      <c r="T76" s="5">
        <v>1.8620420757632091E-2</v>
      </c>
      <c r="U76" s="5">
        <v>6.1716408743426486E-3</v>
      </c>
      <c r="V76" s="94">
        <v>-2.5931294882290734</v>
      </c>
      <c r="W76" s="94">
        <v>-3.1430800601527271</v>
      </c>
      <c r="X76" s="145">
        <v>-0.1242404770089392</v>
      </c>
      <c r="Y76" s="207">
        <v>39843</v>
      </c>
      <c r="Z76" s="207">
        <v>40056</v>
      </c>
      <c r="AA76" s="145">
        <v>-2.1845230944621003E-2</v>
      </c>
      <c r="AB76" s="272"/>
      <c r="AC76" s="272"/>
      <c r="AD76" s="272"/>
      <c r="AE76" s="272"/>
      <c r="AF76" s="272"/>
      <c r="AG76" s="272"/>
      <c r="AH76" s="272"/>
      <c r="AI76" s="272"/>
      <c r="AJ76" s="272"/>
      <c r="AK76" s="272"/>
      <c r="AL76" s="272"/>
      <c r="AM76" s="272"/>
      <c r="AN76" s="272"/>
      <c r="AO76" s="272"/>
      <c r="AP76" s="272"/>
      <c r="AQ76" s="272"/>
      <c r="AR76" s="272"/>
      <c r="AS76" s="272"/>
      <c r="AT76" s="272"/>
      <c r="AU76" s="272"/>
      <c r="AV76" s="272"/>
      <c r="AW76" s="272"/>
      <c r="AX76" s="272"/>
      <c r="AY76" s="272"/>
      <c r="AZ76" s="272"/>
      <c r="BA76" s="272"/>
      <c r="BB76" s="272"/>
      <c r="BC76" s="272"/>
      <c r="BD76" s="272"/>
      <c r="BE76" s="272"/>
      <c r="BF76" s="272"/>
    </row>
    <row r="77" spans="1:58">
      <c r="A77" s="1" t="s">
        <v>10</v>
      </c>
      <c r="B77" s="336">
        <v>4.6356333965845403E-2</v>
      </c>
      <c r="C77" s="335">
        <v>-0.26476031694446944</v>
      </c>
      <c r="D77" s="335">
        <v>6.4358054875209916E-2</v>
      </c>
      <c r="E77" s="335">
        <v>0.13640159005740696</v>
      </c>
      <c r="F77" s="5">
        <v>6.3230776621734947E-3</v>
      </c>
      <c r="G77" s="5">
        <v>2.9834034851874357E-3</v>
      </c>
      <c r="H77" s="94">
        <v>-4.5644685426567024</v>
      </c>
      <c r="I77" s="94">
        <v>-3.9265938912617435</v>
      </c>
      <c r="J77" s="145">
        <v>-0.35355287131385105</v>
      </c>
      <c r="K77" s="207">
        <v>39233</v>
      </c>
      <c r="L77" s="207">
        <v>39721</v>
      </c>
      <c r="M77" s="145">
        <v>-1.6389414977208441E-2</v>
      </c>
      <c r="O77" s="1" t="s">
        <v>10</v>
      </c>
      <c r="P77" s="336">
        <v>4.6356333965845403E-2</v>
      </c>
      <c r="Q77" s="335">
        <v>-0.26476031694446944</v>
      </c>
      <c r="R77" s="335">
        <v>6.4358054875209916E-2</v>
      </c>
      <c r="S77" s="335">
        <v>0.13640159005740696</v>
      </c>
      <c r="T77" s="5">
        <v>6.3230776621734947E-3</v>
      </c>
      <c r="U77" s="5">
        <v>2.9834034851874357E-3</v>
      </c>
      <c r="V77" s="94">
        <v>-4.5644685426567024</v>
      </c>
      <c r="W77" s="94">
        <v>-3.9265938912617435</v>
      </c>
      <c r="X77" s="145">
        <v>-0.35355287131385105</v>
      </c>
      <c r="Y77" s="207">
        <v>39233</v>
      </c>
      <c r="Z77" s="207">
        <v>39721</v>
      </c>
      <c r="AA77" s="145">
        <v>-1.6389414977208441E-2</v>
      </c>
      <c r="AB77" s="272"/>
      <c r="AC77" s="272"/>
      <c r="AD77" s="272"/>
      <c r="AE77" s="272"/>
      <c r="AF77" s="272"/>
      <c r="AG77" s="272"/>
      <c r="AH77" s="272"/>
      <c r="AI77" s="272"/>
      <c r="AJ77" s="272"/>
      <c r="AK77" s="272"/>
      <c r="AL77" s="272"/>
      <c r="AM77" s="272"/>
      <c r="AN77" s="272"/>
      <c r="AO77" s="272"/>
      <c r="AP77" s="272"/>
      <c r="AQ77" s="272"/>
      <c r="AR77" s="272"/>
      <c r="AS77" s="272"/>
      <c r="AT77" s="272"/>
      <c r="AU77" s="272"/>
      <c r="AV77" s="272"/>
      <c r="AW77" s="272"/>
      <c r="AX77" s="272"/>
      <c r="AY77" s="272"/>
      <c r="AZ77" s="272"/>
      <c r="BA77" s="272"/>
      <c r="BB77" s="272"/>
      <c r="BC77" s="272"/>
      <c r="BD77" s="272"/>
      <c r="BE77" s="272"/>
      <c r="BF77" s="272"/>
    </row>
    <row r="78" spans="1:58">
      <c r="A78" s="12" t="s">
        <v>11</v>
      </c>
      <c r="B78" s="336">
        <v>6.7861625349356275E-2</v>
      </c>
      <c r="C78" s="335">
        <v>-0.23154362377418777</v>
      </c>
      <c r="D78" s="335">
        <v>4.1106344416393388E-2</v>
      </c>
      <c r="E78" s="335">
        <v>0.12411535340860394</v>
      </c>
      <c r="F78" s="5">
        <v>8.4226696131176303E-3</v>
      </c>
      <c r="G78" s="5">
        <v>2.7895433442668913E-3</v>
      </c>
      <c r="H78" s="94">
        <v>-6.3382825078038767</v>
      </c>
      <c r="I78" s="94">
        <v>-4.0476616575681055</v>
      </c>
      <c r="J78" s="145">
        <v>-0.28897458173929291</v>
      </c>
      <c r="K78" s="207">
        <v>39598</v>
      </c>
      <c r="L78" s="207">
        <v>39721</v>
      </c>
      <c r="M78" s="145">
        <v>-1.9610284801478826E-2</v>
      </c>
      <c r="O78" s="12" t="s">
        <v>11</v>
      </c>
      <c r="P78" s="336">
        <v>6.7861625349356275E-2</v>
      </c>
      <c r="Q78" s="335">
        <v>-0.23154362377418777</v>
      </c>
      <c r="R78" s="335">
        <v>4.1106344416393388E-2</v>
      </c>
      <c r="S78" s="335">
        <v>0.12411535340860394</v>
      </c>
      <c r="T78" s="5">
        <v>8.4226696131176303E-3</v>
      </c>
      <c r="U78" s="5">
        <v>2.7895433442668913E-3</v>
      </c>
      <c r="V78" s="94">
        <v>-6.3382825078038767</v>
      </c>
      <c r="W78" s="94">
        <v>-4.0476616575681055</v>
      </c>
      <c r="X78" s="145">
        <v>-0.28897458173929291</v>
      </c>
      <c r="Y78" s="207">
        <v>39598</v>
      </c>
      <c r="Z78" s="207">
        <v>39721</v>
      </c>
      <c r="AA78" s="145">
        <v>-1.9610284801478826E-2</v>
      </c>
      <c r="AB78" s="272"/>
      <c r="AC78" s="272"/>
      <c r="AD78" s="272"/>
      <c r="AE78" s="272"/>
      <c r="AF78" s="272"/>
      <c r="AG78" s="272"/>
      <c r="AH78" s="272"/>
      <c r="AI78" s="272"/>
      <c r="AJ78" s="272"/>
      <c r="AK78" s="272"/>
      <c r="AL78" s="272"/>
      <c r="AM78" s="272"/>
      <c r="AN78" s="272"/>
      <c r="AO78" s="272"/>
      <c r="AP78" s="272"/>
      <c r="AQ78" s="272"/>
      <c r="AR78" s="272"/>
      <c r="AS78" s="272"/>
      <c r="AT78" s="272"/>
      <c r="AU78" s="272"/>
      <c r="AV78" s="272"/>
      <c r="AW78" s="272"/>
      <c r="AX78" s="272"/>
      <c r="AY78" s="272"/>
      <c r="AZ78" s="272"/>
      <c r="BA78" s="272"/>
      <c r="BB78" s="272"/>
      <c r="BC78" s="272"/>
      <c r="BD78" s="272"/>
      <c r="BE78" s="272"/>
      <c r="BF78" s="272"/>
    </row>
    <row r="79" spans="1:58">
      <c r="A79" s="12" t="s">
        <v>12</v>
      </c>
      <c r="B79" s="336">
        <v>0.11380105704137826</v>
      </c>
      <c r="C79" s="335">
        <v>-0.25876150145263627</v>
      </c>
      <c r="D79" s="335">
        <v>8.7138349747630517E-2</v>
      </c>
      <c r="E79" s="335">
        <v>0.14685108970109187</v>
      </c>
      <c r="F79" s="5">
        <v>1.6711809235662511E-2</v>
      </c>
      <c r="G79" s="5">
        <v>9.9164363101216686E-3</v>
      </c>
      <c r="H79" s="94">
        <v>-3.3023519757494739</v>
      </c>
      <c r="I79" s="94">
        <v>-3.606339155289441</v>
      </c>
      <c r="J79" s="145">
        <v>-0.2950228536282396</v>
      </c>
      <c r="K79" s="207">
        <v>35915</v>
      </c>
      <c r="L79" s="207">
        <v>35976</v>
      </c>
      <c r="M79" s="145">
        <v>-3.3573912594257481E-2</v>
      </c>
      <c r="O79" s="12" t="s">
        <v>12</v>
      </c>
      <c r="P79" s="336">
        <v>0.11380105704137826</v>
      </c>
      <c r="Q79" s="335">
        <v>-0.25876150145263627</v>
      </c>
      <c r="R79" s="335">
        <v>8.7138349747630517E-2</v>
      </c>
      <c r="S79" s="335">
        <v>0.14685108970109187</v>
      </c>
      <c r="T79" s="5">
        <v>1.6711809235662511E-2</v>
      </c>
      <c r="U79" s="5">
        <v>9.9164363101216686E-3</v>
      </c>
      <c r="V79" s="94">
        <v>-3.3023519757494739</v>
      </c>
      <c r="W79" s="94">
        <v>-3.606339155289441</v>
      </c>
      <c r="X79" s="145">
        <v>-0.2950228536282396</v>
      </c>
      <c r="Y79" s="207">
        <v>35915</v>
      </c>
      <c r="Z79" s="207">
        <v>35976</v>
      </c>
      <c r="AA79" s="145">
        <v>-3.3573912594257481E-2</v>
      </c>
      <c r="AB79" s="272"/>
      <c r="AC79" s="272"/>
      <c r="AD79" s="272"/>
      <c r="AE79" s="272"/>
      <c r="AF79" s="272"/>
      <c r="AG79" s="272"/>
      <c r="AH79" s="272"/>
      <c r="AI79" s="272"/>
      <c r="AJ79" s="272"/>
      <c r="AK79" s="272"/>
      <c r="AL79" s="272"/>
      <c r="AM79" s="272"/>
      <c r="AN79" s="272"/>
      <c r="AO79" s="272"/>
      <c r="AP79" s="272"/>
      <c r="AQ79" s="272"/>
      <c r="AR79" s="272"/>
      <c r="AS79" s="272"/>
      <c r="AT79" s="272"/>
      <c r="AU79" s="272"/>
      <c r="AV79" s="272"/>
      <c r="AW79" s="272"/>
      <c r="AX79" s="272"/>
      <c r="AY79" s="272"/>
      <c r="AZ79" s="272"/>
      <c r="BA79" s="272"/>
      <c r="BB79" s="272"/>
      <c r="BC79" s="272"/>
      <c r="BD79" s="272"/>
      <c r="BE79" s="272"/>
      <c r="BF79" s="272"/>
    </row>
    <row r="80" spans="1:58">
      <c r="A80" s="12" t="s">
        <v>13</v>
      </c>
      <c r="B80" s="336">
        <v>0.10465708561553795</v>
      </c>
      <c r="C80" s="335">
        <v>-0.35630853040336241</v>
      </c>
      <c r="D80" s="335">
        <v>0.2135</v>
      </c>
      <c r="E80" s="335">
        <v>0.26040000000000002</v>
      </c>
      <c r="F80" s="5">
        <v>2.7252705094286084E-2</v>
      </c>
      <c r="G80" s="5">
        <v>2.2344287778917352E-2</v>
      </c>
      <c r="H80" s="94">
        <v>-1.8047237958002924</v>
      </c>
      <c r="I80" s="94">
        <v>-2.408378892998063</v>
      </c>
      <c r="J80" s="145">
        <v>-0.4932658830307915</v>
      </c>
      <c r="K80" s="207">
        <v>39386</v>
      </c>
      <c r="L80" s="207">
        <v>39813</v>
      </c>
      <c r="M80" s="145">
        <v>-5.1623769751577474E-2</v>
      </c>
      <c r="O80" s="12" t="s">
        <v>13</v>
      </c>
      <c r="P80" s="336">
        <v>0.10465708561553795</v>
      </c>
      <c r="Q80" s="342">
        <v>-0.1</v>
      </c>
      <c r="R80" s="335">
        <v>0.2135</v>
      </c>
      <c r="S80" s="335">
        <v>0.26040000000000002</v>
      </c>
      <c r="T80" s="5">
        <v>2.7252705094286084E-2</v>
      </c>
      <c r="U80" s="5">
        <v>2.2344287778917352E-2</v>
      </c>
      <c r="V80" s="94">
        <v>-0.60421545667447307</v>
      </c>
      <c r="W80" s="94">
        <v>-1.4240911418330773</v>
      </c>
      <c r="X80" s="145">
        <v>-0.4932658830307915</v>
      </c>
      <c r="Y80" s="207">
        <v>39386</v>
      </c>
      <c r="Z80" s="207">
        <v>39813</v>
      </c>
      <c r="AA80" s="145">
        <v>-5.1623769751577474E-2</v>
      </c>
      <c r="AB80" s="272"/>
      <c r="AC80" s="272"/>
      <c r="AD80" s="272"/>
      <c r="AE80" s="272"/>
      <c r="AF80" s="272"/>
      <c r="AG80" s="272"/>
      <c r="AH80" s="272"/>
      <c r="AI80" s="272"/>
      <c r="AJ80" s="272"/>
      <c r="AK80" s="272"/>
      <c r="AL80" s="272"/>
      <c r="AM80" s="272"/>
      <c r="AN80" s="272"/>
      <c r="AO80" s="272"/>
      <c r="AP80" s="272"/>
      <c r="AQ80" s="272"/>
      <c r="AR80" s="272"/>
      <c r="AS80" s="272"/>
      <c r="AT80" s="272"/>
      <c r="AU80" s="272"/>
      <c r="AV80" s="272"/>
      <c r="AW80" s="272"/>
      <c r="AX80" s="272"/>
      <c r="AY80" s="272"/>
      <c r="AZ80" s="272"/>
      <c r="BA80" s="272"/>
      <c r="BB80" s="272"/>
      <c r="BC80" s="272"/>
      <c r="BD80" s="272"/>
      <c r="BE80" s="272"/>
      <c r="BF80" s="272"/>
    </row>
    <row r="81" spans="1:58">
      <c r="A81" s="12" t="s">
        <v>14</v>
      </c>
      <c r="B81" s="336">
        <v>6.2581714534453228E-2</v>
      </c>
      <c r="C81" s="335">
        <v>-0.11942460101734256</v>
      </c>
      <c r="D81" s="335">
        <v>0.21639854582455037</v>
      </c>
      <c r="E81" s="335">
        <v>0.26131621075891404</v>
      </c>
      <c r="F81" s="5">
        <v>1.6353616504939373E-2</v>
      </c>
      <c r="G81" s="5">
        <v>1.3542592020462808E-2</v>
      </c>
      <c r="H81" s="94">
        <v>-0.68588539008797633</v>
      </c>
      <c r="I81" s="94">
        <v>-1.4934317821970919</v>
      </c>
      <c r="J81" s="145">
        <v>-0.56150024681872224</v>
      </c>
      <c r="K81" s="207">
        <v>39386</v>
      </c>
      <c r="L81" s="207">
        <v>39813</v>
      </c>
      <c r="M81" s="145">
        <v>-3.5139648157434304E-2</v>
      </c>
      <c r="O81" s="12" t="s">
        <v>14</v>
      </c>
      <c r="P81" s="336">
        <v>6.2581714534453228E-2</v>
      </c>
      <c r="Q81" s="342">
        <v>-0.1</v>
      </c>
      <c r="R81" s="335">
        <v>0.21639854582455037</v>
      </c>
      <c r="S81" s="335">
        <v>0.26131621075891404</v>
      </c>
      <c r="T81" s="5">
        <v>1.6353616504939373E-2</v>
      </c>
      <c r="U81" s="5">
        <v>1.3542592020462808E-2</v>
      </c>
      <c r="V81" s="94">
        <v>-0.59612230529769572</v>
      </c>
      <c r="W81" s="94">
        <v>-1.4190980814254113</v>
      </c>
      <c r="X81" s="145">
        <v>-0.56150024681872224</v>
      </c>
      <c r="Y81" s="207">
        <v>39386</v>
      </c>
      <c r="Z81" s="207">
        <v>39813</v>
      </c>
      <c r="AA81" s="145">
        <v>-3.5139648157434304E-2</v>
      </c>
      <c r="AB81" s="272"/>
      <c r="AC81" s="272"/>
      <c r="AD81" s="272"/>
      <c r="AE81" s="272"/>
      <c r="AF81" s="272"/>
      <c r="AG81" s="272"/>
      <c r="AH81" s="272"/>
      <c r="AI81" s="272"/>
      <c r="AJ81" s="272"/>
      <c r="AK81" s="272"/>
      <c r="AL81" s="272"/>
      <c r="AM81" s="272"/>
      <c r="AN81" s="272"/>
      <c r="AO81" s="272"/>
      <c r="AP81" s="272"/>
      <c r="AQ81" s="272"/>
      <c r="AR81" s="272"/>
      <c r="AS81" s="272"/>
      <c r="AT81" s="272"/>
      <c r="AU81" s="272"/>
      <c r="AV81" s="272"/>
      <c r="AW81" s="272"/>
      <c r="AX81" s="272"/>
      <c r="AY81" s="272"/>
      <c r="AZ81" s="272"/>
      <c r="BA81" s="272"/>
      <c r="BB81" s="272"/>
      <c r="BC81" s="272"/>
      <c r="BD81" s="272"/>
      <c r="BE81" s="272"/>
      <c r="BF81" s="272"/>
    </row>
    <row r="82" spans="1:58">
      <c r="A82" s="12" t="s">
        <v>15</v>
      </c>
      <c r="B82" s="336">
        <v>1.8540935663146001E-2</v>
      </c>
      <c r="C82" s="335">
        <v>-0.17455766093780789</v>
      </c>
      <c r="D82" s="335">
        <v>0.20700229555742852</v>
      </c>
      <c r="E82" s="335">
        <v>0.2613968487569337</v>
      </c>
      <c r="F82" s="5">
        <v>4.8465421553514137E-3</v>
      </c>
      <c r="G82" s="5">
        <v>3.8380162440538154E-3</v>
      </c>
      <c r="H82" s="94">
        <v>-0.98335943758331423</v>
      </c>
      <c r="I82" s="94">
        <v>-1.7038881546934752</v>
      </c>
      <c r="J82" s="145">
        <v>-0.51443888819747485</v>
      </c>
      <c r="K82" s="207">
        <v>39233</v>
      </c>
      <c r="L82" s="207">
        <v>39813</v>
      </c>
      <c r="M82" s="145">
        <v>-9.5381783286897399E-3</v>
      </c>
      <c r="O82" s="12" t="s">
        <v>15</v>
      </c>
      <c r="P82" s="336">
        <v>1.8540935663146001E-2</v>
      </c>
      <c r="Q82" s="335">
        <v>-0.17455766093780789</v>
      </c>
      <c r="R82" s="335">
        <v>0.20700229555742852</v>
      </c>
      <c r="S82" s="335">
        <v>0.2613968487569337</v>
      </c>
      <c r="T82" s="5">
        <v>4.8465421553514137E-3</v>
      </c>
      <c r="U82" s="5">
        <v>3.8380162440538154E-3</v>
      </c>
      <c r="V82" s="94">
        <v>-0.98335943758331423</v>
      </c>
      <c r="W82" s="94">
        <v>-1.7038881546934752</v>
      </c>
      <c r="X82" s="145">
        <v>-0.51443888819747485</v>
      </c>
      <c r="Y82" s="207">
        <v>39233</v>
      </c>
      <c r="Z82" s="207">
        <v>39813</v>
      </c>
      <c r="AA82" s="145">
        <v>-9.5381783286897399E-3</v>
      </c>
      <c r="AB82" s="272"/>
      <c r="AC82" s="272"/>
      <c r="AD82" s="272"/>
      <c r="AE82" s="272"/>
      <c r="AF82" s="272"/>
      <c r="AG82" s="272"/>
      <c r="AH82" s="272"/>
      <c r="AI82" s="272"/>
      <c r="AJ82" s="272"/>
      <c r="AK82" s="272"/>
      <c r="AL82" s="272"/>
      <c r="AM82" s="272"/>
      <c r="AN82" s="272"/>
      <c r="AO82" s="272"/>
      <c r="AP82" s="272"/>
      <c r="AQ82" s="272"/>
      <c r="AR82" s="272"/>
      <c r="AS82" s="272"/>
      <c r="AT82" s="272"/>
      <c r="AU82" s="272"/>
      <c r="AV82" s="272"/>
      <c r="AW82" s="272"/>
      <c r="AX82" s="272"/>
      <c r="AY82" s="272"/>
      <c r="AZ82" s="272"/>
      <c r="BA82" s="272"/>
      <c r="BB82" s="272"/>
      <c r="BC82" s="272"/>
      <c r="BD82" s="272"/>
      <c r="BE82" s="272"/>
      <c r="BF82" s="272"/>
    </row>
    <row r="83" spans="1:58">
      <c r="A83" s="12" t="s">
        <v>16</v>
      </c>
      <c r="B83" s="336">
        <v>3.1822210298336741E-2</v>
      </c>
      <c r="C83" s="335">
        <v>-9.7917516654785083E-2</v>
      </c>
      <c r="D83" s="335">
        <v>7.5024269517214651E-2</v>
      </c>
      <c r="E83" s="335">
        <v>0.15028309913395058</v>
      </c>
      <c r="F83" s="5">
        <v>4.7823403849263637E-3</v>
      </c>
      <c r="G83" s="5">
        <v>2.3874380820558994E-3</v>
      </c>
      <c r="H83" s="94">
        <v>-1.6916861366529308</v>
      </c>
      <c r="I83" s="94">
        <v>-2.4537080490963445</v>
      </c>
      <c r="J83" s="145">
        <v>-0.35340094056131494</v>
      </c>
      <c r="K83" s="207">
        <v>39171</v>
      </c>
      <c r="L83" s="207">
        <v>39843</v>
      </c>
      <c r="M83" s="145">
        <v>-1.1245999050172166E-2</v>
      </c>
      <c r="O83" s="12" t="s">
        <v>16</v>
      </c>
      <c r="P83" s="336">
        <v>3.1822210298336741E-2</v>
      </c>
      <c r="Q83" s="335">
        <v>-9.7917516654785083E-2</v>
      </c>
      <c r="R83" s="335">
        <v>7.5024269517214651E-2</v>
      </c>
      <c r="S83" s="335">
        <v>0.15028309913395058</v>
      </c>
      <c r="T83" s="5">
        <v>4.7823403849263637E-3</v>
      </c>
      <c r="U83" s="5">
        <v>2.3874380820558994E-3</v>
      </c>
      <c r="V83" s="94">
        <v>-1.6916861366529308</v>
      </c>
      <c r="W83" s="94">
        <v>-2.4537080490963445</v>
      </c>
      <c r="X83" s="145">
        <v>-0.35340094056131494</v>
      </c>
      <c r="Y83" s="207">
        <v>39171</v>
      </c>
      <c r="Z83" s="207">
        <v>39843</v>
      </c>
      <c r="AA83" s="145">
        <v>-1.1245999050172166E-2</v>
      </c>
      <c r="AB83" s="272"/>
      <c r="AC83" s="272"/>
      <c r="AD83" s="272"/>
      <c r="AE83" s="272"/>
      <c r="AF83" s="272"/>
      <c r="AG83" s="272"/>
      <c r="AH83" s="272"/>
      <c r="AI83" s="272"/>
      <c r="AJ83" s="272"/>
      <c r="AK83" s="272"/>
      <c r="AL83" s="272"/>
      <c r="AM83" s="272"/>
      <c r="AN83" s="272"/>
      <c r="AO83" s="272"/>
      <c r="AP83" s="272"/>
      <c r="AQ83" s="272"/>
      <c r="AR83" s="272"/>
      <c r="AS83" s="272"/>
      <c r="AT83" s="272"/>
      <c r="AU83" s="272"/>
      <c r="AV83" s="272"/>
      <c r="AW83" s="272"/>
      <c r="AX83" s="272"/>
      <c r="AY83" s="272"/>
      <c r="AZ83" s="272"/>
      <c r="BA83" s="272"/>
      <c r="BB83" s="272"/>
      <c r="BC83" s="272"/>
      <c r="BD83" s="272"/>
      <c r="BE83" s="272"/>
      <c r="BF83" s="272"/>
    </row>
    <row r="84" spans="1:58">
      <c r="A84" s="12" t="s">
        <v>17</v>
      </c>
      <c r="B84" s="336">
        <v>1.70054803009532E-2</v>
      </c>
      <c r="C84" s="335">
        <v>3.9097911470214936E-2</v>
      </c>
      <c r="D84" s="335">
        <v>8.0215877507556196E-2</v>
      </c>
      <c r="E84" s="335">
        <v>0.15388298940391829</v>
      </c>
      <c r="F84" s="5">
        <v>2.6168541449601225E-3</v>
      </c>
      <c r="G84" s="5">
        <v>1.3641095247784217E-3</v>
      </c>
      <c r="H84" s="94">
        <v>0.12588419878924503</v>
      </c>
      <c r="I84" s="94">
        <v>-1.5059196780668842</v>
      </c>
      <c r="J84" s="145">
        <v>-0.30214179150047882</v>
      </c>
      <c r="K84" s="207">
        <v>39113</v>
      </c>
      <c r="L84" s="207">
        <v>39843</v>
      </c>
      <c r="M84" s="145">
        <v>-5.1380662834561016E-3</v>
      </c>
      <c r="O84" s="12" t="s">
        <v>17</v>
      </c>
      <c r="P84" s="336">
        <v>1.70054803009532E-2</v>
      </c>
      <c r="Q84" s="335">
        <v>3.9097911470214936E-2</v>
      </c>
      <c r="R84" s="335">
        <v>8.0215877507556196E-2</v>
      </c>
      <c r="S84" s="335">
        <v>0.15388298940391829</v>
      </c>
      <c r="T84" s="5">
        <v>2.6168541449601225E-3</v>
      </c>
      <c r="U84" s="5">
        <v>1.3641095247784217E-3</v>
      </c>
      <c r="V84" s="94">
        <v>0.12588419878924503</v>
      </c>
      <c r="W84" s="94">
        <v>-1.5059196780668842</v>
      </c>
      <c r="X84" s="145">
        <v>-0.30214179150047882</v>
      </c>
      <c r="Y84" s="207">
        <v>39113</v>
      </c>
      <c r="Z84" s="207">
        <v>39843</v>
      </c>
      <c r="AA84" s="145">
        <v>-5.1380662834561016E-3</v>
      </c>
      <c r="AB84" s="272"/>
      <c r="AC84" s="272"/>
      <c r="AD84" s="272"/>
      <c r="AE84" s="272"/>
      <c r="AF84" s="272"/>
      <c r="AG84" s="272"/>
      <c r="AH84" s="272"/>
      <c r="AI84" s="272"/>
      <c r="AJ84" s="272"/>
      <c r="AK84" s="272"/>
      <c r="AL84" s="272"/>
      <c r="AM84" s="272"/>
      <c r="AN84" s="272"/>
      <c r="AO84" s="272"/>
      <c r="AP84" s="272"/>
      <c r="AQ84" s="272"/>
      <c r="AR84" s="272"/>
      <c r="AS84" s="272"/>
      <c r="AT84" s="272"/>
      <c r="AU84" s="272"/>
      <c r="AV84" s="272"/>
      <c r="AW84" s="272"/>
      <c r="AX84" s="272"/>
      <c r="AY84" s="272"/>
      <c r="AZ84" s="272"/>
      <c r="BA84" s="272"/>
      <c r="BB84" s="272"/>
      <c r="BC84" s="272"/>
      <c r="BD84" s="272"/>
      <c r="BE84" s="272"/>
      <c r="BF84" s="272"/>
    </row>
    <row r="85" spans="1:58">
      <c r="A85" s="12" t="s">
        <v>2</v>
      </c>
      <c r="B85" s="336">
        <v>1.1841364692697696E-2</v>
      </c>
      <c r="C85" s="335">
        <v>-0.24951406300403578</v>
      </c>
      <c r="D85" s="335">
        <v>0.22707403512690974</v>
      </c>
      <c r="E85" s="335">
        <v>0.27040188104455204</v>
      </c>
      <c r="F85" s="5">
        <v>3.201927287040001E-3</v>
      </c>
      <c r="G85" s="5">
        <v>2.6888664621801854E-3</v>
      </c>
      <c r="H85" s="94">
        <v>-1.2265341691240774</v>
      </c>
      <c r="I85" s="94">
        <v>-1.9243482860669723</v>
      </c>
      <c r="J85" s="145">
        <v>-0.64667784248452731</v>
      </c>
      <c r="K85" s="207">
        <v>39629</v>
      </c>
      <c r="L85" s="207">
        <v>39813</v>
      </c>
      <c r="M85" s="145">
        <v>-7.6575481715462036E-3</v>
      </c>
      <c r="O85" s="12" t="s">
        <v>2</v>
      </c>
      <c r="P85" s="336">
        <v>1.1841364692697696E-2</v>
      </c>
      <c r="Q85" s="335">
        <v>-0.24951406300403578</v>
      </c>
      <c r="R85" s="335">
        <v>0.22707403512690974</v>
      </c>
      <c r="S85" s="335">
        <v>0.27040188104455204</v>
      </c>
      <c r="T85" s="5">
        <v>3.201927287040001E-3</v>
      </c>
      <c r="U85" s="5">
        <v>2.6888664621801854E-3</v>
      </c>
      <c r="V85" s="94">
        <v>-1.2265341691240774</v>
      </c>
      <c r="W85" s="94">
        <v>-1.9243482860669723</v>
      </c>
      <c r="X85" s="145">
        <v>-0.64667784248452731</v>
      </c>
      <c r="Y85" s="207">
        <v>39629</v>
      </c>
      <c r="Z85" s="207">
        <v>39813</v>
      </c>
      <c r="AA85" s="145">
        <v>-7.6575481715462036E-3</v>
      </c>
      <c r="AB85" s="272"/>
      <c r="AC85" s="272"/>
      <c r="AD85" s="272"/>
      <c r="AE85" s="272"/>
      <c r="AF85" s="272"/>
      <c r="AG85" s="272"/>
      <c r="AH85" s="272"/>
      <c r="AI85" s="272"/>
      <c r="AJ85" s="272"/>
      <c r="AK85" s="272"/>
      <c r="AL85" s="272"/>
      <c r="AM85" s="272"/>
      <c r="AN85" s="272"/>
      <c r="AO85" s="272"/>
      <c r="AP85" s="272"/>
      <c r="AQ85" s="272"/>
      <c r="AR85" s="272"/>
      <c r="AS85" s="272"/>
      <c r="AT85" s="272"/>
      <c r="AU85" s="272"/>
      <c r="AV85" s="272"/>
      <c r="AW85" s="272"/>
      <c r="AX85" s="272"/>
      <c r="AY85" s="272"/>
      <c r="AZ85" s="272"/>
      <c r="BA85" s="272"/>
      <c r="BB85" s="272"/>
      <c r="BC85" s="272"/>
      <c r="BD85" s="272"/>
      <c r="BE85" s="272"/>
      <c r="BF85" s="272"/>
    </row>
    <row r="86" spans="1:58">
      <c r="A86" s="92" t="s">
        <v>23</v>
      </c>
      <c r="B86" s="342">
        <v>4.4543992579944625E-2</v>
      </c>
      <c r="C86" s="335">
        <v>9.0007639840710245E-3</v>
      </c>
      <c r="D86" s="335">
        <v>4.4898758249635864E-2</v>
      </c>
      <c r="E86" s="335">
        <v>0.1229708492941208</v>
      </c>
      <c r="F86" s="5">
        <v>5.4776125985068055E-3</v>
      </c>
      <c r="G86" s="5">
        <v>1.9999699543205075E-3</v>
      </c>
      <c r="H86" s="94">
        <v>-0.44542960196657944</v>
      </c>
      <c r="I86" s="94">
        <v>-2.129224697172035</v>
      </c>
      <c r="J86" s="145">
        <v>-0.20363890991329867</v>
      </c>
      <c r="K86" s="207">
        <v>39447</v>
      </c>
      <c r="L86" s="207">
        <v>39813</v>
      </c>
      <c r="M86" s="145">
        <v>-9.0708900921659882E-3</v>
      </c>
      <c r="O86" s="92" t="s">
        <v>23</v>
      </c>
      <c r="P86" s="342">
        <v>4.4543992579944625E-2</v>
      </c>
      <c r="Q86" s="335">
        <v>9.0007639840710245E-3</v>
      </c>
      <c r="R86" s="335">
        <v>4.4898758249635864E-2</v>
      </c>
      <c r="S86" s="335">
        <v>0.1229708492941208</v>
      </c>
      <c r="T86" s="5">
        <v>5.4776125985068055E-3</v>
      </c>
      <c r="U86" s="5">
        <v>1.9999699543205075E-3</v>
      </c>
      <c r="V86" s="94">
        <v>-0.44542960196657944</v>
      </c>
      <c r="W86" s="94">
        <v>-2.129224697172035</v>
      </c>
      <c r="X86" s="145">
        <v>-0.20363890991329867</v>
      </c>
      <c r="Y86" s="207">
        <v>39447</v>
      </c>
      <c r="Z86" s="207">
        <v>39813</v>
      </c>
      <c r="AA86" s="145">
        <v>-9.0708900921659882E-3</v>
      </c>
      <c r="AB86" s="272"/>
      <c r="AC86" s="272"/>
      <c r="AD86" s="272"/>
      <c r="AE86" s="272"/>
      <c r="AF86" s="272"/>
      <c r="AG86" s="272"/>
      <c r="AH86" s="272"/>
      <c r="AI86" s="272"/>
      <c r="AJ86" s="272"/>
      <c r="AK86" s="272"/>
      <c r="AL86" s="272"/>
      <c r="AM86" s="272"/>
      <c r="AN86" s="272"/>
      <c r="AO86" s="272"/>
      <c r="AP86" s="272"/>
      <c r="AQ86" s="272"/>
      <c r="AR86" s="272"/>
      <c r="AS86" s="272"/>
      <c r="AT86" s="272"/>
      <c r="AU86" s="272"/>
      <c r="AV86" s="272"/>
      <c r="AW86" s="272"/>
      <c r="AX86" s="272"/>
      <c r="AY86" s="272"/>
      <c r="AZ86" s="272"/>
      <c r="BA86" s="272"/>
      <c r="BB86" s="272"/>
      <c r="BC86" s="272"/>
      <c r="BD86" s="272"/>
      <c r="BE86" s="272"/>
      <c r="BF86" s="272"/>
    </row>
    <row r="87" spans="1:58">
      <c r="A87" s="13" t="s">
        <v>20</v>
      </c>
      <c r="B87" s="335"/>
      <c r="C87" s="335"/>
      <c r="D87" s="335">
        <v>0.17312653045116388</v>
      </c>
      <c r="E87" s="335">
        <v>0.12391721521894794</v>
      </c>
      <c r="F87" s="5">
        <v>0</v>
      </c>
      <c r="G87" s="5">
        <v>0</v>
      </c>
      <c r="H87" s="94">
        <v>-0.16750754447874999</v>
      </c>
      <c r="I87" s="94">
        <v>-2.1855989327616903</v>
      </c>
      <c r="J87" s="145">
        <v>-9.8119033597327751E-2</v>
      </c>
      <c r="K87" s="207">
        <v>36585</v>
      </c>
      <c r="L87" s="207">
        <v>36798</v>
      </c>
      <c r="M87" s="145">
        <v>0</v>
      </c>
      <c r="O87" s="13" t="s">
        <v>20</v>
      </c>
      <c r="P87" s="335"/>
      <c r="Q87" s="335"/>
      <c r="R87" s="335">
        <v>0.17312653045116388</v>
      </c>
      <c r="S87" s="335">
        <v>0.12391721521894794</v>
      </c>
      <c r="T87" s="5">
        <v>0</v>
      </c>
      <c r="U87" s="5">
        <v>0</v>
      </c>
      <c r="V87" s="94">
        <v>-0.16750754447874999</v>
      </c>
      <c r="W87" s="94">
        <v>-2.1855989327616903</v>
      </c>
      <c r="X87" s="145">
        <v>-9.8119033597327751E-2</v>
      </c>
      <c r="Y87" s="207">
        <v>36585</v>
      </c>
      <c r="Z87" s="207">
        <v>36798</v>
      </c>
      <c r="AA87" s="145">
        <v>0</v>
      </c>
      <c r="AB87" s="272"/>
      <c r="AC87" s="272"/>
      <c r="AD87" s="272"/>
      <c r="AE87" s="272"/>
      <c r="AF87" s="272"/>
      <c r="AG87" s="272"/>
      <c r="AH87" s="272"/>
      <c r="AI87" s="272"/>
      <c r="AJ87" s="272"/>
      <c r="AK87" s="272"/>
      <c r="AL87" s="272"/>
      <c r="AM87" s="272"/>
      <c r="AN87" s="272"/>
      <c r="AO87" s="272"/>
      <c r="AP87" s="272"/>
      <c r="AQ87" s="272"/>
      <c r="AR87" s="272"/>
      <c r="AS87" s="272"/>
      <c r="AT87" s="272"/>
      <c r="AU87" s="272"/>
      <c r="AV87" s="272"/>
      <c r="AW87" s="272"/>
      <c r="AX87" s="272"/>
      <c r="AY87" s="272"/>
      <c r="AZ87" s="272"/>
      <c r="BA87" s="272"/>
      <c r="BB87" s="272"/>
      <c r="BC87" s="272"/>
      <c r="BD87" s="272"/>
      <c r="BE87" s="272"/>
      <c r="BF87" s="272"/>
    </row>
    <row r="88" spans="1:58">
      <c r="A88" s="13" t="s">
        <v>21</v>
      </c>
      <c r="B88" s="336"/>
      <c r="C88" s="335"/>
      <c r="D88" s="335">
        <v>7.064830844049122E-2</v>
      </c>
      <c r="E88" s="335">
        <v>0.12000066078096978</v>
      </c>
      <c r="F88" s="5">
        <v>0</v>
      </c>
      <c r="G88" s="5">
        <v>0</v>
      </c>
      <c r="H88" s="94">
        <v>-0.410483996576187</v>
      </c>
      <c r="I88" s="94">
        <v>-2.256932016630055</v>
      </c>
      <c r="J88" s="145">
        <v>-8.1683400440149573E-2</v>
      </c>
      <c r="K88" s="207">
        <v>38077</v>
      </c>
      <c r="L88" s="207">
        <v>38168</v>
      </c>
      <c r="M88" s="145">
        <v>0</v>
      </c>
      <c r="O88" s="13" t="s">
        <v>21</v>
      </c>
      <c r="P88" s="336"/>
      <c r="Q88" s="335"/>
      <c r="R88" s="335">
        <v>7.064830844049122E-2</v>
      </c>
      <c r="S88" s="335">
        <v>0.12000066078096978</v>
      </c>
      <c r="T88" s="5">
        <v>0</v>
      </c>
      <c r="U88" s="5">
        <v>0</v>
      </c>
      <c r="V88" s="94">
        <v>-0.410483996576187</v>
      </c>
      <c r="W88" s="94">
        <v>-2.256932016630055</v>
      </c>
      <c r="X88" s="145">
        <v>-8.1683400440149573E-2</v>
      </c>
      <c r="Y88" s="207">
        <v>38077</v>
      </c>
      <c r="Z88" s="207">
        <v>38168</v>
      </c>
      <c r="AA88" s="145">
        <v>0</v>
      </c>
      <c r="AB88" s="272"/>
      <c r="AC88" s="272"/>
      <c r="AD88" s="272"/>
      <c r="AE88" s="272"/>
      <c r="AF88" s="272"/>
      <c r="AG88" s="272"/>
      <c r="AH88" s="272"/>
      <c r="AI88" s="272"/>
      <c r="AJ88" s="272"/>
      <c r="AK88" s="272"/>
      <c r="AL88" s="272"/>
      <c r="AM88" s="272"/>
      <c r="AN88" s="272"/>
      <c r="AO88" s="272"/>
      <c r="AP88" s="272"/>
      <c r="AQ88" s="272"/>
      <c r="AR88" s="272"/>
      <c r="AS88" s="272"/>
      <c r="AT88" s="272"/>
      <c r="AU88" s="272"/>
      <c r="AV88" s="272"/>
      <c r="AW88" s="272"/>
      <c r="AX88" s="272"/>
      <c r="AY88" s="272"/>
      <c r="AZ88" s="272"/>
      <c r="BA88" s="272"/>
      <c r="BB88" s="272"/>
      <c r="BC88" s="272"/>
      <c r="BD88" s="272"/>
      <c r="BE88" s="272"/>
      <c r="BF88" s="272"/>
    </row>
    <row r="89" spans="1:58">
      <c r="A89" s="13" t="s">
        <v>22</v>
      </c>
      <c r="B89" s="336"/>
      <c r="C89" s="335"/>
      <c r="D89" s="335">
        <v>6.4254223233677923E-2</v>
      </c>
      <c r="E89" s="335">
        <v>0.1094673691499702</v>
      </c>
      <c r="F89" s="5">
        <v>0</v>
      </c>
      <c r="G89" s="5">
        <v>0</v>
      </c>
      <c r="H89" s="94">
        <v>-0.45133220106845945</v>
      </c>
      <c r="I89" s="94">
        <v>-2.4741010534590622</v>
      </c>
      <c r="J89" s="145">
        <v>-0.19875486850707508</v>
      </c>
      <c r="K89" s="207">
        <v>39262</v>
      </c>
      <c r="L89" s="207">
        <v>40753</v>
      </c>
      <c r="M89" s="145">
        <v>0</v>
      </c>
      <c r="O89" s="13" t="s">
        <v>22</v>
      </c>
      <c r="P89" s="336"/>
      <c r="Q89" s="335"/>
      <c r="R89" s="335">
        <v>6.4254223233677923E-2</v>
      </c>
      <c r="S89" s="335">
        <v>0.1094673691499702</v>
      </c>
      <c r="T89" s="5">
        <v>0</v>
      </c>
      <c r="U89" s="5">
        <v>0</v>
      </c>
      <c r="V89" s="94">
        <v>-0.45133220106845945</v>
      </c>
      <c r="W89" s="94">
        <v>-2.4741010534590622</v>
      </c>
      <c r="X89" s="145">
        <v>-0.19875486850707508</v>
      </c>
      <c r="Y89" s="207">
        <v>39262</v>
      </c>
      <c r="Z89" s="207">
        <v>40753</v>
      </c>
      <c r="AA89" s="145">
        <v>0</v>
      </c>
      <c r="AB89" s="272"/>
      <c r="AC89" s="272"/>
      <c r="AD89" s="272"/>
      <c r="AE89" s="272"/>
      <c r="AF89" s="272"/>
      <c r="AG89" s="272"/>
      <c r="AH89" s="272"/>
      <c r="AI89" s="272"/>
      <c r="AJ89" s="272"/>
      <c r="AK89" s="272"/>
      <c r="AL89" s="272"/>
      <c r="AM89" s="272"/>
      <c r="AN89" s="272"/>
      <c r="AO89" s="272"/>
      <c r="AP89" s="272"/>
      <c r="AQ89" s="272"/>
      <c r="AR89" s="272"/>
      <c r="AS89" s="272"/>
      <c r="AT89" s="272"/>
      <c r="AU89" s="272"/>
      <c r="AV89" s="272"/>
      <c r="AW89" s="272"/>
      <c r="AX89" s="272"/>
      <c r="AY89" s="272"/>
      <c r="AZ89" s="272"/>
      <c r="BA89" s="272"/>
      <c r="BB89" s="272"/>
      <c r="BC89" s="272"/>
      <c r="BD89" s="272"/>
      <c r="BE89" s="272"/>
      <c r="BF89" s="272"/>
    </row>
    <row r="90" spans="1:58">
      <c r="A90" s="338" t="s">
        <v>398</v>
      </c>
      <c r="B90" s="336"/>
      <c r="C90" s="335"/>
      <c r="D90" s="335">
        <v>6.3473364372361368E-2</v>
      </c>
      <c r="E90" s="335">
        <v>0.13358990080900998</v>
      </c>
      <c r="F90" s="5">
        <v>0</v>
      </c>
      <c r="G90" s="5">
        <v>0</v>
      </c>
      <c r="H90" s="94">
        <v>-0.45688455758976071</v>
      </c>
      <c r="I90" s="94">
        <v>-2.0273488616518751</v>
      </c>
      <c r="J90" s="145">
        <v>-0.14035426420194017</v>
      </c>
      <c r="K90" s="207">
        <v>39689</v>
      </c>
      <c r="L90" s="207">
        <v>39689</v>
      </c>
      <c r="M90" s="145">
        <v>0</v>
      </c>
      <c r="O90" s="338" t="s">
        <v>398</v>
      </c>
      <c r="P90" s="336"/>
      <c r="Q90" s="335"/>
      <c r="R90" s="335">
        <v>6.3473364372361368E-2</v>
      </c>
      <c r="S90" s="335">
        <v>0.13358990080900998</v>
      </c>
      <c r="T90" s="5">
        <v>0</v>
      </c>
      <c r="U90" s="5">
        <v>0</v>
      </c>
      <c r="V90" s="94">
        <v>-0.45688455758976071</v>
      </c>
      <c r="W90" s="94">
        <v>-2.0273488616518751</v>
      </c>
      <c r="X90" s="145">
        <v>-0.14035426420194017</v>
      </c>
      <c r="Y90" s="207">
        <v>39689</v>
      </c>
      <c r="Z90" s="207">
        <v>39689</v>
      </c>
      <c r="AA90" s="145">
        <v>0</v>
      </c>
      <c r="AB90" s="272"/>
      <c r="AC90" s="272"/>
      <c r="AD90" s="272"/>
      <c r="AE90" s="272"/>
      <c r="AF90" s="272"/>
      <c r="AG90" s="272"/>
      <c r="AH90" s="272"/>
      <c r="AI90" s="272"/>
      <c r="AJ90" s="272"/>
      <c r="AK90" s="272"/>
      <c r="AL90" s="272"/>
      <c r="AM90" s="272"/>
      <c r="AN90" s="272"/>
      <c r="AO90" s="272"/>
      <c r="AP90" s="272"/>
      <c r="AQ90" s="272"/>
      <c r="AR90" s="272"/>
      <c r="AS90" s="272"/>
      <c r="AT90" s="272"/>
      <c r="AU90" s="272"/>
      <c r="AV90" s="272"/>
      <c r="AW90" s="272"/>
      <c r="AX90" s="272"/>
      <c r="AY90" s="272"/>
      <c r="AZ90" s="272"/>
      <c r="BA90" s="272"/>
      <c r="BB90" s="272"/>
      <c r="BC90" s="272"/>
      <c r="BD90" s="272"/>
      <c r="BE90" s="272"/>
      <c r="BF90" s="272"/>
    </row>
    <row r="91" spans="1:58">
      <c r="A91" s="144" t="s">
        <v>292</v>
      </c>
      <c r="B91" s="336">
        <v>6.5234750390894672E-2</v>
      </c>
      <c r="C91" s="335"/>
      <c r="D91" s="337"/>
      <c r="E91" s="337"/>
      <c r="F91" s="4"/>
      <c r="G91" s="4"/>
      <c r="H91" s="4"/>
      <c r="I91" s="3"/>
      <c r="J91" s="3"/>
      <c r="K91" s="3"/>
      <c r="L91" s="3"/>
      <c r="M91" s="3"/>
      <c r="O91" s="144" t="s">
        <v>292</v>
      </c>
      <c r="P91" s="336">
        <v>6.5234750390894672E-2</v>
      </c>
      <c r="Q91" s="335"/>
      <c r="R91" s="337"/>
      <c r="S91" s="337"/>
      <c r="T91" s="4"/>
      <c r="U91" s="4"/>
      <c r="V91" s="4"/>
      <c r="W91" s="3"/>
      <c r="X91" s="3"/>
      <c r="Y91" s="3"/>
      <c r="Z91" s="3"/>
      <c r="AA91" s="3"/>
    </row>
    <row r="92" spans="1:58">
      <c r="A92" s="1"/>
      <c r="B92" s="145"/>
      <c r="C92" s="4"/>
      <c r="D92" s="4"/>
      <c r="E92" s="4"/>
      <c r="F92" s="4"/>
      <c r="G92" s="5"/>
      <c r="H92" s="4"/>
      <c r="I92" s="3"/>
      <c r="J92" s="3"/>
      <c r="K92" s="3"/>
      <c r="L92" s="3"/>
      <c r="M92" s="3"/>
      <c r="O92" s="1"/>
      <c r="P92" s="145"/>
      <c r="Q92" s="4"/>
      <c r="R92" s="4"/>
      <c r="S92" s="4"/>
      <c r="T92" s="4"/>
      <c r="U92" s="5"/>
      <c r="V92" s="4"/>
      <c r="W92" s="3"/>
      <c r="X92" s="3"/>
      <c r="Y92" s="3"/>
      <c r="Z92" s="3"/>
      <c r="AA92" s="3"/>
    </row>
    <row r="93" spans="1:58">
      <c r="A93" s="209" t="s">
        <v>0</v>
      </c>
      <c r="B93" s="267">
        <v>0.99995256628281204</v>
      </c>
      <c r="C93" s="211"/>
      <c r="D93" s="211"/>
      <c r="E93" s="211"/>
      <c r="F93" s="15">
        <v>-8.7940861294699607E-2</v>
      </c>
      <c r="G93" s="15">
        <v>5.9060621251202712E-2</v>
      </c>
      <c r="H93" s="19">
        <v>-1.980014073968418</v>
      </c>
      <c r="I93" s="19">
        <v>-3.72923874051666</v>
      </c>
      <c r="J93" s="200">
        <v>-0.16710664327266769</v>
      </c>
      <c r="K93" s="208">
        <v>39386</v>
      </c>
      <c r="L93" s="208">
        <v>39813</v>
      </c>
      <c r="M93" s="3"/>
      <c r="O93" s="209" t="s">
        <v>0</v>
      </c>
      <c r="P93" s="267">
        <v>0.99995256628281204</v>
      </c>
      <c r="Q93" s="211"/>
      <c r="R93" s="211"/>
      <c r="S93" s="211"/>
      <c r="T93" s="15">
        <f>-5.99007326484692%-0.66%</f>
        <v>-6.6500732648469202E-2</v>
      </c>
      <c r="U93" s="15">
        <v>5.9060621251202712E-2</v>
      </c>
      <c r="V93" s="19">
        <v>-1.5052454709263465</v>
      </c>
      <c r="W93" s="19">
        <v>-3.4377787202523629</v>
      </c>
      <c r="X93" s="200">
        <v>-0.16710664327266769</v>
      </c>
      <c r="Y93" s="208">
        <v>39386</v>
      </c>
      <c r="Z93" s="208">
        <v>39813</v>
      </c>
      <c r="AA93" s="3"/>
    </row>
    <row r="94" spans="1:58">
      <c r="A94" s="272"/>
      <c r="B94" s="272"/>
      <c r="C94" s="272"/>
      <c r="D94" s="272"/>
      <c r="E94" s="272"/>
      <c r="F94" s="272"/>
      <c r="G94" s="272"/>
      <c r="H94" s="272"/>
      <c r="I94" s="272"/>
    </row>
    <row r="95" spans="1:58">
      <c r="A95" s="295"/>
      <c r="B95" s="296"/>
      <c r="C95" s="296"/>
      <c r="D95" s="296"/>
      <c r="E95" s="296"/>
      <c r="F95" s="296"/>
      <c r="G95" s="271"/>
      <c r="H95" s="272"/>
      <c r="I95" s="272"/>
    </row>
    <row r="96" spans="1:58">
      <c r="A96" s="276"/>
      <c r="B96" s="294"/>
      <c r="C96" s="294"/>
      <c r="D96" s="294"/>
      <c r="E96" s="294"/>
      <c r="F96" s="294"/>
      <c r="G96" s="294"/>
      <c r="H96" s="272"/>
      <c r="I96" s="272"/>
    </row>
    <row r="97" spans="1:27">
      <c r="A97" s="276"/>
      <c r="B97" s="294"/>
      <c r="C97" s="294"/>
      <c r="D97" s="294"/>
      <c r="E97" s="294"/>
      <c r="F97" s="294"/>
      <c r="G97" s="294"/>
      <c r="H97" s="272"/>
      <c r="I97" s="272"/>
    </row>
    <row r="98" spans="1:27">
      <c r="A98" s="276"/>
      <c r="B98" s="294"/>
      <c r="C98" s="294"/>
      <c r="D98" s="294"/>
      <c r="E98" s="294"/>
      <c r="F98" s="294"/>
      <c r="G98" s="294"/>
      <c r="H98" s="272"/>
      <c r="I98" s="272"/>
    </row>
    <row r="99" spans="1:27">
      <c r="A99" s="276"/>
      <c r="B99" s="294"/>
      <c r="C99" s="294"/>
      <c r="D99" s="294"/>
      <c r="E99" s="294"/>
      <c r="F99" s="294"/>
      <c r="G99" s="294"/>
      <c r="H99" s="272"/>
      <c r="I99" s="272"/>
    </row>
    <row r="100" spans="1:27">
      <c r="A100" s="276"/>
      <c r="B100" s="294"/>
      <c r="C100" s="294"/>
      <c r="D100" s="294"/>
      <c r="E100" s="294"/>
      <c r="F100" s="294"/>
      <c r="G100" s="294"/>
      <c r="H100" s="272"/>
      <c r="I100" s="272"/>
    </row>
    <row r="101" spans="1:27">
      <c r="A101" s="276"/>
      <c r="B101" s="294"/>
      <c r="C101" s="294"/>
      <c r="D101" s="294"/>
      <c r="E101" s="294"/>
      <c r="F101" s="294"/>
      <c r="G101" s="294"/>
      <c r="H101" s="272"/>
      <c r="I101" s="272"/>
    </row>
    <row r="102" spans="1:27" ht="38.25">
      <c r="A102" s="213" t="s">
        <v>410</v>
      </c>
      <c r="B102" s="214" t="s">
        <v>1</v>
      </c>
      <c r="C102" s="214" t="s">
        <v>3</v>
      </c>
      <c r="D102" s="214" t="s">
        <v>316</v>
      </c>
      <c r="E102" s="214" t="s">
        <v>317</v>
      </c>
      <c r="F102" s="214" t="s">
        <v>4</v>
      </c>
      <c r="G102" s="214" t="s">
        <v>5</v>
      </c>
      <c r="H102" s="214" t="s">
        <v>24</v>
      </c>
      <c r="I102" s="214" t="s">
        <v>25</v>
      </c>
      <c r="J102" s="214" t="s">
        <v>312</v>
      </c>
      <c r="K102" s="214"/>
      <c r="L102" s="214"/>
      <c r="M102" s="214"/>
      <c r="O102" s="213" t="s">
        <v>411</v>
      </c>
      <c r="P102" s="214" t="s">
        <v>1</v>
      </c>
      <c r="Q102" s="214" t="s">
        <v>3</v>
      </c>
      <c r="R102" s="214" t="s">
        <v>316</v>
      </c>
      <c r="S102" s="214" t="s">
        <v>317</v>
      </c>
      <c r="T102" s="214" t="s">
        <v>4</v>
      </c>
      <c r="U102" s="214" t="s">
        <v>5</v>
      </c>
      <c r="V102" s="214" t="s">
        <v>24</v>
      </c>
      <c r="W102" s="214" t="s">
        <v>25</v>
      </c>
      <c r="X102" s="214" t="s">
        <v>312</v>
      </c>
      <c r="Y102" s="214"/>
      <c r="Z102" s="214"/>
      <c r="AA102" s="214"/>
    </row>
    <row r="103" spans="1:27">
      <c r="A103" s="144"/>
      <c r="B103" s="190"/>
      <c r="C103" s="190"/>
      <c r="D103" s="190"/>
      <c r="E103" s="190"/>
      <c r="F103" s="190"/>
      <c r="G103" s="190"/>
      <c r="H103" s="190"/>
      <c r="I103" s="190"/>
      <c r="J103" s="190"/>
      <c r="K103" s="190"/>
      <c r="L103" s="190"/>
      <c r="M103" s="190"/>
      <c r="O103" s="144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  <c r="Z103" s="190"/>
      <c r="AA103" s="190"/>
    </row>
    <row r="104" spans="1:27">
      <c r="A104" s="144" t="s">
        <v>303</v>
      </c>
      <c r="B104" s="193"/>
      <c r="C104" s="278">
        <v>-0.23266666666666666</v>
      </c>
      <c r="D104" s="193"/>
      <c r="E104" s="193"/>
      <c r="F104" s="193"/>
      <c r="G104" s="193"/>
      <c r="H104" s="193"/>
      <c r="I104" s="193"/>
      <c r="J104" s="193"/>
      <c r="K104" s="193"/>
      <c r="L104" s="193"/>
      <c r="M104" s="193"/>
      <c r="O104" s="144" t="s">
        <v>303</v>
      </c>
      <c r="P104" s="193"/>
      <c r="Q104" s="278">
        <v>-0.23266666666666666</v>
      </c>
      <c r="R104" s="193"/>
      <c r="S104" s="193"/>
      <c r="T104" s="193"/>
      <c r="U104" s="193"/>
      <c r="V104" s="193"/>
      <c r="W104" s="193"/>
      <c r="X104" s="193"/>
      <c r="Y104" s="193"/>
      <c r="Z104" s="193"/>
      <c r="AA104" s="193"/>
    </row>
    <row r="105" spans="1:27">
      <c r="A105" s="144"/>
      <c r="B105" s="4"/>
      <c r="C105" s="4"/>
      <c r="D105" s="4"/>
      <c r="E105" s="4"/>
      <c r="F105" s="4"/>
      <c r="G105" s="4"/>
      <c r="H105" s="4"/>
      <c r="I105" s="4"/>
      <c r="J105" s="3"/>
      <c r="K105" s="3"/>
      <c r="L105" s="3"/>
      <c r="M105" s="3"/>
      <c r="O105" s="144"/>
      <c r="P105" s="4"/>
      <c r="Q105" s="4"/>
      <c r="R105" s="4"/>
      <c r="S105" s="4"/>
      <c r="T105" s="4"/>
      <c r="U105" s="4"/>
      <c r="V105" s="4"/>
      <c r="W105" s="4"/>
      <c r="X105" s="3"/>
      <c r="Y105" s="3"/>
      <c r="Z105" s="3"/>
      <c r="AA105" s="3"/>
    </row>
    <row r="106" spans="1:27">
      <c r="A106" s="144" t="s">
        <v>7</v>
      </c>
      <c r="B106" s="336">
        <v>0.23987579151002175</v>
      </c>
      <c r="C106" s="335">
        <v>-0.19575000000000006</v>
      </c>
      <c r="D106" s="335">
        <v>4.2299999999999997E-2</v>
      </c>
      <c r="E106" s="335">
        <v>9.8500000000000004E-2</v>
      </c>
      <c r="F106" s="5">
        <v>2.3627765463737144E-2</v>
      </c>
      <c r="G106" s="5">
        <v>1.0146745980873919E-2</v>
      </c>
      <c r="H106" s="94">
        <v>-5.3132387706855813</v>
      </c>
      <c r="I106" s="94">
        <v>0.37478849407783349</v>
      </c>
      <c r="J106" s="145">
        <v>-4.8374435795119762E-2</v>
      </c>
      <c r="K106" s="207">
        <v>40786</v>
      </c>
      <c r="L106" s="207">
        <v>40847</v>
      </c>
      <c r="M106" s="145">
        <v>-1.1603856075205081E-2</v>
      </c>
      <c r="O106" s="144" t="s">
        <v>7</v>
      </c>
      <c r="P106" s="336">
        <v>0.23987579151002175</v>
      </c>
      <c r="Q106" s="335">
        <v>-0.19575000000000006</v>
      </c>
      <c r="R106" s="335">
        <v>4.2299999999999997E-2</v>
      </c>
      <c r="S106" s="335">
        <v>9.8500000000000004E-2</v>
      </c>
      <c r="T106" s="5">
        <v>2.3627765463737144E-2</v>
      </c>
      <c r="U106" s="5">
        <v>1.0146745980873919E-2</v>
      </c>
      <c r="V106" s="94">
        <v>-5.3132387706855813</v>
      </c>
      <c r="W106" s="94">
        <v>0.37478849407783349</v>
      </c>
      <c r="X106" s="145">
        <v>-4.8374435795119762E-2</v>
      </c>
      <c r="Y106" s="207">
        <v>40786</v>
      </c>
      <c r="Z106" s="207">
        <v>40847</v>
      </c>
      <c r="AA106" s="145">
        <v>-1.1603856075205081E-2</v>
      </c>
    </row>
    <row r="107" spans="1:27">
      <c r="A107" s="1" t="s">
        <v>8</v>
      </c>
      <c r="B107" s="336">
        <v>0</v>
      </c>
      <c r="C107" s="335">
        <v>0</v>
      </c>
      <c r="D107" s="335">
        <v>4.2299999999999997E-2</v>
      </c>
      <c r="E107" s="335">
        <v>9.8500000000000004E-2</v>
      </c>
      <c r="F107" s="5">
        <v>0</v>
      </c>
      <c r="G107" s="5">
        <v>0</v>
      </c>
      <c r="H107" s="94">
        <v>-0.68557919621749419</v>
      </c>
      <c r="I107" s="94">
        <v>2.3620981387478848</v>
      </c>
      <c r="J107" s="145">
        <v>-4.8374435795119762E-2</v>
      </c>
      <c r="K107" s="207">
        <v>40786</v>
      </c>
      <c r="L107" s="207">
        <v>40847</v>
      </c>
      <c r="M107" s="145">
        <v>0</v>
      </c>
      <c r="O107" s="1" t="s">
        <v>8</v>
      </c>
      <c r="P107" s="336">
        <v>0</v>
      </c>
      <c r="Q107" s="335">
        <v>0</v>
      </c>
      <c r="R107" s="335">
        <v>4.2299999999999997E-2</v>
      </c>
      <c r="S107" s="335">
        <v>9.8500000000000004E-2</v>
      </c>
      <c r="T107" s="5">
        <v>0</v>
      </c>
      <c r="U107" s="5">
        <v>0</v>
      </c>
      <c r="V107" s="94">
        <v>-0.68557919621749419</v>
      </c>
      <c r="W107" s="94">
        <v>2.3620981387478848</v>
      </c>
      <c r="X107" s="145">
        <v>-4.8374435795119762E-2</v>
      </c>
      <c r="Y107" s="207">
        <v>40786</v>
      </c>
      <c r="Z107" s="207">
        <v>40847</v>
      </c>
      <c r="AA107" s="145">
        <v>0</v>
      </c>
    </row>
    <row r="108" spans="1:27">
      <c r="A108" s="1" t="s">
        <v>9</v>
      </c>
      <c r="B108" s="336">
        <v>0.17583022434024639</v>
      </c>
      <c r="C108" s="335">
        <v>3.4816378340249421E-4</v>
      </c>
      <c r="D108" s="335">
        <v>3.5099999999999999E-2</v>
      </c>
      <c r="E108" s="335">
        <v>0.10589999999999999</v>
      </c>
      <c r="F108" s="5">
        <v>1.8620420757632091E-2</v>
      </c>
      <c r="G108" s="5">
        <v>6.1716408743426486E-3</v>
      </c>
      <c r="H108" s="94">
        <v>-0.81629163010249306</v>
      </c>
      <c r="I108" s="94">
        <v>2.2003288994340808</v>
      </c>
      <c r="J108" s="145">
        <v>-0.1242404770089392</v>
      </c>
      <c r="K108" s="207">
        <v>39843</v>
      </c>
      <c r="L108" s="207">
        <v>40056</v>
      </c>
      <c r="M108" s="145">
        <v>-2.1845230944621003E-2</v>
      </c>
      <c r="O108" s="1" t="s">
        <v>9</v>
      </c>
      <c r="P108" s="336">
        <v>0.17583022434024639</v>
      </c>
      <c r="Q108" s="335">
        <v>3.4816378340249421E-4</v>
      </c>
      <c r="R108" s="335">
        <v>3.5099999999999999E-2</v>
      </c>
      <c r="S108" s="335">
        <v>0.10589999999999999</v>
      </c>
      <c r="T108" s="5">
        <v>1.8620420757632091E-2</v>
      </c>
      <c r="U108" s="5">
        <v>6.1716408743426486E-3</v>
      </c>
      <c r="V108" s="94">
        <v>-0.81629163010249306</v>
      </c>
      <c r="W108" s="94">
        <v>2.2003288994340808</v>
      </c>
      <c r="X108" s="145">
        <v>-0.1242404770089392</v>
      </c>
      <c r="Y108" s="207">
        <v>39843</v>
      </c>
      <c r="Z108" s="207">
        <v>40056</v>
      </c>
      <c r="AA108" s="145">
        <v>-2.1845230944621003E-2</v>
      </c>
    </row>
    <row r="109" spans="1:27">
      <c r="A109" s="1" t="s">
        <v>10</v>
      </c>
      <c r="B109" s="336">
        <v>4.6356333965845403E-2</v>
      </c>
      <c r="C109" s="335">
        <v>6.1094997268863874E-2</v>
      </c>
      <c r="D109" s="335">
        <v>6.4358054875209916E-2</v>
      </c>
      <c r="E109" s="335">
        <v>0.13640159005740696</v>
      </c>
      <c r="F109" s="5">
        <v>6.3230776621734947E-3</v>
      </c>
      <c r="G109" s="5">
        <v>2.9834034851874357E-3</v>
      </c>
      <c r="H109" s="94">
        <v>0.4986943333060016</v>
      </c>
      <c r="I109" s="94">
        <v>2.1536527822871854</v>
      </c>
      <c r="J109" s="145">
        <v>-0.35355287131385105</v>
      </c>
      <c r="K109" s="207">
        <v>39233</v>
      </c>
      <c r="L109" s="207">
        <v>39721</v>
      </c>
      <c r="M109" s="145">
        <v>-1.6389414977208441E-2</v>
      </c>
      <c r="O109" s="1" t="s">
        <v>10</v>
      </c>
      <c r="P109" s="336">
        <v>4.6356333965845403E-2</v>
      </c>
      <c r="Q109" s="335">
        <v>6.1094997268863874E-2</v>
      </c>
      <c r="R109" s="335">
        <v>6.4358054875209916E-2</v>
      </c>
      <c r="S109" s="335">
        <v>0.13640159005740696</v>
      </c>
      <c r="T109" s="5">
        <v>6.3230776621734947E-3</v>
      </c>
      <c r="U109" s="5">
        <v>2.9834034851874357E-3</v>
      </c>
      <c r="V109" s="94">
        <v>0.4986943333060016</v>
      </c>
      <c r="W109" s="94">
        <v>2.1536527822871854</v>
      </c>
      <c r="X109" s="145">
        <v>-0.35355287131385105</v>
      </c>
      <c r="Y109" s="207">
        <v>39233</v>
      </c>
      <c r="Z109" s="207">
        <v>39721</v>
      </c>
      <c r="AA109" s="145">
        <v>-1.6389414977208441E-2</v>
      </c>
    </row>
    <row r="110" spans="1:27">
      <c r="A110" s="12" t="s">
        <v>11</v>
      </c>
      <c r="B110" s="336">
        <v>6.7861625349356275E-2</v>
      </c>
      <c r="C110" s="335">
        <v>8.3561604359145572E-2</v>
      </c>
      <c r="D110" s="335">
        <v>4.1106344416393388E-2</v>
      </c>
      <c r="E110" s="335">
        <v>0.12411535340860394</v>
      </c>
      <c r="F110" s="5">
        <v>8.4226696131176303E-3</v>
      </c>
      <c r="G110" s="5">
        <v>2.7895433442668913E-3</v>
      </c>
      <c r="H110" s="94">
        <v>1.3273280593004073</v>
      </c>
      <c r="I110" s="94">
        <v>2.5478577979369526</v>
      </c>
      <c r="J110" s="145">
        <v>-0.28897458173929291</v>
      </c>
      <c r="K110" s="207">
        <v>39598</v>
      </c>
      <c r="L110" s="207">
        <v>39721</v>
      </c>
      <c r="M110" s="145">
        <v>-1.9610284801478826E-2</v>
      </c>
      <c r="O110" s="12" t="s">
        <v>11</v>
      </c>
      <c r="P110" s="336">
        <v>6.7861625349356275E-2</v>
      </c>
      <c r="Q110" s="335">
        <v>8.3561604359145572E-2</v>
      </c>
      <c r="R110" s="335">
        <v>4.1106344416393388E-2</v>
      </c>
      <c r="S110" s="335">
        <v>0.12411535340860394</v>
      </c>
      <c r="T110" s="5">
        <v>8.4226696131176303E-3</v>
      </c>
      <c r="U110" s="5">
        <v>2.7895433442668913E-3</v>
      </c>
      <c r="V110" s="94">
        <v>1.3273280593004073</v>
      </c>
      <c r="W110" s="94">
        <v>2.5478577979369526</v>
      </c>
      <c r="X110" s="145">
        <v>-0.28897458173929291</v>
      </c>
      <c r="Y110" s="207">
        <v>39598</v>
      </c>
      <c r="Z110" s="207">
        <v>39721</v>
      </c>
      <c r="AA110" s="145">
        <v>-1.9610284801478826E-2</v>
      </c>
    </row>
    <row r="111" spans="1:27">
      <c r="A111" s="12" t="s">
        <v>12</v>
      </c>
      <c r="B111" s="336">
        <v>0.11380105704137826</v>
      </c>
      <c r="C111" s="335">
        <v>2.4331395690123481E-2</v>
      </c>
      <c r="D111" s="335">
        <v>8.7138349747630517E-2</v>
      </c>
      <c r="E111" s="335">
        <v>0.14685108970109187</v>
      </c>
      <c r="F111" s="5">
        <v>1.6711809235662511E-2</v>
      </c>
      <c r="G111" s="5">
        <v>9.9164363101216686E-3</v>
      </c>
      <c r="H111" s="94">
        <v>-5.3576919041933881E-2</v>
      </c>
      <c r="I111" s="94">
        <v>1.7500589398410116</v>
      </c>
      <c r="J111" s="145">
        <v>-0.2950228536282396</v>
      </c>
      <c r="K111" s="207">
        <v>35915</v>
      </c>
      <c r="L111" s="207">
        <v>35976</v>
      </c>
      <c r="M111" s="145">
        <v>-3.3573912594257481E-2</v>
      </c>
      <c r="O111" s="12" t="s">
        <v>12</v>
      </c>
      <c r="P111" s="336">
        <v>0.11380105704137826</v>
      </c>
      <c r="Q111" s="335">
        <v>2.4331395690123481E-2</v>
      </c>
      <c r="R111" s="335">
        <v>8.7138349747630517E-2</v>
      </c>
      <c r="S111" s="335">
        <v>0.14685108970109187</v>
      </c>
      <c r="T111" s="5">
        <v>1.6711809235662511E-2</v>
      </c>
      <c r="U111" s="5">
        <v>9.9164363101216686E-3</v>
      </c>
      <c r="V111" s="94">
        <v>-5.3576919041933881E-2</v>
      </c>
      <c r="W111" s="94">
        <v>1.7500589398410116</v>
      </c>
      <c r="X111" s="145">
        <v>-0.2950228536282396</v>
      </c>
      <c r="Y111" s="207">
        <v>35915</v>
      </c>
      <c r="Z111" s="207">
        <v>35976</v>
      </c>
      <c r="AA111" s="145">
        <v>-3.3573912594257481E-2</v>
      </c>
    </row>
    <row r="112" spans="1:27">
      <c r="A112" s="12" t="s">
        <v>13</v>
      </c>
      <c r="B112" s="336">
        <v>0.10465708561553795</v>
      </c>
      <c r="C112" s="335">
        <v>0.12380093936802267</v>
      </c>
      <c r="D112" s="335">
        <v>0.2135</v>
      </c>
      <c r="E112" s="335">
        <v>0.26040000000000002</v>
      </c>
      <c r="F112" s="5">
        <v>2.7252705094286084E-2</v>
      </c>
      <c r="G112" s="5">
        <v>2.2344287778917352E-2</v>
      </c>
      <c r="H112" s="94">
        <v>0.44403250289471979</v>
      </c>
      <c r="I112" s="94">
        <v>1.3689232182591753</v>
      </c>
      <c r="J112" s="145">
        <v>-0.4932658830307915</v>
      </c>
      <c r="K112" s="207">
        <v>39386</v>
      </c>
      <c r="L112" s="207">
        <v>39813</v>
      </c>
      <c r="M112" s="145">
        <v>-5.1623769751577474E-2</v>
      </c>
      <c r="O112" s="12" t="s">
        <v>13</v>
      </c>
      <c r="P112" s="336">
        <v>0.10465708561553795</v>
      </c>
      <c r="Q112" s="335">
        <v>0.12380093936802267</v>
      </c>
      <c r="R112" s="335">
        <v>0.2135</v>
      </c>
      <c r="S112" s="335">
        <v>0.26040000000000002</v>
      </c>
      <c r="T112" s="5">
        <v>2.7252705094286084E-2</v>
      </c>
      <c r="U112" s="5">
        <v>2.2344287778917352E-2</v>
      </c>
      <c r="V112" s="94">
        <v>0.44403250289471979</v>
      </c>
      <c r="W112" s="94">
        <v>1.3689232182591753</v>
      </c>
      <c r="X112" s="145">
        <v>-0.4932658830307915</v>
      </c>
      <c r="Y112" s="207">
        <v>39386</v>
      </c>
      <c r="Z112" s="207">
        <v>39813</v>
      </c>
      <c r="AA112" s="145">
        <v>-5.1623769751577474E-2</v>
      </c>
    </row>
    <row r="113" spans="1:27">
      <c r="A113" s="12" t="s">
        <v>14</v>
      </c>
      <c r="B113" s="336">
        <v>6.2581714534453228E-2</v>
      </c>
      <c r="C113" s="335">
        <v>0.19343218883095378</v>
      </c>
      <c r="D113" s="335">
        <v>0.21639854582455037</v>
      </c>
      <c r="E113" s="335">
        <v>0.26131621075891404</v>
      </c>
      <c r="F113" s="5">
        <v>1.6353616504939373E-2</v>
      </c>
      <c r="G113" s="5">
        <v>1.3542592020462808E-2</v>
      </c>
      <c r="H113" s="94">
        <v>0.75985810442677659</v>
      </c>
      <c r="I113" s="94">
        <v>1.630587150564234</v>
      </c>
      <c r="J113" s="145">
        <v>-0.56150024681872224</v>
      </c>
      <c r="K113" s="207">
        <v>39386</v>
      </c>
      <c r="L113" s="207">
        <v>39813</v>
      </c>
      <c r="M113" s="145">
        <v>-3.5139648157434304E-2</v>
      </c>
      <c r="O113" s="12" t="s">
        <v>14</v>
      </c>
      <c r="P113" s="336">
        <v>6.2581714534453228E-2</v>
      </c>
      <c r="Q113" s="335">
        <v>0.19343218883095378</v>
      </c>
      <c r="R113" s="335">
        <v>0.21639854582455037</v>
      </c>
      <c r="S113" s="335">
        <v>0.26131621075891404</v>
      </c>
      <c r="T113" s="5">
        <v>1.6353616504939373E-2</v>
      </c>
      <c r="U113" s="5">
        <v>1.3542592020462808E-2</v>
      </c>
      <c r="V113" s="94">
        <v>0.75985810442677659</v>
      </c>
      <c r="W113" s="94">
        <v>1.630587150564234</v>
      </c>
      <c r="X113" s="145">
        <v>-0.56150024681872224</v>
      </c>
      <c r="Y113" s="207">
        <v>39386</v>
      </c>
      <c r="Z113" s="207">
        <v>39813</v>
      </c>
      <c r="AA113" s="145">
        <v>-3.5139648157434304E-2</v>
      </c>
    </row>
    <row r="114" spans="1:27">
      <c r="A114" s="12" t="s">
        <v>15</v>
      </c>
      <c r="B114" s="336">
        <v>1.8540935663146001E-2</v>
      </c>
      <c r="C114" s="335">
        <v>0.24928102282717537</v>
      </c>
      <c r="D114" s="335">
        <v>0.20700229555742852</v>
      </c>
      <c r="E114" s="335">
        <v>0.2613968487569337</v>
      </c>
      <c r="F114" s="5">
        <v>4.8465421553514137E-3</v>
      </c>
      <c r="G114" s="5">
        <v>3.8380162440538154E-3</v>
      </c>
      <c r="H114" s="94">
        <v>1.0641477295408202</v>
      </c>
      <c r="I114" s="94">
        <v>1.8437394780607816</v>
      </c>
      <c r="J114" s="145">
        <v>-0.51443888819747485</v>
      </c>
      <c r="K114" s="207">
        <v>39233</v>
      </c>
      <c r="L114" s="207">
        <v>39813</v>
      </c>
      <c r="M114" s="145">
        <v>-9.5381783286897399E-3</v>
      </c>
      <c r="O114" s="12" t="s">
        <v>15</v>
      </c>
      <c r="P114" s="336">
        <v>1.8540935663146001E-2</v>
      </c>
      <c r="Q114" s="335">
        <v>0.24928102282717537</v>
      </c>
      <c r="R114" s="335">
        <v>0.20700229555742852</v>
      </c>
      <c r="S114" s="335">
        <v>0.2613968487569337</v>
      </c>
      <c r="T114" s="5">
        <v>4.8465421553514137E-3</v>
      </c>
      <c r="U114" s="5">
        <v>3.8380162440538154E-3</v>
      </c>
      <c r="V114" s="94">
        <v>1.0641477295408202</v>
      </c>
      <c r="W114" s="94">
        <v>1.8437394780607816</v>
      </c>
      <c r="X114" s="145">
        <v>-0.51443888819747485</v>
      </c>
      <c r="Y114" s="207">
        <v>39233</v>
      </c>
      <c r="Z114" s="207">
        <v>39813</v>
      </c>
      <c r="AA114" s="145">
        <v>-9.5381783286897399E-3</v>
      </c>
    </row>
    <row r="115" spans="1:27">
      <c r="A115" s="12" t="s">
        <v>16</v>
      </c>
      <c r="B115" s="336">
        <v>3.1822210298336741E-2</v>
      </c>
      <c r="C115" s="335">
        <v>0.18769543647021497</v>
      </c>
      <c r="D115" s="335">
        <v>7.5024269517214651E-2</v>
      </c>
      <c r="E115" s="335">
        <v>0.15028309913395058</v>
      </c>
      <c r="F115" s="5">
        <v>4.7823403849263637E-3</v>
      </c>
      <c r="G115" s="5">
        <v>2.3874380820558994E-3</v>
      </c>
      <c r="H115" s="94">
        <v>2.1152546701411281</v>
      </c>
      <c r="I115" s="94">
        <v>2.7971349111066957</v>
      </c>
      <c r="J115" s="145">
        <v>-0.35340094056131494</v>
      </c>
      <c r="K115" s="207">
        <v>39171</v>
      </c>
      <c r="L115" s="207">
        <v>39843</v>
      </c>
      <c r="M115" s="145">
        <v>-1.1245999050172166E-2</v>
      </c>
      <c r="O115" s="12" t="s">
        <v>16</v>
      </c>
      <c r="P115" s="336">
        <v>3.1822210298336741E-2</v>
      </c>
      <c r="Q115" s="335">
        <v>0.18769543647021497</v>
      </c>
      <c r="R115" s="335">
        <v>7.5024269517214651E-2</v>
      </c>
      <c r="S115" s="335">
        <v>0.15028309913395058</v>
      </c>
      <c r="T115" s="5">
        <v>4.7823403849263637E-3</v>
      </c>
      <c r="U115" s="5">
        <v>2.3874380820558994E-3</v>
      </c>
      <c r="V115" s="94">
        <v>2.1152546701411281</v>
      </c>
      <c r="W115" s="94">
        <v>2.7971349111066957</v>
      </c>
      <c r="X115" s="145">
        <v>-0.35340094056131494</v>
      </c>
      <c r="Y115" s="207">
        <v>39171</v>
      </c>
      <c r="Z115" s="207">
        <v>39843</v>
      </c>
      <c r="AA115" s="145">
        <v>-1.1245999050172166E-2</v>
      </c>
    </row>
    <row r="116" spans="1:27">
      <c r="A116" s="12" t="s">
        <v>17</v>
      </c>
      <c r="B116" s="336">
        <v>1.70054803009532E-2</v>
      </c>
      <c r="C116" s="335">
        <v>7.0235411470214948E-2</v>
      </c>
      <c r="D116" s="335">
        <v>8.0215877507556196E-2</v>
      </c>
      <c r="E116" s="335">
        <v>0.15388298940391829</v>
      </c>
      <c r="F116" s="5">
        <v>2.6168541449601225E-3</v>
      </c>
      <c r="G116" s="5">
        <v>1.3641095247784217E-3</v>
      </c>
      <c r="H116" s="94">
        <v>0.51405548067875517</v>
      </c>
      <c r="I116" s="94">
        <v>1.9683922135266818</v>
      </c>
      <c r="J116" s="145">
        <v>-0.30214179150047882</v>
      </c>
      <c r="K116" s="207">
        <v>39113</v>
      </c>
      <c r="L116" s="207">
        <v>39843</v>
      </c>
      <c r="M116" s="145">
        <v>-5.1380662834561016E-3</v>
      </c>
      <c r="O116" s="12" t="s">
        <v>17</v>
      </c>
      <c r="P116" s="336">
        <v>1.70054803009532E-2</v>
      </c>
      <c r="Q116" s="335">
        <v>7.0235411470214948E-2</v>
      </c>
      <c r="R116" s="335">
        <v>8.0215877507556196E-2</v>
      </c>
      <c r="S116" s="335">
        <v>0.15388298940391829</v>
      </c>
      <c r="T116" s="5">
        <v>2.6168541449601225E-3</v>
      </c>
      <c r="U116" s="5">
        <v>1.3641095247784217E-3</v>
      </c>
      <c r="V116" s="94">
        <v>0.51405548067875517</v>
      </c>
      <c r="W116" s="94">
        <v>1.9683922135266818</v>
      </c>
      <c r="X116" s="145">
        <v>-0.30214179150047882</v>
      </c>
      <c r="Y116" s="207">
        <v>39113</v>
      </c>
      <c r="Z116" s="207">
        <v>39843</v>
      </c>
      <c r="AA116" s="145">
        <v>-5.1380662834561016E-3</v>
      </c>
    </row>
    <row r="117" spans="1:27">
      <c r="A117" s="12" t="s">
        <v>2</v>
      </c>
      <c r="B117" s="336">
        <v>1.1841364692697696E-2</v>
      </c>
      <c r="C117" s="335">
        <v>0.38959153336929764</v>
      </c>
      <c r="D117" s="335">
        <v>0.22707403512690974</v>
      </c>
      <c r="E117" s="335">
        <v>0.27040188104455204</v>
      </c>
      <c r="F117" s="5">
        <v>3.201927287040001E-3</v>
      </c>
      <c r="G117" s="5">
        <v>2.6888664621801854E-3</v>
      </c>
      <c r="H117" s="94">
        <v>1.5879910407535853</v>
      </c>
      <c r="I117" s="94">
        <v>2.3012347311794019</v>
      </c>
      <c r="J117" s="145">
        <v>-0.64667784248452731</v>
      </c>
      <c r="K117" s="207">
        <v>39629</v>
      </c>
      <c r="L117" s="207">
        <v>39813</v>
      </c>
      <c r="M117" s="145">
        <v>-7.6575481715462036E-3</v>
      </c>
      <c r="O117" s="12" t="s">
        <v>2</v>
      </c>
      <c r="P117" s="336">
        <v>1.1841364692697696E-2</v>
      </c>
      <c r="Q117" s="335">
        <v>0.38959153336929764</v>
      </c>
      <c r="R117" s="335">
        <v>0.22707403512690974</v>
      </c>
      <c r="S117" s="335">
        <v>0.27040188104455204</v>
      </c>
      <c r="T117" s="5">
        <v>3.201927287040001E-3</v>
      </c>
      <c r="U117" s="5">
        <v>2.6888664621801854E-3</v>
      </c>
      <c r="V117" s="94">
        <v>1.5879910407535853</v>
      </c>
      <c r="W117" s="94">
        <v>2.3012347311794019</v>
      </c>
      <c r="X117" s="145">
        <v>-0.64667784248452731</v>
      </c>
      <c r="Y117" s="207">
        <v>39629</v>
      </c>
      <c r="Z117" s="207">
        <v>39813</v>
      </c>
      <c r="AA117" s="145">
        <v>-7.6575481715462036E-3</v>
      </c>
    </row>
    <row r="118" spans="1:27">
      <c r="A118" s="92" t="s">
        <v>23</v>
      </c>
      <c r="B118" s="342">
        <v>4.4543992579944625E-2</v>
      </c>
      <c r="C118" s="335">
        <v>4.8217328146585067E-2</v>
      </c>
      <c r="D118" s="335">
        <v>4.4898758249635864E-2</v>
      </c>
      <c r="E118" s="335">
        <v>0.1229708492941208</v>
      </c>
      <c r="F118" s="5">
        <v>5.4776125985068055E-3</v>
      </c>
      <c r="G118" s="5">
        <v>1.9999699543205075E-3</v>
      </c>
      <c r="H118" s="94">
        <v>0.42801469118003771</v>
      </c>
      <c r="I118" s="94">
        <v>2.2841510522663415</v>
      </c>
      <c r="J118" s="145">
        <v>-0.20363890991329867</v>
      </c>
      <c r="K118" s="207">
        <v>39447</v>
      </c>
      <c r="L118" s="207">
        <v>39813</v>
      </c>
      <c r="M118" s="145">
        <v>-9.0708900921659882E-3</v>
      </c>
      <c r="O118" s="92" t="s">
        <v>23</v>
      </c>
      <c r="P118" s="342">
        <v>4.4543992579944625E-2</v>
      </c>
      <c r="Q118" s="335">
        <v>4.8217328146585067E-2</v>
      </c>
      <c r="R118" s="335">
        <v>4.4898758249635864E-2</v>
      </c>
      <c r="S118" s="335">
        <v>0.1229708492941208</v>
      </c>
      <c r="T118" s="5">
        <v>5.4776125985068055E-3</v>
      </c>
      <c r="U118" s="5">
        <v>1.9999699543205075E-3</v>
      </c>
      <c r="V118" s="94">
        <v>0.42801469118003771</v>
      </c>
      <c r="W118" s="94">
        <v>2.2841510522663415</v>
      </c>
      <c r="X118" s="145">
        <v>-0.20363890991329867</v>
      </c>
      <c r="Y118" s="207">
        <v>39447</v>
      </c>
      <c r="Z118" s="207">
        <v>39813</v>
      </c>
      <c r="AA118" s="145">
        <v>-9.0708900921659882E-3</v>
      </c>
    </row>
    <row r="119" spans="1:27">
      <c r="A119" s="13" t="s">
        <v>20</v>
      </c>
      <c r="B119" s="335"/>
      <c r="C119" s="335"/>
      <c r="D119" s="335">
        <v>0.17312653045116388</v>
      </c>
      <c r="E119" s="335">
        <v>0.12391721521894794</v>
      </c>
      <c r="F119" s="5">
        <v>0</v>
      </c>
      <c r="G119" s="5">
        <v>0</v>
      </c>
      <c r="H119" s="94">
        <v>-0.16750754447874999</v>
      </c>
      <c r="I119" s="94">
        <v>1.87759760623712</v>
      </c>
      <c r="J119" s="145">
        <v>-9.8119033597327751E-2</v>
      </c>
      <c r="K119" s="207">
        <v>36585</v>
      </c>
      <c r="L119" s="207">
        <v>36798</v>
      </c>
      <c r="M119" s="145">
        <v>0</v>
      </c>
      <c r="O119" s="13" t="s">
        <v>20</v>
      </c>
      <c r="P119" s="335"/>
      <c r="Q119" s="335"/>
      <c r="R119" s="335">
        <v>0.17312653045116388</v>
      </c>
      <c r="S119" s="335">
        <v>0.12391721521894794</v>
      </c>
      <c r="T119" s="5">
        <v>0</v>
      </c>
      <c r="U119" s="5">
        <v>0</v>
      </c>
      <c r="V119" s="94">
        <v>-0.16750754447874999</v>
      </c>
      <c r="W119" s="94">
        <v>1.87759760623712</v>
      </c>
      <c r="X119" s="145">
        <v>-9.8119033597327751E-2</v>
      </c>
      <c r="Y119" s="207">
        <v>36585</v>
      </c>
      <c r="Z119" s="207">
        <v>36798</v>
      </c>
      <c r="AA119" s="145">
        <v>0</v>
      </c>
    </row>
    <row r="120" spans="1:27">
      <c r="A120" s="13" t="s">
        <v>21</v>
      </c>
      <c r="B120" s="336"/>
      <c r="C120" s="335"/>
      <c r="D120" s="335">
        <v>7.064830844049122E-2</v>
      </c>
      <c r="E120" s="335">
        <v>0.12000066078096978</v>
      </c>
      <c r="F120" s="5">
        <v>0</v>
      </c>
      <c r="G120" s="5">
        <v>0</v>
      </c>
      <c r="H120" s="94">
        <v>-0.410483996576187</v>
      </c>
      <c r="I120" s="94">
        <v>1.938878212440343</v>
      </c>
      <c r="J120" s="145">
        <v>-8.1683400440149573E-2</v>
      </c>
      <c r="K120" s="207">
        <v>38077</v>
      </c>
      <c r="L120" s="207">
        <v>38168</v>
      </c>
      <c r="M120" s="145">
        <v>0</v>
      </c>
      <c r="O120" s="13" t="s">
        <v>21</v>
      </c>
      <c r="P120" s="336"/>
      <c r="Q120" s="335"/>
      <c r="R120" s="335">
        <v>7.064830844049122E-2</v>
      </c>
      <c r="S120" s="335">
        <v>0.12000066078096978</v>
      </c>
      <c r="T120" s="5">
        <v>0</v>
      </c>
      <c r="U120" s="5">
        <v>0</v>
      </c>
      <c r="V120" s="94">
        <v>-0.410483996576187</v>
      </c>
      <c r="W120" s="94">
        <v>1.938878212440343</v>
      </c>
      <c r="X120" s="145">
        <v>-8.1683400440149573E-2</v>
      </c>
      <c r="Y120" s="207">
        <v>38077</v>
      </c>
      <c r="Z120" s="207">
        <v>38168</v>
      </c>
      <c r="AA120" s="145">
        <v>0</v>
      </c>
    </row>
    <row r="121" spans="1:27">
      <c r="A121" s="13" t="s">
        <v>22</v>
      </c>
      <c r="B121" s="336"/>
      <c r="C121" s="335"/>
      <c r="D121" s="335">
        <v>6.4254223233677923E-2</v>
      </c>
      <c r="E121" s="335">
        <v>0.1094673691499702</v>
      </c>
      <c r="F121" s="5">
        <v>0</v>
      </c>
      <c r="G121" s="5">
        <v>0</v>
      </c>
      <c r="H121" s="94">
        <v>-0.45133220106845945</v>
      </c>
      <c r="I121" s="94">
        <v>2.125443120386985</v>
      </c>
      <c r="J121" s="145">
        <v>-0.19875486850707508</v>
      </c>
      <c r="K121" s="207">
        <v>39262</v>
      </c>
      <c r="L121" s="207">
        <v>40753</v>
      </c>
      <c r="M121" s="145">
        <v>0</v>
      </c>
      <c r="O121" s="13" t="s">
        <v>22</v>
      </c>
      <c r="P121" s="336"/>
      <c r="Q121" s="335"/>
      <c r="R121" s="335">
        <v>6.4254223233677923E-2</v>
      </c>
      <c r="S121" s="335">
        <v>0.1094673691499702</v>
      </c>
      <c r="T121" s="5">
        <v>0</v>
      </c>
      <c r="U121" s="5">
        <v>0</v>
      </c>
      <c r="V121" s="94">
        <v>-0.45133220106845945</v>
      </c>
      <c r="W121" s="94">
        <v>2.125443120386985</v>
      </c>
      <c r="X121" s="145">
        <v>-0.19875486850707508</v>
      </c>
      <c r="Y121" s="207">
        <v>39262</v>
      </c>
      <c r="Z121" s="207">
        <v>40753</v>
      </c>
      <c r="AA121" s="145">
        <v>0</v>
      </c>
    </row>
    <row r="122" spans="1:27">
      <c r="A122" s="338" t="s">
        <v>398</v>
      </c>
      <c r="B122" s="336"/>
      <c r="C122" s="335"/>
      <c r="D122" s="335">
        <v>6.3473364372361368E-2</v>
      </c>
      <c r="E122" s="335">
        <v>0.13358990080900998</v>
      </c>
      <c r="F122" s="5">
        <v>0</v>
      </c>
      <c r="G122" s="5">
        <v>0</v>
      </c>
      <c r="H122" s="94">
        <v>-0.45688455758976071</v>
      </c>
      <c r="I122" s="94">
        <v>1.7416486220713956</v>
      </c>
      <c r="J122" s="145">
        <v>-0.14035426420194017</v>
      </c>
      <c r="K122" s="207">
        <v>39689</v>
      </c>
      <c r="L122" s="207">
        <v>39689</v>
      </c>
      <c r="M122" s="145">
        <v>0</v>
      </c>
      <c r="O122" s="338" t="s">
        <v>398</v>
      </c>
      <c r="P122" s="336"/>
      <c r="Q122" s="335"/>
      <c r="R122" s="335">
        <v>6.3473364372361368E-2</v>
      </c>
      <c r="S122" s="335">
        <v>0.13358990080900998</v>
      </c>
      <c r="T122" s="5">
        <v>0</v>
      </c>
      <c r="U122" s="5">
        <v>0</v>
      </c>
      <c r="V122" s="94">
        <v>-0.45688455758976071</v>
      </c>
      <c r="W122" s="94">
        <v>1.7416486220713956</v>
      </c>
      <c r="X122" s="145">
        <v>-0.14035426420194017</v>
      </c>
      <c r="Y122" s="207">
        <v>39689</v>
      </c>
      <c r="Z122" s="207">
        <v>39689</v>
      </c>
      <c r="AA122" s="145">
        <v>0</v>
      </c>
    </row>
    <row r="123" spans="1:27">
      <c r="A123" s="144" t="s">
        <v>292</v>
      </c>
      <c r="B123" s="336">
        <v>6.5234750390894672E-2</v>
      </c>
      <c r="C123" s="335"/>
      <c r="D123" s="337"/>
      <c r="E123" s="337"/>
      <c r="F123" s="4"/>
      <c r="G123" s="4"/>
      <c r="H123" s="4"/>
      <c r="I123" s="3"/>
      <c r="J123" s="3"/>
      <c r="K123" s="3"/>
      <c r="L123" s="3"/>
      <c r="M123" s="3"/>
      <c r="O123" s="144" t="s">
        <v>292</v>
      </c>
      <c r="P123" s="336">
        <v>6.5234750390894672E-2</v>
      </c>
      <c r="Q123" s="335"/>
      <c r="R123" s="337"/>
      <c r="S123" s="337"/>
      <c r="T123" s="4"/>
      <c r="U123" s="4"/>
      <c r="V123" s="4"/>
      <c r="W123" s="3"/>
      <c r="X123" s="3"/>
      <c r="Y123" s="3"/>
      <c r="Z123" s="3"/>
      <c r="AA123" s="3"/>
    </row>
    <row r="124" spans="1:27">
      <c r="A124" s="1"/>
      <c r="B124" s="145"/>
      <c r="C124" s="4"/>
      <c r="D124" s="4"/>
      <c r="E124" s="4"/>
      <c r="F124" s="4"/>
      <c r="G124" s="5"/>
      <c r="H124" s="4"/>
      <c r="I124" s="3"/>
      <c r="J124" s="3"/>
      <c r="K124" s="3"/>
      <c r="L124" s="3"/>
      <c r="M124" s="3"/>
      <c r="O124" s="1"/>
      <c r="P124" s="145"/>
      <c r="Q124" s="4"/>
      <c r="R124" s="4"/>
      <c r="S124" s="4"/>
      <c r="T124" s="4"/>
      <c r="U124" s="5"/>
      <c r="V124" s="4"/>
      <c r="W124" s="3"/>
      <c r="X124" s="3"/>
      <c r="Y124" s="3"/>
      <c r="Z124" s="3"/>
      <c r="AA124" s="3"/>
    </row>
    <row r="125" spans="1:27">
      <c r="A125" s="209" t="s">
        <v>0</v>
      </c>
      <c r="B125" s="267">
        <v>0.99995256628281204</v>
      </c>
      <c r="C125" s="211"/>
      <c r="D125" s="211"/>
      <c r="E125" s="211"/>
      <c r="F125" s="15">
        <v>7.9894616953104878E-3</v>
      </c>
      <c r="G125" s="15">
        <v>5.9060621251202712E-2</v>
      </c>
      <c r="H125" s="19">
        <v>-0.35574529795962234</v>
      </c>
      <c r="I125" s="19">
        <v>2.5014735465038145</v>
      </c>
      <c r="J125" s="200">
        <v>-0.16710664327266769</v>
      </c>
      <c r="K125" s="208">
        <v>39386</v>
      </c>
      <c r="L125" s="208">
        <v>39813</v>
      </c>
      <c r="M125" s="3"/>
      <c r="O125" s="209" t="s">
        <v>0</v>
      </c>
      <c r="P125" s="267">
        <v>0.99995256628281204</v>
      </c>
      <c r="Q125" s="211"/>
      <c r="R125" s="211"/>
      <c r="S125" s="211"/>
      <c r="T125" s="15">
        <v>1.8E-3</v>
      </c>
      <c r="U125" s="15">
        <v>5.9060621251202712E-2</v>
      </c>
      <c r="V125" s="19">
        <v>-0.35574529795962234</v>
      </c>
      <c r="W125" s="19">
        <v>2.5014735465038145</v>
      </c>
      <c r="X125" s="200">
        <v>-0.16710664327266769</v>
      </c>
      <c r="Y125" s="208">
        <v>39386</v>
      </c>
      <c r="Z125" s="208">
        <v>39813</v>
      </c>
      <c r="AA125" s="3"/>
    </row>
    <row r="126" spans="1:27">
      <c r="A126" s="276"/>
      <c r="B126" s="294"/>
      <c r="C126" s="294"/>
      <c r="D126" s="294"/>
      <c r="E126" s="294"/>
      <c r="F126" s="272"/>
      <c r="G126" s="272"/>
      <c r="H126" s="272"/>
      <c r="I126" s="272"/>
    </row>
    <row r="127" spans="1:27">
      <c r="A127" s="276"/>
      <c r="B127" s="294"/>
      <c r="C127" s="294"/>
      <c r="D127" s="294"/>
      <c r="E127" s="294"/>
      <c r="F127" s="272"/>
      <c r="G127" s="272"/>
      <c r="H127" s="272"/>
      <c r="I127" s="272"/>
    </row>
    <row r="128" spans="1:27">
      <c r="A128" s="276"/>
      <c r="B128" s="294"/>
      <c r="C128" s="294"/>
      <c r="D128" s="294"/>
      <c r="E128" s="294"/>
      <c r="F128" s="272"/>
      <c r="G128" s="272"/>
      <c r="H128" s="272"/>
      <c r="I128" s="272"/>
    </row>
    <row r="129" spans="1:9">
      <c r="A129" s="276"/>
      <c r="B129" s="294"/>
      <c r="C129" s="294"/>
      <c r="D129" s="294"/>
      <c r="E129" s="294"/>
      <c r="F129" s="272"/>
      <c r="G129" s="272"/>
      <c r="H129" s="272"/>
      <c r="I129" s="272"/>
    </row>
    <row r="130" spans="1:9">
      <c r="A130" s="276"/>
      <c r="B130" s="294"/>
      <c r="C130" s="294"/>
      <c r="D130" s="294"/>
      <c r="E130" s="294"/>
      <c r="F130" s="272"/>
      <c r="G130" s="272"/>
      <c r="H130" s="272"/>
      <c r="I130" s="272"/>
    </row>
    <row r="131" spans="1:9">
      <c r="A131" s="276"/>
      <c r="B131" s="294"/>
      <c r="C131" s="294"/>
      <c r="D131" s="294"/>
      <c r="E131" s="294"/>
      <c r="F131" s="272"/>
      <c r="G131" s="272"/>
      <c r="H131" s="272"/>
      <c r="I131" s="272"/>
    </row>
    <row r="132" spans="1:9">
      <c r="A132" s="272"/>
      <c r="B132" s="272"/>
      <c r="C132" s="272"/>
      <c r="D132" s="272"/>
      <c r="E132" s="272"/>
      <c r="F132" s="272"/>
      <c r="G132" s="272"/>
      <c r="H132" s="272"/>
      <c r="I132" s="272"/>
    </row>
    <row r="133" spans="1:9">
      <c r="A133" s="272"/>
      <c r="B133" s="272"/>
      <c r="C133" s="272"/>
      <c r="D133" s="272"/>
      <c r="E133" s="272"/>
      <c r="F133" s="272"/>
      <c r="G133" s="272"/>
      <c r="H133" s="272"/>
      <c r="I133" s="272"/>
    </row>
    <row r="134" spans="1:9">
      <c r="A134" s="272"/>
      <c r="B134" s="272"/>
      <c r="C134" s="272"/>
      <c r="D134" s="272"/>
      <c r="E134" s="272"/>
      <c r="F134" s="272"/>
      <c r="G134" s="272"/>
      <c r="H134" s="272"/>
      <c r="I134" s="272"/>
    </row>
    <row r="135" spans="1:9">
      <c r="A135" s="272"/>
      <c r="B135" s="272"/>
      <c r="C135" s="272"/>
      <c r="D135" s="272"/>
      <c r="E135" s="272"/>
      <c r="F135" s="272"/>
      <c r="G135" s="272"/>
      <c r="H135" s="272"/>
      <c r="I135" s="272"/>
    </row>
    <row r="136" spans="1:9">
      <c r="A136" s="272"/>
      <c r="B136" s="272"/>
      <c r="C136" s="272"/>
      <c r="D136" s="272"/>
      <c r="E136" s="272"/>
      <c r="F136" s="272"/>
      <c r="G136" s="272"/>
      <c r="H136" s="272"/>
      <c r="I136" s="272"/>
    </row>
    <row r="137" spans="1:9">
      <c r="A137" s="272"/>
      <c r="B137" s="272"/>
      <c r="C137" s="272"/>
      <c r="D137" s="272"/>
      <c r="E137" s="272"/>
      <c r="F137" s="272"/>
      <c r="G137" s="272"/>
      <c r="H137" s="272"/>
      <c r="I137" s="272"/>
    </row>
    <row r="138" spans="1:9">
      <c r="A138" s="272"/>
      <c r="B138" s="272"/>
      <c r="C138" s="272"/>
      <c r="D138" s="272"/>
      <c r="E138" s="272"/>
      <c r="F138" s="272"/>
      <c r="G138" s="272"/>
      <c r="H138" s="272"/>
      <c r="I138" s="272"/>
    </row>
    <row r="139" spans="1:9">
      <c r="A139" s="272"/>
      <c r="B139" s="272"/>
      <c r="C139" s="272"/>
      <c r="D139" s="272"/>
      <c r="E139" s="272"/>
      <c r="F139" s="272"/>
      <c r="G139" s="272"/>
      <c r="H139" s="272"/>
      <c r="I139" s="272"/>
    </row>
    <row r="140" spans="1:9">
      <c r="A140" s="272"/>
      <c r="B140" s="272"/>
      <c r="C140" s="272"/>
      <c r="D140" s="272"/>
      <c r="E140" s="272"/>
      <c r="F140" s="272"/>
      <c r="G140" s="272"/>
      <c r="H140" s="272"/>
      <c r="I140" s="272"/>
    </row>
    <row r="141" spans="1:9">
      <c r="A141" s="272"/>
      <c r="B141" s="272"/>
      <c r="C141" s="272"/>
      <c r="D141" s="272"/>
      <c r="E141" s="272"/>
      <c r="F141" s="272"/>
      <c r="G141" s="272"/>
      <c r="H141" s="272"/>
      <c r="I141" s="27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B1:R38"/>
  <sheetViews>
    <sheetView zoomScale="85" zoomScaleNormal="85" workbookViewId="0">
      <selection activeCell="J46" sqref="J46"/>
    </sheetView>
  </sheetViews>
  <sheetFormatPr defaultRowHeight="15"/>
  <cols>
    <col min="1" max="1" width="4.7109375" style="27" customWidth="1"/>
    <col min="2" max="2" width="20.28515625" style="26" bestFit="1" customWidth="1"/>
    <col min="3" max="3" width="15.42578125" style="27" bestFit="1" customWidth="1"/>
    <col min="4" max="5" width="12.7109375" style="27" bestFit="1" customWidth="1"/>
    <col min="6" max="6" width="14.42578125" style="27" bestFit="1" customWidth="1"/>
    <col min="7" max="8" width="12.7109375" style="27" bestFit="1" customWidth="1"/>
    <col min="9" max="9" width="16.42578125" style="27" bestFit="1" customWidth="1"/>
    <col min="10" max="13" width="12.7109375" style="27" bestFit="1" customWidth="1"/>
    <col min="14" max="14" width="12.85546875" style="27" bestFit="1" customWidth="1"/>
    <col min="15" max="16" width="12.7109375" style="27" bestFit="1" customWidth="1"/>
    <col min="17" max="17" width="14.85546875" style="27" bestFit="1" customWidth="1"/>
    <col min="18" max="18" width="17.28515625" style="27" customWidth="1"/>
    <col min="19" max="16384" width="9.140625" style="27"/>
  </cols>
  <sheetData>
    <row r="1" spans="2:18" s="26" customFormat="1">
      <c r="C1" s="26" t="s">
        <v>28</v>
      </c>
      <c r="D1" s="26" t="s">
        <v>29</v>
      </c>
      <c r="E1" s="26" t="s">
        <v>30</v>
      </c>
      <c r="F1" s="26" t="s">
        <v>31</v>
      </c>
      <c r="G1" s="26" t="s">
        <v>32</v>
      </c>
      <c r="H1" s="26" t="s">
        <v>33</v>
      </c>
      <c r="I1" s="26" t="s">
        <v>34</v>
      </c>
      <c r="J1" s="26" t="s">
        <v>35</v>
      </c>
      <c r="K1" s="26" t="s">
        <v>36</v>
      </c>
      <c r="L1" s="26" t="s">
        <v>37</v>
      </c>
      <c r="M1" s="26" t="s">
        <v>43</v>
      </c>
      <c r="N1" s="26" t="s">
        <v>2</v>
      </c>
      <c r="O1" s="26" t="s">
        <v>38</v>
      </c>
      <c r="P1" s="26" t="s">
        <v>39</v>
      </c>
      <c r="Q1" s="26" t="s">
        <v>40</v>
      </c>
      <c r="R1" s="26" t="s">
        <v>41</v>
      </c>
    </row>
    <row r="2" spans="2:18">
      <c r="B2" s="26" t="s">
        <v>28</v>
      </c>
      <c r="C2" s="111">
        <v>1.0000000000000002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3"/>
    </row>
    <row r="3" spans="2:18">
      <c r="B3" s="26" t="s">
        <v>29</v>
      </c>
      <c r="C3" s="45">
        <v>0.41707373808826326</v>
      </c>
      <c r="D3" s="55">
        <v>1.0000000000000002</v>
      </c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82"/>
    </row>
    <row r="4" spans="2:18">
      <c r="B4" s="26" t="s">
        <v>30</v>
      </c>
      <c r="C4" s="45">
        <v>0.33331001082951695</v>
      </c>
      <c r="D4" s="55">
        <v>0.59371049042623281</v>
      </c>
      <c r="E4" s="55">
        <v>1.0000000000000002</v>
      </c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82"/>
    </row>
    <row r="5" spans="2:18">
      <c r="B5" s="26" t="s">
        <v>31</v>
      </c>
      <c r="C5" s="45">
        <v>-0.24822984810797855</v>
      </c>
      <c r="D5" s="55">
        <v>0.37282770788976749</v>
      </c>
      <c r="E5" s="55">
        <v>0.6847293403178254</v>
      </c>
      <c r="F5" s="55">
        <v>1</v>
      </c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82"/>
    </row>
    <row r="6" spans="2:18">
      <c r="B6" s="26" t="s">
        <v>32</v>
      </c>
      <c r="C6" s="45">
        <v>-0.26682665288717972</v>
      </c>
      <c r="D6" s="55">
        <v>0.44650392861329929</v>
      </c>
      <c r="E6" s="55">
        <v>0.63866624653843151</v>
      </c>
      <c r="F6" s="55">
        <v>0.90795906995089271</v>
      </c>
      <c r="G6" s="55">
        <v>1.0000000000000002</v>
      </c>
      <c r="H6" s="55"/>
      <c r="I6" s="55"/>
      <c r="J6" s="55"/>
      <c r="K6" s="55"/>
      <c r="L6" s="55"/>
      <c r="M6" s="55"/>
      <c r="N6" s="55"/>
      <c r="O6" s="55"/>
      <c r="P6" s="55"/>
      <c r="Q6" s="55"/>
      <c r="R6" s="82"/>
    </row>
    <row r="7" spans="2:18">
      <c r="B7" s="26" t="s">
        <v>33</v>
      </c>
      <c r="C7" s="45">
        <v>4.5014184580485513E-2</v>
      </c>
      <c r="D7" s="55">
        <v>0.63067082685862697</v>
      </c>
      <c r="E7" s="55">
        <v>0.67662172657494579</v>
      </c>
      <c r="F7" s="55">
        <v>0.71431008442512989</v>
      </c>
      <c r="G7" s="55">
        <v>0.81764161788483314</v>
      </c>
      <c r="H7" s="55">
        <v>1.0000000000000002</v>
      </c>
      <c r="I7" s="55"/>
      <c r="J7" s="55"/>
      <c r="K7" s="55"/>
      <c r="L7" s="55"/>
      <c r="M7" s="55"/>
      <c r="N7" s="55"/>
      <c r="O7" s="55"/>
      <c r="P7" s="55"/>
      <c r="Q7" s="55"/>
      <c r="R7" s="82"/>
    </row>
    <row r="8" spans="2:18">
      <c r="B8" s="26" t="s">
        <v>34</v>
      </c>
      <c r="C8" s="45">
        <v>-0.29806441391262789</v>
      </c>
      <c r="D8" s="55">
        <v>0.39302286374624029</v>
      </c>
      <c r="E8" s="55">
        <v>0.51978433981874594</v>
      </c>
      <c r="F8" s="55">
        <v>0.73416594789860867</v>
      </c>
      <c r="G8" s="55">
        <v>0.7959022396384845</v>
      </c>
      <c r="H8" s="55">
        <v>0.69914957543104861</v>
      </c>
      <c r="I8" s="55">
        <v>1</v>
      </c>
      <c r="J8" s="55"/>
      <c r="K8" s="55"/>
      <c r="L8" s="55"/>
      <c r="M8" s="55"/>
      <c r="N8" s="55"/>
      <c r="O8" s="55"/>
      <c r="P8" s="55"/>
      <c r="Q8" s="55"/>
      <c r="R8" s="82"/>
    </row>
    <row r="9" spans="2:18">
      <c r="B9" s="26" t="s">
        <v>35</v>
      </c>
      <c r="C9" s="45">
        <v>-0.23747533300770959</v>
      </c>
      <c r="D9" s="55">
        <v>0.28422564071827472</v>
      </c>
      <c r="E9" s="55">
        <v>0.51589487753308927</v>
      </c>
      <c r="F9" s="55">
        <v>0.74551102431508032</v>
      </c>
      <c r="G9" s="55">
        <v>0.75011913465363589</v>
      </c>
      <c r="H9" s="55">
        <v>0.60656816276933945</v>
      </c>
      <c r="I9" s="55">
        <v>0.79222101659314481</v>
      </c>
      <c r="J9" s="55">
        <v>1</v>
      </c>
      <c r="K9" s="55"/>
      <c r="L9" s="55"/>
      <c r="M9" s="55"/>
      <c r="N9" s="55"/>
      <c r="O9" s="55"/>
      <c r="P9" s="55"/>
      <c r="Q9" s="55"/>
      <c r="R9" s="82"/>
    </row>
    <row r="10" spans="2:18">
      <c r="B10" s="26" t="s">
        <v>42</v>
      </c>
      <c r="C10" s="45">
        <v>-0.27490276929498797</v>
      </c>
      <c r="D10" s="55">
        <v>0.31298626907076421</v>
      </c>
      <c r="E10" s="55">
        <v>0.56045118156848739</v>
      </c>
      <c r="F10" s="55">
        <v>0.81782751340511584</v>
      </c>
      <c r="G10" s="55">
        <v>0.80591861339481796</v>
      </c>
      <c r="H10" s="55">
        <v>0.61441361764869928</v>
      </c>
      <c r="I10" s="55">
        <v>0.83696469901347692</v>
      </c>
      <c r="J10" s="55">
        <v>0.84080687905499685</v>
      </c>
      <c r="K10" s="55">
        <v>1.0000000000000002</v>
      </c>
      <c r="L10" s="55"/>
      <c r="M10" s="55"/>
      <c r="N10" s="55"/>
      <c r="O10" s="55"/>
      <c r="P10" s="55"/>
      <c r="Q10" s="55"/>
      <c r="R10" s="82"/>
    </row>
    <row r="11" spans="2:18">
      <c r="B11" s="26" t="s">
        <v>37</v>
      </c>
      <c r="C11" s="45">
        <v>-0.1788668933017426</v>
      </c>
      <c r="D11" s="55">
        <v>0.40647472895898612</v>
      </c>
      <c r="E11" s="55">
        <v>0.56219241676036136</v>
      </c>
      <c r="F11" s="55">
        <v>0.70265524345055175</v>
      </c>
      <c r="G11" s="55">
        <v>0.75858881111782672</v>
      </c>
      <c r="H11" s="55">
        <v>0.61125266124198951</v>
      </c>
      <c r="I11" s="55">
        <v>0.76469775120147132</v>
      </c>
      <c r="J11" s="55">
        <v>0.60869137291480835</v>
      </c>
      <c r="K11" s="55">
        <v>0.84263914072054613</v>
      </c>
      <c r="L11" s="55">
        <v>1.0000000000000002</v>
      </c>
      <c r="M11" s="55"/>
      <c r="N11" s="55"/>
      <c r="O11" s="55"/>
      <c r="P11" s="55"/>
      <c r="Q11" s="55"/>
      <c r="R11" s="82"/>
    </row>
    <row r="12" spans="2:18">
      <c r="B12" s="26" t="s">
        <v>43</v>
      </c>
      <c r="C12" s="45">
        <v>-0.1788668933017426</v>
      </c>
      <c r="D12" s="55">
        <v>0.40647472895898612</v>
      </c>
      <c r="E12" s="55">
        <v>0.56219241676036136</v>
      </c>
      <c r="F12" s="55">
        <v>0.70265524345055175</v>
      </c>
      <c r="G12" s="55">
        <v>0.75858881111782672</v>
      </c>
      <c r="H12" s="55">
        <v>0.61125266124198951</v>
      </c>
      <c r="I12" s="55">
        <v>0.76469775120147132</v>
      </c>
      <c r="J12" s="55">
        <v>0.60869137291480835</v>
      </c>
      <c r="K12" s="55">
        <v>0.84263914072054613</v>
      </c>
      <c r="L12" s="55">
        <v>1.0000000000000002</v>
      </c>
      <c r="M12" s="55">
        <v>1.0000000000000002</v>
      </c>
      <c r="N12" s="55"/>
      <c r="O12" s="55"/>
      <c r="P12" s="55"/>
      <c r="Q12" s="55"/>
      <c r="R12" s="82"/>
    </row>
    <row r="13" spans="2:18">
      <c r="B13" s="26" t="s">
        <v>2</v>
      </c>
      <c r="C13" s="45">
        <v>-0.41266228366907437</v>
      </c>
      <c r="D13" s="55">
        <v>0.14028940089588171</v>
      </c>
      <c r="E13" s="55">
        <v>0.2266475435095133</v>
      </c>
      <c r="F13" s="55">
        <v>0.52962407521163735</v>
      </c>
      <c r="G13" s="55">
        <v>0.52679057235506965</v>
      </c>
      <c r="H13" s="55">
        <v>0.4448601722753821</v>
      </c>
      <c r="I13" s="55">
        <v>0.6653047362373995</v>
      </c>
      <c r="J13" s="55">
        <v>0.5807787236734977</v>
      </c>
      <c r="K13" s="55">
        <v>0.50992745868623401</v>
      </c>
      <c r="L13" s="55">
        <v>0.38235526020717292</v>
      </c>
      <c r="M13" s="55">
        <v>0.38235526020717292</v>
      </c>
      <c r="N13" s="55">
        <v>0.99999999999999989</v>
      </c>
      <c r="O13" s="55"/>
      <c r="P13" s="55"/>
      <c r="Q13" s="55"/>
      <c r="R13" s="82"/>
    </row>
    <row r="14" spans="2:18">
      <c r="B14" s="26" t="s">
        <v>38</v>
      </c>
      <c r="C14" s="45">
        <v>-0.31818674773697186</v>
      </c>
      <c r="D14" s="55">
        <v>0.22530030377377905</v>
      </c>
      <c r="E14" s="55">
        <v>0.45275579256555715</v>
      </c>
      <c r="F14" s="55">
        <v>0.72894540203749347</v>
      </c>
      <c r="G14" s="55">
        <v>0.68302987715896069</v>
      </c>
      <c r="H14" s="55">
        <v>0.54169332099777778</v>
      </c>
      <c r="I14" s="55">
        <v>0.74076562423974512</v>
      </c>
      <c r="J14" s="55">
        <v>0.78186350596903575</v>
      </c>
      <c r="K14" s="55">
        <v>0.78376797094748762</v>
      </c>
      <c r="L14" s="55">
        <v>0.52112294184720709</v>
      </c>
      <c r="M14" s="55">
        <v>0.52112294184720709</v>
      </c>
      <c r="N14" s="55">
        <v>0.73752012357598606</v>
      </c>
      <c r="O14" s="55">
        <v>1.0000000000000002</v>
      </c>
      <c r="P14" s="55"/>
      <c r="Q14" s="55"/>
      <c r="R14" s="82"/>
    </row>
    <row r="15" spans="2:18">
      <c r="B15" s="26" t="s">
        <v>39</v>
      </c>
      <c r="C15" s="45">
        <v>-7.4370961370584285E-2</v>
      </c>
      <c r="D15" s="55">
        <v>0.13648207341652779</v>
      </c>
      <c r="E15" s="55">
        <v>0.1194427589500545</v>
      </c>
      <c r="F15" s="55">
        <v>0.12695353553512456</v>
      </c>
      <c r="G15" s="55">
        <v>0.10239882432573943</v>
      </c>
      <c r="H15" s="55">
        <v>9.0566684749880638E-2</v>
      </c>
      <c r="I15" s="115">
        <v>0.31171779901410779</v>
      </c>
      <c r="J15" s="115">
        <v>0.25788150139022209</v>
      </c>
      <c r="K15" s="115">
        <v>0.21051650861057727</v>
      </c>
      <c r="L15" s="55">
        <v>5.6476879836972943E-2</v>
      </c>
      <c r="M15" s="55">
        <v>5.6476879836972943E-2</v>
      </c>
      <c r="N15" s="55">
        <v>0.44972053052761762</v>
      </c>
      <c r="O15" s="55">
        <v>0.52539406992258575</v>
      </c>
      <c r="P15" s="55">
        <v>1</v>
      </c>
      <c r="Q15" s="55"/>
      <c r="R15" s="82"/>
    </row>
    <row r="16" spans="2:18">
      <c r="B16" s="26" t="s">
        <v>288</v>
      </c>
      <c r="C16" s="45">
        <v>7.6848630395313731E-3</v>
      </c>
      <c r="D16" s="55">
        <v>5.7471349761599261E-2</v>
      </c>
      <c r="E16" s="55">
        <v>-5.7081666004991559E-2</v>
      </c>
      <c r="F16" s="114">
        <v>-0.10794160238099214</v>
      </c>
      <c r="G16" s="55">
        <v>-0.13227380578740175</v>
      </c>
      <c r="H16" s="55">
        <v>-0.11795206491894497</v>
      </c>
      <c r="I16" s="115">
        <v>5.2683877312906982E-2</v>
      </c>
      <c r="J16" s="115">
        <v>-5.1526464414487473E-2</v>
      </c>
      <c r="K16" s="115">
        <v>-4.941014827183686E-2</v>
      </c>
      <c r="L16" s="55">
        <v>-0.13636195686961519</v>
      </c>
      <c r="M16" s="55">
        <v>-0.13636195686961519</v>
      </c>
      <c r="N16" s="55">
        <v>0.20806081404332391</v>
      </c>
      <c r="O16" s="55">
        <v>0.23308503843533609</v>
      </c>
      <c r="P16" s="55">
        <v>0.89392359551991696</v>
      </c>
      <c r="Q16" s="55">
        <v>0.99999999999999978</v>
      </c>
      <c r="R16" s="82"/>
    </row>
    <row r="17" spans="2:18" s="138" customFormat="1">
      <c r="B17" s="139" t="s">
        <v>41</v>
      </c>
      <c r="C17" s="140">
        <v>-0.4305556596536893</v>
      </c>
      <c r="D17" s="141">
        <v>-4.3033577494662516E-2</v>
      </c>
      <c r="E17" s="141">
        <v>0.22947365389997496</v>
      </c>
      <c r="F17" s="141">
        <v>0.43872485024327568</v>
      </c>
      <c r="G17" s="141">
        <v>0.32060153288823351</v>
      </c>
      <c r="H17" s="141">
        <v>0.19776144668089163</v>
      </c>
      <c r="I17" s="142">
        <v>0.52983295685642351</v>
      </c>
      <c r="J17" s="142">
        <v>0.51416619988905754</v>
      </c>
      <c r="K17" s="142">
        <v>0.52096400703225976</v>
      </c>
      <c r="L17" s="141">
        <v>0.27903665087186891</v>
      </c>
      <c r="M17" s="141">
        <v>0.27903665087186891</v>
      </c>
      <c r="N17" s="141">
        <v>0.64445144552718525</v>
      </c>
      <c r="O17" s="141">
        <v>0.74340517902819547</v>
      </c>
      <c r="P17" s="141">
        <v>0.45440640400351812</v>
      </c>
      <c r="Q17" s="141">
        <v>0.2605454928332343</v>
      </c>
      <c r="R17" s="143">
        <v>1</v>
      </c>
    </row>
    <row r="18" spans="2:18">
      <c r="I18" s="110"/>
      <c r="J18" s="110"/>
      <c r="K18" s="110"/>
    </row>
    <row r="19" spans="2:18">
      <c r="B19" s="28" t="s">
        <v>45</v>
      </c>
    </row>
    <row r="20" spans="2:18">
      <c r="B20" s="29" t="s">
        <v>44</v>
      </c>
    </row>
    <row r="22" spans="2:18">
      <c r="C22" s="26" t="s">
        <v>28</v>
      </c>
      <c r="D22" s="26" t="s">
        <v>29</v>
      </c>
      <c r="E22" s="26" t="s">
        <v>30</v>
      </c>
      <c r="F22" s="26" t="s">
        <v>31</v>
      </c>
      <c r="G22" s="26" t="s">
        <v>32</v>
      </c>
      <c r="H22" s="26" t="s">
        <v>290</v>
      </c>
      <c r="I22" s="26" t="s">
        <v>34</v>
      </c>
      <c r="J22" s="26" t="s">
        <v>35</v>
      </c>
      <c r="K22" s="26" t="s">
        <v>36</v>
      </c>
      <c r="L22" s="26" t="s">
        <v>37</v>
      </c>
      <c r="M22" s="26" t="s">
        <v>43</v>
      </c>
      <c r="N22" s="26" t="s">
        <v>2</v>
      </c>
      <c r="O22" s="26" t="s">
        <v>38</v>
      </c>
      <c r="P22" s="26" t="s">
        <v>39</v>
      </c>
      <c r="Q22" s="26" t="s">
        <v>40</v>
      </c>
      <c r="R22" s="26" t="s">
        <v>291</v>
      </c>
    </row>
    <row r="23" spans="2:18">
      <c r="B23" s="26" t="s">
        <v>28</v>
      </c>
      <c r="C23" s="111">
        <v>1.0000000000000002</v>
      </c>
      <c r="D23" s="112">
        <v>0.41707373808826326</v>
      </c>
      <c r="E23" s="112">
        <v>0.33331001082951695</v>
      </c>
      <c r="F23" s="112">
        <v>-0.24822984810797855</v>
      </c>
      <c r="G23" s="112">
        <v>-0.26682665288717972</v>
      </c>
      <c r="H23" s="112">
        <v>4.5014184580485513E-2</v>
      </c>
      <c r="I23" s="112">
        <v>-0.29806441391262789</v>
      </c>
      <c r="J23" s="112">
        <v>-0.23747533300770959</v>
      </c>
      <c r="K23" s="112">
        <v>-0.27490276929498797</v>
      </c>
      <c r="L23" s="112">
        <v>-0.1788668933017426</v>
      </c>
      <c r="M23" s="112">
        <v>-0.1788668933017426</v>
      </c>
      <c r="N23" s="112">
        <v>-0.41266228366907437</v>
      </c>
      <c r="O23" s="112">
        <v>-0.31818674773697186</v>
      </c>
      <c r="P23" s="112">
        <v>-7.4370961370584285E-2</v>
      </c>
      <c r="Q23" s="112">
        <v>7.6848630395313731E-3</v>
      </c>
      <c r="R23" s="113">
        <v>-0.22067763631124357</v>
      </c>
    </row>
    <row r="24" spans="2:18">
      <c r="B24" s="26" t="s">
        <v>29</v>
      </c>
      <c r="C24" s="45">
        <v>0.41707373808826326</v>
      </c>
      <c r="D24" s="55">
        <v>1.0000000000000002</v>
      </c>
      <c r="E24" s="55">
        <v>0.59371049042623281</v>
      </c>
      <c r="F24" s="55">
        <v>0.37282770788976749</v>
      </c>
      <c r="G24" s="55">
        <v>0.44650392861329929</v>
      </c>
      <c r="H24" s="55">
        <v>0.63067082685862697</v>
      </c>
      <c r="I24" s="55">
        <v>0.39302286374624029</v>
      </c>
      <c r="J24" s="55">
        <v>0.28422564071827472</v>
      </c>
      <c r="K24" s="55">
        <v>0.31298626907076421</v>
      </c>
      <c r="L24" s="55">
        <v>0.40647472895898612</v>
      </c>
      <c r="M24" s="55">
        <v>0.40647472895898612</v>
      </c>
      <c r="N24" s="55">
        <v>0.14028940089588171</v>
      </c>
      <c r="O24" s="55">
        <v>0.22530030377377905</v>
      </c>
      <c r="P24" s="55">
        <v>0.13648207341652779</v>
      </c>
      <c r="Q24" s="55">
        <v>5.7471349761599261E-2</v>
      </c>
      <c r="R24" s="82">
        <v>0.30742801863725677</v>
      </c>
    </row>
    <row r="25" spans="2:18">
      <c r="B25" s="26" t="s">
        <v>30</v>
      </c>
      <c r="C25" s="45">
        <v>0.33331001082951695</v>
      </c>
      <c r="D25" s="55">
        <v>0.59371049042623281</v>
      </c>
      <c r="E25" s="55">
        <v>1.0000000000000002</v>
      </c>
      <c r="F25" s="55">
        <v>0.6847293403178254</v>
      </c>
      <c r="G25" s="55">
        <v>0.63866624653843151</v>
      </c>
      <c r="H25" s="55">
        <v>0.67662172657494579</v>
      </c>
      <c r="I25" s="55">
        <v>0.51978433981874594</v>
      </c>
      <c r="J25" s="55">
        <v>0.51589487753308927</v>
      </c>
      <c r="K25" s="55">
        <v>0.56045118156848739</v>
      </c>
      <c r="L25" s="55">
        <v>0.56219241676036136</v>
      </c>
      <c r="M25" s="55">
        <v>0.56219241676036136</v>
      </c>
      <c r="N25" s="55">
        <v>0.2266475435095133</v>
      </c>
      <c r="O25" s="55">
        <v>0.45275579256555715</v>
      </c>
      <c r="P25" s="55">
        <v>0.1194427589500545</v>
      </c>
      <c r="Q25" s="55">
        <v>-5.7081666004991559E-2</v>
      </c>
      <c r="R25" s="82">
        <v>0.49641690237867725</v>
      </c>
    </row>
    <row r="26" spans="2:18">
      <c r="B26" s="26" t="s">
        <v>31</v>
      </c>
      <c r="C26" s="45">
        <v>-0.24822984810797855</v>
      </c>
      <c r="D26" s="55">
        <v>0.37282770788976749</v>
      </c>
      <c r="E26" s="55">
        <v>0.6847293403178254</v>
      </c>
      <c r="F26" s="55">
        <v>1</v>
      </c>
      <c r="G26" s="55">
        <v>0.90795906995089271</v>
      </c>
      <c r="H26" s="55">
        <v>0.71431008442512989</v>
      </c>
      <c r="I26" s="55">
        <v>0.73416594789860867</v>
      </c>
      <c r="J26" s="55">
        <v>0.74551102431508032</v>
      </c>
      <c r="K26" s="55">
        <v>0.81782751340511584</v>
      </c>
      <c r="L26" s="55">
        <v>0.70265524345055175</v>
      </c>
      <c r="M26" s="55">
        <v>0.70265524345055175</v>
      </c>
      <c r="N26" s="55">
        <v>0.52962407521163735</v>
      </c>
      <c r="O26" s="55">
        <v>0.72894540203749347</v>
      </c>
      <c r="P26" s="55">
        <v>0.12695353553512456</v>
      </c>
      <c r="Q26" s="55">
        <v>-0.10794160238099214</v>
      </c>
      <c r="R26" s="82">
        <v>0.69474869187244614</v>
      </c>
    </row>
    <row r="27" spans="2:18">
      <c r="B27" s="26" t="s">
        <v>32</v>
      </c>
      <c r="C27" s="45">
        <v>-0.26682665288717972</v>
      </c>
      <c r="D27" s="55">
        <v>0.44650392861329929</v>
      </c>
      <c r="E27" s="55">
        <v>0.63866624653843151</v>
      </c>
      <c r="F27" s="55">
        <v>0.90795906995089271</v>
      </c>
      <c r="G27" s="55">
        <v>1.0000000000000002</v>
      </c>
      <c r="H27" s="55">
        <v>0.81764161788483314</v>
      </c>
      <c r="I27" s="55">
        <v>0.7959022396384845</v>
      </c>
      <c r="J27" s="55">
        <v>0.75011913465363589</v>
      </c>
      <c r="K27" s="55">
        <v>0.80591861339481796</v>
      </c>
      <c r="L27" s="55">
        <v>0.75858881111782672</v>
      </c>
      <c r="M27" s="55">
        <v>0.75858881111782672</v>
      </c>
      <c r="N27" s="55">
        <v>0.52679057235506965</v>
      </c>
      <c r="O27" s="55">
        <v>0.68302987715896069</v>
      </c>
      <c r="P27" s="55">
        <v>0.10239882432573943</v>
      </c>
      <c r="Q27" s="55">
        <v>-0.13227380578740175</v>
      </c>
      <c r="R27" s="82">
        <v>0.71625983853901287</v>
      </c>
    </row>
    <row r="28" spans="2:18">
      <c r="B28" s="26" t="s">
        <v>290</v>
      </c>
      <c r="C28" s="45">
        <v>4.5014184580485513E-2</v>
      </c>
      <c r="D28" s="55">
        <v>0.63067082685862697</v>
      </c>
      <c r="E28" s="55">
        <v>0.67662172657494579</v>
      </c>
      <c r="F28" s="55">
        <v>0.71431008442512989</v>
      </c>
      <c r="G28" s="55">
        <v>0.81764161788483314</v>
      </c>
      <c r="H28" s="55">
        <v>1.0000000000000002</v>
      </c>
      <c r="I28" s="55">
        <v>0.69914957543104861</v>
      </c>
      <c r="J28" s="55">
        <v>0.60656816276933945</v>
      </c>
      <c r="K28" s="55">
        <v>0.61441361764869928</v>
      </c>
      <c r="L28" s="55">
        <v>0.61125266124198951</v>
      </c>
      <c r="M28" s="55">
        <v>0.61125266124198951</v>
      </c>
      <c r="N28" s="55">
        <v>0.4448601722753821</v>
      </c>
      <c r="O28" s="55">
        <v>0.54169332099777778</v>
      </c>
      <c r="P28" s="55">
        <v>9.0566684749880638E-2</v>
      </c>
      <c r="Q28" s="55">
        <v>-0.11795206491894497</v>
      </c>
      <c r="R28" s="82">
        <v>0.64636542982734535</v>
      </c>
    </row>
    <row r="29" spans="2:18">
      <c r="B29" s="26" t="s">
        <v>34</v>
      </c>
      <c r="C29" s="45">
        <v>-0.29806441391262789</v>
      </c>
      <c r="D29" s="55">
        <v>0.39302286374624029</v>
      </c>
      <c r="E29" s="55">
        <v>0.51978433981874594</v>
      </c>
      <c r="F29" s="55">
        <v>0.73416594789860867</v>
      </c>
      <c r="G29" s="55">
        <v>0.7959022396384845</v>
      </c>
      <c r="H29" s="55">
        <v>0.69914957543104861</v>
      </c>
      <c r="I29" s="55">
        <v>1</v>
      </c>
      <c r="J29" s="55">
        <v>0.79222101659314481</v>
      </c>
      <c r="K29" s="55">
        <v>0.83696469901347692</v>
      </c>
      <c r="L29" s="55">
        <v>0.76469775120147132</v>
      </c>
      <c r="M29" s="55">
        <v>0.76469775120147132</v>
      </c>
      <c r="N29" s="55">
        <v>0.6653047362373995</v>
      </c>
      <c r="O29" s="55">
        <v>0.74076562423974512</v>
      </c>
      <c r="P29" s="55">
        <v>0.31171779901410779</v>
      </c>
      <c r="Q29" s="55">
        <v>5.2683877312906982E-2</v>
      </c>
      <c r="R29" s="82">
        <v>0.79961828166643845</v>
      </c>
    </row>
    <row r="30" spans="2:18">
      <c r="B30" s="26" t="s">
        <v>35</v>
      </c>
      <c r="C30" s="45">
        <v>-0.23747533300770959</v>
      </c>
      <c r="D30" s="55">
        <v>0.28422564071827472</v>
      </c>
      <c r="E30" s="55">
        <v>0.51589487753308927</v>
      </c>
      <c r="F30" s="55">
        <v>0.74551102431508032</v>
      </c>
      <c r="G30" s="55">
        <v>0.75011913465363589</v>
      </c>
      <c r="H30" s="55">
        <v>0.60656816276933945</v>
      </c>
      <c r="I30" s="55">
        <v>0.79222101659314481</v>
      </c>
      <c r="J30" s="55">
        <v>1</v>
      </c>
      <c r="K30" s="55">
        <v>0.84080687905499685</v>
      </c>
      <c r="L30" s="55">
        <v>0.60869137291480835</v>
      </c>
      <c r="M30" s="55">
        <v>0.60869137291480835</v>
      </c>
      <c r="N30" s="55">
        <v>0.5807787236734977</v>
      </c>
      <c r="O30" s="55">
        <v>0.78186350596903575</v>
      </c>
      <c r="P30" s="55">
        <v>0.25788150139022209</v>
      </c>
      <c r="Q30" s="55">
        <v>-5.1526464414487473E-2</v>
      </c>
      <c r="R30" s="82">
        <v>0.7568344682503636</v>
      </c>
    </row>
    <row r="31" spans="2:18" s="29" customFormat="1">
      <c r="B31" s="26" t="s">
        <v>36</v>
      </c>
      <c r="C31" s="45">
        <v>-0.27490276929498797</v>
      </c>
      <c r="D31" s="55">
        <v>0.31298626907076421</v>
      </c>
      <c r="E31" s="55">
        <v>0.56045118156848739</v>
      </c>
      <c r="F31" s="55">
        <v>0.81782751340511584</v>
      </c>
      <c r="G31" s="55">
        <v>0.80591861339481796</v>
      </c>
      <c r="H31" s="55">
        <v>0.61441361764869928</v>
      </c>
      <c r="I31" s="55">
        <v>0.83696469901347692</v>
      </c>
      <c r="J31" s="55">
        <v>0.84080687905499685</v>
      </c>
      <c r="K31" s="55">
        <v>1.0000000000000002</v>
      </c>
      <c r="L31" s="55">
        <v>0.84263914072054613</v>
      </c>
      <c r="M31" s="55">
        <v>0.84263914072054613</v>
      </c>
      <c r="N31" s="55">
        <v>0.50992745868623401</v>
      </c>
      <c r="O31" s="55">
        <v>0.78376797094748762</v>
      </c>
      <c r="P31" s="55">
        <v>0.21051650861057727</v>
      </c>
      <c r="Q31" s="55">
        <v>-4.941014827183686E-2</v>
      </c>
      <c r="R31" s="82">
        <v>0.7790883373085904</v>
      </c>
    </row>
    <row r="32" spans="2:18">
      <c r="B32" s="26" t="s">
        <v>37</v>
      </c>
      <c r="C32" s="45">
        <v>-0.1788668933017426</v>
      </c>
      <c r="D32" s="55">
        <v>0.40647472895898612</v>
      </c>
      <c r="E32" s="55">
        <v>0.56219241676036136</v>
      </c>
      <c r="F32" s="55">
        <v>0.70265524345055175</v>
      </c>
      <c r="G32" s="55">
        <v>0.75858881111782672</v>
      </c>
      <c r="H32" s="55">
        <v>0.61125266124198951</v>
      </c>
      <c r="I32" s="55">
        <v>0.76469775120147132</v>
      </c>
      <c r="J32" s="55">
        <v>0.60869137291480835</v>
      </c>
      <c r="K32" s="55">
        <v>0.84263914072054613</v>
      </c>
      <c r="L32" s="55">
        <v>1.0000000000000002</v>
      </c>
      <c r="M32" s="55">
        <v>1.0000000000000002</v>
      </c>
      <c r="N32" s="55">
        <v>0.38235526020717292</v>
      </c>
      <c r="O32" s="55">
        <v>0.52112294184720709</v>
      </c>
      <c r="P32" s="55">
        <v>5.6476879836972943E-2</v>
      </c>
      <c r="Q32" s="55">
        <v>-0.13636195686961519</v>
      </c>
      <c r="R32" s="82">
        <v>0.58388431824925724</v>
      </c>
    </row>
    <row r="33" spans="2:18">
      <c r="B33" s="26" t="s">
        <v>43</v>
      </c>
      <c r="C33" s="45">
        <v>-0.1788668933017426</v>
      </c>
      <c r="D33" s="55">
        <v>0.40647472895898612</v>
      </c>
      <c r="E33" s="55">
        <v>0.56219241676036136</v>
      </c>
      <c r="F33" s="55">
        <v>0.70265524345055175</v>
      </c>
      <c r="G33" s="55">
        <v>0.75858881111782672</v>
      </c>
      <c r="H33" s="55">
        <v>0.61125266124198951</v>
      </c>
      <c r="I33" s="55">
        <v>0.76469775120147132</v>
      </c>
      <c r="J33" s="55">
        <v>0.60869137291480835</v>
      </c>
      <c r="K33" s="55">
        <v>0.84263914072054613</v>
      </c>
      <c r="L33" s="55">
        <v>1.0000000000000002</v>
      </c>
      <c r="M33" s="55">
        <v>1.0000000000000002</v>
      </c>
      <c r="N33" s="55">
        <v>0.38235526020717292</v>
      </c>
      <c r="O33" s="55">
        <v>0.52112294184720709</v>
      </c>
      <c r="P33" s="55">
        <v>5.6476879836972943E-2</v>
      </c>
      <c r="Q33" s="55">
        <v>-0.13636195686961519</v>
      </c>
      <c r="R33" s="82">
        <v>0.58388431824925724</v>
      </c>
    </row>
    <row r="34" spans="2:18">
      <c r="B34" s="26" t="s">
        <v>2</v>
      </c>
      <c r="C34" s="45">
        <v>-0.41266228366907437</v>
      </c>
      <c r="D34" s="55">
        <v>0.14028940089588171</v>
      </c>
      <c r="E34" s="55">
        <v>0.2266475435095133</v>
      </c>
      <c r="F34" s="55">
        <v>0.52962407521163735</v>
      </c>
      <c r="G34" s="55">
        <v>0.52679057235506965</v>
      </c>
      <c r="H34" s="55">
        <v>0.4448601722753821</v>
      </c>
      <c r="I34" s="55">
        <v>0.6653047362373995</v>
      </c>
      <c r="J34" s="55">
        <v>0.5807787236734977</v>
      </c>
      <c r="K34" s="55">
        <v>0.50992745868623401</v>
      </c>
      <c r="L34" s="55">
        <v>0.38235526020717292</v>
      </c>
      <c r="M34" s="55">
        <v>0.38235526020717292</v>
      </c>
      <c r="N34" s="55">
        <v>0.99999999999999989</v>
      </c>
      <c r="O34" s="55">
        <v>0.73752012357598606</v>
      </c>
      <c r="P34" s="55">
        <v>0.44972053052761762</v>
      </c>
      <c r="Q34" s="55">
        <v>0.20806081404332391</v>
      </c>
      <c r="R34" s="82">
        <v>0.50993829235118215</v>
      </c>
    </row>
    <row r="35" spans="2:18">
      <c r="B35" s="26" t="s">
        <v>38</v>
      </c>
      <c r="C35" s="45">
        <v>-0.31818674773697186</v>
      </c>
      <c r="D35" s="55">
        <v>0.22530030377377905</v>
      </c>
      <c r="E35" s="55">
        <v>0.45275579256555715</v>
      </c>
      <c r="F35" s="55">
        <v>0.72894540203749347</v>
      </c>
      <c r="G35" s="55">
        <v>0.68302987715896069</v>
      </c>
      <c r="H35" s="55">
        <v>0.54169332099777778</v>
      </c>
      <c r="I35" s="55">
        <v>0.74076562423974512</v>
      </c>
      <c r="J35" s="55">
        <v>0.78186350596903575</v>
      </c>
      <c r="K35" s="55">
        <v>0.78376797094748762</v>
      </c>
      <c r="L35" s="55">
        <v>0.52112294184720709</v>
      </c>
      <c r="M35" s="55">
        <v>0.52112294184720709</v>
      </c>
      <c r="N35" s="55">
        <v>0.73752012357598606</v>
      </c>
      <c r="O35" s="55">
        <v>1.0000000000000002</v>
      </c>
      <c r="P35" s="55">
        <v>0.52539406992258575</v>
      </c>
      <c r="Q35" s="55">
        <v>0.23308503843533609</v>
      </c>
      <c r="R35" s="82">
        <v>0.81341062283913712</v>
      </c>
    </row>
    <row r="36" spans="2:18" s="29" customFormat="1">
      <c r="B36" s="26" t="s">
        <v>39</v>
      </c>
      <c r="C36" s="45">
        <v>-7.4370961370584285E-2</v>
      </c>
      <c r="D36" s="55">
        <v>0.13648207341652779</v>
      </c>
      <c r="E36" s="55">
        <v>0.1194427589500545</v>
      </c>
      <c r="F36" s="55">
        <v>0.12695353553512456</v>
      </c>
      <c r="G36" s="55">
        <v>0.10239882432573943</v>
      </c>
      <c r="H36" s="55">
        <v>9.0566684749880638E-2</v>
      </c>
      <c r="I36" s="115">
        <v>0.31171779901410779</v>
      </c>
      <c r="J36" s="115">
        <v>0.25788150139022209</v>
      </c>
      <c r="K36" s="115">
        <v>0.21051650861057727</v>
      </c>
      <c r="L36" s="55">
        <v>5.6476879836972943E-2</v>
      </c>
      <c r="M36" s="55">
        <v>5.6476879836972943E-2</v>
      </c>
      <c r="N36" s="55">
        <v>0.44972053052761762</v>
      </c>
      <c r="O36" s="55">
        <v>0.52539406992258575</v>
      </c>
      <c r="P36" s="55">
        <v>1</v>
      </c>
      <c r="Q36" s="55">
        <v>0.89392359551991696</v>
      </c>
      <c r="R36" s="82">
        <v>0.29871975313199861</v>
      </c>
    </row>
    <row r="37" spans="2:18">
      <c r="B37" s="26" t="s">
        <v>40</v>
      </c>
      <c r="C37" s="45">
        <v>7.6848630395313731E-3</v>
      </c>
      <c r="D37" s="55">
        <v>5.7471349761599261E-2</v>
      </c>
      <c r="E37" s="55">
        <v>-5.7081666004991559E-2</v>
      </c>
      <c r="F37" s="114">
        <v>-0.10794160238099214</v>
      </c>
      <c r="G37" s="55">
        <v>-0.13227380578740175</v>
      </c>
      <c r="H37" s="55">
        <v>-0.11795206491894497</v>
      </c>
      <c r="I37" s="115">
        <v>5.2683877312906982E-2</v>
      </c>
      <c r="J37" s="115">
        <v>-5.1526464414487473E-2</v>
      </c>
      <c r="K37" s="115">
        <v>-4.941014827183686E-2</v>
      </c>
      <c r="L37" s="55">
        <v>-0.13636195686961519</v>
      </c>
      <c r="M37" s="55">
        <v>-0.13636195686961519</v>
      </c>
      <c r="N37" s="55">
        <v>0.20806081404332391</v>
      </c>
      <c r="O37" s="55">
        <v>0.23308503843533609</v>
      </c>
      <c r="P37" s="55">
        <v>0.89392359551991696</v>
      </c>
      <c r="Q37" s="55">
        <v>0.99999999999999978</v>
      </c>
      <c r="R37" s="82">
        <v>5.1720871248852336E-2</v>
      </c>
    </row>
    <row r="38" spans="2:18" s="138" customFormat="1">
      <c r="B38" s="139" t="s">
        <v>291</v>
      </c>
      <c r="C38" s="140">
        <v>-0.22067763631124357</v>
      </c>
      <c r="D38" s="141">
        <v>0.30742801863725677</v>
      </c>
      <c r="E38" s="141">
        <v>0.49641690237867725</v>
      </c>
      <c r="F38" s="141">
        <v>0.69474869187244614</v>
      </c>
      <c r="G38" s="141">
        <v>0.71625983853901287</v>
      </c>
      <c r="H38" s="141">
        <v>0.64636542982734535</v>
      </c>
      <c r="I38" s="142">
        <v>0.79961828166643845</v>
      </c>
      <c r="J38" s="142">
        <v>0.7568344682503636</v>
      </c>
      <c r="K38" s="142">
        <v>0.7790883373085904</v>
      </c>
      <c r="L38" s="141">
        <v>0.58388431824925724</v>
      </c>
      <c r="M38" s="141">
        <v>0.58388431824925724</v>
      </c>
      <c r="N38" s="141">
        <v>0.50993829235118215</v>
      </c>
      <c r="O38" s="141">
        <v>0.81341062283913712</v>
      </c>
      <c r="P38" s="141">
        <v>0.29871975313199861</v>
      </c>
      <c r="Q38" s="141">
        <v>5.1720871248852336E-2</v>
      </c>
      <c r="R38" s="143">
        <v>0.99999999999999989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R44"/>
  <sheetViews>
    <sheetView zoomScale="85" zoomScaleNormal="85" workbookViewId="0">
      <pane xSplit="1" ySplit="2" topLeftCell="F3" activePane="bottomRight" state="frozen"/>
      <selection pane="topRight" activeCell="B1" sqref="B1"/>
      <selection pane="bottomLeft" activeCell="A3" sqref="A3"/>
      <selection pane="bottomRight" activeCell="N29" sqref="N29"/>
    </sheetView>
  </sheetViews>
  <sheetFormatPr defaultRowHeight="15"/>
  <cols>
    <col min="1" max="1" width="21.140625" style="82" customWidth="1"/>
    <col min="2" max="13" width="26.42578125" style="67" customWidth="1"/>
    <col min="14" max="14" width="26.28515625" style="67" customWidth="1"/>
    <col min="15" max="15" width="32.28515625" style="67" customWidth="1"/>
    <col min="16" max="18" width="26.42578125" style="67" customWidth="1"/>
    <col min="19" max="16384" width="9.140625" style="27"/>
  </cols>
  <sheetData>
    <row r="2" spans="1:18" s="59" customFormat="1">
      <c r="A2" s="81" t="s">
        <v>52</v>
      </c>
      <c r="B2" s="89" t="s">
        <v>90</v>
      </c>
      <c r="C2" s="89" t="s">
        <v>29</v>
      </c>
      <c r="D2" s="71" t="s">
        <v>86</v>
      </c>
      <c r="E2" s="71" t="s">
        <v>31</v>
      </c>
      <c r="F2" s="71" t="s">
        <v>11</v>
      </c>
      <c r="G2" s="71" t="s">
        <v>84</v>
      </c>
      <c r="H2" s="71" t="s">
        <v>82</v>
      </c>
      <c r="I2" s="71" t="s">
        <v>35</v>
      </c>
      <c r="J2" s="71" t="s">
        <v>87</v>
      </c>
      <c r="K2" s="71" t="s">
        <v>85</v>
      </c>
      <c r="L2" s="89" t="s">
        <v>43</v>
      </c>
      <c r="M2" s="71" t="s">
        <v>83</v>
      </c>
      <c r="N2" s="71" t="s">
        <v>48</v>
      </c>
      <c r="O2" s="71" t="s">
        <v>53</v>
      </c>
      <c r="P2" s="71" t="s">
        <v>54</v>
      </c>
      <c r="Q2" s="89" t="s">
        <v>287</v>
      </c>
      <c r="R2" s="89" t="s">
        <v>91</v>
      </c>
    </row>
    <row r="3" spans="1:18">
      <c r="A3" s="82" t="s">
        <v>55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>
        <v>0.1696200000000001</v>
      </c>
      <c r="O3" s="66">
        <v>0.15454999999999997</v>
      </c>
      <c r="P3" s="66">
        <v>0.12561000000000022</v>
      </c>
      <c r="Q3" s="66">
        <v>0.21024004471008917</v>
      </c>
      <c r="R3" s="66"/>
    </row>
    <row r="4" spans="1:18">
      <c r="A4" s="82" t="s">
        <v>56</v>
      </c>
      <c r="B4" s="66"/>
      <c r="C4" s="66"/>
      <c r="D4" s="66"/>
      <c r="E4" s="66"/>
      <c r="F4" s="66"/>
      <c r="G4" s="66"/>
      <c r="H4" s="66">
        <v>0.18284276504831243</v>
      </c>
      <c r="I4" s="66"/>
      <c r="J4" s="66"/>
      <c r="K4" s="66">
        <v>0.23632190303957712</v>
      </c>
      <c r="L4" s="66"/>
      <c r="M4" s="66">
        <v>-6.1343419285082357E-2</v>
      </c>
      <c r="N4" s="66">
        <v>0.13753184795061624</v>
      </c>
      <c r="O4" s="66">
        <v>0.15649387207136978</v>
      </c>
      <c r="P4" s="66">
        <v>0.46665363669476978</v>
      </c>
      <c r="Q4" s="66">
        <v>3.7261915343363983E-2</v>
      </c>
      <c r="R4" s="66"/>
    </row>
    <row r="5" spans="1:18" s="135" customFormat="1">
      <c r="A5" s="133" t="s">
        <v>57</v>
      </c>
      <c r="B5" s="134"/>
      <c r="C5" s="134"/>
      <c r="D5" s="134"/>
      <c r="E5" s="134"/>
      <c r="F5" s="134"/>
      <c r="G5" s="134"/>
      <c r="H5" s="134">
        <v>-5.2262695935286874E-2</v>
      </c>
      <c r="I5" s="134"/>
      <c r="J5" s="134"/>
      <c r="K5" s="134">
        <v>-0.11936776555952233</v>
      </c>
      <c r="L5" s="134"/>
      <c r="M5" s="134">
        <v>4.4225770856394675E-2</v>
      </c>
      <c r="N5" s="134">
        <v>0.10340628945944319</v>
      </c>
      <c r="O5" s="134">
        <v>8.7325779079259647E-2</v>
      </c>
      <c r="P5" s="134">
        <v>0.27173992052723395</v>
      </c>
      <c r="Q5" s="134">
        <v>-9.1492633015947122E-3</v>
      </c>
      <c r="R5" s="134"/>
    </row>
    <row r="6" spans="1:18">
      <c r="A6" s="82" t="s">
        <v>58</v>
      </c>
      <c r="B6" s="66"/>
      <c r="C6" s="66"/>
      <c r="D6" s="66"/>
      <c r="E6" s="66"/>
      <c r="F6" s="66"/>
      <c r="G6" s="66"/>
      <c r="H6" s="66">
        <v>0.22502462508992327</v>
      </c>
      <c r="I6" s="66"/>
      <c r="J6" s="66"/>
      <c r="K6" s="66">
        <v>0.83704145835272725</v>
      </c>
      <c r="L6" s="66"/>
      <c r="M6" s="66">
        <v>-0.12328205042494345</v>
      </c>
      <c r="N6" s="66">
        <v>0.25443101780581179</v>
      </c>
      <c r="O6" s="66">
        <v>0.11108738626423209</v>
      </c>
      <c r="P6" s="66">
        <v>0.5331437634854177</v>
      </c>
      <c r="Q6" s="66">
        <v>0.10368852784934957</v>
      </c>
      <c r="R6" s="66"/>
    </row>
    <row r="7" spans="1:18">
      <c r="A7" s="82" t="s">
        <v>59</v>
      </c>
      <c r="B7" s="66"/>
      <c r="C7" s="66"/>
      <c r="D7" s="66"/>
      <c r="E7" s="66"/>
      <c r="F7" s="66"/>
      <c r="G7" s="66">
        <v>-0.19277</v>
      </c>
      <c r="H7" s="66">
        <v>5.0760206022201215E-2</v>
      </c>
      <c r="I7" s="66"/>
      <c r="J7" s="66"/>
      <c r="K7" s="66">
        <v>-0.17194922622152664</v>
      </c>
      <c r="L7" s="66"/>
      <c r="M7" s="66">
        <v>0.13883712528845948</v>
      </c>
      <c r="N7" s="66">
        <v>-3.1125446627352615E-2</v>
      </c>
      <c r="O7" s="66">
        <v>2.6532598520869533E-2</v>
      </c>
      <c r="P7" s="66">
        <v>-4.3043724097650782E-2</v>
      </c>
      <c r="Q7" s="66">
        <v>-6.5280065712383095E-3</v>
      </c>
      <c r="R7" s="66"/>
    </row>
    <row r="8" spans="1:18">
      <c r="A8" s="82" t="s">
        <v>60</v>
      </c>
      <c r="B8" s="66"/>
      <c r="C8" s="66"/>
      <c r="D8" s="66"/>
      <c r="E8" s="66"/>
      <c r="F8" s="66"/>
      <c r="G8" s="66">
        <v>0.27339172230962672</v>
      </c>
      <c r="H8" s="66">
        <v>0.20720326450317095</v>
      </c>
      <c r="I8" s="66"/>
      <c r="J8" s="66"/>
      <c r="K8" s="66">
        <v>9.7610787992382653E-2</v>
      </c>
      <c r="L8" s="66"/>
      <c r="M8" s="66">
        <v>0.20309023889276712</v>
      </c>
      <c r="N8" s="66">
        <v>7.7567170703821242E-2</v>
      </c>
      <c r="O8" s="66">
        <v>0.16327578189635905</v>
      </c>
      <c r="P8" s="66">
        <v>0.2932275417414707</v>
      </c>
      <c r="Q8" s="66">
        <v>0.13639244092489422</v>
      </c>
      <c r="R8" s="66"/>
    </row>
    <row r="9" spans="1:18">
      <c r="A9" s="82" t="s">
        <v>61</v>
      </c>
      <c r="B9" s="66"/>
      <c r="C9" s="66"/>
      <c r="D9" s="66"/>
      <c r="E9" s="66"/>
      <c r="F9" s="66"/>
      <c r="G9" s="66">
        <v>0.37750992295120245</v>
      </c>
      <c r="H9" s="66">
        <v>0.13478841490123172</v>
      </c>
      <c r="I9" s="66"/>
      <c r="J9" s="66"/>
      <c r="K9" s="66">
        <v>0.14693178327285916</v>
      </c>
      <c r="L9" s="66"/>
      <c r="M9" s="66">
        <v>0.35268520074175269</v>
      </c>
      <c r="N9" s="66">
        <v>0.12812977853598673</v>
      </c>
      <c r="O9" s="66">
        <v>0.14195755549556655</v>
      </c>
      <c r="P9" s="66">
        <v>9.3159515901884982E-2</v>
      </c>
      <c r="Q9" s="66">
        <v>9.1209197984510437E-2</v>
      </c>
      <c r="R9" s="66"/>
    </row>
    <row r="10" spans="1:18">
      <c r="A10" s="82" t="s">
        <v>62</v>
      </c>
      <c r="B10" s="66"/>
      <c r="C10" s="66"/>
      <c r="D10" s="66"/>
      <c r="E10" s="66"/>
      <c r="F10" s="66">
        <v>0.12908000000000008</v>
      </c>
      <c r="G10" s="66">
        <v>0.10811669738765639</v>
      </c>
      <c r="H10" s="66">
        <v>0.15763380769650803</v>
      </c>
      <c r="I10" s="66"/>
      <c r="J10" s="66"/>
      <c r="K10" s="66">
        <v>-0.25763069549850437</v>
      </c>
      <c r="L10" s="66"/>
      <c r="M10" s="66">
        <v>-0.14985250919519211</v>
      </c>
      <c r="N10" s="66">
        <v>0.13694266047643833</v>
      </c>
      <c r="O10" s="66">
        <v>0.13615761934419224</v>
      </c>
      <c r="P10" s="66">
        <v>0.18818304363901084</v>
      </c>
      <c r="Q10" s="66">
        <v>0.10893010932709091</v>
      </c>
      <c r="R10" s="66"/>
    </row>
    <row r="11" spans="1:18">
      <c r="A11" s="82" t="s">
        <v>63</v>
      </c>
      <c r="B11" s="66"/>
      <c r="C11" s="66"/>
      <c r="D11" s="66"/>
      <c r="E11" s="66">
        <v>7.6019999999999976E-2</v>
      </c>
      <c r="F11" s="66">
        <v>2.943104120168627E-2</v>
      </c>
      <c r="G11" s="66">
        <v>-8.1150497750245409E-2</v>
      </c>
      <c r="H11" s="66">
        <v>0.24338027955201835</v>
      </c>
      <c r="I11" s="66"/>
      <c r="J11" s="66"/>
      <c r="K11" s="66">
        <v>-0.21298275753595453</v>
      </c>
      <c r="L11" s="66"/>
      <c r="M11" s="66">
        <v>-0.34641375953838849</v>
      </c>
      <c r="N11" s="66">
        <v>-5.4926116364698019E-2</v>
      </c>
      <c r="O11" s="66">
        <v>8.300523359101164E-2</v>
      </c>
      <c r="P11" s="66">
        <v>6.1937940298218974E-2</v>
      </c>
      <c r="Q11" s="66">
        <v>7.0069006255855104E-2</v>
      </c>
      <c r="R11" s="66"/>
    </row>
    <row r="12" spans="1:18">
      <c r="A12" s="82" t="s">
        <v>64</v>
      </c>
      <c r="B12" s="66"/>
      <c r="C12" s="66"/>
      <c r="D12" s="66">
        <v>-3.6700000000000066E-2</v>
      </c>
      <c r="E12" s="66">
        <v>5.5482240107060932E-3</v>
      </c>
      <c r="F12" s="66">
        <v>2.4313651263432323E-2</v>
      </c>
      <c r="G12" s="66">
        <v>0.19558447143362501</v>
      </c>
      <c r="H12" s="66">
        <v>0.24934877040352266</v>
      </c>
      <c r="I12" s="66">
        <v>0.66491236151737798</v>
      </c>
      <c r="J12" s="66"/>
      <c r="K12" s="66">
        <v>0.35693321695719926</v>
      </c>
      <c r="L12" s="66"/>
      <c r="M12" s="66">
        <v>0.45105322469796305</v>
      </c>
      <c r="N12" s="66">
        <v>0.28459317168613962</v>
      </c>
      <c r="O12" s="66">
        <v>7.0868847189740958E-2</v>
      </c>
      <c r="P12" s="66">
        <v>0.17619555484373506</v>
      </c>
      <c r="Q12" s="66">
        <v>-1.1861861954370112E-2</v>
      </c>
      <c r="R12" s="66"/>
    </row>
    <row r="13" spans="1:18" s="135" customFormat="1">
      <c r="A13" s="133" t="s">
        <v>65</v>
      </c>
      <c r="B13" s="134"/>
      <c r="C13" s="134"/>
      <c r="D13" s="134">
        <v>6.0002076196408183E-2</v>
      </c>
      <c r="E13" s="134">
        <v>-0.16846736106618354</v>
      </c>
      <c r="F13" s="134">
        <v>-5.1949906347379837E-2</v>
      </c>
      <c r="G13" s="134">
        <v>0.12680787371425595</v>
      </c>
      <c r="H13" s="134">
        <v>-0.13178351660739807</v>
      </c>
      <c r="I13" s="134">
        <v>-0.30829834475793905</v>
      </c>
      <c r="J13" s="134">
        <v>3.3864159536800553E-2</v>
      </c>
      <c r="K13" s="134">
        <v>0.13123107128558353</v>
      </c>
      <c r="L13" s="134"/>
      <c r="M13" s="134">
        <v>0.2864676291942605</v>
      </c>
      <c r="N13" s="134">
        <v>2.4737295665127945E-2</v>
      </c>
      <c r="O13" s="134">
        <v>0.14559549561671337</v>
      </c>
      <c r="P13" s="134">
        <v>1.9663821075939669E-2</v>
      </c>
      <c r="Q13" s="134">
        <v>7.8643362712675913E-2</v>
      </c>
      <c r="R13" s="134"/>
    </row>
    <row r="14" spans="1:18" s="135" customFormat="1">
      <c r="A14" s="133" t="s">
        <v>66</v>
      </c>
      <c r="B14" s="134"/>
      <c r="C14" s="134"/>
      <c r="D14" s="134">
        <v>7.129566154147482E-2</v>
      </c>
      <c r="E14" s="134">
        <v>-0.12734103211034675</v>
      </c>
      <c r="F14" s="134">
        <v>4.4829541427457764E-2</v>
      </c>
      <c r="G14" s="134">
        <v>9.7014349041595116E-2</v>
      </c>
      <c r="H14" s="134">
        <v>-0.16823919154627331</v>
      </c>
      <c r="I14" s="134">
        <v>-2.6149999999999896E-2</v>
      </c>
      <c r="J14" s="134">
        <v>-7.6157271326347198E-2</v>
      </c>
      <c r="K14" s="134">
        <v>-0.14709917960567065</v>
      </c>
      <c r="L14" s="134"/>
      <c r="M14" s="134">
        <v>-0.1959552095011472</v>
      </c>
      <c r="N14" s="134">
        <v>2.7947273722913168E-2</v>
      </c>
      <c r="O14" s="134">
        <v>6.7091901268476084E-2</v>
      </c>
      <c r="P14" s="134">
        <v>6.8722295821819213E-2</v>
      </c>
      <c r="Q14" s="134">
        <v>8.4359356755570047E-3</v>
      </c>
      <c r="R14" s="134"/>
    </row>
    <row r="15" spans="1:18" s="135" customFormat="1">
      <c r="A15" s="133" t="s">
        <v>67</v>
      </c>
      <c r="B15" s="134"/>
      <c r="C15" s="134"/>
      <c r="D15" s="134">
        <v>7.9897614041502862E-2</v>
      </c>
      <c r="E15" s="134">
        <v>6.5555187609853016E-2</v>
      </c>
      <c r="F15" s="134">
        <v>-5.2996642132754346E-3</v>
      </c>
      <c r="G15" s="134">
        <v>0.13651254036194338</v>
      </c>
      <c r="H15" s="134">
        <v>-0.19886095348748423</v>
      </c>
      <c r="I15" s="134">
        <v>-6.1713816296144253E-2</v>
      </c>
      <c r="J15" s="134">
        <v>-0.27406723847674375</v>
      </c>
      <c r="K15" s="134">
        <v>-0.26381053851473868</v>
      </c>
      <c r="L15" s="134"/>
      <c r="M15" s="134">
        <v>0.31167984627253453</v>
      </c>
      <c r="N15" s="134">
        <v>1.1678494194047762E-2</v>
      </c>
      <c r="O15" s="134">
        <v>9.7987751531058986E-3</v>
      </c>
      <c r="P15" s="134">
        <v>7.438193727573883E-2</v>
      </c>
      <c r="Q15" s="134">
        <v>0.12357630000217812</v>
      </c>
      <c r="R15" s="134"/>
    </row>
    <row r="16" spans="1:18">
      <c r="A16" s="82" t="s">
        <v>68</v>
      </c>
      <c r="B16" s="66"/>
      <c r="C16" s="66"/>
      <c r="D16" s="66">
        <v>7.4832811309574199E-2</v>
      </c>
      <c r="E16" s="66">
        <v>0.52171262595474599</v>
      </c>
      <c r="F16" s="66">
        <v>0.2796849292881074</v>
      </c>
      <c r="G16" s="66">
        <v>0.22211852543163801</v>
      </c>
      <c r="H16" s="66">
        <v>0.33106604827597841</v>
      </c>
      <c r="I16" s="66">
        <v>0.55816142270861846</v>
      </c>
      <c r="J16" s="66">
        <v>0.31424379406538172</v>
      </c>
      <c r="K16" s="66">
        <v>0.20280950132113262</v>
      </c>
      <c r="L16" s="66"/>
      <c r="M16" s="66">
        <v>0.21478743120534172</v>
      </c>
      <c r="N16" s="66">
        <v>0.11421443101216422</v>
      </c>
      <c r="O16" s="66">
        <v>2.4446481573607848E-2</v>
      </c>
      <c r="P16" s="66">
        <v>0.21424559335272608</v>
      </c>
      <c r="Q16" s="66">
        <v>8.6920876947925718E-2</v>
      </c>
      <c r="R16" s="66"/>
    </row>
    <row r="17" spans="1:18">
      <c r="A17" s="82" t="s">
        <v>69</v>
      </c>
      <c r="B17" s="66"/>
      <c r="C17" s="66"/>
      <c r="D17" s="66">
        <v>7.8207450578877014E-2</v>
      </c>
      <c r="E17" s="66">
        <v>0.24847613661356704</v>
      </c>
      <c r="F17" s="66">
        <v>0.10872258786538413</v>
      </c>
      <c r="G17" s="66">
        <v>0.11619310214328915</v>
      </c>
      <c r="H17" s="66">
        <v>0.14720885342475154</v>
      </c>
      <c r="I17" s="66">
        <v>0.25553284589505298</v>
      </c>
      <c r="J17" s="66">
        <v>0.20270569163304608</v>
      </c>
      <c r="K17" s="66">
        <v>0.25603963990841483</v>
      </c>
      <c r="L17" s="66"/>
      <c r="M17" s="66">
        <v>0.264380100710921</v>
      </c>
      <c r="N17" s="66">
        <v>7.1853137509177545E-2</v>
      </c>
      <c r="O17" s="66">
        <v>4.1500590644088398E-2</v>
      </c>
      <c r="P17" s="66">
        <v>4.6290168794925313E-2</v>
      </c>
      <c r="Q17" s="66">
        <v>3.3028700222150098E-2</v>
      </c>
      <c r="R17" s="66"/>
    </row>
    <row r="18" spans="1:18">
      <c r="A18" s="82" t="s">
        <v>70</v>
      </c>
      <c r="B18" s="66"/>
      <c r="C18" s="66"/>
      <c r="D18" s="66">
        <v>3.9956172388604827E-2</v>
      </c>
      <c r="E18" s="66">
        <v>-6.9761735486752907E-2</v>
      </c>
      <c r="F18" s="66">
        <v>2.7770267428516515E-2</v>
      </c>
      <c r="G18" s="66">
        <v>0.10248415240332509</v>
      </c>
      <c r="H18" s="66">
        <v>9.4855935538007641E-2</v>
      </c>
      <c r="I18" s="66">
        <v>0.33998847610469962</v>
      </c>
      <c r="J18" s="66">
        <v>0.33567717234427796</v>
      </c>
      <c r="K18" s="66">
        <v>0.5519809800815203</v>
      </c>
      <c r="L18" s="66"/>
      <c r="M18" s="66">
        <v>0.23129838906048139</v>
      </c>
      <c r="N18" s="66">
        <v>7.4597409141489379E-2</v>
      </c>
      <c r="O18" s="66">
        <v>6.2232653414046935E-2</v>
      </c>
      <c r="P18" s="66">
        <v>6.7860772701312966E-2</v>
      </c>
      <c r="Q18" s="66">
        <v>1.7113830188422163E-2</v>
      </c>
      <c r="R18" s="66"/>
    </row>
    <row r="19" spans="1:18">
      <c r="A19" s="82" t="s">
        <v>71</v>
      </c>
      <c r="B19" s="66"/>
      <c r="C19" s="66"/>
      <c r="D19" s="66">
        <v>3.8631734213667723E-3</v>
      </c>
      <c r="E19" s="66">
        <v>0.22164582389264997</v>
      </c>
      <c r="F19" s="66">
        <v>0.10755938009692567</v>
      </c>
      <c r="G19" s="66">
        <v>9.8646852724417089E-2</v>
      </c>
      <c r="H19" s="66">
        <v>0.20066033276441275</v>
      </c>
      <c r="I19" s="66">
        <v>0.32171916421399804</v>
      </c>
      <c r="J19" s="66">
        <v>0.28060209590674901</v>
      </c>
      <c r="K19" s="66">
        <v>0.16262032541102323</v>
      </c>
      <c r="L19" s="66"/>
      <c r="M19" s="66">
        <v>-4.9118557762691584E-2</v>
      </c>
      <c r="N19" s="66">
        <v>0.10177406119338817</v>
      </c>
      <c r="O19" s="66">
        <v>7.3207420614077368E-2</v>
      </c>
      <c r="P19" s="66">
        <v>8.1540364925816622E-2</v>
      </c>
      <c r="Q19" s="66">
        <v>3.5422518601110786E-2</v>
      </c>
      <c r="R19" s="66"/>
    </row>
    <row r="20" spans="1:18">
      <c r="A20" s="82" t="s">
        <v>72</v>
      </c>
      <c r="B20" s="66"/>
      <c r="C20" s="66"/>
      <c r="D20" s="66">
        <v>-2.1690456199270347E-3</v>
      </c>
      <c r="E20" s="66">
        <v>7.4264771016033349E-2</v>
      </c>
      <c r="F20" s="66">
        <v>2.5303761255792923E-2</v>
      </c>
      <c r="G20" s="66">
        <v>6.1552457549598483E-2</v>
      </c>
      <c r="H20" s="66">
        <v>9.035422575888985E-2</v>
      </c>
      <c r="I20" s="66">
        <v>0.39385593086500847</v>
      </c>
      <c r="J20" s="66">
        <v>-8.7903928031966339E-2</v>
      </c>
      <c r="K20" s="66">
        <v>2.6827672024956728E-2</v>
      </c>
      <c r="L20" s="66"/>
      <c r="M20" s="66">
        <v>0.37511372549019617</v>
      </c>
      <c r="N20" s="66">
        <v>9.7247344434395533E-2</v>
      </c>
      <c r="O20" s="66">
        <v>5.2945042117985563E-2</v>
      </c>
      <c r="P20" s="66">
        <v>0.11106887693521594</v>
      </c>
      <c r="Q20" s="66">
        <v>7.6406721337502592E-2</v>
      </c>
      <c r="R20" s="66"/>
    </row>
    <row r="21" spans="1:18" s="135" customFormat="1">
      <c r="A21" s="133" t="s">
        <v>73</v>
      </c>
      <c r="B21" s="134"/>
      <c r="C21" s="134"/>
      <c r="D21" s="134">
        <v>-3.9899025313793079E-2</v>
      </c>
      <c r="E21" s="134">
        <v>-0.3798225089930839</v>
      </c>
      <c r="F21" s="134">
        <v>-0.26106809711096934</v>
      </c>
      <c r="G21" s="134">
        <v>-0.12031774583158727</v>
      </c>
      <c r="H21" s="134">
        <v>-0.40712604184094425</v>
      </c>
      <c r="I21" s="134">
        <v>-0.53331580903347442</v>
      </c>
      <c r="J21" s="134">
        <v>-0.53392080484058946</v>
      </c>
      <c r="K21" s="134">
        <v>-0.40086861397292928</v>
      </c>
      <c r="L21" s="134"/>
      <c r="M21" s="134">
        <v>-0.47268551525625457</v>
      </c>
      <c r="N21" s="134">
        <v>-0.20850749193432705</v>
      </c>
      <c r="O21" s="134">
        <v>-5.9179745465337663E-2</v>
      </c>
      <c r="P21" s="134">
        <v>4.8326661380988734E-2</v>
      </c>
      <c r="Q21" s="134">
        <v>0.14085883895336737</v>
      </c>
      <c r="R21" s="134"/>
    </row>
    <row r="22" spans="1:18">
      <c r="A22" s="82" t="s">
        <v>74</v>
      </c>
      <c r="B22" s="66"/>
      <c r="C22" s="66"/>
      <c r="D22" s="66">
        <v>0.16023955594507755</v>
      </c>
      <c r="E22" s="66">
        <v>0.87909056158486942</v>
      </c>
      <c r="F22" s="66">
        <v>0.58097102529626121</v>
      </c>
      <c r="G22" s="66">
        <v>0.29815489859168509</v>
      </c>
      <c r="H22" s="66">
        <v>0.29988284464362924</v>
      </c>
      <c r="I22" s="66">
        <v>0.78505807403954497</v>
      </c>
      <c r="J22" s="66">
        <v>0.56434381692985047</v>
      </c>
      <c r="K22" s="66">
        <v>0.23907081901359062</v>
      </c>
      <c r="L22" s="66"/>
      <c r="M22" s="66">
        <v>0.18880170494820026</v>
      </c>
      <c r="N22" s="66">
        <v>0.11461045259170777</v>
      </c>
      <c r="O22" s="66">
        <v>1.4283427929923542E-2</v>
      </c>
      <c r="P22" s="66">
        <v>4.3403081196534909E-2</v>
      </c>
      <c r="Q22" s="66">
        <v>-1.002314492771883E-3</v>
      </c>
      <c r="R22" s="66"/>
    </row>
    <row r="23" spans="1:18">
      <c r="A23" s="82" t="s">
        <v>75</v>
      </c>
      <c r="B23" s="66"/>
      <c r="C23" s="66"/>
      <c r="D23" s="66">
        <v>4.7274329598388398E-2</v>
      </c>
      <c r="E23" s="66">
        <v>8.7601602646312227E-2</v>
      </c>
      <c r="F23" s="66">
        <v>0.15065372293780932</v>
      </c>
      <c r="G23" s="66">
        <v>0.12239815272967181</v>
      </c>
      <c r="H23" s="66">
        <v>0.11763300530930398</v>
      </c>
      <c r="I23" s="66">
        <v>0.1887618260060604</v>
      </c>
      <c r="J23" s="66">
        <v>0.27704861548138293</v>
      </c>
      <c r="K23" s="66">
        <v>0.36932604991088525</v>
      </c>
      <c r="L23" s="66"/>
      <c r="M23" s="66">
        <v>0.11591944085178185</v>
      </c>
      <c r="N23" s="66">
        <v>5.4787023318547901E-2</v>
      </c>
      <c r="O23" s="66">
        <v>2.8535035342921455E-2</v>
      </c>
      <c r="P23" s="66">
        <v>8.0576019447697211E-2</v>
      </c>
      <c r="Q23" s="66">
        <v>7.0481393211816679E-2</v>
      </c>
      <c r="R23" s="66"/>
    </row>
    <row r="24" spans="1:18" s="135" customFormat="1">
      <c r="A24" s="133" t="s">
        <v>76</v>
      </c>
      <c r="B24" s="134"/>
      <c r="C24" s="134"/>
      <c r="D24" s="134">
        <v>1.713049227625163E-2</v>
      </c>
      <c r="E24" s="134">
        <v>-5.3660520056112437E-2</v>
      </c>
      <c r="F24" s="134">
        <v>4.3704211489780542E-2</v>
      </c>
      <c r="G24" s="134">
        <v>7.3459611173972483E-2</v>
      </c>
      <c r="H24" s="134">
        <v>-5.5403286014039876E-2</v>
      </c>
      <c r="I24" s="134">
        <v>-0.18423623903069697</v>
      </c>
      <c r="J24" s="134">
        <v>-0.19496335180815549</v>
      </c>
      <c r="K24" s="134">
        <v>-0.19292954349821512</v>
      </c>
      <c r="L24" s="134"/>
      <c r="M24" s="134">
        <v>3.7613035126924377E-3</v>
      </c>
      <c r="N24" s="134">
        <v>-4.931656737933543E-2</v>
      </c>
      <c r="O24" s="134">
        <v>-2.1377830644892404E-2</v>
      </c>
      <c r="P24" s="134">
        <v>-4.0417619470252686E-2</v>
      </c>
      <c r="Q24" s="134">
        <v>-3.0009425169769677E-2</v>
      </c>
      <c r="R24" s="134"/>
    </row>
    <row r="26" spans="1:18">
      <c r="A26" s="83" t="s">
        <v>79</v>
      </c>
      <c r="B26" s="68"/>
      <c r="C26" s="68"/>
      <c r="D26" s="68">
        <f>AVERAGE(D12:D23)</f>
        <v>4.4733397840629539E-2</v>
      </c>
      <c r="E26" s="68">
        <f>AVERAGE(E11:E23)</f>
        <v>0.11034786889787461</v>
      </c>
      <c r="F26" s="68">
        <f>AVERAGE(F10:F23)</f>
        <v>8.5000160027839208E-2</v>
      </c>
      <c r="G26" s="68">
        <f>AVERAGE(G7:G23)</f>
        <v>0.11424985148186453</v>
      </c>
      <c r="H26" s="68">
        <f>AVERAGE(H4:H23)</f>
        <v>8.8718548975723774E-2</v>
      </c>
      <c r="I26" s="68">
        <f>AVERAGE(I12:I23)</f>
        <v>0.21487601093856692</v>
      </c>
      <c r="J26" s="68">
        <f>AVERAGE(J13:J23)</f>
        <v>9.4221463929258356E-2</v>
      </c>
      <c r="K26" s="68">
        <f>AVERAGE(K4:K23)</f>
        <v>0.10205182158315032</v>
      </c>
      <c r="L26" s="68"/>
      <c r="M26" s="68">
        <f>AVERAGE(M4:M23)</f>
        <v>8.8984440362367731E-2</v>
      </c>
      <c r="N26" s="68">
        <f>AVERAGE(N3:N23)</f>
        <v>8.0529038308325668E-2</v>
      </c>
      <c r="O26" s="68">
        <f>AVERAGE(O3:O23)</f>
        <v>7.5795797698200496E-2</v>
      </c>
      <c r="P26" s="68">
        <f>AVERAGE(P3:P23)</f>
        <v>0.14394698980680032</v>
      </c>
      <c r="Q26" s="68">
        <f>AVERAGE(Q3:Q23)</f>
        <v>6.6673251139423087E-2</v>
      </c>
      <c r="R26" s="68"/>
    </row>
    <row r="27" spans="1:18">
      <c r="A27" s="88" t="s">
        <v>89</v>
      </c>
      <c r="B27" s="69">
        <v>4.1000000000000002E-2</v>
      </c>
      <c r="C27" s="69">
        <v>4.3999999999999997E-2</v>
      </c>
      <c r="D27" s="69">
        <v>4.3999999999999997E-2</v>
      </c>
      <c r="E27" s="69">
        <v>6.4000000000000001E-2</v>
      </c>
      <c r="F27" s="69">
        <v>5.7000000000000002E-2</v>
      </c>
      <c r="G27" s="69">
        <v>0.06</v>
      </c>
      <c r="H27" s="69">
        <v>7.9000000000000001E-2</v>
      </c>
      <c r="I27" s="69">
        <v>0.106</v>
      </c>
      <c r="J27" s="69">
        <v>8.7999999999999995E-2</v>
      </c>
      <c r="K27" s="69">
        <v>0.06</v>
      </c>
      <c r="L27" s="69">
        <v>0.08</v>
      </c>
      <c r="M27" s="69">
        <v>6.3E-2</v>
      </c>
      <c r="N27" s="69">
        <v>0.04</v>
      </c>
      <c r="O27" s="69">
        <v>3.5999999999999997E-2</v>
      </c>
      <c r="P27" s="93">
        <f>P26-4%</f>
        <v>0.10394698980680031</v>
      </c>
      <c r="Q27" s="93">
        <f>Q26-1.1%</f>
        <v>5.5673251139423084E-2</v>
      </c>
      <c r="R27" s="69"/>
    </row>
    <row r="28" spans="1:18">
      <c r="A28" s="84" t="s">
        <v>78</v>
      </c>
      <c r="B28" s="80"/>
      <c r="C28" s="80"/>
      <c r="D28" s="80">
        <f>AVERAGE(D12:D24)</f>
        <v>4.2610097412600467E-2</v>
      </c>
      <c r="E28" s="80">
        <f>AVERAGE(E11:E24)</f>
        <v>9.8632983972589822E-2</v>
      </c>
      <c r="F28" s="80">
        <f>AVERAGE(F10:F24)</f>
        <v>8.2247096791968635E-2</v>
      </c>
      <c r="G28" s="80">
        <f>AVERAGE(G10:G24)</f>
        <v>0.10383836274032268</v>
      </c>
      <c r="H28" s="80">
        <f>AVERAGE(H10:H24)</f>
        <v>6.470740759139218E-2</v>
      </c>
      <c r="I28" s="80">
        <f>AVERAGE(I12:I24)</f>
        <v>0.18417506863323896</v>
      </c>
      <c r="J28" s="80">
        <f>AVERAGE(J13:J24)</f>
        <v>7.012272928447387E-2</v>
      </c>
      <c r="K28" s="80">
        <f>AVERAGE(K10:K24)</f>
        <v>5.4767863152552915E-2</v>
      </c>
      <c r="L28" s="80"/>
      <c r="M28" s="80">
        <f>AVERAGE(M10:M24)</f>
        <v>8.194914964604659E-2</v>
      </c>
      <c r="N28" s="80">
        <f>AVERAGE(N10:N24)</f>
        <v>5.3482171951145123E-2</v>
      </c>
      <c r="O28" s="80">
        <f>AVERAGE(O10:O24)</f>
        <v>4.8607396512644084E-2</v>
      </c>
      <c r="P28" s="80">
        <f>AVERAGE(P10:P24)</f>
        <v>8.2798567481295188E-2</v>
      </c>
      <c r="Q28" s="80">
        <f>AVERAGE(Q10:Q24)</f>
        <v>5.3800932787916055E-2</v>
      </c>
      <c r="R28" s="80"/>
    </row>
    <row r="29" spans="1:18">
      <c r="A29" s="85"/>
      <c r="B29" s="70"/>
      <c r="C29" s="70"/>
      <c r="D29" s="70">
        <f>'monthly price-series'!G4</f>
        <v>6.3342225140713637E-2</v>
      </c>
      <c r="E29" s="70">
        <f>'monthly price-series'!H4</f>
        <v>3.9288619884458642E-2</v>
      </c>
      <c r="F29" s="70">
        <f>'monthly price-series'!I4</f>
        <v>6.1145639444728062E-2</v>
      </c>
      <c r="G29" s="70">
        <f>'monthly price-series'!J4</f>
        <v>9.9727658789972029E-2</v>
      </c>
      <c r="H29" s="70">
        <f>'monthly price-series'!K4</f>
        <v>4.3249873746059597E-2</v>
      </c>
      <c r="I29" s="70">
        <f>'monthly price-series'!L4</f>
        <v>7.0730478680173681E-2</v>
      </c>
      <c r="J29" s="70">
        <f>'monthly price-series'!M4</f>
        <v>9.0522365560218088E-2</v>
      </c>
      <c r="K29" s="70">
        <f>'monthly price-series'!N4</f>
        <v>4.0419881886107234E-2</v>
      </c>
      <c r="L29" s="70">
        <f>'monthly price-series'!O4</f>
        <v>5.1136816422484799E-2</v>
      </c>
      <c r="M29" s="70">
        <f>'monthly price-series'!P4</f>
        <v>0.10081898423637004</v>
      </c>
      <c r="N29" s="109">
        <f>'monthly price-series'!Q4</f>
        <v>3.7871290751921194E-2</v>
      </c>
      <c r="O29" s="109"/>
      <c r="P29" s="109">
        <f>'monthly price-series'!R4</f>
        <v>3.2013819870646998E-2</v>
      </c>
      <c r="Q29" s="109">
        <f>'monthly price-series'!S4</f>
        <v>3.7141220281879717E-2</v>
      </c>
      <c r="R29" s="70"/>
    </row>
    <row r="30" spans="1:18">
      <c r="A30" s="87" t="s">
        <v>88</v>
      </c>
      <c r="B30" s="68"/>
      <c r="C30" s="68"/>
      <c r="D30" s="68">
        <f>STDEV(D12:D23)</f>
        <v>5.6598189777784018E-2</v>
      </c>
      <c r="E30" s="68">
        <f>STDEV(E11:E23)</f>
        <v>0.31814311430309683</v>
      </c>
      <c r="F30" s="68">
        <f>STDEV(F10:F23)</f>
        <v>0.18669398022242803</v>
      </c>
      <c r="G30" s="68">
        <f>STDEV(G7:G23)</f>
        <v>0.14542729330741683</v>
      </c>
      <c r="H30" s="68">
        <f>STDEV(H4:H23)</f>
        <v>0.18956339881702985</v>
      </c>
      <c r="I30" s="68">
        <f>STDEV(I12:I23)</f>
        <v>0.39022375646785934</v>
      </c>
      <c r="J30" s="68">
        <f>STDEV(J13:J23)</f>
        <v>0.31681207376141823</v>
      </c>
      <c r="K30" s="68">
        <f>STDEV(K4:K23)</f>
        <v>0.30465749615725207</v>
      </c>
      <c r="L30" s="68"/>
      <c r="M30" s="68">
        <f>STDEV(M4:M23)</f>
        <v>0.25090804988377619</v>
      </c>
      <c r="N30" s="68">
        <f>STDEV(N3:N23)</f>
        <v>0.10436143014149486</v>
      </c>
      <c r="O30" s="68">
        <f>STDEV(O3:O23)</f>
        <v>5.9301968559309109E-2</v>
      </c>
      <c r="P30" s="68">
        <f>STDEV(P3:P23)</f>
        <v>0.14427210870930324</v>
      </c>
      <c r="Q30" s="68">
        <f>STDEV(Q3:Q23)</f>
        <v>5.8873590367076019E-2</v>
      </c>
      <c r="R30" s="68"/>
    </row>
    <row r="31" spans="1:18">
      <c r="A31" s="86" t="s">
        <v>80</v>
      </c>
      <c r="B31" s="69">
        <v>0.104</v>
      </c>
      <c r="C31" s="69">
        <v>0.16900000000000001</v>
      </c>
      <c r="D31" s="69">
        <v>4.8000000000000001E-2</v>
      </c>
      <c r="E31" s="69">
        <v>0.16</v>
      </c>
      <c r="F31" s="69">
        <v>0.14699999999999999</v>
      </c>
      <c r="G31" s="69">
        <v>0.153</v>
      </c>
      <c r="H31" s="69">
        <v>0.16800000000000001</v>
      </c>
      <c r="I31" s="69">
        <v>0.26800000000000002</v>
      </c>
      <c r="J31" s="69">
        <v>0.217</v>
      </c>
      <c r="K31" s="69">
        <v>4.9000000000000002E-2</v>
      </c>
      <c r="L31" s="69">
        <v>0.157</v>
      </c>
      <c r="M31" s="69">
        <v>0.23400000000000001</v>
      </c>
      <c r="N31" s="69">
        <v>0.129</v>
      </c>
      <c r="O31" s="69">
        <f>O32*1.2</f>
        <v>6.4254223233677923E-2</v>
      </c>
      <c r="P31" s="93">
        <f>P30*1.2</f>
        <v>0.17312653045116388</v>
      </c>
      <c r="Q31" s="93">
        <f>Q30*1.2</f>
        <v>7.064830844049122E-2</v>
      </c>
      <c r="R31" s="69"/>
    </row>
    <row r="32" spans="1:18">
      <c r="A32" s="83" t="s">
        <v>77</v>
      </c>
      <c r="B32" s="80"/>
      <c r="C32" s="80"/>
      <c r="D32" s="80">
        <f>STDEV(D12:D24)</f>
        <v>5.4726758447261492E-2</v>
      </c>
      <c r="E32" s="80">
        <f>STDEV(E11:E24)</f>
        <v>0.30878893792282547</v>
      </c>
      <c r="F32" s="80">
        <f>STDEV(F10:F24)</f>
        <v>0.18021852098310856</v>
      </c>
      <c r="G32" s="80">
        <f>STDEV(G10:G24)</f>
        <v>0.10334762073843748</v>
      </c>
      <c r="H32" s="80">
        <f>STDEV(H10:H24)</f>
        <v>0.21212498318864889</v>
      </c>
      <c r="I32" s="80">
        <f>STDEV(I12:I24)</f>
        <v>0.38966415530413612</v>
      </c>
      <c r="J32" s="80">
        <f>STDEV(J13:J24)</f>
        <v>0.31339167627245157</v>
      </c>
      <c r="K32" s="80">
        <f>STDEV(K10:K24)</f>
        <v>0.28443046624055562</v>
      </c>
      <c r="L32" s="80"/>
      <c r="M32" s="80">
        <f>STDEV(M10:M24)</f>
        <v>0.27359515350306346</v>
      </c>
      <c r="N32" s="80">
        <f>STDEV(N10:N24)</f>
        <v>0.10922451799978419</v>
      </c>
      <c r="O32" s="80">
        <f>STDEV(O10:O24)</f>
        <v>5.3545186028064934E-2</v>
      </c>
      <c r="P32" s="80">
        <f>STDEV(P10:P24)</f>
        <v>6.6591305838628781E-2</v>
      </c>
      <c r="Q32" s="80">
        <f>STDEV(Q10:Q24)</f>
        <v>5.124677447583794E-2</v>
      </c>
      <c r="R32" s="80"/>
    </row>
    <row r="33" spans="5:17">
      <c r="N33" s="90"/>
      <c r="O33" s="90"/>
    </row>
    <row r="34" spans="5:17">
      <c r="E34" s="90"/>
      <c r="N34" s="90"/>
      <c r="O34" s="90"/>
      <c r="P34" s="70"/>
      <c r="Q34" s="70"/>
    </row>
    <row r="35" spans="5:17">
      <c r="E35" s="91"/>
      <c r="M35" s="98"/>
      <c r="N35" s="99" t="s">
        <v>92</v>
      </c>
      <c r="O35" s="99"/>
      <c r="P35" s="99"/>
    </row>
    <row r="36" spans="5:17">
      <c r="M36" s="100"/>
      <c r="N36" s="101" t="s">
        <v>93</v>
      </c>
      <c r="O36" s="101" t="s">
        <v>94</v>
      </c>
      <c r="P36" s="131" t="s">
        <v>287</v>
      </c>
    </row>
    <row r="37" spans="5:17">
      <c r="M37" s="102" t="s">
        <v>95</v>
      </c>
      <c r="N37" s="103">
        <f>N40-N39-N38</f>
        <v>7.8E-2</v>
      </c>
      <c r="O37" s="103">
        <f>P26</f>
        <v>0.14394698980680032</v>
      </c>
      <c r="P37" s="103">
        <f>Q26</f>
        <v>6.6673251139423087E-2</v>
      </c>
    </row>
    <row r="38" spans="5:17">
      <c r="M38" s="102" t="s">
        <v>96</v>
      </c>
      <c r="N38" s="137">
        <v>-2.9000000000000001E-2</v>
      </c>
      <c r="O38" s="137">
        <f>N38</f>
        <v>-2.9000000000000001E-2</v>
      </c>
      <c r="P38" s="137" t="s">
        <v>97</v>
      </c>
    </row>
    <row r="39" spans="5:17">
      <c r="M39" s="102" t="s">
        <v>98</v>
      </c>
      <c r="N39" s="137">
        <v>-0.01</v>
      </c>
      <c r="O39" s="137">
        <f>N39</f>
        <v>-0.01</v>
      </c>
      <c r="P39" s="137">
        <f>N39</f>
        <v>-0.01</v>
      </c>
    </row>
    <row r="40" spans="5:17">
      <c r="M40" s="104" t="s">
        <v>99</v>
      </c>
      <c r="N40" s="105">
        <f>3.9%</f>
        <v>3.9E-2</v>
      </c>
      <c r="O40" s="105">
        <f>SUM(O37:O39)</f>
        <v>0.10494698980680033</v>
      </c>
      <c r="P40" s="105">
        <f>SUM(P37:P39)</f>
        <v>5.6673251139423085E-2</v>
      </c>
    </row>
    <row r="41" spans="5:17">
      <c r="M41" s="102"/>
      <c r="N41" s="106"/>
      <c r="O41" s="106"/>
      <c r="P41" s="106"/>
    </row>
    <row r="42" spans="5:17">
      <c r="M42" s="102" t="s">
        <v>100</v>
      </c>
      <c r="N42" s="103">
        <f>N30</f>
        <v>0.10436143014149486</v>
      </c>
      <c r="O42" s="103">
        <f>P30</f>
        <v>0.14427210870930324</v>
      </c>
      <c r="P42" s="103">
        <f>Q30</f>
        <v>5.8873590367076019E-2</v>
      </c>
    </row>
    <row r="43" spans="5:17">
      <c r="M43" s="102" t="s">
        <v>101</v>
      </c>
      <c r="N43" s="136">
        <f>N44/N42</f>
        <v>1.2360888483906343</v>
      </c>
      <c r="O43" s="136">
        <f>O44/O42</f>
        <v>1.2</v>
      </c>
      <c r="P43" s="136">
        <f>P44/P42</f>
        <v>1.2</v>
      </c>
    </row>
    <row r="44" spans="5:17">
      <c r="M44" s="104" t="s">
        <v>102</v>
      </c>
      <c r="N44" s="105">
        <f>N31</f>
        <v>0.129</v>
      </c>
      <c r="O44" s="105">
        <f>P31</f>
        <v>0.17312653045116388</v>
      </c>
      <c r="P44" s="105">
        <f>Q31</f>
        <v>7.064830844049122E-2</v>
      </c>
    </row>
  </sheetData>
  <pageMargins left="0.7" right="0.7" top="0.75" bottom="0.75" header="0.3" footer="0.3"/>
  <pageSetup paperSize="9" orientation="portrait" r:id="rId1"/>
  <ignoredErrors>
    <ignoredError sqref="D26 D30:Q30 E28:M28 Q28 D27:M27 O28 D32:Q32 D31:O31 Q26 P27:P28 F26:O2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CG187"/>
  <sheetViews>
    <sheetView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U3" sqref="U3"/>
    </sheetView>
  </sheetViews>
  <sheetFormatPr defaultRowHeight="12.75"/>
  <cols>
    <col min="1" max="1" width="10.42578125" style="173" bestFit="1" customWidth="1"/>
    <col min="2" max="2" width="10.42578125" style="174" customWidth="1"/>
    <col min="3" max="3" width="10.42578125" style="175" customWidth="1"/>
    <col min="4" max="4" width="10.42578125" style="184" customWidth="1"/>
    <col min="5" max="5" width="11.5703125" style="173" bestFit="1" customWidth="1"/>
    <col min="6" max="20" width="9.140625" style="173"/>
    <col min="21" max="21" width="11.5703125" style="173" bestFit="1" customWidth="1"/>
    <col min="22" max="22" width="9.140625" style="173"/>
    <col min="23" max="23" width="26" style="204" customWidth="1"/>
    <col min="24" max="24" width="9.140625" style="174"/>
    <col min="25" max="25" width="9.140625" style="175"/>
    <col min="26" max="26" width="9.140625" style="184"/>
    <col min="27" max="29" width="9.140625" style="173"/>
    <col min="30" max="31" width="11.5703125" style="173" bestFit="1" customWidth="1"/>
    <col min="32" max="16384" width="9.140625" style="173"/>
  </cols>
  <sheetData>
    <row r="1" spans="1:85" s="159" customFormat="1" ht="63.75">
      <c r="B1" s="160"/>
      <c r="C1" s="161" t="s">
        <v>298</v>
      </c>
      <c r="D1" s="181" t="s">
        <v>301</v>
      </c>
      <c r="E1" s="159" t="s">
        <v>7</v>
      </c>
      <c r="F1" s="159" t="s">
        <v>8</v>
      </c>
      <c r="G1" s="162" t="s">
        <v>9</v>
      </c>
      <c r="H1" s="163" t="s">
        <v>10</v>
      </c>
      <c r="I1" s="163" t="s">
        <v>11</v>
      </c>
      <c r="J1" s="163" t="s">
        <v>12</v>
      </c>
      <c r="K1" s="163" t="s">
        <v>13</v>
      </c>
      <c r="L1" s="163" t="s">
        <v>14</v>
      </c>
      <c r="M1" s="163" t="s">
        <v>15</v>
      </c>
      <c r="N1" s="163" t="s">
        <v>16</v>
      </c>
      <c r="O1" s="163" t="s">
        <v>17</v>
      </c>
      <c r="P1" s="163" t="s">
        <v>2</v>
      </c>
      <c r="Q1" s="159" t="s">
        <v>23</v>
      </c>
      <c r="R1" s="159" t="s">
        <v>299</v>
      </c>
      <c r="S1" s="159" t="s">
        <v>289</v>
      </c>
      <c r="T1" s="159" t="s">
        <v>300</v>
      </c>
      <c r="U1" s="163" t="s">
        <v>398</v>
      </c>
      <c r="W1" s="203"/>
      <c r="X1" s="160" t="s">
        <v>297</v>
      </c>
      <c r="Y1" s="164" t="s">
        <v>298</v>
      </c>
      <c r="Z1" s="185" t="s">
        <v>302</v>
      </c>
      <c r="AA1" s="159" t="s">
        <v>7</v>
      </c>
      <c r="AB1" s="159" t="s">
        <v>8</v>
      </c>
      <c r="AC1" s="162" t="s">
        <v>9</v>
      </c>
      <c r="AD1" s="163" t="s">
        <v>10</v>
      </c>
      <c r="AE1" s="163" t="s">
        <v>11</v>
      </c>
      <c r="AF1" s="163" t="s">
        <v>12</v>
      </c>
      <c r="AG1" s="163" t="s">
        <v>13</v>
      </c>
      <c r="AH1" s="163" t="s">
        <v>14</v>
      </c>
      <c r="AI1" s="163" t="s">
        <v>15</v>
      </c>
      <c r="AJ1" s="163" t="s">
        <v>16</v>
      </c>
      <c r="AK1" s="163" t="s">
        <v>17</v>
      </c>
      <c r="AL1" s="163" t="s">
        <v>2</v>
      </c>
      <c r="AM1" s="163" t="s">
        <v>23</v>
      </c>
      <c r="AN1" s="163" t="s">
        <v>20</v>
      </c>
      <c r="AO1" s="163" t="s">
        <v>21</v>
      </c>
      <c r="AP1" s="163" t="s">
        <v>22</v>
      </c>
      <c r="AQ1" s="163" t="s">
        <v>398</v>
      </c>
      <c r="AS1" s="160"/>
      <c r="AT1" s="164" t="s">
        <v>298</v>
      </c>
      <c r="AU1" s="164"/>
      <c r="AV1" s="165" t="str">
        <f>AA1</f>
        <v>Government Bonds</v>
      </c>
      <c r="AW1" s="165" t="str">
        <f>AB1</f>
        <v>Inflation Linked Bonds</v>
      </c>
      <c r="AX1" s="162" t="s">
        <v>9</v>
      </c>
      <c r="AY1" s="165" t="str">
        <f t="shared" ref="AY1:BK1" si="0">AD1</f>
        <v>Europe High Yield</v>
      </c>
      <c r="AZ1" s="165" t="str">
        <f t="shared" si="0"/>
        <v>US High Yield</v>
      </c>
      <c r="BA1" s="165" t="str">
        <f t="shared" si="0"/>
        <v>Emerging Markets Debt</v>
      </c>
      <c r="BB1" s="165" t="str">
        <f t="shared" si="0"/>
        <v>Equity Developed</v>
      </c>
      <c r="BC1" s="165" t="str">
        <f t="shared" si="0"/>
        <v>Emerging Markets Equity</v>
      </c>
      <c r="BD1" s="165" t="str">
        <f t="shared" si="0"/>
        <v>Private Equity</v>
      </c>
      <c r="BE1" s="165" t="str">
        <f t="shared" si="0"/>
        <v>Direct Real Estate</v>
      </c>
      <c r="BF1" s="165" t="str">
        <f t="shared" si="0"/>
        <v>Infrastructure</v>
      </c>
      <c r="BG1" s="165" t="str">
        <f t="shared" si="0"/>
        <v>Commodities</v>
      </c>
      <c r="BH1" s="165" t="str">
        <f t="shared" si="0"/>
        <v>Hedge Funds (FoF)</v>
      </c>
      <c r="BI1" s="165" t="str">
        <f t="shared" si="0"/>
        <v>Macro Hedge Funds</v>
      </c>
      <c r="BJ1" s="165" t="str">
        <f t="shared" si="0"/>
        <v>CTA Hedge Funds</v>
      </c>
      <c r="BK1" s="165" t="str">
        <f t="shared" si="0"/>
        <v>EQ Market Neutral Hedge Funds</v>
      </c>
      <c r="BL1" s="163" t="s">
        <v>398</v>
      </c>
      <c r="BM1" s="165"/>
      <c r="BO1" s="160"/>
      <c r="BP1" s="164" t="s">
        <v>298</v>
      </c>
      <c r="BQ1" s="165" t="str">
        <f>AV1</f>
        <v>Government Bonds</v>
      </c>
      <c r="BR1" s="165" t="str">
        <f>AW1</f>
        <v>Inflation Linked Bonds</v>
      </c>
      <c r="BS1" s="162" t="s">
        <v>9</v>
      </c>
      <c r="BT1" s="165" t="str">
        <f>AY1</f>
        <v>Europe High Yield</v>
      </c>
      <c r="BU1" s="165" t="str">
        <f t="shared" ref="BU1:CC1" si="1">AZ1</f>
        <v>US High Yield</v>
      </c>
      <c r="BV1" s="165" t="str">
        <f t="shared" si="1"/>
        <v>Emerging Markets Debt</v>
      </c>
      <c r="BW1" s="165" t="str">
        <f t="shared" si="1"/>
        <v>Equity Developed</v>
      </c>
      <c r="BX1" s="165" t="str">
        <f t="shared" si="1"/>
        <v>Emerging Markets Equity</v>
      </c>
      <c r="BY1" s="165" t="str">
        <f t="shared" si="1"/>
        <v>Private Equity</v>
      </c>
      <c r="BZ1" s="165" t="str">
        <f t="shared" si="1"/>
        <v>Direct Real Estate</v>
      </c>
      <c r="CA1" s="165" t="str">
        <f t="shared" si="1"/>
        <v>Infrastructure</v>
      </c>
      <c r="CB1" s="165" t="str">
        <f t="shared" si="1"/>
        <v>Commodities</v>
      </c>
      <c r="CC1" s="165" t="str">
        <f t="shared" si="1"/>
        <v>Hedge Funds (FoF)</v>
      </c>
      <c r="CD1" s="165" t="s">
        <v>20</v>
      </c>
      <c r="CE1" s="165" t="s">
        <v>21</v>
      </c>
      <c r="CF1" s="165" t="s">
        <v>22</v>
      </c>
      <c r="CG1" s="163" t="s">
        <v>398</v>
      </c>
    </row>
    <row r="2" spans="1:85" s="159" customFormat="1">
      <c r="B2" s="166"/>
      <c r="C2" s="161"/>
      <c r="W2" s="203" t="s">
        <v>313</v>
      </c>
      <c r="X2" s="166"/>
      <c r="Y2" s="161"/>
      <c r="Z2" s="181"/>
      <c r="AD2" s="167"/>
      <c r="AE2" s="167"/>
      <c r="AF2" s="167"/>
      <c r="AG2" s="167"/>
      <c r="AH2" s="167"/>
      <c r="AI2" s="167"/>
      <c r="AJ2" s="167"/>
      <c r="AK2" s="167"/>
      <c r="AL2" s="167"/>
      <c r="AM2" s="166"/>
      <c r="AN2" s="166"/>
      <c r="AO2" s="166"/>
      <c r="AP2" s="166"/>
      <c r="AQ2" s="166"/>
      <c r="AV2" s="186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59" t="s">
        <v>312</v>
      </c>
      <c r="BO2" s="168"/>
      <c r="BP2" s="168">
        <f ca="1">MIN(BP7:BP3935)</f>
        <v>-0.16710664327266769</v>
      </c>
      <c r="BQ2" s="168">
        <f t="shared" ref="BQ2:CF2" si="2">MIN(BQ7:BQ3935)</f>
        <v>-4.8374435795119762E-2</v>
      </c>
      <c r="BR2" s="168">
        <f t="shared" si="2"/>
        <v>-4.8374435795119762E-2</v>
      </c>
      <c r="BS2" s="168">
        <f t="shared" si="2"/>
        <v>-0.1242404770089392</v>
      </c>
      <c r="BT2" s="168">
        <f t="shared" si="2"/>
        <v>-0.35355287131385105</v>
      </c>
      <c r="BU2" s="168">
        <f t="shared" si="2"/>
        <v>-0.28897458173929291</v>
      </c>
      <c r="BV2" s="168">
        <f t="shared" si="2"/>
        <v>-0.2950228536282396</v>
      </c>
      <c r="BW2" s="168">
        <f t="shared" si="2"/>
        <v>-0.4932658830307915</v>
      </c>
      <c r="BX2" s="168">
        <f t="shared" si="2"/>
        <v>-0.56150024681872224</v>
      </c>
      <c r="BY2" s="168">
        <f t="shared" si="2"/>
        <v>-0.51443888819747485</v>
      </c>
      <c r="BZ2" s="168">
        <f t="shared" si="2"/>
        <v>-0.35340094056131494</v>
      </c>
      <c r="CA2" s="168">
        <f t="shared" si="2"/>
        <v>-0.30214179150047882</v>
      </c>
      <c r="CB2" s="168">
        <f t="shared" si="2"/>
        <v>-0.64667784248452731</v>
      </c>
      <c r="CC2" s="168">
        <f t="shared" si="2"/>
        <v>-0.20363890991329867</v>
      </c>
      <c r="CD2" s="168">
        <f t="shared" si="2"/>
        <v>-9.8119033597327751E-2</v>
      </c>
      <c r="CE2" s="168">
        <f t="shared" si="2"/>
        <v>-8.1683400440149573E-2</v>
      </c>
      <c r="CF2" s="168">
        <f t="shared" si="2"/>
        <v>-0.19875486850707508</v>
      </c>
      <c r="CG2" s="168">
        <f t="shared" ref="CG2" si="3">MIN(CG7:CG3935)</f>
        <v>-0.14035426420194017</v>
      </c>
    </row>
    <row r="3" spans="1:85" s="159" customFormat="1">
      <c r="B3" s="166"/>
      <c r="C3" s="161"/>
      <c r="D3" s="181"/>
      <c r="H3" s="163"/>
      <c r="I3" s="163"/>
      <c r="J3" s="163"/>
      <c r="K3" s="163"/>
      <c r="L3" s="163"/>
      <c r="M3" s="163"/>
      <c r="N3" s="163"/>
      <c r="O3" s="163"/>
      <c r="P3" s="163"/>
      <c r="W3" s="203" t="s">
        <v>314</v>
      </c>
      <c r="X3" s="166"/>
      <c r="Y3" s="161"/>
      <c r="Z3" s="181"/>
      <c r="AA3" s="205">
        <f ca="1">OFFSET('MVA - total'!$B$5,MATCH('monthly price-series'!AA1,'MVA - total'!$A$6:$A$30,0),0)</f>
        <v>0.23987579151002175</v>
      </c>
      <c r="AB3" s="205">
        <f ca="1">OFFSET('MVA - total'!$B$5,MATCH('monthly price-series'!AB1,'MVA - total'!$A$6:$A$30,0),0)</f>
        <v>0</v>
      </c>
      <c r="AC3" s="205">
        <f ca="1">OFFSET('MVA - total'!$B$5,MATCH('monthly price-series'!AC1,'MVA - total'!$A$6:$A$30,0),0)</f>
        <v>0.17583022434024639</v>
      </c>
      <c r="AD3" s="205">
        <f ca="1">OFFSET('MVA - total'!$B$5,MATCH('monthly price-series'!AD1,'MVA - total'!$A$6:$A$30,0),0)</f>
        <v>4.6356333965845403E-2</v>
      </c>
      <c r="AE3" s="205">
        <f ca="1">OFFSET('MVA - total'!$B$5,MATCH('monthly price-series'!AE1,'MVA - total'!$A$6:$A$30,0),0)</f>
        <v>6.7861625349356275E-2</v>
      </c>
      <c r="AF3" s="205">
        <f ca="1">OFFSET('MVA - total'!$B$5,MATCH('monthly price-series'!AF1,'MVA - total'!$A$6:$A$30,0),0)</f>
        <v>0.11380105704137826</v>
      </c>
      <c r="AG3" s="205">
        <f ca="1">OFFSET('MVA - total'!$B$5,MATCH('monthly price-series'!AG1,'MVA - total'!$A$6:$A$30,0),0)</f>
        <v>0.10465708561553795</v>
      </c>
      <c r="AH3" s="205">
        <f ca="1">OFFSET('MVA - total'!$B$5,MATCH('monthly price-series'!AH1,'MVA - total'!$A$6:$A$30,0),0)</f>
        <v>6.2581714534453228E-2</v>
      </c>
      <c r="AI3" s="205">
        <f ca="1">OFFSET('MVA - total'!$B$5,MATCH('monthly price-series'!AI1,'MVA - total'!$A$6:$A$30,0),0)</f>
        <v>1.8540935663146001E-2</v>
      </c>
      <c r="AJ3" s="205">
        <f ca="1">OFFSET('MVA - total'!$B$5,MATCH('monthly price-series'!AJ1,'MVA - total'!$A$6:$A$30,0),0)</f>
        <v>3.1822210298336741E-2</v>
      </c>
      <c r="AK3" s="205">
        <f ca="1">OFFSET('MVA - total'!$B$5,MATCH('monthly price-series'!AK1,'MVA - total'!$A$6:$A$30,0),0)</f>
        <v>1.70054803009532E-2</v>
      </c>
      <c r="AL3" s="205">
        <f ca="1">OFFSET('MVA - total'!$B$5,MATCH('monthly price-series'!AL1,'MVA - total'!$A$6:$A$30,0),0)</f>
        <v>1.1841364692697696E-2</v>
      </c>
      <c r="AM3" s="205">
        <f ca="1">OFFSET('MVA - total'!$B$5,MATCH('monthly price-series'!AM1,'MVA - total'!$A$6:$A$30,0),0)</f>
        <v>4.4543992579944625E-2</v>
      </c>
      <c r="AN3" s="205">
        <f ca="1">OFFSET('MVA - total'!$B$5,MATCH('monthly price-series'!AN1,'MVA - total'!$A$6:$A$30,0),0)</f>
        <v>0</v>
      </c>
      <c r="AO3" s="205">
        <f ca="1">OFFSET('MVA - total'!$B$5,MATCH('monthly price-series'!AO1,'MVA - total'!$A$6:$A$30,0),0)</f>
        <v>0</v>
      </c>
      <c r="AP3" s="205">
        <f ca="1">OFFSET('MVA - total'!$B$5,MATCH('monthly price-series'!AP1,'MVA - total'!$A$6:$A$30,0),0)</f>
        <v>0</v>
      </c>
      <c r="AQ3" s="205">
        <f ca="1">OFFSET('MVA - total'!$B$5,MATCH('monthly price-series'!AQ1,'MVA - total'!$A$6:$A$30,0),0)</f>
        <v>0</v>
      </c>
      <c r="AR3" s="161"/>
      <c r="AV3" s="165"/>
      <c r="AW3" s="165"/>
      <c r="AX3" s="165"/>
      <c r="AY3" s="165"/>
      <c r="AZ3" s="165"/>
      <c r="BA3" s="165"/>
      <c r="BB3" s="165"/>
      <c r="BC3" s="165"/>
      <c r="BD3" s="165"/>
      <c r="BE3" s="165"/>
      <c r="BF3" s="165"/>
      <c r="BG3" s="165"/>
      <c r="BH3" s="165"/>
      <c r="BI3" s="165"/>
      <c r="BJ3" s="165"/>
      <c r="BK3" s="165"/>
      <c r="BL3" s="165"/>
      <c r="BM3" s="165"/>
      <c r="BO3" s="169"/>
      <c r="BP3" s="169">
        <f ca="1">OFFSET($A$4,MATCH(BP2,BP7:BP3935,0),0)</f>
        <v>39813</v>
      </c>
      <c r="BQ3" s="169">
        <f t="shared" ref="BQ3:CF3" ca="1" si="4">OFFSET($A$4,MATCH(BQ2,BQ7:BQ3935,0),0)</f>
        <v>40847</v>
      </c>
      <c r="BR3" s="169">
        <f t="shared" ca="1" si="4"/>
        <v>40847</v>
      </c>
      <c r="BS3" s="169">
        <f t="shared" ca="1" si="4"/>
        <v>40056</v>
      </c>
      <c r="BT3" s="169">
        <f t="shared" ca="1" si="4"/>
        <v>39721</v>
      </c>
      <c r="BU3" s="169">
        <f t="shared" ca="1" si="4"/>
        <v>39721</v>
      </c>
      <c r="BV3" s="169">
        <f t="shared" ca="1" si="4"/>
        <v>35976</v>
      </c>
      <c r="BW3" s="169">
        <f t="shared" ca="1" si="4"/>
        <v>39813</v>
      </c>
      <c r="BX3" s="169">
        <f t="shared" ca="1" si="4"/>
        <v>39813</v>
      </c>
      <c r="BY3" s="169">
        <f t="shared" ca="1" si="4"/>
        <v>39813</v>
      </c>
      <c r="BZ3" s="169">
        <f t="shared" ca="1" si="4"/>
        <v>39843</v>
      </c>
      <c r="CA3" s="169">
        <f t="shared" ca="1" si="4"/>
        <v>39843</v>
      </c>
      <c r="CB3" s="169">
        <f t="shared" ca="1" si="4"/>
        <v>39813</v>
      </c>
      <c r="CC3" s="169">
        <f t="shared" ca="1" si="4"/>
        <v>39813</v>
      </c>
      <c r="CD3" s="169">
        <f t="shared" ca="1" si="4"/>
        <v>36798</v>
      </c>
      <c r="CE3" s="169">
        <f t="shared" ca="1" si="4"/>
        <v>38168</v>
      </c>
      <c r="CF3" s="169">
        <f t="shared" ca="1" si="4"/>
        <v>40753</v>
      </c>
      <c r="CG3" s="169">
        <f t="shared" ref="CG3" ca="1" si="5">OFFSET($A$4,MATCH(CG2,CG7:CG3935,0),0)</f>
        <v>39689</v>
      </c>
    </row>
    <row r="4" spans="1:85" s="159" customFormat="1">
      <c r="A4" s="159" t="s">
        <v>304</v>
      </c>
      <c r="B4" s="166"/>
      <c r="C4" s="161"/>
      <c r="D4" s="188">
        <f t="shared" ref="D4:T4" si="6">(D174/D7)^(1/YEARFRAC($A$7,$A$174))-1</f>
        <v>8.4044396665243104E-2</v>
      </c>
      <c r="E4" s="187">
        <f t="shared" si="6"/>
        <v>5.1679383488717923E-2</v>
      </c>
      <c r="F4" s="187">
        <f t="shared" si="6"/>
        <v>5.1679383488717923E-2</v>
      </c>
      <c r="G4" s="187">
        <f t="shared" si="6"/>
        <v>6.3342225140713637E-2</v>
      </c>
      <c r="H4" s="187">
        <f t="shared" si="6"/>
        <v>3.9288619884458642E-2</v>
      </c>
      <c r="I4" s="187">
        <f t="shared" si="6"/>
        <v>6.1145639444728062E-2</v>
      </c>
      <c r="J4" s="187">
        <f t="shared" si="6"/>
        <v>9.9727658789972029E-2</v>
      </c>
      <c r="K4" s="187">
        <f t="shared" si="6"/>
        <v>4.3249873746059597E-2</v>
      </c>
      <c r="L4" s="187">
        <f t="shared" si="6"/>
        <v>7.0730478680173681E-2</v>
      </c>
      <c r="M4" s="187">
        <f t="shared" si="6"/>
        <v>9.0522365560218088E-2</v>
      </c>
      <c r="N4" s="187">
        <f t="shared" si="6"/>
        <v>4.0419881886107234E-2</v>
      </c>
      <c r="O4" s="187">
        <f t="shared" si="6"/>
        <v>5.1136816422484799E-2</v>
      </c>
      <c r="P4" s="187">
        <f t="shared" si="6"/>
        <v>0.10081898423637004</v>
      </c>
      <c r="Q4" s="187">
        <f t="shared" si="6"/>
        <v>3.7871290751921194E-2</v>
      </c>
      <c r="R4" s="187">
        <f t="shared" si="6"/>
        <v>3.2013819870646998E-2</v>
      </c>
      <c r="S4" s="187">
        <f t="shared" si="6"/>
        <v>3.7141220281879717E-2</v>
      </c>
      <c r="T4" s="187">
        <f t="shared" si="6"/>
        <v>1.3478274610507768E-3</v>
      </c>
      <c r="U4" s="187">
        <f>(U174/U7)^(1/YEARFRAC($A$7,$A$174))-1</f>
        <v>4.1647504711205041E-2</v>
      </c>
      <c r="W4" s="203" t="s">
        <v>304</v>
      </c>
      <c r="X4" s="166"/>
      <c r="Y4" s="161"/>
      <c r="Z4" s="202">
        <f t="array" ref="Z4">PRODUCT(Z8:Z174+1)^(12/COUNT(Z8:Z174))-1</f>
        <v>8.4044396665242882E-2</v>
      </c>
      <c r="AA4" s="189">
        <f t="array" ref="AA4">PRODUCT(AA8:AA174+1)^(12/COUNT(AA8:AA174))-1</f>
        <v>5.1679383488717923E-2</v>
      </c>
      <c r="AB4" s="189">
        <f t="array" ref="AB4">PRODUCT(AB8:AB174+1)^(12/COUNT(AB8:AB174))-1</f>
        <v>5.1679383488717923E-2</v>
      </c>
      <c r="AC4" s="189">
        <f t="array" ref="AC4">PRODUCT(AC8:AC174+1)^(12/COUNT(AC8:AC174))-1</f>
        <v>6.3342225140713637E-2</v>
      </c>
      <c r="AD4" s="189">
        <f t="array" ref="AD4">PRODUCT(AD8:AD174+1)^(12/COUNT(AD8:AD174))-1</f>
        <v>3.9288619884458642E-2</v>
      </c>
      <c r="AE4" s="189">
        <f t="array" ref="AE4">PRODUCT(AE8:AE174+1)^(12/COUNT(AE8:AE174))-1</f>
        <v>6.1145639444728062E-2</v>
      </c>
      <c r="AF4" s="189">
        <f t="array" ref="AF4">PRODUCT(AF8:AF174+1)^(12/COUNT(AF8:AF174))-1</f>
        <v>9.9727658789972029E-2</v>
      </c>
      <c r="AG4" s="189">
        <f t="array" ref="AG4">PRODUCT(AG8:AG174+1)^(12/COUNT(AG8:AG174))-1</f>
        <v>4.3249873746059597E-2</v>
      </c>
      <c r="AH4" s="189">
        <f t="array" ref="AH4">PRODUCT(AH8:AH174+1)^(12/COUNT(AH8:AH174))-1</f>
        <v>7.0730478680173681E-2</v>
      </c>
      <c r="AI4" s="189">
        <f t="array" ref="AI4">PRODUCT(AI8:AI174+1)^(12/COUNT(AI8:AI174))-1</f>
        <v>9.0522365560218088E-2</v>
      </c>
      <c r="AJ4" s="189">
        <f t="array" ref="AJ4">PRODUCT(AJ8:AJ174+1)^(12/COUNT(AJ8:AJ174))-1</f>
        <v>4.0419881886107234E-2</v>
      </c>
      <c r="AK4" s="189">
        <f t="array" ref="AK4">PRODUCT(AK8:AK174+1)^(12/COUNT(AK8:AK174))-1</f>
        <v>5.1136816422484799E-2</v>
      </c>
      <c r="AL4" s="189">
        <f t="array" ref="AL4">PRODUCT(AL8:AL174+1)^(12/COUNT(AL8:AL174))-1</f>
        <v>0.10081898423637004</v>
      </c>
      <c r="AM4" s="189">
        <f t="array" ref="AM4">PRODUCT(AM8:AM174+1)^(12/COUNT(AM8:AM174))-1</f>
        <v>3.7871290751921194E-2</v>
      </c>
      <c r="AN4" s="189">
        <f t="array" ref="AN4">PRODUCT(AN8:AN174+1)^(12/COUNT(AN8:AN174))-1</f>
        <v>3.2013819870646998E-2</v>
      </c>
      <c r="AO4" s="189">
        <f t="array" ref="AO4">PRODUCT(AO8:AO174+1)^(12/COUNT(AO8:AO174))-1</f>
        <v>3.7141220281879717E-2</v>
      </c>
      <c r="AP4" s="189">
        <f t="array" ref="AP4">PRODUCT(AP8:AP174+1)^(12/COUNT(AP8:AP174))-1</f>
        <v>1.3478274610507768E-3</v>
      </c>
      <c r="AQ4" s="189">
        <f t="array" ref="AQ4">PRODUCT(AQ8:AQ174+1)^(12/COUNT(AQ8:AQ174))-1</f>
        <v>4.1647504711205041E-2</v>
      </c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O4" s="169"/>
      <c r="BP4" s="169">
        <f ca="1">OFFSET($A$1,MATCH(OFFSET(AT$4,MATCH(BP2,BP7:BP3935,0),0),AT:AT,0)-1,0)</f>
        <v>39386</v>
      </c>
      <c r="BQ4" s="169">
        <f t="shared" ref="BQ4:CG4" ca="1" si="7">OFFSET($A$1,MATCH(OFFSET(AV$4,MATCH(BQ2,BQ7:BQ3935,0),0),AV:AV,0)-1,0)</f>
        <v>40786</v>
      </c>
      <c r="BR4" s="169">
        <f t="shared" ca="1" si="7"/>
        <v>40786</v>
      </c>
      <c r="BS4" s="169">
        <f t="shared" ca="1" si="7"/>
        <v>39843</v>
      </c>
      <c r="BT4" s="169">
        <f t="shared" ca="1" si="7"/>
        <v>39233</v>
      </c>
      <c r="BU4" s="169">
        <f t="shared" ca="1" si="7"/>
        <v>39598</v>
      </c>
      <c r="BV4" s="169">
        <f t="shared" ca="1" si="7"/>
        <v>35915</v>
      </c>
      <c r="BW4" s="169">
        <f t="shared" ca="1" si="7"/>
        <v>39386</v>
      </c>
      <c r="BX4" s="169">
        <f t="shared" ca="1" si="7"/>
        <v>39386</v>
      </c>
      <c r="BY4" s="169">
        <f t="shared" ca="1" si="7"/>
        <v>39233</v>
      </c>
      <c r="BZ4" s="169">
        <f t="shared" ca="1" si="7"/>
        <v>39171</v>
      </c>
      <c r="CA4" s="169">
        <f t="shared" ca="1" si="7"/>
        <v>39113</v>
      </c>
      <c r="CB4" s="169">
        <f t="shared" ca="1" si="7"/>
        <v>39629</v>
      </c>
      <c r="CC4" s="169">
        <f t="shared" ca="1" si="7"/>
        <v>39447</v>
      </c>
      <c r="CD4" s="169">
        <f t="shared" ca="1" si="7"/>
        <v>36585</v>
      </c>
      <c r="CE4" s="169">
        <f t="shared" ca="1" si="7"/>
        <v>38077</v>
      </c>
      <c r="CF4" s="169">
        <f t="shared" ca="1" si="7"/>
        <v>39262</v>
      </c>
      <c r="CG4" s="169">
        <f t="shared" ca="1" si="7"/>
        <v>39689</v>
      </c>
    </row>
    <row r="5" spans="1:85" s="159" customFormat="1">
      <c r="A5" s="159" t="s">
        <v>305</v>
      </c>
      <c r="B5" s="166"/>
      <c r="C5" s="161"/>
      <c r="D5" s="181"/>
      <c r="H5" s="163"/>
      <c r="I5" s="163"/>
      <c r="J5" s="163"/>
      <c r="K5" s="163"/>
      <c r="L5" s="163"/>
      <c r="M5" s="163"/>
      <c r="N5" s="163"/>
      <c r="O5" s="163"/>
      <c r="P5" s="163"/>
      <c r="W5" s="203" t="s">
        <v>315</v>
      </c>
      <c r="X5" s="166"/>
      <c r="Y5" s="161"/>
      <c r="Z5" s="202">
        <f>STDEV(Z8:Z174)*SQRT(12)</f>
        <v>0.10178537005201739</v>
      </c>
      <c r="AA5" s="189">
        <f t="shared" ref="AA5:AP5" si="8">STDEV(AA8:AA174)*SQRT(12)</f>
        <v>3.4343728878153595E-2</v>
      </c>
      <c r="AB5" s="189">
        <f t="shared" si="8"/>
        <v>3.4343728878153595E-2</v>
      </c>
      <c r="AC5" s="189">
        <f t="shared" si="8"/>
        <v>4.5305039517222222E-2</v>
      </c>
      <c r="AD5" s="189">
        <f t="shared" si="8"/>
        <v>0.12639679653213945</v>
      </c>
      <c r="AE5" s="189">
        <f t="shared" si="8"/>
        <v>9.0483129264066306E-2</v>
      </c>
      <c r="AF5" s="189">
        <f t="shared" si="8"/>
        <v>0.11995493573028633</v>
      </c>
      <c r="AG5" s="189">
        <f t="shared" si="8"/>
        <v>0.15805782044153388</v>
      </c>
      <c r="AH5" s="189">
        <f t="shared" si="8"/>
        <v>0.24683679134003231</v>
      </c>
      <c r="AI5" s="189">
        <f t="shared" si="8"/>
        <v>0.20042816602832081</v>
      </c>
      <c r="AJ5" s="189">
        <f t="shared" si="8"/>
        <v>7.1462035004730112E-2</v>
      </c>
      <c r="AK5" s="189">
        <f t="shared" si="8"/>
        <v>7.2695150566093963E-2</v>
      </c>
      <c r="AL5" s="189">
        <f t="shared" si="8"/>
        <v>0.22810299937110576</v>
      </c>
      <c r="AM5" s="189">
        <f t="shared" si="8"/>
        <v>4.433189473368699E-2</v>
      </c>
      <c r="AN5" s="189">
        <f>STDEV(AN8:AN174)*SQRT(12)</f>
        <v>5.9584402710443379E-2</v>
      </c>
      <c r="AO5" s="189">
        <f t="shared" si="8"/>
        <v>7.1092044180984776E-2</v>
      </c>
      <c r="AP5" s="189">
        <f t="shared" si="8"/>
        <v>3.3501385578767952E-2</v>
      </c>
      <c r="AQ5" s="189">
        <f t="shared" ref="AQ5" si="9">STDEV(AQ8:AQ174)*SQRT(12)</f>
        <v>6.3473364372361368E-2</v>
      </c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O5" s="169"/>
      <c r="BP5" s="169"/>
      <c r="BQ5" s="169"/>
      <c r="BR5" s="169"/>
      <c r="BS5" s="169"/>
      <c r="BT5" s="169"/>
      <c r="BU5" s="169"/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</row>
    <row r="6" spans="1:85" s="159" customFormat="1">
      <c r="B6" s="166"/>
      <c r="C6" s="161"/>
      <c r="D6" s="181"/>
      <c r="H6" s="163"/>
      <c r="I6" s="163"/>
      <c r="J6" s="163"/>
      <c r="K6" s="163"/>
      <c r="L6" s="163"/>
      <c r="M6" s="163"/>
      <c r="N6" s="163"/>
      <c r="O6" s="163"/>
      <c r="P6" s="163"/>
      <c r="W6" s="203"/>
      <c r="X6" s="166"/>
      <c r="Y6" s="161"/>
      <c r="Z6" s="202"/>
      <c r="AD6" s="189"/>
      <c r="AE6" s="189"/>
      <c r="AF6" s="189"/>
      <c r="AG6" s="189"/>
      <c r="AH6" s="189"/>
      <c r="AI6" s="189"/>
      <c r="AJ6" s="189"/>
      <c r="AK6" s="189"/>
      <c r="AL6" s="189"/>
      <c r="AM6" s="189"/>
      <c r="AN6" s="189"/>
      <c r="AO6" s="189"/>
      <c r="AP6" s="189"/>
      <c r="AQ6" s="189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O6" s="169"/>
      <c r="BP6" s="169"/>
      <c r="BQ6" s="169"/>
      <c r="BR6" s="169"/>
      <c r="BS6" s="169"/>
      <c r="BT6" s="169"/>
      <c r="BU6" s="169"/>
      <c r="BV6" s="169"/>
      <c r="BW6" s="169"/>
      <c r="BX6" s="169"/>
      <c r="BY6" s="169"/>
      <c r="BZ6" s="169"/>
      <c r="CA6" s="169"/>
      <c r="CB6" s="169"/>
      <c r="CC6" s="169"/>
      <c r="CD6" s="169"/>
      <c r="CE6" s="169"/>
      <c r="CF6" s="169"/>
      <c r="CG6" s="169"/>
    </row>
    <row r="7" spans="1:85" ht="15">
      <c r="A7" s="170">
        <v>35825</v>
      </c>
      <c r="B7" s="171"/>
      <c r="C7" s="172">
        <v>100</v>
      </c>
      <c r="D7" s="182">
        <v>123.76428533964366</v>
      </c>
      <c r="E7" s="173">
        <v>101.012</v>
      </c>
      <c r="F7" s="173">
        <v>101.012</v>
      </c>
      <c r="G7" s="173">
        <v>100</v>
      </c>
      <c r="H7" s="173">
        <v>103.63300000000002</v>
      </c>
      <c r="I7" s="173">
        <v>101.40671535952342</v>
      </c>
      <c r="J7" s="173">
        <v>100.77881024307545</v>
      </c>
      <c r="K7" s="173">
        <v>103.42043633811014</v>
      </c>
      <c r="L7" s="173">
        <v>93.810122310498656</v>
      </c>
      <c r="M7" s="173">
        <v>100.54000877515557</v>
      </c>
      <c r="N7" s="173">
        <v>104.36010899104558</v>
      </c>
      <c r="O7" s="173">
        <v>103.11161830136217</v>
      </c>
      <c r="P7" s="173">
        <v>97.938561560420581</v>
      </c>
      <c r="Q7" s="173">
        <v>101.36994657905515</v>
      </c>
      <c r="R7" s="173">
        <v>114.06360807537024</v>
      </c>
      <c r="S7" s="173">
        <v>110.22489719698022</v>
      </c>
      <c r="T7" s="159">
        <v>109.5429323334826</v>
      </c>
      <c r="U7" s="173">
        <v>141.85</v>
      </c>
    </row>
    <row r="8" spans="1:85" ht="15">
      <c r="A8" s="170">
        <v>35853</v>
      </c>
      <c r="B8" s="171"/>
      <c r="C8" s="172">
        <f ca="1">C7*(1+Y8)</f>
        <v>101.95884462319822</v>
      </c>
      <c r="D8" s="182">
        <v>124.96195312189759</v>
      </c>
      <c r="E8" s="173">
        <v>101.78699999999998</v>
      </c>
      <c r="F8" s="173">
        <v>101.78699999999998</v>
      </c>
      <c r="G8" s="173">
        <v>100.40625899999999</v>
      </c>
      <c r="H8" s="176">
        <v>104.41300000000004</v>
      </c>
      <c r="I8" s="176">
        <v>101.89246206211878</v>
      </c>
      <c r="J8" s="176">
        <v>103.27393471250298</v>
      </c>
      <c r="K8" s="176">
        <v>110.37426161321387</v>
      </c>
      <c r="L8" s="176">
        <v>102.81952145238148</v>
      </c>
      <c r="M8" s="176">
        <v>108.06576959414525</v>
      </c>
      <c r="N8" s="176">
        <v>105.06128748906848</v>
      </c>
      <c r="O8" s="176">
        <v>103.01889631345107</v>
      </c>
      <c r="P8" s="176">
        <v>91.969686278542852</v>
      </c>
      <c r="Q8" s="173">
        <v>100.52854491106676</v>
      </c>
      <c r="R8" s="173">
        <v>115.85060460188438</v>
      </c>
      <c r="S8" s="173">
        <v>109.03260221025896</v>
      </c>
      <c r="T8" s="159">
        <v>110.01944408913326</v>
      </c>
      <c r="U8" s="173">
        <v>143</v>
      </c>
      <c r="X8" s="174">
        <f>SUMPRODUCT($AD$2:$AP$2,'monthly price-series'!AD8:AP8)</f>
        <v>0</v>
      </c>
      <c r="Y8" s="175">
        <f ca="1">SUMPRODUCT($AA$3:$AQ$3,'monthly price-series'!AA8:AQ8)</f>
        <v>1.9588446231982273E-2</v>
      </c>
      <c r="Z8" s="197">
        <f>(D8-D7)/D7</f>
        <v>9.6770064075205227E-3</v>
      </c>
      <c r="AA8" s="173">
        <f t="shared" ref="AA8:AP23" si="10">(E8-E7)/E7</f>
        <v>7.6723557597114921E-3</v>
      </c>
      <c r="AB8" s="173">
        <f t="shared" si="10"/>
        <v>7.6723557597114921E-3</v>
      </c>
      <c r="AC8" s="173">
        <f t="shared" si="10"/>
        <v>4.0625899999999146E-3</v>
      </c>
      <c r="AD8" s="173">
        <f t="shared" si="10"/>
        <v>7.5265600725639053E-3</v>
      </c>
      <c r="AE8" s="173">
        <f t="shared" si="10"/>
        <v>4.7900841761141406E-3</v>
      </c>
      <c r="AF8" s="173">
        <f t="shared" si="10"/>
        <v>2.475842355560021E-2</v>
      </c>
      <c r="AG8" s="173">
        <f t="shared" si="10"/>
        <v>6.723840588304765E-2</v>
      </c>
      <c r="AH8" s="173">
        <f t="shared" si="10"/>
        <v>9.6038667469838135E-2</v>
      </c>
      <c r="AI8" s="173">
        <f t="shared" si="10"/>
        <v>7.4853393297588125E-2</v>
      </c>
      <c r="AJ8" s="173">
        <f t="shared" si="10"/>
        <v>6.7188363906659143E-3</v>
      </c>
      <c r="AK8" s="173">
        <f t="shared" si="10"/>
        <v>-8.9923899400073774E-4</v>
      </c>
      <c r="AL8" s="173">
        <f t="shared" si="10"/>
        <v>-6.0945098506428347E-2</v>
      </c>
      <c r="AM8" s="173">
        <f t="shared" si="10"/>
        <v>-8.3003069093285052E-3</v>
      </c>
      <c r="AN8" s="173">
        <f t="shared" si="10"/>
        <v>1.5666666666666763E-2</v>
      </c>
      <c r="AO8" s="173">
        <f t="shared" si="10"/>
        <v>-1.0816929904598085E-2</v>
      </c>
      <c r="AP8" s="173">
        <f t="shared" si="10"/>
        <v>4.3500000000001194E-3</v>
      </c>
      <c r="AQ8" s="173">
        <f>(U8-U7)/U7</f>
        <v>8.1071554458935907E-3</v>
      </c>
      <c r="AS8" s="177"/>
      <c r="AT8" s="177">
        <f ca="1">MAX(C$7:C8)</f>
        <v>101.95884462319822</v>
      </c>
      <c r="AU8" s="177"/>
      <c r="AV8" s="173">
        <f>MAX(E$7:E8)</f>
        <v>101.78699999999998</v>
      </c>
      <c r="AW8" s="173">
        <f>MAX(F$7:F8)</f>
        <v>101.78699999999998</v>
      </c>
      <c r="AX8" s="173">
        <f>MAX(G$7:G8)</f>
        <v>100.40625899999999</v>
      </c>
      <c r="AY8" s="173">
        <f>MAX(H$7:H8)</f>
        <v>104.41300000000004</v>
      </c>
      <c r="AZ8" s="173">
        <f>MAX(I$7:I8)</f>
        <v>101.89246206211878</v>
      </c>
      <c r="BA8" s="173">
        <f>MAX(J$7:J8)</f>
        <v>103.27393471250298</v>
      </c>
      <c r="BB8" s="173">
        <f>MAX(K$7:K8)</f>
        <v>110.37426161321387</v>
      </c>
      <c r="BC8" s="173">
        <f>MAX(L$7:L8)</f>
        <v>102.81952145238148</v>
      </c>
      <c r="BD8" s="173">
        <f>MAX(M$7:M8)</f>
        <v>108.06576959414525</v>
      </c>
      <c r="BE8" s="173">
        <f>MAX(N$7:N8)</f>
        <v>105.06128748906848</v>
      </c>
      <c r="BF8" s="173">
        <f>MAX(O$7:O8)</f>
        <v>103.11161830136217</v>
      </c>
      <c r="BG8" s="173">
        <f>MAX(P$7:P8)</f>
        <v>97.938561560420581</v>
      </c>
      <c r="BH8" s="173">
        <f>MAX(Q$7:Q8)</f>
        <v>101.36994657905515</v>
      </c>
      <c r="BI8" s="173">
        <f>MAX(R$7:R8)</f>
        <v>115.85060460188438</v>
      </c>
      <c r="BJ8" s="173">
        <f>MAX(S$7:S8)</f>
        <v>110.22489719698022</v>
      </c>
      <c r="BK8" s="173">
        <f>MAX(T$7:T8)</f>
        <v>110.01944408913326</v>
      </c>
      <c r="BL8" s="173">
        <v>141.85</v>
      </c>
      <c r="BO8" s="178"/>
      <c r="BP8" s="178">
        <f t="shared" ref="BP8:BP39" ca="1" si="11">(C8-AT8)/AT8</f>
        <v>0</v>
      </c>
      <c r="BQ8" s="178">
        <f t="shared" ref="BQ8:BQ39" si="12">(E8-AV8)/AV8</f>
        <v>0</v>
      </c>
      <c r="BR8" s="178">
        <f t="shared" ref="BR8:BR39" si="13">(F8-AW8)/AW8</f>
        <v>0</v>
      </c>
      <c r="BS8" s="178">
        <f t="shared" ref="BS8:BS39" si="14">(G8-AX8)/AX8</f>
        <v>0</v>
      </c>
      <c r="BT8" s="178">
        <f t="shared" ref="BT8:BT39" si="15">(H8-AY8)/AY8</f>
        <v>0</v>
      </c>
      <c r="BU8" s="178">
        <f t="shared" ref="BU8:BU39" si="16">(I8-AZ8)/AZ8</f>
        <v>0</v>
      </c>
      <c r="BV8" s="178">
        <f t="shared" ref="BV8:BV39" si="17">(J8-BA8)/BA8</f>
        <v>0</v>
      </c>
      <c r="BW8" s="178">
        <f t="shared" ref="BW8:BW39" si="18">(K8-BB8)/BB8</f>
        <v>0</v>
      </c>
      <c r="BX8" s="178">
        <f t="shared" ref="BX8:BX39" si="19">(L8-BC8)/BC8</f>
        <v>0</v>
      </c>
      <c r="BY8" s="178">
        <f t="shared" ref="BY8:BY39" si="20">(M8-BD8)/BD8</f>
        <v>0</v>
      </c>
      <c r="BZ8" s="178">
        <f t="shared" ref="BZ8:BZ39" si="21">(N8-BE8)/BE8</f>
        <v>0</v>
      </c>
      <c r="CA8" s="178">
        <f t="shared" ref="CA8:CA39" si="22">(O8-BF8)/BF8</f>
        <v>-8.9923899400073774E-4</v>
      </c>
      <c r="CB8" s="178">
        <f t="shared" ref="CB8:CB39" si="23">(P8-BG8)/BG8</f>
        <v>-6.0945098506428347E-2</v>
      </c>
      <c r="CC8" s="178">
        <f t="shared" ref="CC8:CC39" si="24">(Q8-BH8)/BH8</f>
        <v>-8.3003069093285052E-3</v>
      </c>
      <c r="CD8" s="178">
        <f t="shared" ref="CD8:CD39" si="25">(R8-BI8)/BI8</f>
        <v>0</v>
      </c>
      <c r="CE8" s="178">
        <f t="shared" ref="CE8:CE39" si="26">(S8-BJ8)/BJ8</f>
        <v>-1.0816929904598085E-2</v>
      </c>
      <c r="CF8" s="178">
        <f t="shared" ref="CF8:CG39" si="27">(T8-BK8)/BK8</f>
        <v>0</v>
      </c>
      <c r="CG8" s="178">
        <f t="shared" si="27"/>
        <v>8.1071554458935907E-3</v>
      </c>
    </row>
    <row r="9" spans="1:85" ht="15">
      <c r="A9" s="170">
        <v>35885</v>
      </c>
      <c r="B9" s="171"/>
      <c r="C9" s="172">
        <f t="shared" ref="C9:C72" ca="1" si="28">C8*(1+Y9)</f>
        <v>103.28057039445649</v>
      </c>
      <c r="D9" s="182">
        <v>124.62673256932749</v>
      </c>
      <c r="E9" s="173">
        <v>100.65299999999999</v>
      </c>
      <c r="F9" s="173">
        <v>100.65299999999999</v>
      </c>
      <c r="G9" s="173">
        <v>100.68934139443685</v>
      </c>
      <c r="H9" s="176">
        <v>106.31300000000009</v>
      </c>
      <c r="I9" s="176">
        <v>102.84179549000133</v>
      </c>
      <c r="J9" s="176">
        <v>105.45804494410663</v>
      </c>
      <c r="K9" s="176">
        <v>116.16648176438935</v>
      </c>
      <c r="L9" s="176">
        <v>108.9066919687269</v>
      </c>
      <c r="M9" s="176">
        <v>114.87769789302627</v>
      </c>
      <c r="N9" s="176">
        <v>106.77570605404007</v>
      </c>
      <c r="O9" s="176">
        <v>105.19531415807543</v>
      </c>
      <c r="P9" s="176">
        <v>91.033038531271131</v>
      </c>
      <c r="Q9" s="173">
        <v>100.83007259322521</v>
      </c>
      <c r="R9" s="173">
        <v>121.31489145227326</v>
      </c>
      <c r="S9" s="173">
        <v>109.52144868750315</v>
      </c>
      <c r="T9" s="159">
        <v>111.04812589136665</v>
      </c>
      <c r="U9" s="173">
        <v>145.30000000000001</v>
      </c>
      <c r="X9" s="174">
        <f>SUMPRODUCT($AD$2:$AP$2,'monthly price-series'!AD9:AP9)</f>
        <v>0</v>
      </c>
      <c r="Y9" s="175">
        <f ca="1">SUMPRODUCT($AA$3:$AQ$3,'monthly price-series'!AA9:AQ9)</f>
        <v>1.2963326292514182E-2</v>
      </c>
      <c r="Z9" s="184">
        <f t="shared" ref="Z9:Z71" si="29">(D9-D8)/D8</f>
        <v>-2.6825809311983662E-3</v>
      </c>
      <c r="AA9" s="173">
        <f t="shared" si="10"/>
        <v>-1.1140911904270549E-2</v>
      </c>
      <c r="AB9" s="173">
        <f t="shared" si="10"/>
        <v>-1.1140911904270549E-2</v>
      </c>
      <c r="AC9" s="173">
        <f t="shared" si="10"/>
        <v>2.8193700000003026E-3</v>
      </c>
      <c r="AD9" s="173">
        <f t="shared" si="10"/>
        <v>1.8196967810522133E-2</v>
      </c>
      <c r="AE9" s="173">
        <f t="shared" si="10"/>
        <v>9.3170133361169406E-3</v>
      </c>
      <c r="AF9" s="173">
        <f t="shared" si="10"/>
        <v>2.1148707441852047E-2</v>
      </c>
      <c r="AG9" s="173">
        <f t="shared" si="10"/>
        <v>5.2477996831120206E-2</v>
      </c>
      <c r="AH9" s="173">
        <f t="shared" si="10"/>
        <v>5.9202478579561936E-2</v>
      </c>
      <c r="AI9" s="173">
        <f t="shared" si="10"/>
        <v>6.3035023249860503E-2</v>
      </c>
      <c r="AJ9" s="173">
        <f t="shared" si="10"/>
        <v>1.6318271039177761E-2</v>
      </c>
      <c r="AK9" s="173">
        <f t="shared" si="10"/>
        <v>2.112639450147356E-2</v>
      </c>
      <c r="AL9" s="173">
        <f t="shared" si="10"/>
        <v>-1.0184309473829823E-2</v>
      </c>
      <c r="AM9" s="173">
        <f t="shared" si="10"/>
        <v>2.9994235212018553E-3</v>
      </c>
      <c r="AN9" s="173">
        <f t="shared" si="10"/>
        <v>4.7166666666666607E-2</v>
      </c>
      <c r="AO9" s="173">
        <f t="shared" si="10"/>
        <v>4.4834890421261448E-3</v>
      </c>
      <c r="AP9" s="173">
        <f t="shared" si="10"/>
        <v>9.3499999999999747E-3</v>
      </c>
      <c r="AQ9" s="173">
        <f t="shared" ref="AQ9:AQ72" si="30">(U9-U8)/U8</f>
        <v>1.6083916083916162E-2</v>
      </c>
      <c r="AS9" s="177"/>
      <c r="AT9" s="177">
        <f ca="1">MAX(C$7:C9)</f>
        <v>103.28057039445649</v>
      </c>
      <c r="AU9" s="177"/>
      <c r="AV9" s="173">
        <f>MAX(E$7:E9)</f>
        <v>101.78699999999998</v>
      </c>
      <c r="AW9" s="173">
        <f>MAX(F$7:F9)</f>
        <v>101.78699999999998</v>
      </c>
      <c r="AX9" s="173">
        <f>MAX(G$7:G9)</f>
        <v>100.68934139443685</v>
      </c>
      <c r="AY9" s="173">
        <f>MAX(H$7:H9)</f>
        <v>106.31300000000009</v>
      </c>
      <c r="AZ9" s="173">
        <f>MAX(I$7:I9)</f>
        <v>102.84179549000133</v>
      </c>
      <c r="BA9" s="173">
        <f>MAX(J$7:J9)</f>
        <v>105.45804494410663</v>
      </c>
      <c r="BB9" s="173">
        <f>MAX(K$7:K9)</f>
        <v>116.16648176438935</v>
      </c>
      <c r="BC9" s="173">
        <f>MAX(L$7:L9)</f>
        <v>108.9066919687269</v>
      </c>
      <c r="BD9" s="173">
        <f>MAX(M$7:M9)</f>
        <v>114.87769789302627</v>
      </c>
      <c r="BE9" s="173">
        <f>MAX(N$7:N9)</f>
        <v>106.77570605404007</v>
      </c>
      <c r="BF9" s="173">
        <f>MAX(O$7:O9)</f>
        <v>105.19531415807543</v>
      </c>
      <c r="BG9" s="173">
        <f>MAX(P$7:P9)</f>
        <v>97.938561560420581</v>
      </c>
      <c r="BH9" s="173">
        <f>MAX(Q$7:Q9)</f>
        <v>101.36994657905515</v>
      </c>
      <c r="BI9" s="173">
        <f>MAX(R$7:R9)</f>
        <v>121.31489145227326</v>
      </c>
      <c r="BJ9" s="173">
        <f>MAX(S$7:S9)</f>
        <v>110.22489719698022</v>
      </c>
      <c r="BK9" s="173">
        <f>MAX(T$7:T9)</f>
        <v>111.04812589136665</v>
      </c>
      <c r="BL9" s="173">
        <v>143</v>
      </c>
      <c r="BO9" s="178"/>
      <c r="BP9" s="178">
        <f t="shared" ca="1" si="11"/>
        <v>0</v>
      </c>
      <c r="BQ9" s="178">
        <f t="shared" si="12"/>
        <v>-1.1140911904270549E-2</v>
      </c>
      <c r="BR9" s="178">
        <f t="shared" si="13"/>
        <v>-1.1140911904270549E-2</v>
      </c>
      <c r="BS9" s="178">
        <f t="shared" si="14"/>
        <v>0</v>
      </c>
      <c r="BT9" s="178">
        <f t="shared" si="15"/>
        <v>0</v>
      </c>
      <c r="BU9" s="178">
        <f t="shared" si="16"/>
        <v>0</v>
      </c>
      <c r="BV9" s="178">
        <f t="shared" si="17"/>
        <v>0</v>
      </c>
      <c r="BW9" s="178">
        <f t="shared" si="18"/>
        <v>0</v>
      </c>
      <c r="BX9" s="178">
        <f t="shared" si="19"/>
        <v>0</v>
      </c>
      <c r="BY9" s="178">
        <f t="shared" si="20"/>
        <v>0</v>
      </c>
      <c r="BZ9" s="178">
        <f t="shared" si="21"/>
        <v>0</v>
      </c>
      <c r="CA9" s="178">
        <f t="shared" si="22"/>
        <v>0</v>
      </c>
      <c r="CB9" s="178">
        <f t="shared" si="23"/>
        <v>-7.0508724236155659E-2</v>
      </c>
      <c r="CC9" s="178">
        <f t="shared" si="24"/>
        <v>-5.3257795239036836E-3</v>
      </c>
      <c r="CD9" s="178">
        <f t="shared" si="25"/>
        <v>0</v>
      </c>
      <c r="CE9" s="178">
        <f t="shared" si="26"/>
        <v>-6.381938449168653E-3</v>
      </c>
      <c r="CF9" s="178">
        <f t="shared" si="27"/>
        <v>0</v>
      </c>
      <c r="CG9" s="178">
        <f t="shared" si="27"/>
        <v>1.6083916083916162E-2</v>
      </c>
    </row>
    <row r="10" spans="1:85" ht="15">
      <c r="A10" s="170">
        <v>35915</v>
      </c>
      <c r="B10" s="171"/>
      <c r="C10" s="172">
        <f t="shared" ca="1" si="28"/>
        <v>103.16737195823112</v>
      </c>
      <c r="D10" s="182">
        <v>126.95552577799617</v>
      </c>
      <c r="E10" s="173">
        <v>101.67699999999998</v>
      </c>
      <c r="F10" s="173">
        <v>101.67699999999998</v>
      </c>
      <c r="G10" s="173">
        <v>99.590279978060224</v>
      </c>
      <c r="H10" s="176">
        <v>107.7770000000001</v>
      </c>
      <c r="I10" s="176">
        <v>103.24510707701027</v>
      </c>
      <c r="J10" s="176">
        <v>105.69258027099031</v>
      </c>
      <c r="K10" s="176">
        <v>115.45542024733032</v>
      </c>
      <c r="L10" s="176">
        <v>104.38064207332036</v>
      </c>
      <c r="M10" s="176">
        <v>115.39665715737614</v>
      </c>
      <c r="N10" s="176">
        <v>106.55032906617814</v>
      </c>
      <c r="O10" s="176">
        <v>103.82636673506612</v>
      </c>
      <c r="P10" s="176">
        <v>90.029563141781836</v>
      </c>
      <c r="Q10" s="173">
        <v>102.64533895720223</v>
      </c>
      <c r="R10" s="173">
        <v>120.75279912187771</v>
      </c>
      <c r="S10" s="173">
        <v>105.70826819678675</v>
      </c>
      <c r="T10" s="173">
        <v>111.42013711310273</v>
      </c>
      <c r="U10" s="173">
        <v>145.28</v>
      </c>
      <c r="X10" s="174">
        <f>SUMPRODUCT($AD$2:$AP$2,'monthly price-series'!AD10:AP10)</f>
        <v>0</v>
      </c>
      <c r="Y10" s="175">
        <f ca="1">SUMPRODUCT($AA$3:$AQ$3,'monthly price-series'!AA10:AQ10)</f>
        <v>-1.0960283797140005E-3</v>
      </c>
      <c r="Z10" s="184">
        <f t="shared" si="29"/>
        <v>1.868614510432761E-2</v>
      </c>
      <c r="AA10" s="173">
        <f t="shared" si="10"/>
        <v>1.0173566610036331E-2</v>
      </c>
      <c r="AB10" s="173">
        <f t="shared" si="10"/>
        <v>1.0173566610036331E-2</v>
      </c>
      <c r="AC10" s="173">
        <f t="shared" si="10"/>
        <v>-1.0915370000000337E-2</v>
      </c>
      <c r="AD10" s="173">
        <f t="shared" si="10"/>
        <v>1.377065833905554E-2</v>
      </c>
      <c r="AE10" s="173">
        <f t="shared" si="10"/>
        <v>3.9216700280982029E-3</v>
      </c>
      <c r="AF10" s="173">
        <f t="shared" si="10"/>
        <v>2.2239680908931912E-3</v>
      </c>
      <c r="AG10" s="173">
        <f t="shared" si="10"/>
        <v>-6.1210558007705543E-3</v>
      </c>
      <c r="AH10" s="173">
        <f t="shared" si="10"/>
        <v>-4.1558969550798783E-2</v>
      </c>
      <c r="AI10" s="173">
        <f t="shared" si="10"/>
        <v>4.5174935942146688E-3</v>
      </c>
      <c r="AJ10" s="173">
        <f t="shared" si="10"/>
        <v>-2.1107515575487742E-3</v>
      </c>
      <c r="AK10" s="173">
        <f t="shared" si="10"/>
        <v>-1.3013387848742198E-2</v>
      </c>
      <c r="AL10" s="173">
        <f t="shared" si="10"/>
        <v>-1.1023199990677976E-2</v>
      </c>
      <c r="AM10" s="173">
        <f t="shared" si="10"/>
        <v>1.800322381300145E-2</v>
      </c>
      <c r="AN10" s="173">
        <f t="shared" si="10"/>
        <v>-4.6333333333334233E-3</v>
      </c>
      <c r="AO10" s="173">
        <f t="shared" si="10"/>
        <v>-3.4816746275850761E-2</v>
      </c>
      <c r="AP10" s="173">
        <f t="shared" si="10"/>
        <v>3.3499999999999576E-3</v>
      </c>
      <c r="AQ10" s="173">
        <f t="shared" si="30"/>
        <v>-1.3764624913978135E-4</v>
      </c>
      <c r="AS10" s="177"/>
      <c r="AT10" s="177">
        <f ca="1">MAX(C$7:C10)</f>
        <v>103.28057039445649</v>
      </c>
      <c r="AU10" s="177"/>
      <c r="AV10" s="173">
        <f>MAX(E$7:E10)</f>
        <v>101.78699999999998</v>
      </c>
      <c r="AW10" s="173">
        <f>MAX(F$7:F10)</f>
        <v>101.78699999999998</v>
      </c>
      <c r="AX10" s="173">
        <f>MAX(G$7:G10)</f>
        <v>100.68934139443685</v>
      </c>
      <c r="AY10" s="173">
        <f>MAX(H$7:H10)</f>
        <v>107.7770000000001</v>
      </c>
      <c r="AZ10" s="173">
        <f>MAX(I$7:I10)</f>
        <v>103.24510707701027</v>
      </c>
      <c r="BA10" s="173">
        <f>MAX(J$7:J10)</f>
        <v>105.69258027099031</v>
      </c>
      <c r="BB10" s="173">
        <f>MAX(K$7:K10)</f>
        <v>116.16648176438935</v>
      </c>
      <c r="BC10" s="173">
        <f>MAX(L$7:L10)</f>
        <v>108.9066919687269</v>
      </c>
      <c r="BD10" s="173">
        <f>MAX(M$7:M10)</f>
        <v>115.39665715737614</v>
      </c>
      <c r="BE10" s="173">
        <f>MAX(N$7:N10)</f>
        <v>106.77570605404007</v>
      </c>
      <c r="BF10" s="173">
        <f>MAX(O$7:O10)</f>
        <v>105.19531415807543</v>
      </c>
      <c r="BG10" s="173">
        <f>MAX(P$7:P10)</f>
        <v>97.938561560420581</v>
      </c>
      <c r="BH10" s="173">
        <f>MAX(Q$7:Q10)</f>
        <v>102.64533895720223</v>
      </c>
      <c r="BI10" s="173">
        <f>MAX(R$7:R10)</f>
        <v>121.31489145227326</v>
      </c>
      <c r="BJ10" s="173">
        <f>MAX(S$7:S10)</f>
        <v>110.22489719698022</v>
      </c>
      <c r="BK10" s="173">
        <f>MAX(T$7:T10)</f>
        <v>111.42013711310273</v>
      </c>
      <c r="BL10" s="173">
        <v>145.30000000000001</v>
      </c>
      <c r="BO10" s="178"/>
      <c r="BP10" s="178">
        <f t="shared" ca="1" si="11"/>
        <v>-1.0960283797140074E-3</v>
      </c>
      <c r="BQ10" s="178">
        <f t="shared" si="12"/>
        <v>-1.0806881035888617E-3</v>
      </c>
      <c r="BR10" s="178">
        <f t="shared" si="13"/>
        <v>-1.0806881035888617E-3</v>
      </c>
      <c r="BS10" s="178">
        <f t="shared" si="14"/>
        <v>-1.0915370000000337E-2</v>
      </c>
      <c r="BT10" s="178">
        <f t="shared" si="15"/>
        <v>0</v>
      </c>
      <c r="BU10" s="178">
        <f t="shared" si="16"/>
        <v>0</v>
      </c>
      <c r="BV10" s="178">
        <f t="shared" si="17"/>
        <v>0</v>
      </c>
      <c r="BW10" s="178">
        <f t="shared" si="18"/>
        <v>-6.1210558007705543E-3</v>
      </c>
      <c r="BX10" s="178">
        <f t="shared" si="19"/>
        <v>-4.1558969550798783E-2</v>
      </c>
      <c r="BY10" s="178">
        <f t="shared" si="20"/>
        <v>0</v>
      </c>
      <c r="BZ10" s="178">
        <f t="shared" si="21"/>
        <v>-2.1107515575487742E-3</v>
      </c>
      <c r="CA10" s="178">
        <f t="shared" si="22"/>
        <v>-1.3013387848742198E-2</v>
      </c>
      <c r="CB10" s="178">
        <f t="shared" si="23"/>
        <v>-8.0754692458490929E-2</v>
      </c>
      <c r="CC10" s="178">
        <f t="shared" si="24"/>
        <v>0</v>
      </c>
      <c r="CD10" s="178">
        <f t="shared" si="25"/>
        <v>-4.6333333333334233E-3</v>
      </c>
      <c r="CE10" s="178">
        <f t="shared" si="26"/>
        <v>-4.0976486393286611E-2</v>
      </c>
      <c r="CF10" s="178">
        <f t="shared" si="27"/>
        <v>0</v>
      </c>
      <c r="CG10" s="178">
        <f t="shared" si="27"/>
        <v>-1.3764624913978135E-4</v>
      </c>
    </row>
    <row r="11" spans="1:85" ht="15">
      <c r="A11" s="170">
        <v>35944</v>
      </c>
      <c r="B11" s="171"/>
      <c r="C11" s="172">
        <f t="shared" ca="1" si="28"/>
        <v>101.96252550776494</v>
      </c>
      <c r="D11" s="182">
        <v>128.91211012272461</v>
      </c>
      <c r="E11" s="173">
        <v>102.241</v>
      </c>
      <c r="F11" s="173">
        <v>102.241</v>
      </c>
      <c r="G11" s="173">
        <v>100.91715613480596</v>
      </c>
      <c r="H11" s="176">
        <v>106.88500000000012</v>
      </c>
      <c r="I11" s="176">
        <v>103.89040561622454</v>
      </c>
      <c r="J11" s="176">
        <v>102.90683593998961</v>
      </c>
      <c r="K11" s="176">
        <v>113.17197574449436</v>
      </c>
      <c r="L11" s="176">
        <v>89.133456851139428</v>
      </c>
      <c r="M11" s="176">
        <v>112.62697950471529</v>
      </c>
      <c r="N11" s="176">
        <v>104.76958671471697</v>
      </c>
      <c r="O11" s="176">
        <v>102.8099774495967</v>
      </c>
      <c r="P11" s="176">
        <v>86.184321823707037</v>
      </c>
      <c r="Q11" s="173">
        <v>103.72290826063842</v>
      </c>
      <c r="R11" s="173">
        <v>120.44689203076895</v>
      </c>
      <c r="S11" s="173">
        <v>106.41477962870133</v>
      </c>
      <c r="T11" s="173">
        <v>111.59283832562802</v>
      </c>
      <c r="U11" s="173">
        <v>144.97999999999999</v>
      </c>
      <c r="X11" s="174">
        <f>SUMPRODUCT($AD$2:$AP$2,'monthly price-series'!AD11:AP11)</f>
        <v>0</v>
      </c>
      <c r="Y11" s="175">
        <f ca="1">SUMPRODUCT($AA$3:$AQ$3,'monthly price-series'!AA11:AQ11)</f>
        <v>-1.1678561037243348E-2</v>
      </c>
      <c r="Z11" s="184">
        <f t="shared" si="29"/>
        <v>1.5411572932633661E-2</v>
      </c>
      <c r="AA11" s="173">
        <f t="shared" si="10"/>
        <v>5.5469771924822869E-3</v>
      </c>
      <c r="AB11" s="173">
        <f t="shared" si="10"/>
        <v>5.5469771924822869E-3</v>
      </c>
      <c r="AC11" s="173">
        <f t="shared" si="10"/>
        <v>1.3323350000000518E-2</v>
      </c>
      <c r="AD11" s="173">
        <f t="shared" si="10"/>
        <v>-8.2763483860191032E-3</v>
      </c>
      <c r="AE11" s="173">
        <f t="shared" si="10"/>
        <v>6.2501609759863961E-3</v>
      </c>
      <c r="AF11" s="173">
        <f t="shared" si="10"/>
        <v>-2.635704723887141E-2</v>
      </c>
      <c r="AG11" s="173">
        <f t="shared" si="10"/>
        <v>-1.9777715917921684E-2</v>
      </c>
      <c r="AH11" s="173">
        <f t="shared" si="10"/>
        <v>-0.14607292041249192</v>
      </c>
      <c r="AI11" s="173">
        <f t="shared" si="10"/>
        <v>-2.4001368158209326E-2</v>
      </c>
      <c r="AJ11" s="173">
        <f t="shared" si="10"/>
        <v>-1.6712687488324478E-2</v>
      </c>
      <c r="AK11" s="173">
        <f t="shared" si="10"/>
        <v>-9.7893176601559929E-3</v>
      </c>
      <c r="AL11" s="173">
        <f t="shared" si="10"/>
        <v>-4.271087389393606E-2</v>
      </c>
      <c r="AM11" s="173">
        <f t="shared" si="10"/>
        <v>1.049798572817303E-2</v>
      </c>
      <c r="AN11" s="173">
        <f t="shared" si="10"/>
        <v>-2.5333333333333961E-3</v>
      </c>
      <c r="AO11" s="173">
        <f t="shared" si="10"/>
        <v>6.6835966946250085E-3</v>
      </c>
      <c r="AP11" s="173">
        <f t="shared" si="10"/>
        <v>1.5499999999998896E-3</v>
      </c>
      <c r="AQ11" s="173">
        <f t="shared" si="30"/>
        <v>-2.06497797356836E-3</v>
      </c>
      <c r="AS11" s="177"/>
      <c r="AT11" s="177">
        <f ca="1">MAX(C$7:C11)</f>
        <v>103.28057039445649</v>
      </c>
      <c r="AU11" s="177"/>
      <c r="AV11" s="173">
        <f>MAX(E$7:E11)</f>
        <v>102.241</v>
      </c>
      <c r="AW11" s="173">
        <f>MAX(F$7:F11)</f>
        <v>102.241</v>
      </c>
      <c r="AX11" s="173">
        <f>MAX(G$7:G11)</f>
        <v>100.91715613480596</v>
      </c>
      <c r="AY11" s="173">
        <f>MAX(H$7:H11)</f>
        <v>107.7770000000001</v>
      </c>
      <c r="AZ11" s="173">
        <f>MAX(I$7:I11)</f>
        <v>103.89040561622454</v>
      </c>
      <c r="BA11" s="173">
        <f>MAX(J$7:J11)</f>
        <v>105.69258027099031</v>
      </c>
      <c r="BB11" s="173">
        <f>MAX(K$7:K11)</f>
        <v>116.16648176438935</v>
      </c>
      <c r="BC11" s="173">
        <f>MAX(L$7:L11)</f>
        <v>108.9066919687269</v>
      </c>
      <c r="BD11" s="173">
        <f>MAX(M$7:M11)</f>
        <v>115.39665715737614</v>
      </c>
      <c r="BE11" s="173">
        <f>MAX(N$7:N11)</f>
        <v>106.77570605404007</v>
      </c>
      <c r="BF11" s="173">
        <f>MAX(O$7:O11)</f>
        <v>105.19531415807543</v>
      </c>
      <c r="BG11" s="173">
        <f>MAX(P$7:P11)</f>
        <v>97.938561560420581</v>
      </c>
      <c r="BH11" s="173">
        <f>MAX(Q$7:Q11)</f>
        <v>103.72290826063842</v>
      </c>
      <c r="BI11" s="173">
        <f>MAX(R$7:R11)</f>
        <v>121.31489145227326</v>
      </c>
      <c r="BJ11" s="173">
        <f>MAX(S$7:S11)</f>
        <v>110.22489719698022</v>
      </c>
      <c r="BK11" s="173">
        <f>MAX(T$7:T11)</f>
        <v>111.59283832562802</v>
      </c>
      <c r="BL11" s="173">
        <v>145.28</v>
      </c>
      <c r="BO11" s="178"/>
      <c r="BP11" s="178">
        <f t="shared" ca="1" si="11"/>
        <v>-1.2761789382626199E-2</v>
      </c>
      <c r="BQ11" s="178">
        <f t="shared" si="12"/>
        <v>0</v>
      </c>
      <c r="BR11" s="178">
        <f t="shared" si="13"/>
        <v>0</v>
      </c>
      <c r="BS11" s="178">
        <f t="shared" si="14"/>
        <v>0</v>
      </c>
      <c r="BT11" s="178">
        <f t="shared" si="15"/>
        <v>-8.2763483860191032E-3</v>
      </c>
      <c r="BU11" s="178">
        <f t="shared" si="16"/>
        <v>0</v>
      </c>
      <c r="BV11" s="178">
        <f t="shared" si="17"/>
        <v>-2.635704723887141E-2</v>
      </c>
      <c r="BW11" s="178">
        <f t="shared" si="18"/>
        <v>-2.5777711215946852E-2</v>
      </c>
      <c r="BX11" s="178">
        <f t="shared" si="19"/>
        <v>-0.18156124991167172</v>
      </c>
      <c r="BY11" s="178">
        <f t="shared" si="20"/>
        <v>-2.4001368158209326E-2</v>
      </c>
      <c r="BZ11" s="178">
        <f t="shared" si="21"/>
        <v>-1.8788162714726445E-2</v>
      </c>
      <c r="CA11" s="178">
        <f t="shared" si="22"/>
        <v>-2.2675313321412038E-2</v>
      </c>
      <c r="CB11" s="178">
        <f t="shared" si="23"/>
        <v>-0.1200164628664888</v>
      </c>
      <c r="CC11" s="178">
        <f t="shared" si="24"/>
        <v>0</v>
      </c>
      <c r="CD11" s="178">
        <f t="shared" si="25"/>
        <v>-7.154928888889041E-3</v>
      </c>
      <c r="CE11" s="178">
        <f t="shared" si="26"/>
        <v>-3.4566760007677118E-2</v>
      </c>
      <c r="CF11" s="178">
        <f t="shared" si="27"/>
        <v>0</v>
      </c>
      <c r="CG11" s="178">
        <f t="shared" si="27"/>
        <v>-2.06497797356836E-3</v>
      </c>
    </row>
    <row r="12" spans="1:85" ht="15">
      <c r="A12" s="170">
        <v>35976</v>
      </c>
      <c r="B12" s="171"/>
      <c r="C12" s="172">
        <f t="shared" ca="1" si="28"/>
        <v>101.91268474685775</v>
      </c>
      <c r="D12" s="182">
        <v>131.93279602375904</v>
      </c>
      <c r="E12" s="173">
        <v>104.00899999999994</v>
      </c>
      <c r="F12" s="173">
        <v>104.00899999999994</v>
      </c>
      <c r="G12" s="173">
        <v>101.93238575303677</v>
      </c>
      <c r="H12" s="176">
        <v>106.10700000000014</v>
      </c>
      <c r="I12" s="176">
        <v>104.5933200964401</v>
      </c>
      <c r="J12" s="176">
        <v>100.4059755522415</v>
      </c>
      <c r="K12" s="176">
        <v>115.84054809124994</v>
      </c>
      <c r="L12" s="176">
        <v>80.562156862753014</v>
      </c>
      <c r="M12" s="176">
        <v>112.4297042748637</v>
      </c>
      <c r="N12" s="176">
        <v>104.70408286139596</v>
      </c>
      <c r="O12" s="176">
        <v>103.21242901757103</v>
      </c>
      <c r="P12" s="176">
        <v>82.758079214774227</v>
      </c>
      <c r="Q12" s="173">
        <v>104.29328360160001</v>
      </c>
      <c r="R12" s="173">
        <v>120.73194967524176</v>
      </c>
      <c r="S12" s="173">
        <v>106.70032500386588</v>
      </c>
      <c r="T12" s="173">
        <v>113.11608056877284</v>
      </c>
      <c r="U12" s="173">
        <v>143.41999999999999</v>
      </c>
      <c r="X12" s="174">
        <f>SUMPRODUCT($AD$2:$AP$2,'monthly price-series'!AD12:AP12)</f>
        <v>0</v>
      </c>
      <c r="Y12" s="175">
        <f ca="1">SUMPRODUCT($AA$3:$AQ$3,'monthly price-series'!AA12:AQ12)</f>
        <v>-4.8881449982712257E-4</v>
      </c>
      <c r="Z12" s="184">
        <f t="shared" si="29"/>
        <v>2.3432134484174732E-2</v>
      </c>
      <c r="AA12" s="173">
        <f t="shared" si="10"/>
        <v>1.7292475621325534E-2</v>
      </c>
      <c r="AB12" s="173">
        <f t="shared" si="10"/>
        <v>1.7292475621325534E-2</v>
      </c>
      <c r="AC12" s="173">
        <f t="shared" si="10"/>
        <v>1.0060029999999732E-2</v>
      </c>
      <c r="AD12" s="173">
        <f t="shared" si="10"/>
        <v>-7.278851101651088E-3</v>
      </c>
      <c r="AE12" s="173">
        <f t="shared" si="10"/>
        <v>6.7659229555051452E-3</v>
      </c>
      <c r="AF12" s="173">
        <f t="shared" si="10"/>
        <v>-2.4302179392693489E-2</v>
      </c>
      <c r="AG12" s="173">
        <f t="shared" si="10"/>
        <v>2.3579798171769601E-2</v>
      </c>
      <c r="AH12" s="173">
        <f t="shared" si="10"/>
        <v>-9.6162544247568288E-2</v>
      </c>
      <c r="AI12" s="173">
        <f t="shared" si="10"/>
        <v>-1.7515805779319447E-3</v>
      </c>
      <c r="AJ12" s="173">
        <f t="shared" si="10"/>
        <v>-6.2521820859491183E-4</v>
      </c>
      <c r="AK12" s="173">
        <f t="shared" si="10"/>
        <v>3.9145185901011334E-3</v>
      </c>
      <c r="AL12" s="173">
        <f t="shared" si="10"/>
        <v>-3.9754824734147196E-2</v>
      </c>
      <c r="AM12" s="173">
        <f t="shared" si="10"/>
        <v>5.499029583014888E-3</v>
      </c>
      <c r="AN12" s="173">
        <f t="shared" si="10"/>
        <v>2.3666666666666246E-3</v>
      </c>
      <c r="AO12" s="173">
        <f t="shared" si="10"/>
        <v>2.6833244043813708E-3</v>
      </c>
      <c r="AP12" s="173">
        <f t="shared" si="10"/>
        <v>1.364999999999999E-2</v>
      </c>
      <c r="AQ12" s="173">
        <f t="shared" si="30"/>
        <v>-1.0760104842047195E-2</v>
      </c>
      <c r="AS12" s="177"/>
      <c r="AT12" s="177">
        <f ca="1">MAX(C$7:C12)</f>
        <v>103.28057039445649</v>
      </c>
      <c r="AU12" s="177"/>
      <c r="AV12" s="173">
        <f>MAX(E$7:E12)</f>
        <v>104.00899999999994</v>
      </c>
      <c r="AW12" s="173">
        <f>MAX(F$7:F12)</f>
        <v>104.00899999999994</v>
      </c>
      <c r="AX12" s="173">
        <f>MAX(G$7:G12)</f>
        <v>101.93238575303677</v>
      </c>
      <c r="AY12" s="173">
        <f>MAX(H$7:H12)</f>
        <v>107.7770000000001</v>
      </c>
      <c r="AZ12" s="173">
        <f>MAX(I$7:I12)</f>
        <v>104.5933200964401</v>
      </c>
      <c r="BA12" s="173">
        <f>MAX(J$7:J12)</f>
        <v>105.69258027099031</v>
      </c>
      <c r="BB12" s="173">
        <f>MAX(K$7:K12)</f>
        <v>116.16648176438935</v>
      </c>
      <c r="BC12" s="173">
        <f>MAX(L$7:L12)</f>
        <v>108.9066919687269</v>
      </c>
      <c r="BD12" s="173">
        <f>MAX(M$7:M12)</f>
        <v>115.39665715737614</v>
      </c>
      <c r="BE12" s="173">
        <f>MAX(N$7:N12)</f>
        <v>106.77570605404007</v>
      </c>
      <c r="BF12" s="173">
        <f>MAX(O$7:O12)</f>
        <v>105.19531415807543</v>
      </c>
      <c r="BG12" s="173">
        <f>MAX(P$7:P12)</f>
        <v>97.938561560420581</v>
      </c>
      <c r="BH12" s="173">
        <f>MAX(Q$7:Q12)</f>
        <v>104.29328360160001</v>
      </c>
      <c r="BI12" s="173">
        <f>MAX(R$7:R12)</f>
        <v>121.31489145227326</v>
      </c>
      <c r="BJ12" s="173">
        <f>MAX(S$7:S12)</f>
        <v>110.22489719698022</v>
      </c>
      <c r="BK12" s="173">
        <f>MAX(T$7:T12)</f>
        <v>113.11608056877284</v>
      </c>
      <c r="BL12" s="173">
        <v>144.97999999999999</v>
      </c>
      <c r="BO12" s="178"/>
      <c r="BP12" s="178">
        <f t="shared" ca="1" si="11"/>
        <v>-1.3244365734759346E-2</v>
      </c>
      <c r="BQ12" s="178">
        <f t="shared" si="12"/>
        <v>0</v>
      </c>
      <c r="BR12" s="178">
        <f t="shared" si="13"/>
        <v>0</v>
      </c>
      <c r="BS12" s="178">
        <f t="shared" si="14"/>
        <v>0</v>
      </c>
      <c r="BT12" s="178">
        <f t="shared" si="15"/>
        <v>-1.5494957180102967E-2</v>
      </c>
      <c r="BU12" s="178">
        <f t="shared" si="16"/>
        <v>0</v>
      </c>
      <c r="BV12" s="178">
        <f t="shared" si="17"/>
        <v>-5.0018692941304149E-2</v>
      </c>
      <c r="BW12" s="178">
        <f t="shared" si="18"/>
        <v>-2.805746271979439E-3</v>
      </c>
      <c r="BX12" s="178">
        <f t="shared" si="19"/>
        <v>-0.26026440243096505</v>
      </c>
      <c r="BY12" s="178">
        <f t="shared" si="20"/>
        <v>-2.5710908405831557E-2</v>
      </c>
      <c r="BZ12" s="178">
        <f t="shared" si="21"/>
        <v>-1.9401634221886066E-2</v>
      </c>
      <c r="CA12" s="178">
        <f t="shared" si="22"/>
        <v>-1.8849557666843941E-2</v>
      </c>
      <c r="CB12" s="178">
        <f t="shared" si="23"/>
        <v>-0.15500005415416643</v>
      </c>
      <c r="CC12" s="178">
        <f t="shared" si="24"/>
        <v>0</v>
      </c>
      <c r="CD12" s="178">
        <f t="shared" si="25"/>
        <v>-4.8051955539261202E-3</v>
      </c>
      <c r="CE12" s="178">
        <f t="shared" si="26"/>
        <v>-3.1976189434004744E-2</v>
      </c>
      <c r="CF12" s="178">
        <f t="shared" si="27"/>
        <v>0</v>
      </c>
      <c r="CG12" s="178">
        <f t="shared" si="27"/>
        <v>-1.0760104842047195E-2</v>
      </c>
    </row>
    <row r="13" spans="1:85" ht="15">
      <c r="A13" s="170">
        <v>36007</v>
      </c>
      <c r="B13" s="171"/>
      <c r="C13" s="172">
        <f t="shared" ca="1" si="28"/>
        <v>102.12946219175747</v>
      </c>
      <c r="D13" s="182">
        <v>135.69228434313925</v>
      </c>
      <c r="E13" s="173">
        <v>105.15999999999987</v>
      </c>
      <c r="F13" s="173">
        <v>105.15999999999987</v>
      </c>
      <c r="G13" s="173">
        <v>103.05086637745607</v>
      </c>
      <c r="H13" s="176">
        <v>107.32600000000015</v>
      </c>
      <c r="I13" s="176">
        <v>105.24305063111603</v>
      </c>
      <c r="J13" s="176">
        <v>100.64688412170345</v>
      </c>
      <c r="K13" s="176">
        <v>114.34579205261036</v>
      </c>
      <c r="L13" s="176">
        <v>81.679719583043479</v>
      </c>
      <c r="M13" s="176">
        <v>105.87357993496197</v>
      </c>
      <c r="N13" s="176">
        <v>101.38010394289759</v>
      </c>
      <c r="O13" s="176">
        <v>99.934847708396163</v>
      </c>
      <c r="P13" s="176">
        <v>77.714183361685826</v>
      </c>
      <c r="Q13" s="173">
        <v>104.64797078841644</v>
      </c>
      <c r="R13" s="173">
        <v>120.60719332724402</v>
      </c>
      <c r="S13" s="173">
        <v>106.29305746157439</v>
      </c>
      <c r="T13" s="173">
        <v>112.44303988938864</v>
      </c>
      <c r="U13" s="173">
        <v>144.11000000000001</v>
      </c>
      <c r="X13" s="174">
        <f>SUMPRODUCT($AD$2:$AP$2,'monthly price-series'!AD13:AP13)</f>
        <v>0</v>
      </c>
      <c r="Y13" s="175">
        <f ca="1">SUMPRODUCT($AA$3:$AQ$3,'monthly price-series'!AA13:AQ13)</f>
        <v>2.127089924460162E-3</v>
      </c>
      <c r="Z13" s="184">
        <f t="shared" si="29"/>
        <v>2.8495479764585489E-2</v>
      </c>
      <c r="AA13" s="173">
        <f t="shared" si="10"/>
        <v>1.1066350027400761E-2</v>
      </c>
      <c r="AB13" s="173">
        <f t="shared" si="10"/>
        <v>1.1066350027400761E-2</v>
      </c>
      <c r="AC13" s="173">
        <f t="shared" si="10"/>
        <v>1.0972769999999571E-2</v>
      </c>
      <c r="AD13" s="173">
        <f t="shared" si="10"/>
        <v>1.148840321562203E-2</v>
      </c>
      <c r="AE13" s="173">
        <f t="shared" si="10"/>
        <v>6.2119696944016693E-3</v>
      </c>
      <c r="AF13" s="173">
        <f t="shared" si="10"/>
        <v>2.3993449407461336E-3</v>
      </c>
      <c r="AG13" s="173">
        <f t="shared" si="10"/>
        <v>-1.2903564971586026E-2</v>
      </c>
      <c r="AH13" s="173">
        <f t="shared" si="10"/>
        <v>1.3872055612840193E-2</v>
      </c>
      <c r="AI13" s="173">
        <f t="shared" si="10"/>
        <v>-5.8313097790185189E-2</v>
      </c>
      <c r="AJ13" s="173">
        <f t="shared" si="10"/>
        <v>-3.1746411674304524E-2</v>
      </c>
      <c r="AK13" s="173">
        <f t="shared" si="10"/>
        <v>-3.175568427535877E-2</v>
      </c>
      <c r="AL13" s="173">
        <f t="shared" si="10"/>
        <v>-6.0947473659924541E-2</v>
      </c>
      <c r="AM13" s="173">
        <f t="shared" si="10"/>
        <v>3.4008631674819862E-3</v>
      </c>
      <c r="AN13" s="173">
        <f t="shared" si="10"/>
        <v>-1.0333333333333002E-3</v>
      </c>
      <c r="AO13" s="173">
        <f t="shared" si="10"/>
        <v>-3.8169287888929751E-3</v>
      </c>
      <c r="AP13" s="173">
        <f t="shared" si="10"/>
        <v>-5.9500000000000204E-3</v>
      </c>
      <c r="AQ13" s="173">
        <f t="shared" si="30"/>
        <v>4.8110444847303457E-3</v>
      </c>
      <c r="AS13" s="177"/>
      <c r="AT13" s="177">
        <f ca="1">MAX(C$7:C13)</f>
        <v>103.28057039445649</v>
      </c>
      <c r="AU13" s="177"/>
      <c r="AV13" s="173">
        <f>MAX(E$7:E13)</f>
        <v>105.15999999999987</v>
      </c>
      <c r="AW13" s="173">
        <f>MAX(F$7:F13)</f>
        <v>105.15999999999987</v>
      </c>
      <c r="AX13" s="173">
        <f>MAX(G$7:G13)</f>
        <v>103.05086637745607</v>
      </c>
      <c r="AY13" s="173">
        <f>MAX(H$7:H13)</f>
        <v>107.7770000000001</v>
      </c>
      <c r="AZ13" s="173">
        <f>MAX(I$7:I13)</f>
        <v>105.24305063111603</v>
      </c>
      <c r="BA13" s="173">
        <f>MAX(J$7:J13)</f>
        <v>105.69258027099031</v>
      </c>
      <c r="BB13" s="173">
        <f>MAX(K$7:K13)</f>
        <v>116.16648176438935</v>
      </c>
      <c r="BC13" s="173">
        <f>MAX(L$7:L13)</f>
        <v>108.9066919687269</v>
      </c>
      <c r="BD13" s="173">
        <f>MAX(M$7:M13)</f>
        <v>115.39665715737614</v>
      </c>
      <c r="BE13" s="173">
        <f>MAX(N$7:N13)</f>
        <v>106.77570605404007</v>
      </c>
      <c r="BF13" s="173">
        <f>MAX(O$7:O13)</f>
        <v>105.19531415807543</v>
      </c>
      <c r="BG13" s="173">
        <f>MAX(P$7:P13)</f>
        <v>97.938561560420581</v>
      </c>
      <c r="BH13" s="173">
        <f>MAX(Q$7:Q13)</f>
        <v>104.64797078841644</v>
      </c>
      <c r="BI13" s="173">
        <f>MAX(R$7:R13)</f>
        <v>121.31489145227326</v>
      </c>
      <c r="BJ13" s="173">
        <f>MAX(S$7:S13)</f>
        <v>110.22489719698022</v>
      </c>
      <c r="BK13" s="173">
        <f>MAX(T$7:T13)</f>
        <v>113.11608056877284</v>
      </c>
      <c r="BL13" s="173">
        <v>143.41999999999999</v>
      </c>
      <c r="BO13" s="178"/>
      <c r="BP13" s="178">
        <f t="shared" ca="1" si="11"/>
        <v>-1.1145447767209523E-2</v>
      </c>
      <c r="BQ13" s="178">
        <f t="shared" si="12"/>
        <v>0</v>
      </c>
      <c r="BR13" s="178">
        <f t="shared" si="13"/>
        <v>0</v>
      </c>
      <c r="BS13" s="178">
        <f t="shared" si="14"/>
        <v>0</v>
      </c>
      <c r="BT13" s="178">
        <f t="shared" si="15"/>
        <v>-4.1845662803747588E-3</v>
      </c>
      <c r="BU13" s="178">
        <f t="shared" si="16"/>
        <v>0</v>
      </c>
      <c r="BV13" s="178">
        <f t="shared" si="17"/>
        <v>-4.773936009840947E-2</v>
      </c>
      <c r="BW13" s="178">
        <f t="shared" si="18"/>
        <v>-1.5673107114251194E-2</v>
      </c>
      <c r="BX13" s="178">
        <f t="shared" si="19"/>
        <v>-0.25000274908268982</v>
      </c>
      <c r="BY13" s="178">
        <f t="shared" si="20"/>
        <v>-8.2524723479872997E-2</v>
      </c>
      <c r="BZ13" s="178">
        <f t="shared" si="21"/>
        <v>-5.0532113629028326E-2</v>
      </c>
      <c r="CA13" s="178">
        <f t="shared" si="22"/>
        <v>-5.0006661340204241E-2</v>
      </c>
      <c r="CB13" s="178">
        <f t="shared" si="23"/>
        <v>-0.20650066609624304</v>
      </c>
      <c r="CC13" s="178">
        <f t="shared" si="24"/>
        <v>0</v>
      </c>
      <c r="CD13" s="178">
        <f t="shared" si="25"/>
        <v>-5.8335635185203629E-3</v>
      </c>
      <c r="CE13" s="178">
        <f t="shared" si="26"/>
        <v>-3.5671067384887969E-2</v>
      </c>
      <c r="CF13" s="178">
        <f t="shared" si="27"/>
        <v>-5.9500000000000204E-3</v>
      </c>
      <c r="CG13" s="178">
        <f t="shared" si="27"/>
        <v>4.8110444847303457E-3</v>
      </c>
    </row>
    <row r="14" spans="1:85" ht="15">
      <c r="A14" s="170">
        <v>36038</v>
      </c>
      <c r="B14" s="171"/>
      <c r="C14" s="172">
        <f t="shared" ca="1" si="28"/>
        <v>94.965887576718217</v>
      </c>
      <c r="D14" s="182">
        <v>142.54184331036691</v>
      </c>
      <c r="E14" s="173">
        <v>104.66299999999988</v>
      </c>
      <c r="F14" s="173">
        <v>104.66299999999988</v>
      </c>
      <c r="G14" s="173">
        <v>105.78118053297086</v>
      </c>
      <c r="H14" s="176">
        <v>99.247000000000114</v>
      </c>
      <c r="I14" s="176">
        <v>100.55134023542745</v>
      </c>
      <c r="J14" s="176">
        <v>74.510853632110965</v>
      </c>
      <c r="K14" s="176">
        <v>98.462289843586177</v>
      </c>
      <c r="L14" s="176">
        <v>57.670530359749321</v>
      </c>
      <c r="M14" s="176">
        <v>87.717779632270648</v>
      </c>
      <c r="N14" s="176">
        <v>99.673231518870608</v>
      </c>
      <c r="O14" s="176">
        <v>97.36372477152112</v>
      </c>
      <c r="P14" s="176">
        <v>73.197483352758255</v>
      </c>
      <c r="Q14" s="173">
        <v>105.05625321353561</v>
      </c>
      <c r="R14" s="173">
        <v>115.74270319637851</v>
      </c>
      <c r="S14" s="173">
        <v>112.48818012761859</v>
      </c>
      <c r="T14" s="173">
        <v>110.19980124359533</v>
      </c>
      <c r="U14" s="173">
        <v>142</v>
      </c>
      <c r="X14" s="174">
        <f>SUMPRODUCT($AD$2:$AP$2,'monthly price-series'!AD14:AP14)</f>
        <v>0</v>
      </c>
      <c r="Y14" s="175">
        <f ca="1">SUMPRODUCT($AA$3:$AQ$3,'monthly price-series'!AA14:AQ14)</f>
        <v>-7.0142096720229266E-2</v>
      </c>
      <c r="Z14" s="184">
        <f t="shared" si="29"/>
        <v>5.0478617854987758E-2</v>
      </c>
      <c r="AA14" s="173">
        <f t="shared" si="10"/>
        <v>-4.7261316089766666E-3</v>
      </c>
      <c r="AB14" s="173">
        <f t="shared" si="10"/>
        <v>-4.7261316089766666E-3</v>
      </c>
      <c r="AC14" s="173">
        <f t="shared" si="10"/>
        <v>2.6494820000000384E-2</v>
      </c>
      <c r="AD14" s="173">
        <f t="shared" si="10"/>
        <v>-7.527532937032988E-2</v>
      </c>
      <c r="AE14" s="173">
        <f t="shared" si="10"/>
        <v>-4.4579764341242334E-2</v>
      </c>
      <c r="AF14" s="173">
        <f t="shared" si="10"/>
        <v>-0.25968047314796627</v>
      </c>
      <c r="AG14" s="173">
        <f t="shared" si="10"/>
        <v>-0.13890762330559753</v>
      </c>
      <c r="AH14" s="173">
        <f t="shared" si="10"/>
        <v>-0.29394309071891583</v>
      </c>
      <c r="AI14" s="173">
        <f t="shared" si="10"/>
        <v>-0.17148565594782389</v>
      </c>
      <c r="AJ14" s="173">
        <f t="shared" si="10"/>
        <v>-1.6836364904383803E-2</v>
      </c>
      <c r="AK14" s="173">
        <f t="shared" si="10"/>
        <v>-2.5727991744955908E-2</v>
      </c>
      <c r="AL14" s="173">
        <f t="shared" si="10"/>
        <v>-5.8119378130844099E-2</v>
      </c>
      <c r="AM14" s="173">
        <f t="shared" si="10"/>
        <v>3.9014843961442699E-3</v>
      </c>
      <c r="AN14" s="173">
        <f t="shared" si="10"/>
        <v>-4.0333333333333304E-2</v>
      </c>
      <c r="AO14" s="173">
        <f t="shared" si="10"/>
        <v>5.828341769436611E-2</v>
      </c>
      <c r="AP14" s="173">
        <f t="shared" si="10"/>
        <v>-1.9950000000000075E-2</v>
      </c>
      <c r="AQ14" s="173">
        <f t="shared" si="30"/>
        <v>-1.4641593227395833E-2</v>
      </c>
      <c r="AS14" s="177"/>
      <c r="AT14" s="177">
        <f ca="1">MAX(C$7:C14)</f>
        <v>103.28057039445649</v>
      </c>
      <c r="AU14" s="177"/>
      <c r="AV14" s="173">
        <f>MAX(E$7:E14)</f>
        <v>105.15999999999987</v>
      </c>
      <c r="AW14" s="173">
        <f>MAX(F$7:F14)</f>
        <v>105.15999999999987</v>
      </c>
      <c r="AX14" s="173">
        <f>MAX(G$7:G14)</f>
        <v>105.78118053297086</v>
      </c>
      <c r="AY14" s="173">
        <f>MAX(H$7:H14)</f>
        <v>107.7770000000001</v>
      </c>
      <c r="AZ14" s="173">
        <f>MAX(I$7:I14)</f>
        <v>105.24305063111603</v>
      </c>
      <c r="BA14" s="173">
        <f>MAX(J$7:J14)</f>
        <v>105.69258027099031</v>
      </c>
      <c r="BB14" s="173">
        <f>MAX(K$7:K14)</f>
        <v>116.16648176438935</v>
      </c>
      <c r="BC14" s="173">
        <f>MAX(L$7:L14)</f>
        <v>108.9066919687269</v>
      </c>
      <c r="BD14" s="173">
        <f>MAX(M$7:M14)</f>
        <v>115.39665715737614</v>
      </c>
      <c r="BE14" s="173">
        <f>MAX(N$7:N14)</f>
        <v>106.77570605404007</v>
      </c>
      <c r="BF14" s="173">
        <f>MAX(O$7:O14)</f>
        <v>105.19531415807543</v>
      </c>
      <c r="BG14" s="173">
        <f>MAX(P$7:P14)</f>
        <v>97.938561560420581</v>
      </c>
      <c r="BH14" s="173">
        <f>MAX(Q$7:Q14)</f>
        <v>105.05625321353561</v>
      </c>
      <c r="BI14" s="173">
        <f>MAX(R$7:R14)</f>
        <v>121.31489145227326</v>
      </c>
      <c r="BJ14" s="173">
        <f>MAX(S$7:S14)</f>
        <v>112.48818012761859</v>
      </c>
      <c r="BK14" s="173">
        <f>MAX(T$7:T14)</f>
        <v>113.11608056877284</v>
      </c>
      <c r="BL14" s="173">
        <v>144.11000000000001</v>
      </c>
      <c r="BO14" s="178"/>
      <c r="BP14" s="178">
        <f t="shared" ca="1" si="11"/>
        <v>-8.050577941216093E-2</v>
      </c>
      <c r="BQ14" s="178">
        <f t="shared" si="12"/>
        <v>-4.7261316089766666E-3</v>
      </c>
      <c r="BR14" s="178">
        <f t="shared" si="13"/>
        <v>-4.7261316089766666E-3</v>
      </c>
      <c r="BS14" s="178">
        <f t="shared" si="14"/>
        <v>0</v>
      </c>
      <c r="BT14" s="178">
        <f t="shared" si="15"/>
        <v>-7.9144901045677452E-2</v>
      </c>
      <c r="BU14" s="178">
        <f t="shared" si="16"/>
        <v>-4.4579764341242334E-2</v>
      </c>
      <c r="BV14" s="178">
        <f t="shared" si="17"/>
        <v>-0.2950228536282396</v>
      </c>
      <c r="BW14" s="178">
        <f t="shared" si="18"/>
        <v>-0.15240361636079403</v>
      </c>
      <c r="BX14" s="178">
        <f t="shared" si="19"/>
        <v>-0.47045925904801422</v>
      </c>
      <c r="BY14" s="178">
        <f t="shared" si="20"/>
        <v>-0.23985857308983807</v>
      </c>
      <c r="BZ14" s="178">
        <f t="shared" si="21"/>
        <v>-6.6517701428964016E-2</v>
      </c>
      <c r="CA14" s="178">
        <f t="shared" si="22"/>
        <v>-7.4448082115006572E-2</v>
      </c>
      <c r="CB14" s="178">
        <f t="shared" si="23"/>
        <v>-0.2526183539299684</v>
      </c>
      <c r="CC14" s="178">
        <f t="shared" si="24"/>
        <v>0</v>
      </c>
      <c r="CD14" s="178">
        <f t="shared" si="25"/>
        <v>-4.5931609789940014E-2</v>
      </c>
      <c r="CE14" s="178">
        <f t="shared" si="26"/>
        <v>0</v>
      </c>
      <c r="CF14" s="178">
        <f t="shared" si="27"/>
        <v>-2.5781297500000095E-2</v>
      </c>
      <c r="CG14" s="178">
        <f t="shared" si="27"/>
        <v>-1.4641593227395833E-2</v>
      </c>
    </row>
    <row r="15" spans="1:85" ht="15">
      <c r="A15" s="170">
        <v>36068</v>
      </c>
      <c r="B15" s="171"/>
      <c r="C15" s="172">
        <f t="shared" ca="1" si="28"/>
        <v>95.760831656189538</v>
      </c>
      <c r="D15" s="182">
        <v>135.76484191922216</v>
      </c>
      <c r="E15" s="173">
        <v>106.04099999999993</v>
      </c>
      <c r="F15" s="173">
        <v>106.04099999999993</v>
      </c>
      <c r="G15" s="173">
        <v>104.84868557659497</v>
      </c>
      <c r="H15" s="176">
        <v>92.182000000000144</v>
      </c>
      <c r="I15" s="176">
        <v>101.20904836193434</v>
      </c>
      <c r="J15" s="176">
        <v>81.60554727034021</v>
      </c>
      <c r="K15" s="176">
        <v>97.530399325716488</v>
      </c>
      <c r="L15" s="176">
        <v>57.58552140462389</v>
      </c>
      <c r="M15" s="176">
        <v>89.927140016447154</v>
      </c>
      <c r="N15" s="176">
        <v>100.0683288077629</v>
      </c>
      <c r="O15" s="176">
        <v>97.239391550706458</v>
      </c>
      <c r="P15" s="176">
        <v>79.518529701560311</v>
      </c>
      <c r="Q15" s="173">
        <v>100.97996496701494</v>
      </c>
      <c r="R15" s="173">
        <v>114.77818066974203</v>
      </c>
      <c r="S15" s="173">
        <v>115.93968424190523</v>
      </c>
      <c r="T15" s="173">
        <v>110.73427027962677</v>
      </c>
      <c r="U15" s="173">
        <v>136.69</v>
      </c>
      <c r="X15" s="174">
        <f>SUMPRODUCT($AD$2:$AP$2,'monthly price-series'!AD15:AP15)</f>
        <v>0</v>
      </c>
      <c r="Y15" s="175">
        <f ca="1">SUMPRODUCT($AA$3:$AQ$3,'monthly price-series'!AA15:AQ15)</f>
        <v>8.3708382004972041E-3</v>
      </c>
      <c r="Z15" s="184">
        <f t="shared" si="29"/>
        <v>-4.7543943825594306E-2</v>
      </c>
      <c r="AA15" s="173">
        <f t="shared" si="10"/>
        <v>1.3166066327164751E-2</v>
      </c>
      <c r="AB15" s="173">
        <f t="shared" si="10"/>
        <v>1.3166066327164751E-2</v>
      </c>
      <c r="AC15" s="173">
        <f t="shared" si="10"/>
        <v>-8.8153199999998298E-3</v>
      </c>
      <c r="AD15" s="173">
        <f t="shared" si="10"/>
        <v>-7.1186030812014078E-2</v>
      </c>
      <c r="AE15" s="173">
        <f t="shared" si="10"/>
        <v>6.541018001022708E-3</v>
      </c>
      <c r="AF15" s="173">
        <f t="shared" si="10"/>
        <v>9.5216915286711168E-2</v>
      </c>
      <c r="AG15" s="173">
        <f t="shared" si="10"/>
        <v>-9.4644408468466338E-3</v>
      </c>
      <c r="AH15" s="173">
        <f t="shared" si="10"/>
        <v>-1.4740449688106683E-3</v>
      </c>
      <c r="AI15" s="173">
        <f t="shared" si="10"/>
        <v>2.518714442429526E-2</v>
      </c>
      <c r="AJ15" s="173">
        <f t="shared" si="10"/>
        <v>3.9639257488856073E-3</v>
      </c>
      <c r="AK15" s="173">
        <f t="shared" si="10"/>
        <v>-1.2769973735744962E-3</v>
      </c>
      <c r="AL15" s="173">
        <f t="shared" si="10"/>
        <v>8.6356061154988659E-2</v>
      </c>
      <c r="AM15" s="173">
        <f t="shared" si="10"/>
        <v>-3.8801005383613668E-2</v>
      </c>
      <c r="AN15" s="173">
        <f t="shared" si="10"/>
        <v>-8.3333333333333193E-3</v>
      </c>
      <c r="AO15" s="173">
        <f t="shared" si="10"/>
        <v>3.0683260324514815E-2</v>
      </c>
      <c r="AP15" s="173">
        <f t="shared" si="10"/>
        <v>4.8500000000000132E-3</v>
      </c>
      <c r="AQ15" s="173">
        <f t="shared" si="30"/>
        <v>-3.7394366197183115E-2</v>
      </c>
      <c r="AS15" s="177"/>
      <c r="AT15" s="177">
        <f ca="1">MAX(C$7:C15)</f>
        <v>103.28057039445649</v>
      </c>
      <c r="AU15" s="177"/>
      <c r="AV15" s="173">
        <f>MAX(E$7:E15)</f>
        <v>106.04099999999993</v>
      </c>
      <c r="AW15" s="173">
        <f>MAX(F$7:F15)</f>
        <v>106.04099999999993</v>
      </c>
      <c r="AX15" s="173">
        <f>MAX(G$7:G15)</f>
        <v>105.78118053297086</v>
      </c>
      <c r="AY15" s="173">
        <f>MAX(H$7:H15)</f>
        <v>107.7770000000001</v>
      </c>
      <c r="AZ15" s="173">
        <f>MAX(I$7:I15)</f>
        <v>105.24305063111603</v>
      </c>
      <c r="BA15" s="173">
        <f>MAX(J$7:J15)</f>
        <v>105.69258027099031</v>
      </c>
      <c r="BB15" s="173">
        <f>MAX(K$7:K15)</f>
        <v>116.16648176438935</v>
      </c>
      <c r="BC15" s="173">
        <f>MAX(L$7:L15)</f>
        <v>108.9066919687269</v>
      </c>
      <c r="BD15" s="173">
        <f>MAX(M$7:M15)</f>
        <v>115.39665715737614</v>
      </c>
      <c r="BE15" s="173">
        <f>MAX(N$7:N15)</f>
        <v>106.77570605404007</v>
      </c>
      <c r="BF15" s="173">
        <f>MAX(O$7:O15)</f>
        <v>105.19531415807543</v>
      </c>
      <c r="BG15" s="173">
        <f>MAX(P$7:P15)</f>
        <v>97.938561560420581</v>
      </c>
      <c r="BH15" s="173">
        <f>MAX(Q$7:Q15)</f>
        <v>105.05625321353561</v>
      </c>
      <c r="BI15" s="173">
        <f>MAX(R$7:R15)</f>
        <v>121.31489145227326</v>
      </c>
      <c r="BJ15" s="173">
        <f>MAX(S$7:S15)</f>
        <v>115.93968424190523</v>
      </c>
      <c r="BK15" s="173">
        <f>MAX(T$7:T15)</f>
        <v>113.11608056877284</v>
      </c>
      <c r="BL15" s="173">
        <v>142</v>
      </c>
      <c r="BO15" s="178"/>
      <c r="BP15" s="178">
        <f t="shared" ca="1" si="11"/>
        <v>-7.2808842065327797E-2</v>
      </c>
      <c r="BQ15" s="178">
        <f t="shared" si="12"/>
        <v>0</v>
      </c>
      <c r="BR15" s="178">
        <f t="shared" si="13"/>
        <v>0</v>
      </c>
      <c r="BS15" s="178">
        <f t="shared" si="14"/>
        <v>-8.8153199999998298E-3</v>
      </c>
      <c r="BT15" s="178">
        <f t="shared" si="15"/>
        <v>-0.14469692049324012</v>
      </c>
      <c r="BU15" s="178">
        <f t="shared" si="16"/>
        <v>-3.8330343381257043E-2</v>
      </c>
      <c r="BV15" s="178">
        <f t="shared" si="17"/>
        <v>-0.22789710440309233</v>
      </c>
      <c r="BW15" s="178">
        <f t="shared" si="18"/>
        <v>-0.16042564219574842</v>
      </c>
      <c r="BX15" s="178">
        <f t="shared" si="19"/>
        <v>-0.47123982591299479</v>
      </c>
      <c r="BY15" s="178">
        <f t="shared" si="20"/>
        <v>-0.22071278118736196</v>
      </c>
      <c r="BZ15" s="178">
        <f t="shared" si="21"/>
        <v>-6.2817446909529367E-2</v>
      </c>
      <c r="CA15" s="178">
        <f t="shared" si="22"/>
        <v>-7.5630009483252547E-2</v>
      </c>
      <c r="CB15" s="178">
        <f t="shared" si="23"/>
        <v>-0.18807741879582868</v>
      </c>
      <c r="CC15" s="178">
        <f t="shared" si="24"/>
        <v>-3.8801005383613668E-2</v>
      </c>
      <c r="CD15" s="178">
        <f t="shared" si="25"/>
        <v>-5.3882179708357167E-2</v>
      </c>
      <c r="CE15" s="178">
        <f t="shared" si="26"/>
        <v>0</v>
      </c>
      <c r="CF15" s="178">
        <f t="shared" si="27"/>
        <v>-2.1056336792875083E-2</v>
      </c>
      <c r="CG15" s="178">
        <f t="shared" si="27"/>
        <v>-3.7394366197183115E-2</v>
      </c>
    </row>
    <row r="16" spans="1:85" ht="15">
      <c r="A16" s="170">
        <v>36098</v>
      </c>
      <c r="B16" s="171"/>
      <c r="C16" s="172">
        <f t="shared" ca="1" si="28"/>
        <v>97.838316224554518</v>
      </c>
      <c r="D16" s="182">
        <v>142.49420761720393</v>
      </c>
      <c r="E16" s="173">
        <v>105.84299999999993</v>
      </c>
      <c r="F16" s="173">
        <v>105.84299999999993</v>
      </c>
      <c r="G16" s="173">
        <v>106.31367859337972</v>
      </c>
      <c r="H16" s="176">
        <v>91.502000000000152</v>
      </c>
      <c r="I16" s="176">
        <v>99.214650404197855</v>
      </c>
      <c r="J16" s="176">
        <v>86.937402011395378</v>
      </c>
      <c r="K16" s="176">
        <v>105.93480851493072</v>
      </c>
      <c r="L16" s="176">
        <v>63.009170042311716</v>
      </c>
      <c r="M16" s="176">
        <v>93.837451002022036</v>
      </c>
      <c r="N16" s="176">
        <v>98.697861467945444</v>
      </c>
      <c r="O16" s="176">
        <v>96.002277478841748</v>
      </c>
      <c r="P16" s="176">
        <v>77.025752571222185</v>
      </c>
      <c r="Q16" s="173">
        <v>99.243130659090696</v>
      </c>
      <c r="R16" s="173">
        <v>112.29514602791994</v>
      </c>
      <c r="S16" s="173">
        <v>114.96388492511268</v>
      </c>
      <c r="T16" s="173">
        <v>109.69890485251226</v>
      </c>
      <c r="U16" s="173">
        <v>127.17</v>
      </c>
      <c r="X16" s="174">
        <f>SUMPRODUCT($AD$2:$AP$2,'monthly price-series'!AD16:AP16)</f>
        <v>0</v>
      </c>
      <c r="Y16" s="175">
        <f ca="1">SUMPRODUCT($AA$3:$AQ$3,'monthly price-series'!AA16:AQ16)</f>
        <v>2.169451259387329E-2</v>
      </c>
      <c r="Z16" s="184">
        <f t="shared" si="29"/>
        <v>4.9566335458082908E-2</v>
      </c>
      <c r="AA16" s="173">
        <f t="shared" si="10"/>
        <v>-1.8672023085409741E-3</v>
      </c>
      <c r="AB16" s="173">
        <f t="shared" si="10"/>
        <v>-1.8672023085409741E-3</v>
      </c>
      <c r="AC16" s="173">
        <f t="shared" si="10"/>
        <v>1.397245000000049E-2</v>
      </c>
      <c r="AD16" s="173">
        <f t="shared" si="10"/>
        <v>-7.3767112885378006E-3</v>
      </c>
      <c r="AE16" s="173">
        <f t="shared" si="10"/>
        <v>-1.9705727798213276E-2</v>
      </c>
      <c r="AF16" s="173">
        <f t="shared" si="10"/>
        <v>6.5336915435319262E-2</v>
      </c>
      <c r="AG16" s="173">
        <f t="shared" si="10"/>
        <v>8.6172201152858285E-2</v>
      </c>
      <c r="AH16" s="173">
        <f t="shared" si="10"/>
        <v>9.4184241201510227E-2</v>
      </c>
      <c r="AI16" s="173">
        <f t="shared" si="10"/>
        <v>4.3483101818424429E-2</v>
      </c>
      <c r="AJ16" s="173">
        <f t="shared" si="10"/>
        <v>-1.3695315552338241E-2</v>
      </c>
      <c r="AK16" s="173">
        <f t="shared" si="10"/>
        <v>-1.2722355129295562E-2</v>
      </c>
      <c r="AL16" s="173">
        <f t="shared" si="10"/>
        <v>-3.134838055600031E-2</v>
      </c>
      <c r="AM16" s="173">
        <f t="shared" si="10"/>
        <v>-1.7199791151557411E-2</v>
      </c>
      <c r="AN16" s="173">
        <f t="shared" si="10"/>
        <v>-2.1633333333333345E-2</v>
      </c>
      <c r="AO16" s="173">
        <f t="shared" si="10"/>
        <v>-8.4164393164687743E-3</v>
      </c>
      <c r="AP16" s="173">
        <f t="shared" si="10"/>
        <v>-9.3500000000000267E-3</v>
      </c>
      <c r="AQ16" s="173">
        <f t="shared" si="30"/>
        <v>-6.964664569463748E-2</v>
      </c>
      <c r="AS16" s="177"/>
      <c r="AT16" s="177">
        <f ca="1">MAX(C$7:C16)</f>
        <v>103.28057039445649</v>
      </c>
      <c r="AU16" s="177"/>
      <c r="AV16" s="173">
        <f>MAX(E$7:E16)</f>
        <v>106.04099999999993</v>
      </c>
      <c r="AW16" s="173">
        <f>MAX(F$7:F16)</f>
        <v>106.04099999999993</v>
      </c>
      <c r="AX16" s="173">
        <f>MAX(G$7:G16)</f>
        <v>106.31367859337972</v>
      </c>
      <c r="AY16" s="173">
        <f>MAX(H$7:H16)</f>
        <v>107.7770000000001</v>
      </c>
      <c r="AZ16" s="173">
        <f>MAX(I$7:I16)</f>
        <v>105.24305063111603</v>
      </c>
      <c r="BA16" s="173">
        <f>MAX(J$7:J16)</f>
        <v>105.69258027099031</v>
      </c>
      <c r="BB16" s="173">
        <f>MAX(K$7:K16)</f>
        <v>116.16648176438935</v>
      </c>
      <c r="BC16" s="173">
        <f>MAX(L$7:L16)</f>
        <v>108.9066919687269</v>
      </c>
      <c r="BD16" s="173">
        <f>MAX(M$7:M16)</f>
        <v>115.39665715737614</v>
      </c>
      <c r="BE16" s="173">
        <f>MAX(N$7:N16)</f>
        <v>106.77570605404007</v>
      </c>
      <c r="BF16" s="173">
        <f>MAX(O$7:O16)</f>
        <v>105.19531415807543</v>
      </c>
      <c r="BG16" s="173">
        <f>MAX(P$7:P16)</f>
        <v>97.938561560420581</v>
      </c>
      <c r="BH16" s="173">
        <f>MAX(Q$7:Q16)</f>
        <v>105.05625321353561</v>
      </c>
      <c r="BI16" s="173">
        <f>MAX(R$7:R16)</f>
        <v>121.31489145227326</v>
      </c>
      <c r="BJ16" s="173">
        <f>MAX(S$7:S16)</f>
        <v>115.93968424190523</v>
      </c>
      <c r="BK16" s="173">
        <f>MAX(T$7:T16)</f>
        <v>113.11608056877284</v>
      </c>
      <c r="BL16" s="173">
        <v>136.69</v>
      </c>
      <c r="BO16" s="178"/>
      <c r="BP16" s="178">
        <f t="shared" ca="1" si="11"/>
        <v>-5.2693881812586121E-2</v>
      </c>
      <c r="BQ16" s="178">
        <f t="shared" si="12"/>
        <v>-1.8672023085409741E-3</v>
      </c>
      <c r="BR16" s="178">
        <f t="shared" si="13"/>
        <v>-1.8672023085409741E-3</v>
      </c>
      <c r="BS16" s="178">
        <f t="shared" si="14"/>
        <v>0</v>
      </c>
      <c r="BT16" s="178">
        <f t="shared" si="15"/>
        <v>-0.1510062443749588</v>
      </c>
      <c r="BU16" s="178">
        <f t="shared" si="16"/>
        <v>-5.7280743866387221E-2</v>
      </c>
      <c r="BV16" s="178">
        <f t="shared" si="17"/>
        <v>-0.17745028280611205</v>
      </c>
      <c r="BW16" s="178">
        <f t="shared" si="18"/>
        <v>-8.8077671752258641E-2</v>
      </c>
      <c r="BX16" s="178">
        <f t="shared" si="19"/>
        <v>-0.42143895013903176</v>
      </c>
      <c r="BY16" s="178">
        <f t="shared" si="20"/>
        <v>-0.18682695570593522</v>
      </c>
      <c r="BZ16" s="178">
        <f t="shared" si="21"/>
        <v>-7.5652457704249346E-2</v>
      </c>
      <c r="CA16" s="178">
        <f t="shared" si="22"/>
        <v>-8.7390172773470179E-2</v>
      </c>
      <c r="CB16" s="178">
        <f t="shared" si="23"/>
        <v>-0.21352987685342711</v>
      </c>
      <c r="CC16" s="178">
        <f t="shared" si="24"/>
        <v>-5.5333427346102464E-2</v>
      </c>
      <c r="CD16" s="178">
        <f t="shared" si="25"/>
        <v>-7.4349861887333044E-2</v>
      </c>
      <c r="CE16" s="178">
        <f t="shared" si="26"/>
        <v>-8.4164393164687743E-3</v>
      </c>
      <c r="CF16" s="178">
        <f t="shared" si="27"/>
        <v>-3.0209460043861727E-2</v>
      </c>
      <c r="CG16" s="178">
        <f t="shared" si="27"/>
        <v>-6.964664569463748E-2</v>
      </c>
    </row>
    <row r="17" spans="1:85" ht="15">
      <c r="A17" s="170">
        <v>36129</v>
      </c>
      <c r="B17" s="171"/>
      <c r="C17" s="172">
        <f t="shared" ca="1" si="28"/>
        <v>101.22895356750281</v>
      </c>
      <c r="D17" s="182">
        <v>144.16432710102404</v>
      </c>
      <c r="E17" s="173">
        <v>107.06199999999994</v>
      </c>
      <c r="F17" s="173">
        <v>107.06199999999994</v>
      </c>
      <c r="G17" s="173">
        <v>107.29908732262031</v>
      </c>
      <c r="H17" s="176">
        <v>102.8760000000002</v>
      </c>
      <c r="I17" s="176">
        <v>103.89395121259382</v>
      </c>
      <c r="J17" s="176">
        <v>92.753623188405811</v>
      </c>
      <c r="K17" s="176">
        <v>113.22382692214752</v>
      </c>
      <c r="L17" s="176">
        <v>69.644616247974298</v>
      </c>
      <c r="M17" s="176">
        <v>98.945233935947272</v>
      </c>
      <c r="N17" s="176">
        <v>99.677010199162211</v>
      </c>
      <c r="O17" s="176">
        <v>97.659581185976492</v>
      </c>
      <c r="P17" s="176">
        <v>69.148576839353737</v>
      </c>
      <c r="Q17" s="173">
        <v>98.101944243522794</v>
      </c>
      <c r="R17" s="173">
        <v>114.14427276584635</v>
      </c>
      <c r="S17" s="173">
        <v>113.78935384461001</v>
      </c>
      <c r="T17" s="173">
        <v>110.27482410298795</v>
      </c>
      <c r="U17" s="173">
        <v>129.13999999999999</v>
      </c>
      <c r="X17" s="174">
        <f>SUMPRODUCT($AD$2:$AP$2,'monthly price-series'!AD17:AP17)</f>
        <v>0</v>
      </c>
      <c r="Y17" s="175">
        <f ca="1">SUMPRODUCT($AA$3:$AQ$3,'monthly price-series'!AA17:AQ17)</f>
        <v>3.4655516098276141E-2</v>
      </c>
      <c r="Z17" s="184">
        <f t="shared" si="29"/>
        <v>1.1720613151565577E-2</v>
      </c>
      <c r="AA17" s="173">
        <f t="shared" si="10"/>
        <v>1.1517058284440248E-2</v>
      </c>
      <c r="AB17" s="173">
        <f t="shared" si="10"/>
        <v>1.1517058284440248E-2</v>
      </c>
      <c r="AC17" s="173">
        <f t="shared" si="10"/>
        <v>9.2688799999998493E-3</v>
      </c>
      <c r="AD17" s="173">
        <f t="shared" si="10"/>
        <v>0.12430329391707322</v>
      </c>
      <c r="AE17" s="173">
        <f t="shared" si="10"/>
        <v>4.7163405699991057E-2</v>
      </c>
      <c r="AF17" s="173">
        <f t="shared" si="10"/>
        <v>6.6901253573784833E-2</v>
      </c>
      <c r="AG17" s="173">
        <f t="shared" si="10"/>
        <v>6.8806641644983652E-2</v>
      </c>
      <c r="AH17" s="173">
        <f t="shared" si="10"/>
        <v>0.10530921453507114</v>
      </c>
      <c r="AI17" s="173">
        <f t="shared" si="10"/>
        <v>5.443224298382926E-2</v>
      </c>
      <c r="AJ17" s="173">
        <f t="shared" si="10"/>
        <v>9.9206681548492329E-3</v>
      </c>
      <c r="AK17" s="173">
        <f t="shared" si="10"/>
        <v>1.7263170735715126E-2</v>
      </c>
      <c r="AL17" s="173">
        <f t="shared" si="10"/>
        <v>-0.10226678051064525</v>
      </c>
      <c r="AM17" s="173">
        <f t="shared" si="10"/>
        <v>-1.149889577232284E-2</v>
      </c>
      <c r="AN17" s="173">
        <f t="shared" si="10"/>
        <v>1.6466666666666636E-2</v>
      </c>
      <c r="AO17" s="173">
        <f t="shared" si="10"/>
        <v>-1.0216522182316322E-2</v>
      </c>
      <c r="AP17" s="173">
        <f t="shared" si="10"/>
        <v>5.2500000000000289E-3</v>
      </c>
      <c r="AQ17" s="173">
        <f t="shared" si="30"/>
        <v>1.5491074939057834E-2</v>
      </c>
      <c r="AS17" s="177"/>
      <c r="AT17" s="177">
        <f ca="1">MAX(C$7:C17)</f>
        <v>103.28057039445649</v>
      </c>
      <c r="AU17" s="177"/>
      <c r="AV17" s="173">
        <f>MAX(E$7:E17)</f>
        <v>107.06199999999994</v>
      </c>
      <c r="AW17" s="173">
        <f>MAX(F$7:F17)</f>
        <v>107.06199999999994</v>
      </c>
      <c r="AX17" s="173">
        <f>MAX(G$7:G17)</f>
        <v>107.29908732262031</v>
      </c>
      <c r="AY17" s="173">
        <f>MAX(H$7:H17)</f>
        <v>107.7770000000001</v>
      </c>
      <c r="AZ17" s="173">
        <f>MAX(I$7:I17)</f>
        <v>105.24305063111603</v>
      </c>
      <c r="BA17" s="173">
        <f>MAX(J$7:J17)</f>
        <v>105.69258027099031</v>
      </c>
      <c r="BB17" s="173">
        <f>MAX(K$7:K17)</f>
        <v>116.16648176438935</v>
      </c>
      <c r="BC17" s="173">
        <f>MAX(L$7:L17)</f>
        <v>108.9066919687269</v>
      </c>
      <c r="BD17" s="173">
        <f>MAX(M$7:M17)</f>
        <v>115.39665715737614</v>
      </c>
      <c r="BE17" s="173">
        <f>MAX(N$7:N17)</f>
        <v>106.77570605404007</v>
      </c>
      <c r="BF17" s="173">
        <f>MAX(O$7:O17)</f>
        <v>105.19531415807543</v>
      </c>
      <c r="BG17" s="173">
        <f>MAX(P$7:P17)</f>
        <v>97.938561560420581</v>
      </c>
      <c r="BH17" s="173">
        <f>MAX(Q$7:Q17)</f>
        <v>105.05625321353561</v>
      </c>
      <c r="BI17" s="173">
        <f>MAX(R$7:R17)</f>
        <v>121.31489145227326</v>
      </c>
      <c r="BJ17" s="173">
        <f>MAX(S$7:S17)</f>
        <v>115.93968424190523</v>
      </c>
      <c r="BK17" s="173">
        <f>MAX(T$7:T17)</f>
        <v>113.11608056877284</v>
      </c>
      <c r="BL17" s="173">
        <v>127.17</v>
      </c>
      <c r="BO17" s="178"/>
      <c r="BP17" s="178">
        <f t="shared" ca="1" si="11"/>
        <v>-1.986449938374658E-2</v>
      </c>
      <c r="BQ17" s="178">
        <f t="shared" si="12"/>
        <v>0</v>
      </c>
      <c r="BR17" s="178">
        <f t="shared" si="13"/>
        <v>0</v>
      </c>
      <c r="BS17" s="178">
        <f t="shared" si="14"/>
        <v>0</v>
      </c>
      <c r="BT17" s="178">
        <f t="shared" si="15"/>
        <v>-4.5473524035739461E-2</v>
      </c>
      <c r="BU17" s="178">
        <f t="shared" si="16"/>
        <v>-1.2818893128163865E-2</v>
      </c>
      <c r="BV17" s="178">
        <f t="shared" si="17"/>
        <v>-0.12242067559907874</v>
      </c>
      <c r="BW17" s="178">
        <f t="shared" si="18"/>
        <v>-2.5331358904457143E-2</v>
      </c>
      <c r="BX17" s="178">
        <f t="shared" si="19"/>
        <v>-0.36051114041758708</v>
      </c>
      <c r="BY17" s="178">
        <f t="shared" si="20"/>
        <v>-0.14256412297102053</v>
      </c>
      <c r="BZ17" s="178">
        <f t="shared" si="21"/>
        <v>-6.6482312477382746E-2</v>
      </c>
      <c r="CA17" s="178">
        <f t="shared" si="22"/>
        <v>-7.1635633510967106E-2</v>
      </c>
      <c r="CB17" s="178">
        <f t="shared" si="23"/>
        <v>-0.29395964431543781</v>
      </c>
      <c r="CC17" s="178">
        <f t="shared" si="24"/>
        <v>-6.6196049804647078E-2</v>
      </c>
      <c r="CD17" s="178">
        <f t="shared" si="25"/>
        <v>-5.9107489613077824E-2</v>
      </c>
      <c r="CE17" s="178">
        <f t="shared" si="26"/>
        <v>-1.8546974759812273E-2</v>
      </c>
      <c r="CF17" s="178">
        <f t="shared" si="27"/>
        <v>-2.5118059709091974E-2</v>
      </c>
      <c r="CG17" s="178">
        <f t="shared" si="27"/>
        <v>1.5491074939057834E-2</v>
      </c>
    </row>
    <row r="18" spans="1:85" ht="15">
      <c r="A18" s="170">
        <v>36160</v>
      </c>
      <c r="B18" s="171"/>
      <c r="C18" s="172">
        <f t="shared" ca="1" si="28"/>
        <v>101.86173030923196</v>
      </c>
      <c r="D18" s="182">
        <v>149.49506548529743</v>
      </c>
      <c r="E18" s="173">
        <v>108.51999999999997</v>
      </c>
      <c r="F18" s="173">
        <v>108.51999999999997</v>
      </c>
      <c r="G18" s="173">
        <v>107.54300497287646</v>
      </c>
      <c r="H18" s="176">
        <v>102.2790000000002</v>
      </c>
      <c r="I18" s="176">
        <v>103.8620408452701</v>
      </c>
      <c r="J18" s="176">
        <v>91.884950224975455</v>
      </c>
      <c r="K18" s="176">
        <v>118.20724845026609</v>
      </c>
      <c r="L18" s="176">
        <v>67.376836335140723</v>
      </c>
      <c r="M18" s="176">
        <v>103.82036246764557</v>
      </c>
      <c r="N18" s="176">
        <v>99.762078295939716</v>
      </c>
      <c r="O18" s="176">
        <v>97.423854623305502</v>
      </c>
      <c r="P18" s="176">
        <v>67.612601824575208</v>
      </c>
      <c r="Q18" s="173">
        <v>99.72069473372315</v>
      </c>
      <c r="R18" s="173">
        <v>116.5489121121135</v>
      </c>
      <c r="S18" s="173">
        <v>116.09735208600885</v>
      </c>
      <c r="T18" s="173">
        <v>113.87529710995051</v>
      </c>
      <c r="U18" s="173">
        <v>131.38</v>
      </c>
      <c r="X18" s="174">
        <f>SUMPRODUCT($AD$2:$AP$2,'monthly price-series'!AD18:AP18)</f>
        <v>0</v>
      </c>
      <c r="Y18" s="175">
        <f ca="1">SUMPRODUCT($AA$3:$AQ$3,'monthly price-series'!AA18:AQ18)</f>
        <v>6.2509461910735514E-3</v>
      </c>
      <c r="Z18" s="184">
        <f t="shared" si="29"/>
        <v>3.6976820073788719E-2</v>
      </c>
      <c r="AA18" s="173">
        <f t="shared" si="10"/>
        <v>1.3618277259905734E-2</v>
      </c>
      <c r="AB18" s="173">
        <f t="shared" si="10"/>
        <v>1.3618277259905734E-2</v>
      </c>
      <c r="AC18" s="173">
        <f t="shared" si="10"/>
        <v>2.2732500000000396E-3</v>
      </c>
      <c r="AD18" s="173">
        <f t="shared" si="10"/>
        <v>-5.8031027644932466E-3</v>
      </c>
      <c r="AE18" s="173">
        <f t="shared" si="10"/>
        <v>-3.0714364937782713E-4</v>
      </c>
      <c r="AF18" s="173">
        <f t="shared" si="10"/>
        <v>-9.3653803869835246E-3</v>
      </c>
      <c r="AG18" s="173">
        <f t="shared" si="10"/>
        <v>4.4013894103271743E-2</v>
      </c>
      <c r="AH18" s="173">
        <f t="shared" si="10"/>
        <v>-3.25621711340758E-2</v>
      </c>
      <c r="AI18" s="173">
        <f t="shared" si="10"/>
        <v>4.9270978881653209E-2</v>
      </c>
      <c r="AJ18" s="173">
        <f t="shared" si="10"/>
        <v>8.5343748380426268E-4</v>
      </c>
      <c r="AK18" s="173">
        <f t="shared" si="10"/>
        <v>-2.4137576652319259E-3</v>
      </c>
      <c r="AL18" s="173">
        <f t="shared" si="10"/>
        <v>-2.221267717984873E-2</v>
      </c>
      <c r="AM18" s="173">
        <f t="shared" si="10"/>
        <v>1.6500697337680274E-2</v>
      </c>
      <c r="AN18" s="173">
        <f t="shared" si="10"/>
        <v>2.1066666666666518E-2</v>
      </c>
      <c r="AO18" s="173">
        <f t="shared" si="10"/>
        <v>2.0283077136993292E-2</v>
      </c>
      <c r="AP18" s="173">
        <f t="shared" si="10"/>
        <v>3.2650000000000026E-2</v>
      </c>
      <c r="AQ18" s="173">
        <f t="shared" si="30"/>
        <v>1.734551649372781E-2</v>
      </c>
      <c r="AS18" s="177"/>
      <c r="AT18" s="177">
        <f ca="1">MAX(C$7:C18)</f>
        <v>103.28057039445649</v>
      </c>
      <c r="AU18" s="177"/>
      <c r="AV18" s="173">
        <f>MAX(E$7:E18)</f>
        <v>108.51999999999997</v>
      </c>
      <c r="AW18" s="173">
        <f>MAX(F$7:F18)</f>
        <v>108.51999999999997</v>
      </c>
      <c r="AX18" s="173">
        <f>MAX(G$7:G18)</f>
        <v>107.54300497287646</v>
      </c>
      <c r="AY18" s="173">
        <f>MAX(H$7:H18)</f>
        <v>107.7770000000001</v>
      </c>
      <c r="AZ18" s="173">
        <f>MAX(I$7:I18)</f>
        <v>105.24305063111603</v>
      </c>
      <c r="BA18" s="173">
        <f>MAX(J$7:J18)</f>
        <v>105.69258027099031</v>
      </c>
      <c r="BB18" s="173">
        <f>MAX(K$7:K18)</f>
        <v>118.20724845026609</v>
      </c>
      <c r="BC18" s="173">
        <f>MAX(L$7:L18)</f>
        <v>108.9066919687269</v>
      </c>
      <c r="BD18" s="173">
        <f>MAX(M$7:M18)</f>
        <v>115.39665715737614</v>
      </c>
      <c r="BE18" s="173">
        <f>MAX(N$7:N18)</f>
        <v>106.77570605404007</v>
      </c>
      <c r="BF18" s="173">
        <f>MAX(O$7:O18)</f>
        <v>105.19531415807543</v>
      </c>
      <c r="BG18" s="173">
        <f>MAX(P$7:P18)</f>
        <v>97.938561560420581</v>
      </c>
      <c r="BH18" s="173">
        <f>MAX(Q$7:Q18)</f>
        <v>105.05625321353561</v>
      </c>
      <c r="BI18" s="173">
        <f>MAX(R$7:R18)</f>
        <v>121.31489145227326</v>
      </c>
      <c r="BJ18" s="173">
        <f>MAX(S$7:S18)</f>
        <v>116.09735208600885</v>
      </c>
      <c r="BK18" s="173">
        <f>MAX(T$7:T18)</f>
        <v>113.87529710995051</v>
      </c>
      <c r="BL18" s="173">
        <v>129.13999999999999</v>
      </c>
      <c r="BO18" s="178"/>
      <c r="BP18" s="178">
        <f t="shared" ca="1" si="11"/>
        <v>-1.373772510943342E-2</v>
      </c>
      <c r="BQ18" s="178">
        <f t="shared" si="12"/>
        <v>0</v>
      </c>
      <c r="BR18" s="178">
        <f t="shared" si="13"/>
        <v>0</v>
      </c>
      <c r="BS18" s="178">
        <f t="shared" si="14"/>
        <v>0</v>
      </c>
      <c r="BT18" s="178">
        <f t="shared" si="15"/>
        <v>-5.1012739267189661E-2</v>
      </c>
      <c r="BU18" s="178">
        <f t="shared" si="16"/>
        <v>-1.3122099535925323E-2</v>
      </c>
      <c r="BV18" s="178">
        <f t="shared" si="17"/>
        <v>-0.13063953979184539</v>
      </c>
      <c r="BW18" s="178">
        <f t="shared" si="18"/>
        <v>0</v>
      </c>
      <c r="BX18" s="178">
        <f t="shared" si="19"/>
        <v>-0.38133428610164455</v>
      </c>
      <c r="BY18" s="178">
        <f t="shared" si="20"/>
        <v>-0.10031741798155389</v>
      </c>
      <c r="BZ18" s="178">
        <f t="shared" si="21"/>
        <v>-6.5685613491056671E-2</v>
      </c>
      <c r="CA18" s="178">
        <f t="shared" si="22"/>
        <v>-7.3876480116708193E-2</v>
      </c>
      <c r="CB18" s="178">
        <f t="shared" si="23"/>
        <v>-0.30964269081220458</v>
      </c>
      <c r="CC18" s="178">
        <f t="shared" si="24"/>
        <v>-5.078763344974329E-2</v>
      </c>
      <c r="CD18" s="178">
        <f t="shared" si="25"/>
        <v>-3.9286020727593476E-2</v>
      </c>
      <c r="CE18" s="178">
        <f t="shared" si="26"/>
        <v>0</v>
      </c>
      <c r="CF18" s="178">
        <f t="shared" si="27"/>
        <v>0</v>
      </c>
      <c r="CG18" s="178">
        <f t="shared" si="27"/>
        <v>1.734551649372781E-2</v>
      </c>
    </row>
    <row r="19" spans="1:85" ht="15">
      <c r="A19" s="170">
        <v>36189</v>
      </c>
      <c r="B19" s="171"/>
      <c r="C19" s="172">
        <f t="shared" ca="1" si="28"/>
        <v>102.95319866620969</v>
      </c>
      <c r="D19" s="182">
        <v>141.77201450154541</v>
      </c>
      <c r="E19" s="173">
        <v>110.08899999999997</v>
      </c>
      <c r="F19" s="173">
        <v>110.08899999999997</v>
      </c>
      <c r="G19" s="173">
        <v>108.3583562456689</v>
      </c>
      <c r="H19" s="176">
        <v>105.95500000000023</v>
      </c>
      <c r="I19" s="176">
        <v>104.96383491703297</v>
      </c>
      <c r="J19" s="176">
        <v>90.82125603864732</v>
      </c>
      <c r="K19" s="176">
        <v>122.02288033116042</v>
      </c>
      <c r="L19" s="176">
        <v>68.416788137358012</v>
      </c>
      <c r="M19" s="176">
        <v>105.96914586582341</v>
      </c>
      <c r="N19" s="176">
        <v>99.503153335539494</v>
      </c>
      <c r="O19" s="176">
        <v>97.928999888634394</v>
      </c>
      <c r="P19" s="176">
        <v>68.201321529825265</v>
      </c>
      <c r="Q19" s="173">
        <v>99.740302747736337</v>
      </c>
      <c r="R19" s="173">
        <v>117.10446192651456</v>
      </c>
      <c r="S19" s="173">
        <v>114.24950606895152</v>
      </c>
      <c r="T19" s="173">
        <v>113.67601534000809</v>
      </c>
      <c r="U19" s="173">
        <v>133.88</v>
      </c>
      <c r="X19" s="174">
        <f>SUMPRODUCT($AD$2:$AP$2,'monthly price-series'!AD19:AP19)</f>
        <v>0</v>
      </c>
      <c r="Y19" s="175">
        <f ca="1">SUMPRODUCT($AA$3:$AQ$3,'monthly price-series'!AA19:AQ19)</f>
        <v>1.0715195526958354E-2</v>
      </c>
      <c r="Z19" s="184">
        <f t="shared" si="29"/>
        <v>-5.1660909065333431E-2</v>
      </c>
      <c r="AA19" s="173">
        <f t="shared" si="10"/>
        <v>1.4458164393660183E-2</v>
      </c>
      <c r="AB19" s="173">
        <f t="shared" si="10"/>
        <v>1.4458164393660183E-2</v>
      </c>
      <c r="AC19" s="173">
        <f t="shared" si="10"/>
        <v>7.5816299999993623E-3</v>
      </c>
      <c r="AD19" s="173">
        <f t="shared" si="10"/>
        <v>3.5940906735498226E-2</v>
      </c>
      <c r="AE19" s="173">
        <f t="shared" si="10"/>
        <v>1.0608245926962676E-2</v>
      </c>
      <c r="AF19" s="173">
        <f t="shared" si="10"/>
        <v>-1.1576370055419696E-2</v>
      </c>
      <c r="AG19" s="173">
        <f t="shared" si="10"/>
        <v>3.2279170109434527E-2</v>
      </c>
      <c r="AH19" s="173">
        <f t="shared" si="10"/>
        <v>1.5434856529096133E-2</v>
      </c>
      <c r="AI19" s="173">
        <f t="shared" si="10"/>
        <v>2.0697128647065594E-2</v>
      </c>
      <c r="AJ19" s="173">
        <f t="shared" si="10"/>
        <v>-2.5954246826347454E-3</v>
      </c>
      <c r="AK19" s="173">
        <f t="shared" si="10"/>
        <v>5.1850264730549092E-3</v>
      </c>
      <c r="AL19" s="173">
        <f t="shared" si="10"/>
        <v>8.7072481957952749E-3</v>
      </c>
      <c r="AM19" s="173">
        <f t="shared" si="10"/>
        <v>1.9662933622298503E-4</v>
      </c>
      <c r="AN19" s="173">
        <f t="shared" si="10"/>
        <v>4.7666666666665546E-3</v>
      </c>
      <c r="AO19" s="173">
        <f t="shared" si="10"/>
        <v>-1.5916349372795242E-2</v>
      </c>
      <c r="AP19" s="173">
        <f t="shared" si="10"/>
        <v>-1.7500000000000276E-3</v>
      </c>
      <c r="AQ19" s="173">
        <f t="shared" si="30"/>
        <v>1.9028771502511799E-2</v>
      </c>
      <c r="AS19" s="177"/>
      <c r="AT19" s="177">
        <f ca="1">MAX(C$7:C19)</f>
        <v>103.28057039445649</v>
      </c>
      <c r="AU19" s="177"/>
      <c r="AV19" s="173">
        <f>MAX(E$7:E19)</f>
        <v>110.08899999999997</v>
      </c>
      <c r="AW19" s="173">
        <f>MAX(F$7:F19)</f>
        <v>110.08899999999997</v>
      </c>
      <c r="AX19" s="173">
        <f>MAX(G$7:G19)</f>
        <v>108.3583562456689</v>
      </c>
      <c r="AY19" s="173">
        <f>MAX(H$7:H19)</f>
        <v>107.7770000000001</v>
      </c>
      <c r="AZ19" s="173">
        <f>MAX(I$7:I19)</f>
        <v>105.24305063111603</v>
      </c>
      <c r="BA19" s="173">
        <f>MAX(J$7:J19)</f>
        <v>105.69258027099031</v>
      </c>
      <c r="BB19" s="173">
        <f>MAX(K$7:K19)</f>
        <v>122.02288033116042</v>
      </c>
      <c r="BC19" s="173">
        <f>MAX(L$7:L19)</f>
        <v>108.9066919687269</v>
      </c>
      <c r="BD19" s="173">
        <f>MAX(M$7:M19)</f>
        <v>115.39665715737614</v>
      </c>
      <c r="BE19" s="173">
        <f>MAX(N$7:N19)</f>
        <v>106.77570605404007</v>
      </c>
      <c r="BF19" s="173">
        <f>MAX(O$7:O19)</f>
        <v>105.19531415807543</v>
      </c>
      <c r="BG19" s="173">
        <f>MAX(P$7:P19)</f>
        <v>97.938561560420581</v>
      </c>
      <c r="BH19" s="173">
        <f>MAX(Q$7:Q19)</f>
        <v>105.05625321353561</v>
      </c>
      <c r="BI19" s="173">
        <f>MAX(R$7:R19)</f>
        <v>121.31489145227326</v>
      </c>
      <c r="BJ19" s="173">
        <f>MAX(S$7:S19)</f>
        <v>116.09735208600885</v>
      </c>
      <c r="BK19" s="173">
        <f>MAX(T$7:T19)</f>
        <v>113.87529710995051</v>
      </c>
      <c r="BL19" s="173">
        <v>131.38</v>
      </c>
      <c r="BO19" s="178"/>
      <c r="BP19" s="178">
        <f t="shared" ca="1" si="11"/>
        <v>-3.1697319931181765E-3</v>
      </c>
      <c r="BQ19" s="178">
        <f t="shared" si="12"/>
        <v>0</v>
      </c>
      <c r="BR19" s="178">
        <f t="shared" si="13"/>
        <v>0</v>
      </c>
      <c r="BS19" s="178">
        <f t="shared" si="14"/>
        <v>0</v>
      </c>
      <c r="BT19" s="178">
        <f t="shared" si="15"/>
        <v>-1.6905276636015786E-2</v>
      </c>
      <c r="BU19" s="178">
        <f t="shared" si="16"/>
        <v>-2.6530560679178254E-3</v>
      </c>
      <c r="BV19" s="178">
        <f t="shared" si="17"/>
        <v>-0.14070357819076496</v>
      </c>
      <c r="BW19" s="178">
        <f t="shared" si="18"/>
        <v>0</v>
      </c>
      <c r="BX19" s="178">
        <f t="shared" si="19"/>
        <v>-0.37178526956815261</v>
      </c>
      <c r="BY19" s="178">
        <f t="shared" si="20"/>
        <v>-8.1696571839993959E-2</v>
      </c>
      <c r="BZ19" s="178">
        <f t="shared" si="21"/>
        <v>-6.8110556111142723E-2</v>
      </c>
      <c r="CA19" s="178">
        <f t="shared" si="22"/>
        <v>-6.9074505148794527E-2</v>
      </c>
      <c r="CB19" s="178">
        <f t="shared" si="23"/>
        <v>-0.30363157837732507</v>
      </c>
      <c r="CC19" s="178">
        <f t="shared" si="24"/>
        <v>-5.0600990452173866E-2</v>
      </c>
      <c r="CD19" s="178">
        <f t="shared" si="25"/>
        <v>-3.4706617426395109E-2</v>
      </c>
      <c r="CE19" s="178">
        <f t="shared" si="26"/>
        <v>-1.5916349372795242E-2</v>
      </c>
      <c r="CF19" s="178">
        <f t="shared" si="27"/>
        <v>-1.7500000000000276E-3</v>
      </c>
      <c r="CG19" s="178">
        <f t="shared" si="27"/>
        <v>1.9028771502511799E-2</v>
      </c>
    </row>
    <row r="20" spans="1:85" ht="15">
      <c r="A20" s="170">
        <v>36217</v>
      </c>
      <c r="B20" s="171"/>
      <c r="C20" s="172">
        <f t="shared" ca="1" si="28"/>
        <v>103.65873201006981</v>
      </c>
      <c r="D20" s="182">
        <v>141.68328273066888</v>
      </c>
      <c r="E20" s="173">
        <v>111.251</v>
      </c>
      <c r="F20" s="173">
        <v>111.251</v>
      </c>
      <c r="G20" s="173">
        <v>109.79450322467503</v>
      </c>
      <c r="H20" s="176">
        <v>107.19500000000023</v>
      </c>
      <c r="I20" s="176">
        <v>104.26623883137141</v>
      </c>
      <c r="J20" s="176">
        <v>91.383376034058614</v>
      </c>
      <c r="K20" s="176">
        <v>120.10498172088106</v>
      </c>
      <c r="L20" s="176">
        <v>71.118000954464748</v>
      </c>
      <c r="M20" s="176">
        <v>100.5482845971749</v>
      </c>
      <c r="N20" s="176">
        <v>102.23870532166509</v>
      </c>
      <c r="O20" s="176">
        <v>100.35295046407397</v>
      </c>
      <c r="P20" s="176">
        <v>65.529276597347959</v>
      </c>
      <c r="Q20" s="173">
        <v>100.82745819135674</v>
      </c>
      <c r="R20" s="173">
        <v>115.26201839220406</v>
      </c>
      <c r="S20" s="173">
        <v>117.13808718721198</v>
      </c>
      <c r="T20" s="173">
        <v>111.79467728613096</v>
      </c>
      <c r="U20" s="173">
        <v>135.91</v>
      </c>
      <c r="X20" s="174">
        <f>SUMPRODUCT($AD$2:$AP$2,'monthly price-series'!AD20:AP20)</f>
        <v>0</v>
      </c>
      <c r="Y20" s="175">
        <f ca="1">SUMPRODUCT($AA$3:$AQ$3,'monthly price-series'!AA20:AQ20)</f>
        <v>6.852952147194254E-3</v>
      </c>
      <c r="Z20" s="184">
        <f t="shared" si="29"/>
        <v>-6.2587649042377064E-4</v>
      </c>
      <c r="AA20" s="173">
        <f t="shared" si="10"/>
        <v>1.0555096331150569E-2</v>
      </c>
      <c r="AB20" s="173">
        <f t="shared" si="10"/>
        <v>1.0555096331150569E-2</v>
      </c>
      <c r="AC20" s="173">
        <f t="shared" si="10"/>
        <v>1.3253680000000259E-2</v>
      </c>
      <c r="AD20" s="173">
        <f t="shared" si="10"/>
        <v>1.1703081496861936E-2</v>
      </c>
      <c r="AE20" s="173">
        <f t="shared" si="10"/>
        <v>-6.6460613430612799E-3</v>
      </c>
      <c r="AF20" s="173">
        <f t="shared" si="10"/>
        <v>6.1892999494754181E-3</v>
      </c>
      <c r="AG20" s="173">
        <f t="shared" si="10"/>
        <v>-1.571753268792165E-2</v>
      </c>
      <c r="AH20" s="173">
        <f t="shared" si="10"/>
        <v>3.9481725036311331E-2</v>
      </c>
      <c r="AI20" s="173">
        <f t="shared" si="10"/>
        <v>-5.1155090704536998E-2</v>
      </c>
      <c r="AJ20" s="173">
        <f t="shared" si="10"/>
        <v>2.7492113510221228E-2</v>
      </c>
      <c r="AK20" s="173">
        <f t="shared" si="10"/>
        <v>2.4752122233415143E-2</v>
      </c>
      <c r="AL20" s="173">
        <f t="shared" si="10"/>
        <v>-3.917878528656938E-2</v>
      </c>
      <c r="AM20" s="173">
        <f t="shared" si="10"/>
        <v>1.0899861075918754E-2</v>
      </c>
      <c r="AN20" s="173">
        <f t="shared" si="10"/>
        <v>-1.5733333333333408E-2</v>
      </c>
      <c r="AO20" s="173">
        <f t="shared" si="10"/>
        <v>2.5283095022897984E-2</v>
      </c>
      <c r="AP20" s="173">
        <f t="shared" si="10"/>
        <v>-1.6549999999999964E-2</v>
      </c>
      <c r="AQ20" s="173">
        <f t="shared" si="30"/>
        <v>1.5162832387212439E-2</v>
      </c>
      <c r="AS20" s="177"/>
      <c r="AT20" s="177">
        <f ca="1">MAX(C$7:C20)</f>
        <v>103.65873201006981</v>
      </c>
      <c r="AU20" s="177"/>
      <c r="AV20" s="173">
        <f>MAX(E$7:E20)</f>
        <v>111.251</v>
      </c>
      <c r="AW20" s="173">
        <f>MAX(F$7:F20)</f>
        <v>111.251</v>
      </c>
      <c r="AX20" s="173">
        <f>MAX(G$7:G20)</f>
        <v>109.79450322467503</v>
      </c>
      <c r="AY20" s="173">
        <f>MAX(H$7:H20)</f>
        <v>107.7770000000001</v>
      </c>
      <c r="AZ20" s="173">
        <f>MAX(I$7:I20)</f>
        <v>105.24305063111603</v>
      </c>
      <c r="BA20" s="173">
        <f>MAX(J$7:J20)</f>
        <v>105.69258027099031</v>
      </c>
      <c r="BB20" s="173">
        <f>MAX(K$7:K20)</f>
        <v>122.02288033116042</v>
      </c>
      <c r="BC20" s="173">
        <f>MAX(L$7:L20)</f>
        <v>108.9066919687269</v>
      </c>
      <c r="BD20" s="173">
        <f>MAX(M$7:M20)</f>
        <v>115.39665715737614</v>
      </c>
      <c r="BE20" s="173">
        <f>MAX(N$7:N20)</f>
        <v>106.77570605404007</v>
      </c>
      <c r="BF20" s="173">
        <f>MAX(O$7:O20)</f>
        <v>105.19531415807543</v>
      </c>
      <c r="BG20" s="173">
        <f>MAX(P$7:P20)</f>
        <v>97.938561560420581</v>
      </c>
      <c r="BH20" s="173">
        <f>MAX(Q$7:Q20)</f>
        <v>105.05625321353561</v>
      </c>
      <c r="BI20" s="173">
        <f>MAX(R$7:R20)</f>
        <v>121.31489145227326</v>
      </c>
      <c r="BJ20" s="173">
        <f>MAX(S$7:S20)</f>
        <v>117.13808718721198</v>
      </c>
      <c r="BK20" s="173">
        <f>MAX(T$7:T20)</f>
        <v>113.87529710995051</v>
      </c>
      <c r="BL20" s="173">
        <v>133.88</v>
      </c>
      <c r="BO20" s="178"/>
      <c r="BP20" s="178">
        <f t="shared" ca="1" si="11"/>
        <v>0</v>
      </c>
      <c r="BQ20" s="178">
        <f t="shared" si="12"/>
        <v>0</v>
      </c>
      <c r="BR20" s="178">
        <f t="shared" si="13"/>
        <v>0</v>
      </c>
      <c r="BS20" s="178">
        <f t="shared" si="14"/>
        <v>0</v>
      </c>
      <c r="BT20" s="178">
        <f t="shared" si="15"/>
        <v>-5.4000389693521361E-3</v>
      </c>
      <c r="BU20" s="178">
        <f t="shared" si="16"/>
        <v>-9.281485037605142E-3</v>
      </c>
      <c r="BV20" s="178">
        <f t="shared" si="17"/>
        <v>-0.13538513489067663</v>
      </c>
      <c r="BW20" s="178">
        <f t="shared" si="18"/>
        <v>-1.571753268792165E-2</v>
      </c>
      <c r="BX20" s="178">
        <f t="shared" si="19"/>
        <v>-0.34698226831748197</v>
      </c>
      <c r="BY20" s="178">
        <f t="shared" si="20"/>
        <v>-0.12867246700180635</v>
      </c>
      <c r="BZ20" s="178">
        <f t="shared" si="21"/>
        <v>-4.2490945740773313E-2</v>
      </c>
      <c r="CA20" s="178">
        <f t="shared" si="22"/>
        <v>-4.6032123510035015E-2</v>
      </c>
      <c r="CB20" s="178">
        <f t="shared" si="23"/>
        <v>-0.33091444724842706</v>
      </c>
      <c r="CC20" s="178">
        <f t="shared" si="24"/>
        <v>-4.0252673142487698E-2</v>
      </c>
      <c r="CD20" s="178">
        <f t="shared" si="25"/>
        <v>-4.9893899978886568E-2</v>
      </c>
      <c r="CE20" s="178">
        <f t="shared" si="26"/>
        <v>0</v>
      </c>
      <c r="CF20" s="178">
        <f t="shared" si="27"/>
        <v>-1.827103749999999E-2</v>
      </c>
      <c r="CG20" s="178">
        <f t="shared" si="27"/>
        <v>1.5162832387212439E-2</v>
      </c>
    </row>
    <row r="21" spans="1:85" ht="15">
      <c r="A21" s="170">
        <v>36250</v>
      </c>
      <c r="B21" s="171"/>
      <c r="C21" s="172">
        <f t="shared" ca="1" si="28"/>
        <v>106.55597702792163</v>
      </c>
      <c r="D21" s="182">
        <v>144.14567243290159</v>
      </c>
      <c r="E21" s="173">
        <v>111.929</v>
      </c>
      <c r="F21" s="173">
        <v>111.929</v>
      </c>
      <c r="G21" s="173">
        <v>109.80121715854725</v>
      </c>
      <c r="H21" s="176">
        <v>110.89400000000032</v>
      </c>
      <c r="I21" s="176">
        <v>105.47617359239814</v>
      </c>
      <c r="J21" s="176">
        <v>96.274839712949174</v>
      </c>
      <c r="K21" s="176">
        <v>126.23232788478074</v>
      </c>
      <c r="L21" s="176">
        <v>81.925393969521735</v>
      </c>
      <c r="M21" s="176">
        <v>102.84442376307418</v>
      </c>
      <c r="N21" s="176">
        <v>103.6880924584115</v>
      </c>
      <c r="O21" s="176">
        <v>101.9237715413195</v>
      </c>
      <c r="P21" s="176">
        <v>75.781485518504496</v>
      </c>
      <c r="Q21" s="173">
        <v>101.18040244359425</v>
      </c>
      <c r="R21" s="173">
        <v>116.11111526102664</v>
      </c>
      <c r="S21" s="173">
        <v>115.60161397734964</v>
      </c>
      <c r="T21" s="173">
        <v>110.58170503757644</v>
      </c>
      <c r="U21" s="173">
        <v>137.72999999999999</v>
      </c>
      <c r="X21" s="174">
        <f>SUMPRODUCT($AD$2:$AP$2,'monthly price-series'!AD21:AP21)</f>
        <v>0</v>
      </c>
      <c r="Y21" s="175">
        <f ca="1">SUMPRODUCT($AA$3:$AQ$3,'monthly price-series'!AA21:AQ21)</f>
        <v>2.7949840420297384E-2</v>
      </c>
      <c r="Z21" s="184">
        <f t="shared" si="29"/>
        <v>1.7379535925304349E-2</v>
      </c>
      <c r="AA21" s="173">
        <f t="shared" si="10"/>
        <v>6.0943272420022941E-3</v>
      </c>
      <c r="AB21" s="173">
        <f t="shared" si="10"/>
        <v>6.0943272420022941E-3</v>
      </c>
      <c r="AC21" s="173">
        <f t="shared" si="10"/>
        <v>6.1150000000283162E-5</v>
      </c>
      <c r="AD21" s="173">
        <f t="shared" si="10"/>
        <v>3.450720649284085E-2</v>
      </c>
      <c r="AE21" s="173">
        <f t="shared" si="10"/>
        <v>1.1604281257172264E-2</v>
      </c>
      <c r="AF21" s="173">
        <f t="shared" si="10"/>
        <v>5.3526843624900768E-2</v>
      </c>
      <c r="AG21" s="173">
        <f t="shared" si="10"/>
        <v>5.1016586290645156E-2</v>
      </c>
      <c r="AH21" s="173">
        <f t="shared" si="10"/>
        <v>0.15196424069873277</v>
      </c>
      <c r="AI21" s="173">
        <f t="shared" si="10"/>
        <v>2.2836184377468646E-2</v>
      </c>
      <c r="AJ21" s="173">
        <f t="shared" si="10"/>
        <v>1.4176501278907279E-2</v>
      </c>
      <c r="AK21" s="173">
        <f t="shared" si="10"/>
        <v>1.5652963564911575E-2</v>
      </c>
      <c r="AL21" s="173">
        <f t="shared" si="10"/>
        <v>0.1564523439523435</v>
      </c>
      <c r="AM21" s="173">
        <f t="shared" si="10"/>
        <v>3.5004775342810527E-3</v>
      </c>
      <c r="AN21" s="173">
        <f t="shared" si="10"/>
        <v>7.3666666666667964E-3</v>
      </c>
      <c r="AO21" s="173">
        <f t="shared" si="10"/>
        <v>-1.31167688217985E-2</v>
      </c>
      <c r="AP21" s="173">
        <f t="shared" si="10"/>
        <v>-1.0850000000000005E-2</v>
      </c>
      <c r="AQ21" s="173">
        <f t="shared" si="30"/>
        <v>1.3391214774483065E-2</v>
      </c>
      <c r="AS21" s="177"/>
      <c r="AT21" s="177">
        <f ca="1">MAX(C$7:C21)</f>
        <v>106.55597702792163</v>
      </c>
      <c r="AU21" s="177"/>
      <c r="AV21" s="173">
        <f>MAX(E$7:E21)</f>
        <v>111.929</v>
      </c>
      <c r="AW21" s="173">
        <f>MAX(F$7:F21)</f>
        <v>111.929</v>
      </c>
      <c r="AX21" s="173">
        <f>MAX(G$7:G21)</f>
        <v>109.80121715854725</v>
      </c>
      <c r="AY21" s="173">
        <f>MAX(H$7:H21)</f>
        <v>110.89400000000032</v>
      </c>
      <c r="AZ21" s="173">
        <f>MAX(I$7:I21)</f>
        <v>105.47617359239814</v>
      </c>
      <c r="BA21" s="173">
        <f>MAX(J$7:J21)</f>
        <v>105.69258027099031</v>
      </c>
      <c r="BB21" s="173">
        <f>MAX(K$7:K21)</f>
        <v>126.23232788478074</v>
      </c>
      <c r="BC21" s="173">
        <f>MAX(L$7:L21)</f>
        <v>108.9066919687269</v>
      </c>
      <c r="BD21" s="173">
        <f>MAX(M$7:M21)</f>
        <v>115.39665715737614</v>
      </c>
      <c r="BE21" s="173">
        <f>MAX(N$7:N21)</f>
        <v>106.77570605404007</v>
      </c>
      <c r="BF21" s="173">
        <f>MAX(O$7:O21)</f>
        <v>105.19531415807543</v>
      </c>
      <c r="BG21" s="173">
        <f>MAX(P$7:P21)</f>
        <v>97.938561560420581</v>
      </c>
      <c r="BH21" s="173">
        <f>MAX(Q$7:Q21)</f>
        <v>105.05625321353561</v>
      </c>
      <c r="BI21" s="173">
        <f>MAX(R$7:R21)</f>
        <v>121.31489145227326</v>
      </c>
      <c r="BJ21" s="173">
        <f>MAX(S$7:S21)</f>
        <v>117.13808718721198</v>
      </c>
      <c r="BK21" s="173">
        <f>MAX(T$7:T21)</f>
        <v>113.87529710995051</v>
      </c>
      <c r="BL21" s="173">
        <v>135.91</v>
      </c>
      <c r="BO21" s="178"/>
      <c r="BP21" s="178">
        <f t="shared" ca="1" si="11"/>
        <v>0</v>
      </c>
      <c r="BQ21" s="178">
        <f t="shared" si="12"/>
        <v>0</v>
      </c>
      <c r="BR21" s="178">
        <f t="shared" si="13"/>
        <v>0</v>
      </c>
      <c r="BS21" s="178">
        <f t="shared" si="14"/>
        <v>0</v>
      </c>
      <c r="BT21" s="178">
        <f t="shared" si="15"/>
        <v>0</v>
      </c>
      <c r="BU21" s="178">
        <f t="shared" si="16"/>
        <v>0</v>
      </c>
      <c r="BV21" s="178">
        <f t="shared" si="17"/>
        <v>-8.910503021020523E-2</v>
      </c>
      <c r="BW21" s="178">
        <f t="shared" si="18"/>
        <v>0</v>
      </c>
      <c r="BX21" s="178">
        <f t="shared" si="19"/>
        <v>-0.24774692455953928</v>
      </c>
      <c r="BY21" s="178">
        <f t="shared" si="20"/>
        <v>-0.1087746708050947</v>
      </c>
      <c r="BZ21" s="178">
        <f t="shared" si="21"/>
        <v>-2.8916817408502091E-2</v>
      </c>
      <c r="CA21" s="178">
        <f t="shared" si="22"/>
        <v>-3.1099699097241525E-2</v>
      </c>
      <c r="CB21" s="178">
        <f t="shared" si="23"/>
        <v>-0.22623444421579408</v>
      </c>
      <c r="CC21" s="178">
        <f t="shared" si="24"/>
        <v>-3.6893099186236684E-2</v>
      </c>
      <c r="CD21" s="178">
        <f t="shared" si="25"/>
        <v>-4.2894785042064239E-2</v>
      </c>
      <c r="CE21" s="178">
        <f t="shared" si="26"/>
        <v>-1.31167688217985E-2</v>
      </c>
      <c r="CF21" s="178">
        <f t="shared" si="27"/>
        <v>-2.8922796743124996E-2</v>
      </c>
      <c r="CG21" s="178">
        <f t="shared" si="27"/>
        <v>1.3391214774483065E-2</v>
      </c>
    </row>
    <row r="22" spans="1:85" ht="15">
      <c r="A22" s="170">
        <v>36280</v>
      </c>
      <c r="B22" s="171"/>
      <c r="C22" s="172">
        <f t="shared" ca="1" si="28"/>
        <v>109.50873046132313</v>
      </c>
      <c r="D22" s="182">
        <v>139.66803129948684</v>
      </c>
      <c r="E22" s="173">
        <v>111.77099999999997</v>
      </c>
      <c r="F22" s="173">
        <v>111.77099999999997</v>
      </c>
      <c r="G22" s="173">
        <v>110.18318924074968</v>
      </c>
      <c r="H22" s="176">
        <v>114.10000000000035</v>
      </c>
      <c r="I22" s="176">
        <v>107.01141682030907</v>
      </c>
      <c r="J22" s="176">
        <v>101.48305354798417</v>
      </c>
      <c r="K22" s="176">
        <v>133.51804966663354</v>
      </c>
      <c r="L22" s="176">
        <v>93.998964883427448</v>
      </c>
      <c r="M22" s="176">
        <v>111.68127570515188</v>
      </c>
      <c r="N22" s="176">
        <v>105.56263833708368</v>
      </c>
      <c r="O22" s="176">
        <v>105.38246337269693</v>
      </c>
      <c r="P22" s="176">
        <v>78.491717675106145</v>
      </c>
      <c r="Q22" s="173">
        <v>102.36429075634641</v>
      </c>
      <c r="R22" s="173">
        <v>120.20596725923217</v>
      </c>
      <c r="S22" s="173">
        <v>117.58808279347112</v>
      </c>
      <c r="T22" s="173">
        <v>109.50353341346006</v>
      </c>
      <c r="U22" s="173">
        <v>139.97999999999999</v>
      </c>
      <c r="X22" s="174">
        <f>SUMPRODUCT($AD$2:$AP$2,'monthly price-series'!AD22:AP22)</f>
        <v>0</v>
      </c>
      <c r="Y22" s="175">
        <f ca="1">SUMPRODUCT($AA$3:$AQ$3,'monthly price-series'!AA22:AQ22)</f>
        <v>2.7710819381138545E-2</v>
      </c>
      <c r="Z22" s="184">
        <f t="shared" si="29"/>
        <v>-3.1063306014261705E-2</v>
      </c>
      <c r="AA22" s="173">
        <f t="shared" si="10"/>
        <v>-1.4116091450833087E-3</v>
      </c>
      <c r="AB22" s="173">
        <f t="shared" si="10"/>
        <v>-1.4116091450833087E-3</v>
      </c>
      <c r="AC22" s="173">
        <f t="shared" si="10"/>
        <v>3.4787599999997281E-3</v>
      </c>
      <c r="AD22" s="173">
        <f t="shared" si="10"/>
        <v>2.8910491099608835E-2</v>
      </c>
      <c r="AE22" s="173">
        <f t="shared" si="10"/>
        <v>1.4555355732221716E-2</v>
      </c>
      <c r="AF22" s="173">
        <f t="shared" si="10"/>
        <v>5.4097351401089691E-2</v>
      </c>
      <c r="AG22" s="173">
        <f t="shared" si="10"/>
        <v>5.7716766409496009E-2</v>
      </c>
      <c r="AH22" s="173">
        <f t="shared" si="10"/>
        <v>0.1473727537812925</v>
      </c>
      <c r="AI22" s="173">
        <f t="shared" si="10"/>
        <v>8.5924463560955192E-2</v>
      </c>
      <c r="AJ22" s="173">
        <f t="shared" si="10"/>
        <v>1.8078699629121307E-2</v>
      </c>
      <c r="AK22" s="173">
        <f t="shared" si="10"/>
        <v>3.3934103684294059E-2</v>
      </c>
      <c r="AL22" s="173">
        <f t="shared" si="10"/>
        <v>3.5763777102784E-2</v>
      </c>
      <c r="AM22" s="173">
        <f t="shared" si="10"/>
        <v>1.170076698807509E-2</v>
      </c>
      <c r="AN22" s="173">
        <f t="shared" si="10"/>
        <v>3.5266666666666564E-2</v>
      </c>
      <c r="AO22" s="173">
        <f t="shared" si="10"/>
        <v>1.7183746383598857E-2</v>
      </c>
      <c r="AP22" s="173">
        <f t="shared" si="10"/>
        <v>-9.7500000000000815E-3</v>
      </c>
      <c r="AQ22" s="173">
        <f t="shared" si="30"/>
        <v>1.6336310172075801E-2</v>
      </c>
      <c r="AS22" s="177"/>
      <c r="AT22" s="177">
        <f ca="1">MAX(C$7:C22)</f>
        <v>109.50873046132313</v>
      </c>
      <c r="AU22" s="177"/>
      <c r="AV22" s="173">
        <f>MAX(E$7:E22)</f>
        <v>111.929</v>
      </c>
      <c r="AW22" s="173">
        <f>MAX(F$7:F22)</f>
        <v>111.929</v>
      </c>
      <c r="AX22" s="173">
        <f>MAX(G$7:G22)</f>
        <v>110.18318924074968</v>
      </c>
      <c r="AY22" s="173">
        <f>MAX(H$7:H22)</f>
        <v>114.10000000000035</v>
      </c>
      <c r="AZ22" s="173">
        <f>MAX(I$7:I22)</f>
        <v>107.01141682030907</v>
      </c>
      <c r="BA22" s="173">
        <f>MAX(J$7:J22)</f>
        <v>105.69258027099031</v>
      </c>
      <c r="BB22" s="173">
        <f>MAX(K$7:K22)</f>
        <v>133.51804966663354</v>
      </c>
      <c r="BC22" s="173">
        <f>MAX(L$7:L22)</f>
        <v>108.9066919687269</v>
      </c>
      <c r="BD22" s="173">
        <f>MAX(M$7:M22)</f>
        <v>115.39665715737614</v>
      </c>
      <c r="BE22" s="173">
        <f>MAX(N$7:N22)</f>
        <v>106.77570605404007</v>
      </c>
      <c r="BF22" s="173">
        <f>MAX(O$7:O22)</f>
        <v>105.38246337269693</v>
      </c>
      <c r="BG22" s="173">
        <f>MAX(P$7:P22)</f>
        <v>97.938561560420581</v>
      </c>
      <c r="BH22" s="173">
        <f>MAX(Q$7:Q22)</f>
        <v>105.05625321353561</v>
      </c>
      <c r="BI22" s="173">
        <f>MAX(R$7:R22)</f>
        <v>121.31489145227326</v>
      </c>
      <c r="BJ22" s="173">
        <f>MAX(S$7:S22)</f>
        <v>117.58808279347112</v>
      </c>
      <c r="BK22" s="173">
        <f>MAX(T$7:T22)</f>
        <v>113.87529710995051</v>
      </c>
      <c r="BL22" s="173">
        <v>137.72999999999999</v>
      </c>
      <c r="BO22" s="178"/>
      <c r="BP22" s="178">
        <f t="shared" ca="1" si="11"/>
        <v>0</v>
      </c>
      <c r="BQ22" s="178">
        <f t="shared" si="12"/>
        <v>-1.4116091450833087E-3</v>
      </c>
      <c r="BR22" s="178">
        <f t="shared" si="13"/>
        <v>-1.4116091450833087E-3</v>
      </c>
      <c r="BS22" s="178">
        <f t="shared" si="14"/>
        <v>0</v>
      </c>
      <c r="BT22" s="178">
        <f t="shared" si="15"/>
        <v>0</v>
      </c>
      <c r="BU22" s="178">
        <f t="shared" si="16"/>
        <v>0</v>
      </c>
      <c r="BV22" s="178">
        <f t="shared" si="17"/>
        <v>-3.9828024940001719E-2</v>
      </c>
      <c r="BW22" s="178">
        <f t="shared" si="18"/>
        <v>0</v>
      </c>
      <c r="BX22" s="178">
        <f t="shared" si="19"/>
        <v>-0.13688531729143222</v>
      </c>
      <c r="BY22" s="178">
        <f t="shared" si="20"/>
        <v>-3.2196612482086766E-2</v>
      </c>
      <c r="BZ22" s="178">
        <f t="shared" si="21"/>
        <v>-1.1360896235539238E-2</v>
      </c>
      <c r="CA22" s="178">
        <f t="shared" si="22"/>
        <v>0</v>
      </c>
      <c r="CB22" s="178">
        <f t="shared" si="23"/>
        <v>-0.19856166534891598</v>
      </c>
      <c r="CC22" s="178">
        <f t="shared" si="24"/>
        <v>-2.5624009755207691E-2</v>
      </c>
      <c r="CD22" s="178">
        <f t="shared" si="25"/>
        <v>-9.1408744612144731E-3</v>
      </c>
      <c r="CE22" s="178">
        <f t="shared" si="26"/>
        <v>0</v>
      </c>
      <c r="CF22" s="178">
        <f t="shared" si="27"/>
        <v>-3.8390799474879604E-2</v>
      </c>
      <c r="CG22" s="178">
        <f t="shared" si="27"/>
        <v>1.6336310172075801E-2</v>
      </c>
    </row>
    <row r="23" spans="1:85" ht="15">
      <c r="A23" s="170">
        <v>36311</v>
      </c>
      <c r="B23" s="171"/>
      <c r="C23" s="172">
        <f t="shared" ca="1" si="28"/>
        <v>108.97088758688437</v>
      </c>
      <c r="D23" s="182">
        <v>135.17369074136457</v>
      </c>
      <c r="E23" s="173">
        <v>112.95299999999996</v>
      </c>
      <c r="F23" s="173">
        <v>112.95299999999996</v>
      </c>
      <c r="G23" s="173">
        <v>110.81499727716637</v>
      </c>
      <c r="H23" s="176">
        <v>112.19700000000036</v>
      </c>
      <c r="I23" s="176">
        <v>105.95482910225491</v>
      </c>
      <c r="J23" s="176">
        <v>96.605611002766082</v>
      </c>
      <c r="K23" s="176">
        <v>129.8879514061498</v>
      </c>
      <c r="L23" s="176">
        <v>94.289703809446024</v>
      </c>
      <c r="M23" s="176">
        <v>112.75184146833836</v>
      </c>
      <c r="N23" s="176">
        <v>107.07510172305551</v>
      </c>
      <c r="O23" s="176">
        <v>107.28772978542295</v>
      </c>
      <c r="P23" s="176">
        <v>74.549947540494898</v>
      </c>
      <c r="Q23" s="173">
        <v>104.11463280725752</v>
      </c>
      <c r="R23" s="173">
        <v>118.7234269963683</v>
      </c>
      <c r="S23" s="173">
        <v>115.79874336877353</v>
      </c>
      <c r="T23" s="173">
        <v>109.33380293666919</v>
      </c>
      <c r="U23" s="173">
        <v>141.21</v>
      </c>
      <c r="X23" s="174">
        <f>SUMPRODUCT($AD$2:$AP$2,'monthly price-series'!AD23:AP23)</f>
        <v>0</v>
      </c>
      <c r="Y23" s="175">
        <f ca="1">SUMPRODUCT($AA$3:$AQ$3,'monthly price-series'!AA23:AQ23)</f>
        <v>-4.9114154841628848E-3</v>
      </c>
      <c r="Z23" s="184">
        <f t="shared" si="29"/>
        <v>-3.2178734935306472E-2</v>
      </c>
      <c r="AA23" s="173">
        <f t="shared" si="10"/>
        <v>1.0575193923289478E-2</v>
      </c>
      <c r="AB23" s="173">
        <f t="shared" si="10"/>
        <v>1.0575193923289478E-2</v>
      </c>
      <c r="AC23" s="173">
        <f t="shared" si="10"/>
        <v>5.7341599999995354E-3</v>
      </c>
      <c r="AD23" s="173">
        <f t="shared" si="10"/>
        <v>-1.6678352322523977E-2</v>
      </c>
      <c r="AE23" s="173">
        <f t="shared" si="10"/>
        <v>-9.8735980650397018E-3</v>
      </c>
      <c r="AF23" s="173">
        <f t="shared" si="10"/>
        <v>-4.8061645513178118E-2</v>
      </c>
      <c r="AG23" s="173">
        <f t="shared" si="10"/>
        <v>-2.7188071347262335E-2</v>
      </c>
      <c r="AH23" s="173">
        <f t="shared" si="10"/>
        <v>3.0930013578249049E-3</v>
      </c>
      <c r="AI23" s="173">
        <f t="shared" si="10"/>
        <v>9.5859019914212376E-3</v>
      </c>
      <c r="AJ23" s="173">
        <f t="shared" si="10"/>
        <v>1.4327639113586891E-2</v>
      </c>
      <c r="AK23" s="173">
        <f t="shared" si="10"/>
        <v>1.8079539533896002E-2</v>
      </c>
      <c r="AL23" s="173">
        <f t="shared" si="10"/>
        <v>-5.021893075301357E-2</v>
      </c>
      <c r="AM23" s="173">
        <f t="shared" si="10"/>
        <v>1.7099146958165164E-2</v>
      </c>
      <c r="AN23" s="173">
        <f t="shared" si="10"/>
        <v>-1.233333333333334E-2</v>
      </c>
      <c r="AO23" s="173">
        <f t="shared" si="10"/>
        <v>-1.521701334173753E-2</v>
      </c>
      <c r="AP23" s="173">
        <f t="shared" ref="AP23" si="31">(T23-T22)/T22</f>
        <v>-1.5500000000001062E-3</v>
      </c>
      <c r="AQ23" s="173">
        <f t="shared" si="30"/>
        <v>8.7869695670811428E-3</v>
      </c>
      <c r="AS23" s="177"/>
      <c r="AT23" s="177">
        <f ca="1">MAX(C$7:C23)</f>
        <v>109.50873046132313</v>
      </c>
      <c r="AU23" s="177"/>
      <c r="AV23" s="173">
        <f>MAX(E$7:E23)</f>
        <v>112.95299999999996</v>
      </c>
      <c r="AW23" s="173">
        <f>MAX(F$7:F23)</f>
        <v>112.95299999999996</v>
      </c>
      <c r="AX23" s="173">
        <f>MAX(G$7:G23)</f>
        <v>110.81499727716637</v>
      </c>
      <c r="AY23" s="173">
        <f>MAX(H$7:H23)</f>
        <v>114.10000000000035</v>
      </c>
      <c r="AZ23" s="173">
        <f>MAX(I$7:I23)</f>
        <v>107.01141682030907</v>
      </c>
      <c r="BA23" s="173">
        <f>MAX(J$7:J23)</f>
        <v>105.69258027099031</v>
      </c>
      <c r="BB23" s="173">
        <f>MAX(K$7:K23)</f>
        <v>133.51804966663354</v>
      </c>
      <c r="BC23" s="173">
        <f>MAX(L$7:L23)</f>
        <v>108.9066919687269</v>
      </c>
      <c r="BD23" s="173">
        <f>MAX(M$7:M23)</f>
        <v>115.39665715737614</v>
      </c>
      <c r="BE23" s="173">
        <f>MAX(N$7:N23)</f>
        <v>107.07510172305551</v>
      </c>
      <c r="BF23" s="173">
        <f>MAX(O$7:O23)</f>
        <v>107.28772978542295</v>
      </c>
      <c r="BG23" s="173">
        <f>MAX(P$7:P23)</f>
        <v>97.938561560420581</v>
      </c>
      <c r="BH23" s="173">
        <f>MAX(Q$7:Q23)</f>
        <v>105.05625321353561</v>
      </c>
      <c r="BI23" s="173">
        <f>MAX(R$7:R23)</f>
        <v>121.31489145227326</v>
      </c>
      <c r="BJ23" s="173">
        <f>MAX(S$7:S23)</f>
        <v>117.58808279347112</v>
      </c>
      <c r="BK23" s="173">
        <f>MAX(T$7:T23)</f>
        <v>113.87529710995051</v>
      </c>
      <c r="BL23" s="173">
        <v>139.97999999999999</v>
      </c>
      <c r="BO23" s="178"/>
      <c r="BP23" s="178">
        <f t="shared" ca="1" si="11"/>
        <v>-4.911415484162792E-3</v>
      </c>
      <c r="BQ23" s="178">
        <f t="shared" si="12"/>
        <v>0</v>
      </c>
      <c r="BR23" s="178">
        <f t="shared" si="13"/>
        <v>0</v>
      </c>
      <c r="BS23" s="178">
        <f t="shared" si="14"/>
        <v>0</v>
      </c>
      <c r="BT23" s="178">
        <f t="shared" si="15"/>
        <v>-1.6678352322523977E-2</v>
      </c>
      <c r="BU23" s="178">
        <f t="shared" si="16"/>
        <v>-9.8735980650397018E-3</v>
      </c>
      <c r="BV23" s="178">
        <f t="shared" si="17"/>
        <v>-8.5975470037023452E-2</v>
      </c>
      <c r="BW23" s="178">
        <f t="shared" si="18"/>
        <v>-2.7188071347262335E-2</v>
      </c>
      <c r="BX23" s="178">
        <f t="shared" si="19"/>
        <v>-0.13421570240585601</v>
      </c>
      <c r="BY23" s="178">
        <f t="shared" si="20"/>
        <v>-2.2919344062374586E-2</v>
      </c>
      <c r="BZ23" s="178">
        <f t="shared" si="21"/>
        <v>0</v>
      </c>
      <c r="CA23" s="178">
        <f t="shared" si="22"/>
        <v>0</v>
      </c>
      <c r="CB23" s="178">
        <f t="shared" si="23"/>
        <v>-0.23880904157956928</v>
      </c>
      <c r="CC23" s="178">
        <f t="shared" si="24"/>
        <v>-8.963011505504279E-3</v>
      </c>
      <c r="CD23" s="178">
        <f t="shared" si="25"/>
        <v>-2.1361470342859502E-2</v>
      </c>
      <c r="CE23" s="178">
        <f t="shared" si="26"/>
        <v>-1.521701334173753E-2</v>
      </c>
      <c r="CF23" s="178">
        <f t="shared" si="27"/>
        <v>-3.9881293735693643E-2</v>
      </c>
      <c r="CG23" s="178">
        <f t="shared" si="27"/>
        <v>8.7869695670811428E-3</v>
      </c>
    </row>
    <row r="24" spans="1:85" ht="15">
      <c r="A24" s="170">
        <v>36341</v>
      </c>
      <c r="B24" s="171"/>
      <c r="C24" s="172">
        <f t="shared" ca="1" si="28"/>
        <v>111.41876008612725</v>
      </c>
      <c r="D24" s="182">
        <v>131.58836541801381</v>
      </c>
      <c r="E24" s="173">
        <v>114.05799999999994</v>
      </c>
      <c r="F24" s="173">
        <v>114.05799999999994</v>
      </c>
      <c r="G24" s="173">
        <v>111.76451558133577</v>
      </c>
      <c r="H24" s="176">
        <v>111.68700000000032</v>
      </c>
      <c r="I24" s="176">
        <v>105.72525173734213</v>
      </c>
      <c r="J24" s="176">
        <v>99.409837737244047</v>
      </c>
      <c r="K24" s="176">
        <v>136.58881502793716</v>
      </c>
      <c r="L24" s="176">
        <v>106.19741552671967</v>
      </c>
      <c r="M24" s="176">
        <v>117.59558046480542</v>
      </c>
      <c r="N24" s="176">
        <v>107.53707631673169</v>
      </c>
      <c r="O24" s="176">
        <v>107.70082262448766</v>
      </c>
      <c r="P24" s="176">
        <v>79.904644967706304</v>
      </c>
      <c r="Q24" s="173">
        <v>105.31202886299657</v>
      </c>
      <c r="R24" s="173">
        <v>120.89210826283529</v>
      </c>
      <c r="S24" s="173">
        <v>117.48749942922905</v>
      </c>
      <c r="T24" s="173">
        <v>111.18701089644573</v>
      </c>
      <c r="U24" s="173">
        <v>142.27000000000001</v>
      </c>
      <c r="X24" s="174">
        <f>SUMPRODUCT($AD$2:$AP$2,'monthly price-series'!AD24:AP24)</f>
        <v>0</v>
      </c>
      <c r="Y24" s="175">
        <f ca="1">SUMPRODUCT($AA$3:$AQ$3,'monthly price-series'!AA24:AQ24)</f>
        <v>2.2463545571207128E-2</v>
      </c>
      <c r="Z24" s="184">
        <f t="shared" si="29"/>
        <v>-2.6523839836634804E-2</v>
      </c>
      <c r="AA24" s="173">
        <f t="shared" ref="AA24:AP39" si="32">(E24-E23)/E23</f>
        <v>9.782830026648039E-3</v>
      </c>
      <c r="AB24" s="173">
        <f t="shared" si="32"/>
        <v>9.782830026648039E-3</v>
      </c>
      <c r="AC24" s="173">
        <f t="shared" si="32"/>
        <v>8.5685000000000171E-3</v>
      </c>
      <c r="AD24" s="173">
        <f t="shared" si="32"/>
        <v>-4.5455760849223408E-3</v>
      </c>
      <c r="AE24" s="173">
        <f t="shared" si="32"/>
        <v>-2.1667475362657654E-3</v>
      </c>
      <c r="AF24" s="173">
        <f t="shared" si="32"/>
        <v>2.9027576197387456E-2</v>
      </c>
      <c r="AG24" s="173">
        <f t="shared" si="32"/>
        <v>5.1589570466272654E-2</v>
      </c>
      <c r="AH24" s="173">
        <f t="shared" si="32"/>
        <v>0.12628856848822467</v>
      </c>
      <c r="AI24" s="173">
        <f t="shared" si="32"/>
        <v>4.2959289474906084E-2</v>
      </c>
      <c r="AJ24" s="173">
        <f t="shared" si="32"/>
        <v>4.3144912892172553E-3</v>
      </c>
      <c r="AK24" s="173">
        <f t="shared" si="32"/>
        <v>3.8503269655429809E-3</v>
      </c>
      <c r="AL24" s="173">
        <f t="shared" si="32"/>
        <v>7.1826977803073289E-2</v>
      </c>
      <c r="AM24" s="173">
        <f t="shared" si="32"/>
        <v>1.1500747046341997E-2</v>
      </c>
      <c r="AN24" s="173">
        <f t="shared" si="32"/>
        <v>1.8266666666666632E-2</v>
      </c>
      <c r="AO24" s="173">
        <f t="shared" si="32"/>
        <v>1.458354392566673E-2</v>
      </c>
      <c r="AP24" s="173">
        <f t="shared" si="32"/>
        <v>1.6949999999999979E-2</v>
      </c>
      <c r="AQ24" s="173">
        <f t="shared" si="30"/>
        <v>7.5065505275830483E-3</v>
      </c>
      <c r="AS24" s="177"/>
      <c r="AT24" s="177">
        <f ca="1">MAX(C$7:C24)</f>
        <v>111.41876008612725</v>
      </c>
      <c r="AU24" s="177"/>
      <c r="AV24" s="173">
        <f>MAX(E$7:E24)</f>
        <v>114.05799999999994</v>
      </c>
      <c r="AW24" s="173">
        <f>MAX(F$7:F24)</f>
        <v>114.05799999999994</v>
      </c>
      <c r="AX24" s="173">
        <f>MAX(G$7:G24)</f>
        <v>111.76451558133577</v>
      </c>
      <c r="AY24" s="173">
        <f>MAX(H$7:H24)</f>
        <v>114.10000000000035</v>
      </c>
      <c r="AZ24" s="173">
        <f>MAX(I$7:I24)</f>
        <v>107.01141682030907</v>
      </c>
      <c r="BA24" s="173">
        <f>MAX(J$7:J24)</f>
        <v>105.69258027099031</v>
      </c>
      <c r="BB24" s="173">
        <f>MAX(K$7:K24)</f>
        <v>136.58881502793716</v>
      </c>
      <c r="BC24" s="173">
        <f>MAX(L$7:L24)</f>
        <v>108.9066919687269</v>
      </c>
      <c r="BD24" s="173">
        <f>MAX(M$7:M24)</f>
        <v>117.59558046480542</v>
      </c>
      <c r="BE24" s="173">
        <f>MAX(N$7:N24)</f>
        <v>107.53707631673169</v>
      </c>
      <c r="BF24" s="173">
        <f>MAX(O$7:O24)</f>
        <v>107.70082262448766</v>
      </c>
      <c r="BG24" s="173">
        <f>MAX(P$7:P24)</f>
        <v>97.938561560420581</v>
      </c>
      <c r="BH24" s="173">
        <f>MAX(Q$7:Q24)</f>
        <v>105.31202886299657</v>
      </c>
      <c r="BI24" s="173">
        <f>MAX(R$7:R24)</f>
        <v>121.31489145227326</v>
      </c>
      <c r="BJ24" s="173">
        <f>MAX(S$7:S24)</f>
        <v>117.58808279347112</v>
      </c>
      <c r="BK24" s="173">
        <f>MAX(T$7:T24)</f>
        <v>113.87529710995051</v>
      </c>
      <c r="BL24" s="173">
        <v>141.21</v>
      </c>
      <c r="BO24" s="178"/>
      <c r="BP24" s="178">
        <f t="shared" ca="1" si="11"/>
        <v>0</v>
      </c>
      <c r="BQ24" s="178">
        <f t="shared" si="12"/>
        <v>0</v>
      </c>
      <c r="BR24" s="178">
        <f t="shared" si="13"/>
        <v>0</v>
      </c>
      <c r="BS24" s="178">
        <f t="shared" si="14"/>
        <v>0</v>
      </c>
      <c r="BT24" s="178">
        <f t="shared" si="15"/>
        <v>-2.1148115687993144E-2</v>
      </c>
      <c r="BU24" s="178">
        <f t="shared" si="16"/>
        <v>-1.2018952007023964E-2</v>
      </c>
      <c r="BV24" s="178">
        <f t="shared" si="17"/>
        <v>-5.9443553347241898E-2</v>
      </c>
      <c r="BW24" s="178">
        <f t="shared" si="18"/>
        <v>0</v>
      </c>
      <c r="BX24" s="178">
        <f t="shared" si="19"/>
        <v>-2.4877042843108477E-2</v>
      </c>
      <c r="BY24" s="178">
        <f t="shared" si="20"/>
        <v>0</v>
      </c>
      <c r="BZ24" s="178">
        <f t="shared" si="21"/>
        <v>0</v>
      </c>
      <c r="CA24" s="178">
        <f t="shared" si="22"/>
        <v>0</v>
      </c>
      <c r="CB24" s="178">
        <f t="shared" si="23"/>
        <v>-0.1841349955052049</v>
      </c>
      <c r="CC24" s="178">
        <f t="shared" si="24"/>
        <v>0</v>
      </c>
      <c r="CD24" s="178">
        <f t="shared" si="25"/>
        <v>-3.4850065344557701E-3</v>
      </c>
      <c r="CE24" s="178">
        <f t="shared" si="26"/>
        <v>-8.5538739855748746E-4</v>
      </c>
      <c r="CF24" s="178">
        <f t="shared" si="27"/>
        <v>-2.3607281664513674E-2</v>
      </c>
      <c r="CG24" s="178">
        <f t="shared" si="27"/>
        <v>7.5065505275830483E-3</v>
      </c>
    </row>
    <row r="25" spans="1:85" ht="15">
      <c r="A25" s="170">
        <v>36371</v>
      </c>
      <c r="B25" s="171"/>
      <c r="C25" s="172">
        <f t="shared" ca="1" si="28"/>
        <v>110.91353962267814</v>
      </c>
      <c r="D25" s="182">
        <v>130.52660642826893</v>
      </c>
      <c r="E25" s="173">
        <v>114.96899999999991</v>
      </c>
      <c r="F25" s="173">
        <v>114.96899999999991</v>
      </c>
      <c r="G25" s="173">
        <v>112.37706559717273</v>
      </c>
      <c r="H25" s="176">
        <v>111.02400000000033</v>
      </c>
      <c r="I25" s="176">
        <v>105.83782442206774</v>
      </c>
      <c r="J25" s="176">
        <v>98.005812397231495</v>
      </c>
      <c r="K25" s="176">
        <v>133.97665938217656</v>
      </c>
      <c r="L25" s="176">
        <v>99.241602516995613</v>
      </c>
      <c r="M25" s="176">
        <v>115.39911286196823</v>
      </c>
      <c r="N25" s="176">
        <v>107.65329948405072</v>
      </c>
      <c r="O25" s="176">
        <v>106.1721623791114</v>
      </c>
      <c r="P25" s="176">
        <v>82.630788467693108</v>
      </c>
      <c r="Q25" s="173">
        <v>106.83927528780202</v>
      </c>
      <c r="R25" s="173">
        <v>121.0452382666349</v>
      </c>
      <c r="S25" s="173">
        <v>116.76888070377964</v>
      </c>
      <c r="T25" s="173">
        <v>112.94932501915439</v>
      </c>
      <c r="U25" s="173">
        <v>142.97</v>
      </c>
      <c r="X25" s="174">
        <f>SUMPRODUCT($AD$2:$AP$2,'monthly price-series'!AD25:AP25)</f>
        <v>0</v>
      </c>
      <c r="Y25" s="175">
        <f ca="1">SUMPRODUCT($AA$3:$AQ$3,'monthly price-series'!AA25:AQ25)</f>
        <v>-4.534429058971467E-3</v>
      </c>
      <c r="Z25" s="184">
        <f t="shared" si="29"/>
        <v>-8.0687907807959151E-3</v>
      </c>
      <c r="AA25" s="173">
        <f t="shared" si="32"/>
        <v>7.987164425116813E-3</v>
      </c>
      <c r="AB25" s="173">
        <f t="shared" si="32"/>
        <v>7.987164425116813E-3</v>
      </c>
      <c r="AC25" s="173">
        <f t="shared" si="32"/>
        <v>5.4807200000001827E-3</v>
      </c>
      <c r="AD25" s="173">
        <f t="shared" si="32"/>
        <v>-5.9362325069166047E-3</v>
      </c>
      <c r="AE25" s="173">
        <f t="shared" si="32"/>
        <v>1.0647662963742602E-3</v>
      </c>
      <c r="AF25" s="173">
        <f t="shared" si="32"/>
        <v>-1.4123605590460912E-2</v>
      </c>
      <c r="AG25" s="173">
        <f t="shared" si="32"/>
        <v>-1.9124228035994881E-2</v>
      </c>
      <c r="AH25" s="173">
        <f t="shared" si="32"/>
        <v>-6.549889161826114E-2</v>
      </c>
      <c r="AI25" s="173">
        <f t="shared" si="32"/>
        <v>-1.8678147547343905E-2</v>
      </c>
      <c r="AJ25" s="173">
        <f t="shared" si="32"/>
        <v>1.080772988254951E-3</v>
      </c>
      <c r="AK25" s="173">
        <f t="shared" si="32"/>
        <v>-1.4193580031474065E-2</v>
      </c>
      <c r="AL25" s="173">
        <f t="shared" si="32"/>
        <v>3.4117459643160708E-2</v>
      </c>
      <c r="AM25" s="173">
        <f t="shared" si="32"/>
        <v>1.4502108081046404E-2</v>
      </c>
      <c r="AN25" s="173">
        <f t="shared" si="32"/>
        <v>1.2666666666667653E-3</v>
      </c>
      <c r="AO25" s="173">
        <f t="shared" si="32"/>
        <v>-6.1165547734061479E-3</v>
      </c>
      <c r="AP25" s="173">
        <f t="shared" si="32"/>
        <v>1.5849999999999951E-2</v>
      </c>
      <c r="AQ25" s="173">
        <f t="shared" si="30"/>
        <v>4.9202221128838725E-3</v>
      </c>
      <c r="AS25" s="177"/>
      <c r="AT25" s="177">
        <f ca="1">MAX(C$7:C25)</f>
        <v>111.41876008612725</v>
      </c>
      <c r="AU25" s="177"/>
      <c r="AV25" s="173">
        <f>MAX(E$7:E25)</f>
        <v>114.96899999999991</v>
      </c>
      <c r="AW25" s="173">
        <f>MAX(F$7:F25)</f>
        <v>114.96899999999991</v>
      </c>
      <c r="AX25" s="173">
        <f>MAX(G$7:G25)</f>
        <v>112.37706559717273</v>
      </c>
      <c r="AY25" s="173">
        <f>MAX(H$7:H25)</f>
        <v>114.10000000000035</v>
      </c>
      <c r="AZ25" s="173">
        <f>MAX(I$7:I25)</f>
        <v>107.01141682030907</v>
      </c>
      <c r="BA25" s="173">
        <f>MAX(J$7:J25)</f>
        <v>105.69258027099031</v>
      </c>
      <c r="BB25" s="173">
        <f>MAX(K$7:K25)</f>
        <v>136.58881502793716</v>
      </c>
      <c r="BC25" s="173">
        <f>MAX(L$7:L25)</f>
        <v>108.9066919687269</v>
      </c>
      <c r="BD25" s="173">
        <f>MAX(M$7:M25)</f>
        <v>117.59558046480542</v>
      </c>
      <c r="BE25" s="173">
        <f>MAX(N$7:N25)</f>
        <v>107.65329948405072</v>
      </c>
      <c r="BF25" s="173">
        <f>MAX(O$7:O25)</f>
        <v>107.70082262448766</v>
      </c>
      <c r="BG25" s="173">
        <f>MAX(P$7:P25)</f>
        <v>97.938561560420581</v>
      </c>
      <c r="BH25" s="173">
        <f>MAX(Q$7:Q25)</f>
        <v>106.83927528780202</v>
      </c>
      <c r="BI25" s="173">
        <f>MAX(R$7:R25)</f>
        <v>121.31489145227326</v>
      </c>
      <c r="BJ25" s="173">
        <f>MAX(S$7:S25)</f>
        <v>117.58808279347112</v>
      </c>
      <c r="BK25" s="173">
        <f>MAX(T$7:T25)</f>
        <v>113.87529710995051</v>
      </c>
      <c r="BL25" s="173">
        <v>142.27000000000001</v>
      </c>
      <c r="BO25" s="178"/>
      <c r="BP25" s="178">
        <f t="shared" ca="1" si="11"/>
        <v>-4.5344290589714722E-3</v>
      </c>
      <c r="BQ25" s="178">
        <f t="shared" si="12"/>
        <v>0</v>
      </c>
      <c r="BR25" s="178">
        <f t="shared" si="13"/>
        <v>0</v>
      </c>
      <c r="BS25" s="178">
        <f t="shared" si="14"/>
        <v>0</v>
      </c>
      <c r="BT25" s="178">
        <f t="shared" si="15"/>
        <v>-2.6958808063102649E-2</v>
      </c>
      <c r="BU25" s="178">
        <f t="shared" si="16"/>
        <v>-1.0966983085664522E-2</v>
      </c>
      <c r="BV25" s="178">
        <f t="shared" si="17"/>
        <v>-7.2727601635330846E-2</v>
      </c>
      <c r="BW25" s="178">
        <f t="shared" si="18"/>
        <v>-1.9124228035994881E-2</v>
      </c>
      <c r="BX25" s="178">
        <f t="shared" si="19"/>
        <v>-8.8746515728406014E-2</v>
      </c>
      <c r="BY25" s="178">
        <f t="shared" si="20"/>
        <v>-1.8678147547343905E-2</v>
      </c>
      <c r="BZ25" s="178">
        <f t="shared" si="21"/>
        <v>0</v>
      </c>
      <c r="CA25" s="178">
        <f t="shared" si="22"/>
        <v>-1.4193580031474065E-2</v>
      </c>
      <c r="CB25" s="178">
        <f t="shared" si="23"/>
        <v>-0.15629975414008659</v>
      </c>
      <c r="CC25" s="178">
        <f t="shared" si="24"/>
        <v>0</v>
      </c>
      <c r="CD25" s="178">
        <f t="shared" si="25"/>
        <v>-2.222754209399316E-3</v>
      </c>
      <c r="CE25" s="178">
        <f t="shared" si="26"/>
        <v>-6.9667101480878771E-3</v>
      </c>
      <c r="CF25" s="178">
        <f t="shared" si="27"/>
        <v>-8.1314570788962644E-3</v>
      </c>
      <c r="CG25" s="178">
        <f t="shared" si="27"/>
        <v>4.9202221128838725E-3</v>
      </c>
    </row>
    <row r="26" spans="1:85" ht="15">
      <c r="A26" s="170">
        <v>36403</v>
      </c>
      <c r="B26" s="171"/>
      <c r="C26" s="172">
        <f t="shared" ca="1" si="28"/>
        <v>111.70307475530514</v>
      </c>
      <c r="D26" s="182">
        <v>129.68710394092213</v>
      </c>
      <c r="E26" s="173">
        <v>117.336</v>
      </c>
      <c r="F26" s="173">
        <v>117.336</v>
      </c>
      <c r="G26" s="173">
        <v>112.67187559106041</v>
      </c>
      <c r="H26" s="176">
        <v>110.69300000000028</v>
      </c>
      <c r="I26" s="176">
        <v>104.9283789533399</v>
      </c>
      <c r="J26" s="176">
        <v>97.694160835149745</v>
      </c>
      <c r="K26" s="176">
        <v>134.22857329718408</v>
      </c>
      <c r="L26" s="176">
        <v>101.23361830862169</v>
      </c>
      <c r="M26" s="176">
        <v>113.39941053177094</v>
      </c>
      <c r="N26" s="176">
        <v>108.34363378276284</v>
      </c>
      <c r="O26" s="176">
        <v>107.0829939784317</v>
      </c>
      <c r="P26" s="176">
        <v>88.23794587661537</v>
      </c>
      <c r="Q26" s="173">
        <v>108.07850177343587</v>
      </c>
      <c r="R26" s="173">
        <v>119.97600532861296</v>
      </c>
      <c r="S26" s="173">
        <v>116.28815053244134</v>
      </c>
      <c r="T26" s="173">
        <v>113.37288498797621</v>
      </c>
      <c r="U26" s="173">
        <v>142.38</v>
      </c>
      <c r="X26" s="174">
        <f>SUMPRODUCT($AD$2:$AP$2,'monthly price-series'!AD26:AP26)</f>
        <v>0</v>
      </c>
      <c r="Y26" s="175">
        <f ca="1">SUMPRODUCT($AA$3:$AQ$3,'monthly price-series'!AA26:AQ26)</f>
        <v>7.1184738609276314E-3</v>
      </c>
      <c r="Z26" s="184">
        <f t="shared" si="29"/>
        <v>-6.4316579609242789E-3</v>
      </c>
      <c r="AA26" s="173">
        <f t="shared" si="32"/>
        <v>2.0588158547087402E-2</v>
      </c>
      <c r="AB26" s="173">
        <f t="shared" si="32"/>
        <v>2.0588158547087402E-2</v>
      </c>
      <c r="AC26" s="173">
        <f t="shared" si="32"/>
        <v>2.6234000000005279E-3</v>
      </c>
      <c r="AD26" s="173">
        <f t="shared" si="32"/>
        <v>-2.9813373684973044E-3</v>
      </c>
      <c r="AE26" s="173">
        <f t="shared" si="32"/>
        <v>-8.5928208907723388E-3</v>
      </c>
      <c r="AF26" s="173">
        <f t="shared" si="32"/>
        <v>-3.1799293782554588E-3</v>
      </c>
      <c r="AG26" s="173">
        <f t="shared" si="32"/>
        <v>1.8802821041306959E-3</v>
      </c>
      <c r="AH26" s="173">
        <f t="shared" si="32"/>
        <v>2.0072386389416989E-2</v>
      </c>
      <c r="AI26" s="173">
        <f t="shared" si="32"/>
        <v>-1.7328576282810669E-2</v>
      </c>
      <c r="AJ26" s="173">
        <f t="shared" si="32"/>
        <v>6.4125698145869854E-3</v>
      </c>
      <c r="AK26" s="173">
        <f t="shared" si="32"/>
        <v>8.5788174499825676E-3</v>
      </c>
      <c r="AL26" s="173">
        <f t="shared" si="32"/>
        <v>6.7857968112146755E-2</v>
      </c>
      <c r="AM26" s="173">
        <f t="shared" si="32"/>
        <v>1.1598978767832713E-2</v>
      </c>
      <c r="AN26" s="173">
        <f t="shared" si="32"/>
        <v>-8.833333333333325E-3</v>
      </c>
      <c r="AO26" s="173">
        <f t="shared" si="32"/>
        <v>-4.1169373932583029E-3</v>
      </c>
      <c r="AP26" s="173">
        <f t="shared" si="32"/>
        <v>3.7499999999999218E-3</v>
      </c>
      <c r="AQ26" s="173">
        <f t="shared" si="30"/>
        <v>-4.1267398754983803E-3</v>
      </c>
      <c r="AS26" s="177"/>
      <c r="AT26" s="177">
        <f ca="1">MAX(C$7:C26)</f>
        <v>111.70307475530514</v>
      </c>
      <c r="AU26" s="177"/>
      <c r="AV26" s="173">
        <f>MAX(E$7:E26)</f>
        <v>117.336</v>
      </c>
      <c r="AW26" s="173">
        <f>MAX(F$7:F26)</f>
        <v>117.336</v>
      </c>
      <c r="AX26" s="173">
        <f>MAX(G$7:G26)</f>
        <v>112.67187559106041</v>
      </c>
      <c r="AY26" s="173">
        <f>MAX(H$7:H26)</f>
        <v>114.10000000000035</v>
      </c>
      <c r="AZ26" s="173">
        <f>MAX(I$7:I26)</f>
        <v>107.01141682030907</v>
      </c>
      <c r="BA26" s="173">
        <f>MAX(J$7:J26)</f>
        <v>105.69258027099031</v>
      </c>
      <c r="BB26" s="173">
        <f>MAX(K$7:K26)</f>
        <v>136.58881502793716</v>
      </c>
      <c r="BC26" s="173">
        <f>MAX(L$7:L26)</f>
        <v>108.9066919687269</v>
      </c>
      <c r="BD26" s="173">
        <f>MAX(M$7:M26)</f>
        <v>117.59558046480542</v>
      </c>
      <c r="BE26" s="173">
        <f>MAX(N$7:N26)</f>
        <v>108.34363378276284</v>
      </c>
      <c r="BF26" s="173">
        <f>MAX(O$7:O26)</f>
        <v>107.70082262448766</v>
      </c>
      <c r="BG26" s="173">
        <f>MAX(P$7:P26)</f>
        <v>97.938561560420581</v>
      </c>
      <c r="BH26" s="173">
        <f>MAX(Q$7:Q26)</f>
        <v>108.07850177343587</v>
      </c>
      <c r="BI26" s="173">
        <f>MAX(R$7:R26)</f>
        <v>121.31489145227326</v>
      </c>
      <c r="BJ26" s="173">
        <f>MAX(S$7:S26)</f>
        <v>117.58808279347112</v>
      </c>
      <c r="BK26" s="173">
        <f>MAX(T$7:T26)</f>
        <v>113.87529710995051</v>
      </c>
      <c r="BL26" s="173">
        <v>142.97</v>
      </c>
      <c r="BO26" s="178"/>
      <c r="BP26" s="178">
        <f t="shared" ca="1" si="11"/>
        <v>0</v>
      </c>
      <c r="BQ26" s="178">
        <f t="shared" si="12"/>
        <v>0</v>
      </c>
      <c r="BR26" s="178">
        <f t="shared" si="13"/>
        <v>0</v>
      </c>
      <c r="BS26" s="178">
        <f t="shared" si="14"/>
        <v>0</v>
      </c>
      <c r="BT26" s="178">
        <f t="shared" si="15"/>
        <v>-2.985977212971128E-2</v>
      </c>
      <c r="BU26" s="178">
        <f t="shared" si="16"/>
        <v>-1.9465566655069617E-2</v>
      </c>
      <c r="BV26" s="178">
        <f t="shared" si="17"/>
        <v>-7.5676262376536046E-2</v>
      </c>
      <c r="BW26" s="178">
        <f t="shared" si="18"/>
        <v>-1.7279904875595581E-2</v>
      </c>
      <c r="BX26" s="178">
        <f t="shared" si="19"/>
        <v>-7.0455483693404056E-2</v>
      </c>
      <c r="BY26" s="178">
        <f t="shared" si="20"/>
        <v>-3.5683058125558831E-2</v>
      </c>
      <c r="BZ26" s="178">
        <f t="shared" si="21"/>
        <v>0</v>
      </c>
      <c r="CA26" s="178">
        <f t="shared" si="22"/>
        <v>-5.7365267135432319E-3</v>
      </c>
      <c r="CB26" s="178">
        <f t="shared" si="23"/>
        <v>-9.9047969760314228E-2</v>
      </c>
      <c r="CC26" s="178">
        <f t="shared" si="24"/>
        <v>0</v>
      </c>
      <c r="CD26" s="178">
        <f t="shared" si="25"/>
        <v>-1.1036453213882946E-2</v>
      </c>
      <c r="CE26" s="178">
        <f t="shared" si="26"/>
        <v>-1.1054966031829525E-2</v>
      </c>
      <c r="CF26" s="178">
        <f t="shared" si="27"/>
        <v>-4.4119500429422032E-3</v>
      </c>
      <c r="CG26" s="178">
        <f t="shared" si="27"/>
        <v>-4.1267398754983803E-3</v>
      </c>
    </row>
    <row r="27" spans="1:85" ht="15">
      <c r="A27" s="170">
        <v>36433</v>
      </c>
      <c r="B27" s="171"/>
      <c r="C27" s="172">
        <f t="shared" ca="1" si="28"/>
        <v>112.10850530348172</v>
      </c>
      <c r="D27" s="182">
        <v>130.11211298767157</v>
      </c>
      <c r="E27" s="173">
        <v>118.87400000000002</v>
      </c>
      <c r="F27" s="173">
        <v>118.87400000000002</v>
      </c>
      <c r="G27" s="173">
        <v>113.47264024447979</v>
      </c>
      <c r="H27" s="176">
        <v>109.41300000000021</v>
      </c>
      <c r="I27" s="176">
        <v>104.79187349312147</v>
      </c>
      <c r="J27" s="176">
        <v>100.54618688896537</v>
      </c>
      <c r="K27" s="176">
        <v>132.801167570036</v>
      </c>
      <c r="L27" s="176">
        <v>96.965068945145333</v>
      </c>
      <c r="M27" s="176">
        <v>112.92374308528127</v>
      </c>
      <c r="N27" s="176">
        <v>107.31865411204581</v>
      </c>
      <c r="O27" s="176">
        <v>105.54009382596975</v>
      </c>
      <c r="P27" s="176">
        <v>93.815402111218731</v>
      </c>
      <c r="Q27" s="173">
        <v>108.47850525930501</v>
      </c>
      <c r="R27" s="173">
        <v>120.87182616839993</v>
      </c>
      <c r="S27" s="173">
        <v>116.23970679317193</v>
      </c>
      <c r="T27" s="173">
        <v>113.96809263416309</v>
      </c>
      <c r="U27" s="173">
        <v>143.43</v>
      </c>
      <c r="X27" s="174">
        <f>SUMPRODUCT($AD$2:$AP$2,'monthly price-series'!AD27:AP27)</f>
        <v>0</v>
      </c>
      <c r="Y27" s="175">
        <f ca="1">SUMPRODUCT($AA$3:$AQ$3,'monthly price-series'!AA27:AQ27)</f>
        <v>3.6295379430217847E-3</v>
      </c>
      <c r="Z27" s="184">
        <f t="shared" si="29"/>
        <v>3.2771882001702089E-3</v>
      </c>
      <c r="AA27" s="173">
        <f t="shared" si="32"/>
        <v>1.3107656644167392E-2</v>
      </c>
      <c r="AB27" s="173">
        <f t="shared" si="32"/>
        <v>1.3107656644167392E-2</v>
      </c>
      <c r="AC27" s="173">
        <f t="shared" si="32"/>
        <v>7.1070499999993991E-3</v>
      </c>
      <c r="AD27" s="173">
        <f t="shared" si="32"/>
        <v>-1.1563513501306036E-2</v>
      </c>
      <c r="AE27" s="173">
        <f t="shared" si="32"/>
        <v>-1.3009393796041783E-3</v>
      </c>
      <c r="AF27" s="173">
        <f t="shared" si="32"/>
        <v>2.919341370492104E-2</v>
      </c>
      <c r="AG27" s="173">
        <f t="shared" si="32"/>
        <v>-1.0634142135950342E-2</v>
      </c>
      <c r="AH27" s="173">
        <f t="shared" si="32"/>
        <v>-4.2165334350326357E-2</v>
      </c>
      <c r="AI27" s="173">
        <f t="shared" si="32"/>
        <v>-4.1946200977508539E-3</v>
      </c>
      <c r="AJ27" s="173">
        <f t="shared" si="32"/>
        <v>-9.4604512967710868E-3</v>
      </c>
      <c r="AK27" s="173">
        <f t="shared" si="32"/>
        <v>-1.4408451754465508E-2</v>
      </c>
      <c r="AL27" s="173">
        <f t="shared" si="32"/>
        <v>6.3209271013656795E-2</v>
      </c>
      <c r="AM27" s="173">
        <f t="shared" si="32"/>
        <v>3.7010458074970289E-3</v>
      </c>
      <c r="AN27" s="173">
        <f t="shared" si="32"/>
        <v>7.4666666666666796E-3</v>
      </c>
      <c r="AO27" s="173">
        <f t="shared" si="32"/>
        <v>-4.1658362479406191E-4</v>
      </c>
      <c r="AP27" s="173">
        <f t="shared" si="32"/>
        <v>5.2500000000000298E-3</v>
      </c>
      <c r="AQ27" s="173">
        <f t="shared" si="30"/>
        <v>7.3746312684366579E-3</v>
      </c>
      <c r="AS27" s="177"/>
      <c r="AT27" s="177">
        <f ca="1">MAX(C$7:C27)</f>
        <v>112.10850530348172</v>
      </c>
      <c r="AU27" s="177"/>
      <c r="AV27" s="173">
        <f>MAX(E$7:E27)</f>
        <v>118.87400000000002</v>
      </c>
      <c r="AW27" s="173">
        <f>MAX(F$7:F27)</f>
        <v>118.87400000000002</v>
      </c>
      <c r="AX27" s="173">
        <f>MAX(G$7:G27)</f>
        <v>113.47264024447979</v>
      </c>
      <c r="AY27" s="173">
        <f>MAX(H$7:H27)</f>
        <v>114.10000000000035</v>
      </c>
      <c r="AZ27" s="173">
        <f>MAX(I$7:I27)</f>
        <v>107.01141682030907</v>
      </c>
      <c r="BA27" s="173">
        <f>MAX(J$7:J27)</f>
        <v>105.69258027099031</v>
      </c>
      <c r="BB27" s="173">
        <f>MAX(K$7:K27)</f>
        <v>136.58881502793716</v>
      </c>
      <c r="BC27" s="173">
        <f>MAX(L$7:L27)</f>
        <v>108.9066919687269</v>
      </c>
      <c r="BD27" s="173">
        <f>MAX(M$7:M27)</f>
        <v>117.59558046480542</v>
      </c>
      <c r="BE27" s="173">
        <f>MAX(N$7:N27)</f>
        <v>108.34363378276284</v>
      </c>
      <c r="BF27" s="173">
        <f>MAX(O$7:O27)</f>
        <v>107.70082262448766</v>
      </c>
      <c r="BG27" s="173">
        <f>MAX(P$7:P27)</f>
        <v>97.938561560420581</v>
      </c>
      <c r="BH27" s="173">
        <f>MAX(Q$7:Q27)</f>
        <v>108.47850525930501</v>
      </c>
      <c r="BI27" s="173">
        <f>MAX(R$7:R27)</f>
        <v>121.31489145227326</v>
      </c>
      <c r="BJ27" s="173">
        <f>MAX(S$7:S27)</f>
        <v>117.58808279347112</v>
      </c>
      <c r="BK27" s="173">
        <f>MAX(T$7:T27)</f>
        <v>113.96809263416309</v>
      </c>
      <c r="BL27" s="173">
        <v>142.38</v>
      </c>
      <c r="BO27" s="178"/>
      <c r="BP27" s="178">
        <f t="shared" ca="1" si="11"/>
        <v>0</v>
      </c>
      <c r="BQ27" s="178">
        <f t="shared" si="12"/>
        <v>0</v>
      </c>
      <c r="BR27" s="178">
        <f t="shared" si="13"/>
        <v>0</v>
      </c>
      <c r="BS27" s="178">
        <f t="shared" si="14"/>
        <v>0</v>
      </c>
      <c r="BT27" s="178">
        <f t="shared" si="15"/>
        <v>-4.107800175284948E-2</v>
      </c>
      <c r="BU27" s="178">
        <f t="shared" si="16"/>
        <v>-2.0741182512465903E-2</v>
      </c>
      <c r="BV27" s="178">
        <f t="shared" si="17"/>
        <v>-4.869209710681538E-2</v>
      </c>
      <c r="BW27" s="178">
        <f t="shared" si="18"/>
        <v>-2.7730290047003139E-2</v>
      </c>
      <c r="BX27" s="178">
        <f t="shared" si="19"/>
        <v>-0.10965003901698407</v>
      </c>
      <c r="BY27" s="178">
        <f t="shared" si="20"/>
        <v>-3.9728001350547007E-2</v>
      </c>
      <c r="BZ27" s="178">
        <f t="shared" si="21"/>
        <v>-9.4604512967710868E-3</v>
      </c>
      <c r="CA27" s="178">
        <f t="shared" si="22"/>
        <v>-2.006232399961845E-2</v>
      </c>
      <c r="CB27" s="178">
        <f t="shared" si="23"/>
        <v>-4.209944871058962E-2</v>
      </c>
      <c r="CC27" s="178">
        <f t="shared" si="24"/>
        <v>0</v>
      </c>
      <c r="CD27" s="178">
        <f t="shared" si="25"/>
        <v>-3.6521920645465936E-3</v>
      </c>
      <c r="CE27" s="178">
        <f t="shared" si="26"/>
        <v>-1.1466944338802071E-2</v>
      </c>
      <c r="CF27" s="178">
        <f t="shared" si="27"/>
        <v>0</v>
      </c>
      <c r="CG27" s="178">
        <f t="shared" si="27"/>
        <v>7.3746312684366579E-3</v>
      </c>
    </row>
    <row r="28" spans="1:85" ht="15">
      <c r="A28" s="170">
        <v>36462</v>
      </c>
      <c r="B28" s="171"/>
      <c r="C28" s="172">
        <f t="shared" ca="1" si="28"/>
        <v>113.86252920456603</v>
      </c>
      <c r="D28" s="182">
        <v>130.27996672099064</v>
      </c>
      <c r="E28" s="173">
        <v>118.79500000000003</v>
      </c>
      <c r="F28" s="173">
        <v>118.79500000000003</v>
      </c>
      <c r="G28" s="173">
        <v>116.86903863287259</v>
      </c>
      <c r="H28" s="176">
        <v>109.60100000000023</v>
      </c>
      <c r="I28" s="176">
        <v>104.34246915331151</v>
      </c>
      <c r="J28" s="176">
        <v>103.77805820045121</v>
      </c>
      <c r="K28" s="176">
        <v>139.81090390115466</v>
      </c>
      <c r="L28" s="176">
        <v>100.05046861733031</v>
      </c>
      <c r="M28" s="176">
        <v>113.56374967861355</v>
      </c>
      <c r="N28" s="176">
        <v>106.33038519607466</v>
      </c>
      <c r="O28" s="176">
        <v>105.08788982977687</v>
      </c>
      <c r="P28" s="176">
        <v>89.698607199370969</v>
      </c>
      <c r="Q28" s="173">
        <v>109.3569442870961</v>
      </c>
      <c r="R28" s="173">
        <v>119.56238138490893</v>
      </c>
      <c r="S28" s="173">
        <v>111.23944992047333</v>
      </c>
      <c r="T28" s="173">
        <v>114.09915594069237</v>
      </c>
      <c r="U28" s="173">
        <v>144.74</v>
      </c>
      <c r="X28" s="174">
        <f>SUMPRODUCT($AD$2:$AP$2,'monthly price-series'!AD28:AP28)</f>
        <v>0</v>
      </c>
      <c r="Y28" s="175">
        <f ca="1">SUMPRODUCT($AA$3:$AQ$3,'monthly price-series'!AA28:AQ28)</f>
        <v>1.5645770107594412E-2</v>
      </c>
      <c r="Z28" s="184">
        <f t="shared" si="29"/>
        <v>1.2900699978255063E-3</v>
      </c>
      <c r="AA28" s="173">
        <f t="shared" si="32"/>
        <v>-6.6456920773250248E-4</v>
      </c>
      <c r="AB28" s="173">
        <f t="shared" si="32"/>
        <v>-6.6456920773250248E-4</v>
      </c>
      <c r="AC28" s="173">
        <f t="shared" si="32"/>
        <v>2.9931429999999707E-2</v>
      </c>
      <c r="AD28" s="173">
        <f t="shared" si="32"/>
        <v>1.7182601701810228E-3</v>
      </c>
      <c r="AE28" s="173">
        <f t="shared" si="32"/>
        <v>-4.2885418957554766E-3</v>
      </c>
      <c r="AF28" s="173">
        <f t="shared" si="32"/>
        <v>3.2143151436014671E-2</v>
      </c>
      <c r="AG28" s="173">
        <f t="shared" si="32"/>
        <v>5.2783695048629002E-2</v>
      </c>
      <c r="AH28" s="173">
        <f t="shared" si="32"/>
        <v>3.1819702762552936E-2</v>
      </c>
      <c r="AI28" s="173">
        <f t="shared" si="32"/>
        <v>5.6675998850740667E-3</v>
      </c>
      <c r="AJ28" s="173">
        <f t="shared" si="32"/>
        <v>-9.2087337858276479E-3</v>
      </c>
      <c r="AK28" s="173">
        <f t="shared" si="32"/>
        <v>-4.2846654745118925E-3</v>
      </c>
      <c r="AL28" s="173">
        <f t="shared" si="32"/>
        <v>-4.3881866081725861E-2</v>
      </c>
      <c r="AM28" s="173">
        <f t="shared" si="32"/>
        <v>8.0978164816272527E-3</v>
      </c>
      <c r="AN28" s="173">
        <f t="shared" si="32"/>
        <v>-1.0833333333333363E-2</v>
      </c>
      <c r="AO28" s="173">
        <f t="shared" si="32"/>
        <v>-4.301677121050964E-2</v>
      </c>
      <c r="AP28" s="173">
        <f t="shared" si="32"/>
        <v>1.1499999999999757E-3</v>
      </c>
      <c r="AQ28" s="173">
        <f t="shared" si="30"/>
        <v>9.1333751655860163E-3</v>
      </c>
      <c r="AS28" s="177"/>
      <c r="AT28" s="177">
        <f ca="1">MAX(C$7:C28)</f>
        <v>113.86252920456603</v>
      </c>
      <c r="AU28" s="177"/>
      <c r="AV28" s="173">
        <f>MAX(E$7:E28)</f>
        <v>118.87400000000002</v>
      </c>
      <c r="AW28" s="173">
        <f>MAX(F$7:F28)</f>
        <v>118.87400000000002</v>
      </c>
      <c r="AX28" s="173">
        <f>MAX(G$7:G28)</f>
        <v>116.86903863287259</v>
      </c>
      <c r="AY28" s="173">
        <f>MAX(H$7:H28)</f>
        <v>114.10000000000035</v>
      </c>
      <c r="AZ28" s="173">
        <f>MAX(I$7:I28)</f>
        <v>107.01141682030907</v>
      </c>
      <c r="BA28" s="173">
        <f>MAX(J$7:J28)</f>
        <v>105.69258027099031</v>
      </c>
      <c r="BB28" s="173">
        <f>MAX(K$7:K28)</f>
        <v>139.81090390115466</v>
      </c>
      <c r="BC28" s="173">
        <f>MAX(L$7:L28)</f>
        <v>108.9066919687269</v>
      </c>
      <c r="BD28" s="173">
        <f>MAX(M$7:M28)</f>
        <v>117.59558046480542</v>
      </c>
      <c r="BE28" s="173">
        <f>MAX(N$7:N28)</f>
        <v>108.34363378276284</v>
      </c>
      <c r="BF28" s="173">
        <f>MAX(O$7:O28)</f>
        <v>107.70082262448766</v>
      </c>
      <c r="BG28" s="173">
        <f>MAX(P$7:P28)</f>
        <v>97.938561560420581</v>
      </c>
      <c r="BH28" s="173">
        <f>MAX(Q$7:Q28)</f>
        <v>109.3569442870961</v>
      </c>
      <c r="BI28" s="173">
        <f>MAX(R$7:R28)</f>
        <v>121.31489145227326</v>
      </c>
      <c r="BJ28" s="173">
        <f>MAX(S$7:S28)</f>
        <v>117.58808279347112</v>
      </c>
      <c r="BK28" s="173">
        <f>MAX(T$7:T28)</f>
        <v>114.09915594069237</v>
      </c>
      <c r="BL28" s="173">
        <v>143.43</v>
      </c>
      <c r="BO28" s="178"/>
      <c r="BP28" s="178">
        <f t="shared" ca="1" si="11"/>
        <v>0</v>
      </c>
      <c r="BQ28" s="178">
        <f t="shared" si="12"/>
        <v>-6.6456920773250248E-4</v>
      </c>
      <c r="BR28" s="178">
        <f t="shared" si="13"/>
        <v>-6.6456920773250248E-4</v>
      </c>
      <c r="BS28" s="178">
        <f t="shared" si="14"/>
        <v>0</v>
      </c>
      <c r="BT28" s="178">
        <f t="shared" si="15"/>
        <v>-3.9430324276951E-2</v>
      </c>
      <c r="BU28" s="178">
        <f t="shared" si="16"/>
        <v>-2.4940774978049161E-2</v>
      </c>
      <c r="BV28" s="178">
        <f t="shared" si="17"/>
        <v>-1.8114063121842206E-2</v>
      </c>
      <c r="BW28" s="178">
        <f t="shared" si="18"/>
        <v>0</v>
      </c>
      <c r="BX28" s="178">
        <f t="shared" si="19"/>
        <v>-8.1319367903853898E-2</v>
      </c>
      <c r="BY28" s="178">
        <f t="shared" si="20"/>
        <v>-3.4285563881361523E-2</v>
      </c>
      <c r="BZ28" s="178">
        <f t="shared" si="21"/>
        <v>-1.8582066305112981E-2</v>
      </c>
      <c r="CA28" s="178">
        <f t="shared" si="22"/>
        <v>-2.4261029127150707E-2</v>
      </c>
      <c r="CB28" s="178">
        <f t="shared" si="23"/>
        <v>-8.4133912421882909E-2</v>
      </c>
      <c r="CC28" s="178">
        <f t="shared" si="24"/>
        <v>0</v>
      </c>
      <c r="CD28" s="178">
        <f t="shared" si="25"/>
        <v>-1.4445959983847368E-2</v>
      </c>
      <c r="CE28" s="178">
        <f t="shared" si="26"/>
        <v>-5.3990444628205812E-2</v>
      </c>
      <c r="CF28" s="178">
        <f t="shared" si="27"/>
        <v>0</v>
      </c>
      <c r="CG28" s="178">
        <f t="shared" si="27"/>
        <v>9.1333751655860163E-3</v>
      </c>
    </row>
    <row r="29" spans="1:85" ht="15">
      <c r="A29" s="170">
        <v>36494</v>
      </c>
      <c r="B29" s="171"/>
      <c r="C29" s="172">
        <f t="shared" ca="1" si="28"/>
        <v>116.65108622694032</v>
      </c>
      <c r="D29" s="182">
        <v>126.74392130778297</v>
      </c>
      <c r="E29" s="173">
        <v>120.40600000000006</v>
      </c>
      <c r="F29" s="173">
        <v>120.40600000000006</v>
      </c>
      <c r="G29" s="173">
        <v>115.92985683330154</v>
      </c>
      <c r="H29" s="176">
        <v>112.36300000000023</v>
      </c>
      <c r="I29" s="176">
        <v>105.63217983264779</v>
      </c>
      <c r="J29" s="176">
        <v>106.2547002664015</v>
      </c>
      <c r="K29" s="176">
        <v>147.86555043456852</v>
      </c>
      <c r="L29" s="176">
        <v>114.16162672172078</v>
      </c>
      <c r="M29" s="176">
        <v>121.88981953551824</v>
      </c>
      <c r="N29" s="176">
        <v>107.4421008300905</v>
      </c>
      <c r="O29" s="176">
        <v>107.11744968125984</v>
      </c>
      <c r="P29" s="176">
        <v>94.759475152070152</v>
      </c>
      <c r="Q29" s="173">
        <v>110.29769322608468</v>
      </c>
      <c r="R29" s="173">
        <v>123.7430793206679</v>
      </c>
      <c r="S29" s="173">
        <v>113.31781231137279</v>
      </c>
      <c r="T29" s="173">
        <v>114.92637482126239</v>
      </c>
      <c r="U29" s="173">
        <v>145.87</v>
      </c>
      <c r="X29" s="174">
        <f>SUMPRODUCT($AD$2:$AP$2,'monthly price-series'!AD29:AP29)</f>
        <v>0</v>
      </c>
      <c r="Y29" s="175">
        <f ca="1">SUMPRODUCT($AA$3:$AQ$3,'monthly price-series'!AA29:AQ29)</f>
        <v>2.4490559289828882E-2</v>
      </c>
      <c r="Z29" s="184">
        <f t="shared" si="29"/>
        <v>-2.7141896810432237E-2</v>
      </c>
      <c r="AA29" s="173">
        <f t="shared" si="32"/>
        <v>1.3561176817206382E-2</v>
      </c>
      <c r="AB29" s="173">
        <f t="shared" si="32"/>
        <v>1.3561176817206382E-2</v>
      </c>
      <c r="AC29" s="173">
        <f t="shared" si="32"/>
        <v>-8.0361899999994955E-3</v>
      </c>
      <c r="AD29" s="173">
        <f t="shared" si="32"/>
        <v>2.5200499995437949E-2</v>
      </c>
      <c r="AE29" s="173">
        <f t="shared" si="32"/>
        <v>1.2360361891008111E-2</v>
      </c>
      <c r="AF29" s="173">
        <f t="shared" si="32"/>
        <v>2.386479482172002E-2</v>
      </c>
      <c r="AG29" s="173">
        <f t="shared" si="32"/>
        <v>5.7611003925047491E-2</v>
      </c>
      <c r="AH29" s="173">
        <f t="shared" si="32"/>
        <v>0.1410403999041959</v>
      </c>
      <c r="AI29" s="173">
        <f t="shared" si="32"/>
        <v>7.3316264040836521E-2</v>
      </c>
      <c r="AJ29" s="173">
        <f t="shared" si="32"/>
        <v>1.0455295840091416E-2</v>
      </c>
      <c r="AK29" s="173">
        <f t="shared" si="32"/>
        <v>1.9312975593767153E-2</v>
      </c>
      <c r="AL29" s="173">
        <f t="shared" si="32"/>
        <v>5.6420808647011787E-2</v>
      </c>
      <c r="AM29" s="173">
        <f t="shared" si="32"/>
        <v>8.6025532728750843E-3</v>
      </c>
      <c r="AN29" s="173">
        <f t="shared" si="32"/>
        <v>3.496666666666657E-2</v>
      </c>
      <c r="AO29" s="173">
        <f t="shared" si="32"/>
        <v>1.8683680945791335E-2</v>
      </c>
      <c r="AP29" s="173">
        <f t="shared" si="32"/>
        <v>7.2499999999999622E-3</v>
      </c>
      <c r="AQ29" s="173">
        <f t="shared" si="30"/>
        <v>7.807102390493266E-3</v>
      </c>
      <c r="AS29" s="177"/>
      <c r="AT29" s="177">
        <f ca="1">MAX(C$7:C29)</f>
        <v>116.65108622694032</v>
      </c>
      <c r="AU29" s="177"/>
      <c r="AV29" s="173">
        <f>MAX(E$7:E29)</f>
        <v>120.40600000000006</v>
      </c>
      <c r="AW29" s="173">
        <f>MAX(F$7:F29)</f>
        <v>120.40600000000006</v>
      </c>
      <c r="AX29" s="173">
        <f>MAX(G$7:G29)</f>
        <v>116.86903863287259</v>
      </c>
      <c r="AY29" s="173">
        <f>MAX(H$7:H29)</f>
        <v>114.10000000000035</v>
      </c>
      <c r="AZ29" s="173">
        <f>MAX(I$7:I29)</f>
        <v>107.01141682030907</v>
      </c>
      <c r="BA29" s="173">
        <f>MAX(J$7:J29)</f>
        <v>106.2547002664015</v>
      </c>
      <c r="BB29" s="173">
        <f>MAX(K$7:K29)</f>
        <v>147.86555043456852</v>
      </c>
      <c r="BC29" s="173">
        <f>MAX(L$7:L29)</f>
        <v>114.16162672172078</v>
      </c>
      <c r="BD29" s="173">
        <f>MAX(M$7:M29)</f>
        <v>121.88981953551824</v>
      </c>
      <c r="BE29" s="173">
        <f>MAX(N$7:N29)</f>
        <v>108.34363378276284</v>
      </c>
      <c r="BF29" s="173">
        <f>MAX(O$7:O29)</f>
        <v>107.70082262448766</v>
      </c>
      <c r="BG29" s="173">
        <f>MAX(P$7:P29)</f>
        <v>97.938561560420581</v>
      </c>
      <c r="BH29" s="173">
        <f>MAX(Q$7:Q29)</f>
        <v>110.29769322608468</v>
      </c>
      <c r="BI29" s="173">
        <f>MAX(R$7:R29)</f>
        <v>123.7430793206679</v>
      </c>
      <c r="BJ29" s="173">
        <f>MAX(S$7:S29)</f>
        <v>117.58808279347112</v>
      </c>
      <c r="BK29" s="173">
        <f>MAX(T$7:T29)</f>
        <v>114.92637482126239</v>
      </c>
      <c r="BL29" s="173">
        <v>144.74</v>
      </c>
      <c r="BO29" s="178"/>
      <c r="BP29" s="178">
        <f t="shared" ca="1" si="11"/>
        <v>0</v>
      </c>
      <c r="BQ29" s="178">
        <f t="shared" si="12"/>
        <v>0</v>
      </c>
      <c r="BR29" s="178">
        <f t="shared" si="13"/>
        <v>0</v>
      </c>
      <c r="BS29" s="178">
        <f t="shared" si="14"/>
        <v>-8.0361899999994955E-3</v>
      </c>
      <c r="BT29" s="178">
        <f t="shared" si="15"/>
        <v>-1.5223488168274473E-2</v>
      </c>
      <c r="BU29" s="178">
        <f t="shared" si="16"/>
        <v>-1.2888690091611938E-2</v>
      </c>
      <c r="BV29" s="178">
        <f t="shared" si="17"/>
        <v>0</v>
      </c>
      <c r="BW29" s="178">
        <f t="shared" si="18"/>
        <v>0</v>
      </c>
      <c r="BX29" s="178">
        <f t="shared" si="19"/>
        <v>0</v>
      </c>
      <c r="BY29" s="178">
        <f t="shared" si="20"/>
        <v>0</v>
      </c>
      <c r="BZ29" s="178">
        <f t="shared" si="21"/>
        <v>-8.3210514655617171E-3</v>
      </c>
      <c r="CA29" s="178">
        <f t="shared" si="22"/>
        <v>-5.4166061967958895E-3</v>
      </c>
      <c r="CB29" s="178">
        <f t="shared" si="23"/>
        <v>-3.2460007148350616E-2</v>
      </c>
      <c r="CC29" s="178">
        <f t="shared" si="24"/>
        <v>0</v>
      </c>
      <c r="CD29" s="178">
        <f t="shared" si="25"/>
        <v>0</v>
      </c>
      <c r="CE29" s="178">
        <f t="shared" si="26"/>
        <v>-3.6315503923969289E-2</v>
      </c>
      <c r="CF29" s="178">
        <f t="shared" si="27"/>
        <v>0</v>
      </c>
      <c r="CG29" s="178">
        <f t="shared" si="27"/>
        <v>7.807102390493266E-3</v>
      </c>
    </row>
    <row r="30" spans="1:85" ht="15">
      <c r="A30" s="170">
        <v>36525</v>
      </c>
      <c r="B30" s="171"/>
      <c r="C30" s="172">
        <f t="shared" ca="1" si="28"/>
        <v>120.14842504998107</v>
      </c>
      <c r="D30" s="182">
        <v>126.25378268240983</v>
      </c>
      <c r="E30" s="173">
        <v>121.87100000000012</v>
      </c>
      <c r="F30" s="173">
        <v>121.87100000000012</v>
      </c>
      <c r="G30" s="173">
        <v>116.83777541867435</v>
      </c>
      <c r="H30" s="176">
        <v>113.84100000000026</v>
      </c>
      <c r="I30" s="176">
        <v>106.43968940575799</v>
      </c>
      <c r="J30" s="176">
        <v>109.85621964743216</v>
      </c>
      <c r="K30" s="176">
        <v>159.75220898202573</v>
      </c>
      <c r="L30" s="176">
        <v>128.64724910279199</v>
      </c>
      <c r="M30" s="176">
        <v>135.45942475384049</v>
      </c>
      <c r="N30" s="176">
        <v>107.58680674207126</v>
      </c>
      <c r="O30" s="176">
        <v>108.05574875953674</v>
      </c>
      <c r="P30" s="176">
        <v>99.184950125589566</v>
      </c>
      <c r="Q30" s="173">
        <v>114.10295514557851</v>
      </c>
      <c r="R30" s="173">
        <v>131.76988039926854</v>
      </c>
      <c r="S30" s="173">
        <v>113.46318574131368</v>
      </c>
      <c r="T30" s="173">
        <v>117.29960446132147</v>
      </c>
      <c r="U30" s="173">
        <v>147.29</v>
      </c>
      <c r="X30" s="174">
        <f>SUMPRODUCT($AD$2:$AP$2,'monthly price-series'!AD30:AP30)</f>
        <v>0</v>
      </c>
      <c r="Y30" s="175">
        <f ca="1">SUMPRODUCT($AA$3:$AQ$3,'monthly price-series'!AA30:AQ30)</f>
        <v>2.9981193799059964E-2</v>
      </c>
      <c r="Z30" s="184">
        <f t="shared" si="29"/>
        <v>-3.8671568649267965E-3</v>
      </c>
      <c r="AA30" s="173">
        <f t="shared" si="32"/>
        <v>1.2167167749115986E-2</v>
      </c>
      <c r="AB30" s="173">
        <f t="shared" si="32"/>
        <v>1.2167167749115986E-2</v>
      </c>
      <c r="AC30" s="173">
        <f t="shared" si="32"/>
        <v>7.8316199999999229E-3</v>
      </c>
      <c r="AD30" s="173">
        <f t="shared" si="32"/>
        <v>1.3153796178457624E-2</v>
      </c>
      <c r="AE30" s="173">
        <f t="shared" si="32"/>
        <v>7.6445414114290379E-3</v>
      </c>
      <c r="AF30" s="173">
        <f t="shared" si="32"/>
        <v>3.3895153550863498E-2</v>
      </c>
      <c r="AG30" s="173">
        <f t="shared" si="32"/>
        <v>8.0388288634661673E-2</v>
      </c>
      <c r="AH30" s="173">
        <f t="shared" si="32"/>
        <v>0.12688696541072611</v>
      </c>
      <c r="AI30" s="173">
        <f t="shared" si="32"/>
        <v>0.1113268135930591</v>
      </c>
      <c r="AJ30" s="173">
        <f t="shared" si="32"/>
        <v>1.346826903632529E-3</v>
      </c>
      <c r="AK30" s="173">
        <f t="shared" si="32"/>
        <v>8.75953526777303E-3</v>
      </c>
      <c r="AL30" s="173">
        <f t="shared" si="32"/>
        <v>4.6702189584919132E-2</v>
      </c>
      <c r="AM30" s="173">
        <f t="shared" si="32"/>
        <v>3.4499922964788814E-2</v>
      </c>
      <c r="AN30" s="173">
        <f t="shared" si="32"/>
        <v>6.4866666666666531E-2</v>
      </c>
      <c r="AO30" s="173">
        <f t="shared" si="32"/>
        <v>1.2828824257693453E-3</v>
      </c>
      <c r="AP30" s="173">
        <f t="shared" si="32"/>
        <v>2.0650000000000099E-2</v>
      </c>
      <c r="AQ30" s="173">
        <f t="shared" si="30"/>
        <v>9.7346952766160788E-3</v>
      </c>
      <c r="AS30" s="177"/>
      <c r="AT30" s="177">
        <f ca="1">MAX(C$7:C30)</f>
        <v>120.14842504998107</v>
      </c>
      <c r="AU30" s="177"/>
      <c r="AV30" s="173">
        <f>MAX(E$7:E30)</f>
        <v>121.87100000000012</v>
      </c>
      <c r="AW30" s="173">
        <f>MAX(F$7:F30)</f>
        <v>121.87100000000012</v>
      </c>
      <c r="AX30" s="173">
        <f>MAX(G$7:G30)</f>
        <v>116.86903863287259</v>
      </c>
      <c r="AY30" s="173">
        <f>MAX(H$7:H30)</f>
        <v>114.10000000000035</v>
      </c>
      <c r="AZ30" s="173">
        <f>MAX(I$7:I30)</f>
        <v>107.01141682030907</v>
      </c>
      <c r="BA30" s="173">
        <f>MAX(J$7:J30)</f>
        <v>109.85621964743216</v>
      </c>
      <c r="BB30" s="173">
        <f>MAX(K$7:K30)</f>
        <v>159.75220898202573</v>
      </c>
      <c r="BC30" s="173">
        <f>MAX(L$7:L30)</f>
        <v>128.64724910279199</v>
      </c>
      <c r="BD30" s="173">
        <f>MAX(M$7:M30)</f>
        <v>135.45942475384049</v>
      </c>
      <c r="BE30" s="173">
        <f>MAX(N$7:N30)</f>
        <v>108.34363378276284</v>
      </c>
      <c r="BF30" s="173">
        <f>MAX(O$7:O30)</f>
        <v>108.05574875953674</v>
      </c>
      <c r="BG30" s="173">
        <f>MAX(P$7:P30)</f>
        <v>99.184950125589566</v>
      </c>
      <c r="BH30" s="173">
        <f>MAX(Q$7:Q30)</f>
        <v>114.10295514557851</v>
      </c>
      <c r="BI30" s="173">
        <f>MAX(R$7:R30)</f>
        <v>131.76988039926854</v>
      </c>
      <c r="BJ30" s="173">
        <f>MAX(S$7:S30)</f>
        <v>117.58808279347112</v>
      </c>
      <c r="BK30" s="173">
        <f>MAX(T$7:T30)</f>
        <v>117.29960446132147</v>
      </c>
      <c r="BL30" s="173">
        <v>145.87</v>
      </c>
      <c r="BO30" s="178"/>
      <c r="BP30" s="178">
        <f t="shared" ca="1" si="11"/>
        <v>0</v>
      </c>
      <c r="BQ30" s="178">
        <f t="shared" si="12"/>
        <v>0</v>
      </c>
      <c r="BR30" s="178">
        <f t="shared" si="13"/>
        <v>0</v>
      </c>
      <c r="BS30" s="178">
        <f t="shared" si="14"/>
        <v>-2.675063863273689E-4</v>
      </c>
      <c r="BT30" s="178">
        <f t="shared" si="15"/>
        <v>-2.2699386503074919E-3</v>
      </c>
      <c r="BU30" s="178">
        <f t="shared" si="16"/>
        <v>-5.3426768053273016E-3</v>
      </c>
      <c r="BV30" s="178">
        <f t="shared" si="17"/>
        <v>0</v>
      </c>
      <c r="BW30" s="178">
        <f t="shared" si="18"/>
        <v>0</v>
      </c>
      <c r="BX30" s="178">
        <f t="shared" si="19"/>
        <v>0</v>
      </c>
      <c r="BY30" s="178">
        <f t="shared" si="20"/>
        <v>0</v>
      </c>
      <c r="BZ30" s="178">
        <f t="shared" si="21"/>
        <v>-6.9854315779095165E-3</v>
      </c>
      <c r="CA30" s="178">
        <f t="shared" si="22"/>
        <v>0</v>
      </c>
      <c r="CB30" s="178">
        <f t="shared" si="23"/>
        <v>0</v>
      </c>
      <c r="CC30" s="178">
        <f t="shared" si="24"/>
        <v>0</v>
      </c>
      <c r="CD30" s="178">
        <f t="shared" si="25"/>
        <v>0</v>
      </c>
      <c r="CE30" s="178">
        <f t="shared" si="26"/>
        <v>-3.5079210019966958E-2</v>
      </c>
      <c r="CF30" s="178">
        <f t="shared" si="27"/>
        <v>0</v>
      </c>
      <c r="CG30" s="178">
        <f t="shared" si="27"/>
        <v>9.7346952766160788E-3</v>
      </c>
    </row>
    <row r="31" spans="1:85" ht="15">
      <c r="A31" s="170">
        <v>36556</v>
      </c>
      <c r="B31" s="171"/>
      <c r="C31" s="172">
        <f t="shared" ca="1" si="28"/>
        <v>120.68238789023538</v>
      </c>
      <c r="D31" s="182">
        <v>128.44732818653256</v>
      </c>
      <c r="E31" s="173">
        <v>123.58800000000001</v>
      </c>
      <c r="F31" s="173">
        <v>123.58800000000001</v>
      </c>
      <c r="G31" s="173">
        <v>117.34348202526354</v>
      </c>
      <c r="H31" s="176">
        <v>114.34400000000028</v>
      </c>
      <c r="I31" s="176">
        <v>105.93710112040837</v>
      </c>
      <c r="J31" s="176">
        <v>108.58730705008088</v>
      </c>
      <c r="K31" s="176">
        <v>154.68983389044394</v>
      </c>
      <c r="L31" s="176">
        <v>133.77858977463501</v>
      </c>
      <c r="M31" s="176">
        <v>134.59762341408478</v>
      </c>
      <c r="N31" s="176">
        <v>107.1828059720843</v>
      </c>
      <c r="O31" s="176">
        <v>109.33570431046599</v>
      </c>
      <c r="P31" s="176">
        <v>106.10532374189842</v>
      </c>
      <c r="Q31" s="173">
        <v>118.62107730786315</v>
      </c>
      <c r="R31" s="173">
        <v>132.83282410115598</v>
      </c>
      <c r="S31" s="173">
        <v>114.95906131720494</v>
      </c>
      <c r="T31" s="173">
        <v>115.52251545373244</v>
      </c>
      <c r="U31" s="173">
        <v>148.08000000000001</v>
      </c>
      <c r="X31" s="174">
        <f>SUMPRODUCT($AD$2:$AP$2,'monthly price-series'!AD31:AP31)</f>
        <v>0</v>
      </c>
      <c r="Y31" s="175">
        <f ca="1">SUMPRODUCT($AA$3:$AQ$3,'monthly price-series'!AA31:AQ31)</f>
        <v>4.4441934218629082E-3</v>
      </c>
      <c r="Z31" s="184">
        <f t="shared" si="29"/>
        <v>1.7374097294499024E-2</v>
      </c>
      <c r="AA31" s="173">
        <f t="shared" si="32"/>
        <v>1.4088667525497315E-2</v>
      </c>
      <c r="AB31" s="173">
        <f t="shared" si="32"/>
        <v>1.4088667525497315E-2</v>
      </c>
      <c r="AC31" s="173">
        <f t="shared" si="32"/>
        <v>4.328280000000395E-3</v>
      </c>
      <c r="AD31" s="173">
        <f t="shared" si="32"/>
        <v>4.4184432673642464E-3</v>
      </c>
      <c r="AE31" s="173">
        <f t="shared" si="32"/>
        <v>-4.7218127763761488E-3</v>
      </c>
      <c r="AF31" s="173">
        <f t="shared" si="32"/>
        <v>-1.1550666875518457E-2</v>
      </c>
      <c r="AG31" s="173">
        <f t="shared" si="32"/>
        <v>-3.1688920759470593E-2</v>
      </c>
      <c r="AH31" s="173">
        <f t="shared" si="32"/>
        <v>3.9886905531442543E-2</v>
      </c>
      <c r="AI31" s="173">
        <f t="shared" si="32"/>
        <v>-6.3620625978723679E-3</v>
      </c>
      <c r="AJ31" s="173">
        <f t="shared" si="32"/>
        <v>-3.7551144254659094E-3</v>
      </c>
      <c r="AK31" s="173">
        <f t="shared" si="32"/>
        <v>1.1845325821374023E-2</v>
      </c>
      <c r="AL31" s="173">
        <f t="shared" si="32"/>
        <v>6.9772416153319264E-2</v>
      </c>
      <c r="AM31" s="173">
        <f t="shared" si="32"/>
        <v>3.9596889988696475E-2</v>
      </c>
      <c r="AN31" s="173">
        <f t="shared" si="32"/>
        <v>8.0666666666666751E-3</v>
      </c>
      <c r="AO31" s="173">
        <f t="shared" si="32"/>
        <v>1.318379671889109E-2</v>
      </c>
      <c r="AP31" s="173">
        <f t="shared" si="32"/>
        <v>-1.5150000000000054E-2</v>
      </c>
      <c r="AQ31" s="173">
        <f t="shared" si="30"/>
        <v>5.3635684703647263E-3</v>
      </c>
      <c r="AS31" s="177"/>
      <c r="AT31" s="177">
        <f ca="1">MAX(C$7:C31)</f>
        <v>120.68238789023538</v>
      </c>
      <c r="AU31" s="177"/>
      <c r="AV31" s="173">
        <f>MAX(E$7:E31)</f>
        <v>123.58800000000001</v>
      </c>
      <c r="AW31" s="173">
        <f>MAX(F$7:F31)</f>
        <v>123.58800000000001</v>
      </c>
      <c r="AX31" s="173">
        <f>MAX(G$7:G31)</f>
        <v>117.34348202526354</v>
      </c>
      <c r="AY31" s="173">
        <f>MAX(H$7:H31)</f>
        <v>114.34400000000028</v>
      </c>
      <c r="AZ31" s="173">
        <f>MAX(I$7:I31)</f>
        <v>107.01141682030907</v>
      </c>
      <c r="BA31" s="173">
        <f>MAX(J$7:J31)</f>
        <v>109.85621964743216</v>
      </c>
      <c r="BB31" s="173">
        <f>MAX(K$7:K31)</f>
        <v>159.75220898202573</v>
      </c>
      <c r="BC31" s="173">
        <f>MAX(L$7:L31)</f>
        <v>133.77858977463501</v>
      </c>
      <c r="BD31" s="173">
        <f>MAX(M$7:M31)</f>
        <v>135.45942475384049</v>
      </c>
      <c r="BE31" s="173">
        <f>MAX(N$7:N31)</f>
        <v>108.34363378276284</v>
      </c>
      <c r="BF31" s="173">
        <f>MAX(O$7:O31)</f>
        <v>109.33570431046599</v>
      </c>
      <c r="BG31" s="173">
        <f>MAX(P$7:P31)</f>
        <v>106.10532374189842</v>
      </c>
      <c r="BH31" s="173">
        <f>MAX(Q$7:Q31)</f>
        <v>118.62107730786315</v>
      </c>
      <c r="BI31" s="173">
        <f>MAX(R$7:R31)</f>
        <v>132.83282410115598</v>
      </c>
      <c r="BJ31" s="173">
        <f>MAX(S$7:S31)</f>
        <v>117.58808279347112</v>
      </c>
      <c r="BK31" s="173">
        <f>MAX(T$7:T31)</f>
        <v>117.29960446132147</v>
      </c>
      <c r="BL31" s="173">
        <v>147.29</v>
      </c>
      <c r="BO31" s="178"/>
      <c r="BP31" s="178">
        <f t="shared" ca="1" si="11"/>
        <v>0</v>
      </c>
      <c r="BQ31" s="178">
        <f t="shared" si="12"/>
        <v>0</v>
      </c>
      <c r="BR31" s="178">
        <f t="shared" si="13"/>
        <v>0</v>
      </c>
      <c r="BS31" s="178">
        <f t="shared" si="14"/>
        <v>0</v>
      </c>
      <c r="BT31" s="178">
        <f t="shared" si="15"/>
        <v>0</v>
      </c>
      <c r="BU31" s="178">
        <f t="shared" si="16"/>
        <v>-1.0039262462104008E-2</v>
      </c>
      <c r="BV31" s="178">
        <f t="shared" si="17"/>
        <v>-1.1550666875518457E-2</v>
      </c>
      <c r="BW31" s="178">
        <f t="shared" si="18"/>
        <v>-3.1688920759470593E-2</v>
      </c>
      <c r="BX31" s="178">
        <f t="shared" si="19"/>
        <v>0</v>
      </c>
      <c r="BY31" s="178">
        <f t="shared" si="20"/>
        <v>-6.3620625978723679E-3</v>
      </c>
      <c r="BZ31" s="178">
        <f t="shared" si="21"/>
        <v>-1.0714314908489113E-2</v>
      </c>
      <c r="CA31" s="178">
        <f t="shared" si="22"/>
        <v>0</v>
      </c>
      <c r="CB31" s="178">
        <f t="shared" si="23"/>
        <v>0</v>
      </c>
      <c r="CC31" s="178">
        <f t="shared" si="24"/>
        <v>0</v>
      </c>
      <c r="CD31" s="178">
        <f t="shared" si="25"/>
        <v>0</v>
      </c>
      <c r="CE31" s="178">
        <f t="shared" si="26"/>
        <v>-2.2357890475038403E-2</v>
      </c>
      <c r="CF31" s="178">
        <f t="shared" si="27"/>
        <v>-1.5150000000000054E-2</v>
      </c>
      <c r="CG31" s="178">
        <f t="shared" si="27"/>
        <v>5.3635684703647263E-3</v>
      </c>
    </row>
    <row r="32" spans="1:85" ht="15">
      <c r="A32" s="170">
        <v>36585</v>
      </c>
      <c r="B32" s="171"/>
      <c r="C32" s="172">
        <f t="shared" ca="1" si="28"/>
        <v>121.59639480794327</v>
      </c>
      <c r="D32" s="182">
        <v>132.48635435220703</v>
      </c>
      <c r="E32" s="173">
        <v>121.80699999999996</v>
      </c>
      <c r="F32" s="173">
        <v>121.80699999999996</v>
      </c>
      <c r="G32" s="173">
        <v>116.26889530020901</v>
      </c>
      <c r="H32" s="176">
        <v>115.56100000000033</v>
      </c>
      <c r="I32" s="176">
        <v>105.97167068500919</v>
      </c>
      <c r="J32" s="176">
        <v>113.32326361005953</v>
      </c>
      <c r="K32" s="176">
        <v>159.11146128419867</v>
      </c>
      <c r="L32" s="176">
        <v>136.16610226929754</v>
      </c>
      <c r="M32" s="176">
        <v>153.16915449188662</v>
      </c>
      <c r="N32" s="176">
        <v>105.12631621563513</v>
      </c>
      <c r="O32" s="176">
        <v>108.02913244737078</v>
      </c>
      <c r="P32" s="176">
        <v>111.84613643525586</v>
      </c>
      <c r="Q32" s="173">
        <v>120.40061351297169</v>
      </c>
      <c r="R32" s="173">
        <v>137.26501266533123</v>
      </c>
      <c r="S32" s="173">
        <v>114.3478225289373</v>
      </c>
      <c r="T32" s="173">
        <v>117.75787612776216</v>
      </c>
      <c r="U32" s="173">
        <v>148.91999999999999</v>
      </c>
      <c r="X32" s="174">
        <f>SUMPRODUCT($AD$2:$AP$2,'monthly price-series'!AD32:AP32)</f>
        <v>0</v>
      </c>
      <c r="Y32" s="175">
        <f ca="1">SUMPRODUCT($AA$3:$AQ$3,'monthly price-series'!AA32:AQ32)</f>
        <v>7.5736562201538082E-3</v>
      </c>
      <c r="Z32" s="184">
        <f t="shared" si="29"/>
        <v>3.1444999461638902E-2</v>
      </c>
      <c r="AA32" s="173">
        <f t="shared" si="32"/>
        <v>-1.4410784218532936E-2</v>
      </c>
      <c r="AB32" s="173">
        <f t="shared" si="32"/>
        <v>-1.4410784218532936E-2</v>
      </c>
      <c r="AC32" s="173">
        <f t="shared" si="32"/>
        <v>-9.1576175046789252E-3</v>
      </c>
      <c r="AD32" s="173">
        <f t="shared" si="32"/>
        <v>1.0643321905828488E-2</v>
      </c>
      <c r="AE32" s="173">
        <f t="shared" si="32"/>
        <v>3.2632160249055172E-4</v>
      </c>
      <c r="AF32" s="173">
        <f t="shared" si="32"/>
        <v>4.3614273975819337E-2</v>
      </c>
      <c r="AG32" s="173">
        <f t="shared" si="32"/>
        <v>2.8583826632629681E-2</v>
      </c>
      <c r="AH32" s="173">
        <f t="shared" si="32"/>
        <v>1.7846745870804606E-2</v>
      </c>
      <c r="AI32" s="173">
        <f t="shared" si="32"/>
        <v>0.1379781500351398</v>
      </c>
      <c r="AJ32" s="173">
        <f t="shared" si="32"/>
        <v>-1.9186750503478879E-2</v>
      </c>
      <c r="AK32" s="173">
        <f t="shared" si="32"/>
        <v>-1.1950093259426977E-2</v>
      </c>
      <c r="AL32" s="173">
        <f t="shared" si="32"/>
        <v>5.4104850641820655E-2</v>
      </c>
      <c r="AM32" s="173">
        <f t="shared" si="32"/>
        <v>1.5001855028596845E-2</v>
      </c>
      <c r="AN32" s="173">
        <f t="shared" si="32"/>
        <v>3.3366666666666746E-2</v>
      </c>
      <c r="AO32" s="173">
        <f t="shared" si="32"/>
        <v>-5.3170126935975833E-3</v>
      </c>
      <c r="AP32" s="173">
        <f t="shared" si="32"/>
        <v>1.9349999999999985E-2</v>
      </c>
      <c r="AQ32" s="173">
        <f t="shared" si="30"/>
        <v>5.67260940032398E-3</v>
      </c>
      <c r="AS32" s="177"/>
      <c r="AT32" s="177">
        <f ca="1">MAX(C$7:C32)</f>
        <v>121.59639480794327</v>
      </c>
      <c r="AU32" s="177"/>
      <c r="AV32" s="173">
        <f>MAX(E$7:E32)</f>
        <v>123.58800000000001</v>
      </c>
      <c r="AW32" s="173">
        <f>MAX(F$7:F32)</f>
        <v>123.58800000000001</v>
      </c>
      <c r="AX32" s="173">
        <f>MAX(G$7:G32)</f>
        <v>117.34348202526354</v>
      </c>
      <c r="AY32" s="173">
        <f>MAX(H$7:H32)</f>
        <v>115.56100000000033</v>
      </c>
      <c r="AZ32" s="173">
        <f>MAX(I$7:I32)</f>
        <v>107.01141682030907</v>
      </c>
      <c r="BA32" s="173">
        <f>MAX(J$7:J32)</f>
        <v>113.32326361005953</v>
      </c>
      <c r="BB32" s="173">
        <f>MAX(K$7:K32)</f>
        <v>159.75220898202573</v>
      </c>
      <c r="BC32" s="173">
        <f>MAX(L$7:L32)</f>
        <v>136.16610226929754</v>
      </c>
      <c r="BD32" s="173">
        <f>MAX(M$7:M32)</f>
        <v>153.16915449188662</v>
      </c>
      <c r="BE32" s="173">
        <f>MAX(N$7:N32)</f>
        <v>108.34363378276284</v>
      </c>
      <c r="BF32" s="173">
        <f>MAX(O$7:O32)</f>
        <v>109.33570431046599</v>
      </c>
      <c r="BG32" s="173">
        <f>MAX(P$7:P32)</f>
        <v>111.84613643525586</v>
      </c>
      <c r="BH32" s="173">
        <f>MAX(Q$7:Q32)</f>
        <v>120.40061351297169</v>
      </c>
      <c r="BI32" s="173">
        <f>MAX(R$7:R32)</f>
        <v>137.26501266533123</v>
      </c>
      <c r="BJ32" s="173">
        <f>MAX(S$7:S32)</f>
        <v>117.58808279347112</v>
      </c>
      <c r="BK32" s="173">
        <f>MAX(T$7:T32)</f>
        <v>117.75787612776216</v>
      </c>
      <c r="BL32" s="173">
        <v>148.08000000000001</v>
      </c>
      <c r="BO32" s="178"/>
      <c r="BP32" s="178">
        <f t="shared" ca="1" si="11"/>
        <v>0</v>
      </c>
      <c r="BQ32" s="178">
        <f t="shared" si="12"/>
        <v>-1.4410784218532936E-2</v>
      </c>
      <c r="BR32" s="178">
        <f t="shared" si="13"/>
        <v>-1.4410784218532936E-2</v>
      </c>
      <c r="BS32" s="178">
        <f t="shared" si="14"/>
        <v>-9.1576175046789252E-3</v>
      </c>
      <c r="BT32" s="178">
        <f t="shared" si="15"/>
        <v>0</v>
      </c>
      <c r="BU32" s="178">
        <f t="shared" si="16"/>
        <v>-9.7162168878279134E-3</v>
      </c>
      <c r="BV32" s="178">
        <f t="shared" si="17"/>
        <v>0</v>
      </c>
      <c r="BW32" s="178">
        <f t="shared" si="18"/>
        <v>-4.0108847440047555E-3</v>
      </c>
      <c r="BX32" s="178">
        <f t="shared" si="19"/>
        <v>0</v>
      </c>
      <c r="BY32" s="178">
        <f t="shared" si="20"/>
        <v>0</v>
      </c>
      <c r="BZ32" s="178">
        <f t="shared" si="21"/>
        <v>-2.9695492525003107E-2</v>
      </c>
      <c r="CA32" s="178">
        <f t="shared" si="22"/>
        <v>-1.1950093259426977E-2</v>
      </c>
      <c r="CB32" s="178">
        <f t="shared" si="23"/>
        <v>0</v>
      </c>
      <c r="CC32" s="178">
        <f t="shared" si="24"/>
        <v>0</v>
      </c>
      <c r="CD32" s="178">
        <f t="shared" si="25"/>
        <v>0</v>
      </c>
      <c r="CE32" s="178">
        <f t="shared" si="26"/>
        <v>-2.755602598117814E-2</v>
      </c>
      <c r="CF32" s="178">
        <f t="shared" si="27"/>
        <v>0</v>
      </c>
      <c r="CG32" s="178">
        <f t="shared" si="27"/>
        <v>5.67260940032398E-3</v>
      </c>
    </row>
    <row r="33" spans="1:85" ht="15">
      <c r="A33" s="170">
        <v>36616</v>
      </c>
      <c r="B33" s="171"/>
      <c r="C33" s="172">
        <f t="shared" ca="1" si="28"/>
        <v>123.19320658860006</v>
      </c>
      <c r="D33" s="182">
        <v>131.90072902381522</v>
      </c>
      <c r="E33" s="173">
        <v>122.60499999999996</v>
      </c>
      <c r="F33" s="173">
        <v>122.60499999999996</v>
      </c>
      <c r="G33" s="173">
        <v>117.3535294557292</v>
      </c>
      <c r="H33" s="176">
        <v>115.79100000000038</v>
      </c>
      <c r="I33" s="176">
        <v>104.32651396964965</v>
      </c>
      <c r="J33" s="176">
        <v>115.50801116592103</v>
      </c>
      <c r="K33" s="176">
        <v>168.58572299529922</v>
      </c>
      <c r="L33" s="176">
        <v>138.23593391343735</v>
      </c>
      <c r="M33" s="176">
        <v>146.56869085245168</v>
      </c>
      <c r="N33" s="176">
        <v>108.48006592935863</v>
      </c>
      <c r="O33" s="176">
        <v>111.23382120138326</v>
      </c>
      <c r="P33" s="176">
        <v>110.87660524498816</v>
      </c>
      <c r="Q33" s="173">
        <v>122.79671282538398</v>
      </c>
      <c r="R33" s="173">
        <v>133.69154683561044</v>
      </c>
      <c r="S33" s="173">
        <v>113.29393369818432</v>
      </c>
      <c r="T33" s="173">
        <v>117.94040083576019</v>
      </c>
      <c r="U33" s="173">
        <v>148.69999999999999</v>
      </c>
      <c r="X33" s="174">
        <f>SUMPRODUCT($AD$2:$AP$2,'monthly price-series'!AD33:AP33)</f>
        <v>0</v>
      </c>
      <c r="Y33" s="175">
        <f ca="1">SUMPRODUCT($AA$3:$AQ$3,'monthly price-series'!AA33:AQ33)</f>
        <v>1.3132065166725472E-2</v>
      </c>
      <c r="Z33" s="184">
        <f t="shared" si="29"/>
        <v>-4.4202690251024931E-3</v>
      </c>
      <c r="AA33" s="173">
        <f t="shared" si="32"/>
        <v>6.5513476236998044E-3</v>
      </c>
      <c r="AB33" s="173">
        <f t="shared" si="32"/>
        <v>6.5513476236998044E-3</v>
      </c>
      <c r="AC33" s="173">
        <f t="shared" si="32"/>
        <v>9.3286699999999226E-3</v>
      </c>
      <c r="AD33" s="173">
        <f t="shared" si="32"/>
        <v>1.9902908420664925E-3</v>
      </c>
      <c r="AE33" s="173">
        <f t="shared" si="32"/>
        <v>-1.552449541207675E-2</v>
      </c>
      <c r="AF33" s="173">
        <f t="shared" si="32"/>
        <v>1.9278897256075577E-2</v>
      </c>
      <c r="AG33" s="173">
        <f t="shared" si="32"/>
        <v>5.9544809874996982E-2</v>
      </c>
      <c r="AH33" s="173">
        <f t="shared" si="32"/>
        <v>1.5200784994537602E-2</v>
      </c>
      <c r="AI33" s="173">
        <f t="shared" si="32"/>
        <v>-4.3092642649434756E-2</v>
      </c>
      <c r="AJ33" s="173">
        <f t="shared" si="32"/>
        <v>3.1902094874553484E-2</v>
      </c>
      <c r="AK33" s="173">
        <f t="shared" si="32"/>
        <v>2.9665042025341894E-2</v>
      </c>
      <c r="AL33" s="173">
        <f t="shared" si="32"/>
        <v>-8.6684370257968848E-3</v>
      </c>
      <c r="AM33" s="173">
        <f t="shared" si="32"/>
        <v>1.9901055671565488E-2</v>
      </c>
      <c r="AN33" s="173">
        <f t="shared" si="32"/>
        <v>-2.6033333333333325E-2</v>
      </c>
      <c r="AO33" s="173">
        <f t="shared" si="32"/>
        <v>-9.2165185785350705E-3</v>
      </c>
      <c r="AP33" s="173">
        <f t="shared" si="32"/>
        <v>1.549999999999965E-3</v>
      </c>
      <c r="AQ33" s="173">
        <f t="shared" si="30"/>
        <v>-1.4773032500671427E-3</v>
      </c>
      <c r="AS33" s="177"/>
      <c r="AT33" s="177">
        <f ca="1">MAX(C$7:C33)</f>
        <v>123.19320658860006</v>
      </c>
      <c r="AU33" s="177"/>
      <c r="AV33" s="173">
        <f>MAX(E$7:E33)</f>
        <v>123.58800000000001</v>
      </c>
      <c r="AW33" s="173">
        <f>MAX(F$7:F33)</f>
        <v>123.58800000000001</v>
      </c>
      <c r="AX33" s="173">
        <f>MAX(G$7:G33)</f>
        <v>117.3535294557292</v>
      </c>
      <c r="AY33" s="173">
        <f>MAX(H$7:H33)</f>
        <v>115.79100000000038</v>
      </c>
      <c r="AZ33" s="173">
        <f>MAX(I$7:I33)</f>
        <v>107.01141682030907</v>
      </c>
      <c r="BA33" s="173">
        <f>MAX(J$7:J33)</f>
        <v>115.50801116592103</v>
      </c>
      <c r="BB33" s="173">
        <f>MAX(K$7:K33)</f>
        <v>168.58572299529922</v>
      </c>
      <c r="BC33" s="173">
        <f>MAX(L$7:L33)</f>
        <v>138.23593391343735</v>
      </c>
      <c r="BD33" s="173">
        <f>MAX(M$7:M33)</f>
        <v>153.16915449188662</v>
      </c>
      <c r="BE33" s="173">
        <f>MAX(N$7:N33)</f>
        <v>108.48006592935863</v>
      </c>
      <c r="BF33" s="173">
        <f>MAX(O$7:O33)</f>
        <v>111.23382120138326</v>
      </c>
      <c r="BG33" s="173">
        <f>MAX(P$7:P33)</f>
        <v>111.84613643525586</v>
      </c>
      <c r="BH33" s="173">
        <f>MAX(Q$7:Q33)</f>
        <v>122.79671282538398</v>
      </c>
      <c r="BI33" s="173">
        <f>MAX(R$7:R33)</f>
        <v>137.26501266533123</v>
      </c>
      <c r="BJ33" s="173">
        <f>MAX(S$7:S33)</f>
        <v>117.58808279347112</v>
      </c>
      <c r="BK33" s="173">
        <f>MAX(T$7:T33)</f>
        <v>117.94040083576019</v>
      </c>
      <c r="BL33" s="173">
        <v>148.91999999999999</v>
      </c>
      <c r="BO33" s="178"/>
      <c r="BP33" s="178">
        <f t="shared" ca="1" si="11"/>
        <v>0</v>
      </c>
      <c r="BQ33" s="178">
        <f t="shared" si="12"/>
        <v>-7.9538466517788675E-3</v>
      </c>
      <c r="BR33" s="178">
        <f t="shared" si="13"/>
        <v>-7.9538466517788675E-3</v>
      </c>
      <c r="BS33" s="178">
        <f t="shared" si="14"/>
        <v>0</v>
      </c>
      <c r="BT33" s="178">
        <f t="shared" si="15"/>
        <v>0</v>
      </c>
      <c r="BU33" s="178">
        <f t="shared" si="16"/>
        <v>-2.5089872935406838E-2</v>
      </c>
      <c r="BV33" s="178">
        <f t="shared" si="17"/>
        <v>0</v>
      </c>
      <c r="BW33" s="178">
        <f t="shared" si="18"/>
        <v>0</v>
      </c>
      <c r="BX33" s="178">
        <f t="shared" si="19"/>
        <v>0</v>
      </c>
      <c r="BY33" s="178">
        <f t="shared" si="20"/>
        <v>-4.3092642649434756E-2</v>
      </c>
      <c r="BZ33" s="178">
        <f t="shared" si="21"/>
        <v>0</v>
      </c>
      <c r="CA33" s="178">
        <f t="shared" si="22"/>
        <v>0</v>
      </c>
      <c r="CB33" s="178">
        <f t="shared" si="23"/>
        <v>-8.6684370257968848E-3</v>
      </c>
      <c r="CC33" s="178">
        <f t="shared" si="24"/>
        <v>0</v>
      </c>
      <c r="CD33" s="178">
        <f t="shared" si="25"/>
        <v>-2.6033333333333325E-2</v>
      </c>
      <c r="CE33" s="178">
        <f t="shared" si="26"/>
        <v>-3.6518573934307089E-2</v>
      </c>
      <c r="CF33" s="178">
        <f t="shared" si="27"/>
        <v>0</v>
      </c>
      <c r="CG33" s="178">
        <f t="shared" si="27"/>
        <v>-1.4773032500671427E-3</v>
      </c>
    </row>
    <row r="34" spans="1:85" ht="15">
      <c r="A34" s="170">
        <v>36644</v>
      </c>
      <c r="B34" s="171"/>
      <c r="C34" s="172">
        <f t="shared" ca="1" si="28"/>
        <v>122.6737089968437</v>
      </c>
      <c r="D34" s="182">
        <v>133.61437002131493</v>
      </c>
      <c r="E34" s="173">
        <v>123.952</v>
      </c>
      <c r="F34" s="173">
        <v>123.952</v>
      </c>
      <c r="G34" s="173">
        <v>117.3535294557292</v>
      </c>
      <c r="H34" s="176">
        <v>115.68200000000044</v>
      </c>
      <c r="I34" s="176">
        <v>104.36994752517366</v>
      </c>
      <c r="J34" s="176">
        <v>113.28757345162069</v>
      </c>
      <c r="K34" s="176">
        <v>165.10108857468137</v>
      </c>
      <c r="L34" s="176">
        <v>130.91184916105277</v>
      </c>
      <c r="M34" s="176">
        <v>140.25553940892485</v>
      </c>
      <c r="N34" s="176">
        <v>110.4765081517162</v>
      </c>
      <c r="O34" s="176">
        <v>115.45588440275995</v>
      </c>
      <c r="P34" s="176">
        <v>109.17409150277848</v>
      </c>
      <c r="Q34" s="173">
        <v>124.39280516605798</v>
      </c>
      <c r="R34" s="173">
        <v>128.32605942260793</v>
      </c>
      <c r="S34" s="173">
        <v>111.36600926848655</v>
      </c>
      <c r="T34" s="173">
        <v>120.67072111510804</v>
      </c>
      <c r="U34" s="173">
        <v>150.09</v>
      </c>
      <c r="X34" s="174">
        <f>SUMPRODUCT($AD$2:$AP$2,'monthly price-series'!AD34:AP34)</f>
        <v>0</v>
      </c>
      <c r="Y34" s="175">
        <f ca="1">SUMPRODUCT($AA$3:$AQ$3,'monthly price-series'!AA34:AQ34)</f>
        <v>-4.2169337591090386E-3</v>
      </c>
      <c r="Z34" s="184">
        <f t="shared" si="29"/>
        <v>1.2991899363879213E-2</v>
      </c>
      <c r="AA34" s="173">
        <f t="shared" si="32"/>
        <v>1.0986501366176234E-2</v>
      </c>
      <c r="AB34" s="173">
        <f t="shared" si="32"/>
        <v>1.0986501366176234E-2</v>
      </c>
      <c r="AC34" s="173">
        <f t="shared" si="32"/>
        <v>0</v>
      </c>
      <c r="AD34" s="173">
        <f t="shared" si="32"/>
        <v>-9.4135122764236817E-4</v>
      </c>
      <c r="AE34" s="173">
        <f t="shared" si="32"/>
        <v>4.1632327077122046E-4</v>
      </c>
      <c r="AF34" s="173">
        <f t="shared" si="32"/>
        <v>-1.9223235617058687E-2</v>
      </c>
      <c r="AG34" s="173">
        <f t="shared" si="32"/>
        <v>-2.066980737577058E-2</v>
      </c>
      <c r="AH34" s="173">
        <f t="shared" si="32"/>
        <v>-5.2982495542518514E-2</v>
      </c>
      <c r="AI34" s="173">
        <f t="shared" si="32"/>
        <v>-4.3072987872165562E-2</v>
      </c>
      <c r="AJ34" s="173">
        <f t="shared" si="32"/>
        <v>1.8403770363281675E-2</v>
      </c>
      <c r="AK34" s="173">
        <f t="shared" si="32"/>
        <v>3.7956649837038774E-2</v>
      </c>
      <c r="AL34" s="173">
        <f t="shared" si="32"/>
        <v>-1.5355031284082643E-2</v>
      </c>
      <c r="AM34" s="173">
        <f t="shared" si="32"/>
        <v>1.2997842563942543E-2</v>
      </c>
      <c r="AN34" s="173">
        <f t="shared" si="32"/>
        <v>-4.0133333333333431E-2</v>
      </c>
      <c r="AO34" s="173">
        <f t="shared" si="32"/>
        <v>-1.7017013769102321E-2</v>
      </c>
      <c r="AP34" s="173">
        <f t="shared" si="32"/>
        <v>2.3150000000000018E-2</v>
      </c>
      <c r="AQ34" s="173">
        <f t="shared" si="30"/>
        <v>9.3476798924009077E-3</v>
      </c>
      <c r="AS34" s="177"/>
      <c r="AT34" s="177">
        <f ca="1">MAX(C$7:C34)</f>
        <v>123.19320658860006</v>
      </c>
      <c r="AU34" s="177"/>
      <c r="AV34" s="173">
        <f>MAX(E$7:E34)</f>
        <v>123.952</v>
      </c>
      <c r="AW34" s="173">
        <f>MAX(F$7:F34)</f>
        <v>123.952</v>
      </c>
      <c r="AX34" s="173">
        <f>MAX(G$7:G34)</f>
        <v>117.3535294557292</v>
      </c>
      <c r="AY34" s="173">
        <f>MAX(H$7:H34)</f>
        <v>115.79100000000038</v>
      </c>
      <c r="AZ34" s="173">
        <f>MAX(I$7:I34)</f>
        <v>107.01141682030907</v>
      </c>
      <c r="BA34" s="173">
        <f>MAX(J$7:J34)</f>
        <v>115.50801116592103</v>
      </c>
      <c r="BB34" s="173">
        <f>MAX(K$7:K34)</f>
        <v>168.58572299529922</v>
      </c>
      <c r="BC34" s="173">
        <f>MAX(L$7:L34)</f>
        <v>138.23593391343735</v>
      </c>
      <c r="BD34" s="173">
        <f>MAX(M$7:M34)</f>
        <v>153.16915449188662</v>
      </c>
      <c r="BE34" s="173">
        <f>MAX(N$7:N34)</f>
        <v>110.4765081517162</v>
      </c>
      <c r="BF34" s="173">
        <f>MAX(O$7:O34)</f>
        <v>115.45588440275995</v>
      </c>
      <c r="BG34" s="173">
        <f>MAX(P$7:P34)</f>
        <v>111.84613643525586</v>
      </c>
      <c r="BH34" s="173">
        <f>MAX(Q$7:Q34)</f>
        <v>124.39280516605798</v>
      </c>
      <c r="BI34" s="173">
        <f>MAX(R$7:R34)</f>
        <v>137.26501266533123</v>
      </c>
      <c r="BJ34" s="173">
        <f>MAX(S$7:S34)</f>
        <v>117.58808279347112</v>
      </c>
      <c r="BK34" s="173">
        <f>MAX(T$7:T34)</f>
        <v>120.67072111510804</v>
      </c>
      <c r="BL34" s="173">
        <v>148.69999999999999</v>
      </c>
      <c r="BO34" s="178"/>
      <c r="BP34" s="178">
        <f t="shared" ca="1" si="11"/>
        <v>-4.2169337591090456E-3</v>
      </c>
      <c r="BQ34" s="178">
        <f t="shared" si="12"/>
        <v>0</v>
      </c>
      <c r="BR34" s="178">
        <f t="shared" si="13"/>
        <v>0</v>
      </c>
      <c r="BS34" s="178">
        <f t="shared" si="14"/>
        <v>0</v>
      </c>
      <c r="BT34" s="178">
        <f t="shared" si="15"/>
        <v>-9.4135122764236817E-4</v>
      </c>
      <c r="BU34" s="178">
        <f t="shared" si="16"/>
        <v>-2.468399516259932E-2</v>
      </c>
      <c r="BV34" s="178">
        <f t="shared" si="17"/>
        <v>-1.9223235617058687E-2</v>
      </c>
      <c r="BW34" s="178">
        <f t="shared" si="18"/>
        <v>-2.066980737577058E-2</v>
      </c>
      <c r="BX34" s="178">
        <f t="shared" si="19"/>
        <v>-5.2982495542518514E-2</v>
      </c>
      <c r="BY34" s="178">
        <f t="shared" si="20"/>
        <v>-8.4309501647381643E-2</v>
      </c>
      <c r="BZ34" s="178">
        <f t="shared" si="21"/>
        <v>0</v>
      </c>
      <c r="CA34" s="178">
        <f t="shared" si="22"/>
        <v>0</v>
      </c>
      <c r="CB34" s="178">
        <f t="shared" si="23"/>
        <v>-2.3890364188164318E-2</v>
      </c>
      <c r="CC34" s="178">
        <f t="shared" si="24"/>
        <v>0</v>
      </c>
      <c r="CD34" s="178">
        <f t="shared" si="25"/>
        <v>-6.5121862222222313E-2</v>
      </c>
      <c r="CE34" s="178">
        <f t="shared" si="26"/>
        <v>-5.2914150627941324E-2</v>
      </c>
      <c r="CF34" s="178">
        <f t="shared" si="27"/>
        <v>0</v>
      </c>
      <c r="CG34" s="178">
        <f t="shared" si="27"/>
        <v>9.3476798924009077E-3</v>
      </c>
    </row>
    <row r="35" spans="1:85" ht="15">
      <c r="A35" s="170">
        <v>36677</v>
      </c>
      <c r="B35" s="171"/>
      <c r="C35" s="172">
        <f t="shared" ca="1" si="28"/>
        <v>120.65075041185189</v>
      </c>
      <c r="D35" s="182">
        <v>131.37948409461637</v>
      </c>
      <c r="E35" s="173">
        <v>122.90899999999996</v>
      </c>
      <c r="F35" s="173">
        <v>122.90899999999996</v>
      </c>
      <c r="G35" s="173">
        <v>116.50553941412018</v>
      </c>
      <c r="H35" s="176">
        <v>112.34300000000042</v>
      </c>
      <c r="I35" s="176">
        <v>103.31335980711947</v>
      </c>
      <c r="J35" s="176">
        <v>110.78097714555214</v>
      </c>
      <c r="K35" s="176">
        <v>158.85150855403478</v>
      </c>
      <c r="L35" s="176">
        <v>122.09015773289943</v>
      </c>
      <c r="M35" s="176">
        <v>133.1053511099249</v>
      </c>
      <c r="N35" s="176">
        <v>110.20985657567323</v>
      </c>
      <c r="O35" s="176">
        <v>114.76380783885162</v>
      </c>
      <c r="P35" s="176">
        <v>118.68589257841329</v>
      </c>
      <c r="Q35" s="173">
        <v>123.31044279252966</v>
      </c>
      <c r="R35" s="173">
        <v>125.92208457609107</v>
      </c>
      <c r="S35" s="173">
        <v>112.1548456315177</v>
      </c>
      <c r="T35" s="173">
        <v>120.60435221849472</v>
      </c>
      <c r="U35" s="173">
        <v>150.12</v>
      </c>
      <c r="X35" s="174">
        <f>SUMPRODUCT($AD$2:$AP$2,'monthly price-series'!AD35:AP35)</f>
        <v>0</v>
      </c>
      <c r="Y35" s="175">
        <f ca="1">SUMPRODUCT($AA$3:$AQ$3,'monthly price-series'!AA35:AQ35)</f>
        <v>-1.6490563475535482E-2</v>
      </c>
      <c r="Z35" s="184">
        <f t="shared" si="29"/>
        <v>-1.6726388983026533E-2</v>
      </c>
      <c r="AA35" s="173">
        <f t="shared" si="32"/>
        <v>-8.414547566800332E-3</v>
      </c>
      <c r="AB35" s="173">
        <f t="shared" si="32"/>
        <v>-8.414547566800332E-3</v>
      </c>
      <c r="AC35" s="173">
        <f t="shared" si="32"/>
        <v>-7.2259440814596157E-3</v>
      </c>
      <c r="AD35" s="173">
        <f t="shared" si="32"/>
        <v>-2.8863608858768125E-2</v>
      </c>
      <c r="AE35" s="173">
        <f t="shared" si="32"/>
        <v>-1.0123486148149532E-2</v>
      </c>
      <c r="AF35" s="173">
        <f t="shared" si="32"/>
        <v>-2.2125959888610231E-2</v>
      </c>
      <c r="AG35" s="173">
        <f t="shared" si="32"/>
        <v>-3.7853051573428435E-2</v>
      </c>
      <c r="AH35" s="173">
        <f t="shared" si="32"/>
        <v>-6.7386500799485008E-2</v>
      </c>
      <c r="AI35" s="173">
        <f t="shared" si="32"/>
        <v>-5.0979721222653998E-2</v>
      </c>
      <c r="AJ35" s="173">
        <f t="shared" si="32"/>
        <v>-2.4136495668091256E-3</v>
      </c>
      <c r="AK35" s="173">
        <f t="shared" si="32"/>
        <v>-5.994294422396595E-3</v>
      </c>
      <c r="AL35" s="173">
        <f t="shared" si="32"/>
        <v>8.7125076514996527E-2</v>
      </c>
      <c r="AM35" s="173">
        <f t="shared" si="32"/>
        <v>-8.7011654097150417E-3</v>
      </c>
      <c r="AN35" s="173">
        <f t="shared" si="32"/>
        <v>-1.8733333333333373E-2</v>
      </c>
      <c r="AO35" s="173">
        <f t="shared" si="32"/>
        <v>7.0832776375185256E-3</v>
      </c>
      <c r="AP35" s="173">
        <f t="shared" si="32"/>
        <v>-5.5000000000002345E-4</v>
      </c>
      <c r="AQ35" s="173">
        <f t="shared" si="30"/>
        <v>1.9988007195683347E-4</v>
      </c>
      <c r="AS35" s="177"/>
      <c r="AT35" s="177">
        <f ca="1">MAX(C$7:C35)</f>
        <v>123.19320658860006</v>
      </c>
      <c r="AU35" s="177"/>
      <c r="AV35" s="173">
        <f>MAX(E$7:E35)</f>
        <v>123.952</v>
      </c>
      <c r="AW35" s="173">
        <f>MAX(F$7:F35)</f>
        <v>123.952</v>
      </c>
      <c r="AX35" s="173">
        <f>MAX(G$7:G35)</f>
        <v>117.3535294557292</v>
      </c>
      <c r="AY35" s="173">
        <f>MAX(H$7:H35)</f>
        <v>115.79100000000038</v>
      </c>
      <c r="AZ35" s="173">
        <f>MAX(I$7:I35)</f>
        <v>107.01141682030907</v>
      </c>
      <c r="BA35" s="173">
        <f>MAX(J$7:J35)</f>
        <v>115.50801116592103</v>
      </c>
      <c r="BB35" s="173">
        <f>MAX(K$7:K35)</f>
        <v>168.58572299529922</v>
      </c>
      <c r="BC35" s="173">
        <f>MAX(L$7:L35)</f>
        <v>138.23593391343735</v>
      </c>
      <c r="BD35" s="173">
        <f>MAX(M$7:M35)</f>
        <v>153.16915449188662</v>
      </c>
      <c r="BE35" s="173">
        <f>MAX(N$7:N35)</f>
        <v>110.4765081517162</v>
      </c>
      <c r="BF35" s="173">
        <f>MAX(O$7:O35)</f>
        <v>115.45588440275995</v>
      </c>
      <c r="BG35" s="173">
        <f>MAX(P$7:P35)</f>
        <v>118.68589257841329</v>
      </c>
      <c r="BH35" s="173">
        <f>MAX(Q$7:Q35)</f>
        <v>124.39280516605798</v>
      </c>
      <c r="BI35" s="173">
        <f>MAX(R$7:R35)</f>
        <v>137.26501266533123</v>
      </c>
      <c r="BJ35" s="173">
        <f>MAX(S$7:S35)</f>
        <v>117.58808279347112</v>
      </c>
      <c r="BK35" s="173">
        <f>MAX(T$7:T35)</f>
        <v>120.67072111510804</v>
      </c>
      <c r="BL35" s="173">
        <v>150.09</v>
      </c>
      <c r="BO35" s="178"/>
      <c r="BP35" s="178">
        <f t="shared" ca="1" si="11"/>
        <v>-2.0637957620817757E-2</v>
      </c>
      <c r="BQ35" s="178">
        <f t="shared" si="12"/>
        <v>-8.414547566800332E-3</v>
      </c>
      <c r="BR35" s="178">
        <f t="shared" si="13"/>
        <v>-8.414547566800332E-3</v>
      </c>
      <c r="BS35" s="178">
        <f t="shared" si="14"/>
        <v>-7.2259440814596157E-3</v>
      </c>
      <c r="BT35" s="178">
        <f t="shared" si="15"/>
        <v>-2.9777789292777104E-2</v>
      </c>
      <c r="BU35" s="178">
        <f t="shared" si="16"/>
        <v>-3.4557593227639287E-2</v>
      </c>
      <c r="BV35" s="178">
        <f t="shared" si="17"/>
        <v>-4.0923862965476572E-2</v>
      </c>
      <c r="BW35" s="178">
        <f t="shared" si="18"/>
        <v>-5.7740443664591141E-2</v>
      </c>
      <c r="BX35" s="178">
        <f t="shared" si="19"/>
        <v>-0.11679869136376889</v>
      </c>
      <c r="BY35" s="178">
        <f t="shared" si="20"/>
        <v>-0.13099114797963124</v>
      </c>
      <c r="BZ35" s="178">
        <f t="shared" si="21"/>
        <v>-2.4136495668091256E-3</v>
      </c>
      <c r="CA35" s="178">
        <f t="shared" si="22"/>
        <v>-5.994294422396595E-3</v>
      </c>
      <c r="CB35" s="178">
        <f t="shared" si="23"/>
        <v>0</v>
      </c>
      <c r="CC35" s="178">
        <f t="shared" si="24"/>
        <v>-8.7011654097150417E-3</v>
      </c>
      <c r="CD35" s="178">
        <f t="shared" si="25"/>
        <v>-8.2635246003259388E-2</v>
      </c>
      <c r="CE35" s="178">
        <f t="shared" si="26"/>
        <v>-4.6205678610273984E-2</v>
      </c>
      <c r="CF35" s="178">
        <f t="shared" si="27"/>
        <v>-5.5000000000002345E-4</v>
      </c>
      <c r="CG35" s="178">
        <f t="shared" si="27"/>
        <v>1.9988007195683347E-4</v>
      </c>
    </row>
    <row r="36" spans="1:85" ht="15">
      <c r="A36" s="170">
        <v>36707</v>
      </c>
      <c r="B36" s="171"/>
      <c r="C36" s="172">
        <f t="shared" ca="1" si="28"/>
        <v>121.71325336549233</v>
      </c>
      <c r="D36" s="182">
        <v>133.78065902516971</v>
      </c>
      <c r="E36" s="173">
        <v>120.7829999999999</v>
      </c>
      <c r="F36" s="173">
        <v>120.7829999999999</v>
      </c>
      <c r="G36" s="173">
        <v>116.39842496009547</v>
      </c>
      <c r="H36" s="176">
        <v>113.17100000000048</v>
      </c>
      <c r="I36" s="176">
        <v>105.57545029073883</v>
      </c>
      <c r="J36" s="176">
        <v>115.71577887397551</v>
      </c>
      <c r="K36" s="176">
        <v>163.28949643099665</v>
      </c>
      <c r="L36" s="176">
        <v>123.71014753932107</v>
      </c>
      <c r="M36" s="176">
        <v>142.75870661154914</v>
      </c>
      <c r="N36" s="176">
        <v>112.2183862547425</v>
      </c>
      <c r="O36" s="176">
        <v>116.18104463747557</v>
      </c>
      <c r="P36" s="176">
        <v>126.38380050814253</v>
      </c>
      <c r="Q36" s="173">
        <v>122.10215339567216</v>
      </c>
      <c r="R36" s="173">
        <v>127.06377814291427</v>
      </c>
      <c r="S36" s="173">
        <v>110.98657898205468</v>
      </c>
      <c r="T36" s="173">
        <v>122.02145335706203</v>
      </c>
      <c r="U36" s="173">
        <v>151.51</v>
      </c>
      <c r="X36" s="174">
        <f>SUMPRODUCT($AD$2:$AP$2,'monthly price-series'!AD36:AP36)</f>
        <v>0</v>
      </c>
      <c r="Y36" s="175">
        <f ca="1">SUMPRODUCT($AA$3:$AQ$3,'monthly price-series'!AA36:AQ36)</f>
        <v>8.8064346886654026E-3</v>
      </c>
      <c r="Z36" s="184">
        <f t="shared" si="29"/>
        <v>1.8276635405449375E-2</v>
      </c>
      <c r="AA36" s="173">
        <f t="shared" si="32"/>
        <v>-1.7297350072004999E-2</v>
      </c>
      <c r="AB36" s="173">
        <f t="shared" si="32"/>
        <v>-1.7297350072004999E-2</v>
      </c>
      <c r="AC36" s="173">
        <f t="shared" si="32"/>
        <v>-9.1939365770387076E-4</v>
      </c>
      <c r="AD36" s="173">
        <f t="shared" si="32"/>
        <v>7.3702856430757297E-3</v>
      </c>
      <c r="AE36" s="173">
        <f t="shared" si="32"/>
        <v>2.1895430444257766E-2</v>
      </c>
      <c r="AF36" s="173">
        <f t="shared" si="32"/>
        <v>4.4545569605688375E-2</v>
      </c>
      <c r="AG36" s="173">
        <f t="shared" si="32"/>
        <v>2.793796494197125E-2</v>
      </c>
      <c r="AH36" s="173">
        <f t="shared" si="32"/>
        <v>1.3268799356994416E-2</v>
      </c>
      <c r="AI36" s="173">
        <f t="shared" si="32"/>
        <v>7.2524172928645339E-2</v>
      </c>
      <c r="AJ36" s="173">
        <f t="shared" si="32"/>
        <v>1.8224592078024852E-2</v>
      </c>
      <c r="AK36" s="173">
        <f t="shared" si="32"/>
        <v>1.2349161511040083E-2</v>
      </c>
      <c r="AL36" s="173">
        <f t="shared" si="32"/>
        <v>6.4859502359502358E-2</v>
      </c>
      <c r="AM36" s="173">
        <f t="shared" si="32"/>
        <v>-9.7987596954010377E-3</v>
      </c>
      <c r="AN36" s="173">
        <f t="shared" si="32"/>
        <v>9.0666666666665199E-3</v>
      </c>
      <c r="AO36" s="173">
        <f t="shared" si="32"/>
        <v>-1.0416550822078038E-2</v>
      </c>
      <c r="AP36" s="173">
        <f t="shared" si="32"/>
        <v>1.1749999999999925E-2</v>
      </c>
      <c r="AQ36" s="173">
        <f t="shared" si="30"/>
        <v>9.2592592592591685E-3</v>
      </c>
      <c r="AS36" s="177"/>
      <c r="AT36" s="177">
        <f ca="1">MAX(C$7:C36)</f>
        <v>123.19320658860006</v>
      </c>
      <c r="AU36" s="177"/>
      <c r="AV36" s="173">
        <f>MAX(E$7:E36)</f>
        <v>123.952</v>
      </c>
      <c r="AW36" s="173">
        <f>MAX(F$7:F36)</f>
        <v>123.952</v>
      </c>
      <c r="AX36" s="173">
        <f>MAX(G$7:G36)</f>
        <v>117.3535294557292</v>
      </c>
      <c r="AY36" s="173">
        <f>MAX(H$7:H36)</f>
        <v>115.79100000000038</v>
      </c>
      <c r="AZ36" s="173">
        <f>MAX(I$7:I36)</f>
        <v>107.01141682030907</v>
      </c>
      <c r="BA36" s="173">
        <f>MAX(J$7:J36)</f>
        <v>115.71577887397551</v>
      </c>
      <c r="BB36" s="173">
        <f>MAX(K$7:K36)</f>
        <v>168.58572299529922</v>
      </c>
      <c r="BC36" s="173">
        <f>MAX(L$7:L36)</f>
        <v>138.23593391343735</v>
      </c>
      <c r="BD36" s="173">
        <f>MAX(M$7:M36)</f>
        <v>153.16915449188662</v>
      </c>
      <c r="BE36" s="173">
        <f>MAX(N$7:N36)</f>
        <v>112.2183862547425</v>
      </c>
      <c r="BF36" s="173">
        <f>MAX(O$7:O36)</f>
        <v>116.18104463747557</v>
      </c>
      <c r="BG36" s="173">
        <f>MAX(P$7:P36)</f>
        <v>126.38380050814253</v>
      </c>
      <c r="BH36" s="173">
        <f>MAX(Q$7:Q36)</f>
        <v>124.39280516605798</v>
      </c>
      <c r="BI36" s="173">
        <f>MAX(R$7:R36)</f>
        <v>137.26501266533123</v>
      </c>
      <c r="BJ36" s="173">
        <f>MAX(S$7:S36)</f>
        <v>117.58808279347112</v>
      </c>
      <c r="BK36" s="173">
        <f>MAX(T$7:T36)</f>
        <v>122.02145335706203</v>
      </c>
      <c r="BL36" s="173">
        <v>150.12</v>
      </c>
      <c r="BO36" s="178"/>
      <c r="BP36" s="178">
        <f t="shared" ca="1" si="11"/>
        <v>-1.2013269758047507E-2</v>
      </c>
      <c r="BQ36" s="178">
        <f t="shared" si="12"/>
        <v>-2.5566348263844848E-2</v>
      </c>
      <c r="BR36" s="178">
        <f t="shared" si="13"/>
        <v>-2.5566348263844848E-2</v>
      </c>
      <c r="BS36" s="178">
        <f t="shared" si="14"/>
        <v>-8.1386942520040705E-3</v>
      </c>
      <c r="BT36" s="178">
        <f t="shared" si="15"/>
        <v>-2.2626974462608463E-2</v>
      </c>
      <c r="BU36" s="178">
        <f t="shared" si="16"/>
        <v>-1.3418816162218249E-2</v>
      </c>
      <c r="BV36" s="178">
        <f t="shared" si="17"/>
        <v>0</v>
      </c>
      <c r="BW36" s="178">
        <f t="shared" si="18"/>
        <v>-3.1415629213455101E-2</v>
      </c>
      <c r="BX36" s="178">
        <f t="shared" si="19"/>
        <v>-0.10507967040763984</v>
      </c>
      <c r="BY36" s="178">
        <f t="shared" si="20"/>
        <v>-6.796699971918245E-2</v>
      </c>
      <c r="BZ36" s="178">
        <f t="shared" si="21"/>
        <v>0</v>
      </c>
      <c r="CA36" s="178">
        <f t="shared" si="22"/>
        <v>0</v>
      </c>
      <c r="CB36" s="178">
        <f t="shared" si="23"/>
        <v>0</v>
      </c>
      <c r="CC36" s="178">
        <f t="shared" si="24"/>
        <v>-1.8414664476196347E-2</v>
      </c>
      <c r="CD36" s="178">
        <f t="shared" si="25"/>
        <v>-7.4317805567022402E-2</v>
      </c>
      <c r="CE36" s="178">
        <f t="shared" si="26"/>
        <v>-5.6140925632839497E-2</v>
      </c>
      <c r="CF36" s="178">
        <f t="shared" si="27"/>
        <v>0</v>
      </c>
      <c r="CG36" s="178">
        <f t="shared" si="27"/>
        <v>9.2592592592591685E-3</v>
      </c>
    </row>
    <row r="37" spans="1:85" ht="15">
      <c r="A37" s="170">
        <v>36738</v>
      </c>
      <c r="B37" s="171"/>
      <c r="C37" s="172">
        <f t="shared" ca="1" si="28"/>
        <v>121.55962814725856</v>
      </c>
      <c r="D37" s="182">
        <v>133.69139662442419</v>
      </c>
      <c r="E37" s="173">
        <v>119.91199999999994</v>
      </c>
      <c r="F37" s="173">
        <v>119.91199999999994</v>
      </c>
      <c r="G37" s="173">
        <v>116.39842496009547</v>
      </c>
      <c r="H37" s="176">
        <v>111.88600000000048</v>
      </c>
      <c r="I37" s="176">
        <v>106.09753935611961</v>
      </c>
      <c r="J37" s="176">
        <v>119.10060800734196</v>
      </c>
      <c r="K37" s="176">
        <v>160.73308236356922</v>
      </c>
      <c r="L37" s="176">
        <v>120.3345453874139</v>
      </c>
      <c r="M37" s="176">
        <v>140.87733587914954</v>
      </c>
      <c r="N37" s="176">
        <v>113.81967807014733</v>
      </c>
      <c r="O37" s="176">
        <v>119.91264073963337</v>
      </c>
      <c r="P37" s="176">
        <v>119.29900967685381</v>
      </c>
      <c r="Q37" s="173">
        <v>123.70173160550405</v>
      </c>
      <c r="R37" s="173">
        <v>126.70376410484268</v>
      </c>
      <c r="S37" s="173">
        <v>109.55302006634403</v>
      </c>
      <c r="T37" s="173">
        <v>121.57607505230875</v>
      </c>
      <c r="U37" s="173">
        <v>152.35</v>
      </c>
      <c r="X37" s="174">
        <f>SUMPRODUCT($AD$2:$AP$2,'monthly price-series'!AD37:AP37)</f>
        <v>0</v>
      </c>
      <c r="Y37" s="175">
        <f ca="1">SUMPRODUCT($AA$3:$AQ$3,'monthly price-series'!AA37:AQ37)</f>
        <v>-1.2621897286111475E-3</v>
      </c>
      <c r="Z37" s="184">
        <f t="shared" si="29"/>
        <v>-6.6722948889593532E-4</v>
      </c>
      <c r="AA37" s="173">
        <f t="shared" si="32"/>
        <v>-7.2112797330747486E-3</v>
      </c>
      <c r="AB37" s="173">
        <f t="shared" si="32"/>
        <v>-7.2112797330747486E-3</v>
      </c>
      <c r="AC37" s="173">
        <f t="shared" si="32"/>
        <v>0</v>
      </c>
      <c r="AD37" s="173">
        <f t="shared" si="32"/>
        <v>-1.1354498944075701E-2</v>
      </c>
      <c r="AE37" s="173">
        <f t="shared" si="32"/>
        <v>4.9451748862356587E-3</v>
      </c>
      <c r="AF37" s="173">
        <f t="shared" si="32"/>
        <v>2.9251232341034696E-2</v>
      </c>
      <c r="AG37" s="173">
        <f t="shared" si="32"/>
        <v>-1.5655716523736863E-2</v>
      </c>
      <c r="AH37" s="173">
        <f t="shared" si="32"/>
        <v>-2.7286380455041039E-2</v>
      </c>
      <c r="AI37" s="173">
        <f t="shared" si="32"/>
        <v>-1.3178675942468928E-2</v>
      </c>
      <c r="AJ37" s="173">
        <f t="shared" si="32"/>
        <v>1.4269424724837925E-2</v>
      </c>
      <c r="AK37" s="173">
        <f t="shared" si="32"/>
        <v>3.2118803147291881E-2</v>
      </c>
      <c r="AL37" s="173">
        <f t="shared" si="32"/>
        <v>-5.6057744764783063E-2</v>
      </c>
      <c r="AM37" s="173">
        <f t="shared" si="32"/>
        <v>1.3100327597404895E-2</v>
      </c>
      <c r="AN37" s="173">
        <f t="shared" si="32"/>
        <v>-2.8333333333333851E-3</v>
      </c>
      <c r="AO37" s="173">
        <f t="shared" si="32"/>
        <v>-1.2916506922358956E-2</v>
      </c>
      <c r="AP37" s="173">
        <f t="shared" si="32"/>
        <v>-3.6500000000000022E-3</v>
      </c>
      <c r="AQ37" s="173">
        <f t="shared" si="30"/>
        <v>5.544188502409105E-3</v>
      </c>
      <c r="AS37" s="177"/>
      <c r="AT37" s="177">
        <f ca="1">MAX(C$7:C37)</f>
        <v>123.19320658860006</v>
      </c>
      <c r="AU37" s="177"/>
      <c r="AV37" s="173">
        <f>MAX(E$7:E37)</f>
        <v>123.952</v>
      </c>
      <c r="AW37" s="173">
        <f>MAX(F$7:F37)</f>
        <v>123.952</v>
      </c>
      <c r="AX37" s="173">
        <f>MAX(G$7:G37)</f>
        <v>117.3535294557292</v>
      </c>
      <c r="AY37" s="173">
        <f>MAX(H$7:H37)</f>
        <v>115.79100000000038</v>
      </c>
      <c r="AZ37" s="173">
        <f>MAX(I$7:I37)</f>
        <v>107.01141682030907</v>
      </c>
      <c r="BA37" s="173">
        <f>MAX(J$7:J37)</f>
        <v>119.10060800734196</v>
      </c>
      <c r="BB37" s="173">
        <f>MAX(K$7:K37)</f>
        <v>168.58572299529922</v>
      </c>
      <c r="BC37" s="173">
        <f>MAX(L$7:L37)</f>
        <v>138.23593391343735</v>
      </c>
      <c r="BD37" s="173">
        <f>MAX(M$7:M37)</f>
        <v>153.16915449188662</v>
      </c>
      <c r="BE37" s="173">
        <f>MAX(N$7:N37)</f>
        <v>113.81967807014733</v>
      </c>
      <c r="BF37" s="173">
        <f>MAX(O$7:O37)</f>
        <v>119.91264073963337</v>
      </c>
      <c r="BG37" s="173">
        <f>MAX(P$7:P37)</f>
        <v>126.38380050814253</v>
      </c>
      <c r="BH37" s="173">
        <f>MAX(Q$7:Q37)</f>
        <v>124.39280516605798</v>
      </c>
      <c r="BI37" s="173">
        <f>MAX(R$7:R37)</f>
        <v>137.26501266533123</v>
      </c>
      <c r="BJ37" s="173">
        <f>MAX(S$7:S37)</f>
        <v>117.58808279347112</v>
      </c>
      <c r="BK37" s="173">
        <f>MAX(T$7:T37)</f>
        <v>122.02145335706203</v>
      </c>
      <c r="BL37" s="173">
        <v>151.51</v>
      </c>
      <c r="BO37" s="178"/>
      <c r="BP37" s="178">
        <f t="shared" ca="1" si="11"/>
        <v>-1.326029646096301E-2</v>
      </c>
      <c r="BQ37" s="178">
        <f t="shared" si="12"/>
        <v>-3.2593261907835798E-2</v>
      </c>
      <c r="BR37" s="178">
        <f t="shared" si="13"/>
        <v>-3.2593261907835798E-2</v>
      </c>
      <c r="BS37" s="178">
        <f t="shared" si="14"/>
        <v>-8.1386942520040705E-3</v>
      </c>
      <c r="BT37" s="178">
        <f t="shared" si="15"/>
        <v>-3.3724555449040849E-2</v>
      </c>
      <c r="BU37" s="178">
        <f t="shared" si="16"/>
        <v>-8.5399996686710052E-3</v>
      </c>
      <c r="BV37" s="178">
        <f t="shared" si="17"/>
        <v>0</v>
      </c>
      <c r="BW37" s="178">
        <f t="shared" si="18"/>
        <v>-4.6579511551811281E-2</v>
      </c>
      <c r="BX37" s="178">
        <f t="shared" si="19"/>
        <v>-0.12949880699784772</v>
      </c>
      <c r="BY37" s="178">
        <f t="shared" si="20"/>
        <v>-8.0249960597570405E-2</v>
      </c>
      <c r="BZ37" s="178">
        <f t="shared" si="21"/>
        <v>0</v>
      </c>
      <c r="CA37" s="178">
        <f t="shared" si="22"/>
        <v>0</v>
      </c>
      <c r="CB37" s="178">
        <f t="shared" si="23"/>
        <v>-5.6057744764783063E-2</v>
      </c>
      <c r="CC37" s="178">
        <f t="shared" si="24"/>
        <v>-5.5555750160259185E-3</v>
      </c>
      <c r="CD37" s="178">
        <f t="shared" si="25"/>
        <v>-7.6940571784582551E-2</v>
      </c>
      <c r="CE37" s="178">
        <f t="shared" si="26"/>
        <v>-6.8332287900634239E-2</v>
      </c>
      <c r="CF37" s="178">
        <f t="shared" si="27"/>
        <v>-3.6500000000000022E-3</v>
      </c>
      <c r="CG37" s="178">
        <f t="shared" si="27"/>
        <v>5.544188502409105E-3</v>
      </c>
    </row>
    <row r="38" spans="1:85" ht="15">
      <c r="A38" s="170">
        <v>36769</v>
      </c>
      <c r="B38" s="171"/>
      <c r="C38" s="172">
        <f t="shared" ca="1" si="28"/>
        <v>123.58374861860253</v>
      </c>
      <c r="D38" s="182">
        <v>133.49763117451599</v>
      </c>
      <c r="E38" s="173">
        <v>119.44499999999989</v>
      </c>
      <c r="F38" s="173">
        <v>119.44499999999989</v>
      </c>
      <c r="G38" s="173">
        <v>115.94168925570531</v>
      </c>
      <c r="H38" s="176">
        <v>111.42100000000052</v>
      </c>
      <c r="I38" s="176">
        <v>107.31013331442337</v>
      </c>
      <c r="J38" s="176">
        <v>122.86528239837854</v>
      </c>
      <c r="K38" s="176">
        <v>171.28008974595704</v>
      </c>
      <c r="L38" s="176">
        <v>126.43995193076562</v>
      </c>
      <c r="M38" s="176">
        <v>151.19586329944283</v>
      </c>
      <c r="N38" s="176">
        <v>116.18167990301377</v>
      </c>
      <c r="O38" s="176">
        <v>122.52652182456679</v>
      </c>
      <c r="P38" s="176">
        <v>135.07139399642722</v>
      </c>
      <c r="Q38" s="173">
        <v>123.97406513346507</v>
      </c>
      <c r="R38" s="173">
        <v>128.47339334350698</v>
      </c>
      <c r="S38" s="173">
        <v>112.25715872671553</v>
      </c>
      <c r="T38" s="173">
        <v>124.9011807049894</v>
      </c>
      <c r="U38" s="173">
        <v>153.37</v>
      </c>
      <c r="X38" s="174">
        <f>SUMPRODUCT($AD$2:$AP$2,'monthly price-series'!AD38:AP38)</f>
        <v>0</v>
      </c>
      <c r="Y38" s="175">
        <f ca="1">SUMPRODUCT($AA$3:$AQ$3,'monthly price-series'!AA38:AQ38)</f>
        <v>1.6651255866725077E-2</v>
      </c>
      <c r="Z38" s="184">
        <f t="shared" si="29"/>
        <v>-1.4493486851105235E-3</v>
      </c>
      <c r="AA38" s="173">
        <f t="shared" si="32"/>
        <v>-3.8945226499436389E-3</v>
      </c>
      <c r="AB38" s="173">
        <f t="shared" si="32"/>
        <v>-3.8945226499436389E-3</v>
      </c>
      <c r="AC38" s="173">
        <f t="shared" si="32"/>
        <v>-3.9238993529915594E-3</v>
      </c>
      <c r="AD38" s="173">
        <f t="shared" si="32"/>
        <v>-4.1560159448005901E-3</v>
      </c>
      <c r="AE38" s="173">
        <f t="shared" si="32"/>
        <v>1.1429048832448866E-2</v>
      </c>
      <c r="AF38" s="173">
        <f t="shared" si="32"/>
        <v>3.160919540229807E-2</v>
      </c>
      <c r="AG38" s="173">
        <f t="shared" si="32"/>
        <v>6.5618149215424609E-2</v>
      </c>
      <c r="AH38" s="173">
        <f t="shared" si="32"/>
        <v>5.073693945238688E-2</v>
      </c>
      <c r="AI38" s="173">
        <f t="shared" si="32"/>
        <v>7.3244765425894739E-2</v>
      </c>
      <c r="AJ38" s="173">
        <f t="shared" si="32"/>
        <v>2.0752139462305742E-2</v>
      </c>
      <c r="AK38" s="173">
        <f t="shared" si="32"/>
        <v>2.1798211337943407E-2</v>
      </c>
      <c r="AL38" s="173">
        <f t="shared" si="32"/>
        <v>0.13220884533992519</v>
      </c>
      <c r="AM38" s="173">
        <f t="shared" si="32"/>
        <v>2.2015336764203111E-3</v>
      </c>
      <c r="AN38" s="173">
        <f t="shared" si="32"/>
        <v>1.3966666666666709E-2</v>
      </c>
      <c r="AO38" s="173">
        <f t="shared" si="32"/>
        <v>2.4683378502335249E-2</v>
      </c>
      <c r="AP38" s="173">
        <f t="shared" si="32"/>
        <v>2.7350000000000031E-2</v>
      </c>
      <c r="AQ38" s="173">
        <f t="shared" si="30"/>
        <v>6.6951099442074842E-3</v>
      </c>
      <c r="AS38" s="177"/>
      <c r="AT38" s="177">
        <f ca="1">MAX(C$7:C38)</f>
        <v>123.58374861860253</v>
      </c>
      <c r="AU38" s="177"/>
      <c r="AV38" s="173">
        <f>MAX(E$7:E38)</f>
        <v>123.952</v>
      </c>
      <c r="AW38" s="173">
        <f>MAX(F$7:F38)</f>
        <v>123.952</v>
      </c>
      <c r="AX38" s="173">
        <f>MAX(G$7:G38)</f>
        <v>117.3535294557292</v>
      </c>
      <c r="AY38" s="173">
        <f>MAX(H$7:H38)</f>
        <v>115.79100000000038</v>
      </c>
      <c r="AZ38" s="173">
        <f>MAX(I$7:I38)</f>
        <v>107.31013331442337</v>
      </c>
      <c r="BA38" s="173">
        <f>MAX(J$7:J38)</f>
        <v>122.86528239837854</v>
      </c>
      <c r="BB38" s="173">
        <f>MAX(K$7:K38)</f>
        <v>171.28008974595704</v>
      </c>
      <c r="BC38" s="173">
        <f>MAX(L$7:L38)</f>
        <v>138.23593391343735</v>
      </c>
      <c r="BD38" s="173">
        <f>MAX(M$7:M38)</f>
        <v>153.16915449188662</v>
      </c>
      <c r="BE38" s="173">
        <f>MAX(N$7:N38)</f>
        <v>116.18167990301377</v>
      </c>
      <c r="BF38" s="173">
        <f>MAX(O$7:O38)</f>
        <v>122.52652182456679</v>
      </c>
      <c r="BG38" s="173">
        <f>MAX(P$7:P38)</f>
        <v>135.07139399642722</v>
      </c>
      <c r="BH38" s="173">
        <f>MAX(Q$7:Q38)</f>
        <v>124.39280516605798</v>
      </c>
      <c r="BI38" s="173">
        <f>MAX(R$7:R38)</f>
        <v>137.26501266533123</v>
      </c>
      <c r="BJ38" s="173">
        <f>MAX(S$7:S38)</f>
        <v>117.58808279347112</v>
      </c>
      <c r="BK38" s="173">
        <f>MAX(T$7:T38)</f>
        <v>124.9011807049894</v>
      </c>
      <c r="BL38" s="173">
        <v>152.35</v>
      </c>
      <c r="BO38" s="178"/>
      <c r="BP38" s="178">
        <f t="shared" ca="1" si="11"/>
        <v>0</v>
      </c>
      <c r="BQ38" s="178">
        <f t="shared" si="12"/>
        <v>-3.6360849361043827E-2</v>
      </c>
      <c r="BR38" s="178">
        <f t="shared" si="13"/>
        <v>-3.6360849361043827E-2</v>
      </c>
      <c r="BS38" s="178">
        <f t="shared" si="14"/>
        <v>-1.2030658187885995E-2</v>
      </c>
      <c r="BT38" s="178">
        <f t="shared" si="15"/>
        <v>-3.7740411603663912E-2</v>
      </c>
      <c r="BU38" s="178">
        <f t="shared" si="16"/>
        <v>0</v>
      </c>
      <c r="BV38" s="178">
        <f t="shared" si="17"/>
        <v>0</v>
      </c>
      <c r="BW38" s="178">
        <f t="shared" si="18"/>
        <v>0</v>
      </c>
      <c r="BX38" s="178">
        <f t="shared" si="19"/>
        <v>-8.5332240675266957E-2</v>
      </c>
      <c r="BY38" s="178">
        <f t="shared" si="20"/>
        <v>-1.2883084711082002E-2</v>
      </c>
      <c r="BZ38" s="178">
        <f t="shared" si="21"/>
        <v>0</v>
      </c>
      <c r="CA38" s="178">
        <f t="shared" si="22"/>
        <v>0</v>
      </c>
      <c r="CB38" s="178">
        <f t="shared" si="23"/>
        <v>0</v>
      </c>
      <c r="CC38" s="178">
        <f t="shared" si="24"/>
        <v>-3.3662721250952675E-3</v>
      </c>
      <c r="CD38" s="178">
        <f t="shared" si="25"/>
        <v>-6.4048508437173857E-2</v>
      </c>
      <c r="CE38" s="178">
        <f t="shared" si="26"/>
        <v>-4.5335581124480891E-2</v>
      </c>
      <c r="CF38" s="178">
        <f t="shared" si="27"/>
        <v>0</v>
      </c>
      <c r="CG38" s="178">
        <f t="shared" si="27"/>
        <v>6.6951099442074842E-3</v>
      </c>
    </row>
    <row r="39" spans="1:85" ht="15">
      <c r="A39" s="170">
        <v>36798</v>
      </c>
      <c r="B39" s="171"/>
      <c r="C39" s="172">
        <f t="shared" ca="1" si="28"/>
        <v>121.76370513445981</v>
      </c>
      <c r="D39" s="182">
        <v>134.2846860432968</v>
      </c>
      <c r="E39" s="173">
        <v>118.80499999999992</v>
      </c>
      <c r="F39" s="173">
        <v>118.80499999999992</v>
      </c>
      <c r="G39" s="173">
        <v>115.94168925570531</v>
      </c>
      <c r="H39" s="176">
        <v>107.40300000000047</v>
      </c>
      <c r="I39" s="176">
        <v>106.32268472557075</v>
      </c>
      <c r="J39" s="176">
        <v>121.52244018711829</v>
      </c>
      <c r="K39" s="176">
        <v>163.83561492704723</v>
      </c>
      <c r="L39" s="176">
        <v>115.65431391888954</v>
      </c>
      <c r="M39" s="176">
        <v>146.38050365003343</v>
      </c>
      <c r="N39" s="176">
        <v>116.26954877983353</v>
      </c>
      <c r="O39" s="176">
        <v>123.72572305970833</v>
      </c>
      <c r="P39" s="176">
        <v>133.06232170499729</v>
      </c>
      <c r="Q39" s="173">
        <v>125.53617024984955</v>
      </c>
      <c r="R39" s="173">
        <v>125.23158138480582</v>
      </c>
      <c r="S39" s="173">
        <v>110.48159066931809</v>
      </c>
      <c r="T39" s="173">
        <v>125.6693229663251</v>
      </c>
      <c r="U39" s="173">
        <v>154.52000000000001</v>
      </c>
      <c r="X39" s="174">
        <f>SUMPRODUCT($AD$2:$AP$2,'monthly price-series'!AD39:AP39)</f>
        <v>0</v>
      </c>
      <c r="Y39" s="175">
        <f ca="1">SUMPRODUCT($AA$3:$AQ$3,'monthly price-series'!AA39:AQ39)</f>
        <v>-1.4727207294541887E-2</v>
      </c>
      <c r="Z39" s="184">
        <f t="shared" si="29"/>
        <v>5.8956467006663904E-3</v>
      </c>
      <c r="AA39" s="173">
        <f t="shared" si="32"/>
        <v>-5.3581146134201747E-3</v>
      </c>
      <c r="AB39" s="173">
        <f t="shared" si="32"/>
        <v>-5.3581146134201747E-3</v>
      </c>
      <c r="AC39" s="173">
        <f t="shared" si="32"/>
        <v>0</v>
      </c>
      <c r="AD39" s="173">
        <f t="shared" si="32"/>
        <v>-3.6061424686549437E-2</v>
      </c>
      <c r="AE39" s="173">
        <f t="shared" si="32"/>
        <v>-9.2018205397187223E-3</v>
      </c>
      <c r="AF39" s="173">
        <f t="shared" si="32"/>
        <v>-1.0929386927270589E-2</v>
      </c>
      <c r="AG39" s="173">
        <f t="shared" si="32"/>
        <v>-4.3463748938662221E-2</v>
      </c>
      <c r="AH39" s="173">
        <f t="shared" si="32"/>
        <v>-8.5302452643939125E-2</v>
      </c>
      <c r="AI39" s="173">
        <f t="shared" si="32"/>
        <v>-3.184848807584504E-2</v>
      </c>
      <c r="AJ39" s="173">
        <f t="shared" si="32"/>
        <v>7.5630578670497881E-4</v>
      </c>
      <c r="AK39" s="173">
        <f t="shared" si="32"/>
        <v>9.7872788461142949E-3</v>
      </c>
      <c r="AL39" s="173">
        <f t="shared" si="32"/>
        <v>-1.4874150861899542E-2</v>
      </c>
      <c r="AM39" s="173">
        <f t="shared" si="32"/>
        <v>1.2600257277219864E-2</v>
      </c>
      <c r="AN39" s="173">
        <f t="shared" si="32"/>
        <v>-2.5233333333333361E-2</v>
      </c>
      <c r="AO39" s="173">
        <f t="shared" si="32"/>
        <v>-1.5816969514790304E-2</v>
      </c>
      <c r="AP39" s="173">
        <f t="shared" ref="AO39:AP102" si="33">(T39-T38)/T38</f>
        <v>6.150000000000099E-3</v>
      </c>
      <c r="AQ39" s="173">
        <f t="shared" si="30"/>
        <v>7.4982069505118709E-3</v>
      </c>
      <c r="AS39" s="177"/>
      <c r="AT39" s="177">
        <f ca="1">MAX(C$7:C39)</f>
        <v>123.58374861860253</v>
      </c>
      <c r="AU39" s="177"/>
      <c r="AV39" s="173">
        <f>MAX(E$7:E39)</f>
        <v>123.952</v>
      </c>
      <c r="AW39" s="173">
        <f>MAX(F$7:F39)</f>
        <v>123.952</v>
      </c>
      <c r="AX39" s="173">
        <f>MAX(G$7:G39)</f>
        <v>117.3535294557292</v>
      </c>
      <c r="AY39" s="173">
        <f>MAX(H$7:H39)</f>
        <v>115.79100000000038</v>
      </c>
      <c r="AZ39" s="173">
        <f>MAX(I$7:I39)</f>
        <v>107.31013331442337</v>
      </c>
      <c r="BA39" s="173">
        <f>MAX(J$7:J39)</f>
        <v>122.86528239837854</v>
      </c>
      <c r="BB39" s="173">
        <f>MAX(K$7:K39)</f>
        <v>171.28008974595704</v>
      </c>
      <c r="BC39" s="173">
        <f>MAX(L$7:L39)</f>
        <v>138.23593391343735</v>
      </c>
      <c r="BD39" s="173">
        <f>MAX(M$7:M39)</f>
        <v>153.16915449188662</v>
      </c>
      <c r="BE39" s="173">
        <f>MAX(N$7:N39)</f>
        <v>116.26954877983353</v>
      </c>
      <c r="BF39" s="173">
        <f>MAX(O$7:O39)</f>
        <v>123.72572305970833</v>
      </c>
      <c r="BG39" s="173">
        <f>MAX(P$7:P39)</f>
        <v>135.07139399642722</v>
      </c>
      <c r="BH39" s="173">
        <f>MAX(Q$7:Q39)</f>
        <v>125.53617024984955</v>
      </c>
      <c r="BI39" s="173">
        <f>MAX(R$7:R39)</f>
        <v>137.26501266533123</v>
      </c>
      <c r="BJ39" s="173">
        <f>MAX(S$7:S39)</f>
        <v>117.58808279347112</v>
      </c>
      <c r="BK39" s="173">
        <f>MAX(T$7:T39)</f>
        <v>125.6693229663251</v>
      </c>
      <c r="BL39" s="173">
        <v>153.37</v>
      </c>
      <c r="BO39" s="178"/>
      <c r="BP39" s="178">
        <f t="shared" ca="1" si="11"/>
        <v>-1.4727207294541899E-2</v>
      </c>
      <c r="BQ39" s="178">
        <f t="shared" si="12"/>
        <v>-4.152413837614622E-2</v>
      </c>
      <c r="BR39" s="178">
        <f t="shared" si="13"/>
        <v>-4.152413837614622E-2</v>
      </c>
      <c r="BS39" s="178">
        <f t="shared" si="14"/>
        <v>-1.2030658187885995E-2</v>
      </c>
      <c r="BT39" s="178">
        <f t="shared" si="15"/>
        <v>-7.244086327952845E-2</v>
      </c>
      <c r="BU39" s="178">
        <f t="shared" si="16"/>
        <v>-9.2018205397187223E-3</v>
      </c>
      <c r="BV39" s="178">
        <f t="shared" si="17"/>
        <v>-1.0929386927270589E-2</v>
      </c>
      <c r="BW39" s="178">
        <f t="shared" si="18"/>
        <v>-4.3463748938662221E-2</v>
      </c>
      <c r="BX39" s="178">
        <f t="shared" si="19"/>
        <v>-0.1633556439000029</v>
      </c>
      <c r="BY39" s="178">
        <f t="shared" si="20"/>
        <v>-4.4321266017126042E-2</v>
      </c>
      <c r="BZ39" s="178">
        <f t="shared" si="21"/>
        <v>0</v>
      </c>
      <c r="CA39" s="178">
        <f t="shared" si="22"/>
        <v>0</v>
      </c>
      <c r="CB39" s="178">
        <f t="shared" si="23"/>
        <v>-1.4874150861899542E-2</v>
      </c>
      <c r="CC39" s="178">
        <f t="shared" si="24"/>
        <v>0</v>
      </c>
      <c r="CD39" s="178">
        <f t="shared" si="25"/>
        <v>-8.766568440760919E-2</v>
      </c>
      <c r="CE39" s="178">
        <f t="shared" si="26"/>
        <v>-6.0435479134689982E-2</v>
      </c>
      <c r="CF39" s="178">
        <f t="shared" si="27"/>
        <v>0</v>
      </c>
      <c r="CG39" s="178">
        <f t="shared" si="27"/>
        <v>7.4982069505118709E-3</v>
      </c>
    </row>
    <row r="40" spans="1:85" ht="15">
      <c r="A40" s="170">
        <v>36830</v>
      </c>
      <c r="B40" s="171"/>
      <c r="C40" s="172">
        <f t="shared" ca="1" si="28"/>
        <v>120.99996817544823</v>
      </c>
      <c r="D40" s="182">
        <v>137.57275878759057</v>
      </c>
      <c r="E40" s="173">
        <v>118.79899999999995</v>
      </c>
      <c r="F40" s="173">
        <v>118.79899999999995</v>
      </c>
      <c r="G40" s="173">
        <v>117.66656589651126</v>
      </c>
      <c r="H40" s="176">
        <v>102.78100000000047</v>
      </c>
      <c r="I40" s="176">
        <v>103.22826549425611</v>
      </c>
      <c r="J40" s="176">
        <v>119.34661517086651</v>
      </c>
      <c r="K40" s="176">
        <v>163.81502508570898</v>
      </c>
      <c r="L40" s="176">
        <v>111.49299765822752</v>
      </c>
      <c r="M40" s="176">
        <v>141.98528386791253</v>
      </c>
      <c r="N40" s="176">
        <v>116.09041744259123</v>
      </c>
      <c r="O40" s="176">
        <v>124.49182426314371</v>
      </c>
      <c r="P40" s="176">
        <v>135.00774862288674</v>
      </c>
      <c r="Q40" s="173">
        <v>124.75751422670336</v>
      </c>
      <c r="R40" s="173">
        <v>123.89995223608071</v>
      </c>
      <c r="S40" s="173">
        <v>111.35261544958892</v>
      </c>
      <c r="T40" s="173">
        <v>125.54993710950708</v>
      </c>
      <c r="U40" s="173">
        <v>154.97</v>
      </c>
      <c r="X40" s="174">
        <f>SUMPRODUCT($AD$2:$AP$2,'monthly price-series'!AD40:AP40)</f>
        <v>0</v>
      </c>
      <c r="Y40" s="175">
        <f ca="1">SUMPRODUCT($AA$3:$AQ$3,'monthly price-series'!AA40:AQ40)</f>
        <v>-6.2722874453287388E-3</v>
      </c>
      <c r="Z40" s="184">
        <f t="shared" si="29"/>
        <v>2.4485835586893451E-2</v>
      </c>
      <c r="AA40" s="173">
        <f t="shared" ref="AA40:AN58" si="34">(E40-E39)/E39</f>
        <v>-5.0502924960833382E-5</v>
      </c>
      <c r="AB40" s="173">
        <f t="shared" si="34"/>
        <v>-5.0502924960833382E-5</v>
      </c>
      <c r="AC40" s="173">
        <f t="shared" si="34"/>
        <v>1.4877104619390102E-2</v>
      </c>
      <c r="AD40" s="173">
        <f t="shared" si="34"/>
        <v>-4.3034179678407301E-2</v>
      </c>
      <c r="AE40" s="173">
        <f t="shared" si="34"/>
        <v>-2.9104035881915929E-2</v>
      </c>
      <c r="AF40" s="173">
        <f t="shared" si="34"/>
        <v>-1.7904717950869634E-2</v>
      </c>
      <c r="AG40" s="173">
        <f t="shared" si="34"/>
        <v>-1.2567378190278211E-4</v>
      </c>
      <c r="AH40" s="173">
        <f t="shared" si="34"/>
        <v>-3.5980640234314354E-2</v>
      </c>
      <c r="AI40" s="173">
        <f t="shared" si="34"/>
        <v>-3.0025991662311787E-2</v>
      </c>
      <c r="AJ40" s="173">
        <f t="shared" si="34"/>
        <v>-1.540655649928572E-3</v>
      </c>
      <c r="AK40" s="173">
        <f t="shared" si="34"/>
        <v>6.1919315118140247E-3</v>
      </c>
      <c r="AL40" s="173">
        <f t="shared" si="34"/>
        <v>1.462041916119961E-2</v>
      </c>
      <c r="AM40" s="173">
        <f t="shared" si="34"/>
        <v>-6.2026428048303208E-3</v>
      </c>
      <c r="AN40" s="173">
        <f t="shared" si="34"/>
        <v>-1.0633333333333427E-2</v>
      </c>
      <c r="AO40" s="173">
        <f t="shared" si="33"/>
        <v>7.8838906553933448E-3</v>
      </c>
      <c r="AP40" s="173">
        <f t="shared" si="33"/>
        <v>-9.5000000000003534E-4</v>
      </c>
      <c r="AQ40" s="173">
        <f t="shared" si="30"/>
        <v>2.9122443696608115E-3</v>
      </c>
      <c r="AS40" s="177"/>
      <c r="AT40" s="177">
        <f ca="1">MAX(C$7:C40)</f>
        <v>123.58374861860253</v>
      </c>
      <c r="AU40" s="177"/>
      <c r="AV40" s="173">
        <f>MAX(E$7:E40)</f>
        <v>123.952</v>
      </c>
      <c r="AW40" s="173">
        <f>MAX(F$7:F40)</f>
        <v>123.952</v>
      </c>
      <c r="AX40" s="173">
        <f>MAX(G$7:G40)</f>
        <v>117.66656589651126</v>
      </c>
      <c r="AY40" s="173">
        <f>MAX(H$7:H40)</f>
        <v>115.79100000000038</v>
      </c>
      <c r="AZ40" s="173">
        <f>MAX(I$7:I40)</f>
        <v>107.31013331442337</v>
      </c>
      <c r="BA40" s="173">
        <f>MAX(J$7:J40)</f>
        <v>122.86528239837854</v>
      </c>
      <c r="BB40" s="173">
        <f>MAX(K$7:K40)</f>
        <v>171.28008974595704</v>
      </c>
      <c r="BC40" s="173">
        <f>MAX(L$7:L40)</f>
        <v>138.23593391343735</v>
      </c>
      <c r="BD40" s="173">
        <f>MAX(M$7:M40)</f>
        <v>153.16915449188662</v>
      </c>
      <c r="BE40" s="173">
        <f>MAX(N$7:N40)</f>
        <v>116.26954877983353</v>
      </c>
      <c r="BF40" s="173">
        <f>MAX(O$7:O40)</f>
        <v>124.49182426314371</v>
      </c>
      <c r="BG40" s="173">
        <f>MAX(P$7:P40)</f>
        <v>135.07139399642722</v>
      </c>
      <c r="BH40" s="173">
        <f>MAX(Q$7:Q40)</f>
        <v>125.53617024984955</v>
      </c>
      <c r="BI40" s="173">
        <f>MAX(R$7:R40)</f>
        <v>137.26501266533123</v>
      </c>
      <c r="BJ40" s="173">
        <f>MAX(S$7:S40)</f>
        <v>117.58808279347112</v>
      </c>
      <c r="BK40" s="173">
        <f>MAX(T$7:T40)</f>
        <v>125.6693229663251</v>
      </c>
      <c r="BL40" s="173">
        <v>154.52000000000001</v>
      </c>
      <c r="BO40" s="178"/>
      <c r="BP40" s="178">
        <f t="shared" ref="BP40:BP71" ca="1" si="35">(C40-AT40)/AT40</f>
        <v>-2.0907121462452313E-2</v>
      </c>
      <c r="BQ40" s="178">
        <f t="shared" ref="BQ40:BQ71" si="36">(E40-AV40)/AV40</f>
        <v>-4.1572544210662581E-2</v>
      </c>
      <c r="BR40" s="178">
        <f t="shared" ref="BR40:BR71" si="37">(F40-AW40)/AW40</f>
        <v>-4.1572544210662581E-2</v>
      </c>
      <c r="BS40" s="178">
        <f t="shared" ref="BS40:BS71" si="38">(G40-AX40)/AX40</f>
        <v>0</v>
      </c>
      <c r="BT40" s="178">
        <f t="shared" ref="BT40:BT71" si="39">(H40-AY40)/AY40</f>
        <v>-0.11235760983150558</v>
      </c>
      <c r="BU40" s="178">
        <f t="shared" ref="BU40:BU71" si="40">(I40-AZ40)/AZ40</f>
        <v>-3.8038046306467725E-2</v>
      </c>
      <c r="BV40" s="178">
        <f t="shared" ref="BV40:BV71" si="41">(J40-BA40)/BA40</f>
        <v>-2.8638417287831522E-2</v>
      </c>
      <c r="BW40" s="178">
        <f t="shared" ref="BW40:BW71" si="42">(K40-BB40)/BB40</f>
        <v>-4.3583960466860208E-2</v>
      </c>
      <c r="BX40" s="178">
        <f t="shared" ref="BX40:BX71" si="43">(L40-BC40)/BC40</f>
        <v>-0.19345864348090649</v>
      </c>
      <c r="BY40" s="178">
        <f t="shared" ref="BY40:BY71" si="44">(M40-BD40)/BD40</f>
        <v>-7.30164677155445E-2</v>
      </c>
      <c r="BZ40" s="178">
        <f t="shared" ref="BZ40:BZ71" si="45">(N40-BE40)/BE40</f>
        <v>-1.540655649928572E-3</v>
      </c>
      <c r="CA40" s="178">
        <f t="shared" ref="CA40:CA71" si="46">(O40-BF40)/BF40</f>
        <v>0</v>
      </c>
      <c r="CB40" s="178">
        <f t="shared" ref="CB40:CB71" si="47">(P40-BG40)/BG40</f>
        <v>-4.7119802096782148E-4</v>
      </c>
      <c r="CC40" s="178">
        <f t="shared" ref="CC40:CC71" si="48">(Q40-BH40)/BH40</f>
        <v>-6.2026428048303208E-3</v>
      </c>
      <c r="CD40" s="178">
        <f t="shared" ref="CD40:CD71" si="49">(R40-BI40)/BI40</f>
        <v>-9.7366839296741697E-2</v>
      </c>
      <c r="CE40" s="178">
        <f t="shared" ref="CE40:CE71" si="50">(S40-BJ40)/BJ40</f>
        <v>-5.3028055188500837E-2</v>
      </c>
      <c r="CF40" s="178">
        <f t="shared" ref="CF40:CG71" si="51">(T40-BK40)/BK40</f>
        <v>-9.5000000000003534E-4</v>
      </c>
      <c r="CG40" s="178">
        <f t="shared" si="51"/>
        <v>2.9122443696608115E-3</v>
      </c>
    </row>
    <row r="41" spans="1:85" ht="15">
      <c r="A41" s="170">
        <v>36860</v>
      </c>
      <c r="B41" s="171"/>
      <c r="C41" s="172">
        <f t="shared" ca="1" si="28"/>
        <v>118.60351468409479</v>
      </c>
      <c r="D41" s="182">
        <v>139.5088156779232</v>
      </c>
      <c r="E41" s="173">
        <v>119.51999999999997</v>
      </c>
      <c r="F41" s="173">
        <v>119.51999999999997</v>
      </c>
      <c r="G41" s="173">
        <v>117.94726660658134</v>
      </c>
      <c r="H41" s="176">
        <v>95.570000000000434</v>
      </c>
      <c r="I41" s="176">
        <v>99.586938022975431</v>
      </c>
      <c r="J41" s="176">
        <v>118.9616713191336</v>
      </c>
      <c r="K41" s="176">
        <v>151.09782161175781</v>
      </c>
      <c r="L41" s="176">
        <v>99.045018472071007</v>
      </c>
      <c r="M41" s="176">
        <v>128.88174958949128</v>
      </c>
      <c r="N41" s="176">
        <v>117.62968085297969</v>
      </c>
      <c r="O41" s="176">
        <v>124.98359042487436</v>
      </c>
      <c r="P41" s="176">
        <v>141.74036838725101</v>
      </c>
      <c r="Q41" s="173">
        <v>124.96971651169061</v>
      </c>
      <c r="R41" s="173">
        <v>123.79670227588397</v>
      </c>
      <c r="S41" s="173">
        <v>114.30155135074645</v>
      </c>
      <c r="T41" s="173">
        <v>126.43506416612911</v>
      </c>
      <c r="U41" s="173">
        <v>156.06</v>
      </c>
      <c r="X41" s="174">
        <f>SUMPRODUCT($AD$2:$AP$2,'monthly price-series'!AD41:AP41)</f>
        <v>0</v>
      </c>
      <c r="Y41" s="175">
        <f ca="1">SUMPRODUCT($AA$3:$AQ$3,'monthly price-series'!AA41:AQ41)</f>
        <v>-1.9805405964062828E-2</v>
      </c>
      <c r="Z41" s="184">
        <f t="shared" si="29"/>
        <v>1.4072966969586279E-2</v>
      </c>
      <c r="AA41" s="173">
        <f t="shared" si="34"/>
        <v>6.069074655510721E-3</v>
      </c>
      <c r="AB41" s="173">
        <f t="shared" si="34"/>
        <v>6.069074655510721E-3</v>
      </c>
      <c r="AC41" s="173">
        <f t="shared" si="34"/>
        <v>2.3855604855244719E-3</v>
      </c>
      <c r="AD41" s="173">
        <f t="shared" si="34"/>
        <v>-7.0158881505336668E-2</v>
      </c>
      <c r="AE41" s="173">
        <f t="shared" si="34"/>
        <v>-3.5274519569286851E-2</v>
      </c>
      <c r="AF41" s="173">
        <f t="shared" si="34"/>
        <v>-3.2254274759430405E-3</v>
      </c>
      <c r="AG41" s="173">
        <f t="shared" si="34"/>
        <v>-7.7631483847696248E-2</v>
      </c>
      <c r="AH41" s="173">
        <f t="shared" si="34"/>
        <v>-0.11164808057556007</v>
      </c>
      <c r="AI41" s="173">
        <f t="shared" si="34"/>
        <v>-9.228797465103028E-2</v>
      </c>
      <c r="AJ41" s="173">
        <f t="shared" si="34"/>
        <v>1.325917715085873E-2</v>
      </c>
      <c r="AK41" s="173">
        <f t="shared" si="34"/>
        <v>3.9501884131056264E-3</v>
      </c>
      <c r="AL41" s="173">
        <f t="shared" si="34"/>
        <v>4.9868395207228487E-2</v>
      </c>
      <c r="AM41" s="173">
        <f t="shared" si="34"/>
        <v>1.7009178669722326E-3</v>
      </c>
      <c r="AN41" s="173">
        <f t="shared" si="34"/>
        <v>-8.3333333333333794E-4</v>
      </c>
      <c r="AO41" s="173">
        <f t="shared" si="33"/>
        <v>2.6482861576722961E-2</v>
      </c>
      <c r="AP41" s="173">
        <f t="shared" si="33"/>
        <v>7.0500000000000007E-3</v>
      </c>
      <c r="AQ41" s="173">
        <f t="shared" si="30"/>
        <v>7.0336194102084493E-3</v>
      </c>
      <c r="AS41" s="177"/>
      <c r="AT41" s="177">
        <f ca="1">MAX(C$7:C41)</f>
        <v>123.58374861860253</v>
      </c>
      <c r="AU41" s="177"/>
      <c r="AV41" s="173">
        <f>MAX(E$7:E41)</f>
        <v>123.952</v>
      </c>
      <c r="AW41" s="173">
        <f>MAX(F$7:F41)</f>
        <v>123.952</v>
      </c>
      <c r="AX41" s="173">
        <f>MAX(G$7:G41)</f>
        <v>117.94726660658134</v>
      </c>
      <c r="AY41" s="173">
        <f>MAX(H$7:H41)</f>
        <v>115.79100000000038</v>
      </c>
      <c r="AZ41" s="173">
        <f>MAX(I$7:I41)</f>
        <v>107.31013331442337</v>
      </c>
      <c r="BA41" s="173">
        <f>MAX(J$7:J41)</f>
        <v>122.86528239837854</v>
      </c>
      <c r="BB41" s="173">
        <f>MAX(K$7:K41)</f>
        <v>171.28008974595704</v>
      </c>
      <c r="BC41" s="173">
        <f>MAX(L$7:L41)</f>
        <v>138.23593391343735</v>
      </c>
      <c r="BD41" s="173">
        <f>MAX(M$7:M41)</f>
        <v>153.16915449188662</v>
      </c>
      <c r="BE41" s="173">
        <f>MAX(N$7:N41)</f>
        <v>117.62968085297969</v>
      </c>
      <c r="BF41" s="173">
        <f>MAX(O$7:O41)</f>
        <v>124.98359042487436</v>
      </c>
      <c r="BG41" s="173">
        <f>MAX(P$7:P41)</f>
        <v>141.74036838725101</v>
      </c>
      <c r="BH41" s="173">
        <f>MAX(Q$7:Q41)</f>
        <v>125.53617024984955</v>
      </c>
      <c r="BI41" s="173">
        <f>MAX(R$7:R41)</f>
        <v>137.26501266533123</v>
      </c>
      <c r="BJ41" s="173">
        <f>MAX(S$7:S41)</f>
        <v>117.58808279347112</v>
      </c>
      <c r="BK41" s="173">
        <f>MAX(T$7:T41)</f>
        <v>126.43506416612911</v>
      </c>
      <c r="BL41" s="173">
        <v>154.97</v>
      </c>
      <c r="BO41" s="178"/>
      <c r="BP41" s="178">
        <f t="shared" ca="1" si="35"/>
        <v>-4.029845339841135E-2</v>
      </c>
      <c r="BQ41" s="178">
        <f t="shared" si="36"/>
        <v>-3.5755776429585891E-2</v>
      </c>
      <c r="BR41" s="178">
        <f t="shared" si="37"/>
        <v>-3.5755776429585891E-2</v>
      </c>
      <c r="BS41" s="178">
        <f t="shared" si="38"/>
        <v>0</v>
      </c>
      <c r="BT41" s="178">
        <f t="shared" si="39"/>
        <v>-0.17463360710245079</v>
      </c>
      <c r="BU41" s="178">
        <f t="shared" si="40"/>
        <v>-7.197079206693964E-2</v>
      </c>
      <c r="BV41" s="178">
        <f t="shared" si="41"/>
        <v>-3.1771473625786868E-2</v>
      </c>
      <c r="BW41" s="178">
        <f t="shared" si="42"/>
        <v>-0.11783195679155477</v>
      </c>
      <c r="BX41" s="178">
        <f t="shared" si="43"/>
        <v>-0.28350743784107174</v>
      </c>
      <c r="BY41" s="178">
        <f t="shared" si="44"/>
        <v>-0.15856590044493485</v>
      </c>
      <c r="BZ41" s="178">
        <f t="shared" si="45"/>
        <v>0</v>
      </c>
      <c r="CA41" s="178">
        <f t="shared" si="46"/>
        <v>0</v>
      </c>
      <c r="CB41" s="178">
        <f t="shared" si="47"/>
        <v>0</v>
      </c>
      <c r="CC41" s="178">
        <f t="shared" si="48"/>
        <v>-4.5122751238272701E-3</v>
      </c>
      <c r="CD41" s="178">
        <f t="shared" si="49"/>
        <v>-9.8119033597327751E-2</v>
      </c>
      <c r="CE41" s="178">
        <f t="shared" si="50"/>
        <v>-2.7949528257017769E-2</v>
      </c>
      <c r="CF41" s="178">
        <f t="shared" si="51"/>
        <v>0</v>
      </c>
      <c r="CG41" s="178">
        <f t="shared" si="51"/>
        <v>7.0336194102084493E-3</v>
      </c>
    </row>
    <row r="42" spans="1:85" ht="15">
      <c r="A42" s="170">
        <v>36889</v>
      </c>
      <c r="B42" s="171"/>
      <c r="C42" s="172">
        <f t="shared" ca="1" si="28"/>
        <v>119.0031715610999</v>
      </c>
      <c r="D42" s="182">
        <v>142.76102294700911</v>
      </c>
      <c r="E42" s="173">
        <v>119.10399999999991</v>
      </c>
      <c r="F42" s="173">
        <v>119.10399999999991</v>
      </c>
      <c r="G42" s="173">
        <v>117.94726660658134</v>
      </c>
      <c r="H42" s="176">
        <v>100.66700000000051</v>
      </c>
      <c r="I42" s="176">
        <v>102.22663451992621</v>
      </c>
      <c r="J42" s="176">
        <v>123.78685327520925</v>
      </c>
      <c r="K42" s="176">
        <v>149.64321091860359</v>
      </c>
      <c r="L42" s="176">
        <v>93.648951373478596</v>
      </c>
      <c r="M42" s="176">
        <v>136.76854812685752</v>
      </c>
      <c r="N42" s="176">
        <v>117.94631471093707</v>
      </c>
      <c r="O42" s="176">
        <v>123.63424124765548</v>
      </c>
      <c r="P42" s="176">
        <v>127.96857030930205</v>
      </c>
      <c r="Q42" s="173">
        <v>124.5448762080714</v>
      </c>
      <c r="R42" s="173">
        <v>129.09107457654926</v>
      </c>
      <c r="S42" s="173">
        <v>121.05491283231947</v>
      </c>
      <c r="T42" s="173">
        <v>129.28617486307533</v>
      </c>
      <c r="U42" s="173">
        <v>156.56</v>
      </c>
      <c r="X42" s="174">
        <f>SUMPRODUCT($AD$2:$AP$2,'monthly price-series'!AD42:AP42)</f>
        <v>0</v>
      </c>
      <c r="Y42" s="175">
        <f ca="1">SUMPRODUCT($AA$3:$AQ$3,'monthly price-series'!AA42:AQ42)</f>
        <v>3.3696883104147365E-3</v>
      </c>
      <c r="Z42" s="184">
        <f t="shared" si="29"/>
        <v>2.3311840569230535E-2</v>
      </c>
      <c r="AA42" s="173">
        <f t="shared" si="34"/>
        <v>-3.4805890227581474E-3</v>
      </c>
      <c r="AB42" s="173">
        <f t="shared" si="34"/>
        <v>-3.4805890227581474E-3</v>
      </c>
      <c r="AC42" s="173">
        <f t="shared" si="34"/>
        <v>0</v>
      </c>
      <c r="AD42" s="173">
        <f t="shared" si="34"/>
        <v>5.3332635764361792E-2</v>
      </c>
      <c r="AE42" s="173">
        <f t="shared" si="34"/>
        <v>2.6506453048509022E-2</v>
      </c>
      <c r="AF42" s="173">
        <f t="shared" si="34"/>
        <v>4.0560811751974596E-2</v>
      </c>
      <c r="AG42" s="173">
        <f t="shared" si="34"/>
        <v>-9.6269468192057041E-3</v>
      </c>
      <c r="AH42" s="173">
        <f t="shared" si="34"/>
        <v>-5.448095403318047E-2</v>
      </c>
      <c r="AI42" s="173">
        <f t="shared" si="34"/>
        <v>6.119406791486727E-2</v>
      </c>
      <c r="AJ42" s="173">
        <f t="shared" si="34"/>
        <v>2.6917854036612727E-3</v>
      </c>
      <c r="AK42" s="173">
        <f t="shared" si="34"/>
        <v>-1.0796210707596494E-2</v>
      </c>
      <c r="AL42" s="173">
        <f t="shared" si="34"/>
        <v>-9.7162143958331046E-2</v>
      </c>
      <c r="AM42" s="173">
        <f t="shared" si="34"/>
        <v>-3.3995460298532655E-3</v>
      </c>
      <c r="AN42" s="173">
        <f t="shared" si="34"/>
        <v>4.2766666666666529E-2</v>
      </c>
      <c r="AO42" s="173">
        <f t="shared" si="33"/>
        <v>5.9083725476740172E-2</v>
      </c>
      <c r="AP42" s="173">
        <f t="shared" si="33"/>
        <v>2.2550000000000084E-2</v>
      </c>
      <c r="AQ42" s="173">
        <f t="shared" si="30"/>
        <v>3.2038959374599513E-3</v>
      </c>
      <c r="AS42" s="177"/>
      <c r="AT42" s="177">
        <f ca="1">MAX(C$7:C42)</f>
        <v>123.58374861860253</v>
      </c>
      <c r="AU42" s="177"/>
      <c r="AV42" s="173">
        <f>MAX(E$7:E42)</f>
        <v>123.952</v>
      </c>
      <c r="AW42" s="173">
        <f>MAX(F$7:F42)</f>
        <v>123.952</v>
      </c>
      <c r="AX42" s="173">
        <f>MAX(G$7:G42)</f>
        <v>117.94726660658134</v>
      </c>
      <c r="AY42" s="173">
        <f>MAX(H$7:H42)</f>
        <v>115.79100000000038</v>
      </c>
      <c r="AZ42" s="173">
        <f>MAX(I$7:I42)</f>
        <v>107.31013331442337</v>
      </c>
      <c r="BA42" s="173">
        <f>MAX(J$7:J42)</f>
        <v>123.78685327520925</v>
      </c>
      <c r="BB42" s="173">
        <f>MAX(K$7:K42)</f>
        <v>171.28008974595704</v>
      </c>
      <c r="BC42" s="173">
        <f>MAX(L$7:L42)</f>
        <v>138.23593391343735</v>
      </c>
      <c r="BD42" s="173">
        <f>MAX(M$7:M42)</f>
        <v>153.16915449188662</v>
      </c>
      <c r="BE42" s="173">
        <f>MAX(N$7:N42)</f>
        <v>117.94631471093707</v>
      </c>
      <c r="BF42" s="173">
        <f>MAX(O$7:O42)</f>
        <v>124.98359042487436</v>
      </c>
      <c r="BG42" s="173">
        <f>MAX(P$7:P42)</f>
        <v>141.74036838725101</v>
      </c>
      <c r="BH42" s="173">
        <f>MAX(Q$7:Q42)</f>
        <v>125.53617024984955</v>
      </c>
      <c r="BI42" s="173">
        <f>MAX(R$7:R42)</f>
        <v>137.26501266533123</v>
      </c>
      <c r="BJ42" s="173">
        <f>MAX(S$7:S42)</f>
        <v>121.05491283231947</v>
      </c>
      <c r="BK42" s="173">
        <f>MAX(T$7:T42)</f>
        <v>129.28617486307533</v>
      </c>
      <c r="BL42" s="173">
        <v>156.06</v>
      </c>
      <c r="BO42" s="178"/>
      <c r="BP42" s="178">
        <f t="shared" ca="1" si="35"/>
        <v>-3.7064558315340897E-2</v>
      </c>
      <c r="BQ42" s="178">
        <f t="shared" si="36"/>
        <v>-3.9111914289403027E-2</v>
      </c>
      <c r="BR42" s="178">
        <f t="shared" si="37"/>
        <v>-3.9111914289403027E-2</v>
      </c>
      <c r="BS42" s="178">
        <f t="shared" si="38"/>
        <v>0</v>
      </c>
      <c r="BT42" s="178">
        <f t="shared" si="39"/>
        <v>-0.13061464189790067</v>
      </c>
      <c r="BU42" s="178">
        <f t="shared" si="40"/>
        <v>-4.7372029439216957E-2</v>
      </c>
      <c r="BV42" s="178">
        <f t="shared" si="41"/>
        <v>0</v>
      </c>
      <c r="BW42" s="178">
        <f t="shared" si="42"/>
        <v>-0.12632454162912524</v>
      </c>
      <c r="BX42" s="178">
        <f t="shared" si="43"/>
        <v>-0.32254263618516804</v>
      </c>
      <c r="BY42" s="178">
        <f t="shared" si="44"/>
        <v>-0.107075125010877</v>
      </c>
      <c r="BZ42" s="178">
        <f t="shared" si="45"/>
        <v>0</v>
      </c>
      <c r="CA42" s="178">
        <f t="shared" si="46"/>
        <v>-1.0796210707596494E-2</v>
      </c>
      <c r="CB42" s="178">
        <f t="shared" si="47"/>
        <v>-9.7162143958331046E-2</v>
      </c>
      <c r="CC42" s="178">
        <f t="shared" si="48"/>
        <v>-7.8964814666977242E-3</v>
      </c>
      <c r="CD42" s="178">
        <f t="shared" si="49"/>
        <v>-5.9548590934173591E-2</v>
      </c>
      <c r="CE42" s="178">
        <f t="shared" si="50"/>
        <v>0</v>
      </c>
      <c r="CF42" s="178">
        <f t="shared" si="51"/>
        <v>0</v>
      </c>
      <c r="CG42" s="178">
        <f t="shared" si="51"/>
        <v>3.2038959374599513E-3</v>
      </c>
    </row>
    <row r="43" spans="1:85" ht="15">
      <c r="A43" s="170">
        <v>36922</v>
      </c>
      <c r="B43" s="171"/>
      <c r="C43" s="172">
        <f t="shared" ca="1" si="28"/>
        <v>122.02559211110379</v>
      </c>
      <c r="D43" s="182">
        <v>143.33495546097885</v>
      </c>
      <c r="E43" s="173">
        <v>118.49499999999995</v>
      </c>
      <c r="F43" s="173">
        <v>118.49499999999995</v>
      </c>
      <c r="G43" s="173">
        <v>117.03167392835482</v>
      </c>
      <c r="H43" s="176">
        <v>109.06900000000057</v>
      </c>
      <c r="I43" s="176">
        <v>108.66632392568425</v>
      </c>
      <c r="J43" s="176">
        <v>129.33157431838151</v>
      </c>
      <c r="K43" s="176">
        <v>153.53683711477714</v>
      </c>
      <c r="L43" s="176">
        <v>107.96476373609394</v>
      </c>
      <c r="M43" s="176">
        <v>143.41421711863129</v>
      </c>
      <c r="N43" s="176">
        <v>120.16353042189952</v>
      </c>
      <c r="O43" s="176">
        <v>125.67308294868401</v>
      </c>
      <c r="P43" s="176">
        <v>131.73955869157948</v>
      </c>
      <c r="Q43" s="173">
        <v>125.46645286669151</v>
      </c>
      <c r="R43" s="173">
        <v>131.43622909802323</v>
      </c>
      <c r="S43" s="173">
        <v>120.93184019765712</v>
      </c>
      <c r="T43" s="173">
        <v>126.83620184942005</v>
      </c>
      <c r="U43" s="173">
        <v>158.79</v>
      </c>
      <c r="X43" s="174">
        <f>SUMPRODUCT($AD$2:$AP$2,'monthly price-series'!AD43:AP43)</f>
        <v>0</v>
      </c>
      <c r="Y43" s="175">
        <f ca="1">SUMPRODUCT($AA$3:$AQ$3,'monthly price-series'!AA43:AQ43)</f>
        <v>2.5397815120012126E-2</v>
      </c>
      <c r="Z43" s="184">
        <f t="shared" si="29"/>
        <v>4.0202325685405943E-3</v>
      </c>
      <c r="AA43" s="173">
        <f t="shared" si="34"/>
        <v>-5.1131783987100913E-3</v>
      </c>
      <c r="AB43" s="173">
        <f t="shared" si="34"/>
        <v>-5.1131783987100913E-3</v>
      </c>
      <c r="AC43" s="173">
        <f t="shared" si="34"/>
        <v>-7.7627290955416496E-3</v>
      </c>
      <c r="AD43" s="173">
        <f t="shared" si="34"/>
        <v>8.3463299790398196E-2</v>
      </c>
      <c r="AE43" s="173">
        <f t="shared" si="34"/>
        <v>6.2994242508324083E-2</v>
      </c>
      <c r="AF43" s="173">
        <f t="shared" si="34"/>
        <v>4.4792487218694804E-2</v>
      </c>
      <c r="AG43" s="173">
        <f t="shared" si="34"/>
        <v>2.6019397554169314E-2</v>
      </c>
      <c r="AH43" s="173">
        <f t="shared" si="34"/>
        <v>0.15286676628682025</v>
      </c>
      <c r="AI43" s="173">
        <f t="shared" si="34"/>
        <v>4.8590623230201101E-2</v>
      </c>
      <c r="AJ43" s="173">
        <f t="shared" si="34"/>
        <v>1.8798516226610416E-2</v>
      </c>
      <c r="AK43" s="173">
        <f t="shared" si="34"/>
        <v>1.6490914494670335E-2</v>
      </c>
      <c r="AL43" s="173">
        <f t="shared" si="34"/>
        <v>2.9468082460895551E-2</v>
      </c>
      <c r="AM43" s="173">
        <f t="shared" si="34"/>
        <v>7.399554977119055E-3</v>
      </c>
      <c r="AN43" s="173">
        <f t="shared" si="34"/>
        <v>1.8166666666666623E-2</v>
      </c>
      <c r="AO43" s="173">
        <f t="shared" si="33"/>
        <v>-1.0166678227493771E-3</v>
      </c>
      <c r="AP43" s="173">
        <f t="shared" si="33"/>
        <v>-1.8950000000000029E-2</v>
      </c>
      <c r="AQ43" s="173">
        <f t="shared" si="30"/>
        <v>1.4243740419008621E-2</v>
      </c>
      <c r="AS43" s="177"/>
      <c r="AT43" s="177">
        <f ca="1">MAX(C$7:C43)</f>
        <v>123.58374861860253</v>
      </c>
      <c r="AU43" s="177"/>
      <c r="AV43" s="173">
        <f>MAX(E$7:E43)</f>
        <v>123.952</v>
      </c>
      <c r="AW43" s="173">
        <f>MAX(F$7:F43)</f>
        <v>123.952</v>
      </c>
      <c r="AX43" s="173">
        <f>MAX(G$7:G43)</f>
        <v>117.94726660658134</v>
      </c>
      <c r="AY43" s="173">
        <f>MAX(H$7:H43)</f>
        <v>115.79100000000038</v>
      </c>
      <c r="AZ43" s="173">
        <f>MAX(I$7:I43)</f>
        <v>108.66632392568425</v>
      </c>
      <c r="BA43" s="173">
        <f>MAX(J$7:J43)</f>
        <v>129.33157431838151</v>
      </c>
      <c r="BB43" s="173">
        <f>MAX(K$7:K43)</f>
        <v>171.28008974595704</v>
      </c>
      <c r="BC43" s="173">
        <f>MAX(L$7:L43)</f>
        <v>138.23593391343735</v>
      </c>
      <c r="BD43" s="173">
        <f>MAX(M$7:M43)</f>
        <v>153.16915449188662</v>
      </c>
      <c r="BE43" s="173">
        <f>MAX(N$7:N43)</f>
        <v>120.16353042189952</v>
      </c>
      <c r="BF43" s="173">
        <f>MAX(O$7:O43)</f>
        <v>125.67308294868401</v>
      </c>
      <c r="BG43" s="173">
        <f>MAX(P$7:P43)</f>
        <v>141.74036838725101</v>
      </c>
      <c r="BH43" s="173">
        <f>MAX(Q$7:Q43)</f>
        <v>125.53617024984955</v>
      </c>
      <c r="BI43" s="173">
        <f>MAX(R$7:R43)</f>
        <v>137.26501266533123</v>
      </c>
      <c r="BJ43" s="173">
        <f>MAX(S$7:S43)</f>
        <v>121.05491283231947</v>
      </c>
      <c r="BK43" s="173">
        <f>MAX(T$7:T43)</f>
        <v>129.28617486307533</v>
      </c>
      <c r="BL43" s="173">
        <v>156.56</v>
      </c>
      <c r="BO43" s="178"/>
      <c r="BP43" s="178">
        <f t="shared" ca="1" si="35"/>
        <v>-1.2608101994926816E-2</v>
      </c>
      <c r="BQ43" s="178">
        <f t="shared" si="36"/>
        <v>-4.4025106492836343E-2</v>
      </c>
      <c r="BR43" s="178">
        <f t="shared" si="37"/>
        <v>-4.4025106492836343E-2</v>
      </c>
      <c r="BS43" s="178">
        <f t="shared" si="38"/>
        <v>-7.7627290955416496E-3</v>
      </c>
      <c r="BT43" s="178">
        <f t="shared" si="39"/>
        <v>-5.8052871121242473E-2</v>
      </c>
      <c r="BU43" s="178">
        <f t="shared" si="40"/>
        <v>0</v>
      </c>
      <c r="BV43" s="178">
        <f t="shared" si="41"/>
        <v>0</v>
      </c>
      <c r="BW43" s="178">
        <f t="shared" si="42"/>
        <v>-0.10359203254445234</v>
      </c>
      <c r="BX43" s="178">
        <f t="shared" si="43"/>
        <v>-0.21898191968160075</v>
      </c>
      <c r="BY43" s="178">
        <f t="shared" si="44"/>
        <v>-6.3687348837406108E-2</v>
      </c>
      <c r="BZ43" s="178">
        <f t="shared" si="45"/>
        <v>0</v>
      </c>
      <c r="CA43" s="178">
        <f t="shared" si="46"/>
        <v>0</v>
      </c>
      <c r="CB43" s="178">
        <f t="shared" si="47"/>
        <v>-7.0557243567676994E-2</v>
      </c>
      <c r="CC43" s="178">
        <f t="shared" si="48"/>
        <v>-5.5535693831730007E-4</v>
      </c>
      <c r="CD43" s="178">
        <f t="shared" si="49"/>
        <v>-4.2463723669477788E-2</v>
      </c>
      <c r="CE43" s="178">
        <f t="shared" si="50"/>
        <v>-1.0166678227493771E-3</v>
      </c>
      <c r="CF43" s="178">
        <f t="shared" si="51"/>
        <v>-1.8950000000000029E-2</v>
      </c>
      <c r="CG43" s="178">
        <f t="shared" si="51"/>
        <v>1.4243740419008621E-2</v>
      </c>
    </row>
    <row r="44" spans="1:85" ht="15">
      <c r="A44" s="170">
        <v>36950</v>
      </c>
      <c r="B44" s="171"/>
      <c r="C44" s="172">
        <f t="shared" ca="1" si="28"/>
        <v>120.71209781681485</v>
      </c>
      <c r="D44" s="182">
        <v>144.98143356731873</v>
      </c>
      <c r="E44" s="173">
        <v>119.21199999999993</v>
      </c>
      <c r="F44" s="173">
        <v>119.21199999999993</v>
      </c>
      <c r="G44" s="173">
        <v>117.03167392835482</v>
      </c>
      <c r="H44" s="176">
        <v>109.24400000000048</v>
      </c>
      <c r="I44" s="176">
        <v>110.00833215146784</v>
      </c>
      <c r="J44" s="176">
        <v>128.34882031279858</v>
      </c>
      <c r="K44" s="176">
        <v>141.79360433660162</v>
      </c>
      <c r="L44" s="176">
        <v>100.32152614903126</v>
      </c>
      <c r="M44" s="176">
        <v>135.52055847303495</v>
      </c>
      <c r="N44" s="176">
        <v>121.34594989874266</v>
      </c>
      <c r="O44" s="176">
        <v>126.70129334916105</v>
      </c>
      <c r="P44" s="176">
        <v>132.04399572834839</v>
      </c>
      <c r="Q44" s="173">
        <v>127.47387776799785</v>
      </c>
      <c r="R44" s="173">
        <v>128.75054881678696</v>
      </c>
      <c r="S44" s="173">
        <v>120.07119485716041</v>
      </c>
      <c r="T44" s="173">
        <v>129.04949357169244</v>
      </c>
      <c r="U44" s="173">
        <v>159.63</v>
      </c>
      <c r="X44" s="174">
        <f>SUMPRODUCT($AD$2:$AP$2,'monthly price-series'!AD44:AP44)</f>
        <v>0</v>
      </c>
      <c r="Y44" s="175">
        <f ca="1">SUMPRODUCT($AA$3:$AQ$3,'monthly price-series'!AA44:AQ44)</f>
        <v>-1.0764088676521393E-2</v>
      </c>
      <c r="Z44" s="184">
        <f t="shared" si="29"/>
        <v>1.148692655636341E-2</v>
      </c>
      <c r="AA44" s="173">
        <f t="shared" si="34"/>
        <v>6.0508882231316502E-3</v>
      </c>
      <c r="AB44" s="173">
        <f t="shared" si="34"/>
        <v>6.0508882231316502E-3</v>
      </c>
      <c r="AC44" s="173">
        <f t="shared" si="34"/>
        <v>0</v>
      </c>
      <c r="AD44" s="173">
        <f t="shared" si="34"/>
        <v>1.6044889015202394E-3</v>
      </c>
      <c r="AE44" s="173">
        <f t="shared" si="34"/>
        <v>1.2349807900940611E-2</v>
      </c>
      <c r="AF44" s="173">
        <f t="shared" si="34"/>
        <v>-7.5987167925725711E-3</v>
      </c>
      <c r="AG44" s="173">
        <f t="shared" si="34"/>
        <v>-7.6484790222667021E-2</v>
      </c>
      <c r="AH44" s="173">
        <f t="shared" si="34"/>
        <v>-7.0793815709592089E-2</v>
      </c>
      <c r="AI44" s="173">
        <f t="shared" si="34"/>
        <v>-5.5040977137341622E-2</v>
      </c>
      <c r="AJ44" s="173">
        <f t="shared" si="34"/>
        <v>9.8400860285280337E-3</v>
      </c>
      <c r="AK44" s="173">
        <f t="shared" si="34"/>
        <v>8.1816278900143195E-3</v>
      </c>
      <c r="AL44" s="173">
        <f t="shared" si="34"/>
        <v>2.3109006876335914E-3</v>
      </c>
      <c r="AM44" s="173">
        <f t="shared" si="34"/>
        <v>1.599969438395801E-2</v>
      </c>
      <c r="AN44" s="173">
        <f t="shared" si="34"/>
        <v>-2.0433333333333321E-2</v>
      </c>
      <c r="AO44" s="173">
        <f t="shared" si="33"/>
        <v>-7.1167803209645584E-3</v>
      </c>
      <c r="AP44" s="173">
        <f t="shared" si="33"/>
        <v>1.7450000000000059E-2</v>
      </c>
      <c r="AQ44" s="173">
        <f t="shared" si="30"/>
        <v>5.2900056678632373E-3</v>
      </c>
      <c r="AS44" s="177"/>
      <c r="AT44" s="177">
        <f ca="1">MAX(C$7:C44)</f>
        <v>123.58374861860253</v>
      </c>
      <c r="AU44" s="177"/>
      <c r="AV44" s="173">
        <f>MAX(E$7:E44)</f>
        <v>123.952</v>
      </c>
      <c r="AW44" s="173">
        <f>MAX(F$7:F44)</f>
        <v>123.952</v>
      </c>
      <c r="AX44" s="173">
        <f>MAX(G$7:G44)</f>
        <v>117.94726660658134</v>
      </c>
      <c r="AY44" s="173">
        <f>MAX(H$7:H44)</f>
        <v>115.79100000000038</v>
      </c>
      <c r="AZ44" s="173">
        <f>MAX(I$7:I44)</f>
        <v>110.00833215146784</v>
      </c>
      <c r="BA44" s="173">
        <f>MAX(J$7:J44)</f>
        <v>129.33157431838151</v>
      </c>
      <c r="BB44" s="173">
        <f>MAX(K$7:K44)</f>
        <v>171.28008974595704</v>
      </c>
      <c r="BC44" s="173">
        <f>MAX(L$7:L44)</f>
        <v>138.23593391343735</v>
      </c>
      <c r="BD44" s="173">
        <f>MAX(M$7:M44)</f>
        <v>153.16915449188662</v>
      </c>
      <c r="BE44" s="173">
        <f>MAX(N$7:N44)</f>
        <v>121.34594989874266</v>
      </c>
      <c r="BF44" s="173">
        <f>MAX(O$7:O44)</f>
        <v>126.70129334916105</v>
      </c>
      <c r="BG44" s="173">
        <f>MAX(P$7:P44)</f>
        <v>141.74036838725101</v>
      </c>
      <c r="BH44" s="173">
        <f>MAX(Q$7:Q44)</f>
        <v>127.47387776799785</v>
      </c>
      <c r="BI44" s="173">
        <f>MAX(R$7:R44)</f>
        <v>137.26501266533123</v>
      </c>
      <c r="BJ44" s="173">
        <f>MAX(S$7:S44)</f>
        <v>121.05491283231947</v>
      </c>
      <c r="BK44" s="173">
        <f>MAX(T$7:T44)</f>
        <v>129.28617486307533</v>
      </c>
      <c r="BL44" s="173">
        <v>158.79</v>
      </c>
      <c r="BO44" s="178"/>
      <c r="BP44" s="178">
        <f t="shared" ca="1" si="35"/>
        <v>-2.3236475943532137E-2</v>
      </c>
      <c r="BQ44" s="178">
        <f t="shared" si="36"/>
        <v>-3.8240609268104311E-2</v>
      </c>
      <c r="BR44" s="178">
        <f t="shared" si="37"/>
        <v>-3.8240609268104311E-2</v>
      </c>
      <c r="BS44" s="178">
        <f t="shared" si="38"/>
        <v>-7.7627290955416496E-3</v>
      </c>
      <c r="BT44" s="178">
        <f t="shared" si="39"/>
        <v>-5.6541527407137651E-2</v>
      </c>
      <c r="BU44" s="178">
        <f t="shared" si="40"/>
        <v>0</v>
      </c>
      <c r="BV44" s="178">
        <f t="shared" si="41"/>
        <v>-7.5987167925725711E-3</v>
      </c>
      <c r="BW44" s="178">
        <f t="shared" si="42"/>
        <v>-0.17215360788921721</v>
      </c>
      <c r="BX44" s="178">
        <f t="shared" si="43"/>
        <v>-0.2742731697255209</v>
      </c>
      <c r="BY44" s="178">
        <f t="shared" si="44"/>
        <v>-0.11522291206345016</v>
      </c>
      <c r="BZ44" s="178">
        <f t="shared" si="45"/>
        <v>0</v>
      </c>
      <c r="CA44" s="178">
        <f t="shared" si="46"/>
        <v>0</v>
      </c>
      <c r="CB44" s="178">
        <f t="shared" si="47"/>
        <v>-6.8409393662721488E-2</v>
      </c>
      <c r="CC44" s="178">
        <f t="shared" si="48"/>
        <v>0</v>
      </c>
      <c r="CD44" s="178">
        <f t="shared" si="49"/>
        <v>-6.2029381582498114E-2</v>
      </c>
      <c r="CE44" s="178">
        <f t="shared" si="50"/>
        <v>-8.1262127421600338E-3</v>
      </c>
      <c r="CF44" s="178">
        <f t="shared" si="51"/>
        <v>-1.8306774999999702E-3</v>
      </c>
      <c r="CG44" s="178">
        <f t="shared" si="51"/>
        <v>5.2900056678632373E-3</v>
      </c>
    </row>
    <row r="45" spans="1:85" ht="15">
      <c r="A45" s="170">
        <v>36980</v>
      </c>
      <c r="B45" s="171"/>
      <c r="C45" s="172">
        <f t="shared" ca="1" si="28"/>
        <v>119.62860411825626</v>
      </c>
      <c r="D45" s="182">
        <v>141.63177996839173</v>
      </c>
      <c r="E45" s="173">
        <v>120.63399999999993</v>
      </c>
      <c r="F45" s="173">
        <v>120.63399999999993</v>
      </c>
      <c r="G45" s="173">
        <v>117.98833342571086</v>
      </c>
      <c r="H45" s="176">
        <v>102.65600000000049</v>
      </c>
      <c r="I45" s="176">
        <v>108.00950219826973</v>
      </c>
      <c r="J45" s="176">
        <v>127.87401374071098</v>
      </c>
      <c r="K45" s="176">
        <v>136.08655592420413</v>
      </c>
      <c r="L45" s="176">
        <v>95.157591329413421</v>
      </c>
      <c r="M45" s="176">
        <v>129.34098722819635</v>
      </c>
      <c r="N45" s="176">
        <v>120.86422508849357</v>
      </c>
      <c r="O45" s="176">
        <v>128.80430960314749</v>
      </c>
      <c r="P45" s="176">
        <v>128.29210095813318</v>
      </c>
      <c r="Q45" s="173">
        <v>126.42855275427225</v>
      </c>
      <c r="R45" s="173">
        <v>129.39000987591032</v>
      </c>
      <c r="S45" s="173">
        <v>125.25623323384548</v>
      </c>
      <c r="T45" s="173">
        <v>130.91425875380341</v>
      </c>
      <c r="U45" s="173">
        <v>160.02000000000001</v>
      </c>
      <c r="X45" s="174">
        <f>SUMPRODUCT($AD$2:$AP$2,'monthly price-series'!AD45:AP45)</f>
        <v>0</v>
      </c>
      <c r="Y45" s="175">
        <f ca="1">SUMPRODUCT($AA$3:$AQ$3,'monthly price-series'!AA45:AQ45)</f>
        <v>-8.9758501273238169E-3</v>
      </c>
      <c r="Z45" s="184">
        <f t="shared" si="29"/>
        <v>-2.3104017642173971E-2</v>
      </c>
      <c r="AA45" s="173">
        <f t="shared" si="34"/>
        <v>1.1928329362815807E-2</v>
      </c>
      <c r="AB45" s="173">
        <f t="shared" si="34"/>
        <v>1.1928329362815807E-2</v>
      </c>
      <c r="AC45" s="173">
        <f t="shared" si="34"/>
        <v>8.1743639584416824E-3</v>
      </c>
      <c r="AD45" s="173">
        <f t="shared" si="34"/>
        <v>-6.0305371462047938E-2</v>
      </c>
      <c r="AE45" s="173">
        <f t="shared" si="34"/>
        <v>-1.8169805087545281E-2</v>
      </c>
      <c r="AF45" s="173">
        <f t="shared" si="34"/>
        <v>-3.6993450421316807E-3</v>
      </c>
      <c r="AG45" s="173">
        <f t="shared" si="34"/>
        <v>-4.0248983295816436E-2</v>
      </c>
      <c r="AH45" s="173">
        <f t="shared" si="34"/>
        <v>-5.1473846320346281E-2</v>
      </c>
      <c r="AI45" s="173">
        <f t="shared" si="34"/>
        <v>-4.5598773458922631E-2</v>
      </c>
      <c r="AJ45" s="173">
        <f t="shared" si="34"/>
        <v>-3.9698466298303883E-3</v>
      </c>
      <c r="AK45" s="173">
        <f t="shared" si="34"/>
        <v>1.6598222467950556E-2</v>
      </c>
      <c r="AL45" s="173">
        <f t="shared" si="34"/>
        <v>-2.8413974823466553E-2</v>
      </c>
      <c r="AM45" s="173">
        <f t="shared" si="34"/>
        <v>-8.2003076397196527E-3</v>
      </c>
      <c r="AN45" s="173">
        <f t="shared" si="34"/>
        <v>4.9666666666665707E-3</v>
      </c>
      <c r="AO45" s="173">
        <f t="shared" si="33"/>
        <v>4.3183033056790332E-2</v>
      </c>
      <c r="AP45" s="173">
        <f t="shared" si="33"/>
        <v>1.4450000000000126E-2</v>
      </c>
      <c r="AQ45" s="173">
        <f t="shared" si="30"/>
        <v>2.443149783875304E-3</v>
      </c>
      <c r="AS45" s="177"/>
      <c r="AT45" s="177">
        <f ca="1">MAX(C$7:C45)</f>
        <v>123.58374861860253</v>
      </c>
      <c r="AU45" s="177"/>
      <c r="AV45" s="173">
        <f>MAX(E$7:E45)</f>
        <v>123.952</v>
      </c>
      <c r="AW45" s="173">
        <f>MAX(F$7:F45)</f>
        <v>123.952</v>
      </c>
      <c r="AX45" s="173">
        <f>MAX(G$7:G45)</f>
        <v>117.98833342571086</v>
      </c>
      <c r="AY45" s="173">
        <f>MAX(H$7:H45)</f>
        <v>115.79100000000038</v>
      </c>
      <c r="AZ45" s="173">
        <f>MAX(I$7:I45)</f>
        <v>110.00833215146784</v>
      </c>
      <c r="BA45" s="173">
        <f>MAX(J$7:J45)</f>
        <v>129.33157431838151</v>
      </c>
      <c r="BB45" s="173">
        <f>MAX(K$7:K45)</f>
        <v>171.28008974595704</v>
      </c>
      <c r="BC45" s="173">
        <f>MAX(L$7:L45)</f>
        <v>138.23593391343735</v>
      </c>
      <c r="BD45" s="173">
        <f>MAX(M$7:M45)</f>
        <v>153.16915449188662</v>
      </c>
      <c r="BE45" s="173">
        <f>MAX(N$7:N45)</f>
        <v>121.34594989874266</v>
      </c>
      <c r="BF45" s="173">
        <f>MAX(O$7:O45)</f>
        <v>128.80430960314749</v>
      </c>
      <c r="BG45" s="173">
        <f>MAX(P$7:P45)</f>
        <v>141.74036838725101</v>
      </c>
      <c r="BH45" s="173">
        <f>MAX(Q$7:Q45)</f>
        <v>127.47387776799785</v>
      </c>
      <c r="BI45" s="173">
        <f>MAX(R$7:R45)</f>
        <v>137.26501266533123</v>
      </c>
      <c r="BJ45" s="173">
        <f>MAX(S$7:S45)</f>
        <v>125.25623323384548</v>
      </c>
      <c r="BK45" s="173">
        <f>MAX(T$7:T45)</f>
        <v>130.91425875380341</v>
      </c>
      <c r="BL45" s="173">
        <v>159.63</v>
      </c>
      <c r="BO45" s="178"/>
      <c r="BP45" s="178">
        <f t="shared" ca="1" si="35"/>
        <v>-3.2003758945299658E-2</v>
      </c>
      <c r="BQ45" s="178">
        <f t="shared" si="36"/>
        <v>-2.6768426487673205E-2</v>
      </c>
      <c r="BR45" s="178">
        <f t="shared" si="37"/>
        <v>-2.6768426487673205E-2</v>
      </c>
      <c r="BS45" s="178">
        <f t="shared" si="38"/>
        <v>0</v>
      </c>
      <c r="BT45" s="178">
        <f t="shared" si="39"/>
        <v>-0.11343714105586659</v>
      </c>
      <c r="BU45" s="178">
        <f t="shared" si="40"/>
        <v>-1.8169805087545281E-2</v>
      </c>
      <c r="BV45" s="178">
        <f t="shared" si="41"/>
        <v>-1.1269951559411085E-2</v>
      </c>
      <c r="BW45" s="178">
        <f t="shared" si="42"/>
        <v>-0.20547358349678602</v>
      </c>
      <c r="BX45" s="178">
        <f t="shared" si="43"/>
        <v>-0.31162912105762147</v>
      </c>
      <c r="BY45" s="178">
        <f t="shared" si="44"/>
        <v>-0.15556766205791417</v>
      </c>
      <c r="BZ45" s="178">
        <f t="shared" si="45"/>
        <v>-3.9698466298303883E-3</v>
      </c>
      <c r="CA45" s="178">
        <f t="shared" si="46"/>
        <v>0</v>
      </c>
      <c r="CB45" s="178">
        <f t="shared" si="47"/>
        <v>-9.4879585696966862E-2</v>
      </c>
      <c r="CC45" s="178">
        <f t="shared" si="48"/>
        <v>-8.2003076397196527E-3</v>
      </c>
      <c r="CD45" s="178">
        <f t="shared" si="49"/>
        <v>-5.7370794177691274E-2</v>
      </c>
      <c r="CE45" s="178">
        <f t="shared" si="50"/>
        <v>0</v>
      </c>
      <c r="CF45" s="178">
        <f t="shared" si="51"/>
        <v>0</v>
      </c>
      <c r="CG45" s="178">
        <f t="shared" si="51"/>
        <v>2.443149783875304E-3</v>
      </c>
    </row>
    <row r="46" spans="1:85" ht="15">
      <c r="A46" s="170">
        <v>37011</v>
      </c>
      <c r="B46" s="171"/>
      <c r="C46" s="172">
        <f t="shared" ca="1" si="28"/>
        <v>120.94614177155918</v>
      </c>
      <c r="D46" s="182">
        <v>140.38036468630665</v>
      </c>
      <c r="E46" s="173">
        <v>120.96799999999995</v>
      </c>
      <c r="F46" s="173">
        <v>120.96799999999995</v>
      </c>
      <c r="G46" s="173">
        <v>118.28718060974633</v>
      </c>
      <c r="H46" s="176">
        <v>100.28100000000049</v>
      </c>
      <c r="I46" s="176">
        <v>106.90150333286057</v>
      </c>
      <c r="J46" s="176">
        <v>127.63884108956961</v>
      </c>
      <c r="K46" s="176">
        <v>145.55944815527852</v>
      </c>
      <c r="L46" s="176">
        <v>98.800086047622131</v>
      </c>
      <c r="M46" s="176">
        <v>138.53899422777459</v>
      </c>
      <c r="N46" s="176">
        <v>121.68568325744874</v>
      </c>
      <c r="O46" s="176">
        <v>129.47487468780545</v>
      </c>
      <c r="P46" s="176">
        <v>137.30534660770047</v>
      </c>
      <c r="Q46" s="173">
        <v>125.70784930587615</v>
      </c>
      <c r="R46" s="173">
        <v>128.80344183113954</v>
      </c>
      <c r="S46" s="173">
        <v>120.35662081132412</v>
      </c>
      <c r="T46" s="173">
        <v>130.56733596810582</v>
      </c>
      <c r="U46" s="173">
        <v>162.13</v>
      </c>
      <c r="X46" s="174">
        <f>SUMPRODUCT($AD$2:$AP$2,'monthly price-series'!AD46:AP46)</f>
        <v>0</v>
      </c>
      <c r="Y46" s="175">
        <f ca="1">SUMPRODUCT($AA$3:$AQ$3,'monthly price-series'!AA46:AQ46)</f>
        <v>1.1013567056257731E-2</v>
      </c>
      <c r="Z46" s="184">
        <f t="shared" si="29"/>
        <v>-8.8356955081999103E-3</v>
      </c>
      <c r="AA46" s="173">
        <f t="shared" si="34"/>
        <v>2.7687053401198466E-3</v>
      </c>
      <c r="AB46" s="173">
        <f t="shared" si="34"/>
        <v>2.7687053401198466E-3</v>
      </c>
      <c r="AC46" s="173">
        <f t="shared" si="34"/>
        <v>2.5328536759410183E-3</v>
      </c>
      <c r="AD46" s="173">
        <f t="shared" si="34"/>
        <v>-2.3135520573565976E-2</v>
      </c>
      <c r="AE46" s="173">
        <f t="shared" si="34"/>
        <v>-1.0258346190460524E-2</v>
      </c>
      <c r="AF46" s="173">
        <f t="shared" si="34"/>
        <v>-1.8390965002336307E-3</v>
      </c>
      <c r="AG46" s="173">
        <f t="shared" si="34"/>
        <v>6.9609317149230243E-2</v>
      </c>
      <c r="AH46" s="173">
        <f t="shared" si="34"/>
        <v>3.8278551057468878E-2</v>
      </c>
      <c r="AI46" s="173">
        <f t="shared" si="34"/>
        <v>7.1114402299637572E-2</v>
      </c>
      <c r="AJ46" s="173">
        <f t="shared" si="34"/>
        <v>6.7965369269006211E-3</v>
      </c>
      <c r="AK46" s="173">
        <f t="shared" si="34"/>
        <v>5.2060764637767969E-3</v>
      </c>
      <c r="AL46" s="173">
        <f t="shared" si="34"/>
        <v>7.0255655509988704E-2</v>
      </c>
      <c r="AM46" s="173">
        <f t="shared" si="34"/>
        <v>-5.7004800948474042E-3</v>
      </c>
      <c r="AN46" s="173">
        <f t="shared" si="34"/>
        <v>-4.5333333333332755E-3</v>
      </c>
      <c r="AO46" s="173">
        <f t="shared" si="33"/>
        <v>-3.9116715360377238E-2</v>
      </c>
      <c r="AP46" s="173">
        <f t="shared" si="33"/>
        <v>-2.6500000000000555E-3</v>
      </c>
      <c r="AQ46" s="173">
        <f t="shared" si="30"/>
        <v>1.3185851768528841E-2</v>
      </c>
      <c r="AS46" s="177"/>
      <c r="AT46" s="177">
        <f ca="1">MAX(C$7:C46)</f>
        <v>123.58374861860253</v>
      </c>
      <c r="AU46" s="177"/>
      <c r="AV46" s="173">
        <f>MAX(E$7:E46)</f>
        <v>123.952</v>
      </c>
      <c r="AW46" s="173">
        <f>MAX(F$7:F46)</f>
        <v>123.952</v>
      </c>
      <c r="AX46" s="173">
        <f>MAX(G$7:G46)</f>
        <v>118.28718060974633</v>
      </c>
      <c r="AY46" s="173">
        <f>MAX(H$7:H46)</f>
        <v>115.79100000000038</v>
      </c>
      <c r="AZ46" s="173">
        <f>MAX(I$7:I46)</f>
        <v>110.00833215146784</v>
      </c>
      <c r="BA46" s="173">
        <f>MAX(J$7:J46)</f>
        <v>129.33157431838151</v>
      </c>
      <c r="BB46" s="173">
        <f>MAX(K$7:K46)</f>
        <v>171.28008974595704</v>
      </c>
      <c r="BC46" s="173">
        <f>MAX(L$7:L46)</f>
        <v>138.23593391343735</v>
      </c>
      <c r="BD46" s="173">
        <f>MAX(M$7:M46)</f>
        <v>153.16915449188662</v>
      </c>
      <c r="BE46" s="173">
        <f>MAX(N$7:N46)</f>
        <v>121.68568325744874</v>
      </c>
      <c r="BF46" s="173">
        <f>MAX(O$7:O46)</f>
        <v>129.47487468780545</v>
      </c>
      <c r="BG46" s="173">
        <f>MAX(P$7:P46)</f>
        <v>141.74036838725101</v>
      </c>
      <c r="BH46" s="173">
        <f>MAX(Q$7:Q46)</f>
        <v>127.47387776799785</v>
      </c>
      <c r="BI46" s="173">
        <f>MAX(R$7:R46)</f>
        <v>137.26501266533123</v>
      </c>
      <c r="BJ46" s="173">
        <f>MAX(S$7:S46)</f>
        <v>125.25623323384548</v>
      </c>
      <c r="BK46" s="173">
        <f>MAX(T$7:T46)</f>
        <v>130.91425875380341</v>
      </c>
      <c r="BL46" s="173">
        <v>160.02000000000001</v>
      </c>
      <c r="BO46" s="178"/>
      <c r="BP46" s="178">
        <f t="shared" ca="1" si="35"/>
        <v>-2.1342667434238325E-2</v>
      </c>
      <c r="BQ46" s="178">
        <f t="shared" si="36"/>
        <v>-2.4073835032916383E-2</v>
      </c>
      <c r="BR46" s="178">
        <f t="shared" si="37"/>
        <v>-2.4073835032916383E-2</v>
      </c>
      <c r="BS46" s="178">
        <f t="shared" si="38"/>
        <v>0</v>
      </c>
      <c r="BT46" s="178">
        <f t="shared" si="39"/>
        <v>-0.13394823431872804</v>
      </c>
      <c r="BU46" s="178">
        <f t="shared" si="40"/>
        <v>-2.8241759127204575E-2</v>
      </c>
      <c r="BV46" s="178">
        <f t="shared" si="41"/>
        <v>-1.3088321531174001E-2</v>
      </c>
      <c r="BW46" s="178">
        <f t="shared" si="42"/>
        <v>-0.15016714218697241</v>
      </c>
      <c r="BX46" s="178">
        <f t="shared" si="43"/>
        <v>-0.28527928122155088</v>
      </c>
      <c r="BY46" s="178">
        <f t="shared" si="44"/>
        <v>-9.5516361062677163E-2</v>
      </c>
      <c r="BZ46" s="178">
        <f t="shared" si="45"/>
        <v>0</v>
      </c>
      <c r="CA46" s="178">
        <f t="shared" si="46"/>
        <v>0</v>
      </c>
      <c r="CB46" s="178">
        <f t="shared" si="47"/>
        <v>-3.1289757674634711E-2</v>
      </c>
      <c r="CC46" s="178">
        <f t="shared" si="48"/>
        <v>-1.3854042044095211E-2</v>
      </c>
      <c r="CD46" s="178">
        <f t="shared" si="49"/>
        <v>-6.1644046577419023E-2</v>
      </c>
      <c r="CE46" s="178">
        <f t="shared" si="50"/>
        <v>-3.9116715360377238E-2</v>
      </c>
      <c r="CF46" s="178">
        <f t="shared" si="51"/>
        <v>-2.6500000000000555E-3</v>
      </c>
      <c r="CG46" s="178">
        <f t="shared" si="51"/>
        <v>1.3185851768528841E-2</v>
      </c>
    </row>
    <row r="47" spans="1:85" ht="15">
      <c r="A47" s="170">
        <v>37042</v>
      </c>
      <c r="B47" s="171"/>
      <c r="C47" s="172">
        <f t="shared" ca="1" si="28"/>
        <v>122.33546218519214</v>
      </c>
      <c r="D47" s="182">
        <v>141.18532289382105</v>
      </c>
      <c r="E47" s="173">
        <v>121.17699999999996</v>
      </c>
      <c r="F47" s="173">
        <v>121.17699999999996</v>
      </c>
      <c r="G47" s="173">
        <v>117.87817335191616</v>
      </c>
      <c r="H47" s="176">
        <v>101.52400000000051</v>
      </c>
      <c r="I47" s="176">
        <v>108.55197844277404</v>
      </c>
      <c r="J47" s="176">
        <v>131.04342727492903</v>
      </c>
      <c r="K47" s="176">
        <v>147.27082108343657</v>
      </c>
      <c r="L47" s="176">
        <v>104.70659045187591</v>
      </c>
      <c r="M47" s="176">
        <v>142.80518082937323</v>
      </c>
      <c r="N47" s="176">
        <v>124.17922826527933</v>
      </c>
      <c r="O47" s="176">
        <v>133.73758176036284</v>
      </c>
      <c r="P47" s="176">
        <v>136.43658725887204</v>
      </c>
      <c r="Q47" s="173">
        <v>126.67604946448321</v>
      </c>
      <c r="R47" s="173">
        <v>128.24529358320461</v>
      </c>
      <c r="S47" s="173">
        <v>120.96843586476669</v>
      </c>
      <c r="T47" s="173">
        <v>130.50858066692018</v>
      </c>
      <c r="U47" s="173">
        <v>162.97</v>
      </c>
      <c r="X47" s="174">
        <f>SUMPRODUCT($AD$2:$AP$2,'monthly price-series'!AD47:AP47)</f>
        <v>0</v>
      </c>
      <c r="Y47" s="175">
        <f ca="1">SUMPRODUCT($AA$3:$AQ$3,'monthly price-series'!AA47:AQ47)</f>
        <v>1.1487099904824391E-2</v>
      </c>
      <c r="Z47" s="184">
        <f t="shared" si="29"/>
        <v>5.7341224986354692E-3</v>
      </c>
      <c r="AA47" s="173">
        <f t="shared" si="34"/>
        <v>1.7277296475102298E-3</v>
      </c>
      <c r="AB47" s="173">
        <f t="shared" si="34"/>
        <v>1.7277296475102298E-3</v>
      </c>
      <c r="AC47" s="173">
        <f t="shared" si="34"/>
        <v>-3.4577479632350652E-3</v>
      </c>
      <c r="AD47" s="173">
        <f t="shared" si="34"/>
        <v>1.2395169573498642E-2</v>
      </c>
      <c r="AE47" s="173">
        <f t="shared" si="34"/>
        <v>1.5439213280044967E-2</v>
      </c>
      <c r="AF47" s="173">
        <f t="shared" si="34"/>
        <v>2.6673590548900998E-2</v>
      </c>
      <c r="AG47" s="173">
        <f t="shared" si="34"/>
        <v>1.1757209510250506E-2</v>
      </c>
      <c r="AH47" s="173">
        <f t="shared" si="34"/>
        <v>5.9782381175324244E-2</v>
      </c>
      <c r="AI47" s="173">
        <f t="shared" si="34"/>
        <v>3.0794121361849322E-2</v>
      </c>
      <c r="AJ47" s="173">
        <f t="shared" si="34"/>
        <v>2.049168760925664E-2</v>
      </c>
      <c r="AK47" s="173">
        <f t="shared" si="34"/>
        <v>3.2923044589429303E-2</v>
      </c>
      <c r="AL47" s="173">
        <f t="shared" si="34"/>
        <v>-6.3272069900569411E-3</v>
      </c>
      <c r="AM47" s="173">
        <f t="shared" si="34"/>
        <v>7.7019865024594222E-3</v>
      </c>
      <c r="AN47" s="173">
        <f t="shared" si="34"/>
        <v>-4.3333333333332195E-3</v>
      </c>
      <c r="AO47" s="173">
        <f t="shared" si="33"/>
        <v>5.0833518697876653E-3</v>
      </c>
      <c r="AP47" s="173">
        <f t="shared" si="33"/>
        <v>-4.4999999999995255E-4</v>
      </c>
      <c r="AQ47" s="173">
        <f t="shared" si="30"/>
        <v>5.1810275704681644E-3</v>
      </c>
      <c r="AS47" s="177"/>
      <c r="AT47" s="177">
        <f ca="1">MAX(C$7:C47)</f>
        <v>123.58374861860253</v>
      </c>
      <c r="AU47" s="177"/>
      <c r="AV47" s="173">
        <f>MAX(E$7:E47)</f>
        <v>123.952</v>
      </c>
      <c r="AW47" s="173">
        <f>MAX(F$7:F47)</f>
        <v>123.952</v>
      </c>
      <c r="AX47" s="173">
        <f>MAX(G$7:G47)</f>
        <v>118.28718060974633</v>
      </c>
      <c r="AY47" s="173">
        <f>MAX(H$7:H47)</f>
        <v>115.79100000000038</v>
      </c>
      <c r="AZ47" s="173">
        <f>MAX(I$7:I47)</f>
        <v>110.00833215146784</v>
      </c>
      <c r="BA47" s="173">
        <f>MAX(J$7:J47)</f>
        <v>131.04342727492903</v>
      </c>
      <c r="BB47" s="173">
        <f>MAX(K$7:K47)</f>
        <v>171.28008974595704</v>
      </c>
      <c r="BC47" s="173">
        <f>MAX(L$7:L47)</f>
        <v>138.23593391343735</v>
      </c>
      <c r="BD47" s="173">
        <f>MAX(M$7:M47)</f>
        <v>153.16915449188662</v>
      </c>
      <c r="BE47" s="173">
        <f>MAX(N$7:N47)</f>
        <v>124.17922826527933</v>
      </c>
      <c r="BF47" s="173">
        <f>MAX(O$7:O47)</f>
        <v>133.73758176036284</v>
      </c>
      <c r="BG47" s="173">
        <f>MAX(P$7:P47)</f>
        <v>141.74036838725101</v>
      </c>
      <c r="BH47" s="173">
        <f>MAX(Q$7:Q47)</f>
        <v>127.47387776799785</v>
      </c>
      <c r="BI47" s="173">
        <f>MAX(R$7:R47)</f>
        <v>137.26501266533123</v>
      </c>
      <c r="BJ47" s="173">
        <f>MAX(S$7:S47)</f>
        <v>125.25623323384548</v>
      </c>
      <c r="BK47" s="173">
        <f>MAX(T$7:T47)</f>
        <v>130.91425875380341</v>
      </c>
      <c r="BL47" s="173">
        <v>162.13</v>
      </c>
      <c r="BO47" s="178"/>
      <c r="BP47" s="178">
        <f t="shared" ca="1" si="35"/>
        <v>-1.0100732882466441E-2</v>
      </c>
      <c r="BQ47" s="178">
        <f t="shared" si="36"/>
        <v>-2.2387698463921794E-2</v>
      </c>
      <c r="BR47" s="178">
        <f t="shared" si="37"/>
        <v>-2.2387698463921794E-2</v>
      </c>
      <c r="BS47" s="178">
        <f t="shared" si="38"/>
        <v>-3.4577479632350652E-3</v>
      </c>
      <c r="BT47" s="178">
        <f t="shared" si="39"/>
        <v>-0.12321337582368078</v>
      </c>
      <c r="BU47" s="178">
        <f t="shared" si="40"/>
        <v>-1.3238576389728175E-2</v>
      </c>
      <c r="BV47" s="178">
        <f t="shared" si="41"/>
        <v>0</v>
      </c>
      <c r="BW47" s="178">
        <f t="shared" si="42"/>
        <v>-0.14017547922896972</v>
      </c>
      <c r="BX47" s="178">
        <f t="shared" si="43"/>
        <v>-0.24255157477763595</v>
      </c>
      <c r="BY47" s="178">
        <f t="shared" si="44"/>
        <v>-6.7663582115434134E-2</v>
      </c>
      <c r="BZ47" s="178">
        <f t="shared" si="45"/>
        <v>0</v>
      </c>
      <c r="CA47" s="178">
        <f t="shared" si="46"/>
        <v>0</v>
      </c>
      <c r="CB47" s="178">
        <f t="shared" si="47"/>
        <v>-3.7418987891215519E-2</v>
      </c>
      <c r="CC47" s="178">
        <f t="shared" si="48"/>
        <v>-6.2587591864639146E-3</v>
      </c>
      <c r="CD47" s="178">
        <f t="shared" si="49"/>
        <v>-6.5710255708916768E-2</v>
      </c>
      <c r="CE47" s="178">
        <f t="shared" si="50"/>
        <v>-3.4232207518756705E-2</v>
      </c>
      <c r="CF47" s="178">
        <f t="shared" si="51"/>
        <v>-3.0988075000000078E-3</v>
      </c>
      <c r="CG47" s="178">
        <f t="shared" si="51"/>
        <v>5.1810275704681644E-3</v>
      </c>
    </row>
    <row r="48" spans="1:85" ht="15">
      <c r="A48" s="170">
        <v>37071</v>
      </c>
      <c r="B48" s="171"/>
      <c r="C48" s="172">
        <f t="shared" ca="1" si="28"/>
        <v>121.90113611480663</v>
      </c>
      <c r="D48" s="182">
        <v>146.95398214057585</v>
      </c>
      <c r="E48" s="173">
        <v>121.63199999999998</v>
      </c>
      <c r="F48" s="173">
        <v>121.63199999999998</v>
      </c>
      <c r="G48" s="173">
        <v>120.16133456475373</v>
      </c>
      <c r="H48" s="176">
        <v>93.363000000000497</v>
      </c>
      <c r="I48" s="176">
        <v>105.99560346050207</v>
      </c>
      <c r="J48" s="176">
        <v>133.50668553146485</v>
      </c>
      <c r="K48" s="176">
        <v>142.92888300457236</v>
      </c>
      <c r="L48" s="176">
        <v>102.1221676342565</v>
      </c>
      <c r="M48" s="176">
        <v>144.46459642465246</v>
      </c>
      <c r="N48" s="176">
        <v>123.57812652124861</v>
      </c>
      <c r="O48" s="176">
        <v>134.74455061262483</v>
      </c>
      <c r="P48" s="176">
        <v>129.41862406980098</v>
      </c>
      <c r="Q48" s="173">
        <v>127.75274730062993</v>
      </c>
      <c r="R48" s="173">
        <v>128.36926403366837</v>
      </c>
      <c r="S48" s="173">
        <v>119.61163354956946</v>
      </c>
      <c r="T48" s="173">
        <v>130.55425867015362</v>
      </c>
      <c r="U48" s="173">
        <v>163.79</v>
      </c>
      <c r="X48" s="174">
        <f>SUMPRODUCT($AD$2:$AP$2,'monthly price-series'!AD48:AP48)</f>
        <v>0</v>
      </c>
      <c r="Y48" s="175">
        <f ca="1">SUMPRODUCT($AA$3:$AQ$3,'monthly price-series'!AA48:AQ48)</f>
        <v>-3.5502875668873275E-3</v>
      </c>
      <c r="Z48" s="184">
        <f t="shared" si="29"/>
        <v>4.0858774329489866E-2</v>
      </c>
      <c r="AA48" s="173">
        <f t="shared" si="34"/>
        <v>3.7548379643002603E-3</v>
      </c>
      <c r="AB48" s="173">
        <f t="shared" si="34"/>
        <v>3.7548379643002603E-3</v>
      </c>
      <c r="AC48" s="173">
        <f t="shared" si="34"/>
        <v>1.9368820774151026E-2</v>
      </c>
      <c r="AD48" s="173">
        <f t="shared" si="34"/>
        <v>-8.0384933611756568E-2</v>
      </c>
      <c r="AE48" s="173">
        <f t="shared" si="34"/>
        <v>-2.3549777893911297E-2</v>
      </c>
      <c r="AF48" s="173">
        <f t="shared" si="34"/>
        <v>1.8797266736376706E-2</v>
      </c>
      <c r="AG48" s="173">
        <f t="shared" si="34"/>
        <v>-2.9482677199200807E-2</v>
      </c>
      <c r="AH48" s="173">
        <f t="shared" si="34"/>
        <v>-2.468252290964661E-2</v>
      </c>
      <c r="AI48" s="173">
        <f t="shared" si="34"/>
        <v>1.1620135807691277E-2</v>
      </c>
      <c r="AJ48" s="173">
        <f t="shared" si="34"/>
        <v>-4.8405981614462754E-3</v>
      </c>
      <c r="AK48" s="173">
        <f t="shared" si="34"/>
        <v>7.5294381654539295E-3</v>
      </c>
      <c r="AL48" s="173">
        <f t="shared" si="34"/>
        <v>-5.1437545676478347E-2</v>
      </c>
      <c r="AM48" s="173">
        <f t="shared" si="34"/>
        <v>8.4996164681359135E-3</v>
      </c>
      <c r="AN48" s="173">
        <f t="shared" si="34"/>
        <v>9.6666666666662135E-4</v>
      </c>
      <c r="AO48" s="173">
        <f t="shared" si="33"/>
        <v>-1.1216168130949696E-2</v>
      </c>
      <c r="AP48" s="173">
        <f t="shared" si="33"/>
        <v>3.5000000000008863E-4</v>
      </c>
      <c r="AQ48" s="173">
        <f t="shared" si="30"/>
        <v>5.0316009081425609E-3</v>
      </c>
      <c r="AS48" s="177"/>
      <c r="AT48" s="177">
        <f ca="1">MAX(C$7:C48)</f>
        <v>123.58374861860253</v>
      </c>
      <c r="AU48" s="177"/>
      <c r="AV48" s="173">
        <f>MAX(E$7:E48)</f>
        <v>123.952</v>
      </c>
      <c r="AW48" s="173">
        <f>MAX(F$7:F48)</f>
        <v>123.952</v>
      </c>
      <c r="AX48" s="173">
        <f>MAX(G$7:G48)</f>
        <v>120.16133456475373</v>
      </c>
      <c r="AY48" s="173">
        <f>MAX(H$7:H48)</f>
        <v>115.79100000000038</v>
      </c>
      <c r="AZ48" s="173">
        <f>MAX(I$7:I48)</f>
        <v>110.00833215146784</v>
      </c>
      <c r="BA48" s="173">
        <f>MAX(J$7:J48)</f>
        <v>133.50668553146485</v>
      </c>
      <c r="BB48" s="173">
        <f>MAX(K$7:K48)</f>
        <v>171.28008974595704</v>
      </c>
      <c r="BC48" s="173">
        <f>MAX(L$7:L48)</f>
        <v>138.23593391343735</v>
      </c>
      <c r="BD48" s="173">
        <f>MAX(M$7:M48)</f>
        <v>153.16915449188662</v>
      </c>
      <c r="BE48" s="173">
        <f>MAX(N$7:N48)</f>
        <v>124.17922826527933</v>
      </c>
      <c r="BF48" s="173">
        <f>MAX(O$7:O48)</f>
        <v>134.74455061262483</v>
      </c>
      <c r="BG48" s="173">
        <f>MAX(P$7:P48)</f>
        <v>141.74036838725101</v>
      </c>
      <c r="BH48" s="173">
        <f>MAX(Q$7:Q48)</f>
        <v>127.75274730062993</v>
      </c>
      <c r="BI48" s="173">
        <f>MAX(R$7:R48)</f>
        <v>137.26501266533123</v>
      </c>
      <c r="BJ48" s="173">
        <f>MAX(S$7:S48)</f>
        <v>125.25623323384548</v>
      </c>
      <c r="BK48" s="173">
        <f>MAX(T$7:T48)</f>
        <v>130.91425875380341</v>
      </c>
      <c r="BL48" s="173">
        <v>162.97</v>
      </c>
      <c r="BO48" s="178"/>
      <c r="BP48" s="178">
        <f t="shared" ca="1" si="35"/>
        <v>-1.3615159942984754E-2</v>
      </c>
      <c r="BQ48" s="178">
        <f t="shared" si="36"/>
        <v>-1.8716922679747172E-2</v>
      </c>
      <c r="BR48" s="178">
        <f t="shared" si="37"/>
        <v>-1.8716922679747172E-2</v>
      </c>
      <c r="BS48" s="178">
        <f t="shared" si="38"/>
        <v>0</v>
      </c>
      <c r="BT48" s="178">
        <f t="shared" si="39"/>
        <v>-0.19369381039977035</v>
      </c>
      <c r="BU48" s="178">
        <f t="shared" si="40"/>
        <v>-3.6476588750029793E-2</v>
      </c>
      <c r="BV48" s="178">
        <f t="shared" si="41"/>
        <v>0</v>
      </c>
      <c r="BW48" s="178">
        <f t="shared" si="42"/>
        <v>-0.16552540802281954</v>
      </c>
      <c r="BX48" s="178">
        <f t="shared" si="43"/>
        <v>-0.26124731288606268</v>
      </c>
      <c r="BY48" s="178">
        <f t="shared" si="44"/>
        <v>-5.6829706321159079E-2</v>
      </c>
      <c r="BZ48" s="178">
        <f t="shared" si="45"/>
        <v>-4.8405981614462754E-3</v>
      </c>
      <c r="CA48" s="178">
        <f t="shared" si="46"/>
        <v>0</v>
      </c>
      <c r="CB48" s="178">
        <f t="shared" si="47"/>
        <v>-8.6931792668871868E-2</v>
      </c>
      <c r="CC48" s="178">
        <f t="shared" si="48"/>
        <v>0</v>
      </c>
      <c r="CD48" s="178">
        <f t="shared" si="49"/>
        <v>-6.4807108956102089E-2</v>
      </c>
      <c r="CE48" s="178">
        <f t="shared" si="50"/>
        <v>-4.5064421454682466E-2</v>
      </c>
      <c r="CF48" s="178">
        <f t="shared" si="51"/>
        <v>-2.7498920826249198E-3</v>
      </c>
      <c r="CG48" s="178">
        <f t="shared" si="51"/>
        <v>5.0316009081425609E-3</v>
      </c>
    </row>
    <row r="49" spans="1:85" ht="15">
      <c r="A49" s="170">
        <v>37103</v>
      </c>
      <c r="B49" s="171"/>
      <c r="C49" s="172">
        <f t="shared" ca="1" si="28"/>
        <v>120.73841294364587</v>
      </c>
      <c r="D49" s="182">
        <v>148.93768701179647</v>
      </c>
      <c r="E49" s="173">
        <v>122.34500000000001</v>
      </c>
      <c r="F49" s="173">
        <v>122.34500000000001</v>
      </c>
      <c r="G49" s="173">
        <v>121.7767135504636</v>
      </c>
      <c r="H49" s="176">
        <v>91.794000000000523</v>
      </c>
      <c r="I49" s="176">
        <v>107.58757623032197</v>
      </c>
      <c r="J49" s="176">
        <v>129.76304284093678</v>
      </c>
      <c r="K49" s="176">
        <v>138.33576378110817</v>
      </c>
      <c r="L49" s="176">
        <v>92.930450054656134</v>
      </c>
      <c r="M49" s="176">
        <v>137.71750645465923</v>
      </c>
      <c r="N49" s="176">
        <v>122.99683363153805</v>
      </c>
      <c r="O49" s="176">
        <v>132.78146609788601</v>
      </c>
      <c r="P49" s="176">
        <v>128.78747411552391</v>
      </c>
      <c r="Q49" s="173">
        <v>127.6377136184192</v>
      </c>
      <c r="R49" s="173">
        <v>127.55625869478848</v>
      </c>
      <c r="S49" s="173">
        <v>118.71255787864541</v>
      </c>
      <c r="T49" s="173">
        <v>130.7174514934913</v>
      </c>
      <c r="U49" s="173">
        <v>165.28</v>
      </c>
      <c r="X49" s="174">
        <f>SUMPRODUCT($AD$2:$AP$2,'monthly price-series'!AD49:AP49)</f>
        <v>0</v>
      </c>
      <c r="Y49" s="175">
        <f ca="1">SUMPRODUCT($AA$3:$AQ$3,'monthly price-series'!AA49:AQ49)</f>
        <v>-9.538247207685693E-3</v>
      </c>
      <c r="Z49" s="184">
        <f t="shared" si="29"/>
        <v>1.3498816720209843E-2</v>
      </c>
      <c r="AA49" s="173">
        <f t="shared" si="34"/>
        <v>5.8619442252041947E-3</v>
      </c>
      <c r="AB49" s="173">
        <f t="shared" si="34"/>
        <v>5.8619442252041947E-3</v>
      </c>
      <c r="AC49" s="173">
        <f t="shared" si="34"/>
        <v>1.3443417481680481E-2</v>
      </c>
      <c r="AD49" s="173">
        <f t="shared" si="34"/>
        <v>-1.6805372578001625E-2</v>
      </c>
      <c r="AE49" s="173">
        <f t="shared" si="34"/>
        <v>1.5019233985616514E-2</v>
      </c>
      <c r="AF49" s="173">
        <f t="shared" si="34"/>
        <v>-2.8040863089554981E-2</v>
      </c>
      <c r="AG49" s="173">
        <f t="shared" si="34"/>
        <v>-3.2135696626952925E-2</v>
      </c>
      <c r="AH49" s="173">
        <f t="shared" si="34"/>
        <v>-9.0007074786346758E-2</v>
      </c>
      <c r="AI49" s="173">
        <f t="shared" si="34"/>
        <v>-4.670410700598375E-2</v>
      </c>
      <c r="AJ49" s="173">
        <f t="shared" si="34"/>
        <v>-4.7038493467580073E-3</v>
      </c>
      <c r="AK49" s="173">
        <f t="shared" si="34"/>
        <v>-1.456893437110097E-2</v>
      </c>
      <c r="AL49" s="173">
        <f t="shared" si="34"/>
        <v>-4.8768093372455528E-3</v>
      </c>
      <c r="AM49" s="173">
        <f t="shared" si="34"/>
        <v>-9.0043998772125868E-4</v>
      </c>
      <c r="AN49" s="173">
        <f t="shared" si="34"/>
        <v>-6.3333333333332568E-3</v>
      </c>
      <c r="AO49" s="173">
        <f t="shared" si="33"/>
        <v>-7.5166239624296543E-3</v>
      </c>
      <c r="AP49" s="173">
        <f t="shared" si="33"/>
        <v>1.2499999999999168E-3</v>
      </c>
      <c r="AQ49" s="173">
        <f t="shared" si="30"/>
        <v>9.0970144697479043E-3</v>
      </c>
      <c r="AS49" s="177"/>
      <c r="AT49" s="177">
        <f ca="1">MAX(C$7:C49)</f>
        <v>123.58374861860253</v>
      </c>
      <c r="AU49" s="177"/>
      <c r="AV49" s="173">
        <f>MAX(E$7:E49)</f>
        <v>123.952</v>
      </c>
      <c r="AW49" s="173">
        <f>MAX(F$7:F49)</f>
        <v>123.952</v>
      </c>
      <c r="AX49" s="173">
        <f>MAX(G$7:G49)</f>
        <v>121.7767135504636</v>
      </c>
      <c r="AY49" s="173">
        <f>MAX(H$7:H49)</f>
        <v>115.79100000000038</v>
      </c>
      <c r="AZ49" s="173">
        <f>MAX(I$7:I49)</f>
        <v>110.00833215146784</v>
      </c>
      <c r="BA49" s="173">
        <f>MAX(J$7:J49)</f>
        <v>133.50668553146485</v>
      </c>
      <c r="BB49" s="173">
        <f>MAX(K$7:K49)</f>
        <v>171.28008974595704</v>
      </c>
      <c r="BC49" s="173">
        <f>MAX(L$7:L49)</f>
        <v>138.23593391343735</v>
      </c>
      <c r="BD49" s="173">
        <f>MAX(M$7:M49)</f>
        <v>153.16915449188662</v>
      </c>
      <c r="BE49" s="173">
        <f>MAX(N$7:N49)</f>
        <v>124.17922826527933</v>
      </c>
      <c r="BF49" s="173">
        <f>MAX(O$7:O49)</f>
        <v>134.74455061262483</v>
      </c>
      <c r="BG49" s="173">
        <f>MAX(P$7:P49)</f>
        <v>141.74036838725101</v>
      </c>
      <c r="BH49" s="173">
        <f>MAX(Q$7:Q49)</f>
        <v>127.75274730062993</v>
      </c>
      <c r="BI49" s="173">
        <f>MAX(R$7:R49)</f>
        <v>137.26501266533123</v>
      </c>
      <c r="BJ49" s="173">
        <f>MAX(S$7:S49)</f>
        <v>125.25623323384548</v>
      </c>
      <c r="BK49" s="173">
        <f>MAX(T$7:T49)</f>
        <v>130.91425875380341</v>
      </c>
      <c r="BL49" s="173">
        <v>163.79</v>
      </c>
      <c r="BO49" s="178"/>
      <c r="BP49" s="178">
        <f t="shared" ca="1" si="35"/>
        <v>-2.3023542389362044E-2</v>
      </c>
      <c r="BQ49" s="178">
        <f t="shared" si="36"/>
        <v>-1.2964696011359116E-2</v>
      </c>
      <c r="BR49" s="178">
        <f t="shared" si="37"/>
        <v>-1.2964696011359116E-2</v>
      </c>
      <c r="BS49" s="178">
        <f t="shared" si="38"/>
        <v>0</v>
      </c>
      <c r="BT49" s="178">
        <f t="shared" si="39"/>
        <v>-0.20724408632795105</v>
      </c>
      <c r="BU49" s="178">
        <f t="shared" si="40"/>
        <v>-2.2005205185847084E-2</v>
      </c>
      <c r="BV49" s="178">
        <f t="shared" si="41"/>
        <v>-2.8040863089554981E-2</v>
      </c>
      <c r="BW49" s="178">
        <f t="shared" si="42"/>
        <v>-0.19234183035349853</v>
      </c>
      <c r="BX49" s="178">
        <f t="shared" si="43"/>
        <v>-0.32774028124374144</v>
      </c>
      <c r="BY49" s="178">
        <f t="shared" si="44"/>
        <v>-0.10087963264200078</v>
      </c>
      <c r="BZ49" s="178">
        <f t="shared" si="45"/>
        <v>-9.5216780637046444E-3</v>
      </c>
      <c r="CA49" s="178">
        <f t="shared" si="46"/>
        <v>-1.456893437110097E-2</v>
      </c>
      <c r="CB49" s="178">
        <f t="shared" si="47"/>
        <v>-9.1384652227926383E-2</v>
      </c>
      <c r="CC49" s="178">
        <f t="shared" si="48"/>
        <v>-9.0043998772125868E-4</v>
      </c>
      <c r="CD49" s="178">
        <f t="shared" si="49"/>
        <v>-7.0729997266046715E-2</v>
      </c>
      <c r="CE49" s="178">
        <f t="shared" si="50"/>
        <v>-5.224231310695282E-2</v>
      </c>
      <c r="CF49" s="178">
        <f t="shared" si="51"/>
        <v>-1.5033294477282838E-3</v>
      </c>
      <c r="CG49" s="178">
        <f t="shared" si="51"/>
        <v>9.0970144697479043E-3</v>
      </c>
    </row>
    <row r="50" spans="1:85" ht="15">
      <c r="A50" s="170">
        <v>37134</v>
      </c>
      <c r="B50" s="171"/>
      <c r="C50" s="172">
        <f t="shared" ca="1" si="28"/>
        <v>120.29471352749034</v>
      </c>
      <c r="D50" s="182">
        <v>148.09726321221686</v>
      </c>
      <c r="E50" s="173">
        <v>122.3330000000001</v>
      </c>
      <c r="F50" s="173">
        <v>122.3330000000001</v>
      </c>
      <c r="G50" s="173">
        <v>123.01757409026376</v>
      </c>
      <c r="H50" s="176">
        <v>90.590000000000543</v>
      </c>
      <c r="I50" s="176">
        <v>108.52893206637361</v>
      </c>
      <c r="J50" s="176">
        <v>134.72716148522068</v>
      </c>
      <c r="K50" s="176">
        <v>129.96327032434272</v>
      </c>
      <c r="L50" s="176">
        <v>88.096101215596249</v>
      </c>
      <c r="M50" s="176">
        <v>133.15257090646276</v>
      </c>
      <c r="N50" s="176">
        <v>122.6065289470319</v>
      </c>
      <c r="O50" s="176">
        <v>131.79334915442166</v>
      </c>
      <c r="P50" s="176">
        <v>133.76878535129745</v>
      </c>
      <c r="Q50" s="173">
        <v>128.18673801078862</v>
      </c>
      <c r="R50" s="173">
        <v>127.85814184036614</v>
      </c>
      <c r="S50" s="173">
        <v>120.37254961899622</v>
      </c>
      <c r="T50" s="173">
        <v>132.55403168697484</v>
      </c>
      <c r="U50" s="173">
        <v>166.34</v>
      </c>
      <c r="X50" s="174">
        <f>SUMPRODUCT($AD$2:$AP$2,'monthly price-series'!AD50:AP50)</f>
        <v>0</v>
      </c>
      <c r="Y50" s="175">
        <f ca="1">SUMPRODUCT($AA$3:$AQ$3,'monthly price-series'!AA50:AQ50)</f>
        <v>-3.6748819645543262E-3</v>
      </c>
      <c r="Z50" s="184">
        <f t="shared" si="29"/>
        <v>-5.6427880440566118E-3</v>
      </c>
      <c r="AA50" s="173">
        <f t="shared" si="34"/>
        <v>-9.8083289058933245E-5</v>
      </c>
      <c r="AB50" s="173">
        <f t="shared" si="34"/>
        <v>-9.8083289058933245E-5</v>
      </c>
      <c r="AC50" s="173">
        <f t="shared" si="34"/>
        <v>1.0189637276472903E-2</v>
      </c>
      <c r="AD50" s="173">
        <f t="shared" si="34"/>
        <v>-1.3116325685774369E-2</v>
      </c>
      <c r="AE50" s="173">
        <f t="shared" si="34"/>
        <v>8.7496704455577706E-3</v>
      </c>
      <c r="AF50" s="173">
        <f t="shared" si="34"/>
        <v>3.8255257703604446E-2</v>
      </c>
      <c r="AG50" s="173">
        <f t="shared" si="34"/>
        <v>-6.0522985726333516E-2</v>
      </c>
      <c r="AH50" s="173">
        <f t="shared" si="34"/>
        <v>-5.202114953943094E-2</v>
      </c>
      <c r="AI50" s="173">
        <f t="shared" si="34"/>
        <v>-3.3147097022842104E-2</v>
      </c>
      <c r="AJ50" s="173">
        <f t="shared" si="34"/>
        <v>-3.1732905066108041E-3</v>
      </c>
      <c r="AK50" s="173">
        <f t="shared" si="34"/>
        <v>-7.4416782138548767E-3</v>
      </c>
      <c r="AL50" s="173">
        <f t="shared" si="34"/>
        <v>3.8678538188467386E-2</v>
      </c>
      <c r="AM50" s="173">
        <f t="shared" si="34"/>
        <v>4.30142766432467E-3</v>
      </c>
      <c r="AN50" s="173">
        <f t="shared" si="34"/>
        <v>2.366666666666635E-3</v>
      </c>
      <c r="AO50" s="173">
        <f t="shared" si="33"/>
        <v>1.3983286772809161E-2</v>
      </c>
      <c r="AP50" s="173">
        <f t="shared" si="33"/>
        <v>1.4049999999999917E-2</v>
      </c>
      <c r="AQ50" s="173">
        <f t="shared" si="30"/>
        <v>6.4133591481123084E-3</v>
      </c>
      <c r="AS50" s="177"/>
      <c r="AT50" s="177">
        <f ca="1">MAX(C$7:C50)</f>
        <v>123.58374861860253</v>
      </c>
      <c r="AU50" s="177"/>
      <c r="AV50" s="173">
        <f>MAX(E$7:E50)</f>
        <v>123.952</v>
      </c>
      <c r="AW50" s="173">
        <f>MAX(F$7:F50)</f>
        <v>123.952</v>
      </c>
      <c r="AX50" s="173">
        <f>MAX(G$7:G50)</f>
        <v>123.01757409026376</v>
      </c>
      <c r="AY50" s="173">
        <f>MAX(H$7:H50)</f>
        <v>115.79100000000038</v>
      </c>
      <c r="AZ50" s="173">
        <f>MAX(I$7:I50)</f>
        <v>110.00833215146784</v>
      </c>
      <c r="BA50" s="173">
        <f>MAX(J$7:J50)</f>
        <v>134.72716148522068</v>
      </c>
      <c r="BB50" s="173">
        <f>MAX(K$7:K50)</f>
        <v>171.28008974595704</v>
      </c>
      <c r="BC50" s="173">
        <f>MAX(L$7:L50)</f>
        <v>138.23593391343735</v>
      </c>
      <c r="BD50" s="173">
        <f>MAX(M$7:M50)</f>
        <v>153.16915449188662</v>
      </c>
      <c r="BE50" s="173">
        <f>MAX(N$7:N50)</f>
        <v>124.17922826527933</v>
      </c>
      <c r="BF50" s="173">
        <f>MAX(O$7:O50)</f>
        <v>134.74455061262483</v>
      </c>
      <c r="BG50" s="173">
        <f>MAX(P$7:P50)</f>
        <v>141.74036838725101</v>
      </c>
      <c r="BH50" s="173">
        <f>MAX(Q$7:Q50)</f>
        <v>128.18673801078862</v>
      </c>
      <c r="BI50" s="173">
        <f>MAX(R$7:R50)</f>
        <v>137.26501266533123</v>
      </c>
      <c r="BJ50" s="173">
        <f>MAX(S$7:S50)</f>
        <v>125.25623323384548</v>
      </c>
      <c r="BK50" s="173">
        <f>MAX(T$7:T50)</f>
        <v>132.55403168697484</v>
      </c>
      <c r="BL50" s="173">
        <v>165.28</v>
      </c>
      <c r="BO50" s="178"/>
      <c r="BP50" s="178">
        <f t="shared" ca="1" si="35"/>
        <v>-2.6613815553229614E-2</v>
      </c>
      <c r="BQ50" s="178">
        <f t="shared" si="36"/>
        <v>-1.3061507680391606E-2</v>
      </c>
      <c r="BR50" s="178">
        <f t="shared" si="37"/>
        <v>-1.3061507680391606E-2</v>
      </c>
      <c r="BS50" s="178">
        <f t="shared" si="38"/>
        <v>0</v>
      </c>
      <c r="BT50" s="178">
        <f t="shared" si="39"/>
        <v>-0.21764213108099725</v>
      </c>
      <c r="BU50" s="178">
        <f t="shared" si="40"/>
        <v>-1.3448073033752355E-2</v>
      </c>
      <c r="BV50" s="178">
        <f t="shared" si="41"/>
        <v>0</v>
      </c>
      <c r="BW50" s="178">
        <f t="shared" si="42"/>
        <v>-0.24122371422677039</v>
      </c>
      <c r="BX50" s="178">
        <f t="shared" si="43"/>
        <v>-0.36271200460249658</v>
      </c>
      <c r="BY50" s="178">
        <f t="shared" si="44"/>
        <v>-0.13068286269402982</v>
      </c>
      <c r="BZ50" s="178">
        <f t="shared" si="45"/>
        <v>-1.2664753519708891E-2</v>
      </c>
      <c r="CA50" s="178">
        <f t="shared" si="46"/>
        <v>-2.1902195263447343E-2</v>
      </c>
      <c r="CB50" s="178">
        <f t="shared" si="47"/>
        <v>-5.6240738800496654E-2</v>
      </c>
      <c r="CC50" s="178">
        <f t="shared" si="48"/>
        <v>0</v>
      </c>
      <c r="CD50" s="178">
        <f t="shared" si="49"/>
        <v>-6.8530724926243056E-2</v>
      </c>
      <c r="CE50" s="178">
        <f t="shared" si="50"/>
        <v>-3.8989545579993068E-2</v>
      </c>
      <c r="CF50" s="178">
        <f t="shared" si="51"/>
        <v>0</v>
      </c>
      <c r="CG50" s="178">
        <f t="shared" si="51"/>
        <v>6.4133591481123084E-3</v>
      </c>
    </row>
    <row r="51" spans="1:85" ht="15">
      <c r="A51" s="170">
        <v>37162</v>
      </c>
      <c r="B51" s="171"/>
      <c r="C51" s="172">
        <f t="shared" ca="1" si="28"/>
        <v>116.22403343127898</v>
      </c>
      <c r="D51" s="182">
        <v>161.06521206683294</v>
      </c>
      <c r="E51" s="173">
        <v>122.87100000000007</v>
      </c>
      <c r="F51" s="173">
        <v>122.87100000000007</v>
      </c>
      <c r="G51" s="173">
        <v>124.46862204032563</v>
      </c>
      <c r="H51" s="176">
        <v>80.380000000000493</v>
      </c>
      <c r="I51" s="176">
        <v>101.93589561764297</v>
      </c>
      <c r="J51" s="176">
        <v>131.34998024294822</v>
      </c>
      <c r="K51" s="176">
        <v>117.57741224997294</v>
      </c>
      <c r="L51" s="176">
        <v>74.522208121753238</v>
      </c>
      <c r="M51" s="176">
        <v>114.96272073734272</v>
      </c>
      <c r="N51" s="176">
        <v>118.5159166390611</v>
      </c>
      <c r="O51" s="176">
        <v>128.82131525828504</v>
      </c>
      <c r="P51" s="176">
        <v>120.56237034163379</v>
      </c>
      <c r="Q51" s="173">
        <v>128.17366600144649</v>
      </c>
      <c r="R51" s="173">
        <v>128.23745432782587</v>
      </c>
      <c r="S51" s="173">
        <v>122.41681851538863</v>
      </c>
      <c r="T51" s="173">
        <v>133.85968889909154</v>
      </c>
      <c r="U51" s="173">
        <v>166.64</v>
      </c>
      <c r="X51" s="174">
        <f>SUMPRODUCT($AD$2:$AP$2,'monthly price-series'!AD51:AP51)</f>
        <v>0</v>
      </c>
      <c r="Y51" s="175">
        <f ca="1">SUMPRODUCT($AA$3:$AQ$3,'monthly price-series'!AA51:AQ51)</f>
        <v>-3.3839226819232633E-2</v>
      </c>
      <c r="Z51" s="184">
        <f t="shared" si="29"/>
        <v>8.7563730573694556E-2</v>
      </c>
      <c r="AA51" s="173">
        <f t="shared" si="34"/>
        <v>4.3978321466813354E-3</v>
      </c>
      <c r="AB51" s="173">
        <f t="shared" si="34"/>
        <v>4.3978321466813354E-3</v>
      </c>
      <c r="AC51" s="173">
        <f t="shared" si="34"/>
        <v>1.1795452485489277E-2</v>
      </c>
      <c r="AD51" s="173">
        <f t="shared" si="34"/>
        <v>-0.1127055966442211</v>
      </c>
      <c r="AE51" s="173">
        <f t="shared" si="34"/>
        <v>-6.0749113837207068E-2</v>
      </c>
      <c r="AF51" s="173">
        <f t="shared" si="34"/>
        <v>-2.5066818042054032E-2</v>
      </c>
      <c r="AG51" s="173">
        <f t="shared" si="34"/>
        <v>-9.5302757798099602E-2</v>
      </c>
      <c r="AH51" s="173">
        <f t="shared" si="34"/>
        <v>-0.154080520097295</v>
      </c>
      <c r="AI51" s="173">
        <f t="shared" si="34"/>
        <v>-0.13660907968422234</v>
      </c>
      <c r="AJ51" s="173">
        <f t="shared" si="34"/>
        <v>-3.3363739623833689E-2</v>
      </c>
      <c r="AK51" s="173">
        <f t="shared" si="34"/>
        <v>-2.2550712271939489E-2</v>
      </c>
      <c r="AL51" s="173">
        <f t="shared" si="34"/>
        <v>-9.8725685330711313E-2</v>
      </c>
      <c r="AM51" s="173">
        <f t="shared" si="34"/>
        <v>-1.0197630070767866E-4</v>
      </c>
      <c r="AN51" s="173">
        <f t="shared" si="34"/>
        <v>2.9666666666664739E-3</v>
      </c>
      <c r="AO51" s="173">
        <f t="shared" si="33"/>
        <v>1.6982849518955442E-2</v>
      </c>
      <c r="AP51" s="173">
        <f t="shared" si="33"/>
        <v>9.8499999999999786E-3</v>
      </c>
      <c r="AQ51" s="173">
        <f t="shared" si="30"/>
        <v>1.8035349284596786E-3</v>
      </c>
      <c r="AS51" s="177"/>
      <c r="AT51" s="177">
        <f ca="1">MAX(C$7:C51)</f>
        <v>123.58374861860253</v>
      </c>
      <c r="AU51" s="177"/>
      <c r="AV51" s="173">
        <f>MAX(E$7:E51)</f>
        <v>123.952</v>
      </c>
      <c r="AW51" s="173">
        <f>MAX(F$7:F51)</f>
        <v>123.952</v>
      </c>
      <c r="AX51" s="173">
        <f>MAX(G$7:G51)</f>
        <v>124.46862204032563</v>
      </c>
      <c r="AY51" s="173">
        <f>MAX(H$7:H51)</f>
        <v>115.79100000000038</v>
      </c>
      <c r="AZ51" s="173">
        <f>MAX(I$7:I51)</f>
        <v>110.00833215146784</v>
      </c>
      <c r="BA51" s="173">
        <f>MAX(J$7:J51)</f>
        <v>134.72716148522068</v>
      </c>
      <c r="BB51" s="173">
        <f>MAX(K$7:K51)</f>
        <v>171.28008974595704</v>
      </c>
      <c r="BC51" s="173">
        <f>MAX(L$7:L51)</f>
        <v>138.23593391343735</v>
      </c>
      <c r="BD51" s="173">
        <f>MAX(M$7:M51)</f>
        <v>153.16915449188662</v>
      </c>
      <c r="BE51" s="173">
        <f>MAX(N$7:N51)</f>
        <v>124.17922826527933</v>
      </c>
      <c r="BF51" s="173">
        <f>MAX(O$7:O51)</f>
        <v>134.74455061262483</v>
      </c>
      <c r="BG51" s="173">
        <f>MAX(P$7:P51)</f>
        <v>141.74036838725101</v>
      </c>
      <c r="BH51" s="173">
        <f>MAX(Q$7:Q51)</f>
        <v>128.18673801078862</v>
      </c>
      <c r="BI51" s="173">
        <f>MAX(R$7:R51)</f>
        <v>137.26501266533123</v>
      </c>
      <c r="BJ51" s="173">
        <f>MAX(S$7:S51)</f>
        <v>125.25623323384548</v>
      </c>
      <c r="BK51" s="173">
        <f>MAX(T$7:T51)</f>
        <v>133.85968889909154</v>
      </c>
      <c r="BL51" s="173">
        <v>166.34</v>
      </c>
      <c r="BO51" s="178"/>
      <c r="BP51" s="178">
        <f t="shared" ca="1" si="35"/>
        <v>-5.9552451431431321E-2</v>
      </c>
      <c r="BQ51" s="178">
        <f t="shared" si="36"/>
        <v>-8.7211178520712213E-3</v>
      </c>
      <c r="BR51" s="178">
        <f t="shared" si="37"/>
        <v>-8.7211178520712213E-3</v>
      </c>
      <c r="BS51" s="178">
        <f t="shared" si="38"/>
        <v>0</v>
      </c>
      <c r="BT51" s="178">
        <f t="shared" si="39"/>
        <v>-0.3058182414868148</v>
      </c>
      <c r="BU51" s="178">
        <f t="shared" si="40"/>
        <v>-7.3380228351340934E-2</v>
      </c>
      <c r="BV51" s="178">
        <f t="shared" si="41"/>
        <v>-2.5066818042054032E-2</v>
      </c>
      <c r="BW51" s="178">
        <f t="shared" si="42"/>
        <v>-0.31353718681275811</v>
      </c>
      <c r="BX51" s="178">
        <f t="shared" si="43"/>
        <v>-0.46090567038510644</v>
      </c>
      <c r="BY51" s="178">
        <f t="shared" si="44"/>
        <v>-0.24943947677512116</v>
      </c>
      <c r="BZ51" s="178">
        <f t="shared" si="45"/>
        <v>-4.5605949604710982E-2</v>
      </c>
      <c r="CA51" s="178">
        <f t="shared" si="46"/>
        <v>-4.3958997431876992E-2</v>
      </c>
      <c r="CB51" s="178">
        <f t="shared" si="47"/>
        <v>-0.14941401864962342</v>
      </c>
      <c r="CC51" s="178">
        <f t="shared" si="48"/>
        <v>-1.0197630070767866E-4</v>
      </c>
      <c r="CD51" s="178">
        <f t="shared" si="49"/>
        <v>-6.576736607685775E-2</v>
      </c>
      <c r="CE51" s="178">
        <f t="shared" si="50"/>
        <v>-2.2668849646435105E-2</v>
      </c>
      <c r="CF51" s="178">
        <f t="shared" si="51"/>
        <v>0</v>
      </c>
      <c r="CG51" s="178">
        <f t="shared" si="51"/>
        <v>1.8035349284596786E-3</v>
      </c>
    </row>
    <row r="52" spans="1:85" ht="15">
      <c r="A52" s="170">
        <v>37195</v>
      </c>
      <c r="B52" s="171"/>
      <c r="C52" s="172">
        <f t="shared" ca="1" si="28"/>
        <v>118.34591155613805</v>
      </c>
      <c r="D52" s="182">
        <v>159.40359945539694</v>
      </c>
      <c r="E52" s="173">
        <v>123.80700000000013</v>
      </c>
      <c r="F52" s="173">
        <v>123.80700000000013</v>
      </c>
      <c r="G52" s="173">
        <v>124.70996250007138</v>
      </c>
      <c r="H52" s="176">
        <v>86.435000000000542</v>
      </c>
      <c r="I52" s="176">
        <v>105.27584739753233</v>
      </c>
      <c r="J52" s="176">
        <v>133.52644258345785</v>
      </c>
      <c r="K52" s="176">
        <v>121.42333611397233</v>
      </c>
      <c r="L52" s="176">
        <v>79.941833138603513</v>
      </c>
      <c r="M52" s="176">
        <v>122.14006676549852</v>
      </c>
      <c r="N52" s="176">
        <v>119.75501530061098</v>
      </c>
      <c r="O52" s="176">
        <v>129.42066189041967</v>
      </c>
      <c r="P52" s="176">
        <v>112.11769002902879</v>
      </c>
      <c r="Q52" s="173">
        <v>127.52006553434002</v>
      </c>
      <c r="R52" s="173">
        <v>131.2852311590172</v>
      </c>
      <c r="S52" s="173">
        <v>125.43852928398952</v>
      </c>
      <c r="T52" s="173">
        <v>133.4380308790594</v>
      </c>
      <c r="U52" s="173">
        <v>169.22</v>
      </c>
      <c r="X52" s="174">
        <f>SUMPRODUCT($AD$2:$AP$2,'monthly price-series'!AD52:AP52)</f>
        <v>0</v>
      </c>
      <c r="Y52" s="175">
        <f ca="1">SUMPRODUCT($AA$3:$AQ$3,'monthly price-series'!AA52:AQ52)</f>
        <v>1.8256793041980302E-2</v>
      </c>
      <c r="Z52" s="184">
        <f t="shared" si="29"/>
        <v>-1.0316396632852807E-2</v>
      </c>
      <c r="AA52" s="173">
        <f t="shared" si="34"/>
        <v>7.6177454403403844E-3</v>
      </c>
      <c r="AB52" s="173">
        <f t="shared" si="34"/>
        <v>7.6177454403403844E-3</v>
      </c>
      <c r="AC52" s="173">
        <f t="shared" si="34"/>
        <v>1.9389662694873177E-3</v>
      </c>
      <c r="AD52" s="173">
        <f t="shared" si="34"/>
        <v>7.532968400099542E-2</v>
      </c>
      <c r="AE52" s="173">
        <f t="shared" si="34"/>
        <v>3.2765217391304162E-2</v>
      </c>
      <c r="AF52" s="173">
        <f t="shared" si="34"/>
        <v>1.656994798540503E-2</v>
      </c>
      <c r="AG52" s="173">
        <f t="shared" si="34"/>
        <v>3.2709716861456725E-2</v>
      </c>
      <c r="AH52" s="173">
        <f t="shared" si="34"/>
        <v>7.2724965529681773E-2</v>
      </c>
      <c r="AI52" s="173">
        <f t="shared" si="34"/>
        <v>6.2431942999626809E-2</v>
      </c>
      <c r="AJ52" s="173">
        <f t="shared" si="34"/>
        <v>1.0455124481916938E-2</v>
      </c>
      <c r="AK52" s="173">
        <f t="shared" si="34"/>
        <v>4.6525424067666446E-3</v>
      </c>
      <c r="AL52" s="173">
        <f t="shared" si="34"/>
        <v>-7.0044079995072894E-2</v>
      </c>
      <c r="AM52" s="173">
        <f t="shared" si="34"/>
        <v>-5.0993350467099501E-3</v>
      </c>
      <c r="AN52" s="173">
        <f t="shared" si="34"/>
        <v>2.3766666666666665E-2</v>
      </c>
      <c r="AO52" s="173">
        <f t="shared" si="33"/>
        <v>2.4683787777257483E-2</v>
      </c>
      <c r="AP52" s="173">
        <f t="shared" si="33"/>
        <v>-3.1500000000000143E-3</v>
      </c>
      <c r="AQ52" s="173">
        <f t="shared" si="30"/>
        <v>1.5482477196351492E-2</v>
      </c>
      <c r="AS52" s="177"/>
      <c r="AT52" s="177">
        <f ca="1">MAX(C$7:C52)</f>
        <v>123.58374861860253</v>
      </c>
      <c r="AU52" s="177"/>
      <c r="AV52" s="173">
        <f>MAX(E$7:E52)</f>
        <v>123.952</v>
      </c>
      <c r="AW52" s="173">
        <f>MAX(F$7:F52)</f>
        <v>123.952</v>
      </c>
      <c r="AX52" s="173">
        <f>MAX(G$7:G52)</f>
        <v>124.70996250007138</v>
      </c>
      <c r="AY52" s="173">
        <f>MAX(H$7:H52)</f>
        <v>115.79100000000038</v>
      </c>
      <c r="AZ52" s="173">
        <f>MAX(I$7:I52)</f>
        <v>110.00833215146784</v>
      </c>
      <c r="BA52" s="173">
        <f>MAX(J$7:J52)</f>
        <v>134.72716148522068</v>
      </c>
      <c r="BB52" s="173">
        <f>MAX(K$7:K52)</f>
        <v>171.28008974595704</v>
      </c>
      <c r="BC52" s="173">
        <f>MAX(L$7:L52)</f>
        <v>138.23593391343735</v>
      </c>
      <c r="BD52" s="173">
        <f>MAX(M$7:M52)</f>
        <v>153.16915449188662</v>
      </c>
      <c r="BE52" s="173">
        <f>MAX(N$7:N52)</f>
        <v>124.17922826527933</v>
      </c>
      <c r="BF52" s="173">
        <f>MAX(O$7:O52)</f>
        <v>134.74455061262483</v>
      </c>
      <c r="BG52" s="173">
        <f>MAX(P$7:P52)</f>
        <v>141.74036838725101</v>
      </c>
      <c r="BH52" s="173">
        <f>MAX(Q$7:Q52)</f>
        <v>128.18673801078862</v>
      </c>
      <c r="BI52" s="173">
        <f>MAX(R$7:R52)</f>
        <v>137.26501266533123</v>
      </c>
      <c r="BJ52" s="173">
        <f>MAX(S$7:S52)</f>
        <v>125.43852928398952</v>
      </c>
      <c r="BK52" s="173">
        <f>MAX(T$7:T52)</f>
        <v>133.85968889909154</v>
      </c>
      <c r="BL52" s="173">
        <v>166.64</v>
      </c>
      <c r="BO52" s="178"/>
      <c r="BP52" s="178">
        <f t="shared" ca="1" si="35"/>
        <v>-4.2382895170377195E-2</v>
      </c>
      <c r="BQ52" s="178">
        <f t="shared" si="36"/>
        <v>-1.1698076674831236E-3</v>
      </c>
      <c r="BR52" s="178">
        <f t="shared" si="37"/>
        <v>-1.1698076674831236E-3</v>
      </c>
      <c r="BS52" s="178">
        <f t="shared" si="38"/>
        <v>0</v>
      </c>
      <c r="BT52" s="178">
        <f t="shared" si="39"/>
        <v>-0.25352574897876123</v>
      </c>
      <c r="BU52" s="178">
        <f t="shared" si="40"/>
        <v>-4.3019330094191996E-2</v>
      </c>
      <c r="BV52" s="178">
        <f t="shared" si="41"/>
        <v>-8.9122259277654488E-3</v>
      </c>
      <c r="BW52" s="178">
        <f t="shared" si="42"/>
        <v>-0.29108318255748433</v>
      </c>
      <c r="BX52" s="178">
        <f t="shared" si="43"/>
        <v>-0.42170005384661641</v>
      </c>
      <c r="BY52" s="178">
        <f t="shared" si="44"/>
        <v>-0.20258052497137544</v>
      </c>
      <c r="BZ52" s="178">
        <f t="shared" si="45"/>
        <v>-3.562764100302733E-2</v>
      </c>
      <c r="CA52" s="178">
        <f t="shared" si="46"/>
        <v>-3.9510976124821101E-2</v>
      </c>
      <c r="CB52" s="178">
        <f t="shared" si="47"/>
        <v>-0.20899253117001676</v>
      </c>
      <c r="CC52" s="178">
        <f t="shared" si="48"/>
        <v>-5.2007913360934965E-3</v>
      </c>
      <c r="CD52" s="178">
        <f t="shared" si="49"/>
        <v>-4.3563770477284401E-2</v>
      </c>
      <c r="CE52" s="178">
        <f t="shared" si="50"/>
        <v>0</v>
      </c>
      <c r="CF52" s="178">
        <f t="shared" si="51"/>
        <v>-3.1500000000000143E-3</v>
      </c>
      <c r="CG52" s="178">
        <f t="shared" si="51"/>
        <v>1.5482477196351492E-2</v>
      </c>
    </row>
    <row r="53" spans="1:85" ht="15">
      <c r="A53" s="170">
        <v>37225</v>
      </c>
      <c r="B53" s="171"/>
      <c r="C53" s="172">
        <f t="shared" ca="1" si="28"/>
        <v>121.29497171228054</v>
      </c>
      <c r="D53" s="182">
        <v>154.96008713150115</v>
      </c>
      <c r="E53" s="173">
        <v>125.21900000000014</v>
      </c>
      <c r="F53" s="173">
        <v>125.21900000000014</v>
      </c>
      <c r="G53" s="173">
        <v>125.5107294780601</v>
      </c>
      <c r="H53" s="176">
        <v>91.890000000000555</v>
      </c>
      <c r="I53" s="176">
        <v>108.71153027939307</v>
      </c>
      <c r="J53" s="176">
        <v>134.46649586376574</v>
      </c>
      <c r="K53" s="176">
        <v>128.87709013429756</v>
      </c>
      <c r="L53" s="176">
        <v>88.862949105302846</v>
      </c>
      <c r="M53" s="176">
        <v>131.51994791654704</v>
      </c>
      <c r="N53" s="176">
        <v>120.09593436827218</v>
      </c>
      <c r="O53" s="176">
        <v>131.03533116830434</v>
      </c>
      <c r="P53" s="176">
        <v>108.82934572943383</v>
      </c>
      <c r="Q53" s="173">
        <v>128.45079259949964</v>
      </c>
      <c r="R53" s="173">
        <v>131.03141304544309</v>
      </c>
      <c r="S53" s="173">
        <v>119.65372307975838</v>
      </c>
      <c r="T53" s="173">
        <v>132.52398036753783</v>
      </c>
      <c r="U53" s="173">
        <v>168.76</v>
      </c>
      <c r="X53" s="174">
        <f>SUMPRODUCT($AD$2:$AP$2,'monthly price-series'!AD53:AP53)</f>
        <v>0</v>
      </c>
      <c r="Y53" s="175">
        <f ca="1">SUMPRODUCT($AA$3:$AQ$3,'monthly price-series'!AA53:AQ53)</f>
        <v>2.4918986362647538E-2</v>
      </c>
      <c r="Z53" s="184">
        <f t="shared" si="29"/>
        <v>-2.7875859385089588E-2</v>
      </c>
      <c r="AA53" s="173">
        <f t="shared" si="34"/>
        <v>1.1404847868052733E-2</v>
      </c>
      <c r="AB53" s="173">
        <f t="shared" si="34"/>
        <v>1.1404847868052733E-2</v>
      </c>
      <c r="AC53" s="173">
        <f t="shared" si="34"/>
        <v>6.421034550373286E-3</v>
      </c>
      <c r="AD53" s="173">
        <f t="shared" si="34"/>
        <v>6.3111008272111746E-2</v>
      </c>
      <c r="AE53" s="173">
        <f t="shared" si="34"/>
        <v>3.2635053212986771E-2</v>
      </c>
      <c r="AF53" s="173">
        <f t="shared" si="34"/>
        <v>7.0402031396914729E-3</v>
      </c>
      <c r="AG53" s="173">
        <f t="shared" si="34"/>
        <v>6.1386503277499081E-2</v>
      </c>
      <c r="AH53" s="173">
        <f t="shared" si="34"/>
        <v>0.11159508878451488</v>
      </c>
      <c r="AI53" s="173">
        <f t="shared" si="34"/>
        <v>7.6796103027005236E-2</v>
      </c>
      <c r="AJ53" s="173">
        <f t="shared" si="34"/>
        <v>2.8468040925503087E-3</v>
      </c>
      <c r="AK53" s="173">
        <f t="shared" si="34"/>
        <v>1.2476132128359933E-2</v>
      </c>
      <c r="AL53" s="173">
        <f t="shared" si="34"/>
        <v>-2.9329397517408456E-2</v>
      </c>
      <c r="AM53" s="173">
        <f t="shared" si="34"/>
        <v>7.2986714777760137E-3</v>
      </c>
      <c r="AN53" s="173">
        <f t="shared" si="34"/>
        <v>-1.9333333333334303E-3</v>
      </c>
      <c r="AO53" s="173">
        <f t="shared" si="33"/>
        <v>-4.6116661581183695E-2</v>
      </c>
      <c r="AP53" s="173">
        <f t="shared" si="33"/>
        <v>-6.8500000000000687E-3</v>
      </c>
      <c r="AQ53" s="173">
        <f t="shared" si="30"/>
        <v>-2.7183548043966904E-3</v>
      </c>
      <c r="AS53" s="177"/>
      <c r="AT53" s="177">
        <f ca="1">MAX(C$7:C53)</f>
        <v>123.58374861860253</v>
      </c>
      <c r="AU53" s="177"/>
      <c r="AV53" s="173">
        <f>MAX(E$7:E53)</f>
        <v>125.21900000000014</v>
      </c>
      <c r="AW53" s="173">
        <f>MAX(F$7:F53)</f>
        <v>125.21900000000014</v>
      </c>
      <c r="AX53" s="173">
        <f>MAX(G$7:G53)</f>
        <v>125.5107294780601</v>
      </c>
      <c r="AY53" s="173">
        <f>MAX(H$7:H53)</f>
        <v>115.79100000000038</v>
      </c>
      <c r="AZ53" s="173">
        <f>MAX(I$7:I53)</f>
        <v>110.00833215146784</v>
      </c>
      <c r="BA53" s="173">
        <f>MAX(J$7:J53)</f>
        <v>134.72716148522068</v>
      </c>
      <c r="BB53" s="173">
        <f>MAX(K$7:K53)</f>
        <v>171.28008974595704</v>
      </c>
      <c r="BC53" s="173">
        <f>MAX(L$7:L53)</f>
        <v>138.23593391343735</v>
      </c>
      <c r="BD53" s="173">
        <f>MAX(M$7:M53)</f>
        <v>153.16915449188662</v>
      </c>
      <c r="BE53" s="173">
        <f>MAX(N$7:N53)</f>
        <v>124.17922826527933</v>
      </c>
      <c r="BF53" s="173">
        <f>MAX(O$7:O53)</f>
        <v>134.74455061262483</v>
      </c>
      <c r="BG53" s="173">
        <f>MAX(P$7:P53)</f>
        <v>141.74036838725101</v>
      </c>
      <c r="BH53" s="173">
        <f>MAX(Q$7:Q53)</f>
        <v>128.45079259949964</v>
      </c>
      <c r="BI53" s="173">
        <f>MAX(R$7:R53)</f>
        <v>137.26501266533123</v>
      </c>
      <c r="BJ53" s="173">
        <f>MAX(S$7:S53)</f>
        <v>125.43852928398952</v>
      </c>
      <c r="BK53" s="173">
        <f>MAX(T$7:T53)</f>
        <v>133.85968889909154</v>
      </c>
      <c r="BL53" s="173">
        <v>169.22</v>
      </c>
      <c r="BO53" s="178"/>
      <c r="BP53" s="178">
        <f t="shared" ca="1" si="35"/>
        <v>-1.8520047594489823E-2</v>
      </c>
      <c r="BQ53" s="178">
        <f t="shared" si="36"/>
        <v>0</v>
      </c>
      <c r="BR53" s="178">
        <f t="shared" si="37"/>
        <v>0</v>
      </c>
      <c r="BS53" s="178">
        <f t="shared" si="38"/>
        <v>0</v>
      </c>
      <c r="BT53" s="178">
        <f t="shared" si="39"/>
        <v>-0.20641500634764143</v>
      </c>
      <c r="BU53" s="178">
        <f t="shared" si="40"/>
        <v>-1.1788215008016221E-2</v>
      </c>
      <c r="BV53" s="178">
        <f t="shared" si="41"/>
        <v>-1.9347666690322704E-3</v>
      </c>
      <c r="BW53" s="178">
        <f t="shared" si="42"/>
        <v>-0.24756525802007515</v>
      </c>
      <c r="BX53" s="178">
        <f t="shared" si="43"/>
        <v>-0.35716462001154936</v>
      </c>
      <c r="BY53" s="178">
        <f t="shared" si="44"/>
        <v>-0.14134181681133676</v>
      </c>
      <c r="BZ53" s="178">
        <f t="shared" si="45"/>
        <v>-3.2882261824692352E-2</v>
      </c>
      <c r="CA53" s="178">
        <f t="shared" si="46"/>
        <v>-2.7527788155114915E-2</v>
      </c>
      <c r="CB53" s="178">
        <f t="shared" si="47"/>
        <v>-0.23219230366257043</v>
      </c>
      <c r="CC53" s="178">
        <f t="shared" si="48"/>
        <v>0</v>
      </c>
      <c r="CD53" s="178">
        <f t="shared" si="49"/>
        <v>-4.5412880521028411E-2</v>
      </c>
      <c r="CE53" s="178">
        <f t="shared" si="50"/>
        <v>-4.6116661581183695E-2</v>
      </c>
      <c r="CF53" s="178">
        <f t="shared" si="51"/>
        <v>-9.9784225000000819E-3</v>
      </c>
      <c r="CG53" s="178">
        <f t="shared" si="51"/>
        <v>-2.7183548043966904E-3</v>
      </c>
    </row>
    <row r="54" spans="1:85" ht="15">
      <c r="A54" s="170">
        <v>37256</v>
      </c>
      <c r="B54" s="171"/>
      <c r="C54" s="172">
        <f t="shared" ca="1" si="28"/>
        <v>123.27126497492876</v>
      </c>
      <c r="D54" s="182">
        <v>159.44401101164226</v>
      </c>
      <c r="E54" s="173">
        <v>126.99700000000016</v>
      </c>
      <c r="F54" s="173">
        <v>126.99700000000016</v>
      </c>
      <c r="G54" s="173">
        <v>128.24647769457542</v>
      </c>
      <c r="H54" s="176">
        <v>91.658000000000612</v>
      </c>
      <c r="I54" s="176">
        <v>107.83488157708136</v>
      </c>
      <c r="J54" s="176">
        <v>135.79595426561144</v>
      </c>
      <c r="K54" s="176">
        <v>130.82981172204927</v>
      </c>
      <c r="L54" s="176">
        <v>96.567751883472184</v>
      </c>
      <c r="M54" s="176">
        <v>138.79508227772041</v>
      </c>
      <c r="N54" s="176">
        <v>120.97125200995086</v>
      </c>
      <c r="O54" s="176">
        <v>132.73675856859995</v>
      </c>
      <c r="P54" s="176">
        <v>108.47081012515541</v>
      </c>
      <c r="Q54" s="173">
        <v>128.862125160132</v>
      </c>
      <c r="R54" s="173">
        <v>132.57321600561113</v>
      </c>
      <c r="S54" s="173">
        <v>120.74057703834546</v>
      </c>
      <c r="T54" s="173">
        <v>132.702887741034</v>
      </c>
      <c r="U54" s="173">
        <v>169.15</v>
      </c>
      <c r="X54" s="174">
        <f>SUMPRODUCT($AD$2:$AP$2,'monthly price-series'!AD54:AP54)</f>
        <v>0</v>
      </c>
      <c r="Y54" s="175">
        <f ca="1">SUMPRODUCT($AA$3:$AQ$3,'monthly price-series'!AA54:AQ54)</f>
        <v>1.6293282687233731E-2</v>
      </c>
      <c r="Z54" s="184">
        <f t="shared" si="29"/>
        <v>2.893599224899757E-2</v>
      </c>
      <c r="AA54" s="173">
        <f t="shared" si="34"/>
        <v>1.4199123136265408E-2</v>
      </c>
      <c r="AB54" s="173">
        <f t="shared" si="34"/>
        <v>1.4199123136265408E-2</v>
      </c>
      <c r="AC54" s="173">
        <f t="shared" si="34"/>
        <v>2.1796927066650037E-2</v>
      </c>
      <c r="AD54" s="173">
        <f t="shared" si="34"/>
        <v>-2.524757862661237E-3</v>
      </c>
      <c r="AE54" s="173">
        <f t="shared" si="34"/>
        <v>-8.0639900851242671E-3</v>
      </c>
      <c r="AF54" s="173">
        <f t="shared" si="34"/>
        <v>9.8869119278056812E-3</v>
      </c>
      <c r="AG54" s="173">
        <f t="shared" si="34"/>
        <v>1.5151813140076791E-2</v>
      </c>
      <c r="AH54" s="173">
        <f t="shared" si="34"/>
        <v>8.6704333535443712E-2</v>
      </c>
      <c r="AI54" s="173">
        <f t="shared" si="34"/>
        <v>5.5315824530204658E-2</v>
      </c>
      <c r="AJ54" s="173">
        <f t="shared" si="34"/>
        <v>7.2884868774535719E-3</v>
      </c>
      <c r="AK54" s="173">
        <f t="shared" si="34"/>
        <v>1.298449345780084E-2</v>
      </c>
      <c r="AL54" s="173">
        <f t="shared" si="34"/>
        <v>-3.2944754181449291E-3</v>
      </c>
      <c r="AM54" s="173">
        <f t="shared" si="34"/>
        <v>3.2022578631715052E-3</v>
      </c>
      <c r="AN54" s="173">
        <f t="shared" si="34"/>
        <v>1.1766666666666625E-2</v>
      </c>
      <c r="AO54" s="173">
        <f t="shared" si="33"/>
        <v>9.0833275439545953E-3</v>
      </c>
      <c r="AP54" s="173">
        <f t="shared" si="33"/>
        <v>1.3499999999999786E-3</v>
      </c>
      <c r="AQ54" s="173">
        <f t="shared" si="30"/>
        <v>2.3109741644940437E-3</v>
      </c>
      <c r="AS54" s="177"/>
      <c r="AT54" s="177">
        <f ca="1">MAX(C$7:C54)</f>
        <v>123.58374861860253</v>
      </c>
      <c r="AU54" s="177"/>
      <c r="AV54" s="173">
        <f>MAX(E$7:E54)</f>
        <v>126.99700000000016</v>
      </c>
      <c r="AW54" s="173">
        <f>MAX(F$7:F54)</f>
        <v>126.99700000000016</v>
      </c>
      <c r="AX54" s="173">
        <f>MAX(G$7:G54)</f>
        <v>128.24647769457542</v>
      </c>
      <c r="AY54" s="173">
        <f>MAX(H$7:H54)</f>
        <v>115.79100000000038</v>
      </c>
      <c r="AZ54" s="173">
        <f>MAX(I$7:I54)</f>
        <v>110.00833215146784</v>
      </c>
      <c r="BA54" s="173">
        <f>MAX(J$7:J54)</f>
        <v>135.79595426561144</v>
      </c>
      <c r="BB54" s="173">
        <f>MAX(K$7:K54)</f>
        <v>171.28008974595704</v>
      </c>
      <c r="BC54" s="173">
        <f>MAX(L$7:L54)</f>
        <v>138.23593391343735</v>
      </c>
      <c r="BD54" s="173">
        <f>MAX(M$7:M54)</f>
        <v>153.16915449188662</v>
      </c>
      <c r="BE54" s="173">
        <f>MAX(N$7:N54)</f>
        <v>124.17922826527933</v>
      </c>
      <c r="BF54" s="173">
        <f>MAX(O$7:O54)</f>
        <v>134.74455061262483</v>
      </c>
      <c r="BG54" s="173">
        <f>MAX(P$7:P54)</f>
        <v>141.74036838725101</v>
      </c>
      <c r="BH54" s="173">
        <f>MAX(Q$7:Q54)</f>
        <v>128.862125160132</v>
      </c>
      <c r="BI54" s="173">
        <f>MAX(R$7:R54)</f>
        <v>137.26501266533123</v>
      </c>
      <c r="BJ54" s="173">
        <f>MAX(S$7:S54)</f>
        <v>125.43852928398952</v>
      </c>
      <c r="BK54" s="173">
        <f>MAX(T$7:T54)</f>
        <v>133.85968889909154</v>
      </c>
      <c r="BL54" s="173">
        <v>168.76</v>
      </c>
      <c r="BO54" s="178"/>
      <c r="BP54" s="178">
        <f t="shared" ca="1" si="35"/>
        <v>-2.5285172780940839E-3</v>
      </c>
      <c r="BQ54" s="178">
        <f t="shared" si="36"/>
        <v>0</v>
      </c>
      <c r="BR54" s="178">
        <f t="shared" si="37"/>
        <v>0</v>
      </c>
      <c r="BS54" s="178">
        <f t="shared" si="38"/>
        <v>0</v>
      </c>
      <c r="BT54" s="178">
        <f t="shared" si="39"/>
        <v>-0.20841861630005518</v>
      </c>
      <c r="BU54" s="178">
        <f t="shared" si="40"/>
        <v>-1.975714504419453E-2</v>
      </c>
      <c r="BV54" s="178">
        <f t="shared" si="41"/>
        <v>0</v>
      </c>
      <c r="BW54" s="178">
        <f t="shared" si="42"/>
        <v>-0.23616450740949343</v>
      </c>
      <c r="BX54" s="178">
        <f t="shared" si="43"/>
        <v>-0.30142800681664705</v>
      </c>
      <c r="BY54" s="178">
        <f t="shared" si="44"/>
        <v>-9.384443141864833E-2</v>
      </c>
      <c r="BZ54" s="178">
        <f t="shared" si="45"/>
        <v>-2.5833436881049044E-2</v>
      </c>
      <c r="CA54" s="178">
        <f t="shared" si="46"/>
        <v>-1.4900729082521892E-2</v>
      </c>
      <c r="CB54" s="178">
        <f t="shared" si="47"/>
        <v>-0.23472182724401658</v>
      </c>
      <c r="CC54" s="178">
        <f t="shared" si="48"/>
        <v>0</v>
      </c>
      <c r="CD54" s="178">
        <f t="shared" si="49"/>
        <v>-3.4180572081825886E-2</v>
      </c>
      <c r="CE54" s="178">
        <f t="shared" si="50"/>
        <v>-3.7452226779604698E-2</v>
      </c>
      <c r="CF54" s="178">
        <f t="shared" si="51"/>
        <v>-8.6418933703751033E-3</v>
      </c>
      <c r="CG54" s="178">
        <f t="shared" si="51"/>
        <v>2.3109741644940437E-3</v>
      </c>
    </row>
    <row r="55" spans="1:85" ht="15">
      <c r="A55" s="170">
        <v>37287</v>
      </c>
      <c r="B55" s="171"/>
      <c r="C55" s="172">
        <f t="shared" ca="1" si="28"/>
        <v>124.62463332308006</v>
      </c>
      <c r="D55" s="182">
        <v>157.55337768346789</v>
      </c>
      <c r="E55" s="173">
        <v>128.12000000000018</v>
      </c>
      <c r="F55" s="173">
        <v>128.12000000000018</v>
      </c>
      <c r="G55" s="173">
        <v>130.64069787690801</v>
      </c>
      <c r="H55" s="176">
        <v>90.293000000000646</v>
      </c>
      <c r="I55" s="176">
        <v>108.37381222521635</v>
      </c>
      <c r="J55" s="176">
        <v>138.10752934878226</v>
      </c>
      <c r="K55" s="176">
        <v>128.98326195267779</v>
      </c>
      <c r="L55" s="176">
        <v>103.42749271933393</v>
      </c>
      <c r="M55" s="176">
        <v>138.68566826093067</v>
      </c>
      <c r="N55" s="176">
        <v>123.38105697046865</v>
      </c>
      <c r="O55" s="176">
        <v>135.46809254378965</v>
      </c>
      <c r="P55" s="176">
        <v>107.35171230706749</v>
      </c>
      <c r="Q55" s="173">
        <v>129.36452605251449</v>
      </c>
      <c r="R55" s="173">
        <v>132.67618120337548</v>
      </c>
      <c r="S55" s="173">
        <v>119.58463157515364</v>
      </c>
      <c r="T55" s="173">
        <v>133.28147233158489</v>
      </c>
      <c r="U55" s="173">
        <v>170.9</v>
      </c>
      <c r="X55" s="174">
        <f>SUMPRODUCT($AD$2:$AP$2,'monthly price-series'!AD55:AP55)</f>
        <v>0</v>
      </c>
      <c r="Y55" s="175">
        <f ca="1">SUMPRODUCT($AA$3:$AQ$3,'monthly price-series'!AA55:AQ55)</f>
        <v>1.0978782025369511E-2</v>
      </c>
      <c r="Z55" s="184">
        <f t="shared" si="29"/>
        <v>-1.1857662863463238E-2</v>
      </c>
      <c r="AA55" s="173">
        <f t="shared" si="34"/>
        <v>8.8427285683915172E-3</v>
      </c>
      <c r="AB55" s="173">
        <f t="shared" si="34"/>
        <v>8.8427285683915172E-3</v>
      </c>
      <c r="AC55" s="173">
        <f t="shared" si="34"/>
        <v>1.8668896217442544E-2</v>
      </c>
      <c r="AD55" s="173">
        <f t="shared" si="34"/>
        <v>-1.4892317091797305E-2</v>
      </c>
      <c r="AE55" s="173">
        <f t="shared" si="34"/>
        <v>4.9977395092677948E-3</v>
      </c>
      <c r="AF55" s="173">
        <f t="shared" si="34"/>
        <v>1.7022414958323975E-2</v>
      </c>
      <c r="AG55" s="173">
        <f t="shared" si="34"/>
        <v>-1.4114136106031494E-2</v>
      </c>
      <c r="AH55" s="173">
        <f t="shared" si="34"/>
        <v>7.1035523785821966E-2</v>
      </c>
      <c r="AI55" s="173">
        <f t="shared" si="34"/>
        <v>-7.88313353716751E-4</v>
      </c>
      <c r="AJ55" s="173">
        <f t="shared" si="34"/>
        <v>1.99204763154767E-2</v>
      </c>
      <c r="AK55" s="173">
        <f t="shared" si="34"/>
        <v>2.057707303269812E-2</v>
      </c>
      <c r="AL55" s="173">
        <f t="shared" si="34"/>
        <v>-1.0317041209489348E-2</v>
      </c>
      <c r="AM55" s="173">
        <f t="shared" si="34"/>
        <v>3.8987475315821643E-3</v>
      </c>
      <c r="AN55" s="173">
        <f t="shared" si="34"/>
        <v>7.7666666666659299E-4</v>
      </c>
      <c r="AO55" s="173">
        <f t="shared" si="33"/>
        <v>-9.5737944239302052E-3</v>
      </c>
      <c r="AP55" s="173">
        <f t="shared" si="33"/>
        <v>4.359999999999857E-3</v>
      </c>
      <c r="AQ55" s="173">
        <f t="shared" si="30"/>
        <v>1.0345846881466154E-2</v>
      </c>
      <c r="AS55" s="177"/>
      <c r="AT55" s="177">
        <f ca="1">MAX(C$7:C55)</f>
        <v>124.62463332308006</v>
      </c>
      <c r="AU55" s="177"/>
      <c r="AV55" s="173">
        <f>MAX(E$7:E55)</f>
        <v>128.12000000000018</v>
      </c>
      <c r="AW55" s="173">
        <f>MAX(F$7:F55)</f>
        <v>128.12000000000018</v>
      </c>
      <c r="AX55" s="173">
        <f>MAX(G$7:G55)</f>
        <v>130.64069787690801</v>
      </c>
      <c r="AY55" s="173">
        <f>MAX(H$7:H55)</f>
        <v>115.79100000000038</v>
      </c>
      <c r="AZ55" s="173">
        <f>MAX(I$7:I55)</f>
        <v>110.00833215146784</v>
      </c>
      <c r="BA55" s="173">
        <f>MAX(J$7:J55)</f>
        <v>138.10752934878226</v>
      </c>
      <c r="BB55" s="173">
        <f>MAX(K$7:K55)</f>
        <v>171.28008974595704</v>
      </c>
      <c r="BC55" s="173">
        <f>MAX(L$7:L55)</f>
        <v>138.23593391343735</v>
      </c>
      <c r="BD55" s="173">
        <f>MAX(M$7:M55)</f>
        <v>153.16915449188662</v>
      </c>
      <c r="BE55" s="173">
        <f>MAX(N$7:N55)</f>
        <v>124.17922826527933</v>
      </c>
      <c r="BF55" s="173">
        <f>MAX(O$7:O55)</f>
        <v>135.46809254378965</v>
      </c>
      <c r="BG55" s="173">
        <f>MAX(P$7:P55)</f>
        <v>141.74036838725101</v>
      </c>
      <c r="BH55" s="173">
        <f>MAX(Q$7:Q55)</f>
        <v>129.36452605251449</v>
      </c>
      <c r="BI55" s="173">
        <f>MAX(R$7:R55)</f>
        <v>137.26501266533123</v>
      </c>
      <c r="BJ55" s="173">
        <f>MAX(S$7:S55)</f>
        <v>125.43852928398952</v>
      </c>
      <c r="BK55" s="173">
        <f>MAX(T$7:T55)</f>
        <v>133.85968889909154</v>
      </c>
      <c r="BL55" s="173">
        <v>169.15</v>
      </c>
      <c r="BO55" s="178"/>
      <c r="BP55" s="178">
        <f t="shared" ca="1" si="35"/>
        <v>0</v>
      </c>
      <c r="BQ55" s="178">
        <f t="shared" si="36"/>
        <v>0</v>
      </c>
      <c r="BR55" s="178">
        <f t="shared" si="37"/>
        <v>0</v>
      </c>
      <c r="BS55" s="178">
        <f t="shared" si="38"/>
        <v>0</v>
      </c>
      <c r="BT55" s="178">
        <f t="shared" si="39"/>
        <v>-0.22020709727007842</v>
      </c>
      <c r="BU55" s="178">
        <f t="shared" si="40"/>
        <v>-1.4858146599304442E-2</v>
      </c>
      <c r="BV55" s="178">
        <f t="shared" si="41"/>
        <v>0</v>
      </c>
      <c r="BW55" s="178">
        <f t="shared" si="42"/>
        <v>-0.24694538551453343</v>
      </c>
      <c r="BX55" s="178">
        <f t="shared" si="43"/>
        <v>-0.25180457937876194</v>
      </c>
      <c r="BY55" s="178">
        <f t="shared" si="44"/>
        <v>-9.4558765953905805E-2</v>
      </c>
      <c r="BZ55" s="178">
        <f t="shared" si="45"/>
        <v>-6.4275749331086452E-3</v>
      </c>
      <c r="CA55" s="178">
        <f t="shared" si="46"/>
        <v>0</v>
      </c>
      <c r="CB55" s="178">
        <f t="shared" si="47"/>
        <v>-0.24261723368906277</v>
      </c>
      <c r="CC55" s="178">
        <f t="shared" si="48"/>
        <v>0</v>
      </c>
      <c r="CD55" s="178">
        <f t="shared" si="49"/>
        <v>-3.3430452326142841E-2</v>
      </c>
      <c r="CE55" s="178">
        <f t="shared" si="50"/>
        <v>-4.6667461283628552E-2</v>
      </c>
      <c r="CF55" s="178">
        <f t="shared" si="51"/>
        <v>-4.3195720254700807E-3</v>
      </c>
      <c r="CG55" s="178">
        <f t="shared" si="51"/>
        <v>1.0345846881466154E-2</v>
      </c>
    </row>
    <row r="56" spans="1:85" ht="15">
      <c r="A56" s="170">
        <v>37315</v>
      </c>
      <c r="B56" s="171"/>
      <c r="C56" s="172">
        <f t="shared" ca="1" si="28"/>
        <v>125.0878404639374</v>
      </c>
      <c r="D56" s="182">
        <v>152.93462774277725</v>
      </c>
      <c r="E56" s="173">
        <v>128.92800000000017</v>
      </c>
      <c r="F56" s="173">
        <v>128.92800000000017</v>
      </c>
      <c r="G56" s="173">
        <v>132.06605012909267</v>
      </c>
      <c r="H56" s="176">
        <v>84.425000000000608</v>
      </c>
      <c r="I56" s="176">
        <v>107.43334278825699</v>
      </c>
      <c r="J56" s="176">
        <v>142.42348922284691</v>
      </c>
      <c r="K56" s="176">
        <v>127.48984998541209</v>
      </c>
      <c r="L56" s="176">
        <v>103.88316180624246</v>
      </c>
      <c r="M56" s="176">
        <v>136.27912181377769</v>
      </c>
      <c r="N56" s="176">
        <v>125.62444620746382</v>
      </c>
      <c r="O56" s="176">
        <v>136.99090821154823</v>
      </c>
      <c r="P56" s="176">
        <v>111.99994608797883</v>
      </c>
      <c r="Q56" s="173">
        <v>130.25342268777931</v>
      </c>
      <c r="R56" s="173">
        <v>130.63119899709412</v>
      </c>
      <c r="S56" s="173">
        <v>116.93523970404839</v>
      </c>
      <c r="T56" s="173">
        <v>132.55242267793113</v>
      </c>
      <c r="U56" s="173">
        <v>172.39</v>
      </c>
      <c r="X56" s="174">
        <f>SUMPRODUCT($AD$2:$AP$2,'monthly price-series'!AD56:AP56)</f>
        <v>0</v>
      </c>
      <c r="Y56" s="175">
        <f ca="1">SUMPRODUCT($AA$3:$AQ$3,'monthly price-series'!AA56:AQ56)</f>
        <v>3.7168184852868248E-3</v>
      </c>
      <c r="Z56" s="184">
        <f t="shared" si="29"/>
        <v>-2.9315461265260329E-2</v>
      </c>
      <c r="AA56" s="173">
        <f t="shared" si="34"/>
        <v>6.3065875741491698E-3</v>
      </c>
      <c r="AB56" s="173">
        <f t="shared" si="34"/>
        <v>6.3065875741491698E-3</v>
      </c>
      <c r="AC56" s="173">
        <f t="shared" si="34"/>
        <v>1.0910476408566483E-2</v>
      </c>
      <c r="AD56" s="173">
        <f t="shared" si="34"/>
        <v>-6.4988426566843449E-2</v>
      </c>
      <c r="AE56" s="173">
        <f t="shared" si="34"/>
        <v>-8.6780137899452204E-3</v>
      </c>
      <c r="AF56" s="173">
        <f t="shared" si="34"/>
        <v>3.1250721046243241E-2</v>
      </c>
      <c r="AG56" s="173">
        <f t="shared" si="34"/>
        <v>-1.1578339271754601E-2</v>
      </c>
      <c r="AH56" s="173">
        <f t="shared" si="34"/>
        <v>4.4056862921839877E-3</v>
      </c>
      <c r="AI56" s="173">
        <f t="shared" si="34"/>
        <v>-1.7352524434068924E-2</v>
      </c>
      <c r="AJ56" s="173">
        <f t="shared" si="34"/>
        <v>1.8182606731373094E-2</v>
      </c>
      <c r="AK56" s="173">
        <f t="shared" si="34"/>
        <v>1.1241139069455289E-2</v>
      </c>
      <c r="AL56" s="173">
        <f t="shared" si="34"/>
        <v>4.3299111686412518E-2</v>
      </c>
      <c r="AM56" s="173">
        <f t="shared" si="34"/>
        <v>6.8712549134526532E-3</v>
      </c>
      <c r="AN56" s="173">
        <f t="shared" si="34"/>
        <v>-1.5413333333333334E-2</v>
      </c>
      <c r="AO56" s="173">
        <f t="shared" si="33"/>
        <v>-2.2154952824688233E-2</v>
      </c>
      <c r="AP56" s="173">
        <f t="shared" si="33"/>
        <v>-5.4699999999999315E-3</v>
      </c>
      <c r="AQ56" s="173">
        <f t="shared" si="30"/>
        <v>8.7185488589817482E-3</v>
      </c>
      <c r="AS56" s="177"/>
      <c r="AT56" s="177">
        <f ca="1">MAX(C$7:C56)</f>
        <v>125.0878404639374</v>
      </c>
      <c r="AU56" s="177"/>
      <c r="AV56" s="173">
        <f>MAX(E$7:E56)</f>
        <v>128.92800000000017</v>
      </c>
      <c r="AW56" s="173">
        <f>MAX(F$7:F56)</f>
        <v>128.92800000000017</v>
      </c>
      <c r="AX56" s="173">
        <f>MAX(G$7:G56)</f>
        <v>132.06605012909267</v>
      </c>
      <c r="AY56" s="173">
        <f>MAX(H$7:H56)</f>
        <v>115.79100000000038</v>
      </c>
      <c r="AZ56" s="173">
        <f>MAX(I$7:I56)</f>
        <v>110.00833215146784</v>
      </c>
      <c r="BA56" s="173">
        <f>MAX(J$7:J56)</f>
        <v>142.42348922284691</v>
      </c>
      <c r="BB56" s="173">
        <f>MAX(K$7:K56)</f>
        <v>171.28008974595704</v>
      </c>
      <c r="BC56" s="173">
        <f>MAX(L$7:L56)</f>
        <v>138.23593391343735</v>
      </c>
      <c r="BD56" s="173">
        <f>MAX(M$7:M56)</f>
        <v>153.16915449188662</v>
      </c>
      <c r="BE56" s="173">
        <f>MAX(N$7:N56)</f>
        <v>125.62444620746382</v>
      </c>
      <c r="BF56" s="173">
        <f>MAX(O$7:O56)</f>
        <v>136.99090821154823</v>
      </c>
      <c r="BG56" s="173">
        <f>MAX(P$7:P56)</f>
        <v>141.74036838725101</v>
      </c>
      <c r="BH56" s="173">
        <f>MAX(Q$7:Q56)</f>
        <v>130.25342268777931</v>
      </c>
      <c r="BI56" s="173">
        <f>MAX(R$7:R56)</f>
        <v>137.26501266533123</v>
      </c>
      <c r="BJ56" s="173">
        <f>MAX(S$7:S56)</f>
        <v>125.43852928398952</v>
      </c>
      <c r="BK56" s="173">
        <f>MAX(T$7:T56)</f>
        <v>133.85968889909154</v>
      </c>
      <c r="BL56" s="173">
        <v>170.9</v>
      </c>
      <c r="BO56" s="178"/>
      <c r="BP56" s="178">
        <f t="shared" ca="1" si="35"/>
        <v>0</v>
      </c>
      <c r="BQ56" s="178">
        <f t="shared" si="36"/>
        <v>0</v>
      </c>
      <c r="BR56" s="178">
        <f t="shared" si="37"/>
        <v>0</v>
      </c>
      <c r="BS56" s="178">
        <f t="shared" si="38"/>
        <v>0</v>
      </c>
      <c r="BT56" s="178">
        <f t="shared" si="39"/>
        <v>-0.27088461106648765</v>
      </c>
      <c r="BU56" s="178">
        <f t="shared" si="40"/>
        <v>-2.3407221188167869E-2</v>
      </c>
      <c r="BV56" s="178">
        <f t="shared" si="41"/>
        <v>0</v>
      </c>
      <c r="BW56" s="178">
        <f t="shared" si="42"/>
        <v>-0.25566450733120655</v>
      </c>
      <c r="BX56" s="178">
        <f t="shared" si="43"/>
        <v>-0.24850826507025611</v>
      </c>
      <c r="BY56" s="178">
        <f t="shared" si="44"/>
        <v>-0.11027045709130417</v>
      </c>
      <c r="BZ56" s="178">
        <f t="shared" si="45"/>
        <v>0</v>
      </c>
      <c r="CA56" s="178">
        <f t="shared" si="46"/>
        <v>0</v>
      </c>
      <c r="CB56" s="178">
        <f t="shared" si="47"/>
        <v>-0.20982323270120143</v>
      </c>
      <c r="CC56" s="178">
        <f t="shared" si="48"/>
        <v>0</v>
      </c>
      <c r="CD56" s="178">
        <f t="shared" si="49"/>
        <v>-4.8328510954289229E-2</v>
      </c>
      <c r="CE56" s="178">
        <f t="shared" si="50"/>
        <v>-6.7788498705130026E-2</v>
      </c>
      <c r="CF56" s="178">
        <f t="shared" si="51"/>
        <v>-9.7659439664906922E-3</v>
      </c>
      <c r="CG56" s="178">
        <f t="shared" si="51"/>
        <v>8.7185488589817482E-3</v>
      </c>
    </row>
    <row r="57" spans="1:85" ht="15">
      <c r="A57" s="170">
        <v>37344</v>
      </c>
      <c r="B57" s="171"/>
      <c r="C57" s="172">
        <f t="shared" ca="1" si="28"/>
        <v>127.39459380097152</v>
      </c>
      <c r="D57" s="182">
        <v>155.63506550245089</v>
      </c>
      <c r="E57" s="173">
        <v>130.05900000000017</v>
      </c>
      <c r="F57" s="173">
        <v>130.05900000000017</v>
      </c>
      <c r="G57" s="173">
        <v>133.09245942341241</v>
      </c>
      <c r="H57" s="176">
        <v>86.547000000000665</v>
      </c>
      <c r="I57" s="176">
        <v>109.70784285916891</v>
      </c>
      <c r="J57" s="176">
        <v>142.59174282691546</v>
      </c>
      <c r="K57" s="176">
        <v>133.86694519186537</v>
      </c>
      <c r="L57" s="176">
        <v>109.80922101527447</v>
      </c>
      <c r="M57" s="176">
        <v>147.05931441710194</v>
      </c>
      <c r="N57" s="176">
        <v>126.91430613845316</v>
      </c>
      <c r="O57" s="176">
        <v>138.96114257240686</v>
      </c>
      <c r="P57" s="176">
        <v>125.10983228110599</v>
      </c>
      <c r="Q57" s="173">
        <v>130.26780189805564</v>
      </c>
      <c r="R57" s="173">
        <v>132.95469258992242</v>
      </c>
      <c r="S57" s="173">
        <v>117.50876781479886</v>
      </c>
      <c r="T57" s="173">
        <v>132.1945311367007</v>
      </c>
      <c r="U57" s="173">
        <v>173.48</v>
      </c>
      <c r="X57" s="174">
        <f>SUMPRODUCT($AD$2:$AP$2,'monthly price-series'!AD57:AP57)</f>
        <v>0</v>
      </c>
      <c r="Y57" s="175">
        <f ca="1">SUMPRODUCT($AA$3:$AQ$3,'monthly price-series'!AA57:AQ57)</f>
        <v>1.8441067720720312E-2</v>
      </c>
      <c r="Z57" s="184">
        <f t="shared" si="29"/>
        <v>1.7657464496631428E-2</v>
      </c>
      <c r="AA57" s="173">
        <f t="shared" si="34"/>
        <v>8.7723380491436988E-3</v>
      </c>
      <c r="AB57" s="173">
        <f t="shared" si="34"/>
        <v>8.7723380491436988E-3</v>
      </c>
      <c r="AC57" s="173">
        <f t="shared" si="34"/>
        <v>7.7719390662205285E-3</v>
      </c>
      <c r="AD57" s="173">
        <f t="shared" si="34"/>
        <v>2.5134734971869015E-2</v>
      </c>
      <c r="AE57" s="173">
        <f t="shared" si="34"/>
        <v>2.1171267800861232E-2</v>
      </c>
      <c r="AF57" s="173">
        <f t="shared" si="34"/>
        <v>1.1813613399492737E-3</v>
      </c>
      <c r="AG57" s="173">
        <f t="shared" si="34"/>
        <v>5.0020415014865649E-2</v>
      </c>
      <c r="AH57" s="173">
        <f t="shared" si="34"/>
        <v>5.704542589957938E-2</v>
      </c>
      <c r="AI57" s="173">
        <f t="shared" si="34"/>
        <v>7.9103772168822306E-2</v>
      </c>
      <c r="AJ57" s="173">
        <f t="shared" si="34"/>
        <v>1.0267587001810016E-2</v>
      </c>
      <c r="AK57" s="173">
        <f t="shared" si="34"/>
        <v>1.4382227160769614E-2</v>
      </c>
      <c r="AL57" s="173">
        <f t="shared" si="34"/>
        <v>0.11705261163991111</v>
      </c>
      <c r="AM57" s="173">
        <f t="shared" si="34"/>
        <v>1.1039410696177022E-4</v>
      </c>
      <c r="AN57" s="173">
        <f t="shared" si="34"/>
        <v>1.7786666666666555E-2</v>
      </c>
      <c r="AO57" s="173">
        <f t="shared" si="33"/>
        <v>4.9046644296622359E-3</v>
      </c>
      <c r="AP57" s="173">
        <f t="shared" si="33"/>
        <v>-2.7000000000001185E-3</v>
      </c>
      <c r="AQ57" s="173">
        <f t="shared" si="30"/>
        <v>6.3228725564128049E-3</v>
      </c>
      <c r="AS57" s="177"/>
      <c r="AT57" s="177">
        <f ca="1">MAX(C$7:C57)</f>
        <v>127.39459380097152</v>
      </c>
      <c r="AU57" s="177"/>
      <c r="AV57" s="173">
        <f>MAX(E$7:E57)</f>
        <v>130.05900000000017</v>
      </c>
      <c r="AW57" s="173">
        <f>MAX(F$7:F57)</f>
        <v>130.05900000000017</v>
      </c>
      <c r="AX57" s="173">
        <f>MAX(G$7:G57)</f>
        <v>133.09245942341241</v>
      </c>
      <c r="AY57" s="173">
        <f>MAX(H$7:H57)</f>
        <v>115.79100000000038</v>
      </c>
      <c r="AZ57" s="173">
        <f>MAX(I$7:I57)</f>
        <v>110.00833215146784</v>
      </c>
      <c r="BA57" s="173">
        <f>MAX(J$7:J57)</f>
        <v>142.59174282691546</v>
      </c>
      <c r="BB57" s="173">
        <f>MAX(K$7:K57)</f>
        <v>171.28008974595704</v>
      </c>
      <c r="BC57" s="173">
        <f>MAX(L$7:L57)</f>
        <v>138.23593391343735</v>
      </c>
      <c r="BD57" s="173">
        <f>MAX(M$7:M57)</f>
        <v>153.16915449188662</v>
      </c>
      <c r="BE57" s="173">
        <f>MAX(N$7:N57)</f>
        <v>126.91430613845316</v>
      </c>
      <c r="BF57" s="173">
        <f>MAX(O$7:O57)</f>
        <v>138.96114257240686</v>
      </c>
      <c r="BG57" s="173">
        <f>MAX(P$7:P57)</f>
        <v>141.74036838725101</v>
      </c>
      <c r="BH57" s="173">
        <f>MAX(Q$7:Q57)</f>
        <v>130.26780189805564</v>
      </c>
      <c r="BI57" s="173">
        <f>MAX(R$7:R57)</f>
        <v>137.26501266533123</v>
      </c>
      <c r="BJ57" s="173">
        <f>MAX(S$7:S57)</f>
        <v>125.43852928398952</v>
      </c>
      <c r="BK57" s="173">
        <f>MAX(T$7:T57)</f>
        <v>133.85968889909154</v>
      </c>
      <c r="BL57" s="173">
        <v>172.39</v>
      </c>
      <c r="BO57" s="178"/>
      <c r="BP57" s="178">
        <f t="shared" ca="1" si="35"/>
        <v>0</v>
      </c>
      <c r="BQ57" s="178">
        <f t="shared" si="36"/>
        <v>0</v>
      </c>
      <c r="BR57" s="178">
        <f t="shared" si="37"/>
        <v>0</v>
      </c>
      <c r="BS57" s="178">
        <f t="shared" si="38"/>
        <v>0</v>
      </c>
      <c r="BT57" s="178">
        <f t="shared" si="39"/>
        <v>-0.25255848900173261</v>
      </c>
      <c r="BU57" s="178">
        <f t="shared" si="40"/>
        <v>-2.7315139355553329E-3</v>
      </c>
      <c r="BV57" s="178">
        <f t="shared" si="41"/>
        <v>0</v>
      </c>
      <c r="BW57" s="178">
        <f t="shared" si="42"/>
        <v>-0.218432537077619</v>
      </c>
      <c r="BX57" s="178">
        <f t="shared" si="43"/>
        <v>-0.20563909899117505</v>
      </c>
      <c r="BY57" s="178">
        <f t="shared" si="44"/>
        <v>-3.9889494037184295E-2</v>
      </c>
      <c r="BZ57" s="178">
        <f t="shared" si="45"/>
        <v>0</v>
      </c>
      <c r="CA57" s="178">
        <f t="shared" si="46"/>
        <v>0</v>
      </c>
      <c r="CB57" s="178">
        <f t="shared" si="47"/>
        <v>-0.11733097843169474</v>
      </c>
      <c r="CC57" s="178">
        <f t="shared" si="48"/>
        <v>0</v>
      </c>
      <c r="CD57" s="178">
        <f t="shared" si="49"/>
        <v>-3.1401447402462958E-2</v>
      </c>
      <c r="CE57" s="178">
        <f t="shared" si="50"/>
        <v>-6.3216314113807057E-2</v>
      </c>
      <c r="CF57" s="178">
        <f t="shared" si="51"/>
        <v>-1.2439575917781285E-2</v>
      </c>
      <c r="CG57" s="178">
        <f t="shared" si="51"/>
        <v>6.3228725564128049E-3</v>
      </c>
    </row>
    <row r="58" spans="1:85" ht="15">
      <c r="A58" s="170">
        <v>37376</v>
      </c>
      <c r="B58" s="171"/>
      <c r="C58" s="172">
        <f t="shared" ca="1" si="28"/>
        <v>126.97089097929289</v>
      </c>
      <c r="D58" s="182">
        <v>155.86829083192495</v>
      </c>
      <c r="E58" s="173">
        <v>128.79500000000016</v>
      </c>
      <c r="F58" s="173">
        <v>128.79500000000016</v>
      </c>
      <c r="G58" s="173">
        <v>133.10570679948094</v>
      </c>
      <c r="H58" s="176">
        <v>88.181000000000722</v>
      </c>
      <c r="I58" s="176">
        <v>111.26967805984964</v>
      </c>
      <c r="J58" s="176">
        <v>144.46292684792158</v>
      </c>
      <c r="K58" s="176">
        <v>129.06148705370555</v>
      </c>
      <c r="L58" s="176">
        <v>106.83626913708581</v>
      </c>
      <c r="M58" s="176">
        <v>147.68228797218191</v>
      </c>
      <c r="N58" s="176">
        <v>129.59765299020859</v>
      </c>
      <c r="O58" s="176">
        <v>139.49143199957282</v>
      </c>
      <c r="P58" s="176">
        <v>125.16180933616418</v>
      </c>
      <c r="Q58" s="173">
        <v>131.09613155670189</v>
      </c>
      <c r="R58" s="173">
        <v>133.03003358239002</v>
      </c>
      <c r="S58" s="173">
        <v>116.32879568821996</v>
      </c>
      <c r="T58" s="173">
        <v>133.07494671407113</v>
      </c>
      <c r="U58" s="173">
        <v>175.82</v>
      </c>
      <c r="X58" s="174">
        <f>SUMPRODUCT($AD$2:$AP$2,'monthly price-series'!AD58:AP58)</f>
        <v>0</v>
      </c>
      <c r="Y58" s="175">
        <f ca="1">SUMPRODUCT($AA$3:$AQ$3,'monthly price-series'!AA58:AQ58)</f>
        <v>-3.325908965498026E-3</v>
      </c>
      <c r="Z58" s="184">
        <f t="shared" si="29"/>
        <v>1.4985397328110095E-3</v>
      </c>
      <c r="AA58" s="173">
        <f t="shared" si="34"/>
        <v>-9.7186661438270969E-3</v>
      </c>
      <c r="AB58" s="173">
        <f t="shared" si="34"/>
        <v>-9.7186661438270969E-3</v>
      </c>
      <c r="AC58" s="173">
        <f t="shared" si="34"/>
        <v>9.9535136144639956E-5</v>
      </c>
      <c r="AD58" s="173">
        <f t="shared" ref="AD58:AN81" si="52">(H58-H57)/H57</f>
        <v>1.8879914959502288E-2</v>
      </c>
      <c r="AE58" s="173">
        <f t="shared" si="52"/>
        <v>1.4236313101932451E-2</v>
      </c>
      <c r="AF58" s="173">
        <f t="shared" si="52"/>
        <v>1.3122667441392075E-2</v>
      </c>
      <c r="AG58" s="173">
        <f t="shared" si="52"/>
        <v>-3.5897271961143042E-2</v>
      </c>
      <c r="AH58" s="173">
        <f t="shared" si="52"/>
        <v>-2.7073790804645895E-2</v>
      </c>
      <c r="AI58" s="173">
        <f t="shared" si="52"/>
        <v>4.2362060339342818E-3</v>
      </c>
      <c r="AJ58" s="173">
        <f t="shared" si="52"/>
        <v>2.1142981696863381E-2</v>
      </c>
      <c r="AK58" s="173">
        <f t="shared" si="52"/>
        <v>3.8160986398744993E-3</v>
      </c>
      <c r="AL58" s="173">
        <f t="shared" si="52"/>
        <v>4.1545140066531533E-4</v>
      </c>
      <c r="AM58" s="173">
        <f t="shared" si="52"/>
        <v>6.3586676567589928E-3</v>
      </c>
      <c r="AN58" s="173">
        <f t="shared" si="52"/>
        <v>5.6666666666651145E-4</v>
      </c>
      <c r="AO58" s="173">
        <f t="shared" si="33"/>
        <v>-1.0041566672187498E-2</v>
      </c>
      <c r="AP58" s="173">
        <f t="shared" si="33"/>
        <v>6.6600000000000105E-3</v>
      </c>
      <c r="AQ58" s="173">
        <f t="shared" si="30"/>
        <v>1.3488586580585679E-2</v>
      </c>
      <c r="AS58" s="177"/>
      <c r="AT58" s="177">
        <f ca="1">MAX(C$7:C58)</f>
        <v>127.39459380097152</v>
      </c>
      <c r="AU58" s="177"/>
      <c r="AV58" s="173">
        <f>MAX(E$7:E58)</f>
        <v>130.05900000000017</v>
      </c>
      <c r="AW58" s="173">
        <f>MAX(F$7:F58)</f>
        <v>130.05900000000017</v>
      </c>
      <c r="AX58" s="173">
        <f>MAX(G$7:G58)</f>
        <v>133.10570679948094</v>
      </c>
      <c r="AY58" s="173">
        <f>MAX(H$7:H58)</f>
        <v>115.79100000000038</v>
      </c>
      <c r="AZ58" s="173">
        <f>MAX(I$7:I58)</f>
        <v>111.26967805984964</v>
      </c>
      <c r="BA58" s="173">
        <f>MAX(J$7:J58)</f>
        <v>144.46292684792158</v>
      </c>
      <c r="BB58" s="173">
        <f>MAX(K$7:K58)</f>
        <v>171.28008974595704</v>
      </c>
      <c r="BC58" s="173">
        <f>MAX(L$7:L58)</f>
        <v>138.23593391343735</v>
      </c>
      <c r="BD58" s="173">
        <f>MAX(M$7:M58)</f>
        <v>153.16915449188662</v>
      </c>
      <c r="BE58" s="173">
        <f>MAX(N$7:N58)</f>
        <v>129.59765299020859</v>
      </c>
      <c r="BF58" s="173">
        <f>MAX(O$7:O58)</f>
        <v>139.49143199957282</v>
      </c>
      <c r="BG58" s="173">
        <f>MAX(P$7:P58)</f>
        <v>141.74036838725101</v>
      </c>
      <c r="BH58" s="173">
        <f>MAX(Q$7:Q58)</f>
        <v>131.09613155670189</v>
      </c>
      <c r="BI58" s="173">
        <f>MAX(R$7:R58)</f>
        <v>137.26501266533123</v>
      </c>
      <c r="BJ58" s="173">
        <f>MAX(S$7:S58)</f>
        <v>125.43852928398952</v>
      </c>
      <c r="BK58" s="173">
        <f>MAX(T$7:T58)</f>
        <v>133.85968889909154</v>
      </c>
      <c r="BL58" s="173">
        <v>173.48</v>
      </c>
      <c r="BO58" s="178"/>
      <c r="BP58" s="178">
        <f t="shared" ca="1" si="35"/>
        <v>-3.3259089654980333E-3</v>
      </c>
      <c r="BQ58" s="178">
        <f t="shared" si="36"/>
        <v>-9.7186661438270969E-3</v>
      </c>
      <c r="BR58" s="178">
        <f t="shared" si="37"/>
        <v>-9.7186661438270969E-3</v>
      </c>
      <c r="BS58" s="178">
        <f t="shared" si="38"/>
        <v>0</v>
      </c>
      <c r="BT58" s="178">
        <f t="shared" si="39"/>
        <v>-0.23844685683688341</v>
      </c>
      <c r="BU58" s="178">
        <f t="shared" si="40"/>
        <v>0</v>
      </c>
      <c r="BV58" s="178">
        <f t="shared" si="41"/>
        <v>0</v>
      </c>
      <c r="BW58" s="178">
        <f t="shared" si="42"/>
        <v>-0.24648867685012429</v>
      </c>
      <c r="BX58" s="178">
        <f t="shared" si="43"/>
        <v>-0.227145459848478</v>
      </c>
      <c r="BY58" s="178">
        <f t="shared" si="44"/>
        <v>-3.582226811858092E-2</v>
      </c>
      <c r="BZ58" s="178">
        <f t="shared" si="45"/>
        <v>0</v>
      </c>
      <c r="CA58" s="178">
        <f t="shared" si="46"/>
        <v>0</v>
      </c>
      <c r="CB58" s="178">
        <f t="shared" si="47"/>
        <v>-0.1169642723503603</v>
      </c>
      <c r="CC58" s="178">
        <f t="shared" si="48"/>
        <v>0</v>
      </c>
      <c r="CD58" s="178">
        <f t="shared" si="49"/>
        <v>-3.0852574889324507E-2</v>
      </c>
      <c r="CE58" s="178">
        <f t="shared" si="50"/>
        <v>-7.2623089953050807E-2</v>
      </c>
      <c r="CF58" s="178">
        <f t="shared" si="51"/>
        <v>-5.8624234933936968E-3</v>
      </c>
      <c r="CG58" s="178">
        <f t="shared" si="51"/>
        <v>1.3488586580585679E-2</v>
      </c>
    </row>
    <row r="59" spans="1:85" ht="15">
      <c r="A59" s="170">
        <v>37407</v>
      </c>
      <c r="B59" s="171"/>
      <c r="C59" s="172">
        <f t="shared" ca="1" si="28"/>
        <v>126.30547745781379</v>
      </c>
      <c r="D59" s="182">
        <v>162.42077715290719</v>
      </c>
      <c r="E59" s="173">
        <v>128.80200000000016</v>
      </c>
      <c r="F59" s="173">
        <v>128.80200000000016</v>
      </c>
      <c r="G59" s="173">
        <v>133.74484672874482</v>
      </c>
      <c r="H59" s="176">
        <v>87.351000000000738</v>
      </c>
      <c r="I59" s="176">
        <v>111.09860303503046</v>
      </c>
      <c r="J59" s="176">
        <v>144.15892317693391</v>
      </c>
      <c r="K59" s="176">
        <v>126.88368089917599</v>
      </c>
      <c r="L59" s="176">
        <v>101.45158562181031</v>
      </c>
      <c r="M59" s="176">
        <v>142.70545338648668</v>
      </c>
      <c r="N59" s="176">
        <v>130.84465525009591</v>
      </c>
      <c r="O59" s="176">
        <v>139.22664525645277</v>
      </c>
      <c r="P59" s="176">
        <v>121.75996412042183</v>
      </c>
      <c r="Q59" s="173">
        <v>131.90572466862446</v>
      </c>
      <c r="R59" s="173">
        <v>135.07958296644935</v>
      </c>
      <c r="S59" s="173">
        <v>119.22226502852651</v>
      </c>
      <c r="T59" s="173">
        <v>132.68370637073176</v>
      </c>
      <c r="U59" s="173">
        <v>178.36</v>
      </c>
      <c r="X59" s="174">
        <f>SUMPRODUCT($AD$2:$AP$2,'monthly price-series'!AD59:AP59)</f>
        <v>0</v>
      </c>
      <c r="Y59" s="175">
        <f ca="1">SUMPRODUCT($AA$3:$AQ$3,'monthly price-series'!AA59:AQ59)</f>
        <v>-5.240677736030222E-3</v>
      </c>
      <c r="Z59" s="184">
        <f t="shared" si="29"/>
        <v>4.2038610201018255E-2</v>
      </c>
      <c r="AA59" s="173">
        <f t="shared" ref="AA59:AE90" si="53">(E59-E58)/E58</f>
        <v>5.4349935944757126E-5</v>
      </c>
      <c r="AB59" s="173">
        <f t="shared" si="53"/>
        <v>5.4349935944757126E-5</v>
      </c>
      <c r="AC59" s="173">
        <f t="shared" si="53"/>
        <v>4.8017470071866899E-3</v>
      </c>
      <c r="AD59" s="173">
        <f t="shared" si="52"/>
        <v>-9.4124584661092209E-3</v>
      </c>
      <c r="AE59" s="173">
        <f t="shared" si="52"/>
        <v>-1.5374810802198662E-3</v>
      </c>
      <c r="AF59" s="173">
        <f t="shared" si="52"/>
        <v>-2.1043715340732247E-3</v>
      </c>
      <c r="AG59" s="173">
        <f t="shared" si="52"/>
        <v>-1.6874175280680952E-2</v>
      </c>
      <c r="AH59" s="173">
        <f t="shared" si="52"/>
        <v>-5.0401268771059375E-2</v>
      </c>
      <c r="AI59" s="173">
        <f t="shared" si="52"/>
        <v>-3.3699603750943295E-2</v>
      </c>
      <c r="AJ59" s="173">
        <f t="shared" si="52"/>
        <v>9.6221052705448163E-3</v>
      </c>
      <c r="AK59" s="173">
        <f t="shared" si="52"/>
        <v>-1.8982294419406785E-3</v>
      </c>
      <c r="AL59" s="173">
        <f t="shared" si="52"/>
        <v>-2.7179578449569666E-2</v>
      </c>
      <c r="AM59" s="173">
        <f t="shared" si="52"/>
        <v>6.1755682819092219E-3</v>
      </c>
      <c r="AN59" s="173">
        <f t="shared" si="52"/>
        <v>1.5406666666666494E-2</v>
      </c>
      <c r="AO59" s="173">
        <f t="shared" si="33"/>
        <v>2.4873199479013945E-2</v>
      </c>
      <c r="AP59" s="173">
        <f t="shared" si="33"/>
        <v>-2.9400000000000537E-3</v>
      </c>
      <c r="AQ59" s="173">
        <f t="shared" si="30"/>
        <v>1.4446593106586398E-2</v>
      </c>
      <c r="AS59" s="177"/>
      <c r="AT59" s="177">
        <f ca="1">MAX(C$7:C59)</f>
        <v>127.39459380097152</v>
      </c>
      <c r="AU59" s="177"/>
      <c r="AV59" s="173">
        <f>MAX(E$7:E59)</f>
        <v>130.05900000000017</v>
      </c>
      <c r="AW59" s="173">
        <f>MAX(F$7:F59)</f>
        <v>130.05900000000017</v>
      </c>
      <c r="AX59" s="173">
        <f>MAX(G$7:G59)</f>
        <v>133.74484672874482</v>
      </c>
      <c r="AY59" s="173">
        <f>MAX(H$7:H59)</f>
        <v>115.79100000000038</v>
      </c>
      <c r="AZ59" s="173">
        <f>MAX(I$7:I59)</f>
        <v>111.26967805984964</v>
      </c>
      <c r="BA59" s="173">
        <f>MAX(J$7:J59)</f>
        <v>144.46292684792158</v>
      </c>
      <c r="BB59" s="173">
        <f>MAX(K$7:K59)</f>
        <v>171.28008974595704</v>
      </c>
      <c r="BC59" s="173">
        <f>MAX(L$7:L59)</f>
        <v>138.23593391343735</v>
      </c>
      <c r="BD59" s="173">
        <f>MAX(M$7:M59)</f>
        <v>153.16915449188662</v>
      </c>
      <c r="BE59" s="173">
        <f>MAX(N$7:N59)</f>
        <v>130.84465525009591</v>
      </c>
      <c r="BF59" s="173">
        <f>MAX(O$7:O59)</f>
        <v>139.49143199957282</v>
      </c>
      <c r="BG59" s="173">
        <f>MAX(P$7:P59)</f>
        <v>141.74036838725101</v>
      </c>
      <c r="BH59" s="173">
        <f>MAX(Q$7:Q59)</f>
        <v>131.90572466862446</v>
      </c>
      <c r="BI59" s="173">
        <f>MAX(R$7:R59)</f>
        <v>137.26501266533123</v>
      </c>
      <c r="BJ59" s="173">
        <f>MAX(S$7:S59)</f>
        <v>125.43852928398952</v>
      </c>
      <c r="BK59" s="173">
        <f>MAX(T$7:T59)</f>
        <v>133.85968889909154</v>
      </c>
      <c r="BL59" s="173">
        <v>175.82</v>
      </c>
      <c r="BO59" s="178"/>
      <c r="BP59" s="178">
        <f t="shared" ca="1" si="35"/>
        <v>-8.5491566844606657E-3</v>
      </c>
      <c r="BQ59" s="178">
        <f t="shared" si="36"/>
        <v>-9.6648444167647257E-3</v>
      </c>
      <c r="BR59" s="178">
        <f t="shared" si="37"/>
        <v>-9.6648444167647257E-3</v>
      </c>
      <c r="BS59" s="178">
        <f t="shared" si="38"/>
        <v>0</v>
      </c>
      <c r="BT59" s="178">
        <f t="shared" si="39"/>
        <v>-0.24561494416664117</v>
      </c>
      <c r="BU59" s="178">
        <f t="shared" si="40"/>
        <v>-1.5374810802198662E-3</v>
      </c>
      <c r="BV59" s="178">
        <f t="shared" si="41"/>
        <v>-2.1043715340732247E-3</v>
      </c>
      <c r="BW59" s="178">
        <f t="shared" si="42"/>
        <v>-0.25920355899293313</v>
      </c>
      <c r="BX59" s="178">
        <f t="shared" si="43"/>
        <v>-0.26609830924758837</v>
      </c>
      <c r="BY59" s="178">
        <f t="shared" si="44"/>
        <v>-6.8314675628467991E-2</v>
      </c>
      <c r="BZ59" s="178">
        <f t="shared" si="45"/>
        <v>0</v>
      </c>
      <c r="CA59" s="178">
        <f t="shared" si="46"/>
        <v>-1.8982294419406785E-3</v>
      </c>
      <c r="CB59" s="178">
        <f t="shared" si="47"/>
        <v>-0.14096481118378651</v>
      </c>
      <c r="CC59" s="178">
        <f t="shared" si="48"/>
        <v>0</v>
      </c>
      <c r="CD59" s="178">
        <f t="shared" si="49"/>
        <v>-1.5921243559786202E-2</v>
      </c>
      <c r="CE59" s="178">
        <f t="shared" si="50"/>
        <v>-4.9556259077221471E-2</v>
      </c>
      <c r="CF59" s="178">
        <f t="shared" si="51"/>
        <v>-8.7851879683231732E-3</v>
      </c>
      <c r="CG59" s="178">
        <f t="shared" si="51"/>
        <v>1.4446593106586398E-2</v>
      </c>
    </row>
    <row r="60" spans="1:85" ht="15">
      <c r="A60" s="170">
        <v>37435</v>
      </c>
      <c r="B60" s="171"/>
      <c r="C60" s="172">
        <f t="shared" ca="1" si="28"/>
        <v>123.37120752411046</v>
      </c>
      <c r="D60" s="182">
        <v>166.34273786851489</v>
      </c>
      <c r="E60" s="173">
        <v>130.38100000000017</v>
      </c>
      <c r="F60" s="173">
        <v>130.38100000000017</v>
      </c>
      <c r="G60" s="173">
        <v>135.55320433348044</v>
      </c>
      <c r="H60" s="176">
        <v>83.02700000000074</v>
      </c>
      <c r="I60" s="176">
        <v>105.06754361083534</v>
      </c>
      <c r="J60" s="176">
        <v>139.00105795826801</v>
      </c>
      <c r="K60" s="176">
        <v>116.48187027254674</v>
      </c>
      <c r="L60" s="176">
        <v>88.391494898589301</v>
      </c>
      <c r="M60" s="176">
        <v>134.2374970944926</v>
      </c>
      <c r="N60" s="176">
        <v>127.00326635906357</v>
      </c>
      <c r="O60" s="176">
        <v>134.89605483035717</v>
      </c>
      <c r="P60" s="176">
        <v>126.76779426183725</v>
      </c>
      <c r="Q60" s="173">
        <v>132.53666698620455</v>
      </c>
      <c r="R60" s="173">
        <v>136.25297427715125</v>
      </c>
      <c r="S60" s="173">
        <v>126.80601259997303</v>
      </c>
      <c r="T60" s="173">
        <v>132.31882617821225</v>
      </c>
      <c r="U60" s="173">
        <v>179.52</v>
      </c>
      <c r="X60" s="174">
        <f>SUMPRODUCT($AD$2:$AP$2,'monthly price-series'!AD60:AP60)</f>
        <v>0</v>
      </c>
      <c r="Y60" s="175">
        <f ca="1">SUMPRODUCT($AA$3:$AQ$3,'monthly price-series'!AA60:AQ60)</f>
        <v>-2.3231533523028623E-2</v>
      </c>
      <c r="Z60" s="184">
        <f t="shared" si="29"/>
        <v>2.4146915095200283E-2</v>
      </c>
      <c r="AA60" s="173">
        <f t="shared" si="53"/>
        <v>1.2259126411080618E-2</v>
      </c>
      <c r="AB60" s="173">
        <f t="shared" si="53"/>
        <v>1.2259126411080618E-2</v>
      </c>
      <c r="AC60" s="173">
        <f t="shared" si="53"/>
        <v>1.3520951640127466E-2</v>
      </c>
      <c r="AD60" s="173">
        <f t="shared" si="52"/>
        <v>-4.9501436732263641E-2</v>
      </c>
      <c r="AE60" s="173">
        <f t="shared" si="52"/>
        <v>-5.4285645898656976E-2</v>
      </c>
      <c r="AF60" s="173">
        <f t="shared" si="52"/>
        <v>-3.5779021547874511E-2</v>
      </c>
      <c r="AG60" s="173">
        <f t="shared" si="52"/>
        <v>-8.1979105216018325E-2</v>
      </c>
      <c r="AH60" s="173">
        <f t="shared" si="52"/>
        <v>-0.12873224842346198</v>
      </c>
      <c r="AI60" s="173">
        <f t="shared" si="52"/>
        <v>-5.9338701437431876E-2</v>
      </c>
      <c r="AJ60" s="173">
        <f t="shared" si="52"/>
        <v>-2.9358393613326612E-2</v>
      </c>
      <c r="AK60" s="173">
        <f t="shared" si="52"/>
        <v>-3.110460945258527E-2</v>
      </c>
      <c r="AL60" s="173">
        <f t="shared" si="52"/>
        <v>4.112870907601969E-2</v>
      </c>
      <c r="AM60" s="173">
        <f t="shared" si="52"/>
        <v>4.7832822962396498E-3</v>
      </c>
      <c r="AN60" s="173">
        <f t="shared" si="52"/>
        <v>8.6866666666667557E-3</v>
      </c>
      <c r="AO60" s="173">
        <f t="shared" si="33"/>
        <v>6.3610161823648856E-2</v>
      </c>
      <c r="AP60" s="173">
        <f t="shared" si="33"/>
        <v>-2.7499999999999621E-3</v>
      </c>
      <c r="AQ60" s="173">
        <f t="shared" si="30"/>
        <v>6.5037003812513823E-3</v>
      </c>
      <c r="AS60" s="177"/>
      <c r="AT60" s="177">
        <f ca="1">MAX(C$7:C60)</f>
        <v>127.39459380097152</v>
      </c>
      <c r="AU60" s="177"/>
      <c r="AV60" s="173">
        <f>MAX(E$7:E60)</f>
        <v>130.38100000000017</v>
      </c>
      <c r="AW60" s="173">
        <f>MAX(F$7:F60)</f>
        <v>130.38100000000017</v>
      </c>
      <c r="AX60" s="173">
        <f>MAX(G$7:G60)</f>
        <v>135.55320433348044</v>
      </c>
      <c r="AY60" s="173">
        <f>MAX(H$7:H60)</f>
        <v>115.79100000000038</v>
      </c>
      <c r="AZ60" s="173">
        <f>MAX(I$7:I60)</f>
        <v>111.26967805984964</v>
      </c>
      <c r="BA60" s="173">
        <f>MAX(J$7:J60)</f>
        <v>144.46292684792158</v>
      </c>
      <c r="BB60" s="173">
        <f>MAX(K$7:K60)</f>
        <v>171.28008974595704</v>
      </c>
      <c r="BC60" s="173">
        <f>MAX(L$7:L60)</f>
        <v>138.23593391343735</v>
      </c>
      <c r="BD60" s="173">
        <f>MAX(M$7:M60)</f>
        <v>153.16915449188662</v>
      </c>
      <c r="BE60" s="173">
        <f>MAX(N$7:N60)</f>
        <v>130.84465525009591</v>
      </c>
      <c r="BF60" s="173">
        <f>MAX(O$7:O60)</f>
        <v>139.49143199957282</v>
      </c>
      <c r="BG60" s="173">
        <f>MAX(P$7:P60)</f>
        <v>141.74036838725101</v>
      </c>
      <c r="BH60" s="173">
        <f>MAX(Q$7:Q60)</f>
        <v>132.53666698620455</v>
      </c>
      <c r="BI60" s="173">
        <f>MAX(R$7:R60)</f>
        <v>137.26501266533123</v>
      </c>
      <c r="BJ60" s="173">
        <f>MAX(S$7:S60)</f>
        <v>126.80601259997303</v>
      </c>
      <c r="BK60" s="173">
        <f>MAX(T$7:T60)</f>
        <v>133.85968889909154</v>
      </c>
      <c r="BL60" s="173">
        <v>178.36</v>
      </c>
      <c r="BO60" s="178"/>
      <c r="BP60" s="178">
        <f t="shared" ca="1" si="35"/>
        <v>-3.1582080187380589E-2</v>
      </c>
      <c r="BQ60" s="178">
        <f t="shared" si="36"/>
        <v>0</v>
      </c>
      <c r="BR60" s="178">
        <f t="shared" si="37"/>
        <v>0</v>
      </c>
      <c r="BS60" s="178">
        <f t="shared" si="38"/>
        <v>0</v>
      </c>
      <c r="BT60" s="178">
        <f t="shared" si="39"/>
        <v>-0.28295808827974139</v>
      </c>
      <c r="BU60" s="178">
        <f t="shared" si="40"/>
        <v>-5.5739663825380141E-2</v>
      </c>
      <c r="BV60" s="178">
        <f t="shared" si="41"/>
        <v>-3.7808100727485396E-2</v>
      </c>
      <c r="BW60" s="178">
        <f t="shared" si="42"/>
        <v>-0.31993338837390339</v>
      </c>
      <c r="BX60" s="178">
        <f t="shared" si="43"/>
        <v>-0.36057512401992659</v>
      </c>
      <c r="BY60" s="178">
        <f t="shared" si="44"/>
        <v>-0.12359967292498719</v>
      </c>
      <c r="BZ60" s="178">
        <f t="shared" si="45"/>
        <v>-2.9358393613326612E-2</v>
      </c>
      <c r="CA60" s="178">
        <f t="shared" si="46"/>
        <v>-3.2943795209082985E-2</v>
      </c>
      <c r="CB60" s="178">
        <f t="shared" si="47"/>
        <v>-0.10563380281690084</v>
      </c>
      <c r="CC60" s="178">
        <f t="shared" si="48"/>
        <v>0</v>
      </c>
      <c r="CD60" s="178">
        <f t="shared" si="49"/>
        <v>-7.3728794288421221E-3</v>
      </c>
      <c r="CE60" s="178">
        <f t="shared" si="50"/>
        <v>0</v>
      </c>
      <c r="CF60" s="178">
        <f t="shared" si="51"/>
        <v>-1.1511028701410247E-2</v>
      </c>
      <c r="CG60" s="178">
        <f t="shared" si="51"/>
        <v>6.5037003812513823E-3</v>
      </c>
    </row>
    <row r="61" spans="1:85" ht="15">
      <c r="A61" s="170">
        <v>37468</v>
      </c>
      <c r="B61" s="171"/>
      <c r="C61" s="172">
        <f t="shared" ca="1" si="28"/>
        <v>121.02223230630884</v>
      </c>
      <c r="D61" s="182">
        <v>170.84778223557225</v>
      </c>
      <c r="E61" s="173">
        <v>131.48100000000017</v>
      </c>
      <c r="F61" s="173">
        <v>131.48100000000017</v>
      </c>
      <c r="G61" s="173">
        <v>137.97497267042183</v>
      </c>
      <c r="H61" s="176">
        <v>78.306000000000722</v>
      </c>
      <c r="I61" s="176">
        <v>101.37037299673803</v>
      </c>
      <c r="J61" s="176">
        <v>134.57675296037112</v>
      </c>
      <c r="K61" s="176">
        <v>106.76528744575781</v>
      </c>
      <c r="L61" s="176">
        <v>82.64282260191824</v>
      </c>
      <c r="M61" s="176">
        <v>116.61037162154177</v>
      </c>
      <c r="N61" s="176">
        <v>126.33648615964326</v>
      </c>
      <c r="O61" s="176">
        <v>133.85928481345337</v>
      </c>
      <c r="P61" s="176">
        <v>128.59972026357937</v>
      </c>
      <c r="Q61" s="173">
        <v>131.94929803309822</v>
      </c>
      <c r="R61" s="173">
        <v>135.33690011342787</v>
      </c>
      <c r="S61" s="173">
        <v>130.39648358555172</v>
      </c>
      <c r="T61" s="173">
        <v>131.53285235071365</v>
      </c>
      <c r="U61" s="173">
        <v>181.46</v>
      </c>
      <c r="X61" s="174">
        <f>SUMPRODUCT($AD$2:$AP$2,'monthly price-series'!AD61:AP61)</f>
        <v>0</v>
      </c>
      <c r="Y61" s="175">
        <f ca="1">SUMPRODUCT($AA$3:$AQ$3,'monthly price-series'!AA61:AQ61)</f>
        <v>-1.9039898084344895E-2</v>
      </c>
      <c r="Z61" s="184">
        <f t="shared" si="29"/>
        <v>2.7082903797209134E-2</v>
      </c>
      <c r="AA61" s="173">
        <f t="shared" si="53"/>
        <v>8.4368121121942072E-3</v>
      </c>
      <c r="AB61" s="173">
        <f t="shared" si="53"/>
        <v>8.4368121121942072E-3</v>
      </c>
      <c r="AC61" s="173">
        <f t="shared" si="53"/>
        <v>1.7865814008966533E-2</v>
      </c>
      <c r="AD61" s="173">
        <f t="shared" si="52"/>
        <v>-5.6861021113613353E-2</v>
      </c>
      <c r="AE61" s="173">
        <f t="shared" si="52"/>
        <v>-3.5188512903579841E-2</v>
      </c>
      <c r="AF61" s="173">
        <f t="shared" si="52"/>
        <v>-3.182929009954142E-2</v>
      </c>
      <c r="AG61" s="173">
        <f t="shared" si="52"/>
        <v>-8.3417125807251122E-2</v>
      </c>
      <c r="AH61" s="173">
        <f t="shared" si="52"/>
        <v>-6.5036486861846335E-2</v>
      </c>
      <c r="AI61" s="173">
        <f t="shared" si="52"/>
        <v>-0.13131297777805495</v>
      </c>
      <c r="AJ61" s="173">
        <f t="shared" si="52"/>
        <v>-5.2501027614139887E-3</v>
      </c>
      <c r="AK61" s="173">
        <f t="shared" si="52"/>
        <v>-7.6856956136161642E-3</v>
      </c>
      <c r="AL61" s="173">
        <f t="shared" si="52"/>
        <v>1.4451036340967635E-2</v>
      </c>
      <c r="AM61" s="173">
        <f t="shared" si="52"/>
        <v>-4.4317468249557897E-3</v>
      </c>
      <c r="AN61" s="173">
        <f t="shared" si="52"/>
        <v>-6.7233333333333303E-3</v>
      </c>
      <c r="AO61" s="173">
        <f t="shared" si="33"/>
        <v>2.8314674611726213E-2</v>
      </c>
      <c r="AP61" s="173">
        <f t="shared" si="33"/>
        <v>-5.9400000000001023E-3</v>
      </c>
      <c r="AQ61" s="173">
        <f t="shared" si="30"/>
        <v>1.0806595365418881E-2</v>
      </c>
      <c r="AS61" s="177"/>
      <c r="AT61" s="177">
        <f ca="1">MAX(C$7:C61)</f>
        <v>127.39459380097152</v>
      </c>
      <c r="AU61" s="177"/>
      <c r="AV61" s="173">
        <f>MAX(E$7:E61)</f>
        <v>131.48100000000017</v>
      </c>
      <c r="AW61" s="173">
        <f>MAX(F$7:F61)</f>
        <v>131.48100000000017</v>
      </c>
      <c r="AX61" s="173">
        <f>MAX(G$7:G61)</f>
        <v>137.97497267042183</v>
      </c>
      <c r="AY61" s="173">
        <f>MAX(H$7:H61)</f>
        <v>115.79100000000038</v>
      </c>
      <c r="AZ61" s="173">
        <f>MAX(I$7:I61)</f>
        <v>111.26967805984964</v>
      </c>
      <c r="BA61" s="173">
        <f>MAX(J$7:J61)</f>
        <v>144.46292684792158</v>
      </c>
      <c r="BB61" s="173">
        <f>MAX(K$7:K61)</f>
        <v>171.28008974595704</v>
      </c>
      <c r="BC61" s="173">
        <f>MAX(L$7:L61)</f>
        <v>138.23593391343735</v>
      </c>
      <c r="BD61" s="173">
        <f>MAX(M$7:M61)</f>
        <v>153.16915449188662</v>
      </c>
      <c r="BE61" s="173">
        <f>MAX(N$7:N61)</f>
        <v>130.84465525009591</v>
      </c>
      <c r="BF61" s="173">
        <f>MAX(O$7:O61)</f>
        <v>139.49143199957282</v>
      </c>
      <c r="BG61" s="173">
        <f>MAX(P$7:P61)</f>
        <v>141.74036838725101</v>
      </c>
      <c r="BH61" s="173">
        <f>MAX(Q$7:Q61)</f>
        <v>132.53666698620455</v>
      </c>
      <c r="BI61" s="173">
        <f>MAX(R$7:R61)</f>
        <v>137.26501266533123</v>
      </c>
      <c r="BJ61" s="173">
        <f>MAX(S$7:S61)</f>
        <v>130.39648358555172</v>
      </c>
      <c r="BK61" s="173">
        <f>MAX(T$7:T61)</f>
        <v>133.85968889909154</v>
      </c>
      <c r="BL61" s="173">
        <v>179.52</v>
      </c>
      <c r="BO61" s="178"/>
      <c r="BP61" s="178">
        <f t="shared" ca="1" si="35"/>
        <v>-5.0020658683666119E-2</v>
      </c>
      <c r="BQ61" s="178">
        <f t="shared" si="36"/>
        <v>0</v>
      </c>
      <c r="BR61" s="178">
        <f t="shared" si="37"/>
        <v>0</v>
      </c>
      <c r="BS61" s="178">
        <f t="shared" si="38"/>
        <v>0</v>
      </c>
      <c r="BT61" s="178">
        <f t="shared" si="39"/>
        <v>-0.32372982356141267</v>
      </c>
      <c r="BU61" s="178">
        <f t="shared" si="40"/>
        <v>-8.8966780849199387E-2</v>
      </c>
      <c r="BV61" s="178">
        <f t="shared" si="41"/>
        <v>-6.8433985820858995E-2</v>
      </c>
      <c r="BW61" s="178">
        <f t="shared" si="42"/>
        <v>-0.37666259047322848</v>
      </c>
      <c r="BX61" s="178">
        <f t="shared" si="43"/>
        <v>-0.40216107156574238</v>
      </c>
      <c r="BY61" s="178">
        <f t="shared" si="44"/>
        <v>-0.23868240959886844</v>
      </c>
      <c r="BZ61" s="178">
        <f t="shared" si="45"/>
        <v>-3.4454361791360591E-2</v>
      </c>
      <c r="CA61" s="178">
        <f t="shared" si="46"/>
        <v>-4.0376294840364833E-2</v>
      </c>
      <c r="CB61" s="178">
        <f t="shared" si="47"/>
        <v>-9.2709284399274838E-2</v>
      </c>
      <c r="CC61" s="178">
        <f t="shared" si="48"/>
        <v>-4.4317468249557897E-3</v>
      </c>
      <c r="CD61" s="178">
        <f t="shared" si="49"/>
        <v>-1.404664243614887E-2</v>
      </c>
      <c r="CE61" s="178">
        <f t="shared" si="50"/>
        <v>0</v>
      </c>
      <c r="CF61" s="178">
        <f t="shared" si="51"/>
        <v>-1.7382653190923972E-2</v>
      </c>
      <c r="CG61" s="178">
        <f t="shared" si="51"/>
        <v>1.0806595365418881E-2</v>
      </c>
    </row>
    <row r="62" spans="1:85" ht="15">
      <c r="A62" s="170">
        <v>37498</v>
      </c>
      <c r="B62" s="171"/>
      <c r="C62" s="172">
        <f t="shared" ca="1" si="28"/>
        <v>122.70222842223477</v>
      </c>
      <c r="D62" s="182">
        <v>175.13130472789641</v>
      </c>
      <c r="E62" s="173">
        <v>132.7690000000002</v>
      </c>
      <c r="F62" s="173">
        <v>132.7690000000002</v>
      </c>
      <c r="G62" s="173">
        <v>139.78655131253785</v>
      </c>
      <c r="H62" s="176">
        <v>78.379000000000744</v>
      </c>
      <c r="I62" s="176">
        <v>104.23166926677065</v>
      </c>
      <c r="J62" s="176">
        <v>142.09016863599854</v>
      </c>
      <c r="K62" s="176">
        <v>106.86112750202872</v>
      </c>
      <c r="L62" s="176">
        <v>83.657969475130017</v>
      </c>
      <c r="M62" s="176">
        <v>116.3697829972333</v>
      </c>
      <c r="N62" s="176">
        <v>125.12460524141144</v>
      </c>
      <c r="O62" s="176">
        <v>133.29242291814035</v>
      </c>
      <c r="P62" s="176">
        <v>136.80254815673035</v>
      </c>
      <c r="Q62" s="173">
        <v>131.08610968287294</v>
      </c>
      <c r="R62" s="173">
        <v>135.73704621476324</v>
      </c>
      <c r="S62" s="173">
        <v>131.96164639479883</v>
      </c>
      <c r="T62" s="173">
        <v>131.80644068360314</v>
      </c>
      <c r="U62" s="173">
        <v>183.7</v>
      </c>
      <c r="X62" s="174">
        <f>SUMPRODUCT($AD$2:$AP$2,'monthly price-series'!AD62:AP62)</f>
        <v>0</v>
      </c>
      <c r="Y62" s="175">
        <f ca="1">SUMPRODUCT($AA$3:$AQ$3,'monthly price-series'!AA62:AQ62)</f>
        <v>1.3881714821404309E-2</v>
      </c>
      <c r="Z62" s="184">
        <f t="shared" si="29"/>
        <v>2.5072157427351607E-2</v>
      </c>
      <c r="AA62" s="173">
        <f t="shared" si="53"/>
        <v>9.7960922110421865E-3</v>
      </c>
      <c r="AB62" s="173">
        <f t="shared" si="53"/>
        <v>9.7960922110421865E-3</v>
      </c>
      <c r="AC62" s="173">
        <f t="shared" si="53"/>
        <v>1.3129762645021871E-2</v>
      </c>
      <c r="AD62" s="173">
        <f t="shared" si="52"/>
        <v>9.3224018593748934E-4</v>
      </c>
      <c r="AE62" s="173">
        <f t="shared" si="52"/>
        <v>2.8226159038841635E-2</v>
      </c>
      <c r="AF62" s="173">
        <f t="shared" si="52"/>
        <v>5.5829966991697982E-2</v>
      </c>
      <c r="AG62" s="173">
        <f t="shared" si="52"/>
        <v>8.9767056843833692E-4</v>
      </c>
      <c r="AH62" s="173">
        <f t="shared" si="52"/>
        <v>1.2283545518545897E-2</v>
      </c>
      <c r="AI62" s="173">
        <f t="shared" si="52"/>
        <v>-2.0631837542658825E-3</v>
      </c>
      <c r="AJ62" s="173">
        <f t="shared" si="52"/>
        <v>-9.5924855524352447E-3</v>
      </c>
      <c r="AK62" s="173">
        <f t="shared" si="52"/>
        <v>-4.2347596291359615E-3</v>
      </c>
      <c r="AL62" s="173">
        <f t="shared" si="52"/>
        <v>6.3785736674530691E-2</v>
      </c>
      <c r="AM62" s="173">
        <f t="shared" si="52"/>
        <v>-6.541818433992346E-3</v>
      </c>
      <c r="AN62" s="173">
        <f t="shared" si="52"/>
        <v>2.9566666666666504E-3</v>
      </c>
      <c r="AO62" s="173">
        <f t="shared" si="33"/>
        <v>1.2003105959680472E-2</v>
      </c>
      <c r="AP62" s="173">
        <f t="shared" si="33"/>
        <v>2.0800000000000319E-3</v>
      </c>
      <c r="AQ62" s="173">
        <f t="shared" si="30"/>
        <v>1.2344318307064811E-2</v>
      </c>
      <c r="AS62" s="177"/>
      <c r="AT62" s="177">
        <f ca="1">MAX(C$7:C62)</f>
        <v>127.39459380097152</v>
      </c>
      <c r="AU62" s="177"/>
      <c r="AV62" s="173">
        <f>MAX(E$7:E62)</f>
        <v>132.7690000000002</v>
      </c>
      <c r="AW62" s="173">
        <f>MAX(F$7:F62)</f>
        <v>132.7690000000002</v>
      </c>
      <c r="AX62" s="173">
        <f>MAX(G$7:G62)</f>
        <v>139.78655131253785</v>
      </c>
      <c r="AY62" s="173">
        <f>MAX(H$7:H62)</f>
        <v>115.79100000000038</v>
      </c>
      <c r="AZ62" s="173">
        <f>MAX(I$7:I62)</f>
        <v>111.26967805984964</v>
      </c>
      <c r="BA62" s="173">
        <f>MAX(J$7:J62)</f>
        <v>144.46292684792158</v>
      </c>
      <c r="BB62" s="173">
        <f>MAX(K$7:K62)</f>
        <v>171.28008974595704</v>
      </c>
      <c r="BC62" s="173">
        <f>MAX(L$7:L62)</f>
        <v>138.23593391343735</v>
      </c>
      <c r="BD62" s="173">
        <f>MAX(M$7:M62)</f>
        <v>153.16915449188662</v>
      </c>
      <c r="BE62" s="173">
        <f>MAX(N$7:N62)</f>
        <v>130.84465525009591</v>
      </c>
      <c r="BF62" s="173">
        <f>MAX(O$7:O62)</f>
        <v>139.49143199957282</v>
      </c>
      <c r="BG62" s="173">
        <f>MAX(P$7:P62)</f>
        <v>141.74036838725101</v>
      </c>
      <c r="BH62" s="173">
        <f>MAX(Q$7:Q62)</f>
        <v>132.53666698620455</v>
      </c>
      <c r="BI62" s="173">
        <f>MAX(R$7:R62)</f>
        <v>137.26501266533123</v>
      </c>
      <c r="BJ62" s="173">
        <f>MAX(S$7:S62)</f>
        <v>131.96164639479883</v>
      </c>
      <c r="BK62" s="173">
        <f>MAX(T$7:T62)</f>
        <v>133.85968889909154</v>
      </c>
      <c r="BL62" s="173">
        <v>181.46</v>
      </c>
      <c r="BO62" s="178"/>
      <c r="BP62" s="178">
        <f t="shared" ca="1" si="35"/>
        <v>-3.6833316381287194E-2</v>
      </c>
      <c r="BQ62" s="178">
        <f t="shared" si="36"/>
        <v>0</v>
      </c>
      <c r="BR62" s="178">
        <f t="shared" si="37"/>
        <v>0</v>
      </c>
      <c r="BS62" s="178">
        <f t="shared" si="38"/>
        <v>0</v>
      </c>
      <c r="BT62" s="178">
        <f t="shared" si="39"/>
        <v>-0.32309937732638561</v>
      </c>
      <c r="BU62" s="178">
        <f t="shared" si="40"/>
        <v>-6.3251812315781017E-2</v>
      </c>
      <c r="BV62" s="178">
        <f t="shared" si="41"/>
        <v>-1.6424685998649897E-2</v>
      </c>
      <c r="BW62" s="178">
        <f t="shared" si="42"/>
        <v>-0.37610303882648971</v>
      </c>
      <c r="BX62" s="178">
        <f t="shared" si="43"/>
        <v>-0.39481748987556148</v>
      </c>
      <c r="BY62" s="178">
        <f t="shared" si="44"/>
        <v>-0.2402531476832209</v>
      </c>
      <c r="BZ62" s="178">
        <f t="shared" si="45"/>
        <v>-4.3716344376093834E-2</v>
      </c>
      <c r="CA62" s="178">
        <f t="shared" si="46"/>
        <v>-4.4440070566136726E-2</v>
      </c>
      <c r="CB62" s="178">
        <f t="shared" si="47"/>
        <v>-3.4837077726720476E-2</v>
      </c>
      <c r="CC62" s="178">
        <f t="shared" si="48"/>
        <v>-1.0944573575873853E-2</v>
      </c>
      <c r="CD62" s="178">
        <f t="shared" si="49"/>
        <v>-1.1131507008951767E-2</v>
      </c>
      <c r="CE62" s="178">
        <f t="shared" si="50"/>
        <v>0</v>
      </c>
      <c r="CF62" s="178">
        <f t="shared" si="51"/>
        <v>-1.5338809109561062E-2</v>
      </c>
      <c r="CG62" s="178">
        <f t="shared" si="51"/>
        <v>1.2344318307064811E-2</v>
      </c>
    </row>
    <row r="63" spans="1:85" ht="15">
      <c r="A63" s="170">
        <v>37529</v>
      </c>
      <c r="B63" s="171"/>
      <c r="C63" s="172">
        <f t="shared" ca="1" si="28"/>
        <v>120.25340537795262</v>
      </c>
      <c r="D63" s="182">
        <v>171.41672877414808</v>
      </c>
      <c r="E63" s="173">
        <v>133.99500000000023</v>
      </c>
      <c r="F63" s="173">
        <v>133.99500000000023</v>
      </c>
      <c r="G63" s="173">
        <v>140.89464239926195</v>
      </c>
      <c r="H63" s="176">
        <v>77.082000000000733</v>
      </c>
      <c r="I63" s="176">
        <v>102.87016026095593</v>
      </c>
      <c r="J63" s="176">
        <v>140.22981912737552</v>
      </c>
      <c r="K63" s="176">
        <v>95.516262960899155</v>
      </c>
      <c r="L63" s="176">
        <v>74.206221936300096</v>
      </c>
      <c r="M63" s="176">
        <v>106.62200651141555</v>
      </c>
      <c r="N63" s="176">
        <v>121.69299277199367</v>
      </c>
      <c r="O63" s="176">
        <v>130.11718227854564</v>
      </c>
      <c r="P63" s="176">
        <v>142.05859525495384</v>
      </c>
      <c r="Q63" s="173">
        <v>131.48219156593944</v>
      </c>
      <c r="R63" s="173">
        <v>136.54965866476894</v>
      </c>
      <c r="S63" s="173">
        <v>135.03201594922118</v>
      </c>
      <c r="T63" s="173">
        <v>131.0551439717066</v>
      </c>
      <c r="U63" s="173">
        <v>181.61</v>
      </c>
      <c r="X63" s="174">
        <f>SUMPRODUCT($AD$2:$AP$2,'monthly price-series'!AD63:AP63)</f>
        <v>0</v>
      </c>
      <c r="Y63" s="175">
        <f ca="1">SUMPRODUCT($AA$3:$AQ$3,'monthly price-series'!AA63:AQ63)</f>
        <v>-1.9957445563705854E-2</v>
      </c>
      <c r="Z63" s="184">
        <f t="shared" si="29"/>
        <v>-2.1210233998540145E-2</v>
      </c>
      <c r="AA63" s="173">
        <f t="shared" si="53"/>
        <v>9.2340832573870827E-3</v>
      </c>
      <c r="AB63" s="173">
        <f t="shared" si="53"/>
        <v>9.2340832573870827E-3</v>
      </c>
      <c r="AC63" s="173">
        <f t="shared" si="53"/>
        <v>7.9270221371053589E-3</v>
      </c>
      <c r="AD63" s="173">
        <f t="shared" si="52"/>
        <v>-1.654779979331197E-2</v>
      </c>
      <c r="AE63" s="173">
        <f t="shared" si="52"/>
        <v>-1.3062335232587294E-2</v>
      </c>
      <c r="AF63" s="173">
        <f t="shared" si="52"/>
        <v>-1.3092739114053648E-2</v>
      </c>
      <c r="AG63" s="173">
        <f t="shared" si="52"/>
        <v>-0.10616455961419824</v>
      </c>
      <c r="AH63" s="173">
        <f t="shared" si="52"/>
        <v>-0.1129808385038529</v>
      </c>
      <c r="AI63" s="173">
        <f t="shared" si="52"/>
        <v>-8.3765529459219723E-2</v>
      </c>
      <c r="AJ63" s="173">
        <f t="shared" si="52"/>
        <v>-2.7425560806341225E-2</v>
      </c>
      <c r="AK63" s="173">
        <f t="shared" si="52"/>
        <v>-2.3821613937836016E-2</v>
      </c>
      <c r="AL63" s="173">
        <f t="shared" si="52"/>
        <v>3.8420681259546445E-2</v>
      </c>
      <c r="AM63" s="173">
        <f t="shared" si="52"/>
        <v>3.0215396888710212E-3</v>
      </c>
      <c r="AN63" s="173">
        <f t="shared" si="52"/>
        <v>5.9866666666665621E-3</v>
      </c>
      <c r="AO63" s="173">
        <f t="shared" si="33"/>
        <v>2.3267135855796341E-2</v>
      </c>
      <c r="AP63" s="173">
        <f t="shared" si="33"/>
        <v>-5.7000000000000418E-3</v>
      </c>
      <c r="AQ63" s="173">
        <f t="shared" si="30"/>
        <v>-1.1377245508981901E-2</v>
      </c>
      <c r="AS63" s="177"/>
      <c r="AT63" s="177">
        <f ca="1">MAX(C$7:C63)</f>
        <v>127.39459380097152</v>
      </c>
      <c r="AU63" s="177"/>
      <c r="AV63" s="173">
        <f>MAX(E$7:E63)</f>
        <v>133.99500000000023</v>
      </c>
      <c r="AW63" s="173">
        <f>MAX(F$7:F63)</f>
        <v>133.99500000000023</v>
      </c>
      <c r="AX63" s="173">
        <f>MAX(G$7:G63)</f>
        <v>140.89464239926195</v>
      </c>
      <c r="AY63" s="173">
        <f>MAX(H$7:H63)</f>
        <v>115.79100000000038</v>
      </c>
      <c r="AZ63" s="173">
        <f>MAX(I$7:I63)</f>
        <v>111.26967805984964</v>
      </c>
      <c r="BA63" s="173">
        <f>MAX(J$7:J63)</f>
        <v>144.46292684792158</v>
      </c>
      <c r="BB63" s="173">
        <f>MAX(K$7:K63)</f>
        <v>171.28008974595704</v>
      </c>
      <c r="BC63" s="173">
        <f>MAX(L$7:L63)</f>
        <v>138.23593391343735</v>
      </c>
      <c r="BD63" s="173">
        <f>MAX(M$7:M63)</f>
        <v>153.16915449188662</v>
      </c>
      <c r="BE63" s="173">
        <f>MAX(N$7:N63)</f>
        <v>130.84465525009591</v>
      </c>
      <c r="BF63" s="173">
        <f>MAX(O$7:O63)</f>
        <v>139.49143199957282</v>
      </c>
      <c r="BG63" s="173">
        <f>MAX(P$7:P63)</f>
        <v>142.05859525495384</v>
      </c>
      <c r="BH63" s="173">
        <f>MAX(Q$7:Q63)</f>
        <v>132.53666698620455</v>
      </c>
      <c r="BI63" s="173">
        <f>MAX(R$7:R63)</f>
        <v>137.26501266533123</v>
      </c>
      <c r="BJ63" s="173">
        <f>MAX(S$7:S63)</f>
        <v>135.03201594922118</v>
      </c>
      <c r="BK63" s="173">
        <f>MAX(T$7:T63)</f>
        <v>133.85968889909154</v>
      </c>
      <c r="BL63" s="173">
        <v>183.7</v>
      </c>
      <c r="BO63" s="178"/>
      <c r="BP63" s="178">
        <f t="shared" ca="1" si="35"/>
        <v>-5.6055663038382747E-2</v>
      </c>
      <c r="BQ63" s="178">
        <f t="shared" si="36"/>
        <v>0</v>
      </c>
      <c r="BR63" s="178">
        <f t="shared" si="37"/>
        <v>0</v>
      </c>
      <c r="BS63" s="178">
        <f t="shared" si="38"/>
        <v>0</v>
      </c>
      <c r="BT63" s="178">
        <f t="shared" si="39"/>
        <v>-0.33430059331035678</v>
      </c>
      <c r="BU63" s="178">
        <f t="shared" si="40"/>
        <v>-7.5487931171830891E-2</v>
      </c>
      <c r="BV63" s="178">
        <f t="shared" si="41"/>
        <v>-2.9302380983892973E-2</v>
      </c>
      <c r="BW63" s="178">
        <f t="shared" si="42"/>
        <v>-0.44233878495411194</v>
      </c>
      <c r="BX63" s="178">
        <f t="shared" si="43"/>
        <v>-0.46319151731728697</v>
      </c>
      <c r="BY63" s="178">
        <f t="shared" si="44"/>
        <v>-0.30389374502251154</v>
      </c>
      <c r="BZ63" s="178">
        <f t="shared" si="45"/>
        <v>-6.9942959921517542E-2</v>
      </c>
      <c r="CA63" s="178">
        <f t="shared" si="46"/>
        <v>-6.7203050299576045E-2</v>
      </c>
      <c r="CB63" s="178">
        <f t="shared" si="47"/>
        <v>0</v>
      </c>
      <c r="CC63" s="178">
        <f t="shared" si="48"/>
        <v>-7.9561033504401031E-3</v>
      </c>
      <c r="CD63" s="178">
        <f t="shared" si="49"/>
        <v>-5.2114809642454614E-3</v>
      </c>
      <c r="CE63" s="178">
        <f t="shared" si="50"/>
        <v>0</v>
      </c>
      <c r="CF63" s="178">
        <f t="shared" si="51"/>
        <v>-2.0951377897636604E-2</v>
      </c>
      <c r="CG63" s="178">
        <f t="shared" si="51"/>
        <v>-1.1377245508981901E-2</v>
      </c>
    </row>
    <row r="64" spans="1:85" ht="15">
      <c r="A64" s="170">
        <v>37560</v>
      </c>
      <c r="B64" s="171"/>
      <c r="C64" s="172">
        <f t="shared" ca="1" si="28"/>
        <v>123.21391569183109</v>
      </c>
      <c r="D64" s="182">
        <v>172.81417084268702</v>
      </c>
      <c r="E64" s="173">
        <v>137.21000000000024</v>
      </c>
      <c r="F64" s="173">
        <v>137.21000000000024</v>
      </c>
      <c r="G64" s="173">
        <v>142.365313376079</v>
      </c>
      <c r="H64" s="176">
        <v>78.240000000000762</v>
      </c>
      <c r="I64" s="176">
        <v>101.92348603035032</v>
      </c>
      <c r="J64" s="176">
        <v>146.62473073050089</v>
      </c>
      <c r="K64" s="176">
        <v>101.73547581142627</v>
      </c>
      <c r="L64" s="176">
        <v>78.899633447575468</v>
      </c>
      <c r="M64" s="176">
        <v>110.9924157533445</v>
      </c>
      <c r="N64" s="176">
        <v>124.6542683778474</v>
      </c>
      <c r="O64" s="176">
        <v>131.01034231078265</v>
      </c>
      <c r="P64" s="176">
        <v>135.61025815907061</v>
      </c>
      <c r="Q64" s="173">
        <v>131.12924731370197</v>
      </c>
      <c r="R64" s="173">
        <v>133.84825125085092</v>
      </c>
      <c r="S64" s="173">
        <v>130.39183809117117</v>
      </c>
      <c r="T64" s="173">
        <v>130.24915483628061</v>
      </c>
      <c r="U64" s="173">
        <v>177.49</v>
      </c>
      <c r="X64" s="174">
        <f>SUMPRODUCT($AD$2:$AP$2,'monthly price-series'!AD64:AP64)</f>
        <v>0</v>
      </c>
      <c r="Y64" s="175">
        <f ca="1">SUMPRODUCT($AA$3:$AQ$3,'monthly price-series'!AA64:AQ64)</f>
        <v>2.4618931202602473E-2</v>
      </c>
      <c r="Z64" s="184">
        <f t="shared" si="29"/>
        <v>8.152308578821094E-3</v>
      </c>
      <c r="AA64" s="173">
        <f t="shared" si="53"/>
        <v>2.3993432590768297E-2</v>
      </c>
      <c r="AB64" s="173">
        <f t="shared" si="53"/>
        <v>2.3993432590768297E-2</v>
      </c>
      <c r="AC64" s="173">
        <f t="shared" si="53"/>
        <v>1.0438090134396415E-2</v>
      </c>
      <c r="AD64" s="173">
        <f t="shared" si="52"/>
        <v>1.5022962559352621E-2</v>
      </c>
      <c r="AE64" s="173">
        <f t="shared" si="52"/>
        <v>-9.2026125769040582E-3</v>
      </c>
      <c r="AF64" s="173">
        <f t="shared" si="52"/>
        <v>4.5603079594053027E-2</v>
      </c>
      <c r="AG64" s="173">
        <f t="shared" si="52"/>
        <v>6.5111559620721668E-2</v>
      </c>
      <c r="AH64" s="173">
        <f t="shared" si="52"/>
        <v>6.324822082040879E-2</v>
      </c>
      <c r="AI64" s="173">
        <f t="shared" si="52"/>
        <v>4.0989748598109839E-2</v>
      </c>
      <c r="AJ64" s="173">
        <f t="shared" si="52"/>
        <v>2.4333986192631742E-2</v>
      </c>
      <c r="AK64" s="173">
        <f t="shared" si="52"/>
        <v>6.8642743148632918E-3</v>
      </c>
      <c r="AL64" s="173">
        <f t="shared" si="52"/>
        <v>-4.5392093905408146E-2</v>
      </c>
      <c r="AM64" s="173">
        <f t="shared" si="52"/>
        <v>-2.6843502381117016E-3</v>
      </c>
      <c r="AN64" s="173">
        <f t="shared" si="52"/>
        <v>-1.9783333333333385E-2</v>
      </c>
      <c r="AO64" s="173">
        <f t="shared" si="33"/>
        <v>-3.4363538346305587E-2</v>
      </c>
      <c r="AP64" s="173">
        <f t="shared" si="33"/>
        <v>-6.1499999999999489E-3</v>
      </c>
      <c r="AQ64" s="173">
        <f t="shared" si="30"/>
        <v>-2.2685975441880977E-2</v>
      </c>
      <c r="AS64" s="177"/>
      <c r="AT64" s="177">
        <f ca="1">MAX(C$7:C64)</f>
        <v>127.39459380097152</v>
      </c>
      <c r="AU64" s="177"/>
      <c r="AV64" s="173">
        <f>MAX(E$7:E64)</f>
        <v>137.21000000000024</v>
      </c>
      <c r="AW64" s="173">
        <f>MAX(F$7:F64)</f>
        <v>137.21000000000024</v>
      </c>
      <c r="AX64" s="173">
        <f>MAX(G$7:G64)</f>
        <v>142.365313376079</v>
      </c>
      <c r="AY64" s="173">
        <f>MAX(H$7:H64)</f>
        <v>115.79100000000038</v>
      </c>
      <c r="AZ64" s="173">
        <f>MAX(I$7:I64)</f>
        <v>111.26967805984964</v>
      </c>
      <c r="BA64" s="173">
        <f>MAX(J$7:J64)</f>
        <v>146.62473073050089</v>
      </c>
      <c r="BB64" s="173">
        <f>MAX(K$7:K64)</f>
        <v>171.28008974595704</v>
      </c>
      <c r="BC64" s="173">
        <f>MAX(L$7:L64)</f>
        <v>138.23593391343735</v>
      </c>
      <c r="BD64" s="173">
        <f>MAX(M$7:M64)</f>
        <v>153.16915449188662</v>
      </c>
      <c r="BE64" s="173">
        <f>MAX(N$7:N64)</f>
        <v>130.84465525009591</v>
      </c>
      <c r="BF64" s="173">
        <f>MAX(O$7:O64)</f>
        <v>139.49143199957282</v>
      </c>
      <c r="BG64" s="173">
        <f>MAX(P$7:P64)</f>
        <v>142.05859525495384</v>
      </c>
      <c r="BH64" s="173">
        <f>MAX(Q$7:Q64)</f>
        <v>132.53666698620455</v>
      </c>
      <c r="BI64" s="173">
        <f>MAX(R$7:R64)</f>
        <v>137.26501266533123</v>
      </c>
      <c r="BJ64" s="173">
        <f>MAX(S$7:S64)</f>
        <v>135.03201594922118</v>
      </c>
      <c r="BK64" s="173">
        <f>MAX(T$7:T64)</f>
        <v>133.85968889909154</v>
      </c>
      <c r="BL64" s="173">
        <v>181.61</v>
      </c>
      <c r="BO64" s="178"/>
      <c r="BP64" s="178">
        <f t="shared" ca="1" si="35"/>
        <v>-3.2816762347638556E-2</v>
      </c>
      <c r="BQ64" s="178">
        <f t="shared" si="36"/>
        <v>0</v>
      </c>
      <c r="BR64" s="178">
        <f t="shared" si="37"/>
        <v>0</v>
      </c>
      <c r="BS64" s="178">
        <f t="shared" si="38"/>
        <v>0</v>
      </c>
      <c r="BT64" s="178">
        <f t="shared" si="39"/>
        <v>-0.324299816047875</v>
      </c>
      <c r="BU64" s="178">
        <f t="shared" si="40"/>
        <v>-8.3995857563928591E-2</v>
      </c>
      <c r="BV64" s="178">
        <f t="shared" si="41"/>
        <v>0</v>
      </c>
      <c r="BW64" s="178">
        <f t="shared" si="42"/>
        <v>-0.40602859350248754</v>
      </c>
      <c r="BX64" s="178">
        <f t="shared" si="43"/>
        <v>-0.42923933586630214</v>
      </c>
      <c r="BY64" s="178">
        <f t="shared" si="44"/>
        <v>-0.27536052463341254</v>
      </c>
      <c r="BZ64" s="178">
        <f t="shared" si="45"/>
        <v>-4.7310964749887809E-2</v>
      </c>
      <c r="CA64" s="178">
        <f t="shared" si="46"/>
        <v>-6.0800076156764596E-2</v>
      </c>
      <c r="CB64" s="178">
        <f t="shared" si="47"/>
        <v>-4.5392093905408146E-2</v>
      </c>
      <c r="CC64" s="178">
        <f t="shared" si="48"/>
        <v>-1.0619096620628611E-2</v>
      </c>
      <c r="CD64" s="178">
        <f t="shared" si="49"/>
        <v>-2.4891713832502858E-2</v>
      </c>
      <c r="CE64" s="178">
        <f t="shared" si="50"/>
        <v>-3.4363538346305587E-2</v>
      </c>
      <c r="CF64" s="178">
        <f t="shared" si="51"/>
        <v>-2.6972526923566092E-2</v>
      </c>
      <c r="CG64" s="178">
        <f t="shared" si="51"/>
        <v>-2.2685975441880977E-2</v>
      </c>
    </row>
    <row r="65" spans="1:85" ht="15">
      <c r="A65" s="170">
        <v>37589</v>
      </c>
      <c r="B65" s="171"/>
      <c r="C65" s="172">
        <f t="shared" ca="1" si="28"/>
        <v>125.23979284822001</v>
      </c>
      <c r="D65" s="182">
        <v>179.23612702601201</v>
      </c>
      <c r="E65" s="173">
        <v>135.84100000000024</v>
      </c>
      <c r="F65" s="173">
        <v>135.84100000000024</v>
      </c>
      <c r="G65" s="173">
        <v>140.70580169498345</v>
      </c>
      <c r="H65" s="176">
        <v>82.24700000000081</v>
      </c>
      <c r="I65" s="176">
        <v>107.81981279251168</v>
      </c>
      <c r="J65" s="176">
        <v>150.57805310185691</v>
      </c>
      <c r="K65" s="176">
        <v>107.05114391392395</v>
      </c>
      <c r="L65" s="176">
        <v>83.92244045973851</v>
      </c>
      <c r="M65" s="176">
        <v>119.64791107898962</v>
      </c>
      <c r="N65" s="176">
        <v>125.71922683428414</v>
      </c>
      <c r="O65" s="176">
        <v>132.51053683705894</v>
      </c>
      <c r="P65" s="176">
        <v>135.77785764272741</v>
      </c>
      <c r="Q65" s="173">
        <v>131.53317240237376</v>
      </c>
      <c r="R65" s="173">
        <v>132.78103452754414</v>
      </c>
      <c r="S65" s="173">
        <v>128.42922451791657</v>
      </c>
      <c r="T65" s="173">
        <v>128.63927528250417</v>
      </c>
      <c r="U65" s="173">
        <v>176.55</v>
      </c>
      <c r="X65" s="174">
        <f>SUMPRODUCT($AD$2:$AP$2,'monthly price-series'!AD65:AP65)</f>
        <v>0</v>
      </c>
      <c r="Y65" s="175">
        <f ca="1">SUMPRODUCT($AA$3:$AQ$3,'monthly price-series'!AA65:AQ65)</f>
        <v>1.6441950935605538E-2</v>
      </c>
      <c r="Z65" s="184">
        <f t="shared" si="29"/>
        <v>3.7161050809721555E-2</v>
      </c>
      <c r="AA65" s="173">
        <f t="shared" si="53"/>
        <v>-9.9774068945411958E-3</v>
      </c>
      <c r="AB65" s="173">
        <f t="shared" si="53"/>
        <v>-9.9774068945411958E-3</v>
      </c>
      <c r="AC65" s="173">
        <f t="shared" si="53"/>
        <v>-1.1656713575389719E-2</v>
      </c>
      <c r="AD65" s="173">
        <f t="shared" si="52"/>
        <v>5.1214212678936714E-2</v>
      </c>
      <c r="AE65" s="173">
        <f t="shared" si="52"/>
        <v>5.7850520932982839E-2</v>
      </c>
      <c r="AF65" s="173">
        <f t="shared" si="52"/>
        <v>2.6962179924628859E-2</v>
      </c>
      <c r="AG65" s="173">
        <f t="shared" si="52"/>
        <v>5.2249896706146437E-2</v>
      </c>
      <c r="AH65" s="173">
        <f t="shared" si="52"/>
        <v>6.366071415908954E-2</v>
      </c>
      <c r="AI65" s="173">
        <f t="shared" si="52"/>
        <v>7.7982763659095386E-2</v>
      </c>
      <c r="AJ65" s="173">
        <f t="shared" si="52"/>
        <v>8.5432971553663847E-3</v>
      </c>
      <c r="AK65" s="173">
        <f t="shared" si="52"/>
        <v>1.1450962571470337E-2</v>
      </c>
      <c r="AL65" s="173">
        <f t="shared" si="52"/>
        <v>1.2358908974290643E-3</v>
      </c>
      <c r="AM65" s="173">
        <f t="shared" si="52"/>
        <v>3.0803584779639853E-3</v>
      </c>
      <c r="AN65" s="173">
        <f t="shared" si="52"/>
        <v>-7.9733333333333375E-3</v>
      </c>
      <c r="AO65" s="173">
        <f t="shared" si="33"/>
        <v>-1.5051659689637346E-2</v>
      </c>
      <c r="AP65" s="173">
        <f t="shared" si="33"/>
        <v>-1.2360000000000071E-2</v>
      </c>
      <c r="AQ65" s="173">
        <f t="shared" si="30"/>
        <v>-5.2960730181981957E-3</v>
      </c>
      <c r="AS65" s="177"/>
      <c r="AT65" s="177">
        <f ca="1">MAX(C$7:C65)</f>
        <v>127.39459380097152</v>
      </c>
      <c r="AU65" s="177"/>
      <c r="AV65" s="173">
        <f>MAX(E$7:E65)</f>
        <v>137.21000000000024</v>
      </c>
      <c r="AW65" s="173">
        <f>MAX(F$7:F65)</f>
        <v>137.21000000000024</v>
      </c>
      <c r="AX65" s="173">
        <f>MAX(G$7:G65)</f>
        <v>142.365313376079</v>
      </c>
      <c r="AY65" s="173">
        <f>MAX(H$7:H65)</f>
        <v>115.79100000000038</v>
      </c>
      <c r="AZ65" s="173">
        <f>MAX(I$7:I65)</f>
        <v>111.26967805984964</v>
      </c>
      <c r="BA65" s="173">
        <f>MAX(J$7:J65)</f>
        <v>150.57805310185691</v>
      </c>
      <c r="BB65" s="173">
        <f>MAX(K$7:K65)</f>
        <v>171.28008974595704</v>
      </c>
      <c r="BC65" s="173">
        <f>MAX(L$7:L65)</f>
        <v>138.23593391343735</v>
      </c>
      <c r="BD65" s="173">
        <f>MAX(M$7:M65)</f>
        <v>153.16915449188662</v>
      </c>
      <c r="BE65" s="173">
        <f>MAX(N$7:N65)</f>
        <v>130.84465525009591</v>
      </c>
      <c r="BF65" s="173">
        <f>MAX(O$7:O65)</f>
        <v>139.49143199957282</v>
      </c>
      <c r="BG65" s="173">
        <f>MAX(P$7:P65)</f>
        <v>142.05859525495384</v>
      </c>
      <c r="BH65" s="173">
        <f>MAX(Q$7:Q65)</f>
        <v>132.53666698620455</v>
      </c>
      <c r="BI65" s="173">
        <f>MAX(R$7:R65)</f>
        <v>137.26501266533123</v>
      </c>
      <c r="BJ65" s="173">
        <f>MAX(S$7:S65)</f>
        <v>135.03201594922118</v>
      </c>
      <c r="BK65" s="173">
        <f>MAX(T$7:T65)</f>
        <v>133.85968889909154</v>
      </c>
      <c r="BL65" s="173">
        <v>177.49</v>
      </c>
      <c r="BO65" s="178"/>
      <c r="BP65" s="178">
        <f t="shared" ca="1" si="35"/>
        <v>-1.6914383008418386E-2</v>
      </c>
      <c r="BQ65" s="178">
        <f t="shared" si="36"/>
        <v>-9.9774068945411958E-3</v>
      </c>
      <c r="BR65" s="178">
        <f t="shared" si="37"/>
        <v>-9.9774068945411958E-3</v>
      </c>
      <c r="BS65" s="178">
        <f t="shared" si="38"/>
        <v>-1.1656713575389719E-2</v>
      </c>
      <c r="BT65" s="178">
        <f t="shared" si="39"/>
        <v>-0.28969436311975422</v>
      </c>
      <c r="BU65" s="178">
        <f t="shared" si="40"/>
        <v>-3.1004540747231645E-2</v>
      </c>
      <c r="BV65" s="178">
        <f t="shared" si="41"/>
        <v>0</v>
      </c>
      <c r="BW65" s="178">
        <f t="shared" si="42"/>
        <v>-0.37499364886658798</v>
      </c>
      <c r="BX65" s="178">
        <f t="shared" si="43"/>
        <v>-0.39290430437363472</v>
      </c>
      <c r="BY65" s="178">
        <f t="shared" si="44"/>
        <v>-0.21885113568784906</v>
      </c>
      <c r="BZ65" s="178">
        <f t="shared" si="45"/>
        <v>-3.9171859225086779E-2</v>
      </c>
      <c r="CA65" s="178">
        <f t="shared" si="46"/>
        <v>-5.0045332981707914E-2</v>
      </c>
      <c r="CB65" s="178">
        <f t="shared" si="47"/>
        <v>-4.4212302683652019E-2</v>
      </c>
      <c r="CC65" s="178">
        <f t="shared" si="48"/>
        <v>-7.5714487669682968E-3</v>
      </c>
      <c r="CD65" s="178">
        <f t="shared" si="49"/>
        <v>-3.2666577234211708E-2</v>
      </c>
      <c r="CE65" s="178">
        <f t="shared" si="50"/>
        <v>-4.8897969751022535E-2</v>
      </c>
      <c r="CF65" s="178">
        <f t="shared" si="51"/>
        <v>-3.8999146490790879E-2</v>
      </c>
      <c r="CG65" s="178">
        <f t="shared" si="51"/>
        <v>-5.2960730181981957E-3</v>
      </c>
    </row>
    <row r="66" spans="1:85" ht="15">
      <c r="A66" s="170">
        <v>37621</v>
      </c>
      <c r="B66" s="171"/>
      <c r="C66" s="172">
        <f t="shared" ca="1" si="28"/>
        <v>123.92380456974261</v>
      </c>
      <c r="D66" s="182">
        <v>184.01743221513684</v>
      </c>
      <c r="E66" s="173">
        <v>134.8420000000003</v>
      </c>
      <c r="F66" s="173">
        <v>134.8420000000003</v>
      </c>
      <c r="G66" s="173">
        <v>140.29233895134405</v>
      </c>
      <c r="H66" s="176">
        <v>84.050000000000765</v>
      </c>
      <c r="I66" s="176">
        <v>109.01911076443052</v>
      </c>
      <c r="J66" s="176">
        <v>154.33380495328387</v>
      </c>
      <c r="K66" s="176">
        <v>99.564470022375474</v>
      </c>
      <c r="L66" s="176">
        <v>76.79785722355534</v>
      </c>
      <c r="M66" s="176">
        <v>112.73224635139189</v>
      </c>
      <c r="N66" s="176">
        <v>125.23246426183539</v>
      </c>
      <c r="O66" s="176">
        <v>130.27683481108787</v>
      </c>
      <c r="P66" s="176">
        <v>145.55272626232991</v>
      </c>
      <c r="Q66" s="173">
        <v>132.78721383192871</v>
      </c>
      <c r="R66" s="173">
        <v>136.87157559788935</v>
      </c>
      <c r="S66" s="173">
        <v>134.19020447797482</v>
      </c>
      <c r="T66" s="173">
        <v>128.87211237076551</v>
      </c>
      <c r="U66" s="173">
        <v>178.88</v>
      </c>
      <c r="X66" s="174">
        <f>SUMPRODUCT($AD$2:$AP$2,'monthly price-series'!AD66:AP66)</f>
        <v>0</v>
      </c>
      <c r="Y66" s="175">
        <f ca="1">SUMPRODUCT($AA$3:$AQ$3,'monthly price-series'!AA66:AQ66)</f>
        <v>-1.0507748763783542E-2</v>
      </c>
      <c r="Z66" s="184">
        <f t="shared" si="29"/>
        <v>2.6676012634612025E-2</v>
      </c>
      <c r="AA66" s="173">
        <f t="shared" si="53"/>
        <v>-7.3541861440944685E-3</v>
      </c>
      <c r="AB66" s="173">
        <f t="shared" si="53"/>
        <v>-7.3541861440944685E-3</v>
      </c>
      <c r="AC66" s="173">
        <f t="shared" si="53"/>
        <v>-2.9384910832297322E-3</v>
      </c>
      <c r="AD66" s="173">
        <f t="shared" si="52"/>
        <v>2.1921772222694286E-2</v>
      </c>
      <c r="AE66" s="173">
        <f t="shared" si="52"/>
        <v>1.1123168746608436E-2</v>
      </c>
      <c r="AF66" s="173">
        <f t="shared" si="52"/>
        <v>2.4942226134949601E-2</v>
      </c>
      <c r="AG66" s="173">
        <f t="shared" si="52"/>
        <v>-6.9935487074927916E-2</v>
      </c>
      <c r="AH66" s="173">
        <f t="shared" si="52"/>
        <v>-8.4894852880275373E-2</v>
      </c>
      <c r="AI66" s="173">
        <f t="shared" si="52"/>
        <v>-5.7800129272897363E-2</v>
      </c>
      <c r="AJ66" s="173">
        <f t="shared" si="52"/>
        <v>-3.8718228285827458E-3</v>
      </c>
      <c r="AK66" s="173">
        <f t="shared" si="52"/>
        <v>-1.6856787990510769E-2</v>
      </c>
      <c r="AL66" s="173">
        <f t="shared" si="52"/>
        <v>7.1991625065429554E-2</v>
      </c>
      <c r="AM66" s="173">
        <f t="shared" si="52"/>
        <v>9.5340316564303737E-3</v>
      </c>
      <c r="AN66" s="173">
        <f t="shared" si="52"/>
        <v>3.0806666666666673E-2</v>
      </c>
      <c r="AO66" s="173">
        <f t="shared" si="33"/>
        <v>4.4857235428175948E-2</v>
      </c>
      <c r="AP66" s="173">
        <f t="shared" si="33"/>
        <v>1.8100000000000128E-3</v>
      </c>
      <c r="AQ66" s="173">
        <f t="shared" si="30"/>
        <v>1.3197394505805629E-2</v>
      </c>
      <c r="AS66" s="177"/>
      <c r="AT66" s="177">
        <f ca="1">MAX(C$7:C66)</f>
        <v>127.39459380097152</v>
      </c>
      <c r="AU66" s="177"/>
      <c r="AV66" s="173">
        <f>MAX(E$7:E66)</f>
        <v>137.21000000000024</v>
      </c>
      <c r="AW66" s="173">
        <f>MAX(F$7:F66)</f>
        <v>137.21000000000024</v>
      </c>
      <c r="AX66" s="173">
        <f>MAX(G$7:G66)</f>
        <v>142.365313376079</v>
      </c>
      <c r="AY66" s="173">
        <f>MAX(H$7:H66)</f>
        <v>115.79100000000038</v>
      </c>
      <c r="AZ66" s="173">
        <f>MAX(I$7:I66)</f>
        <v>111.26967805984964</v>
      </c>
      <c r="BA66" s="173">
        <f>MAX(J$7:J66)</f>
        <v>154.33380495328387</v>
      </c>
      <c r="BB66" s="173">
        <f>MAX(K$7:K66)</f>
        <v>171.28008974595704</v>
      </c>
      <c r="BC66" s="173">
        <f>MAX(L$7:L66)</f>
        <v>138.23593391343735</v>
      </c>
      <c r="BD66" s="173">
        <f>MAX(M$7:M66)</f>
        <v>153.16915449188662</v>
      </c>
      <c r="BE66" s="173">
        <f>MAX(N$7:N66)</f>
        <v>130.84465525009591</v>
      </c>
      <c r="BF66" s="173">
        <f>MAX(O$7:O66)</f>
        <v>139.49143199957282</v>
      </c>
      <c r="BG66" s="173">
        <f>MAX(P$7:P66)</f>
        <v>145.55272626232991</v>
      </c>
      <c r="BH66" s="173">
        <f>MAX(Q$7:Q66)</f>
        <v>132.78721383192871</v>
      </c>
      <c r="BI66" s="173">
        <f>MAX(R$7:R66)</f>
        <v>137.26501266533123</v>
      </c>
      <c r="BJ66" s="173">
        <f>MAX(S$7:S66)</f>
        <v>135.03201594922118</v>
      </c>
      <c r="BK66" s="173">
        <f>MAX(T$7:T66)</f>
        <v>133.85968889909154</v>
      </c>
      <c r="BL66" s="173">
        <v>176.55</v>
      </c>
      <c r="BO66" s="178"/>
      <c r="BP66" s="178">
        <f t="shared" ca="1" si="35"/>
        <v>-2.7244399685055064E-2</v>
      </c>
      <c r="BQ66" s="178">
        <f t="shared" si="36"/>
        <v>-1.7258217331097836E-2</v>
      </c>
      <c r="BR66" s="178">
        <f t="shared" si="37"/>
        <v>-1.7258217331097836E-2</v>
      </c>
      <c r="BS66" s="178">
        <f t="shared" si="38"/>
        <v>-1.4560951509718405E-2</v>
      </c>
      <c r="BT66" s="178">
        <f t="shared" si="39"/>
        <v>-0.27412320473956969</v>
      </c>
      <c r="BU66" s="178">
        <f t="shared" si="40"/>
        <v>-2.0226240739265766E-2</v>
      </c>
      <c r="BV66" s="178">
        <f t="shared" si="41"/>
        <v>0</v>
      </c>
      <c r="BW66" s="178">
        <f t="shared" si="42"/>
        <v>-0.41870377245802659</v>
      </c>
      <c r="BX66" s="178">
        <f t="shared" si="43"/>
        <v>-0.44444360413808343</v>
      </c>
      <c r="BY66" s="178">
        <f t="shared" si="44"/>
        <v>-0.26400164102646834</v>
      </c>
      <c r="BZ66" s="178">
        <f t="shared" si="45"/>
        <v>-4.2892015554883804E-2</v>
      </c>
      <c r="CA66" s="178">
        <f t="shared" si="46"/>
        <v>-6.605851740423152E-2</v>
      </c>
      <c r="CB66" s="178">
        <f t="shared" si="47"/>
        <v>0</v>
      </c>
      <c r="CC66" s="178">
        <f t="shared" si="48"/>
        <v>0</v>
      </c>
      <c r="CD66" s="178">
        <f t="shared" si="49"/>
        <v>-2.8662589235403158E-3</v>
      </c>
      <c r="CE66" s="178">
        <f t="shared" si="50"/>
        <v>-6.2341620639280284E-3</v>
      </c>
      <c r="CF66" s="178">
        <f t="shared" si="51"/>
        <v>-3.7259734945939198E-2</v>
      </c>
      <c r="CG66" s="178">
        <f t="shared" si="51"/>
        <v>1.3197394505805629E-2</v>
      </c>
    </row>
    <row r="67" spans="1:85" ht="15">
      <c r="A67" s="170">
        <v>37652</v>
      </c>
      <c r="B67" s="171"/>
      <c r="C67" s="172">
        <f t="shared" ca="1" si="28"/>
        <v>124.12504033787187</v>
      </c>
      <c r="D67" s="182">
        <v>184.79966542401007</v>
      </c>
      <c r="E67" s="173">
        <v>135.39500000000032</v>
      </c>
      <c r="F67" s="173">
        <v>135.39500000000032</v>
      </c>
      <c r="G67" s="173">
        <v>142.10994090904219</v>
      </c>
      <c r="H67" s="176">
        <v>87.373000000000815</v>
      </c>
      <c r="I67" s="176">
        <v>111.41682030917596</v>
      </c>
      <c r="J67" s="176">
        <v>156.54968005841272</v>
      </c>
      <c r="K67" s="176">
        <v>95.174451372979249</v>
      </c>
      <c r="L67" s="176">
        <v>74.584592566669329</v>
      </c>
      <c r="M67" s="176">
        <v>108.85974283164683</v>
      </c>
      <c r="N67" s="176">
        <v>123.01448530264136</v>
      </c>
      <c r="O67" s="176">
        <v>127.49763224392269</v>
      </c>
      <c r="P67" s="176">
        <v>157.6188283293921</v>
      </c>
      <c r="Q67" s="173">
        <v>133.98766002318089</v>
      </c>
      <c r="R67" s="173">
        <v>139.86450071762985</v>
      </c>
      <c r="S67" s="173">
        <v>137.97310972859526</v>
      </c>
      <c r="T67" s="173">
        <v>128.83602817930171</v>
      </c>
      <c r="U67" s="173">
        <v>181.14</v>
      </c>
      <c r="X67" s="174">
        <f>SUMPRODUCT($AD$2:$AP$2,'monthly price-series'!AD67:AP67)</f>
        <v>0</v>
      </c>
      <c r="Y67" s="175">
        <f ca="1">SUMPRODUCT($AA$3:$AQ$3,'monthly price-series'!AA67:AQ67)</f>
        <v>1.6238669303928325E-3</v>
      </c>
      <c r="Z67" s="184">
        <f t="shared" si="29"/>
        <v>4.2508647113319083E-3</v>
      </c>
      <c r="AA67" s="173">
        <f t="shared" si="53"/>
        <v>4.1010960976552149E-3</v>
      </c>
      <c r="AB67" s="173">
        <f t="shared" si="53"/>
        <v>4.1010960976552149E-3</v>
      </c>
      <c r="AC67" s="173">
        <f t="shared" si="53"/>
        <v>1.295581762542659E-2</v>
      </c>
      <c r="AD67" s="173">
        <f t="shared" si="52"/>
        <v>3.9535990481856277E-2</v>
      </c>
      <c r="AE67" s="173">
        <f t="shared" si="52"/>
        <v>2.1993479197664999E-2</v>
      </c>
      <c r="AF67" s="173">
        <f t="shared" si="52"/>
        <v>1.4357678188518581E-2</v>
      </c>
      <c r="AG67" s="173">
        <f t="shared" si="52"/>
        <v>-4.4092221335679693E-2</v>
      </c>
      <c r="AH67" s="173">
        <f t="shared" si="52"/>
        <v>-2.8819354301035906E-2</v>
      </c>
      <c r="AI67" s="173">
        <f t="shared" si="52"/>
        <v>-3.4351338193637025E-2</v>
      </c>
      <c r="AJ67" s="173">
        <f t="shared" si="52"/>
        <v>-1.7710894473470466E-2</v>
      </c>
      <c r="AK67" s="173">
        <f t="shared" si="52"/>
        <v>-2.133305258141437E-2</v>
      </c>
      <c r="AL67" s="173">
        <f t="shared" si="52"/>
        <v>8.2898495802238945E-2</v>
      </c>
      <c r="AM67" s="173">
        <f t="shared" si="52"/>
        <v>9.0403748720235284E-3</v>
      </c>
      <c r="AN67" s="173">
        <f t="shared" si="52"/>
        <v>2.1866666666666604E-2</v>
      </c>
      <c r="AO67" s="173">
        <f t="shared" si="33"/>
        <v>2.8190621404421128E-2</v>
      </c>
      <c r="AP67" s="173">
        <f t="shared" si="33"/>
        <v>-2.7999999999988987E-4</v>
      </c>
      <c r="AQ67" s="173">
        <f t="shared" si="30"/>
        <v>1.2634168157423921E-2</v>
      </c>
      <c r="AS67" s="177"/>
      <c r="AT67" s="177">
        <f ca="1">MAX(C$7:C67)</f>
        <v>127.39459380097152</v>
      </c>
      <c r="AU67" s="177"/>
      <c r="AV67" s="173">
        <f>MAX(E$7:E67)</f>
        <v>137.21000000000024</v>
      </c>
      <c r="AW67" s="173">
        <f>MAX(F$7:F67)</f>
        <v>137.21000000000024</v>
      </c>
      <c r="AX67" s="173">
        <f>MAX(G$7:G67)</f>
        <v>142.365313376079</v>
      </c>
      <c r="AY67" s="173">
        <f>MAX(H$7:H67)</f>
        <v>115.79100000000038</v>
      </c>
      <c r="AZ67" s="173">
        <f>MAX(I$7:I67)</f>
        <v>111.41682030917596</v>
      </c>
      <c r="BA67" s="173">
        <f>MAX(J$7:J67)</f>
        <v>156.54968005841272</v>
      </c>
      <c r="BB67" s="173">
        <f>MAX(K$7:K67)</f>
        <v>171.28008974595704</v>
      </c>
      <c r="BC67" s="173">
        <f>MAX(L$7:L67)</f>
        <v>138.23593391343735</v>
      </c>
      <c r="BD67" s="173">
        <f>MAX(M$7:M67)</f>
        <v>153.16915449188662</v>
      </c>
      <c r="BE67" s="173">
        <f>MAX(N$7:N67)</f>
        <v>130.84465525009591</v>
      </c>
      <c r="BF67" s="173">
        <f>MAX(O$7:O67)</f>
        <v>139.49143199957282</v>
      </c>
      <c r="BG67" s="173">
        <f>MAX(P$7:P67)</f>
        <v>157.6188283293921</v>
      </c>
      <c r="BH67" s="173">
        <f>MAX(Q$7:Q67)</f>
        <v>133.98766002318089</v>
      </c>
      <c r="BI67" s="173">
        <f>MAX(R$7:R67)</f>
        <v>139.86450071762985</v>
      </c>
      <c r="BJ67" s="173">
        <f>MAX(S$7:S67)</f>
        <v>137.97310972859526</v>
      </c>
      <c r="BK67" s="173">
        <f>MAX(T$7:T67)</f>
        <v>133.85968889909154</v>
      </c>
      <c r="BL67" s="173">
        <v>178.88</v>
      </c>
      <c r="BO67" s="178"/>
      <c r="BP67" s="178">
        <f t="shared" ca="1" si="35"/>
        <v>-2.5664774034349337E-2</v>
      </c>
      <c r="BQ67" s="178">
        <f t="shared" si="36"/>
        <v>-1.3227898841191672E-2</v>
      </c>
      <c r="BR67" s="178">
        <f t="shared" si="37"/>
        <v>-1.3227898841191672E-2</v>
      </c>
      <c r="BS67" s="178">
        <f t="shared" si="38"/>
        <v>-1.7937829165044076E-3</v>
      </c>
      <c r="BT67" s="178">
        <f t="shared" si="39"/>
        <v>-0.24542494667115297</v>
      </c>
      <c r="BU67" s="178">
        <f t="shared" si="40"/>
        <v>0</v>
      </c>
      <c r="BV67" s="178">
        <f t="shared" si="41"/>
        <v>0</v>
      </c>
      <c r="BW67" s="178">
        <f t="shared" si="42"/>
        <v>-0.44433441438440291</v>
      </c>
      <c r="BX67" s="178">
        <f t="shared" si="43"/>
        <v>-0.46045438074463457</v>
      </c>
      <c r="BY67" s="178">
        <f t="shared" si="44"/>
        <v>-0.28928416956552999</v>
      </c>
      <c r="BZ67" s="178">
        <f t="shared" si="45"/>
        <v>-5.9843254067107263E-2</v>
      </c>
      <c r="CA67" s="178">
        <f t="shared" si="46"/>
        <v>-8.5982340160411133E-2</v>
      </c>
      <c r="CB67" s="178">
        <f t="shared" si="47"/>
        <v>0</v>
      </c>
      <c r="CC67" s="178">
        <f t="shared" si="48"/>
        <v>0</v>
      </c>
      <c r="CD67" s="178">
        <f t="shared" si="49"/>
        <v>0</v>
      </c>
      <c r="CE67" s="178">
        <f t="shared" si="50"/>
        <v>0</v>
      </c>
      <c r="CF67" s="178">
        <f t="shared" si="51"/>
        <v>-3.7529302220154236E-2</v>
      </c>
      <c r="CG67" s="178">
        <f t="shared" si="51"/>
        <v>1.2634168157423921E-2</v>
      </c>
    </row>
    <row r="68" spans="1:85" ht="15">
      <c r="A68" s="170">
        <v>37680</v>
      </c>
      <c r="B68" s="171"/>
      <c r="C68" s="172">
        <f t="shared" ca="1" si="28"/>
        <v>124.26186362060753</v>
      </c>
      <c r="D68" s="182">
        <v>181.70546172237812</v>
      </c>
      <c r="E68" s="173">
        <v>135.70100000000028</v>
      </c>
      <c r="F68" s="173">
        <v>135.70100000000028</v>
      </c>
      <c r="G68" s="173">
        <v>142.89962370900159</v>
      </c>
      <c r="H68" s="176">
        <v>88.244000000000852</v>
      </c>
      <c r="I68" s="176">
        <v>112.7153949794355</v>
      </c>
      <c r="J68" s="176">
        <v>159.924278568765</v>
      </c>
      <c r="K68" s="176">
        <v>93.147854642116357</v>
      </c>
      <c r="L68" s="176">
        <v>72.227425936039168</v>
      </c>
      <c r="M68" s="176">
        <v>105.43435714194513</v>
      </c>
      <c r="N68" s="176">
        <v>122.75194678055566</v>
      </c>
      <c r="O68" s="176">
        <v>127.75418369938025</v>
      </c>
      <c r="P68" s="176">
        <v>166.94181479685665</v>
      </c>
      <c r="Q68" s="173">
        <v>133.98766002318089</v>
      </c>
      <c r="R68" s="173">
        <v>142.06969767894449</v>
      </c>
      <c r="S68" s="173">
        <v>141.45256390611382</v>
      </c>
      <c r="T68" s="173">
        <v>128.18154115615087</v>
      </c>
      <c r="U68" s="173">
        <v>182.94</v>
      </c>
      <c r="X68" s="174">
        <f>SUMPRODUCT($AD$2:$AP$2,'monthly price-series'!AD68:AP68)</f>
        <v>0</v>
      </c>
      <c r="Y68" s="175">
        <f ca="1">SUMPRODUCT($AA$3:$AQ$3,'monthly price-series'!AA68:AQ68)</f>
        <v>1.1023020203112931E-3</v>
      </c>
      <c r="Z68" s="184">
        <f t="shared" si="29"/>
        <v>-1.6743556837792523E-2</v>
      </c>
      <c r="AA68" s="173">
        <f t="shared" si="53"/>
        <v>2.2600539163185793E-3</v>
      </c>
      <c r="AB68" s="173">
        <f t="shared" si="53"/>
        <v>2.2600539163185793E-3</v>
      </c>
      <c r="AC68" s="173">
        <f t="shared" si="53"/>
        <v>5.5568441933617589E-3</v>
      </c>
      <c r="AD68" s="173">
        <f t="shared" si="52"/>
        <v>9.9687546496060528E-3</v>
      </c>
      <c r="AE68" s="173">
        <f t="shared" si="52"/>
        <v>1.1655104378818769E-2</v>
      </c>
      <c r="AF68" s="173">
        <f t="shared" si="52"/>
        <v>2.1556086918179174E-2</v>
      </c>
      <c r="AG68" s="173">
        <f t="shared" si="52"/>
        <v>-2.1293495277643994E-2</v>
      </c>
      <c r="AH68" s="173">
        <f t="shared" si="52"/>
        <v>-3.1603935203147325E-2</v>
      </c>
      <c r="AI68" s="173">
        <f t="shared" si="52"/>
        <v>-3.1466046130561851E-2</v>
      </c>
      <c r="AJ68" s="173">
        <f t="shared" si="52"/>
        <v>-2.1342081905216755E-3</v>
      </c>
      <c r="AK68" s="173">
        <f t="shared" si="52"/>
        <v>2.0122056460368746E-3</v>
      </c>
      <c r="AL68" s="173">
        <f t="shared" si="52"/>
        <v>5.9148939033992515E-2</v>
      </c>
      <c r="AM68" s="173">
        <f t="shared" si="52"/>
        <v>0</v>
      </c>
      <c r="AN68" s="173">
        <f t="shared" si="52"/>
        <v>1.5766666666666741E-2</v>
      </c>
      <c r="AO68" s="173">
        <f t="shared" si="33"/>
        <v>2.5218350041996893E-2</v>
      </c>
      <c r="AP68" s="173">
        <f t="shared" si="33"/>
        <v>-5.0799999999998667E-3</v>
      </c>
      <c r="AQ68" s="173">
        <f t="shared" si="30"/>
        <v>9.9370652533952268E-3</v>
      </c>
      <c r="AS68" s="177"/>
      <c r="AT68" s="177">
        <f ca="1">MAX(C$7:C68)</f>
        <v>127.39459380097152</v>
      </c>
      <c r="AU68" s="177"/>
      <c r="AV68" s="173">
        <f>MAX(E$7:E68)</f>
        <v>137.21000000000024</v>
      </c>
      <c r="AW68" s="173">
        <f>MAX(F$7:F68)</f>
        <v>137.21000000000024</v>
      </c>
      <c r="AX68" s="173">
        <f>MAX(G$7:G68)</f>
        <v>142.89962370900159</v>
      </c>
      <c r="AY68" s="173">
        <f>MAX(H$7:H68)</f>
        <v>115.79100000000038</v>
      </c>
      <c r="AZ68" s="173">
        <f>MAX(I$7:I68)</f>
        <v>112.7153949794355</v>
      </c>
      <c r="BA68" s="173">
        <f>MAX(J$7:J68)</f>
        <v>159.924278568765</v>
      </c>
      <c r="BB68" s="173">
        <f>MAX(K$7:K68)</f>
        <v>171.28008974595704</v>
      </c>
      <c r="BC68" s="173">
        <f>MAX(L$7:L68)</f>
        <v>138.23593391343735</v>
      </c>
      <c r="BD68" s="173">
        <f>MAX(M$7:M68)</f>
        <v>153.16915449188662</v>
      </c>
      <c r="BE68" s="173">
        <f>MAX(N$7:N68)</f>
        <v>130.84465525009591</v>
      </c>
      <c r="BF68" s="173">
        <f>MAX(O$7:O68)</f>
        <v>139.49143199957282</v>
      </c>
      <c r="BG68" s="173">
        <f>MAX(P$7:P68)</f>
        <v>166.94181479685665</v>
      </c>
      <c r="BH68" s="173">
        <f>MAX(Q$7:Q68)</f>
        <v>133.98766002318089</v>
      </c>
      <c r="BI68" s="173">
        <f>MAX(R$7:R68)</f>
        <v>142.06969767894449</v>
      </c>
      <c r="BJ68" s="173">
        <f>MAX(S$7:S68)</f>
        <v>141.45256390611382</v>
      </c>
      <c r="BK68" s="173">
        <f>MAX(T$7:T68)</f>
        <v>133.85968889909154</v>
      </c>
      <c r="BL68" s="173">
        <v>181.14</v>
      </c>
      <c r="BO68" s="178"/>
      <c r="BP68" s="178">
        <f t="shared" ca="1" si="35"/>
        <v>-2.4590762346306898E-2</v>
      </c>
      <c r="BQ68" s="178">
        <f t="shared" si="36"/>
        <v>-1.0997740689453795E-2</v>
      </c>
      <c r="BR68" s="178">
        <f t="shared" si="37"/>
        <v>-1.0997740689453795E-2</v>
      </c>
      <c r="BS68" s="178">
        <f t="shared" si="38"/>
        <v>0</v>
      </c>
      <c r="BT68" s="178">
        <f t="shared" si="39"/>
        <v>-0.23790277309980429</v>
      </c>
      <c r="BU68" s="178">
        <f t="shared" si="40"/>
        <v>0</v>
      </c>
      <c r="BV68" s="178">
        <f t="shared" si="41"/>
        <v>0</v>
      </c>
      <c r="BW68" s="178">
        <f t="shared" si="42"/>
        <v>-0.45616647690765788</v>
      </c>
      <c r="BX68" s="178">
        <f t="shared" si="43"/>
        <v>-0.47750614553472309</v>
      </c>
      <c r="BY68" s="178">
        <f t="shared" si="44"/>
        <v>-0.31164758667170162</v>
      </c>
      <c r="BZ68" s="178">
        <f t="shared" si="45"/>
        <v>-6.1849744294651447E-2</v>
      </c>
      <c r="CA68" s="178">
        <f t="shared" si="46"/>
        <v>-8.4143148664704515E-2</v>
      </c>
      <c r="CB68" s="178">
        <f t="shared" si="47"/>
        <v>0</v>
      </c>
      <c r="CC68" s="178">
        <f t="shared" si="48"/>
        <v>0</v>
      </c>
      <c r="CD68" s="178">
        <f t="shared" si="49"/>
        <v>0</v>
      </c>
      <c r="CE68" s="178">
        <f t="shared" si="50"/>
        <v>0</v>
      </c>
      <c r="CF68" s="178">
        <f t="shared" si="51"/>
        <v>-4.2418653364875721E-2</v>
      </c>
      <c r="CG68" s="178">
        <f t="shared" si="51"/>
        <v>9.9370652533952268E-3</v>
      </c>
    </row>
    <row r="69" spans="1:85" ht="15">
      <c r="A69" s="170">
        <v>37711</v>
      </c>
      <c r="B69" s="171"/>
      <c r="C69" s="172">
        <f t="shared" ca="1" si="28"/>
        <v>123.51063043927442</v>
      </c>
      <c r="D69" s="182">
        <v>181.54393249247744</v>
      </c>
      <c r="E69" s="173">
        <v>134.28300000000027</v>
      </c>
      <c r="F69" s="173">
        <v>134.28300000000027</v>
      </c>
      <c r="G69" s="173">
        <v>140.39590861930179</v>
      </c>
      <c r="H69" s="176">
        <v>89.735000000000881</v>
      </c>
      <c r="I69" s="176">
        <v>115.24783718621464</v>
      </c>
      <c r="J69" s="176">
        <v>161.40974143441412</v>
      </c>
      <c r="K69" s="176">
        <v>92.467998897908558</v>
      </c>
      <c r="L69" s="176">
        <v>69.553326757446513</v>
      </c>
      <c r="M69" s="176">
        <v>106.23348691268733</v>
      </c>
      <c r="N69" s="176">
        <v>121.13929660838133</v>
      </c>
      <c r="O69" s="176">
        <v>126.94654266526766</v>
      </c>
      <c r="P69" s="176">
        <v>150.74406723078732</v>
      </c>
      <c r="Q69" s="173">
        <v>136.36850865802739</v>
      </c>
      <c r="R69" s="173">
        <v>138.42655706479744</v>
      </c>
      <c r="S69" s="173">
        <v>134.79299029823349</v>
      </c>
      <c r="T69" s="173">
        <v>127.70470582304999</v>
      </c>
      <c r="U69" s="173">
        <v>183.7</v>
      </c>
      <c r="X69" s="174">
        <f>SUMPRODUCT($AD$2:$AP$2,'monthly price-series'!AD69:AP69)</f>
        <v>0</v>
      </c>
      <c r="Y69" s="175">
        <f ca="1">SUMPRODUCT($AA$3:$AQ$3,'monthly price-series'!AA69:AQ69)</f>
        <v>-6.045565062719028E-3</v>
      </c>
      <c r="Z69" s="184">
        <f t="shared" si="29"/>
        <v>-8.8896188573282906E-4</v>
      </c>
      <c r="AA69" s="173">
        <f t="shared" si="53"/>
        <v>-1.0449443998201954E-2</v>
      </c>
      <c r="AB69" s="173">
        <f t="shared" si="53"/>
        <v>-1.0449443998201954E-2</v>
      </c>
      <c r="AC69" s="173">
        <f t="shared" si="53"/>
        <v>-1.7520795539660197E-2</v>
      </c>
      <c r="AD69" s="173">
        <f t="shared" si="52"/>
        <v>1.6896332895154499E-2</v>
      </c>
      <c r="AE69" s="173">
        <f t="shared" si="52"/>
        <v>2.2467580468854071E-2</v>
      </c>
      <c r="AF69" s="173">
        <f t="shared" si="52"/>
        <v>9.288538794379398E-3</v>
      </c>
      <c r="AG69" s="173">
        <f t="shared" si="52"/>
        <v>-7.2986731344471109E-3</v>
      </c>
      <c r="AH69" s="173">
        <f t="shared" si="52"/>
        <v>-3.7023321043736179E-2</v>
      </c>
      <c r="AI69" s="173">
        <f t="shared" si="52"/>
        <v>7.5794057307746292E-3</v>
      </c>
      <c r="AJ69" s="173">
        <f t="shared" si="52"/>
        <v>-1.3137471253773843E-2</v>
      </c>
      <c r="AK69" s="173">
        <f t="shared" si="52"/>
        <v>-6.3218362853232346E-3</v>
      </c>
      <c r="AL69" s="173">
        <f t="shared" si="52"/>
        <v>-9.7026305756766656E-2</v>
      </c>
      <c r="AM69" s="173">
        <f t="shared" si="52"/>
        <v>1.7769163476954487E-2</v>
      </c>
      <c r="AN69" s="173">
        <f t="shared" si="52"/>
        <v>-2.5643333333333268E-2</v>
      </c>
      <c r="AO69" s="173">
        <f t="shared" si="33"/>
        <v>-4.7079907383654675E-2</v>
      </c>
      <c r="AP69" s="173">
        <f t="shared" si="33"/>
        <v>-3.7199999999999876E-3</v>
      </c>
      <c r="AQ69" s="173">
        <f t="shared" si="30"/>
        <v>4.154367552202858E-3</v>
      </c>
      <c r="AS69" s="177"/>
      <c r="AT69" s="177">
        <f ca="1">MAX(C$7:C69)</f>
        <v>127.39459380097152</v>
      </c>
      <c r="AU69" s="177"/>
      <c r="AV69" s="173">
        <f>MAX(E$7:E69)</f>
        <v>137.21000000000024</v>
      </c>
      <c r="AW69" s="173">
        <f>MAX(F$7:F69)</f>
        <v>137.21000000000024</v>
      </c>
      <c r="AX69" s="173">
        <f>MAX(G$7:G69)</f>
        <v>142.89962370900159</v>
      </c>
      <c r="AY69" s="173">
        <f>MAX(H$7:H69)</f>
        <v>115.79100000000038</v>
      </c>
      <c r="AZ69" s="173">
        <f>MAX(I$7:I69)</f>
        <v>115.24783718621464</v>
      </c>
      <c r="BA69" s="173">
        <f>MAX(J$7:J69)</f>
        <v>161.40974143441412</v>
      </c>
      <c r="BB69" s="173">
        <f>MAX(K$7:K69)</f>
        <v>171.28008974595704</v>
      </c>
      <c r="BC69" s="173">
        <f>MAX(L$7:L69)</f>
        <v>138.23593391343735</v>
      </c>
      <c r="BD69" s="173">
        <f>MAX(M$7:M69)</f>
        <v>153.16915449188662</v>
      </c>
      <c r="BE69" s="173">
        <f>MAX(N$7:N69)</f>
        <v>130.84465525009591</v>
      </c>
      <c r="BF69" s="173">
        <f>MAX(O$7:O69)</f>
        <v>139.49143199957282</v>
      </c>
      <c r="BG69" s="173">
        <f>MAX(P$7:P69)</f>
        <v>166.94181479685665</v>
      </c>
      <c r="BH69" s="173">
        <f>MAX(Q$7:Q69)</f>
        <v>136.36850865802739</v>
      </c>
      <c r="BI69" s="173">
        <f>MAX(R$7:R69)</f>
        <v>142.06969767894449</v>
      </c>
      <c r="BJ69" s="173">
        <f>MAX(S$7:S69)</f>
        <v>141.45256390611382</v>
      </c>
      <c r="BK69" s="173">
        <f>MAX(T$7:T69)</f>
        <v>133.85968889909154</v>
      </c>
      <c r="BL69" s="173">
        <v>182.94</v>
      </c>
      <c r="BO69" s="178"/>
      <c r="BP69" s="178">
        <f t="shared" ca="1" si="35"/>
        <v>-3.0487662355319502E-2</v>
      </c>
      <c r="BQ69" s="178">
        <f t="shared" si="36"/>
        <v>-2.1332264412214554E-2</v>
      </c>
      <c r="BR69" s="178">
        <f t="shared" si="37"/>
        <v>-2.1332264412214554E-2</v>
      </c>
      <c r="BS69" s="178">
        <f t="shared" si="38"/>
        <v>-1.7520795539660197E-2</v>
      </c>
      <c r="BT69" s="178">
        <f t="shared" si="39"/>
        <v>-0.22502612465562449</v>
      </c>
      <c r="BU69" s="178">
        <f t="shared" si="40"/>
        <v>0</v>
      </c>
      <c r="BV69" s="178">
        <f t="shared" si="41"/>
        <v>0</v>
      </c>
      <c r="BW69" s="178">
        <f t="shared" si="42"/>
        <v>-0.46013574003226371</v>
      </c>
      <c r="BX69" s="178">
        <f t="shared" si="43"/>
        <v>-0.49685060325197022</v>
      </c>
      <c r="BY69" s="178">
        <f t="shared" si="44"/>
        <v>-0.30643028444532855</v>
      </c>
      <c r="BZ69" s="178">
        <f t="shared" si="45"/>
        <v>-7.4174666310701048E-2</v>
      </c>
      <c r="CA69" s="178">
        <f t="shared" si="46"/>
        <v>-8.9933045739637868E-2</v>
      </c>
      <c r="CB69" s="178">
        <f t="shared" si="47"/>
        <v>-9.7026305756766656E-2</v>
      </c>
      <c r="CC69" s="178">
        <f t="shared" si="48"/>
        <v>0</v>
      </c>
      <c r="CD69" s="178">
        <f t="shared" si="49"/>
        <v>-2.5643333333333268E-2</v>
      </c>
      <c r="CE69" s="178">
        <f t="shared" si="50"/>
        <v>-4.7079907383654675E-2</v>
      </c>
      <c r="CF69" s="178">
        <f t="shared" si="51"/>
        <v>-4.5980855974358373E-2</v>
      </c>
      <c r="CG69" s="178">
        <f t="shared" si="51"/>
        <v>4.154367552202858E-3</v>
      </c>
    </row>
    <row r="70" spans="1:85" ht="15">
      <c r="A70" s="170">
        <v>37741</v>
      </c>
      <c r="B70" s="171"/>
      <c r="C70" s="172">
        <f t="shared" ca="1" si="28"/>
        <v>127.32708229348452</v>
      </c>
      <c r="D70" s="182">
        <v>189.64506326659586</v>
      </c>
      <c r="E70" s="173">
        <v>135.71600000000032</v>
      </c>
      <c r="F70" s="173">
        <v>135.71600000000032</v>
      </c>
      <c r="G70" s="173">
        <v>142.46379974059082</v>
      </c>
      <c r="H70" s="176">
        <v>94.984000000000933</v>
      </c>
      <c r="I70" s="176">
        <v>120.77719472415251</v>
      </c>
      <c r="J70" s="176">
        <v>169.87231963931603</v>
      </c>
      <c r="K70" s="176">
        <v>99.624170278594477</v>
      </c>
      <c r="L70" s="176">
        <v>73.961019501223575</v>
      </c>
      <c r="M70" s="176">
        <v>116.88819676119851</v>
      </c>
      <c r="N70" s="176">
        <v>122.46709789517394</v>
      </c>
      <c r="O70" s="176">
        <v>127.68407619473093</v>
      </c>
      <c r="P70" s="176">
        <v>141.73188233744585</v>
      </c>
      <c r="Q70" s="173">
        <v>136.83256498967302</v>
      </c>
      <c r="R70" s="173">
        <v>139.66362906309982</v>
      </c>
      <c r="S70" s="173">
        <v>135.83283579506008</v>
      </c>
      <c r="T70" s="173">
        <v>127.75195656420452</v>
      </c>
      <c r="U70" s="173">
        <v>186</v>
      </c>
      <c r="X70" s="174">
        <f>SUMPRODUCT($AD$2:$AP$2,'monthly price-series'!AD70:AP70)</f>
        <v>0</v>
      </c>
      <c r="Y70" s="175">
        <f ca="1">SUMPRODUCT($AA$3:$AQ$3,'monthly price-series'!AA70:AQ70)</f>
        <v>3.0899784420471383E-2</v>
      </c>
      <c r="Z70" s="184">
        <f t="shared" si="29"/>
        <v>4.4623528106366758E-2</v>
      </c>
      <c r="AA70" s="173">
        <f t="shared" si="53"/>
        <v>1.0671492296121226E-2</v>
      </c>
      <c r="AB70" s="173">
        <f t="shared" si="53"/>
        <v>1.0671492296121226E-2</v>
      </c>
      <c r="AC70" s="173">
        <f t="shared" si="53"/>
        <v>1.4728998456047079E-2</v>
      </c>
      <c r="AD70" s="173">
        <f t="shared" si="52"/>
        <v>5.8494455897921661E-2</v>
      </c>
      <c r="AE70" s="173">
        <f t="shared" si="52"/>
        <v>4.7977972280761061E-2</v>
      </c>
      <c r="AF70" s="173">
        <f t="shared" si="52"/>
        <v>5.2429166478409422E-2</v>
      </c>
      <c r="AG70" s="173">
        <f t="shared" si="52"/>
        <v>7.7390788878072894E-2</v>
      </c>
      <c r="AH70" s="173">
        <f t="shared" si="52"/>
        <v>6.3371415132277134E-2</v>
      </c>
      <c r="AI70" s="173">
        <f t="shared" si="52"/>
        <v>0.10029520971356454</v>
      </c>
      <c r="AJ70" s="173">
        <f t="shared" si="52"/>
        <v>1.0960945985059808E-2</v>
      </c>
      <c r="AK70" s="173">
        <f t="shared" si="52"/>
        <v>5.8097961077049915E-3</v>
      </c>
      <c r="AL70" s="173">
        <f t="shared" si="52"/>
        <v>-5.9784673844204592E-2</v>
      </c>
      <c r="AM70" s="173">
        <f t="shared" si="52"/>
        <v>3.4029581771649405E-3</v>
      </c>
      <c r="AN70" s="173">
        <f t="shared" si="52"/>
        <v>8.9366666666664991E-3</v>
      </c>
      <c r="AO70" s="173">
        <f t="shared" si="33"/>
        <v>7.7143885192093274E-3</v>
      </c>
      <c r="AP70" s="173">
        <f t="shared" si="33"/>
        <v>3.6999999999999598E-4</v>
      </c>
      <c r="AQ70" s="173">
        <f t="shared" si="30"/>
        <v>1.2520413718018571E-2</v>
      </c>
      <c r="AS70" s="177"/>
      <c r="AT70" s="177">
        <f ca="1">MAX(C$7:C70)</f>
        <v>127.39459380097152</v>
      </c>
      <c r="AU70" s="177"/>
      <c r="AV70" s="173">
        <f>MAX(E$7:E70)</f>
        <v>137.21000000000024</v>
      </c>
      <c r="AW70" s="173">
        <f>MAX(F$7:F70)</f>
        <v>137.21000000000024</v>
      </c>
      <c r="AX70" s="173">
        <f>MAX(G$7:G70)</f>
        <v>142.89962370900159</v>
      </c>
      <c r="AY70" s="173">
        <f>MAX(H$7:H70)</f>
        <v>115.79100000000038</v>
      </c>
      <c r="AZ70" s="173">
        <f>MAX(I$7:I70)</f>
        <v>120.77719472415251</v>
      </c>
      <c r="BA70" s="173">
        <f>MAX(J$7:J70)</f>
        <v>169.87231963931603</v>
      </c>
      <c r="BB70" s="173">
        <f>MAX(K$7:K70)</f>
        <v>171.28008974595704</v>
      </c>
      <c r="BC70" s="173">
        <f>MAX(L$7:L70)</f>
        <v>138.23593391343735</v>
      </c>
      <c r="BD70" s="173">
        <f>MAX(M$7:M70)</f>
        <v>153.16915449188662</v>
      </c>
      <c r="BE70" s="173">
        <f>MAX(N$7:N70)</f>
        <v>130.84465525009591</v>
      </c>
      <c r="BF70" s="173">
        <f>MAX(O$7:O70)</f>
        <v>139.49143199957282</v>
      </c>
      <c r="BG70" s="173">
        <f>MAX(P$7:P70)</f>
        <v>166.94181479685665</v>
      </c>
      <c r="BH70" s="173">
        <f>MAX(Q$7:Q70)</f>
        <v>136.83256498967302</v>
      </c>
      <c r="BI70" s="173">
        <f>MAX(R$7:R70)</f>
        <v>142.06969767894449</v>
      </c>
      <c r="BJ70" s="173">
        <f>MAX(S$7:S70)</f>
        <v>141.45256390611382</v>
      </c>
      <c r="BK70" s="173">
        <f>MAX(T$7:T70)</f>
        <v>133.85968889909154</v>
      </c>
      <c r="BL70" s="173">
        <v>183.7</v>
      </c>
      <c r="BO70" s="178"/>
      <c r="BP70" s="178">
        <f t="shared" ca="1" si="35"/>
        <v>-5.2994012911153072E-4</v>
      </c>
      <c r="BQ70" s="178">
        <f t="shared" si="36"/>
        <v>-1.0888419211427096E-2</v>
      </c>
      <c r="BR70" s="178">
        <f t="shared" si="37"/>
        <v>-1.0888419211427096E-2</v>
      </c>
      <c r="BS70" s="178">
        <f t="shared" si="38"/>
        <v>-3.0498608540654917E-3</v>
      </c>
      <c r="BT70" s="178">
        <f t="shared" si="39"/>
        <v>-0.17969444948225147</v>
      </c>
      <c r="BU70" s="178">
        <f t="shared" si="40"/>
        <v>0</v>
      </c>
      <c r="BV70" s="178">
        <f t="shared" si="41"/>
        <v>0</v>
      </c>
      <c r="BW70" s="178">
        <f t="shared" si="42"/>
        <v>-0.41835521906628353</v>
      </c>
      <c r="BX70" s="178">
        <f t="shared" si="43"/>
        <v>-0.464965313957096</v>
      </c>
      <c r="BY70" s="178">
        <f t="shared" si="44"/>
        <v>-0.23686856437279549</v>
      </c>
      <c r="BZ70" s="178">
        <f t="shared" si="45"/>
        <v>-6.4026744836532673E-2</v>
      </c>
      <c r="CA70" s="178">
        <f t="shared" si="46"/>
        <v>-8.4645742291025075E-2</v>
      </c>
      <c r="CB70" s="178">
        <f t="shared" si="47"/>
        <v>-0.15101029355699488</v>
      </c>
      <c r="CC70" s="178">
        <f t="shared" si="48"/>
        <v>0</v>
      </c>
      <c r="CD70" s="178">
        <f t="shared" si="49"/>
        <v>-1.6935832588888988E-2</v>
      </c>
      <c r="CE70" s="178">
        <f t="shared" si="50"/>
        <v>-3.9728711561451246E-2</v>
      </c>
      <c r="CF70" s="178">
        <f t="shared" si="51"/>
        <v>-4.5627868891068887E-2</v>
      </c>
      <c r="CG70" s="178">
        <f t="shared" si="51"/>
        <v>1.2520413718018571E-2</v>
      </c>
    </row>
    <row r="71" spans="1:85" ht="15">
      <c r="A71" s="170">
        <v>37771</v>
      </c>
      <c r="B71" s="171"/>
      <c r="C71" s="172">
        <f t="shared" ca="1" si="28"/>
        <v>129.42608144445515</v>
      </c>
      <c r="D71" s="182">
        <v>186.69607565781851</v>
      </c>
      <c r="E71" s="173">
        <v>136.16900000000032</v>
      </c>
      <c r="F71" s="173">
        <v>136.16900000000032</v>
      </c>
      <c r="G71" s="173">
        <v>143.87106266898235</v>
      </c>
      <c r="H71" s="176">
        <v>96.090000000000984</v>
      </c>
      <c r="I71" s="176">
        <v>121.56431711813919</v>
      </c>
      <c r="J71" s="176">
        <v>176.1380871661178</v>
      </c>
      <c r="K71" s="176">
        <v>103.11926877009488</v>
      </c>
      <c r="L71" s="176">
        <v>75.079393628081647</v>
      </c>
      <c r="M71" s="176">
        <v>127.3142180129427</v>
      </c>
      <c r="N71" s="176">
        <v>125.95225921046163</v>
      </c>
      <c r="O71" s="176">
        <v>128.78027560197415</v>
      </c>
      <c r="P71" s="176">
        <v>153.36731737688365</v>
      </c>
      <c r="Q71" s="173">
        <v>138.28399376029409</v>
      </c>
      <c r="R71" s="173">
        <v>147.1100282193141</v>
      </c>
      <c r="S71" s="173">
        <v>142.63364342718907</v>
      </c>
      <c r="T71" s="173">
        <v>127.78517207291121</v>
      </c>
      <c r="U71" s="173">
        <v>188.38</v>
      </c>
      <c r="X71" s="174">
        <f>SUMPRODUCT($AD$2:$AP$2,'monthly price-series'!AD71:AP71)</f>
        <v>0</v>
      </c>
      <c r="Y71" s="175">
        <f ca="1">SUMPRODUCT($AA$3:$AQ$3,'monthly price-series'!AA71:AQ71)</f>
        <v>1.6485095811215822E-2</v>
      </c>
      <c r="Z71" s="184">
        <f t="shared" si="29"/>
        <v>-1.5550036251836246E-2</v>
      </c>
      <c r="AA71" s="173">
        <f t="shared" si="53"/>
        <v>3.3378525744938098E-3</v>
      </c>
      <c r="AB71" s="173">
        <f t="shared" si="53"/>
        <v>3.3378525744938098E-3</v>
      </c>
      <c r="AC71" s="173">
        <f t="shared" si="53"/>
        <v>9.8780387084577686E-3</v>
      </c>
      <c r="AD71" s="173">
        <f t="shared" si="52"/>
        <v>1.1644066369073112E-2</v>
      </c>
      <c r="AE71" s="173">
        <f t="shared" si="52"/>
        <v>6.5171441991546163E-3</v>
      </c>
      <c r="AF71" s="173">
        <f t="shared" si="52"/>
        <v>3.6885159042424641E-2</v>
      </c>
      <c r="AG71" s="173">
        <f t="shared" si="52"/>
        <v>3.5082836642217598E-2</v>
      </c>
      <c r="AH71" s="173">
        <f t="shared" si="52"/>
        <v>1.5121129135322018E-2</v>
      </c>
      <c r="AI71" s="173">
        <f t="shared" si="52"/>
        <v>8.9196527456441577E-2</v>
      </c>
      <c r="AJ71" s="173">
        <f t="shared" si="52"/>
        <v>2.8457939929880854E-2</v>
      </c>
      <c r="AK71" s="173">
        <f t="shared" si="52"/>
        <v>8.5852475885200112E-3</v>
      </c>
      <c r="AL71" s="173">
        <f t="shared" si="52"/>
        <v>8.2094690676126639E-2</v>
      </c>
      <c r="AM71" s="173">
        <f t="shared" si="52"/>
        <v>1.0607334377826067E-2</v>
      </c>
      <c r="AN71" s="173">
        <f t="shared" si="52"/>
        <v>5.3316666666666748E-2</v>
      </c>
      <c r="AO71" s="173">
        <f t="shared" si="33"/>
        <v>5.0067478841344507E-2</v>
      </c>
      <c r="AP71" s="173">
        <f t="shared" si="33"/>
        <v>2.599999999999707E-4</v>
      </c>
      <c r="AQ71" s="173">
        <f t="shared" si="30"/>
        <v>1.2795698924731159E-2</v>
      </c>
      <c r="AS71" s="177"/>
      <c r="AT71" s="177">
        <f ca="1">MAX(C$7:C71)</f>
        <v>129.42608144445515</v>
      </c>
      <c r="AU71" s="177"/>
      <c r="AV71" s="173">
        <f>MAX(E$7:E71)</f>
        <v>137.21000000000024</v>
      </c>
      <c r="AW71" s="173">
        <f>MAX(F$7:F71)</f>
        <v>137.21000000000024</v>
      </c>
      <c r="AX71" s="173">
        <f>MAX(G$7:G71)</f>
        <v>143.87106266898235</v>
      </c>
      <c r="AY71" s="173">
        <f>MAX(H$7:H71)</f>
        <v>115.79100000000038</v>
      </c>
      <c r="AZ71" s="173">
        <f>MAX(I$7:I71)</f>
        <v>121.56431711813919</v>
      </c>
      <c r="BA71" s="173">
        <f>MAX(J$7:J71)</f>
        <v>176.1380871661178</v>
      </c>
      <c r="BB71" s="173">
        <f>MAX(K$7:K71)</f>
        <v>171.28008974595704</v>
      </c>
      <c r="BC71" s="173">
        <f>MAX(L$7:L71)</f>
        <v>138.23593391343735</v>
      </c>
      <c r="BD71" s="173">
        <f>MAX(M$7:M71)</f>
        <v>153.16915449188662</v>
      </c>
      <c r="BE71" s="173">
        <f>MAX(N$7:N71)</f>
        <v>130.84465525009591</v>
      </c>
      <c r="BF71" s="173">
        <f>MAX(O$7:O71)</f>
        <v>139.49143199957282</v>
      </c>
      <c r="BG71" s="173">
        <f>MAX(P$7:P71)</f>
        <v>166.94181479685665</v>
      </c>
      <c r="BH71" s="173">
        <f>MAX(Q$7:Q71)</f>
        <v>138.28399376029409</v>
      </c>
      <c r="BI71" s="173">
        <f>MAX(R$7:R71)</f>
        <v>147.1100282193141</v>
      </c>
      <c r="BJ71" s="173">
        <f>MAX(S$7:S71)</f>
        <v>142.63364342718907</v>
      </c>
      <c r="BK71" s="173">
        <f>MAX(T$7:T71)</f>
        <v>133.85968889909154</v>
      </c>
      <c r="BL71" s="173">
        <v>186</v>
      </c>
      <c r="BO71" s="178"/>
      <c r="BP71" s="178">
        <f t="shared" ca="1" si="35"/>
        <v>0</v>
      </c>
      <c r="BQ71" s="178">
        <f t="shared" si="36"/>
        <v>-7.5869105750303164E-3</v>
      </c>
      <c r="BR71" s="178">
        <f t="shared" si="37"/>
        <v>-7.5869105750303164E-3</v>
      </c>
      <c r="BS71" s="178">
        <f t="shared" si="38"/>
        <v>0</v>
      </c>
      <c r="BT71" s="178">
        <f t="shared" si="39"/>
        <v>-0.17014275720910374</v>
      </c>
      <c r="BU71" s="178">
        <f t="shared" si="40"/>
        <v>0</v>
      </c>
      <c r="BV71" s="178">
        <f t="shared" si="41"/>
        <v>0</v>
      </c>
      <c r="BW71" s="178">
        <f t="shared" si="42"/>
        <v>-0.39794947023298755</v>
      </c>
      <c r="BX71" s="178">
        <f t="shared" si="43"/>
        <v>-0.45687498537756482</v>
      </c>
      <c r="BY71" s="178">
        <f t="shared" si="44"/>
        <v>-0.16879989032199985</v>
      </c>
      <c r="BZ71" s="178">
        <f t="shared" si="45"/>
        <v>-3.7390874165115669E-2</v>
      </c>
      <c r="CA71" s="178">
        <f t="shared" si="46"/>
        <v>-7.6787199357387578E-2</v>
      </c>
      <c r="CB71" s="178">
        <f t="shared" si="47"/>
        <v>-8.1312746219340815E-2</v>
      </c>
      <c r="CC71" s="178">
        <f t="shared" si="48"/>
        <v>0</v>
      </c>
      <c r="CD71" s="178">
        <f t="shared" si="49"/>
        <v>0</v>
      </c>
      <c r="CE71" s="178">
        <f t="shared" si="50"/>
        <v>0</v>
      </c>
      <c r="CF71" s="178">
        <f t="shared" si="51"/>
        <v>-4.5379732136980593E-2</v>
      </c>
      <c r="CG71" s="178">
        <f t="shared" si="51"/>
        <v>1.2795698924731159E-2</v>
      </c>
    </row>
    <row r="72" spans="1:85" ht="15">
      <c r="A72" s="170">
        <v>37802</v>
      </c>
      <c r="B72" s="171"/>
      <c r="C72" s="172">
        <f t="shared" ca="1" si="28"/>
        <v>131.94690729241853</v>
      </c>
      <c r="D72" s="182">
        <v>179.27214069007977</v>
      </c>
      <c r="E72" s="173">
        <v>138.49600000000032</v>
      </c>
      <c r="F72" s="173">
        <v>138.49600000000032</v>
      </c>
      <c r="G72" s="173">
        <v>144.99629031066229</v>
      </c>
      <c r="H72" s="176">
        <v>99.634000000001052</v>
      </c>
      <c r="I72" s="176">
        <v>124.68444192313136</v>
      </c>
      <c r="J72" s="176">
        <v>175.99598227932833</v>
      </c>
      <c r="K72" s="176">
        <v>106.59953341497666</v>
      </c>
      <c r="L72" s="176">
        <v>81.415054510939171</v>
      </c>
      <c r="M72" s="176">
        <v>130.96961910115215</v>
      </c>
      <c r="N72" s="176">
        <v>128.13656799589899</v>
      </c>
      <c r="O72" s="176">
        <v>131.74541468633811</v>
      </c>
      <c r="P72" s="176">
        <v>157.95084502802879</v>
      </c>
      <c r="Q72" s="173">
        <v>138.28399376029409</v>
      </c>
      <c r="R72" s="173">
        <v>147.40081570842761</v>
      </c>
      <c r="S72" s="173">
        <v>139.10108031513704</v>
      </c>
      <c r="T72" s="173">
        <v>127.87589954508297</v>
      </c>
      <c r="U72" s="173">
        <v>189.02</v>
      </c>
      <c r="X72" s="174">
        <f>SUMPRODUCT($AD$2:$AP$2,'monthly price-series'!AD72:AP72)</f>
        <v>0</v>
      </c>
      <c r="Y72" s="175">
        <f ca="1">SUMPRODUCT($AA$3:$AQ$3,'monthly price-series'!AA72:AQ72)</f>
        <v>1.9476954102525493E-2</v>
      </c>
      <c r="Z72" s="184">
        <f t="shared" ref="Z72:Z135" si="54">(D72-D71)/D71</f>
        <v>-3.9764815310556013E-2</v>
      </c>
      <c r="AA72" s="173">
        <f t="shared" si="53"/>
        <v>1.708905844942676E-2</v>
      </c>
      <c r="AB72" s="173">
        <f t="shared" si="53"/>
        <v>1.708905844942676E-2</v>
      </c>
      <c r="AC72" s="173">
        <f t="shared" si="53"/>
        <v>7.821083828850689E-3</v>
      </c>
      <c r="AD72" s="173">
        <f t="shared" si="52"/>
        <v>3.6882089707566151E-2</v>
      </c>
      <c r="AE72" s="173">
        <f t="shared" si="52"/>
        <v>2.5666452779559968E-2</v>
      </c>
      <c r="AF72" s="173">
        <f t="shared" si="52"/>
        <v>-8.0678114015992242E-4</v>
      </c>
      <c r="AG72" s="173">
        <f t="shared" si="52"/>
        <v>3.374989646834152E-2</v>
      </c>
      <c r="AH72" s="173">
        <f t="shared" si="52"/>
        <v>8.4386148804587877E-2</v>
      </c>
      <c r="AI72" s="173">
        <f t="shared" si="52"/>
        <v>2.8711648590873315E-2</v>
      </c>
      <c r="AJ72" s="173">
        <f t="shared" si="52"/>
        <v>1.7342354945673915E-2</v>
      </c>
      <c r="AK72" s="173">
        <f t="shared" si="52"/>
        <v>2.3024792193553127E-2</v>
      </c>
      <c r="AL72" s="173">
        <f t="shared" si="52"/>
        <v>2.9885947863856951E-2</v>
      </c>
      <c r="AM72" s="173">
        <f t="shared" si="52"/>
        <v>0</v>
      </c>
      <c r="AN72" s="173">
        <f t="shared" si="52"/>
        <v>1.976666666666676E-3</v>
      </c>
      <c r="AO72" s="173">
        <f t="shared" si="33"/>
        <v>-2.4766689170744746E-2</v>
      </c>
      <c r="AP72" s="173">
        <f t="shared" si="33"/>
        <v>7.099999999999779E-4</v>
      </c>
      <c r="AQ72" s="173">
        <f t="shared" si="30"/>
        <v>3.3973882577769125E-3</v>
      </c>
      <c r="AS72" s="177"/>
      <c r="AT72" s="177">
        <f ca="1">MAX(C$7:C72)</f>
        <v>131.94690729241853</v>
      </c>
      <c r="AU72" s="177"/>
      <c r="AV72" s="173">
        <f>MAX(E$7:E72)</f>
        <v>138.49600000000032</v>
      </c>
      <c r="AW72" s="173">
        <f>MAX(F$7:F72)</f>
        <v>138.49600000000032</v>
      </c>
      <c r="AX72" s="173">
        <f>MAX(G$7:G72)</f>
        <v>144.99629031066229</v>
      </c>
      <c r="AY72" s="173">
        <f>MAX(H$7:H72)</f>
        <v>115.79100000000038</v>
      </c>
      <c r="AZ72" s="173">
        <f>MAX(I$7:I72)</f>
        <v>124.68444192313136</v>
      </c>
      <c r="BA72" s="173">
        <f>MAX(J$7:J72)</f>
        <v>176.1380871661178</v>
      </c>
      <c r="BB72" s="173">
        <f>MAX(K$7:K72)</f>
        <v>171.28008974595704</v>
      </c>
      <c r="BC72" s="173">
        <f>MAX(L$7:L72)</f>
        <v>138.23593391343735</v>
      </c>
      <c r="BD72" s="173">
        <f>MAX(M$7:M72)</f>
        <v>153.16915449188662</v>
      </c>
      <c r="BE72" s="173">
        <f>MAX(N$7:N72)</f>
        <v>130.84465525009591</v>
      </c>
      <c r="BF72" s="173">
        <f>MAX(O$7:O72)</f>
        <v>139.49143199957282</v>
      </c>
      <c r="BG72" s="173">
        <f>MAX(P$7:P72)</f>
        <v>166.94181479685665</v>
      </c>
      <c r="BH72" s="173">
        <f>MAX(Q$7:Q72)</f>
        <v>138.28399376029409</v>
      </c>
      <c r="BI72" s="173">
        <f>MAX(R$7:R72)</f>
        <v>147.40081570842761</v>
      </c>
      <c r="BJ72" s="173">
        <f>MAX(S$7:S72)</f>
        <v>142.63364342718907</v>
      </c>
      <c r="BK72" s="173">
        <f>MAX(T$7:T72)</f>
        <v>133.85968889909154</v>
      </c>
      <c r="BL72" s="173">
        <v>188.38</v>
      </c>
      <c r="BO72" s="178"/>
      <c r="BP72" s="178">
        <f t="shared" ref="BP72:BP103" ca="1" si="55">(C72-AT72)/AT72</f>
        <v>0</v>
      </c>
      <c r="BQ72" s="178">
        <f t="shared" ref="BQ72:BQ103" si="56">(E72-AV72)/AV72</f>
        <v>0</v>
      </c>
      <c r="BR72" s="178">
        <f t="shared" ref="BR72:BR103" si="57">(F72-AW72)/AW72</f>
        <v>0</v>
      </c>
      <c r="BS72" s="178">
        <f t="shared" ref="BS72:BS103" si="58">(G72-AX72)/AX72</f>
        <v>0</v>
      </c>
      <c r="BT72" s="178">
        <f t="shared" ref="BT72:BT103" si="59">(H72-AY72)/AY72</f>
        <v>-0.1395358879360164</v>
      </c>
      <c r="BU72" s="178">
        <f t="shared" ref="BU72:BU103" si="60">(I72-AZ72)/AZ72</f>
        <v>0</v>
      </c>
      <c r="BV72" s="178">
        <f t="shared" ref="BV72:BV103" si="61">(J72-BA72)/BA72</f>
        <v>-8.0678114015992242E-4</v>
      </c>
      <c r="BW72" s="178">
        <f t="shared" ref="BW72:BW103" si="62">(K72-BB72)/BB72</f>
        <v>-0.37763032718464068</v>
      </c>
      <c r="BX72" s="178">
        <f t="shared" ref="BX72:BX103" si="63">(L72-BC72)/BC72</f>
        <v>-0.41104275707414201</v>
      </c>
      <c r="BY72" s="178">
        <f t="shared" ref="BY72:BY103" si="64">(M72-BD72)/BD72</f>
        <v>-0.14493476486422976</v>
      </c>
      <c r="BZ72" s="178">
        <f t="shared" ref="BZ72:BZ103" si="65">(N72-BE72)/BE72</f>
        <v>-2.0696965030942222E-2</v>
      </c>
      <c r="CA72" s="178">
        <f t="shared" ref="CA72:CA103" si="66">(O72-BF72)/BF72</f>
        <v>-5.5530416472163238E-2</v>
      </c>
      <c r="CB72" s="178">
        <f t="shared" ref="CB72:CB103" si="67">(P72-BG72)/BG72</f>
        <v>-5.3856906849662115E-2</v>
      </c>
      <c r="CC72" s="178">
        <f t="shared" ref="CC72:CC103" si="68">(Q72-BH72)/BH72</f>
        <v>0</v>
      </c>
      <c r="CD72" s="178">
        <f t="shared" ref="CD72:CD103" si="69">(R72-BI72)/BI72</f>
        <v>0</v>
      </c>
      <c r="CE72" s="178">
        <f t="shared" ref="CE72:CE103" si="70">(S72-BJ72)/BJ72</f>
        <v>-2.4766689170744746E-2</v>
      </c>
      <c r="CF72" s="178">
        <f t="shared" ref="CF72:CG103" si="71">(T72-BK72)/BK72</f>
        <v>-4.470195174679787E-2</v>
      </c>
      <c r="CG72" s="178">
        <f t="shared" si="71"/>
        <v>3.3973882577769125E-3</v>
      </c>
    </row>
    <row r="73" spans="1:85" ht="15">
      <c r="A73" s="170">
        <v>37833</v>
      </c>
      <c r="B73" s="171"/>
      <c r="C73" s="172">
        <f t="shared" ref="C73:C136" ca="1" si="72">C72*(1+Y73)</f>
        <v>133.28075998666898</v>
      </c>
      <c r="D73" s="182">
        <v>183.17125696075871</v>
      </c>
      <c r="E73" s="173">
        <v>140.00000000000034</v>
      </c>
      <c r="F73" s="173">
        <v>140.00000000000034</v>
      </c>
      <c r="G73" s="173">
        <v>144.43310493510319</v>
      </c>
      <c r="H73" s="176">
        <v>99.656000000001029</v>
      </c>
      <c r="I73" s="176">
        <v>122.71397674088774</v>
      </c>
      <c r="J73" s="176">
        <v>171.14340161167613</v>
      </c>
      <c r="K73" s="176">
        <v>110.61817390284975</v>
      </c>
      <c r="L73" s="176">
        <v>88.378723612751728</v>
      </c>
      <c r="M73" s="176">
        <v>139.56356398686435</v>
      </c>
      <c r="N73" s="176">
        <v>129.64524793915271</v>
      </c>
      <c r="O73" s="176">
        <v>134.66016550011923</v>
      </c>
      <c r="P73" s="176">
        <v>162.53119041049695</v>
      </c>
      <c r="Q73" s="173">
        <v>140.69882961943014</v>
      </c>
      <c r="R73" s="173">
        <v>147.97960957810938</v>
      </c>
      <c r="S73" s="173">
        <v>137.61233871880486</v>
      </c>
      <c r="T73" s="173">
        <v>126.89509139557219</v>
      </c>
      <c r="U73" s="173">
        <v>187.17</v>
      </c>
      <c r="X73" s="174">
        <f>SUMPRODUCT($AD$2:$AP$2,'monthly price-series'!AD73:AP73)</f>
        <v>0</v>
      </c>
      <c r="Y73" s="175">
        <f ca="1">SUMPRODUCT($AA$3:$AQ$3,'monthly price-series'!AA73:AQ73)</f>
        <v>1.0109010674228005E-2</v>
      </c>
      <c r="Z73" s="184">
        <f t="shared" si="54"/>
        <v>2.1749705535226576E-2</v>
      </c>
      <c r="AA73" s="173">
        <f t="shared" si="53"/>
        <v>1.0859519408502886E-2</v>
      </c>
      <c r="AB73" s="173">
        <f t="shared" si="53"/>
        <v>1.0859519408502886E-2</v>
      </c>
      <c r="AC73" s="173">
        <f t="shared" si="53"/>
        <v>-3.8841364448183209E-3</v>
      </c>
      <c r="AD73" s="173">
        <f t="shared" si="52"/>
        <v>2.2080815785752771E-4</v>
      </c>
      <c r="AE73" s="173">
        <f t="shared" si="52"/>
        <v>-1.5803617130182267E-2</v>
      </c>
      <c r="AF73" s="173">
        <f t="shared" si="52"/>
        <v>-2.7572110481195723E-2</v>
      </c>
      <c r="AG73" s="173">
        <f t="shared" si="52"/>
        <v>3.7698481026451548E-2</v>
      </c>
      <c r="AH73" s="173">
        <f t="shared" si="52"/>
        <v>8.5532941587319042E-2</v>
      </c>
      <c r="AI73" s="173">
        <f t="shared" si="52"/>
        <v>6.5617850496112518E-2</v>
      </c>
      <c r="AJ73" s="173">
        <f t="shared" si="52"/>
        <v>1.1773999934991314E-2</v>
      </c>
      <c r="AK73" s="173">
        <f t="shared" si="52"/>
        <v>2.2124115823845693E-2</v>
      </c>
      <c r="AL73" s="173">
        <f t="shared" si="52"/>
        <v>2.8998549400956725E-2</v>
      </c>
      <c r="AM73" s="173">
        <f t="shared" si="52"/>
        <v>1.7462873276006197E-2</v>
      </c>
      <c r="AN73" s="173">
        <f t="shared" si="52"/>
        <v>3.9266666666666764E-3</v>
      </c>
      <c r="AO73" s="173">
        <f t="shared" si="33"/>
        <v>-1.0702588311747066E-2</v>
      </c>
      <c r="AP73" s="173">
        <f t="shared" si="33"/>
        <v>-7.6699999999999382E-3</v>
      </c>
      <c r="AQ73" s="173">
        <f t="shared" ref="AQ73:AQ136" si="73">(U73-U72)/U72</f>
        <v>-9.7873240926887248E-3</v>
      </c>
      <c r="AS73" s="177"/>
      <c r="AT73" s="177">
        <f ca="1">MAX(C$7:C73)</f>
        <v>133.28075998666898</v>
      </c>
      <c r="AU73" s="177"/>
      <c r="AV73" s="173">
        <f>MAX(E$7:E73)</f>
        <v>140.00000000000034</v>
      </c>
      <c r="AW73" s="173">
        <f>MAX(F$7:F73)</f>
        <v>140.00000000000034</v>
      </c>
      <c r="AX73" s="173">
        <f>MAX(G$7:G73)</f>
        <v>144.99629031066229</v>
      </c>
      <c r="AY73" s="173">
        <f>MAX(H$7:H73)</f>
        <v>115.79100000000038</v>
      </c>
      <c r="AZ73" s="173">
        <f>MAX(I$7:I73)</f>
        <v>124.68444192313136</v>
      </c>
      <c r="BA73" s="173">
        <f>MAX(J$7:J73)</f>
        <v>176.1380871661178</v>
      </c>
      <c r="BB73" s="173">
        <f>MAX(K$7:K73)</f>
        <v>171.28008974595704</v>
      </c>
      <c r="BC73" s="173">
        <f>MAX(L$7:L73)</f>
        <v>138.23593391343735</v>
      </c>
      <c r="BD73" s="173">
        <f>MAX(M$7:M73)</f>
        <v>153.16915449188662</v>
      </c>
      <c r="BE73" s="173">
        <f>MAX(N$7:N73)</f>
        <v>130.84465525009591</v>
      </c>
      <c r="BF73" s="173">
        <f>MAX(O$7:O73)</f>
        <v>139.49143199957282</v>
      </c>
      <c r="BG73" s="173">
        <f>MAX(P$7:P73)</f>
        <v>166.94181479685665</v>
      </c>
      <c r="BH73" s="173">
        <f>MAX(Q$7:Q73)</f>
        <v>140.69882961943014</v>
      </c>
      <c r="BI73" s="173">
        <f>MAX(R$7:R73)</f>
        <v>147.97960957810938</v>
      </c>
      <c r="BJ73" s="173">
        <f>MAX(S$7:S73)</f>
        <v>142.63364342718907</v>
      </c>
      <c r="BK73" s="173">
        <f>MAX(T$7:T73)</f>
        <v>133.85968889909154</v>
      </c>
      <c r="BL73" s="173">
        <v>189.02</v>
      </c>
      <c r="BO73" s="178"/>
      <c r="BP73" s="178">
        <f t="shared" ca="1" si="55"/>
        <v>0</v>
      </c>
      <c r="BQ73" s="178">
        <f t="shared" si="56"/>
        <v>0</v>
      </c>
      <c r="BR73" s="178">
        <f t="shared" si="57"/>
        <v>0</v>
      </c>
      <c r="BS73" s="178">
        <f t="shared" si="58"/>
        <v>-3.8841364448183209E-3</v>
      </c>
      <c r="BT73" s="178">
        <f t="shared" si="59"/>
        <v>-0.13934589044052903</v>
      </c>
      <c r="BU73" s="178">
        <f t="shared" si="60"/>
        <v>-1.5803617130182267E-2</v>
      </c>
      <c r="BV73" s="178">
        <f t="shared" si="61"/>
        <v>-2.835664696262501E-2</v>
      </c>
      <c r="BW73" s="178">
        <f t="shared" si="62"/>
        <v>-0.354167935882572</v>
      </c>
      <c r="BX73" s="178">
        <f t="shared" si="63"/>
        <v>-0.36066751161753613</v>
      </c>
      <c r="BY73" s="178">
        <f t="shared" si="64"/>
        <v>-8.8827222100667486E-2</v>
      </c>
      <c r="BZ73" s="178">
        <f t="shared" si="65"/>
        <v>-9.166651160879738E-3</v>
      </c>
      <c r="CA73" s="178">
        <f t="shared" si="66"/>
        <v>-3.4634862014094069E-2</v>
      </c>
      <c r="CB73" s="178">
        <f t="shared" si="67"/>
        <v>-2.6420129622568043E-2</v>
      </c>
      <c r="CC73" s="178">
        <f t="shared" si="68"/>
        <v>0</v>
      </c>
      <c r="CD73" s="178">
        <f t="shared" si="69"/>
        <v>0</v>
      </c>
      <c r="CE73" s="178">
        <f t="shared" si="70"/>
        <v>-3.5204209804452331E-2</v>
      </c>
      <c r="CF73" s="178">
        <f t="shared" si="71"/>
        <v>-5.2029087776899872E-2</v>
      </c>
      <c r="CG73" s="178">
        <f t="shared" si="71"/>
        <v>-9.7873240926887248E-3</v>
      </c>
    </row>
    <row r="74" spans="1:85" ht="15">
      <c r="A74" s="170">
        <v>37862</v>
      </c>
      <c r="B74" s="171"/>
      <c r="C74" s="172">
        <f t="shared" ca="1" si="72"/>
        <v>136.14918620392916</v>
      </c>
      <c r="D74" s="182">
        <v>184.8759107777139</v>
      </c>
      <c r="E74" s="173">
        <v>142.14900000000031</v>
      </c>
      <c r="F74" s="173">
        <v>142.14900000000031</v>
      </c>
      <c r="G74" s="173">
        <v>147.00783720401938</v>
      </c>
      <c r="H74" s="176">
        <v>101.07300000000104</v>
      </c>
      <c r="I74" s="176">
        <v>124.01875620479359</v>
      </c>
      <c r="J74" s="176">
        <v>173.50080206390203</v>
      </c>
      <c r="K74" s="176">
        <v>114.73057267753698</v>
      </c>
      <c r="L74" s="176">
        <v>96.456104524504184</v>
      </c>
      <c r="M74" s="176">
        <v>146.58936714726795</v>
      </c>
      <c r="N74" s="176">
        <v>131.11495482546198</v>
      </c>
      <c r="O74" s="176">
        <v>136.81804427483576</v>
      </c>
      <c r="P74" s="176">
        <v>170.49004437174244</v>
      </c>
      <c r="Q74" s="173">
        <v>140.69882961943014</v>
      </c>
      <c r="R74" s="173">
        <v>150.23284576661874</v>
      </c>
      <c r="S74" s="173">
        <v>138.32722321518551</v>
      </c>
      <c r="T74" s="173">
        <v>126.64891491826478</v>
      </c>
      <c r="U74" s="173">
        <v>187.56</v>
      </c>
      <c r="X74" s="174">
        <f>SUMPRODUCT($AD$2:$AP$2,'monthly price-series'!AD74:AP74)</f>
        <v>0</v>
      </c>
      <c r="Y74" s="175">
        <f ca="1">SUMPRODUCT($AA$3:$AQ$3,'monthly price-series'!AA74:AQ74)</f>
        <v>2.1521682631064378E-2</v>
      </c>
      <c r="Z74" s="184">
        <f t="shared" si="54"/>
        <v>9.3063390252346168E-3</v>
      </c>
      <c r="AA74" s="173">
        <f t="shared" si="53"/>
        <v>1.5349999999999767E-2</v>
      </c>
      <c r="AB74" s="173">
        <f t="shared" si="53"/>
        <v>1.5349999999999767E-2</v>
      </c>
      <c r="AC74" s="173">
        <f t="shared" si="53"/>
        <v>1.7826469008424866E-2</v>
      </c>
      <c r="AD74" s="173">
        <f t="shared" si="52"/>
        <v>1.421891306092961E-2</v>
      </c>
      <c r="AE74" s="173">
        <f t="shared" si="52"/>
        <v>1.0632688293208075E-2</v>
      </c>
      <c r="AF74" s="173">
        <f t="shared" si="52"/>
        <v>1.3774416249916767E-2</v>
      </c>
      <c r="AG74" s="173">
        <f t="shared" si="52"/>
        <v>3.7176520182831296E-2</v>
      </c>
      <c r="AH74" s="173">
        <f t="shared" si="52"/>
        <v>9.1395084490527884E-2</v>
      </c>
      <c r="AI74" s="173">
        <f t="shared" si="52"/>
        <v>5.0341242081384956E-2</v>
      </c>
      <c r="AJ74" s="173">
        <f t="shared" si="52"/>
        <v>1.1336372984523549E-2</v>
      </c>
      <c r="AK74" s="173">
        <f t="shared" si="52"/>
        <v>1.6024625892165651E-2</v>
      </c>
      <c r="AL74" s="173">
        <f t="shared" si="52"/>
        <v>4.896816384070167E-2</v>
      </c>
      <c r="AM74" s="173">
        <f t="shared" si="52"/>
        <v>0</v>
      </c>
      <c r="AN74" s="173">
        <f t="shared" si="52"/>
        <v>1.5226666666666779E-2</v>
      </c>
      <c r="AO74" s="173">
        <f t="shared" si="33"/>
        <v>5.1949156815177255E-3</v>
      </c>
      <c r="AP74" s="173">
        <f t="shared" si="33"/>
        <v>-1.9400000000000398E-3</v>
      </c>
      <c r="AQ74" s="173">
        <f t="shared" si="73"/>
        <v>2.0836672543677664E-3</v>
      </c>
      <c r="AS74" s="177"/>
      <c r="AT74" s="177">
        <f ca="1">MAX(C$7:C74)</f>
        <v>136.14918620392916</v>
      </c>
      <c r="AU74" s="177"/>
      <c r="AV74" s="173">
        <f>MAX(E$7:E74)</f>
        <v>142.14900000000031</v>
      </c>
      <c r="AW74" s="173">
        <f>MAX(F$7:F74)</f>
        <v>142.14900000000031</v>
      </c>
      <c r="AX74" s="173">
        <f>MAX(G$7:G74)</f>
        <v>147.00783720401938</v>
      </c>
      <c r="AY74" s="173">
        <f>MAX(H$7:H74)</f>
        <v>115.79100000000038</v>
      </c>
      <c r="AZ74" s="173">
        <f>MAX(I$7:I74)</f>
        <v>124.68444192313136</v>
      </c>
      <c r="BA74" s="173">
        <f>MAX(J$7:J74)</f>
        <v>176.1380871661178</v>
      </c>
      <c r="BB74" s="173">
        <f>MAX(K$7:K74)</f>
        <v>171.28008974595704</v>
      </c>
      <c r="BC74" s="173">
        <f>MAX(L$7:L74)</f>
        <v>138.23593391343735</v>
      </c>
      <c r="BD74" s="173">
        <f>MAX(M$7:M74)</f>
        <v>153.16915449188662</v>
      </c>
      <c r="BE74" s="173">
        <f>MAX(N$7:N74)</f>
        <v>131.11495482546198</v>
      </c>
      <c r="BF74" s="173">
        <f>MAX(O$7:O74)</f>
        <v>139.49143199957282</v>
      </c>
      <c r="BG74" s="173">
        <f>MAX(P$7:P74)</f>
        <v>170.49004437174244</v>
      </c>
      <c r="BH74" s="173">
        <f>MAX(Q$7:Q74)</f>
        <v>140.69882961943014</v>
      </c>
      <c r="BI74" s="173">
        <f>MAX(R$7:R74)</f>
        <v>150.23284576661874</v>
      </c>
      <c r="BJ74" s="173">
        <f>MAX(S$7:S74)</f>
        <v>142.63364342718907</v>
      </c>
      <c r="BK74" s="173">
        <f>MAX(T$7:T74)</f>
        <v>133.85968889909154</v>
      </c>
      <c r="BL74" s="173">
        <v>187.17</v>
      </c>
      <c r="BO74" s="178"/>
      <c r="BP74" s="178">
        <f t="shared" ca="1" si="55"/>
        <v>0</v>
      </c>
      <c r="BQ74" s="178">
        <f t="shared" si="56"/>
        <v>0</v>
      </c>
      <c r="BR74" s="178">
        <f t="shared" si="57"/>
        <v>0</v>
      </c>
      <c r="BS74" s="178">
        <f t="shared" si="58"/>
        <v>0</v>
      </c>
      <c r="BT74" s="178">
        <f t="shared" si="59"/>
        <v>-0.12710832448117113</v>
      </c>
      <c r="BU74" s="178">
        <f t="shared" si="60"/>
        <v>-5.3389637718246228E-3</v>
      </c>
      <c r="BV74" s="178">
        <f t="shared" si="61"/>
        <v>-1.4972826971423377E-2</v>
      </c>
      <c r="BW74" s="178">
        <f t="shared" si="62"/>
        <v>-0.33015814711619085</v>
      </c>
      <c r="BX74" s="178">
        <f t="shared" si="63"/>
        <v>-0.30223566482428138</v>
      </c>
      <c r="BY74" s="178">
        <f t="shared" si="64"/>
        <v>-4.2957652710469182E-2</v>
      </c>
      <c r="BZ74" s="178">
        <f t="shared" si="65"/>
        <v>0</v>
      </c>
      <c r="CA74" s="178">
        <f t="shared" si="66"/>
        <v>-1.9165246828531057E-2</v>
      </c>
      <c r="CB74" s="178">
        <f t="shared" si="67"/>
        <v>0</v>
      </c>
      <c r="CC74" s="178">
        <f t="shared" si="68"/>
        <v>0</v>
      </c>
      <c r="CD74" s="178">
        <f t="shared" si="69"/>
        <v>0</v>
      </c>
      <c r="CE74" s="178">
        <f t="shared" si="70"/>
        <v>-3.0192177024503195E-2</v>
      </c>
      <c r="CF74" s="178">
        <f t="shared" si="71"/>
        <v>-5.3868151346612728E-2</v>
      </c>
      <c r="CG74" s="178">
        <f t="shared" si="71"/>
        <v>2.0836672543677664E-3</v>
      </c>
    </row>
    <row r="75" spans="1:85" ht="15">
      <c r="A75" s="170">
        <v>37894</v>
      </c>
      <c r="B75" s="171"/>
      <c r="C75" s="172">
        <f t="shared" ca="1" si="72"/>
        <v>137.20380017140153</v>
      </c>
      <c r="D75" s="182">
        <v>181.68013086700347</v>
      </c>
      <c r="E75" s="173">
        <v>144.47800000000038</v>
      </c>
      <c r="F75" s="173">
        <v>144.47800000000038</v>
      </c>
      <c r="G75" s="173">
        <v>149.884330042475</v>
      </c>
      <c r="H75" s="176">
        <v>102.94500000000113</v>
      </c>
      <c r="I75" s="176">
        <v>127.20270174443333</v>
      </c>
      <c r="J75" s="176">
        <v>179.83207965849149</v>
      </c>
      <c r="K75" s="176">
        <v>112.46719909518055</v>
      </c>
      <c r="L75" s="176">
        <v>91.47079580232608</v>
      </c>
      <c r="M75" s="176">
        <v>144.01751233070115</v>
      </c>
      <c r="N75" s="176">
        <v>131.18481821793108</v>
      </c>
      <c r="O75" s="176">
        <v>134.99440685129781</v>
      </c>
      <c r="P75" s="176">
        <v>164.24855473986611</v>
      </c>
      <c r="Q75" s="173">
        <v>140.34980696999529</v>
      </c>
      <c r="R75" s="173">
        <v>153.12432727147359</v>
      </c>
      <c r="S75" s="173">
        <v>138.88587225819188</v>
      </c>
      <c r="T75" s="173">
        <v>126.99213347769327</v>
      </c>
      <c r="U75" s="173">
        <v>189.73</v>
      </c>
      <c r="X75" s="174">
        <f>SUMPRODUCT($AD$2:$AP$2,'monthly price-series'!AD75:AP75)</f>
        <v>0</v>
      </c>
      <c r="Y75" s="175">
        <f ca="1">SUMPRODUCT($AA$3:$AQ$3,'monthly price-series'!AA75:AQ75)</f>
        <v>7.7460174157246908E-3</v>
      </c>
      <c r="Z75" s="184">
        <f t="shared" si="54"/>
        <v>-1.728608068659028E-2</v>
      </c>
      <c r="AA75" s="173">
        <f t="shared" si="53"/>
        <v>1.6384216561495749E-2</v>
      </c>
      <c r="AB75" s="173">
        <f t="shared" si="53"/>
        <v>1.6384216561495749E-2</v>
      </c>
      <c r="AC75" s="173">
        <f t="shared" si="53"/>
        <v>1.956693529518147E-2</v>
      </c>
      <c r="AD75" s="173">
        <f t="shared" si="52"/>
        <v>1.8521266807159834E-2</v>
      </c>
      <c r="AE75" s="173">
        <f t="shared" si="52"/>
        <v>2.5673096853044159E-2</v>
      </c>
      <c r="AF75" s="173">
        <f t="shared" si="52"/>
        <v>3.6491344819591064E-2</v>
      </c>
      <c r="AG75" s="173">
        <f t="shared" si="52"/>
        <v>-1.9727728447045231E-2</v>
      </c>
      <c r="AH75" s="173">
        <f t="shared" si="52"/>
        <v>-5.1684740398277348E-2</v>
      </c>
      <c r="AI75" s="173">
        <f t="shared" si="52"/>
        <v>-1.7544620504316918E-2</v>
      </c>
      <c r="AJ75" s="173">
        <f t="shared" si="52"/>
        <v>5.328407622311529E-4</v>
      </c>
      <c r="AK75" s="173">
        <f t="shared" si="52"/>
        <v>-1.3328924800844841E-2</v>
      </c>
      <c r="AL75" s="173">
        <f t="shared" si="52"/>
        <v>-3.6609114947892041E-2</v>
      </c>
      <c r="AM75" s="173">
        <f t="shared" si="52"/>
        <v>-2.4806364799118308E-3</v>
      </c>
      <c r="AN75" s="173">
        <f t="shared" si="52"/>
        <v>1.9246666666666645E-2</v>
      </c>
      <c r="AO75" s="173">
        <f t="shared" si="33"/>
        <v>4.0386052002021307E-3</v>
      </c>
      <c r="AP75" s="173">
        <f t="shared" si="33"/>
        <v>2.709999999999965E-3</v>
      </c>
      <c r="AQ75" s="173">
        <f t="shared" si="73"/>
        <v>1.1569631051396819E-2</v>
      </c>
      <c r="AS75" s="177"/>
      <c r="AT75" s="177">
        <f ca="1">MAX(C$7:C75)</f>
        <v>137.20380017140153</v>
      </c>
      <c r="AU75" s="177"/>
      <c r="AV75" s="173">
        <f>MAX(E$7:E75)</f>
        <v>144.47800000000038</v>
      </c>
      <c r="AW75" s="173">
        <f>MAX(F$7:F75)</f>
        <v>144.47800000000038</v>
      </c>
      <c r="AX75" s="173">
        <f>MAX(G$7:G75)</f>
        <v>149.884330042475</v>
      </c>
      <c r="AY75" s="173">
        <f>MAX(H$7:H75)</f>
        <v>115.79100000000038</v>
      </c>
      <c r="AZ75" s="173">
        <f>MAX(I$7:I75)</f>
        <v>127.20270174443333</v>
      </c>
      <c r="BA75" s="173">
        <f>MAX(J$7:J75)</f>
        <v>179.83207965849149</v>
      </c>
      <c r="BB75" s="173">
        <f>MAX(K$7:K75)</f>
        <v>171.28008974595704</v>
      </c>
      <c r="BC75" s="173">
        <f>MAX(L$7:L75)</f>
        <v>138.23593391343735</v>
      </c>
      <c r="BD75" s="173">
        <f>MAX(M$7:M75)</f>
        <v>153.16915449188662</v>
      </c>
      <c r="BE75" s="173">
        <f>MAX(N$7:N75)</f>
        <v>131.18481821793108</v>
      </c>
      <c r="BF75" s="173">
        <f>MAX(O$7:O75)</f>
        <v>139.49143199957282</v>
      </c>
      <c r="BG75" s="173">
        <f>MAX(P$7:P75)</f>
        <v>170.49004437174244</v>
      </c>
      <c r="BH75" s="173">
        <f>MAX(Q$7:Q75)</f>
        <v>140.69882961943014</v>
      </c>
      <c r="BI75" s="173">
        <f>MAX(R$7:R75)</f>
        <v>153.12432727147359</v>
      </c>
      <c r="BJ75" s="173">
        <f>MAX(S$7:S75)</f>
        <v>142.63364342718907</v>
      </c>
      <c r="BK75" s="173">
        <f>MAX(T$7:T75)</f>
        <v>133.85968889909154</v>
      </c>
      <c r="BL75" s="173">
        <v>187.56</v>
      </c>
      <c r="BO75" s="178"/>
      <c r="BP75" s="178">
        <f t="shared" ca="1" si="55"/>
        <v>0</v>
      </c>
      <c r="BQ75" s="178">
        <f t="shared" si="56"/>
        <v>0</v>
      </c>
      <c r="BR75" s="178">
        <f t="shared" si="57"/>
        <v>0</v>
      </c>
      <c r="BS75" s="178">
        <f t="shared" si="58"/>
        <v>0</v>
      </c>
      <c r="BT75" s="178">
        <f t="shared" si="59"/>
        <v>-0.11094126486513813</v>
      </c>
      <c r="BU75" s="178">
        <f t="shared" si="60"/>
        <v>0</v>
      </c>
      <c r="BV75" s="178">
        <f t="shared" si="61"/>
        <v>0</v>
      </c>
      <c r="BW75" s="178">
        <f t="shared" si="62"/>
        <v>-0.34337260529234825</v>
      </c>
      <c r="BX75" s="178">
        <f t="shared" si="63"/>
        <v>-0.33829943334701501</v>
      </c>
      <c r="BY75" s="178">
        <f t="shared" si="64"/>
        <v>-5.9748597500224675E-2</v>
      </c>
      <c r="BZ75" s="178">
        <f t="shared" si="65"/>
        <v>0</v>
      </c>
      <c r="CA75" s="178">
        <f t="shared" si="66"/>
        <v>-3.2238719495608775E-2</v>
      </c>
      <c r="CB75" s="178">
        <f t="shared" si="67"/>
        <v>-3.6609114947892041E-2</v>
      </c>
      <c r="CC75" s="178">
        <f t="shared" si="68"/>
        <v>-2.4806364799118308E-3</v>
      </c>
      <c r="CD75" s="178">
        <f t="shared" si="69"/>
        <v>0</v>
      </c>
      <c r="CE75" s="178">
        <f t="shared" si="70"/>
        <v>-2.6275506107437646E-2</v>
      </c>
      <c r="CF75" s="178">
        <f t="shared" si="71"/>
        <v>-5.1304134036762081E-2</v>
      </c>
      <c r="CG75" s="178">
        <f t="shared" si="71"/>
        <v>1.1569631051396819E-2</v>
      </c>
    </row>
    <row r="76" spans="1:85" ht="15">
      <c r="A76" s="170">
        <v>37925</v>
      </c>
      <c r="B76" s="171"/>
      <c r="C76" s="172">
        <f t="shared" ca="1" si="72"/>
        <v>139.3504504771424</v>
      </c>
      <c r="D76" s="182">
        <v>179.95076676041145</v>
      </c>
      <c r="E76" s="173">
        <v>143.90600000000038</v>
      </c>
      <c r="F76" s="173">
        <v>143.90600000000038</v>
      </c>
      <c r="G76" s="173">
        <v>148.32513330188843</v>
      </c>
      <c r="H76" s="176">
        <v>105.03600000000112</v>
      </c>
      <c r="I76" s="176">
        <v>129.51708977449994</v>
      </c>
      <c r="J76" s="176">
        <v>179.84821974113672</v>
      </c>
      <c r="K76" s="176">
        <v>119.98189630440785</v>
      </c>
      <c r="L76" s="176">
        <v>99.886888879463513</v>
      </c>
      <c r="M76" s="176">
        <v>156.59549275053101</v>
      </c>
      <c r="N76" s="176">
        <v>133.52581338429229</v>
      </c>
      <c r="O76" s="176">
        <v>137.07955929408541</v>
      </c>
      <c r="P76" s="176">
        <v>169.99254970190054</v>
      </c>
      <c r="Q76" s="173">
        <v>142.31322277318313</v>
      </c>
      <c r="R76" s="173">
        <v>155.26143246575913</v>
      </c>
      <c r="S76" s="173">
        <v>140.49811849979989</v>
      </c>
      <c r="T76" s="173">
        <v>127.9204459734152</v>
      </c>
      <c r="U76" s="173">
        <v>190.6</v>
      </c>
      <c r="X76" s="174">
        <f>SUMPRODUCT($AD$2:$AP$2,'monthly price-series'!AD76:AP76)</f>
        <v>0</v>
      </c>
      <c r="Y76" s="175">
        <f ca="1">SUMPRODUCT($AA$3:$AQ$3,'monthly price-series'!AA76:AQ76)</f>
        <v>1.5645705899247526E-2</v>
      </c>
      <c r="Z76" s="184">
        <f t="shared" si="54"/>
        <v>-9.518729969750922E-3</v>
      </c>
      <c r="AA76" s="173">
        <f t="shared" si="53"/>
        <v>-3.9590802751976167E-3</v>
      </c>
      <c r="AB76" s="173">
        <f t="shared" si="53"/>
        <v>-3.9590802751976167E-3</v>
      </c>
      <c r="AC76" s="173">
        <f t="shared" si="53"/>
        <v>-1.040266677740574E-2</v>
      </c>
      <c r="AD76" s="173">
        <f t="shared" si="52"/>
        <v>2.031181698965439E-2</v>
      </c>
      <c r="AE76" s="173">
        <f t="shared" si="52"/>
        <v>1.8194487996933545E-2</v>
      </c>
      <c r="AF76" s="173">
        <f t="shared" si="52"/>
        <v>8.975085355111805E-5</v>
      </c>
      <c r="AG76" s="173">
        <f t="shared" si="52"/>
        <v>6.6816789870152715E-2</v>
      </c>
      <c r="AH76" s="173">
        <f t="shared" si="52"/>
        <v>9.2008525817629472E-2</v>
      </c>
      <c r="AI76" s="173">
        <f t="shared" si="52"/>
        <v>8.7336464963702384E-2</v>
      </c>
      <c r="AJ76" s="173">
        <f t="shared" si="52"/>
        <v>1.7845015895606355E-2</v>
      </c>
      <c r="AK76" s="173">
        <f t="shared" si="52"/>
        <v>1.5446213598201062E-2</v>
      </c>
      <c r="AL76" s="173">
        <f t="shared" si="52"/>
        <v>3.4971357715333752E-2</v>
      </c>
      <c r="AM76" s="173">
        <f t="shared" si="52"/>
        <v>1.3989444271965348E-2</v>
      </c>
      <c r="AN76" s="173">
        <f t="shared" si="52"/>
        <v>1.3956666666666704E-2</v>
      </c>
      <c r="AO76" s="173">
        <f t="shared" si="33"/>
        <v>1.1608425071563826E-2</v>
      </c>
      <c r="AP76" s="173">
        <f t="shared" si="33"/>
        <v>7.3099999999999051E-3</v>
      </c>
      <c r="AQ76" s="173">
        <f t="shared" si="73"/>
        <v>4.5854635534707455E-3</v>
      </c>
      <c r="AS76" s="177"/>
      <c r="AT76" s="177">
        <f ca="1">MAX(C$7:C76)</f>
        <v>139.3504504771424</v>
      </c>
      <c r="AU76" s="177"/>
      <c r="AV76" s="173">
        <f>MAX(E$7:E76)</f>
        <v>144.47800000000038</v>
      </c>
      <c r="AW76" s="173">
        <f>MAX(F$7:F76)</f>
        <v>144.47800000000038</v>
      </c>
      <c r="AX76" s="173">
        <f>MAX(G$7:G76)</f>
        <v>149.884330042475</v>
      </c>
      <c r="AY76" s="173">
        <f>MAX(H$7:H76)</f>
        <v>115.79100000000038</v>
      </c>
      <c r="AZ76" s="173">
        <f>MAX(I$7:I76)</f>
        <v>129.51708977449994</v>
      </c>
      <c r="BA76" s="173">
        <f>MAX(J$7:J76)</f>
        <v>179.84821974113672</v>
      </c>
      <c r="BB76" s="173">
        <f>MAX(K$7:K76)</f>
        <v>171.28008974595704</v>
      </c>
      <c r="BC76" s="173">
        <f>MAX(L$7:L76)</f>
        <v>138.23593391343735</v>
      </c>
      <c r="BD76" s="173">
        <f>MAX(M$7:M76)</f>
        <v>156.59549275053101</v>
      </c>
      <c r="BE76" s="173">
        <f>MAX(N$7:N76)</f>
        <v>133.52581338429229</v>
      </c>
      <c r="BF76" s="173">
        <f>MAX(O$7:O76)</f>
        <v>139.49143199957282</v>
      </c>
      <c r="BG76" s="173">
        <f>MAX(P$7:P76)</f>
        <v>170.49004437174244</v>
      </c>
      <c r="BH76" s="173">
        <f>MAX(Q$7:Q76)</f>
        <v>142.31322277318313</v>
      </c>
      <c r="BI76" s="173">
        <f>MAX(R$7:R76)</f>
        <v>155.26143246575913</v>
      </c>
      <c r="BJ76" s="173">
        <f>MAX(S$7:S76)</f>
        <v>142.63364342718907</v>
      </c>
      <c r="BK76" s="173">
        <f>MAX(T$7:T76)</f>
        <v>133.85968889909154</v>
      </c>
      <c r="BL76" s="173">
        <v>189.73</v>
      </c>
      <c r="BO76" s="178"/>
      <c r="BP76" s="178">
        <f t="shared" ca="1" si="55"/>
        <v>0</v>
      </c>
      <c r="BQ76" s="178">
        <f t="shared" si="56"/>
        <v>-3.9590802751976167E-3</v>
      </c>
      <c r="BR76" s="178">
        <f t="shared" si="57"/>
        <v>-3.9590802751976167E-3</v>
      </c>
      <c r="BS76" s="178">
        <f t="shared" si="58"/>
        <v>-1.040266677740574E-2</v>
      </c>
      <c r="BT76" s="178">
        <f t="shared" si="59"/>
        <v>-9.2882866544025194E-2</v>
      </c>
      <c r="BU76" s="178">
        <f t="shared" si="60"/>
        <v>0</v>
      </c>
      <c r="BV76" s="178">
        <f t="shared" si="61"/>
        <v>0</v>
      </c>
      <c r="BW76" s="178">
        <f t="shared" si="62"/>
        <v>-0.29949887063718128</v>
      </c>
      <c r="BX76" s="178">
        <f t="shared" si="63"/>
        <v>-0.27741733967658377</v>
      </c>
      <c r="BY76" s="178">
        <f t="shared" si="64"/>
        <v>0</v>
      </c>
      <c r="BZ76" s="178">
        <f t="shared" si="65"/>
        <v>0</v>
      </c>
      <c r="CA76" s="178">
        <f t="shared" si="66"/>
        <v>-1.7290472044869377E-2</v>
      </c>
      <c r="CB76" s="178">
        <f t="shared" si="67"/>
        <v>-2.9180276870427943E-3</v>
      </c>
      <c r="CC76" s="178">
        <f t="shared" si="68"/>
        <v>0</v>
      </c>
      <c r="CD76" s="178">
        <f t="shared" si="69"/>
        <v>0</v>
      </c>
      <c r="CE76" s="178">
        <f t="shared" si="70"/>
        <v>-1.4972098279739427E-2</v>
      </c>
      <c r="CF76" s="178">
        <f t="shared" si="71"/>
        <v>-4.4369167256570897E-2</v>
      </c>
      <c r="CG76" s="178">
        <f t="shared" si="71"/>
        <v>4.5854635534707455E-3</v>
      </c>
    </row>
    <row r="77" spans="1:85" ht="15">
      <c r="A77" s="170">
        <v>37953</v>
      </c>
      <c r="B77" s="171"/>
      <c r="C77" s="172">
        <f t="shared" ca="1" si="72"/>
        <v>140.21782454211805</v>
      </c>
      <c r="D77" s="182">
        <v>183.81290938268006</v>
      </c>
      <c r="E77" s="173">
        <v>144.68500000000037</v>
      </c>
      <c r="F77" s="173">
        <v>144.68500000000037</v>
      </c>
      <c r="G77" s="173">
        <v>149.99915910947689</v>
      </c>
      <c r="H77" s="176">
        <v>106.28600000000117</v>
      </c>
      <c r="I77" s="176">
        <v>131.1010849524888</v>
      </c>
      <c r="J77" s="176">
        <v>181.465775580008</v>
      </c>
      <c r="K77" s="176">
        <v>120.23955816754781</v>
      </c>
      <c r="L77" s="176">
        <v>97.705789285311866</v>
      </c>
      <c r="M77" s="176">
        <v>160.97153017396963</v>
      </c>
      <c r="N77" s="176">
        <v>136.03229745323753</v>
      </c>
      <c r="O77" s="176">
        <v>138.1539442447457</v>
      </c>
      <c r="P77" s="176">
        <v>176.15554337307694</v>
      </c>
      <c r="Q77" s="173">
        <v>142.31322277318313</v>
      </c>
      <c r="R77" s="173">
        <v>155.04354892219885</v>
      </c>
      <c r="S77" s="173">
        <v>139.60161745789156</v>
      </c>
      <c r="T77" s="173">
        <v>127.76566223378737</v>
      </c>
      <c r="U77" s="173">
        <v>191.6</v>
      </c>
      <c r="X77" s="174">
        <f>SUMPRODUCT($AD$2:$AP$2,'monthly price-series'!AD77:AP77)</f>
        <v>0</v>
      </c>
      <c r="Y77" s="175">
        <f ca="1">SUMPRODUCT($AA$3:$AQ$3,'monthly price-series'!AA77:AQ77)</f>
        <v>6.2244080446510093E-3</v>
      </c>
      <c r="Z77" s="184">
        <f t="shared" si="54"/>
        <v>2.1462218204442045E-2</v>
      </c>
      <c r="AA77" s="173">
        <f t="shared" si="53"/>
        <v>5.4132558753630447E-3</v>
      </c>
      <c r="AB77" s="173">
        <f t="shared" si="53"/>
        <v>5.4132558753630447E-3</v>
      </c>
      <c r="AC77" s="173">
        <f t="shared" si="53"/>
        <v>1.1286191155353918E-2</v>
      </c>
      <c r="AD77" s="173">
        <f t="shared" si="52"/>
        <v>1.1900681671046395E-2</v>
      </c>
      <c r="AE77" s="173">
        <f t="shared" si="52"/>
        <v>1.223000903391773E-2</v>
      </c>
      <c r="AF77" s="173">
        <f t="shared" si="52"/>
        <v>8.9940052851204232E-3</v>
      </c>
      <c r="AG77" s="173">
        <f t="shared" si="52"/>
        <v>2.1475061744835283E-3</v>
      </c>
      <c r="AH77" s="173">
        <f t="shared" si="52"/>
        <v>-2.1835694540287911E-2</v>
      </c>
      <c r="AI77" s="173">
        <f t="shared" si="52"/>
        <v>2.7944849156099218E-2</v>
      </c>
      <c r="AJ77" s="173">
        <f t="shared" si="52"/>
        <v>1.8771531926425986E-2</v>
      </c>
      <c r="AK77" s="173">
        <f t="shared" si="52"/>
        <v>7.8376743855394435E-3</v>
      </c>
      <c r="AL77" s="173">
        <f t="shared" si="52"/>
        <v>3.6254492811501678E-2</v>
      </c>
      <c r="AM77" s="173">
        <f t="shared" si="52"/>
        <v>0</v>
      </c>
      <c r="AN77" s="173">
        <f t="shared" si="52"/>
        <v>-1.4033333333332975E-3</v>
      </c>
      <c r="AO77" s="173">
        <f t="shared" si="33"/>
        <v>-6.3808757831130651E-3</v>
      </c>
      <c r="AP77" s="173">
        <f t="shared" si="33"/>
        <v>-1.2099999999999899E-3</v>
      </c>
      <c r="AQ77" s="173">
        <f t="shared" si="73"/>
        <v>5.2465897166841559E-3</v>
      </c>
      <c r="AS77" s="177"/>
      <c r="AT77" s="177">
        <f ca="1">MAX(C$7:C77)</f>
        <v>140.21782454211805</v>
      </c>
      <c r="AU77" s="177"/>
      <c r="AV77" s="173">
        <f>MAX(E$7:E77)</f>
        <v>144.68500000000037</v>
      </c>
      <c r="AW77" s="173">
        <f>MAX(F$7:F77)</f>
        <v>144.68500000000037</v>
      </c>
      <c r="AX77" s="173">
        <f>MAX(G$7:G77)</f>
        <v>149.99915910947689</v>
      </c>
      <c r="AY77" s="173">
        <f>MAX(H$7:H77)</f>
        <v>115.79100000000038</v>
      </c>
      <c r="AZ77" s="173">
        <f>MAX(I$7:I77)</f>
        <v>131.1010849524888</v>
      </c>
      <c r="BA77" s="173">
        <f>MAX(J$7:J77)</f>
        <v>181.465775580008</v>
      </c>
      <c r="BB77" s="173">
        <f>MAX(K$7:K77)</f>
        <v>171.28008974595704</v>
      </c>
      <c r="BC77" s="173">
        <f>MAX(L$7:L77)</f>
        <v>138.23593391343735</v>
      </c>
      <c r="BD77" s="173">
        <f>MAX(M$7:M77)</f>
        <v>160.97153017396963</v>
      </c>
      <c r="BE77" s="173">
        <f>MAX(N$7:N77)</f>
        <v>136.03229745323753</v>
      </c>
      <c r="BF77" s="173">
        <f>MAX(O$7:O77)</f>
        <v>139.49143199957282</v>
      </c>
      <c r="BG77" s="173">
        <f>MAX(P$7:P77)</f>
        <v>176.15554337307694</v>
      </c>
      <c r="BH77" s="173">
        <f>MAX(Q$7:Q77)</f>
        <v>142.31322277318313</v>
      </c>
      <c r="BI77" s="173">
        <f>MAX(R$7:R77)</f>
        <v>155.26143246575913</v>
      </c>
      <c r="BJ77" s="173">
        <f>MAX(S$7:S77)</f>
        <v>142.63364342718907</v>
      </c>
      <c r="BK77" s="173">
        <f>MAX(T$7:T77)</f>
        <v>133.85968889909154</v>
      </c>
      <c r="BL77" s="173">
        <v>190.6</v>
      </c>
      <c r="BO77" s="178"/>
      <c r="BP77" s="178">
        <f t="shared" ca="1" si="55"/>
        <v>0</v>
      </c>
      <c r="BQ77" s="178">
        <f t="shared" si="56"/>
        <v>0</v>
      </c>
      <c r="BR77" s="178">
        <f t="shared" si="57"/>
        <v>0</v>
      </c>
      <c r="BS77" s="178">
        <f t="shared" si="58"/>
        <v>0</v>
      </c>
      <c r="BT77" s="178">
        <f t="shared" si="59"/>
        <v>-8.2087554300413521E-2</v>
      </c>
      <c r="BU77" s="178">
        <f t="shared" si="60"/>
        <v>0</v>
      </c>
      <c r="BV77" s="178">
        <f t="shared" si="61"/>
        <v>0</v>
      </c>
      <c r="BW77" s="178">
        <f t="shared" si="62"/>
        <v>-0.29799454013664195</v>
      </c>
      <c r="BX77" s="178">
        <f t="shared" si="63"/>
        <v>-0.29319543392751451</v>
      </c>
      <c r="BY77" s="178">
        <f t="shared" si="64"/>
        <v>0</v>
      </c>
      <c r="BZ77" s="178">
        <f t="shared" si="65"/>
        <v>0</v>
      </c>
      <c r="CA77" s="178">
        <f t="shared" si="66"/>
        <v>-9.5883147491898912E-3</v>
      </c>
      <c r="CB77" s="178">
        <f t="shared" si="67"/>
        <v>0</v>
      </c>
      <c r="CC77" s="178">
        <f t="shared" si="68"/>
        <v>0</v>
      </c>
      <c r="CD77" s="178">
        <f t="shared" si="69"/>
        <v>-1.4033333333332975E-3</v>
      </c>
      <c r="CE77" s="178">
        <f t="shared" si="70"/>
        <v>-2.1257438963516916E-2</v>
      </c>
      <c r="CF77" s="178">
        <f t="shared" si="71"/>
        <v>-4.5525480564190438E-2</v>
      </c>
      <c r="CG77" s="178">
        <f t="shared" si="71"/>
        <v>5.2465897166841559E-3</v>
      </c>
    </row>
    <row r="78" spans="1:85" ht="15">
      <c r="A78" s="170">
        <v>37986</v>
      </c>
      <c r="B78" s="171"/>
      <c r="C78" s="172">
        <f t="shared" ca="1" si="72"/>
        <v>143.52147655079568</v>
      </c>
      <c r="D78" s="182">
        <v>184.21621332557046</v>
      </c>
      <c r="E78" s="173">
        <v>148.0650000000004</v>
      </c>
      <c r="F78" s="173">
        <v>148.0650000000004</v>
      </c>
      <c r="G78" s="173">
        <v>154.72396857065095</v>
      </c>
      <c r="H78" s="176">
        <v>107.8160000000012</v>
      </c>
      <c r="I78" s="176">
        <v>133.96858601616776</v>
      </c>
      <c r="J78" s="176">
        <v>186.78738949694824</v>
      </c>
      <c r="K78" s="176">
        <v>124.63262890843617</v>
      </c>
      <c r="L78" s="176">
        <v>100.0433753418008</v>
      </c>
      <c r="M78" s="176">
        <v>164.22826874840277</v>
      </c>
      <c r="N78" s="176">
        <v>137.38052755490443</v>
      </c>
      <c r="O78" s="176">
        <v>137.51000777188034</v>
      </c>
      <c r="P78" s="176">
        <v>184.34776370397117</v>
      </c>
      <c r="Q78" s="173">
        <v>143.74068619334366</v>
      </c>
      <c r="R78" s="173">
        <v>159.77030991700698</v>
      </c>
      <c r="S78" s="173">
        <v>144.26828529717008</v>
      </c>
      <c r="T78" s="173">
        <v>126.97479278456022</v>
      </c>
      <c r="U78" s="173">
        <v>193.14</v>
      </c>
      <c r="X78" s="174">
        <f>SUMPRODUCT($AD$2:$AP$2,'monthly price-series'!AD78:AP78)</f>
        <v>0</v>
      </c>
      <c r="Y78" s="175">
        <f ca="1">SUMPRODUCT($AA$3:$AQ$3,'monthly price-series'!AA78:AQ78)</f>
        <v>2.3560856256796988E-2</v>
      </c>
      <c r="Z78" s="184">
        <f t="shared" si="54"/>
        <v>2.194100208983499E-3</v>
      </c>
      <c r="AA78" s="173">
        <f t="shared" si="53"/>
        <v>2.3361094792134742E-2</v>
      </c>
      <c r="AB78" s="173">
        <f t="shared" si="53"/>
        <v>2.3361094792134742E-2</v>
      </c>
      <c r="AC78" s="173">
        <f t="shared" si="53"/>
        <v>3.1498906322039173E-2</v>
      </c>
      <c r="AD78" s="173">
        <f t="shared" si="52"/>
        <v>1.4395122593756589E-2</v>
      </c>
      <c r="AE78" s="173">
        <f t="shared" si="52"/>
        <v>2.1872443425759169E-2</v>
      </c>
      <c r="AF78" s="173">
        <f t="shared" si="52"/>
        <v>2.932571665335288E-2</v>
      </c>
      <c r="AG78" s="173">
        <f t="shared" si="52"/>
        <v>3.6535985393150214E-2</v>
      </c>
      <c r="AH78" s="173">
        <f t="shared" si="52"/>
        <v>2.3924744619409577E-2</v>
      </c>
      <c r="AI78" s="173">
        <f t="shared" si="52"/>
        <v>2.0231767511394282E-2</v>
      </c>
      <c r="AJ78" s="173">
        <f t="shared" si="52"/>
        <v>9.9111029285553851E-3</v>
      </c>
      <c r="AK78" s="173">
        <f t="shared" si="52"/>
        <v>-4.6610067948881836E-3</v>
      </c>
      <c r="AL78" s="173">
        <f t="shared" si="52"/>
        <v>4.6505606204762233E-2</v>
      </c>
      <c r="AM78" s="173">
        <f t="shared" si="52"/>
        <v>1.0030434223498731E-2</v>
      </c>
      <c r="AN78" s="173">
        <f t="shared" si="52"/>
        <v>3.0486666666666856E-2</v>
      </c>
      <c r="AO78" s="173">
        <f t="shared" si="33"/>
        <v>3.3428465402172994E-2</v>
      </c>
      <c r="AP78" s="173">
        <f t="shared" si="33"/>
        <v>-6.1900000000000097E-3</v>
      </c>
      <c r="AQ78" s="173">
        <f t="shared" si="73"/>
        <v>8.0375782881001671E-3</v>
      </c>
      <c r="AS78" s="177"/>
      <c r="AT78" s="177">
        <f ca="1">MAX(C$7:C78)</f>
        <v>143.52147655079568</v>
      </c>
      <c r="AU78" s="177"/>
      <c r="AV78" s="173">
        <f>MAX(E$7:E78)</f>
        <v>148.0650000000004</v>
      </c>
      <c r="AW78" s="173">
        <f>MAX(F$7:F78)</f>
        <v>148.0650000000004</v>
      </c>
      <c r="AX78" s="173">
        <f>MAX(G$7:G78)</f>
        <v>154.72396857065095</v>
      </c>
      <c r="AY78" s="173">
        <f>MAX(H$7:H78)</f>
        <v>115.79100000000038</v>
      </c>
      <c r="AZ78" s="173">
        <f>MAX(I$7:I78)</f>
        <v>133.96858601616776</v>
      </c>
      <c r="BA78" s="173">
        <f>MAX(J$7:J78)</f>
        <v>186.78738949694824</v>
      </c>
      <c r="BB78" s="173">
        <f>MAX(K$7:K78)</f>
        <v>171.28008974595704</v>
      </c>
      <c r="BC78" s="173">
        <f>MAX(L$7:L78)</f>
        <v>138.23593391343735</v>
      </c>
      <c r="BD78" s="173">
        <f>MAX(M$7:M78)</f>
        <v>164.22826874840277</v>
      </c>
      <c r="BE78" s="173">
        <f>MAX(N$7:N78)</f>
        <v>137.38052755490443</v>
      </c>
      <c r="BF78" s="173">
        <f>MAX(O$7:O78)</f>
        <v>139.49143199957282</v>
      </c>
      <c r="BG78" s="173">
        <f>MAX(P$7:P78)</f>
        <v>184.34776370397117</v>
      </c>
      <c r="BH78" s="173">
        <f>MAX(Q$7:Q78)</f>
        <v>143.74068619334366</v>
      </c>
      <c r="BI78" s="173">
        <f>MAX(R$7:R78)</f>
        <v>159.77030991700698</v>
      </c>
      <c r="BJ78" s="173">
        <f>MAX(S$7:S78)</f>
        <v>144.26828529717008</v>
      </c>
      <c r="BK78" s="173">
        <f>MAX(T$7:T78)</f>
        <v>133.85968889909154</v>
      </c>
      <c r="BL78" s="173">
        <v>191.6</v>
      </c>
      <c r="BO78" s="178"/>
      <c r="BP78" s="178">
        <f t="shared" ca="1" si="55"/>
        <v>0</v>
      </c>
      <c r="BQ78" s="178">
        <f t="shared" si="56"/>
        <v>0</v>
      </c>
      <c r="BR78" s="178">
        <f t="shared" si="57"/>
        <v>0</v>
      </c>
      <c r="BS78" s="178">
        <f t="shared" si="58"/>
        <v>0</v>
      </c>
      <c r="BT78" s="178">
        <f t="shared" si="59"/>
        <v>-6.8874092114233038E-2</v>
      </c>
      <c r="BU78" s="178">
        <f t="shared" si="60"/>
        <v>0</v>
      </c>
      <c r="BV78" s="178">
        <f t="shared" si="61"/>
        <v>0</v>
      </c>
      <c r="BW78" s="178">
        <f t="shared" si="62"/>
        <v>-0.27234607890916257</v>
      </c>
      <c r="BX78" s="178">
        <f t="shared" si="63"/>
        <v>-0.27628531518839772</v>
      </c>
      <c r="BY78" s="178">
        <f t="shared" si="64"/>
        <v>0</v>
      </c>
      <c r="BZ78" s="178">
        <f t="shared" si="65"/>
        <v>0</v>
      </c>
      <c r="CA78" s="178">
        <f t="shared" si="66"/>
        <v>-1.4204630343880574E-2</v>
      </c>
      <c r="CB78" s="178">
        <f t="shared" si="67"/>
        <v>0</v>
      </c>
      <c r="CC78" s="178">
        <f t="shared" si="68"/>
        <v>0</v>
      </c>
      <c r="CD78" s="178">
        <f t="shared" si="69"/>
        <v>0</v>
      </c>
      <c r="CE78" s="178">
        <f t="shared" si="70"/>
        <v>0</v>
      </c>
      <c r="CF78" s="178">
        <f t="shared" si="71"/>
        <v>-5.1433677839498107E-2</v>
      </c>
      <c r="CG78" s="178">
        <f t="shared" si="71"/>
        <v>8.0375782881001671E-3</v>
      </c>
    </row>
    <row r="79" spans="1:85" ht="15">
      <c r="A79" s="170">
        <v>38016</v>
      </c>
      <c r="B79" s="171"/>
      <c r="C79" s="172">
        <f t="shared" ca="1" si="72"/>
        <v>145.30322719769853</v>
      </c>
      <c r="D79" s="182">
        <v>188.07040873880752</v>
      </c>
      <c r="E79" s="173">
        <v>149.93300000000045</v>
      </c>
      <c r="F79" s="173">
        <v>149.93300000000045</v>
      </c>
      <c r="G79" s="173">
        <v>154.61702286715524</v>
      </c>
      <c r="H79" s="176">
        <v>110.25100000000124</v>
      </c>
      <c r="I79" s="176">
        <v>135.6704722734363</v>
      </c>
      <c r="J79" s="176">
        <v>187.58214463662154</v>
      </c>
      <c r="K79" s="176">
        <v>127.52357890157052</v>
      </c>
      <c r="L79" s="176">
        <v>104.25061780719557</v>
      </c>
      <c r="M79" s="176">
        <v>172.21255167028045</v>
      </c>
      <c r="N79" s="176">
        <v>138.83604080895461</v>
      </c>
      <c r="O79" s="176">
        <v>139.94456348199409</v>
      </c>
      <c r="P79" s="176">
        <v>188.20785560920541</v>
      </c>
      <c r="Q79" s="173">
        <v>144.61041054824003</v>
      </c>
      <c r="R79" s="173">
        <v>160.26985841934751</v>
      </c>
      <c r="S79" s="173">
        <v>145.306211751592</v>
      </c>
      <c r="T79" s="173">
        <v>127.92583398251658</v>
      </c>
      <c r="U79" s="173">
        <v>195.51</v>
      </c>
      <c r="X79" s="174">
        <f>SUMPRODUCT($AD$2:$AP$2,'monthly price-series'!AD79:AP79)</f>
        <v>0</v>
      </c>
      <c r="Y79" s="175">
        <f ca="1">SUMPRODUCT($AA$3:$AQ$3,'monthly price-series'!AA79:AQ79)</f>
        <v>1.2414522827684647E-2</v>
      </c>
      <c r="Z79" s="184">
        <f t="shared" si="54"/>
        <v>2.0922129185368843E-2</v>
      </c>
      <c r="AA79" s="173">
        <f t="shared" si="53"/>
        <v>1.2616080775335473E-2</v>
      </c>
      <c r="AB79" s="173">
        <f t="shared" si="53"/>
        <v>1.2616080775335473E-2</v>
      </c>
      <c r="AC79" s="173">
        <f t="shared" si="53"/>
        <v>-6.91203208421305E-4</v>
      </c>
      <c r="AD79" s="173">
        <f t="shared" si="52"/>
        <v>2.2584774059508959E-2</v>
      </c>
      <c r="AE79" s="173">
        <f t="shared" si="52"/>
        <v>1.2703621855523291E-2</v>
      </c>
      <c r="AF79" s="173">
        <f t="shared" si="52"/>
        <v>4.2548650731385907E-3</v>
      </c>
      <c r="AG79" s="173">
        <f t="shared" si="52"/>
        <v>2.3195771592511585E-2</v>
      </c>
      <c r="AH79" s="173">
        <f t="shared" si="52"/>
        <v>4.2054183508109529E-2</v>
      </c>
      <c r="AI79" s="173">
        <f t="shared" si="52"/>
        <v>4.861698282961003E-2</v>
      </c>
      <c r="AJ79" s="173">
        <f t="shared" si="52"/>
        <v>1.0594756622029097E-2</v>
      </c>
      <c r="AK79" s="173">
        <f t="shared" si="52"/>
        <v>1.7704571104035689E-2</v>
      </c>
      <c r="AL79" s="173">
        <f t="shared" si="52"/>
        <v>2.0939184873611183E-2</v>
      </c>
      <c r="AM79" s="173">
        <f t="shared" si="52"/>
        <v>6.0506484136753609E-3</v>
      </c>
      <c r="AN79" s="173">
        <f t="shared" si="52"/>
        <v>3.1266666666668066E-3</v>
      </c>
      <c r="AO79" s="173">
        <f t="shared" si="33"/>
        <v>7.1944187337082098E-3</v>
      </c>
      <c r="AP79" s="173">
        <f t="shared" si="33"/>
        <v>7.4900000000000079E-3</v>
      </c>
      <c r="AQ79" s="173">
        <f t="shared" si="73"/>
        <v>1.2270891581236433E-2</v>
      </c>
      <c r="AS79" s="177"/>
      <c r="AT79" s="177">
        <f ca="1">MAX(C$7:C79)</f>
        <v>145.30322719769853</v>
      </c>
      <c r="AU79" s="177"/>
      <c r="AV79" s="173">
        <f>MAX(E$7:E79)</f>
        <v>149.93300000000045</v>
      </c>
      <c r="AW79" s="173">
        <f>MAX(F$7:F79)</f>
        <v>149.93300000000045</v>
      </c>
      <c r="AX79" s="173">
        <f>MAX(G$7:G79)</f>
        <v>154.72396857065095</v>
      </c>
      <c r="AY79" s="173">
        <f>MAX(H$7:H79)</f>
        <v>115.79100000000038</v>
      </c>
      <c r="AZ79" s="173">
        <f>MAX(I$7:I79)</f>
        <v>135.6704722734363</v>
      </c>
      <c r="BA79" s="173">
        <f>MAX(J$7:J79)</f>
        <v>187.58214463662154</v>
      </c>
      <c r="BB79" s="173">
        <f>MAX(K$7:K79)</f>
        <v>171.28008974595704</v>
      </c>
      <c r="BC79" s="173">
        <f>MAX(L$7:L79)</f>
        <v>138.23593391343735</v>
      </c>
      <c r="BD79" s="173">
        <f>MAX(M$7:M79)</f>
        <v>172.21255167028045</v>
      </c>
      <c r="BE79" s="173">
        <f>MAX(N$7:N79)</f>
        <v>138.83604080895461</v>
      </c>
      <c r="BF79" s="173">
        <f>MAX(O$7:O79)</f>
        <v>139.94456348199409</v>
      </c>
      <c r="BG79" s="173">
        <f>MAX(P$7:P79)</f>
        <v>188.20785560920541</v>
      </c>
      <c r="BH79" s="173">
        <f>MAX(Q$7:Q79)</f>
        <v>144.61041054824003</v>
      </c>
      <c r="BI79" s="173">
        <f>MAX(R$7:R79)</f>
        <v>160.26985841934751</v>
      </c>
      <c r="BJ79" s="173">
        <f>MAX(S$7:S79)</f>
        <v>145.306211751592</v>
      </c>
      <c r="BK79" s="173">
        <f>MAX(T$7:T79)</f>
        <v>133.85968889909154</v>
      </c>
      <c r="BL79" s="173">
        <v>193.14</v>
      </c>
      <c r="BO79" s="178"/>
      <c r="BP79" s="178">
        <f t="shared" ca="1" si="55"/>
        <v>0</v>
      </c>
      <c r="BQ79" s="178">
        <f t="shared" si="56"/>
        <v>0</v>
      </c>
      <c r="BR79" s="178">
        <f t="shared" si="57"/>
        <v>0</v>
      </c>
      <c r="BS79" s="178">
        <f t="shared" si="58"/>
        <v>-6.91203208421305E-4</v>
      </c>
      <c r="BT79" s="178">
        <f t="shared" si="59"/>
        <v>-4.7844823863677846E-2</v>
      </c>
      <c r="BU79" s="178">
        <f t="shared" si="60"/>
        <v>0</v>
      </c>
      <c r="BV79" s="178">
        <f t="shared" si="61"/>
        <v>0</v>
      </c>
      <c r="BW79" s="178">
        <f t="shared" si="62"/>
        <v>-0.25546758475714409</v>
      </c>
      <c r="BX79" s="178">
        <f t="shared" si="63"/>
        <v>-0.24585008502581693</v>
      </c>
      <c r="BY79" s="178">
        <f t="shared" si="64"/>
        <v>0</v>
      </c>
      <c r="BZ79" s="178">
        <f t="shared" si="65"/>
        <v>0</v>
      </c>
      <c r="CA79" s="178">
        <f t="shared" si="66"/>
        <v>0</v>
      </c>
      <c r="CB79" s="178">
        <f t="shared" si="67"/>
        <v>0</v>
      </c>
      <c r="CC79" s="178">
        <f t="shared" si="68"/>
        <v>0</v>
      </c>
      <c r="CD79" s="178">
        <f t="shared" si="69"/>
        <v>0</v>
      </c>
      <c r="CE79" s="178">
        <f t="shared" si="70"/>
        <v>0</v>
      </c>
      <c r="CF79" s="178">
        <f t="shared" si="71"/>
        <v>-4.4328916086515943E-2</v>
      </c>
      <c r="CG79" s="178">
        <f t="shared" si="71"/>
        <v>1.2270891581236433E-2</v>
      </c>
    </row>
    <row r="80" spans="1:85" ht="15">
      <c r="A80" s="170">
        <v>38044</v>
      </c>
      <c r="B80" s="171"/>
      <c r="C80" s="172">
        <f t="shared" ca="1" si="72"/>
        <v>147.44372449888454</v>
      </c>
      <c r="D80" s="182">
        <v>191.24362023560928</v>
      </c>
      <c r="E80" s="173">
        <v>151.43000000000052</v>
      </c>
      <c r="F80" s="173">
        <v>151.43000000000052</v>
      </c>
      <c r="G80" s="173">
        <v>157.30554702429697</v>
      </c>
      <c r="H80" s="176">
        <v>110.87200000000126</v>
      </c>
      <c r="I80" s="176">
        <v>135.9328464047652</v>
      </c>
      <c r="J80" s="176">
        <v>189.16164290725757</v>
      </c>
      <c r="K80" s="176">
        <v>129.86482406378886</v>
      </c>
      <c r="L80" s="176">
        <v>108.90033953934673</v>
      </c>
      <c r="M80" s="176">
        <v>175.75333139627972</v>
      </c>
      <c r="N80" s="176">
        <v>143.24808929028694</v>
      </c>
      <c r="O80" s="176">
        <v>143.06573537433468</v>
      </c>
      <c r="P80" s="176">
        <v>204.05449286457619</v>
      </c>
      <c r="Q80" s="173">
        <v>146.06096785157166</v>
      </c>
      <c r="R80" s="173">
        <v>162.93942002775245</v>
      </c>
      <c r="S80" s="173">
        <v>150.51839887934656</v>
      </c>
      <c r="T80" s="173">
        <v>128.23541450075427</v>
      </c>
      <c r="U80" s="173">
        <v>197.21</v>
      </c>
      <c r="X80" s="174">
        <f>SUMPRODUCT($AD$2:$AP$2,'monthly price-series'!AD80:AP80)</f>
        <v>0</v>
      </c>
      <c r="Y80" s="175">
        <f ca="1">SUMPRODUCT($AA$3:$AQ$3,'monthly price-series'!AA80:AQ80)</f>
        <v>1.4731244050578825E-2</v>
      </c>
      <c r="Z80" s="184">
        <f t="shared" si="54"/>
        <v>1.6872465573298832E-2</v>
      </c>
      <c r="AA80" s="173">
        <f t="shared" si="53"/>
        <v>9.9844597253444297E-3</v>
      </c>
      <c r="AB80" s="173">
        <f t="shared" si="53"/>
        <v>9.9844597253444297E-3</v>
      </c>
      <c r="AC80" s="173">
        <f t="shared" si="53"/>
        <v>1.7388280457654847E-2</v>
      </c>
      <c r="AD80" s="173">
        <f t="shared" si="52"/>
        <v>5.6326019718643512E-3</v>
      </c>
      <c r="AE80" s="173">
        <f t="shared" si="52"/>
        <v>1.9339074076494473E-3</v>
      </c>
      <c r="AF80" s="173">
        <f t="shared" si="52"/>
        <v>8.4203018026891285E-3</v>
      </c>
      <c r="AG80" s="173">
        <f t="shared" si="52"/>
        <v>1.8359311920075897E-2</v>
      </c>
      <c r="AH80" s="173">
        <f t="shared" si="52"/>
        <v>4.4601382993724875E-2</v>
      </c>
      <c r="AI80" s="173">
        <f t="shared" si="52"/>
        <v>2.0560520656929104E-2</v>
      </c>
      <c r="AJ80" s="173">
        <f t="shared" si="52"/>
        <v>3.1778841110886587E-2</v>
      </c>
      <c r="AK80" s="173">
        <f t="shared" si="52"/>
        <v>2.2302916345458237E-2</v>
      </c>
      <c r="AL80" s="173">
        <f t="shared" si="52"/>
        <v>8.419753364745157E-2</v>
      </c>
      <c r="AM80" s="173">
        <f t="shared" si="52"/>
        <v>1.0030794448562535E-2</v>
      </c>
      <c r="AN80" s="173">
        <f t="shared" si="52"/>
        <v>1.6656666666666677E-2</v>
      </c>
      <c r="AO80" s="173">
        <f t="shared" si="33"/>
        <v>3.5870366895704685E-2</v>
      </c>
      <c r="AP80" s="173">
        <f t="shared" si="33"/>
        <v>2.4200000000000376E-3</v>
      </c>
      <c r="AQ80" s="173">
        <f t="shared" si="73"/>
        <v>8.6952074062708658E-3</v>
      </c>
      <c r="AS80" s="177"/>
      <c r="AT80" s="177">
        <f ca="1">MAX(C$7:C80)</f>
        <v>147.44372449888454</v>
      </c>
      <c r="AU80" s="177"/>
      <c r="AV80" s="173">
        <f>MAX(E$7:E80)</f>
        <v>151.43000000000052</v>
      </c>
      <c r="AW80" s="173">
        <f>MAX(F$7:F80)</f>
        <v>151.43000000000052</v>
      </c>
      <c r="AX80" s="173">
        <f>MAX(G$7:G80)</f>
        <v>157.30554702429697</v>
      </c>
      <c r="AY80" s="173">
        <f>MAX(H$7:H80)</f>
        <v>115.79100000000038</v>
      </c>
      <c r="AZ80" s="173">
        <f>MAX(I$7:I80)</f>
        <v>135.9328464047652</v>
      </c>
      <c r="BA80" s="173">
        <f>MAX(J$7:J80)</f>
        <v>189.16164290725757</v>
      </c>
      <c r="BB80" s="173">
        <f>MAX(K$7:K80)</f>
        <v>171.28008974595704</v>
      </c>
      <c r="BC80" s="173">
        <f>MAX(L$7:L80)</f>
        <v>138.23593391343735</v>
      </c>
      <c r="BD80" s="173">
        <f>MAX(M$7:M80)</f>
        <v>175.75333139627972</v>
      </c>
      <c r="BE80" s="173">
        <f>MAX(N$7:N80)</f>
        <v>143.24808929028694</v>
      </c>
      <c r="BF80" s="173">
        <f>MAX(O$7:O80)</f>
        <v>143.06573537433468</v>
      </c>
      <c r="BG80" s="173">
        <f>MAX(P$7:P80)</f>
        <v>204.05449286457619</v>
      </c>
      <c r="BH80" s="173">
        <f>MAX(Q$7:Q80)</f>
        <v>146.06096785157166</v>
      </c>
      <c r="BI80" s="173">
        <f>MAX(R$7:R80)</f>
        <v>162.93942002775245</v>
      </c>
      <c r="BJ80" s="173">
        <f>MAX(S$7:S80)</f>
        <v>150.51839887934656</v>
      </c>
      <c r="BK80" s="173">
        <f>MAX(T$7:T80)</f>
        <v>133.85968889909154</v>
      </c>
      <c r="BL80" s="173">
        <v>195.51</v>
      </c>
      <c r="BO80" s="178"/>
      <c r="BP80" s="178">
        <f t="shared" ca="1" si="55"/>
        <v>0</v>
      </c>
      <c r="BQ80" s="178">
        <f t="shared" si="56"/>
        <v>0</v>
      </c>
      <c r="BR80" s="178">
        <f t="shared" si="57"/>
        <v>0</v>
      </c>
      <c r="BS80" s="178">
        <f t="shared" si="58"/>
        <v>0</v>
      </c>
      <c r="BT80" s="178">
        <f t="shared" si="59"/>
        <v>-4.2481712741051544E-2</v>
      </c>
      <c r="BU80" s="178">
        <f t="shared" si="60"/>
        <v>0</v>
      </c>
      <c r="BV80" s="178">
        <f t="shared" si="61"/>
        <v>0</v>
      </c>
      <c r="BW80" s="178">
        <f t="shared" si="62"/>
        <v>-0.24179848191109302</v>
      </c>
      <c r="BX80" s="178">
        <f t="shared" si="63"/>
        <v>-0.21221395583336833</v>
      </c>
      <c r="BY80" s="178">
        <f t="shared" si="64"/>
        <v>0</v>
      </c>
      <c r="BZ80" s="178">
        <f t="shared" si="65"/>
        <v>0</v>
      </c>
      <c r="CA80" s="178">
        <f t="shared" si="66"/>
        <v>0</v>
      </c>
      <c r="CB80" s="178">
        <f t="shared" si="67"/>
        <v>0</v>
      </c>
      <c r="CC80" s="178">
        <f t="shared" si="68"/>
        <v>0</v>
      </c>
      <c r="CD80" s="178">
        <f t="shared" si="69"/>
        <v>0</v>
      </c>
      <c r="CE80" s="178">
        <f t="shared" si="70"/>
        <v>0</v>
      </c>
      <c r="CF80" s="178">
        <f t="shared" si="71"/>
        <v>-4.2016192063445278E-2</v>
      </c>
      <c r="CG80" s="178">
        <f t="shared" si="71"/>
        <v>8.6952074062708658E-3</v>
      </c>
    </row>
    <row r="81" spans="1:85" ht="15">
      <c r="A81" s="170">
        <v>38077</v>
      </c>
      <c r="B81" s="171"/>
      <c r="C81" s="172">
        <f t="shared" ca="1" si="72"/>
        <v>148.6398754898768</v>
      </c>
      <c r="D81" s="182">
        <v>187.98953962520901</v>
      </c>
      <c r="E81" s="173">
        <v>150.86300000000057</v>
      </c>
      <c r="F81" s="173">
        <v>150.86300000000057</v>
      </c>
      <c r="G81" s="173">
        <v>158.32291013176624</v>
      </c>
      <c r="H81" s="176">
        <v>111.8230000000013</v>
      </c>
      <c r="I81" s="176">
        <v>137.19773790951632</v>
      </c>
      <c r="J81" s="176">
        <v>193.46675247412637</v>
      </c>
      <c r="K81" s="176">
        <v>130.68026509125795</v>
      </c>
      <c r="L81" s="176">
        <v>112.0370249650437</v>
      </c>
      <c r="M81" s="176">
        <v>177.47565150809598</v>
      </c>
      <c r="N81" s="176">
        <v>145.01854245073648</v>
      </c>
      <c r="O81" s="176">
        <v>146.06288344232058</v>
      </c>
      <c r="P81" s="176">
        <v>208.3972288524929</v>
      </c>
      <c r="Q81" s="173">
        <v>148.06621408465429</v>
      </c>
      <c r="R81" s="173">
        <v>164.2260983145716</v>
      </c>
      <c r="S81" s="173">
        <v>151.01079603320696</v>
      </c>
      <c r="T81" s="173">
        <v>128.33800283235487</v>
      </c>
      <c r="U81" s="173">
        <v>196.25</v>
      </c>
      <c r="X81" s="174">
        <f>SUMPRODUCT($AD$2:$AP$2,'monthly price-series'!AD81:AP81)</f>
        <v>0</v>
      </c>
      <c r="Y81" s="175">
        <f ca="1">SUMPRODUCT($AA$3:$AQ$3,'monthly price-series'!AA81:AQ81)</f>
        <v>8.1125934322236019E-3</v>
      </c>
      <c r="Z81" s="184">
        <f t="shared" si="54"/>
        <v>-1.7015368180079947E-2</v>
      </c>
      <c r="AA81" s="173">
        <f t="shared" si="53"/>
        <v>-3.7443042990157067E-3</v>
      </c>
      <c r="AB81" s="173">
        <f t="shared" si="53"/>
        <v>-3.7443042990157067E-3</v>
      </c>
      <c r="AC81" s="173">
        <f t="shared" si="53"/>
        <v>6.4674331370662089E-3</v>
      </c>
      <c r="AD81" s="173">
        <f t="shared" si="52"/>
        <v>8.5774586911034813E-3</v>
      </c>
      <c r="AE81" s="173">
        <f t="shared" si="52"/>
        <v>9.3052675508954706E-3</v>
      </c>
      <c r="AF81" s="173">
        <f t="shared" ref="AF81:AP108" si="74">(J81-J80)/J80</f>
        <v>2.2758892874384203E-2</v>
      </c>
      <c r="AG81" s="173">
        <f t="shared" si="74"/>
        <v>6.2791524444567974E-3</v>
      </c>
      <c r="AH81" s="173">
        <f t="shared" si="74"/>
        <v>2.8803265802157144E-2</v>
      </c>
      <c r="AI81" s="173">
        <f t="shared" si="74"/>
        <v>9.7996441838866712E-3</v>
      </c>
      <c r="AJ81" s="173">
        <f t="shared" si="74"/>
        <v>1.2359349218695522E-2</v>
      </c>
      <c r="AK81" s="173">
        <f t="shared" si="74"/>
        <v>2.0949447190438713E-2</v>
      </c>
      <c r="AL81" s="173">
        <f t="shared" si="74"/>
        <v>2.1282236558245415E-2</v>
      </c>
      <c r="AM81" s="173">
        <f t="shared" si="74"/>
        <v>1.3728830245191705E-2</v>
      </c>
      <c r="AN81" s="173">
        <f t="shared" si="74"/>
        <v>7.8966666666666768E-3</v>
      </c>
      <c r="AO81" s="173">
        <f t="shared" si="33"/>
        <v>3.2713419590324881E-3</v>
      </c>
      <c r="AP81" s="173">
        <f t="shared" si="33"/>
        <v>7.9999999999997499E-4</v>
      </c>
      <c r="AQ81" s="173">
        <f t="shared" si="73"/>
        <v>-4.8679073069317373E-3</v>
      </c>
      <c r="AS81" s="177"/>
      <c r="AT81" s="177">
        <f ca="1">MAX(C$7:C81)</f>
        <v>148.6398754898768</v>
      </c>
      <c r="AU81" s="177"/>
      <c r="AV81" s="173">
        <f>MAX(E$7:E81)</f>
        <v>151.43000000000052</v>
      </c>
      <c r="AW81" s="173">
        <f>MAX(F$7:F81)</f>
        <v>151.43000000000052</v>
      </c>
      <c r="AX81" s="173">
        <f>MAX(G$7:G81)</f>
        <v>158.32291013176624</v>
      </c>
      <c r="AY81" s="173">
        <f>MAX(H$7:H81)</f>
        <v>115.79100000000038</v>
      </c>
      <c r="AZ81" s="173">
        <f>MAX(I$7:I81)</f>
        <v>137.19773790951632</v>
      </c>
      <c r="BA81" s="173">
        <f>MAX(J$7:J81)</f>
        <v>193.46675247412637</v>
      </c>
      <c r="BB81" s="173">
        <f>MAX(K$7:K81)</f>
        <v>171.28008974595704</v>
      </c>
      <c r="BC81" s="173">
        <f>MAX(L$7:L81)</f>
        <v>138.23593391343735</v>
      </c>
      <c r="BD81" s="173">
        <f>MAX(M$7:M81)</f>
        <v>177.47565150809598</v>
      </c>
      <c r="BE81" s="173">
        <f>MAX(N$7:N81)</f>
        <v>145.01854245073648</v>
      </c>
      <c r="BF81" s="173">
        <f>MAX(O$7:O81)</f>
        <v>146.06288344232058</v>
      </c>
      <c r="BG81" s="173">
        <f>MAX(P$7:P81)</f>
        <v>208.3972288524929</v>
      </c>
      <c r="BH81" s="173">
        <f>MAX(Q$7:Q81)</f>
        <v>148.06621408465429</v>
      </c>
      <c r="BI81" s="173">
        <f>MAX(R$7:R81)</f>
        <v>164.2260983145716</v>
      </c>
      <c r="BJ81" s="173">
        <f>MAX(S$7:S81)</f>
        <v>151.01079603320696</v>
      </c>
      <c r="BK81" s="173">
        <f>MAX(T$7:T81)</f>
        <v>133.85968889909154</v>
      </c>
      <c r="BL81" s="173">
        <v>197.21</v>
      </c>
      <c r="BO81" s="178"/>
      <c r="BP81" s="178">
        <f t="shared" ca="1" si="55"/>
        <v>0</v>
      </c>
      <c r="BQ81" s="178">
        <f t="shared" si="56"/>
        <v>-3.7443042990157067E-3</v>
      </c>
      <c r="BR81" s="178">
        <f t="shared" si="57"/>
        <v>-3.7443042990157067E-3</v>
      </c>
      <c r="BS81" s="178">
        <f t="shared" si="58"/>
        <v>0</v>
      </c>
      <c r="BT81" s="178">
        <f t="shared" si="59"/>
        <v>-3.4268639186111761E-2</v>
      </c>
      <c r="BU81" s="178">
        <f t="shared" si="60"/>
        <v>0</v>
      </c>
      <c r="BV81" s="178">
        <f t="shared" si="61"/>
        <v>0</v>
      </c>
      <c r="BW81" s="178">
        <f t="shared" si="62"/>
        <v>-0.23703761899539422</v>
      </c>
      <c r="BX81" s="178">
        <f t="shared" si="63"/>
        <v>-0.18952314500800693</v>
      </c>
      <c r="BY81" s="178">
        <f t="shared" si="64"/>
        <v>0</v>
      </c>
      <c r="BZ81" s="178">
        <f t="shared" si="65"/>
        <v>0</v>
      </c>
      <c r="CA81" s="178">
        <f t="shared" si="66"/>
        <v>0</v>
      </c>
      <c r="CB81" s="178">
        <f t="shared" si="67"/>
        <v>0</v>
      </c>
      <c r="CC81" s="178">
        <f t="shared" si="68"/>
        <v>0</v>
      </c>
      <c r="CD81" s="178">
        <f t="shared" si="69"/>
        <v>0</v>
      </c>
      <c r="CE81" s="178">
        <f t="shared" si="70"/>
        <v>0</v>
      </c>
      <c r="CF81" s="178">
        <f t="shared" si="71"/>
        <v>-4.1249805017096054E-2</v>
      </c>
      <c r="CG81" s="178">
        <f t="shared" si="71"/>
        <v>-4.8679073069317373E-3</v>
      </c>
    </row>
    <row r="82" spans="1:85" ht="15">
      <c r="A82" s="170">
        <v>38107</v>
      </c>
      <c r="B82" s="171"/>
      <c r="C82" s="172">
        <f t="shared" ca="1" si="72"/>
        <v>147.51928070754497</v>
      </c>
      <c r="D82" s="182">
        <v>185.18633117229797</v>
      </c>
      <c r="E82" s="173">
        <v>151.11100000000056</v>
      </c>
      <c r="F82" s="173">
        <v>151.11100000000056</v>
      </c>
      <c r="G82" s="173">
        <v>160.71862851319105</v>
      </c>
      <c r="H82" s="176">
        <v>112.25200000000133</v>
      </c>
      <c r="I82" s="176">
        <v>136.03832789675221</v>
      </c>
      <c r="J82" s="176">
        <v>184.50896465135216</v>
      </c>
      <c r="K82" s="176">
        <v>129.50401150224997</v>
      </c>
      <c r="L82" s="176">
        <v>105.56803270085138</v>
      </c>
      <c r="M82" s="176">
        <v>172.05143898195897</v>
      </c>
      <c r="N82" s="176">
        <v>143.80542686997251</v>
      </c>
      <c r="O82" s="176">
        <v>143.07901347092815</v>
      </c>
      <c r="P82" s="176">
        <v>216.933134200506</v>
      </c>
      <c r="Q82" s="173">
        <v>149.1350687151957</v>
      </c>
      <c r="R82" s="173">
        <v>159.01465679472253</v>
      </c>
      <c r="S82" s="173">
        <v>145.50525172120723</v>
      </c>
      <c r="T82" s="173">
        <v>126.45143419071925</v>
      </c>
      <c r="U82" s="173">
        <v>198.88</v>
      </c>
      <c r="X82" s="174">
        <f>SUMPRODUCT($AD$2:$AP$2,'monthly price-series'!AD82:AP82)</f>
        <v>0</v>
      </c>
      <c r="Y82" s="175">
        <f ca="1">SUMPRODUCT($AA$3:$AQ$3,'monthly price-series'!AA82:AQ82)</f>
        <v>-7.5389916645090512E-3</v>
      </c>
      <c r="Z82" s="184">
        <f t="shared" si="54"/>
        <v>-1.4911512941090962E-2</v>
      </c>
      <c r="AA82" s="173">
        <f t="shared" si="53"/>
        <v>1.6438755692249889E-3</v>
      </c>
      <c r="AB82" s="173">
        <f t="shared" si="53"/>
        <v>1.6438755692249889E-3</v>
      </c>
      <c r="AC82" s="173">
        <f t="shared" si="53"/>
        <v>1.5131849076238853E-2</v>
      </c>
      <c r="AD82" s="173">
        <f t="shared" si="53"/>
        <v>3.8364200566969719E-3</v>
      </c>
      <c r="AE82" s="173">
        <f t="shared" si="53"/>
        <v>-8.4506496275380174E-3</v>
      </c>
      <c r="AF82" s="173">
        <f t="shared" si="74"/>
        <v>-4.6301432717604507E-2</v>
      </c>
      <c r="AG82" s="173">
        <f t="shared" si="74"/>
        <v>-9.0010040015343663E-3</v>
      </c>
      <c r="AH82" s="173">
        <f t="shared" si="74"/>
        <v>-5.7739771885327126E-2</v>
      </c>
      <c r="AI82" s="173">
        <f t="shared" si="74"/>
        <v>-3.0563136295288222E-2</v>
      </c>
      <c r="AJ82" s="173">
        <f t="shared" si="74"/>
        <v>-8.3652446112266656E-3</v>
      </c>
      <c r="AK82" s="173">
        <f t="shared" si="74"/>
        <v>-2.0428666756881809E-2</v>
      </c>
      <c r="AL82" s="173">
        <f t="shared" si="74"/>
        <v>4.095978336667308E-2</v>
      </c>
      <c r="AM82" s="173">
        <f t="shared" si="74"/>
        <v>7.2187611275743848E-3</v>
      </c>
      <c r="AN82" s="173">
        <f t="shared" si="74"/>
        <v>-3.1733333333333349E-2</v>
      </c>
      <c r="AO82" s="173">
        <f t="shared" si="33"/>
        <v>-3.6457951726769723E-2</v>
      </c>
      <c r="AP82" s="173">
        <f t="shared" si="33"/>
        <v>-1.4700000000000024E-2</v>
      </c>
      <c r="AQ82" s="173">
        <f t="shared" si="73"/>
        <v>1.3401273885350295E-2</v>
      </c>
      <c r="AS82" s="177"/>
      <c r="AT82" s="177">
        <f ca="1">MAX(C$7:C82)</f>
        <v>148.6398754898768</v>
      </c>
      <c r="AU82" s="177"/>
      <c r="AV82" s="173">
        <f>MAX(E$7:E82)</f>
        <v>151.43000000000052</v>
      </c>
      <c r="AW82" s="173">
        <f>MAX(F$7:F82)</f>
        <v>151.43000000000052</v>
      </c>
      <c r="AX82" s="173">
        <f>MAX(G$7:G82)</f>
        <v>160.71862851319105</v>
      </c>
      <c r="AY82" s="173">
        <f>MAX(H$7:H82)</f>
        <v>115.79100000000038</v>
      </c>
      <c r="AZ82" s="173">
        <f>MAX(I$7:I82)</f>
        <v>137.19773790951632</v>
      </c>
      <c r="BA82" s="173">
        <f>MAX(J$7:J82)</f>
        <v>193.46675247412637</v>
      </c>
      <c r="BB82" s="173">
        <f>MAX(K$7:K82)</f>
        <v>171.28008974595704</v>
      </c>
      <c r="BC82" s="173">
        <f>MAX(L$7:L82)</f>
        <v>138.23593391343735</v>
      </c>
      <c r="BD82" s="173">
        <f>MAX(M$7:M82)</f>
        <v>177.47565150809598</v>
      </c>
      <c r="BE82" s="173">
        <f>MAX(N$7:N82)</f>
        <v>145.01854245073648</v>
      </c>
      <c r="BF82" s="173">
        <f>MAX(O$7:O82)</f>
        <v>146.06288344232058</v>
      </c>
      <c r="BG82" s="173">
        <f>MAX(P$7:P82)</f>
        <v>216.933134200506</v>
      </c>
      <c r="BH82" s="173">
        <f>MAX(Q$7:Q82)</f>
        <v>149.1350687151957</v>
      </c>
      <c r="BI82" s="173">
        <f>MAX(R$7:R82)</f>
        <v>164.2260983145716</v>
      </c>
      <c r="BJ82" s="173">
        <f>MAX(S$7:S82)</f>
        <v>151.01079603320696</v>
      </c>
      <c r="BK82" s="173">
        <f>MAX(T$7:T82)</f>
        <v>133.85968889909154</v>
      </c>
      <c r="BL82" s="173">
        <v>196.25</v>
      </c>
      <c r="BO82" s="178"/>
      <c r="BP82" s="178">
        <f t="shared" ca="1" si="55"/>
        <v>-7.5389916645089905E-3</v>
      </c>
      <c r="BQ82" s="178">
        <f t="shared" si="56"/>
        <v>-2.1065839001516138E-3</v>
      </c>
      <c r="BR82" s="178">
        <f t="shared" si="57"/>
        <v>-2.1065839001516138E-3</v>
      </c>
      <c r="BS82" s="178">
        <f t="shared" si="58"/>
        <v>0</v>
      </c>
      <c r="BT82" s="178">
        <f t="shared" si="59"/>
        <v>-3.0563688024104099E-2</v>
      </c>
      <c r="BU82" s="178">
        <f t="shared" si="60"/>
        <v>-8.4506496275380174E-3</v>
      </c>
      <c r="BV82" s="178">
        <f t="shared" si="61"/>
        <v>-4.6301432717604507E-2</v>
      </c>
      <c r="BW82" s="178">
        <f t="shared" si="62"/>
        <v>-0.24390504643983685</v>
      </c>
      <c r="BX82" s="178">
        <f t="shared" si="63"/>
        <v>-0.23631989373358198</v>
      </c>
      <c r="BY82" s="178">
        <f t="shared" si="64"/>
        <v>-3.0563136295288222E-2</v>
      </c>
      <c r="BZ82" s="178">
        <f t="shared" si="65"/>
        <v>-8.3652446112266656E-3</v>
      </c>
      <c r="CA82" s="178">
        <f t="shared" si="66"/>
        <v>-2.0428666756881809E-2</v>
      </c>
      <c r="CB82" s="178">
        <f t="shared" si="67"/>
        <v>0</v>
      </c>
      <c r="CC82" s="178">
        <f t="shared" si="68"/>
        <v>0</v>
      </c>
      <c r="CD82" s="178">
        <f t="shared" si="69"/>
        <v>-3.1733333333333349E-2</v>
      </c>
      <c r="CE82" s="178">
        <f t="shared" si="70"/>
        <v>-3.6457951726769723E-2</v>
      </c>
      <c r="CF82" s="178">
        <f t="shared" si="71"/>
        <v>-5.5343432883344763E-2</v>
      </c>
      <c r="CG82" s="178">
        <f t="shared" si="71"/>
        <v>1.3401273885350295E-2</v>
      </c>
    </row>
    <row r="83" spans="1:85" ht="15">
      <c r="A83" s="170">
        <v>38138</v>
      </c>
      <c r="B83" s="171"/>
      <c r="C83" s="172">
        <f t="shared" ca="1" si="72"/>
        <v>148.47162961940558</v>
      </c>
      <c r="D83" s="182">
        <v>188.53763937478843</v>
      </c>
      <c r="E83" s="173">
        <v>154.55200000000067</v>
      </c>
      <c r="F83" s="173">
        <v>154.55200000000067</v>
      </c>
      <c r="G83" s="173">
        <v>164.97852592867278</v>
      </c>
      <c r="H83" s="176">
        <v>110.71500000000128</v>
      </c>
      <c r="I83" s="176">
        <v>133.8577861296269</v>
      </c>
      <c r="J83" s="176">
        <v>182.3669288443937</v>
      </c>
      <c r="K83" s="176">
        <v>129.65517509924109</v>
      </c>
      <c r="L83" s="176">
        <v>101.68789798359131</v>
      </c>
      <c r="M83" s="176">
        <v>174.29675797767754</v>
      </c>
      <c r="N83" s="176">
        <v>145.66845128166685</v>
      </c>
      <c r="O83" s="176">
        <v>145.05661267591097</v>
      </c>
      <c r="P83" s="176">
        <v>226.91803255279228</v>
      </c>
      <c r="Q83" s="173">
        <v>149.53812233657803</v>
      </c>
      <c r="R83" s="173">
        <v>157.37945607401679</v>
      </c>
      <c r="S83" s="173">
        <v>143.9690956108397</v>
      </c>
      <c r="T83" s="173">
        <v>126.4767244775574</v>
      </c>
      <c r="U83" s="173">
        <v>200.14</v>
      </c>
      <c r="X83" s="174">
        <f>SUMPRODUCT($AD$2:$AP$2,'monthly price-series'!AD83:AP83)</f>
        <v>0</v>
      </c>
      <c r="Y83" s="175">
        <f ca="1">SUMPRODUCT($AA$3:$AQ$3,'monthly price-series'!AA83:AQ83)</f>
        <v>6.4557589170232896E-3</v>
      </c>
      <c r="Z83" s="184">
        <f t="shared" si="54"/>
        <v>1.8096952303528219E-2</v>
      </c>
      <c r="AA83" s="173">
        <f t="shared" si="53"/>
        <v>2.2771340273045004E-2</v>
      </c>
      <c r="AB83" s="173">
        <f t="shared" si="53"/>
        <v>2.2771340273045004E-2</v>
      </c>
      <c r="AC83" s="173">
        <f t="shared" si="53"/>
        <v>2.6505312140167363E-2</v>
      </c>
      <c r="AD83" s="173">
        <f t="shared" si="53"/>
        <v>-1.3692406371378956E-2</v>
      </c>
      <c r="AE83" s="173">
        <f t="shared" si="53"/>
        <v>-1.6028878043695537E-2</v>
      </c>
      <c r="AF83" s="173">
        <f t="shared" si="74"/>
        <v>-1.1609386085960908E-2</v>
      </c>
      <c r="AG83" s="173">
        <f t="shared" si="74"/>
        <v>1.1672503055127298E-3</v>
      </c>
      <c r="AH83" s="173">
        <f t="shared" si="74"/>
        <v>-3.6754826418478583E-2</v>
      </c>
      <c r="AI83" s="173">
        <f t="shared" si="74"/>
        <v>1.3050277341499118E-2</v>
      </c>
      <c r="AJ83" s="173">
        <f t="shared" si="74"/>
        <v>1.2955174587248847E-2</v>
      </c>
      <c r="AK83" s="173">
        <f t="shared" si="74"/>
        <v>1.3821727987973906E-2</v>
      </c>
      <c r="AL83" s="173">
        <f t="shared" si="74"/>
        <v>4.6027539264967617E-2</v>
      </c>
      <c r="AM83" s="173">
        <f t="shared" si="74"/>
        <v>2.7026079436221749E-3</v>
      </c>
      <c r="AN83" s="173">
        <f t="shared" si="74"/>
        <v>-1.0283333333333394E-2</v>
      </c>
      <c r="AO83" s="173">
        <f t="shared" si="33"/>
        <v>-1.0557392892669286E-2</v>
      </c>
      <c r="AP83" s="173">
        <f t="shared" si="33"/>
        <v>1.9999999999999014E-4</v>
      </c>
      <c r="AQ83" s="173">
        <f t="shared" si="73"/>
        <v>6.3354786806113783E-3</v>
      </c>
      <c r="AS83" s="177"/>
      <c r="AT83" s="177">
        <f ca="1">MAX(C$7:C83)</f>
        <v>148.6398754898768</v>
      </c>
      <c r="AU83" s="177"/>
      <c r="AV83" s="173">
        <f>MAX(E$7:E83)</f>
        <v>154.55200000000067</v>
      </c>
      <c r="AW83" s="173">
        <f>MAX(F$7:F83)</f>
        <v>154.55200000000067</v>
      </c>
      <c r="AX83" s="173">
        <f>MAX(G$7:G83)</f>
        <v>164.97852592867278</v>
      </c>
      <c r="AY83" s="173">
        <f>MAX(H$7:H83)</f>
        <v>115.79100000000038</v>
      </c>
      <c r="AZ83" s="173">
        <f>MAX(I$7:I83)</f>
        <v>137.19773790951632</v>
      </c>
      <c r="BA83" s="173">
        <f>MAX(J$7:J83)</f>
        <v>193.46675247412637</v>
      </c>
      <c r="BB83" s="173">
        <f>MAX(K$7:K83)</f>
        <v>171.28008974595704</v>
      </c>
      <c r="BC83" s="173">
        <f>MAX(L$7:L83)</f>
        <v>138.23593391343735</v>
      </c>
      <c r="BD83" s="173">
        <f>MAX(M$7:M83)</f>
        <v>177.47565150809598</v>
      </c>
      <c r="BE83" s="173">
        <f>MAX(N$7:N83)</f>
        <v>145.66845128166685</v>
      </c>
      <c r="BF83" s="173">
        <f>MAX(O$7:O83)</f>
        <v>146.06288344232058</v>
      </c>
      <c r="BG83" s="173">
        <f>MAX(P$7:P83)</f>
        <v>226.91803255279228</v>
      </c>
      <c r="BH83" s="173">
        <f>MAX(Q$7:Q83)</f>
        <v>149.53812233657803</v>
      </c>
      <c r="BI83" s="173">
        <f>MAX(R$7:R83)</f>
        <v>164.2260983145716</v>
      </c>
      <c r="BJ83" s="173">
        <f>MAX(S$7:S83)</f>
        <v>151.01079603320696</v>
      </c>
      <c r="BK83" s="173">
        <f>MAX(T$7:T83)</f>
        <v>133.85968889909154</v>
      </c>
      <c r="BL83" s="173">
        <v>198.88</v>
      </c>
      <c r="BO83" s="178"/>
      <c r="BP83" s="178">
        <f t="shared" ca="1" si="55"/>
        <v>-1.1319026601491139E-3</v>
      </c>
      <c r="BQ83" s="178">
        <f t="shared" si="56"/>
        <v>0</v>
      </c>
      <c r="BR83" s="178">
        <f t="shared" si="57"/>
        <v>0</v>
      </c>
      <c r="BS83" s="178">
        <f t="shared" si="58"/>
        <v>0</v>
      </c>
      <c r="BT83" s="178">
        <f t="shared" si="59"/>
        <v>-4.3837603958848975E-2</v>
      </c>
      <c r="BU83" s="178">
        <f t="shared" si="60"/>
        <v>-2.4344073238963745E-2</v>
      </c>
      <c r="BV83" s="178">
        <f t="shared" si="61"/>
        <v>-5.7373287594813603E-2</v>
      </c>
      <c r="BW83" s="178">
        <f t="shared" si="62"/>
        <v>-0.24302249437429713</v>
      </c>
      <c r="BX83" s="178">
        <f t="shared" si="63"/>
        <v>-0.26438882347864945</v>
      </c>
      <c r="BY83" s="178">
        <f t="shared" si="64"/>
        <v>-1.7911716358868655E-2</v>
      </c>
      <c r="BZ83" s="178">
        <f t="shared" si="65"/>
        <v>0</v>
      </c>
      <c r="CA83" s="178">
        <f t="shared" si="66"/>
        <v>-6.8892982439784879E-3</v>
      </c>
      <c r="CB83" s="178">
        <f t="shared" si="67"/>
        <v>0</v>
      </c>
      <c r="CC83" s="178">
        <f t="shared" si="68"/>
        <v>0</v>
      </c>
      <c r="CD83" s="178">
        <f t="shared" si="69"/>
        <v>-4.1690342222222294E-2</v>
      </c>
      <c r="CE83" s="178">
        <f t="shared" si="70"/>
        <v>-4.6630443698997527E-2</v>
      </c>
      <c r="CF83" s="178">
        <f t="shared" si="71"/>
        <v>-5.5154501569921445E-2</v>
      </c>
      <c r="CG83" s="178">
        <f t="shared" si="71"/>
        <v>6.3354786806113783E-3</v>
      </c>
    </row>
    <row r="84" spans="1:85" ht="15">
      <c r="A84" s="170">
        <v>38168</v>
      </c>
      <c r="B84" s="171"/>
      <c r="C84" s="172">
        <f t="shared" ca="1" si="72"/>
        <v>149.47925884132928</v>
      </c>
      <c r="D84" s="182">
        <v>191.9667453046288</v>
      </c>
      <c r="E84" s="173">
        <v>154.4140000000007</v>
      </c>
      <c r="F84" s="173">
        <v>154.4140000000007</v>
      </c>
      <c r="G84" s="173">
        <v>165.11317405997187</v>
      </c>
      <c r="H84" s="176">
        <v>112.9810000000013</v>
      </c>
      <c r="I84" s="176">
        <v>135.55524039143378</v>
      </c>
      <c r="J84" s="176">
        <v>184.50402327874195</v>
      </c>
      <c r="K84" s="176">
        <v>132.65871476587944</v>
      </c>
      <c r="L84" s="176">
        <v>102.28885725501598</v>
      </c>
      <c r="M84" s="176">
        <v>181.31394470759852</v>
      </c>
      <c r="N84" s="176">
        <v>147.71180473969633</v>
      </c>
      <c r="O84" s="176">
        <v>147.07782337137283</v>
      </c>
      <c r="P84" s="176">
        <v>219.20103101100096</v>
      </c>
      <c r="Q84" s="173">
        <v>149.17907781331422</v>
      </c>
      <c r="R84" s="173">
        <v>156.68174048542198</v>
      </c>
      <c r="S84" s="173">
        <v>140.87091402782139</v>
      </c>
      <c r="T84" s="173">
        <v>126.53996283979617</v>
      </c>
      <c r="U84" s="173">
        <v>201.56</v>
      </c>
      <c r="X84" s="174">
        <f>SUMPRODUCT($AD$2:$AP$2,'monthly price-series'!AD84:AP84)</f>
        <v>0</v>
      </c>
      <c r="Y84" s="175">
        <f ca="1">SUMPRODUCT($AA$3:$AQ$3,'monthly price-series'!AA84:AQ84)</f>
        <v>6.7866785358703359E-3</v>
      </c>
      <c r="Z84" s="184">
        <f t="shared" si="54"/>
        <v>1.8187911661627185E-2</v>
      </c>
      <c r="AA84" s="173">
        <f t="shared" si="53"/>
        <v>-8.9290335938697787E-4</v>
      </c>
      <c r="AB84" s="173">
        <f t="shared" si="53"/>
        <v>-8.9290335938697787E-4</v>
      </c>
      <c r="AC84" s="173">
        <f t="shared" si="53"/>
        <v>8.1615549988185482E-4</v>
      </c>
      <c r="AD84" s="173">
        <f t="shared" si="53"/>
        <v>2.046696472925975E-2</v>
      </c>
      <c r="AE84" s="173">
        <f t="shared" si="53"/>
        <v>1.2681027461212305E-2</v>
      </c>
      <c r="AF84" s="173">
        <f t="shared" si="74"/>
        <v>1.17186512263512E-2</v>
      </c>
      <c r="AG84" s="173">
        <f t="shared" si="74"/>
        <v>2.3165598012878135E-2</v>
      </c>
      <c r="AH84" s="173">
        <f t="shared" si="74"/>
        <v>5.9098406333627186E-3</v>
      </c>
      <c r="AI84" s="173">
        <f t="shared" si="74"/>
        <v>4.0259995718449799E-2</v>
      </c>
      <c r="AJ84" s="173">
        <f t="shared" si="74"/>
        <v>1.402742625497147E-2</v>
      </c>
      <c r="AK84" s="173">
        <f t="shared" si="74"/>
        <v>1.3933943845619081E-2</v>
      </c>
      <c r="AL84" s="173">
        <f t="shared" si="74"/>
        <v>-3.4007881414166434E-2</v>
      </c>
      <c r="AM84" s="173">
        <f t="shared" si="74"/>
        <v>-2.4010233487864246E-3</v>
      </c>
      <c r="AN84" s="173">
        <f t="shared" si="74"/>
        <v>-4.4333333333333074E-3</v>
      </c>
      <c r="AO84" s="173">
        <f t="shared" si="33"/>
        <v>-2.1519768321619219E-2</v>
      </c>
      <c r="AP84" s="173">
        <f t="shared" si="33"/>
        <v>4.9999999999999264E-4</v>
      </c>
      <c r="AQ84" s="173">
        <f t="shared" si="73"/>
        <v>7.0950334765664839E-3</v>
      </c>
      <c r="AS84" s="177"/>
      <c r="AT84" s="177">
        <f ca="1">MAX(C$7:C84)</f>
        <v>149.47925884132928</v>
      </c>
      <c r="AU84" s="177"/>
      <c r="AV84" s="173">
        <f>MAX(E$7:E84)</f>
        <v>154.55200000000067</v>
      </c>
      <c r="AW84" s="173">
        <f>MAX(F$7:F84)</f>
        <v>154.55200000000067</v>
      </c>
      <c r="AX84" s="173">
        <f>MAX(G$7:G84)</f>
        <v>165.11317405997187</v>
      </c>
      <c r="AY84" s="173">
        <f>MAX(H$7:H84)</f>
        <v>115.79100000000038</v>
      </c>
      <c r="AZ84" s="173">
        <f>MAX(I$7:I84)</f>
        <v>137.19773790951632</v>
      </c>
      <c r="BA84" s="173">
        <f>MAX(J$7:J84)</f>
        <v>193.46675247412637</v>
      </c>
      <c r="BB84" s="173">
        <f>MAX(K$7:K84)</f>
        <v>171.28008974595704</v>
      </c>
      <c r="BC84" s="173">
        <f>MAX(L$7:L84)</f>
        <v>138.23593391343735</v>
      </c>
      <c r="BD84" s="173">
        <f>MAX(M$7:M84)</f>
        <v>181.31394470759852</v>
      </c>
      <c r="BE84" s="173">
        <f>MAX(N$7:N84)</f>
        <v>147.71180473969633</v>
      </c>
      <c r="BF84" s="173">
        <f>MAX(O$7:O84)</f>
        <v>147.07782337137283</v>
      </c>
      <c r="BG84" s="173">
        <f>MAX(P$7:P84)</f>
        <v>226.91803255279228</v>
      </c>
      <c r="BH84" s="173">
        <f>MAX(Q$7:Q84)</f>
        <v>149.53812233657803</v>
      </c>
      <c r="BI84" s="173">
        <f>MAX(R$7:R84)</f>
        <v>164.2260983145716</v>
      </c>
      <c r="BJ84" s="173">
        <f>MAX(S$7:S84)</f>
        <v>151.01079603320696</v>
      </c>
      <c r="BK84" s="173">
        <f>MAX(T$7:T84)</f>
        <v>133.85968889909154</v>
      </c>
      <c r="BL84" s="173">
        <v>200.14</v>
      </c>
      <c r="BO84" s="178"/>
      <c r="BP84" s="178">
        <f t="shared" ca="1" si="55"/>
        <v>0</v>
      </c>
      <c r="BQ84" s="178">
        <f t="shared" si="56"/>
        <v>-8.9290335938697787E-4</v>
      </c>
      <c r="BR84" s="178">
        <f t="shared" si="57"/>
        <v>-8.9290335938697787E-4</v>
      </c>
      <c r="BS84" s="178">
        <f t="shared" si="58"/>
        <v>0</v>
      </c>
      <c r="BT84" s="178">
        <f t="shared" si="59"/>
        <v>-2.4267861923630243E-2</v>
      </c>
      <c r="BU84" s="178">
        <f t="shared" si="60"/>
        <v>-1.1971753639012503E-2</v>
      </c>
      <c r="BV84" s="178">
        <f t="shared" si="61"/>
        <v>-4.6326973915495166E-2</v>
      </c>
      <c r="BW84" s="178">
        <f t="shared" si="62"/>
        <v>-0.22548665777418089</v>
      </c>
      <c r="BX84" s="178">
        <f t="shared" si="63"/>
        <v>-0.26004147865728783</v>
      </c>
      <c r="BY84" s="178">
        <f t="shared" si="64"/>
        <v>0</v>
      </c>
      <c r="BZ84" s="178">
        <f t="shared" si="65"/>
        <v>0</v>
      </c>
      <c r="CA84" s="178">
        <f t="shared" si="66"/>
        <v>0</v>
      </c>
      <c r="CB84" s="178">
        <f t="shared" si="67"/>
        <v>-3.4007881414166434E-2</v>
      </c>
      <c r="CC84" s="178">
        <f t="shared" si="68"/>
        <v>-2.4010233487864246E-3</v>
      </c>
      <c r="CD84" s="178">
        <f t="shared" si="69"/>
        <v>-4.5938848371703755E-2</v>
      </c>
      <c r="CE84" s="178">
        <f t="shared" si="70"/>
        <v>-6.7146735675480004E-2</v>
      </c>
      <c r="CF84" s="178">
        <f t="shared" si="71"/>
        <v>-5.4682078820706415E-2</v>
      </c>
      <c r="CG84" s="178">
        <f t="shared" si="71"/>
        <v>7.0950334765664839E-3</v>
      </c>
    </row>
    <row r="85" spans="1:85" ht="15">
      <c r="A85" s="170">
        <v>38198</v>
      </c>
      <c r="B85" s="171"/>
      <c r="C85" s="172">
        <f t="shared" ca="1" si="72"/>
        <v>148.58771986569849</v>
      </c>
      <c r="D85" s="182">
        <v>196.8138253849261</v>
      </c>
      <c r="E85" s="173">
        <v>152.48700000000073</v>
      </c>
      <c r="F85" s="173">
        <v>152.48700000000073</v>
      </c>
      <c r="G85" s="173">
        <v>161.18862313258546</v>
      </c>
      <c r="H85" s="176">
        <v>114.05700000000134</v>
      </c>
      <c r="I85" s="176">
        <v>137.66043823571118</v>
      </c>
      <c r="J85" s="176">
        <v>189.13610777975936</v>
      </c>
      <c r="K85" s="176">
        <v>128.74436291846015</v>
      </c>
      <c r="L85" s="176">
        <v>101.66963109268832</v>
      </c>
      <c r="M85" s="176">
        <v>171.92229137352172</v>
      </c>
      <c r="N85" s="176">
        <v>149.11445958821045</v>
      </c>
      <c r="O85" s="176">
        <v>148.67472777237978</v>
      </c>
      <c r="P85" s="176">
        <v>238.59059406012889</v>
      </c>
      <c r="Q85" s="173">
        <v>148.33898334626005</v>
      </c>
      <c r="R85" s="173">
        <v>155.64398509094022</v>
      </c>
      <c r="S85" s="173">
        <v>139.96796023004407</v>
      </c>
      <c r="T85" s="173">
        <v>126.36154149219206</v>
      </c>
      <c r="U85" s="173">
        <v>202.98</v>
      </c>
      <c r="X85" s="174">
        <f>SUMPRODUCT($AD$2:$AP$2,'monthly price-series'!AD85:AP85)</f>
        <v>0</v>
      </c>
      <c r="Y85" s="175">
        <f ca="1">SUMPRODUCT($AA$3:$AQ$3,'monthly price-series'!AA85:AQ85)</f>
        <v>-5.9642988769240853E-3</v>
      </c>
      <c r="Z85" s="184">
        <f t="shared" si="54"/>
        <v>2.5249582017997717E-2</v>
      </c>
      <c r="AA85" s="173">
        <f t="shared" si="53"/>
        <v>-1.2479438392891546E-2</v>
      </c>
      <c r="AB85" s="173">
        <f t="shared" si="53"/>
        <v>-1.2479438392891546E-2</v>
      </c>
      <c r="AC85" s="173">
        <f t="shared" si="53"/>
        <v>-2.3768853998051925E-2</v>
      </c>
      <c r="AD85" s="173">
        <f t="shared" si="53"/>
        <v>9.5237252281359132E-3</v>
      </c>
      <c r="AE85" s="173">
        <f t="shared" si="53"/>
        <v>1.5530184138941142E-2</v>
      </c>
      <c r="AF85" s="173">
        <f t="shared" si="74"/>
        <v>2.5105601594494327E-2</v>
      </c>
      <c r="AG85" s="173">
        <f t="shared" si="74"/>
        <v>-2.9506933293658565E-2</v>
      </c>
      <c r="AH85" s="173">
        <f t="shared" si="74"/>
        <v>-6.0537010476505084E-3</v>
      </c>
      <c r="AI85" s="173">
        <f t="shared" si="74"/>
        <v>-5.1797744234303347E-2</v>
      </c>
      <c r="AJ85" s="173">
        <f t="shared" si="74"/>
        <v>9.4958886392724831E-3</v>
      </c>
      <c r="AK85" s="173">
        <f t="shared" si="74"/>
        <v>1.0857547143424569E-2</v>
      </c>
      <c r="AL85" s="173">
        <f t="shared" si="74"/>
        <v>8.8455619755524018E-2</v>
      </c>
      <c r="AM85" s="173">
        <f t="shared" si="74"/>
        <v>-5.6314496601559865E-3</v>
      </c>
      <c r="AN85" s="173">
        <f t="shared" si="74"/>
        <v>-6.623333333333239E-3</v>
      </c>
      <c r="AO85" s="173">
        <f t="shared" si="33"/>
        <v>-6.4097958333612084E-3</v>
      </c>
      <c r="AP85" s="173">
        <f t="shared" si="33"/>
        <v>-1.4100000000000154E-3</v>
      </c>
      <c r="AQ85" s="173">
        <f t="shared" si="73"/>
        <v>7.0450486207580248E-3</v>
      </c>
      <c r="AS85" s="177"/>
      <c r="AT85" s="177">
        <f ca="1">MAX(C$7:C85)</f>
        <v>149.47925884132928</v>
      </c>
      <c r="AU85" s="177"/>
      <c r="AV85" s="173">
        <f>MAX(E$7:E85)</f>
        <v>154.55200000000067</v>
      </c>
      <c r="AW85" s="173">
        <f>MAX(F$7:F85)</f>
        <v>154.55200000000067</v>
      </c>
      <c r="AX85" s="173">
        <f>MAX(G$7:G85)</f>
        <v>165.11317405997187</v>
      </c>
      <c r="AY85" s="173">
        <f>MAX(H$7:H85)</f>
        <v>115.79100000000038</v>
      </c>
      <c r="AZ85" s="173">
        <f>MAX(I$7:I85)</f>
        <v>137.66043823571118</v>
      </c>
      <c r="BA85" s="173">
        <f>MAX(J$7:J85)</f>
        <v>193.46675247412637</v>
      </c>
      <c r="BB85" s="173">
        <f>MAX(K$7:K85)</f>
        <v>171.28008974595704</v>
      </c>
      <c r="BC85" s="173">
        <f>MAX(L$7:L85)</f>
        <v>138.23593391343735</v>
      </c>
      <c r="BD85" s="173">
        <f>MAX(M$7:M85)</f>
        <v>181.31394470759852</v>
      </c>
      <c r="BE85" s="173">
        <f>MAX(N$7:N85)</f>
        <v>149.11445958821045</v>
      </c>
      <c r="BF85" s="173">
        <f>MAX(O$7:O85)</f>
        <v>148.67472777237978</v>
      </c>
      <c r="BG85" s="173">
        <f>MAX(P$7:P85)</f>
        <v>238.59059406012889</v>
      </c>
      <c r="BH85" s="173">
        <f>MAX(Q$7:Q85)</f>
        <v>149.53812233657803</v>
      </c>
      <c r="BI85" s="173">
        <f>MAX(R$7:R85)</f>
        <v>164.2260983145716</v>
      </c>
      <c r="BJ85" s="173">
        <f>MAX(S$7:S85)</f>
        <v>151.01079603320696</v>
      </c>
      <c r="BK85" s="173">
        <f>MAX(T$7:T85)</f>
        <v>133.85968889909154</v>
      </c>
      <c r="BL85" s="173">
        <v>201.56</v>
      </c>
      <c r="BO85" s="178"/>
      <c r="BP85" s="178">
        <f t="shared" ca="1" si="55"/>
        <v>-5.9642988769241494E-3</v>
      </c>
      <c r="BQ85" s="178">
        <f t="shared" si="56"/>
        <v>-1.3361198819814249E-2</v>
      </c>
      <c r="BR85" s="178">
        <f t="shared" si="57"/>
        <v>-1.3361198819814249E-2</v>
      </c>
      <c r="BS85" s="178">
        <f t="shared" si="58"/>
        <v>-2.3768853998051925E-2</v>
      </c>
      <c r="BT85" s="178">
        <f t="shared" si="59"/>
        <v>-1.4975257144329325E-2</v>
      </c>
      <c r="BU85" s="178">
        <f t="shared" si="60"/>
        <v>0</v>
      </c>
      <c r="BV85" s="178">
        <f t="shared" si="61"/>
        <v>-2.2384438871201791E-2</v>
      </c>
      <c r="BW85" s="178">
        <f t="shared" si="62"/>
        <v>-0.24834017129828667</v>
      </c>
      <c r="BX85" s="178">
        <f t="shared" si="63"/>
        <v>-0.26452096633315808</v>
      </c>
      <c r="BY85" s="178">
        <f t="shared" si="64"/>
        <v>-5.1797744234303347E-2</v>
      </c>
      <c r="BZ85" s="178">
        <f t="shared" si="65"/>
        <v>0</v>
      </c>
      <c r="CA85" s="178">
        <f t="shared" si="66"/>
        <v>0</v>
      </c>
      <c r="CB85" s="178">
        <f t="shared" si="67"/>
        <v>0</v>
      </c>
      <c r="CC85" s="178">
        <f t="shared" si="68"/>
        <v>-8.0189517668208619E-3</v>
      </c>
      <c r="CD85" s="178">
        <f t="shared" si="69"/>
        <v>-5.2257913399321745E-2</v>
      </c>
      <c r="CE85" s="178">
        <f t="shared" si="70"/>
        <v>-7.3126134642284721E-2</v>
      </c>
      <c r="CF85" s="178">
        <f t="shared" si="71"/>
        <v>-5.6014977089569228E-2</v>
      </c>
      <c r="CG85" s="178">
        <f t="shared" si="71"/>
        <v>7.0450486207580248E-3</v>
      </c>
    </row>
    <row r="86" spans="1:85" ht="15">
      <c r="A86" s="170">
        <v>38230</v>
      </c>
      <c r="B86" s="171"/>
      <c r="C86" s="172">
        <f t="shared" ca="1" si="72"/>
        <v>149.50503498455717</v>
      </c>
      <c r="D86" s="182">
        <v>198.78045639277693</v>
      </c>
      <c r="E86" s="173">
        <v>152.20600000000076</v>
      </c>
      <c r="F86" s="173">
        <v>152.20600000000076</v>
      </c>
      <c r="G86" s="173">
        <v>160.44888626972443</v>
      </c>
      <c r="H86" s="176">
        <v>116.23900000000134</v>
      </c>
      <c r="I86" s="176">
        <v>140.24872358530695</v>
      </c>
      <c r="J86" s="176">
        <v>194.70626814280462</v>
      </c>
      <c r="K86" s="176">
        <v>128.43501681264101</v>
      </c>
      <c r="L86" s="176">
        <v>104.44330418144712</v>
      </c>
      <c r="M86" s="176">
        <v>171.18822624637789</v>
      </c>
      <c r="N86" s="176">
        <v>150.54363351085163</v>
      </c>
      <c r="O86" s="176">
        <v>150.97150817045596</v>
      </c>
      <c r="P86" s="176">
        <v>236.51575488270706</v>
      </c>
      <c r="Q86" s="173">
        <v>148.56164323872099</v>
      </c>
      <c r="R86" s="173">
        <v>154.76252132204186</v>
      </c>
      <c r="S86" s="173">
        <v>138.67572071004076</v>
      </c>
      <c r="T86" s="173">
        <v>125.66655301398501</v>
      </c>
      <c r="U86" s="173">
        <v>202.15</v>
      </c>
      <c r="X86" s="174">
        <f>SUMPRODUCT($AD$2:$AP$2,'monthly price-series'!AD86:AP86)</f>
        <v>0</v>
      </c>
      <c r="Y86" s="175">
        <f ca="1">SUMPRODUCT($AA$3:$AQ$3,'monthly price-series'!AA86:AQ86)</f>
        <v>6.1735594279784542E-3</v>
      </c>
      <c r="Z86" s="184">
        <f t="shared" si="54"/>
        <v>9.9923417676807437E-3</v>
      </c>
      <c r="AA86" s="173">
        <f t="shared" si="53"/>
        <v>-1.8427800402655711E-3</v>
      </c>
      <c r="AB86" s="173">
        <f t="shared" si="53"/>
        <v>-1.8427800402655711E-3</v>
      </c>
      <c r="AC86" s="173">
        <f t="shared" si="53"/>
        <v>-4.5892622474513426E-3</v>
      </c>
      <c r="AD86" s="173">
        <f t="shared" si="53"/>
        <v>1.913078548445055E-2</v>
      </c>
      <c r="AE86" s="173">
        <f t="shared" si="53"/>
        <v>1.8801954888186059E-2</v>
      </c>
      <c r="AF86" s="173">
        <f t="shared" si="74"/>
        <v>2.9450539235646462E-2</v>
      </c>
      <c r="AG86" s="173">
        <f t="shared" si="74"/>
        <v>-2.4027934024192462E-3</v>
      </c>
      <c r="AH86" s="173">
        <f t="shared" si="74"/>
        <v>2.7281234907109542E-2</v>
      </c>
      <c r="AI86" s="173">
        <f t="shared" si="74"/>
        <v>-4.2697495553324014E-3</v>
      </c>
      <c r="AJ86" s="173">
        <f t="shared" si="74"/>
        <v>9.5844086924094605E-3</v>
      </c>
      <c r="AK86" s="173">
        <f t="shared" si="74"/>
        <v>1.5448357851325874E-2</v>
      </c>
      <c r="AL86" s="173">
        <f t="shared" si="74"/>
        <v>-8.6962320773590149E-3</v>
      </c>
      <c r="AM86" s="173">
        <f t="shared" si="74"/>
        <v>1.5010207528603292E-3</v>
      </c>
      <c r="AN86" s="173">
        <f t="shared" si="74"/>
        <v>-5.663333333333324E-3</v>
      </c>
      <c r="AO86" s="173">
        <f t="shared" si="33"/>
        <v>-9.2323951701478602E-3</v>
      </c>
      <c r="AP86" s="173">
        <f t="shared" si="33"/>
        <v>-5.4999999999999598E-3</v>
      </c>
      <c r="AQ86" s="173">
        <f t="shared" si="73"/>
        <v>-4.0890728150555925E-3</v>
      </c>
      <c r="AS86" s="177"/>
      <c r="AT86" s="177">
        <f ca="1">MAX(C$7:C86)</f>
        <v>149.50503498455717</v>
      </c>
      <c r="AU86" s="177"/>
      <c r="AV86" s="173">
        <f>MAX(E$7:E86)</f>
        <v>154.55200000000067</v>
      </c>
      <c r="AW86" s="173">
        <f>MAX(F$7:F86)</f>
        <v>154.55200000000067</v>
      </c>
      <c r="AX86" s="173">
        <f>MAX(G$7:G86)</f>
        <v>165.11317405997187</v>
      </c>
      <c r="AY86" s="173">
        <f>MAX(H$7:H86)</f>
        <v>116.23900000000134</v>
      </c>
      <c r="AZ86" s="173">
        <f>MAX(I$7:I86)</f>
        <v>140.24872358530695</v>
      </c>
      <c r="BA86" s="173">
        <f>MAX(J$7:J86)</f>
        <v>194.70626814280462</v>
      </c>
      <c r="BB86" s="173">
        <f>MAX(K$7:K86)</f>
        <v>171.28008974595704</v>
      </c>
      <c r="BC86" s="173">
        <f>MAX(L$7:L86)</f>
        <v>138.23593391343735</v>
      </c>
      <c r="BD86" s="173">
        <f>MAX(M$7:M86)</f>
        <v>181.31394470759852</v>
      </c>
      <c r="BE86" s="173">
        <f>MAX(N$7:N86)</f>
        <v>150.54363351085163</v>
      </c>
      <c r="BF86" s="173">
        <f>MAX(O$7:O86)</f>
        <v>150.97150817045596</v>
      </c>
      <c r="BG86" s="173">
        <f>MAX(P$7:P86)</f>
        <v>238.59059406012889</v>
      </c>
      <c r="BH86" s="173">
        <f>MAX(Q$7:Q86)</f>
        <v>149.53812233657803</v>
      </c>
      <c r="BI86" s="173">
        <f>MAX(R$7:R86)</f>
        <v>164.2260983145716</v>
      </c>
      <c r="BJ86" s="173">
        <f>MAX(S$7:S86)</f>
        <v>151.01079603320696</v>
      </c>
      <c r="BK86" s="173">
        <f>MAX(T$7:T86)</f>
        <v>133.85968889909154</v>
      </c>
      <c r="BL86" s="173">
        <v>202.98</v>
      </c>
      <c r="BO86" s="178"/>
      <c r="BP86" s="178">
        <f t="shared" ca="1" si="55"/>
        <v>0</v>
      </c>
      <c r="BQ86" s="178">
        <f t="shared" si="56"/>
        <v>-1.5179357109580648E-2</v>
      </c>
      <c r="BR86" s="178">
        <f t="shared" si="57"/>
        <v>-1.5179357109580648E-2</v>
      </c>
      <c r="BS86" s="178">
        <f t="shared" si="58"/>
        <v>-2.8249034741184825E-2</v>
      </c>
      <c r="BT86" s="178">
        <f t="shared" si="59"/>
        <v>0</v>
      </c>
      <c r="BU86" s="178">
        <f t="shared" si="60"/>
        <v>0</v>
      </c>
      <c r="BV86" s="178">
        <f t="shared" si="61"/>
        <v>0</v>
      </c>
      <c r="BW86" s="178">
        <f t="shared" si="62"/>
        <v>-0.25014625457555473</v>
      </c>
      <c r="BX86" s="178">
        <f t="shared" si="63"/>
        <v>-0.24445619004643906</v>
      </c>
      <c r="BY86" s="178">
        <f t="shared" si="64"/>
        <v>-5.5846330394224111E-2</v>
      </c>
      <c r="BZ86" s="178">
        <f t="shared" si="65"/>
        <v>0</v>
      </c>
      <c r="CA86" s="178">
        <f t="shared" si="66"/>
        <v>0</v>
      </c>
      <c r="CB86" s="178">
        <f t="shared" si="67"/>
        <v>-8.6962320773590149E-3</v>
      </c>
      <c r="CC86" s="178">
        <f t="shared" si="68"/>
        <v>-6.5299676269787166E-3</v>
      </c>
      <c r="CD86" s="178">
        <f t="shared" si="69"/>
        <v>-5.7625292749770241E-2</v>
      </c>
      <c r="CE86" s="178">
        <f t="shared" si="70"/>
        <v>-8.1683400440149573E-2</v>
      </c>
      <c r="CF86" s="178">
        <f t="shared" si="71"/>
        <v>-6.1206894715576561E-2</v>
      </c>
      <c r="CG86" s="178">
        <f t="shared" si="71"/>
        <v>-4.0890728150555925E-3</v>
      </c>
    </row>
    <row r="87" spans="1:85" ht="15">
      <c r="A87" s="170">
        <v>38260</v>
      </c>
      <c r="B87" s="171"/>
      <c r="C87" s="172">
        <f t="shared" ca="1" si="72"/>
        <v>152.36146613578964</v>
      </c>
      <c r="D87" s="182">
        <v>202.13561999939634</v>
      </c>
      <c r="E87" s="173">
        <v>154.59100000000083</v>
      </c>
      <c r="F87" s="173">
        <v>154.59100000000083</v>
      </c>
      <c r="G87" s="173">
        <v>165.378734483583</v>
      </c>
      <c r="H87" s="176">
        <v>118.1950000000014</v>
      </c>
      <c r="I87" s="176">
        <v>142.14207204651817</v>
      </c>
      <c r="J87" s="176">
        <v>198.5819062083132</v>
      </c>
      <c r="K87" s="176">
        <v>130.05977784115271</v>
      </c>
      <c r="L87" s="176">
        <v>108.30918261067998</v>
      </c>
      <c r="M87" s="176">
        <v>178.56048259619632</v>
      </c>
      <c r="N87" s="176">
        <v>151.38321506086345</v>
      </c>
      <c r="O87" s="176">
        <v>150.5010448998419</v>
      </c>
      <c r="P87" s="176">
        <v>265.65366764579545</v>
      </c>
      <c r="Q87" s="173">
        <v>148.43223034623389</v>
      </c>
      <c r="R87" s="173">
        <v>155.53891330400745</v>
      </c>
      <c r="S87" s="173">
        <v>140.17485718525975</v>
      </c>
      <c r="T87" s="173">
        <v>126.24838915443975</v>
      </c>
      <c r="U87" s="173">
        <v>200.57</v>
      </c>
      <c r="X87" s="174">
        <f>SUMPRODUCT($AD$2:$AP$2,'monthly price-series'!AD87:AP87)</f>
        <v>0</v>
      </c>
      <c r="Y87" s="175">
        <f ca="1">SUMPRODUCT($AA$3:$AQ$3,'monthly price-series'!AA87:AQ87)</f>
        <v>1.9105919419553623E-2</v>
      </c>
      <c r="Z87" s="184">
        <f t="shared" si="54"/>
        <v>1.6878739829381588E-2</v>
      </c>
      <c r="AA87" s="173">
        <f t="shared" si="53"/>
        <v>1.5669553105659859E-2</v>
      </c>
      <c r="AB87" s="173">
        <f t="shared" si="53"/>
        <v>1.5669553105659859E-2</v>
      </c>
      <c r="AC87" s="173">
        <f t="shared" si="53"/>
        <v>3.0725350162737804E-2</v>
      </c>
      <c r="AD87" s="173">
        <f t="shared" si="53"/>
        <v>1.6827398721599784E-2</v>
      </c>
      <c r="AE87" s="173">
        <f t="shared" si="53"/>
        <v>1.349993363796698E-2</v>
      </c>
      <c r="AF87" s="173">
        <f t="shared" si="74"/>
        <v>1.9905050322602091E-2</v>
      </c>
      <c r="AG87" s="173">
        <f t="shared" si="74"/>
        <v>1.2650452102808341E-2</v>
      </c>
      <c r="AH87" s="173">
        <f t="shared" si="74"/>
        <v>3.7014133740127152E-2</v>
      </c>
      <c r="AI87" s="173">
        <f t="shared" si="74"/>
        <v>4.3065206711167821E-2</v>
      </c>
      <c r="AJ87" s="173">
        <f t="shared" si="74"/>
        <v>5.5769980465583428E-3</v>
      </c>
      <c r="AK87" s="173">
        <f t="shared" si="74"/>
        <v>-3.1162387944278862E-3</v>
      </c>
      <c r="AL87" s="173">
        <f t="shared" si="74"/>
        <v>0.1231964981679063</v>
      </c>
      <c r="AM87" s="173">
        <f t="shared" si="74"/>
        <v>-8.7110568829091954E-4</v>
      </c>
      <c r="AN87" s="173">
        <f t="shared" si="74"/>
        <v>5.0166666666667413E-3</v>
      </c>
      <c r="AO87" s="173">
        <f t="shared" si="33"/>
        <v>1.0810374502062675E-2</v>
      </c>
      <c r="AP87" s="173">
        <f t="shared" si="33"/>
        <v>4.629999999999918E-3</v>
      </c>
      <c r="AQ87" s="173">
        <f t="shared" si="73"/>
        <v>-7.8159782339847269E-3</v>
      </c>
      <c r="AS87" s="177"/>
      <c r="AT87" s="177">
        <f ca="1">MAX(C$7:C87)</f>
        <v>152.36146613578964</v>
      </c>
      <c r="AU87" s="177"/>
      <c r="AV87" s="173">
        <f>MAX(E$7:E87)</f>
        <v>154.59100000000083</v>
      </c>
      <c r="AW87" s="173">
        <f>MAX(F$7:F87)</f>
        <v>154.59100000000083</v>
      </c>
      <c r="AX87" s="173">
        <f>MAX(G$7:G87)</f>
        <v>165.378734483583</v>
      </c>
      <c r="AY87" s="173">
        <f>MAX(H$7:H87)</f>
        <v>118.1950000000014</v>
      </c>
      <c r="AZ87" s="173">
        <f>MAX(I$7:I87)</f>
        <v>142.14207204651817</v>
      </c>
      <c r="BA87" s="173">
        <f>MAX(J$7:J87)</f>
        <v>198.5819062083132</v>
      </c>
      <c r="BB87" s="173">
        <f>MAX(K$7:K87)</f>
        <v>171.28008974595704</v>
      </c>
      <c r="BC87" s="173">
        <f>MAX(L$7:L87)</f>
        <v>138.23593391343735</v>
      </c>
      <c r="BD87" s="173">
        <f>MAX(M$7:M87)</f>
        <v>181.31394470759852</v>
      </c>
      <c r="BE87" s="173">
        <f>MAX(N$7:N87)</f>
        <v>151.38321506086345</v>
      </c>
      <c r="BF87" s="173">
        <f>MAX(O$7:O87)</f>
        <v>150.97150817045596</v>
      </c>
      <c r="BG87" s="173">
        <f>MAX(P$7:P87)</f>
        <v>265.65366764579545</v>
      </c>
      <c r="BH87" s="173">
        <f>MAX(Q$7:Q87)</f>
        <v>149.53812233657803</v>
      </c>
      <c r="BI87" s="173">
        <f>MAX(R$7:R87)</f>
        <v>164.2260983145716</v>
      </c>
      <c r="BJ87" s="173">
        <f>MAX(S$7:S87)</f>
        <v>151.01079603320696</v>
      </c>
      <c r="BK87" s="173">
        <f>MAX(T$7:T87)</f>
        <v>133.85968889909154</v>
      </c>
      <c r="BL87" s="173">
        <v>202.15</v>
      </c>
      <c r="BO87" s="178"/>
      <c r="BP87" s="178">
        <f t="shared" ca="1" si="55"/>
        <v>0</v>
      </c>
      <c r="BQ87" s="178">
        <f t="shared" si="56"/>
        <v>0</v>
      </c>
      <c r="BR87" s="178">
        <f t="shared" si="57"/>
        <v>0</v>
      </c>
      <c r="BS87" s="178">
        <f t="shared" si="58"/>
        <v>0</v>
      </c>
      <c r="BT87" s="178">
        <f t="shared" si="59"/>
        <v>0</v>
      </c>
      <c r="BU87" s="178">
        <f t="shared" si="60"/>
        <v>0</v>
      </c>
      <c r="BV87" s="178">
        <f t="shared" si="61"/>
        <v>0</v>
      </c>
      <c r="BW87" s="178">
        <f t="shared" si="62"/>
        <v>-0.24066026568495136</v>
      </c>
      <c r="BX87" s="178">
        <f t="shared" si="63"/>
        <v>-0.21649039041829274</v>
      </c>
      <c r="BY87" s="178">
        <f t="shared" si="64"/>
        <v>-1.5186157445543722E-2</v>
      </c>
      <c r="BZ87" s="178">
        <f t="shared" si="65"/>
        <v>0</v>
      </c>
      <c r="CA87" s="178">
        <f t="shared" si="66"/>
        <v>-3.1162387944278862E-3</v>
      </c>
      <c r="CB87" s="178">
        <f t="shared" si="67"/>
        <v>0</v>
      </c>
      <c r="CC87" s="178">
        <f t="shared" si="68"/>
        <v>-7.3953850233254197E-3</v>
      </c>
      <c r="CD87" s="178">
        <f t="shared" si="69"/>
        <v>-5.2897712968398188E-2</v>
      </c>
      <c r="CE87" s="178">
        <f t="shared" si="70"/>
        <v>-7.1756054087446869E-2</v>
      </c>
      <c r="CF87" s="178">
        <f t="shared" si="71"/>
        <v>-5.6860282638109758E-2</v>
      </c>
      <c r="CG87" s="178">
        <f t="shared" si="71"/>
        <v>-7.8159782339847269E-3</v>
      </c>
    </row>
    <row r="88" spans="1:85" ht="15">
      <c r="A88" s="170">
        <v>38289</v>
      </c>
      <c r="B88" s="171"/>
      <c r="C88" s="172">
        <f t="shared" ca="1" si="72"/>
        <v>152.54418225416308</v>
      </c>
      <c r="D88" s="182">
        <v>207.68847511593154</v>
      </c>
      <c r="E88" s="173">
        <v>152.46000000000083</v>
      </c>
      <c r="F88" s="173">
        <v>152.46000000000083</v>
      </c>
      <c r="G88" s="173">
        <v>163.96041831037738</v>
      </c>
      <c r="H88" s="176">
        <v>119.91500000000146</v>
      </c>
      <c r="I88" s="176">
        <v>144.58853354134155</v>
      </c>
      <c r="J88" s="176">
        <v>202.63212698391533</v>
      </c>
      <c r="K88" s="176">
        <v>131.45166606051376</v>
      </c>
      <c r="L88" s="176">
        <v>107.69088683675793</v>
      </c>
      <c r="M88" s="176">
        <v>181.50621812503456</v>
      </c>
      <c r="N88" s="176">
        <v>152.23828325636319</v>
      </c>
      <c r="O88" s="176">
        <v>151.14193469792056</v>
      </c>
      <c r="P88" s="176">
        <v>276.38852064963464</v>
      </c>
      <c r="Q88" s="173">
        <v>148.60173073403686</v>
      </c>
      <c r="R88" s="173">
        <v>156.32386635314833</v>
      </c>
      <c r="S88" s="173">
        <v>143.40270713546573</v>
      </c>
      <c r="T88" s="173">
        <v>125.83050698633855</v>
      </c>
      <c r="U88" s="173">
        <v>202.85</v>
      </c>
      <c r="X88" s="174">
        <f>SUMPRODUCT($AD$2:$AP$2,'monthly price-series'!AD88:AP88)</f>
        <v>0</v>
      </c>
      <c r="Y88" s="175">
        <f ca="1">SUMPRODUCT($AA$3:$AQ$3,'monthly price-series'!AA88:AQ88)</f>
        <v>1.1992278822691139E-3</v>
      </c>
      <c r="Z88" s="184">
        <f t="shared" si="54"/>
        <v>2.7470938158013821E-2</v>
      </c>
      <c r="AA88" s="173">
        <f t="shared" si="53"/>
        <v>-1.3784761079234811E-2</v>
      </c>
      <c r="AB88" s="173">
        <f t="shared" si="53"/>
        <v>-1.3784761079234811E-2</v>
      </c>
      <c r="AC88" s="173">
        <f t="shared" si="53"/>
        <v>-8.57617019282742E-3</v>
      </c>
      <c r="AD88" s="173">
        <f t="shared" si="53"/>
        <v>1.4552223021278695E-2</v>
      </c>
      <c r="AE88" s="173">
        <f t="shared" si="53"/>
        <v>1.7211381961723053E-2</v>
      </c>
      <c r="AF88" s="173">
        <f t="shared" si="74"/>
        <v>2.0395719091111101E-2</v>
      </c>
      <c r="AG88" s="173">
        <f t="shared" si="74"/>
        <v>1.0701911401548138E-2</v>
      </c>
      <c r="AH88" s="173">
        <f t="shared" si="74"/>
        <v>-5.7086182262545207E-3</v>
      </c>
      <c r="AI88" s="173">
        <f t="shared" si="74"/>
        <v>1.6497130193693772E-2</v>
      </c>
      <c r="AJ88" s="173">
        <f t="shared" si="74"/>
        <v>5.6483685800698636E-3</v>
      </c>
      <c r="AK88" s="173">
        <f t="shared" si="74"/>
        <v>4.2583744086638819E-3</v>
      </c>
      <c r="AL88" s="173">
        <f t="shared" si="74"/>
        <v>4.0409203076210924E-2</v>
      </c>
      <c r="AM88" s="173">
        <f t="shared" si="74"/>
        <v>1.1419378891470667E-3</v>
      </c>
      <c r="AN88" s="173">
        <f t="shared" si="74"/>
        <v>5.0466666666666056E-3</v>
      </c>
      <c r="AO88" s="173">
        <f t="shared" si="33"/>
        <v>2.3027310425149532E-2</v>
      </c>
      <c r="AP88" s="173">
        <f t="shared" si="33"/>
        <v>-3.3100000000000434E-3</v>
      </c>
      <c r="AQ88" s="173">
        <f t="shared" si="73"/>
        <v>1.1367602333349958E-2</v>
      </c>
      <c r="AS88" s="177"/>
      <c r="AT88" s="177">
        <f ca="1">MAX(C$7:C88)</f>
        <v>152.54418225416308</v>
      </c>
      <c r="AU88" s="177"/>
      <c r="AV88" s="173">
        <f>MAX(E$7:E88)</f>
        <v>154.59100000000083</v>
      </c>
      <c r="AW88" s="173">
        <f>MAX(F$7:F88)</f>
        <v>154.59100000000083</v>
      </c>
      <c r="AX88" s="173">
        <f>MAX(G$7:G88)</f>
        <v>165.378734483583</v>
      </c>
      <c r="AY88" s="173">
        <f>MAX(H$7:H88)</f>
        <v>119.91500000000146</v>
      </c>
      <c r="AZ88" s="173">
        <f>MAX(I$7:I88)</f>
        <v>144.58853354134155</v>
      </c>
      <c r="BA88" s="173">
        <f>MAX(J$7:J88)</f>
        <v>202.63212698391533</v>
      </c>
      <c r="BB88" s="173">
        <f>MAX(K$7:K88)</f>
        <v>171.28008974595704</v>
      </c>
      <c r="BC88" s="173">
        <f>MAX(L$7:L88)</f>
        <v>138.23593391343735</v>
      </c>
      <c r="BD88" s="173">
        <f>MAX(M$7:M88)</f>
        <v>181.50621812503456</v>
      </c>
      <c r="BE88" s="173">
        <f>MAX(N$7:N88)</f>
        <v>152.23828325636319</v>
      </c>
      <c r="BF88" s="173">
        <f>MAX(O$7:O88)</f>
        <v>151.14193469792056</v>
      </c>
      <c r="BG88" s="173">
        <f>MAX(P$7:P88)</f>
        <v>276.38852064963464</v>
      </c>
      <c r="BH88" s="173">
        <f>MAX(Q$7:Q88)</f>
        <v>149.53812233657803</v>
      </c>
      <c r="BI88" s="173">
        <f>MAX(R$7:R88)</f>
        <v>164.2260983145716</v>
      </c>
      <c r="BJ88" s="173">
        <f>MAX(S$7:S88)</f>
        <v>151.01079603320696</v>
      </c>
      <c r="BK88" s="173">
        <f>MAX(T$7:T88)</f>
        <v>133.85968889909154</v>
      </c>
      <c r="BL88" s="173">
        <v>200.57</v>
      </c>
      <c r="BO88" s="178"/>
      <c r="BP88" s="178">
        <f t="shared" ca="1" si="55"/>
        <v>0</v>
      </c>
      <c r="BQ88" s="178">
        <f t="shared" si="56"/>
        <v>-1.3784761079234811E-2</v>
      </c>
      <c r="BR88" s="178">
        <f t="shared" si="57"/>
        <v>-1.3784761079234811E-2</v>
      </c>
      <c r="BS88" s="178">
        <f t="shared" si="58"/>
        <v>-8.57617019282742E-3</v>
      </c>
      <c r="BT88" s="178">
        <f t="shared" si="59"/>
        <v>0</v>
      </c>
      <c r="BU88" s="178">
        <f t="shared" si="60"/>
        <v>0</v>
      </c>
      <c r="BV88" s="178">
        <f t="shared" si="61"/>
        <v>0</v>
      </c>
      <c r="BW88" s="178">
        <f t="shared" si="62"/>
        <v>-0.23253387912463661</v>
      </c>
      <c r="BX88" s="178">
        <f t="shared" si="63"/>
        <v>-0.22096314765599645</v>
      </c>
      <c r="BY88" s="178">
        <f t="shared" si="64"/>
        <v>0</v>
      </c>
      <c r="BZ88" s="178">
        <f t="shared" si="65"/>
        <v>0</v>
      </c>
      <c r="CA88" s="178">
        <f t="shared" si="66"/>
        <v>0</v>
      </c>
      <c r="CB88" s="178">
        <f t="shared" si="67"/>
        <v>0</v>
      </c>
      <c r="CC88" s="178">
        <f t="shared" si="68"/>
        <v>-6.2618922045413195E-3</v>
      </c>
      <c r="CD88" s="178">
        <f t="shared" si="69"/>
        <v>-4.8118003426512096E-2</v>
      </c>
      <c r="CE88" s="178">
        <f t="shared" si="70"/>
        <v>-5.0381092594652788E-2</v>
      </c>
      <c r="CF88" s="178">
        <f t="shared" si="71"/>
        <v>-5.9982075102577657E-2</v>
      </c>
      <c r="CG88" s="178">
        <f t="shared" si="71"/>
        <v>1.1367602333349958E-2</v>
      </c>
    </row>
    <row r="89" spans="1:85" ht="15">
      <c r="A89" s="170">
        <v>38321</v>
      </c>
      <c r="B89" s="171"/>
      <c r="C89" s="172">
        <f t="shared" ca="1" si="72"/>
        <v>154.57500214084629</v>
      </c>
      <c r="D89" s="182">
        <v>212.6173508470076</v>
      </c>
      <c r="E89" s="173">
        <v>151.97700000000086</v>
      </c>
      <c r="F89" s="173">
        <v>151.97700000000086</v>
      </c>
      <c r="G89" s="173">
        <v>164.47405840122238</v>
      </c>
      <c r="H89" s="176">
        <v>122.5610000000015</v>
      </c>
      <c r="I89" s="176">
        <v>145.5307757764856</v>
      </c>
      <c r="J89" s="176">
        <v>206.51367593808172</v>
      </c>
      <c r="K89" s="176">
        <v>136.73951023772011</v>
      </c>
      <c r="L89" s="176">
        <v>113.40671549514232</v>
      </c>
      <c r="M89" s="176">
        <v>195.74759397403867</v>
      </c>
      <c r="N89" s="176">
        <v>155.99162236323309</v>
      </c>
      <c r="O89" s="176">
        <v>152.46971007000218</v>
      </c>
      <c r="P89" s="176">
        <v>270.74211526036243</v>
      </c>
      <c r="Q89" s="173">
        <v>149.26448160768282</v>
      </c>
      <c r="R89" s="173">
        <v>160.18767124984365</v>
      </c>
      <c r="S89" s="173">
        <v>148.00463021139086</v>
      </c>
      <c r="T89" s="173">
        <v>127.06742087001426</v>
      </c>
      <c r="U89" s="173">
        <v>205.13</v>
      </c>
      <c r="X89" s="174">
        <f>SUMPRODUCT($AD$2:$AP$2,'monthly price-series'!AD89:AP89)</f>
        <v>0</v>
      </c>
      <c r="Y89" s="175">
        <f ca="1">SUMPRODUCT($AA$3:$AQ$3,'monthly price-series'!AA89:AQ89)</f>
        <v>1.3312994679138709E-2</v>
      </c>
      <c r="Z89" s="184">
        <f t="shared" si="54"/>
        <v>2.3732061821556381E-2</v>
      </c>
      <c r="AA89" s="173">
        <f t="shared" si="53"/>
        <v>-3.1680440771348095E-3</v>
      </c>
      <c r="AB89" s="173">
        <f t="shared" si="53"/>
        <v>-3.1680440771348095E-3</v>
      </c>
      <c r="AC89" s="173">
        <f t="shared" si="53"/>
        <v>3.1327078580189989E-3</v>
      </c>
      <c r="AD89" s="173">
        <f t="shared" si="53"/>
        <v>2.2065629821123391E-2</v>
      </c>
      <c r="AE89" s="173">
        <f t="shared" si="53"/>
        <v>6.5167147910428127E-3</v>
      </c>
      <c r="AF89" s="173">
        <f t="shared" si="74"/>
        <v>1.9155644329166534E-2</v>
      </c>
      <c r="AG89" s="173">
        <f t="shared" si="74"/>
        <v>4.0226528393882008E-2</v>
      </c>
      <c r="AH89" s="173">
        <f t="shared" si="74"/>
        <v>5.3076252097809105E-2</v>
      </c>
      <c r="AI89" s="173">
        <f t="shared" si="74"/>
        <v>7.8462192624131552E-2</v>
      </c>
      <c r="AJ89" s="173">
        <f t="shared" si="74"/>
        <v>2.4654370941305404E-2</v>
      </c>
      <c r="AK89" s="173">
        <f t="shared" si="74"/>
        <v>8.7849568336899539E-3</v>
      </c>
      <c r="AL89" s="173">
        <f t="shared" si="74"/>
        <v>-2.0429232646857694E-2</v>
      </c>
      <c r="AM89" s="173">
        <f t="shared" si="74"/>
        <v>4.459913558019956E-3</v>
      </c>
      <c r="AN89" s="173">
        <f t="shared" si="74"/>
        <v>2.4716666666666651E-2</v>
      </c>
      <c r="AO89" s="173">
        <f t="shared" si="33"/>
        <v>3.2090907960181742E-2</v>
      </c>
      <c r="AP89" s="173">
        <f t="shared" si="33"/>
        <v>9.8300000000000297E-3</v>
      </c>
      <c r="AQ89" s="173">
        <f t="shared" si="73"/>
        <v>1.1239832388464389E-2</v>
      </c>
      <c r="AS89" s="177"/>
      <c r="AT89" s="177">
        <f ca="1">MAX(C$7:C89)</f>
        <v>154.57500214084629</v>
      </c>
      <c r="AU89" s="177"/>
      <c r="AV89" s="173">
        <f>MAX(E$7:E89)</f>
        <v>154.59100000000083</v>
      </c>
      <c r="AW89" s="173">
        <f>MAX(F$7:F89)</f>
        <v>154.59100000000083</v>
      </c>
      <c r="AX89" s="173">
        <f>MAX(G$7:G89)</f>
        <v>165.378734483583</v>
      </c>
      <c r="AY89" s="173">
        <f>MAX(H$7:H89)</f>
        <v>122.5610000000015</v>
      </c>
      <c r="AZ89" s="173">
        <f>MAX(I$7:I89)</f>
        <v>145.5307757764856</v>
      </c>
      <c r="BA89" s="173">
        <f>MAX(J$7:J89)</f>
        <v>206.51367593808172</v>
      </c>
      <c r="BB89" s="173">
        <f>MAX(K$7:K89)</f>
        <v>171.28008974595704</v>
      </c>
      <c r="BC89" s="173">
        <f>MAX(L$7:L89)</f>
        <v>138.23593391343735</v>
      </c>
      <c r="BD89" s="173">
        <f>MAX(M$7:M89)</f>
        <v>195.74759397403867</v>
      </c>
      <c r="BE89" s="173">
        <f>MAX(N$7:N89)</f>
        <v>155.99162236323309</v>
      </c>
      <c r="BF89" s="173">
        <f>MAX(O$7:O89)</f>
        <v>152.46971007000218</v>
      </c>
      <c r="BG89" s="173">
        <f>MAX(P$7:P89)</f>
        <v>276.38852064963464</v>
      </c>
      <c r="BH89" s="173">
        <f>MAX(Q$7:Q89)</f>
        <v>149.53812233657803</v>
      </c>
      <c r="BI89" s="173">
        <f>MAX(R$7:R89)</f>
        <v>164.2260983145716</v>
      </c>
      <c r="BJ89" s="173">
        <f>MAX(S$7:S89)</f>
        <v>151.01079603320696</v>
      </c>
      <c r="BK89" s="173">
        <f>MAX(T$7:T89)</f>
        <v>133.85968889909154</v>
      </c>
      <c r="BL89" s="173">
        <v>202.85</v>
      </c>
      <c r="BO89" s="178"/>
      <c r="BP89" s="178">
        <f t="shared" ca="1" si="55"/>
        <v>0</v>
      </c>
      <c r="BQ89" s="178">
        <f t="shared" si="56"/>
        <v>-1.6909134425677833E-2</v>
      </c>
      <c r="BR89" s="178">
        <f t="shared" si="57"/>
        <v>-1.6909134425677833E-2</v>
      </c>
      <c r="BS89" s="178">
        <f t="shared" si="58"/>
        <v>-5.4703289705632001E-3</v>
      </c>
      <c r="BT89" s="178">
        <f t="shared" si="59"/>
        <v>0</v>
      </c>
      <c r="BU89" s="178">
        <f t="shared" si="60"/>
        <v>0</v>
      </c>
      <c r="BV89" s="178">
        <f t="shared" si="61"/>
        <v>0</v>
      </c>
      <c r="BW89" s="178">
        <f t="shared" si="62"/>
        <v>-0.20166138142190132</v>
      </c>
      <c r="BX89" s="178">
        <f t="shared" si="63"/>
        <v>-0.17961479128750243</v>
      </c>
      <c r="BY89" s="178">
        <f t="shared" si="64"/>
        <v>0</v>
      </c>
      <c r="BZ89" s="178">
        <f t="shared" si="65"/>
        <v>0</v>
      </c>
      <c r="CA89" s="178">
        <f t="shared" si="66"/>
        <v>0</v>
      </c>
      <c r="CB89" s="178">
        <f t="shared" si="67"/>
        <v>-2.0429232646857694E-2</v>
      </c>
      <c r="CC89" s="178">
        <f t="shared" si="68"/>
        <v>-1.8299061444632567E-3</v>
      </c>
      <c r="CD89" s="178">
        <f t="shared" si="69"/>
        <v>-2.4590653411204068E-2</v>
      </c>
      <c r="CE89" s="178">
        <f t="shared" si="70"/>
        <v>-1.9906959639859442E-2</v>
      </c>
      <c r="CF89" s="178">
        <f t="shared" si="71"/>
        <v>-5.0741698900835963E-2</v>
      </c>
      <c r="CG89" s="178">
        <f t="shared" si="71"/>
        <v>1.1239832388464389E-2</v>
      </c>
    </row>
    <row r="90" spans="1:85" ht="15">
      <c r="A90" s="170">
        <v>38352</v>
      </c>
      <c r="B90" s="171"/>
      <c r="C90" s="172">
        <f t="shared" ca="1" si="72"/>
        <v>156.9942093154533</v>
      </c>
      <c r="D90" s="182">
        <v>220.79993239296707</v>
      </c>
      <c r="E90" s="173">
        <v>154.03000000000091</v>
      </c>
      <c r="F90" s="173">
        <v>154.03000000000091</v>
      </c>
      <c r="G90" s="173">
        <v>166.15810225452918</v>
      </c>
      <c r="H90" s="176">
        <v>124.41100000000152</v>
      </c>
      <c r="I90" s="176">
        <v>147.27166359381647</v>
      </c>
      <c r="J90" s="176">
        <v>212.61555727618861</v>
      </c>
      <c r="K90" s="176">
        <v>140.79825265831465</v>
      </c>
      <c r="L90" s="176">
        <v>116.43320735932942</v>
      </c>
      <c r="M90" s="176">
        <v>202.14930973020526</v>
      </c>
      <c r="N90" s="176">
        <v>159.71689902455523</v>
      </c>
      <c r="O90" s="176">
        <v>154.86978609302298</v>
      </c>
      <c r="P90" s="176">
        <v>249.90992374431539</v>
      </c>
      <c r="Q90" s="173">
        <v>150.05708110746062</v>
      </c>
      <c r="R90" s="173">
        <v>160.62444963345158</v>
      </c>
      <c r="S90" s="173">
        <v>147.4062045460665</v>
      </c>
      <c r="T90" s="173">
        <v>127.19448829088427</v>
      </c>
      <c r="U90" s="173">
        <v>206.38</v>
      </c>
      <c r="X90" s="174">
        <f>SUMPRODUCT($AD$2:$AP$2,'monthly price-series'!AD90:AP90)</f>
        <v>0</v>
      </c>
      <c r="Y90" s="175">
        <f ca="1">SUMPRODUCT($AA$3:$AQ$3,'monthly price-series'!AA90:AQ90)</f>
        <v>1.5650701220127943E-2</v>
      </c>
      <c r="Z90" s="184">
        <f t="shared" si="54"/>
        <v>3.8485013162671659E-2</v>
      </c>
      <c r="AA90" s="173">
        <f t="shared" si="53"/>
        <v>1.3508623015324968E-2</v>
      </c>
      <c r="AB90" s="173">
        <f t="shared" si="53"/>
        <v>1.3508623015324968E-2</v>
      </c>
      <c r="AC90" s="173">
        <f t="shared" si="53"/>
        <v>1.0238963333650481E-2</v>
      </c>
      <c r="AD90" s="173">
        <f t="shared" si="53"/>
        <v>1.5094524359298636E-2</v>
      </c>
      <c r="AE90" s="173">
        <f t="shared" si="53"/>
        <v>1.1962334482464563E-2</v>
      </c>
      <c r="AF90" s="173">
        <f t="shared" si="74"/>
        <v>2.9547105344908967E-2</v>
      </c>
      <c r="AG90" s="173">
        <f t="shared" si="74"/>
        <v>2.968229455801372E-2</v>
      </c>
      <c r="AH90" s="173">
        <f t="shared" si="74"/>
        <v>2.6687060382387412E-2</v>
      </c>
      <c r="AI90" s="173">
        <f t="shared" si="74"/>
        <v>3.2703930741624511E-2</v>
      </c>
      <c r="AJ90" s="173">
        <f t="shared" si="74"/>
        <v>2.3881261088801786E-2</v>
      </c>
      <c r="AK90" s="173">
        <f t="shared" si="74"/>
        <v>1.5741330011835624E-2</v>
      </c>
      <c r="AL90" s="173">
        <f t="shared" si="74"/>
        <v>-7.6944776382549512E-2</v>
      </c>
      <c r="AM90" s="173">
        <f t="shared" si="74"/>
        <v>5.3100341838925287E-3</v>
      </c>
      <c r="AN90" s="173">
        <f t="shared" si="74"/>
        <v>2.7266666666668085E-3</v>
      </c>
      <c r="AO90" s="173">
        <f t="shared" si="33"/>
        <v>-4.0432901624066877E-3</v>
      </c>
      <c r="AP90" s="173">
        <f t="shared" si="33"/>
        <v>9.9999999999993323E-4</v>
      </c>
      <c r="AQ90" s="173">
        <f t="shared" si="73"/>
        <v>6.0936966801540485E-3</v>
      </c>
      <c r="AS90" s="177"/>
      <c r="AT90" s="177">
        <f ca="1">MAX(C$7:C90)</f>
        <v>156.9942093154533</v>
      </c>
      <c r="AU90" s="177"/>
      <c r="AV90" s="173">
        <f>MAX(E$7:E90)</f>
        <v>154.59100000000083</v>
      </c>
      <c r="AW90" s="173">
        <f>MAX(F$7:F90)</f>
        <v>154.59100000000083</v>
      </c>
      <c r="AX90" s="173">
        <f>MAX(G$7:G90)</f>
        <v>166.15810225452918</v>
      </c>
      <c r="AY90" s="173">
        <f>MAX(H$7:H90)</f>
        <v>124.41100000000152</v>
      </c>
      <c r="AZ90" s="173">
        <f>MAX(I$7:I90)</f>
        <v>147.27166359381647</v>
      </c>
      <c r="BA90" s="173">
        <f>MAX(J$7:J90)</f>
        <v>212.61555727618861</v>
      </c>
      <c r="BB90" s="173">
        <f>MAX(K$7:K90)</f>
        <v>171.28008974595704</v>
      </c>
      <c r="BC90" s="173">
        <f>MAX(L$7:L90)</f>
        <v>138.23593391343735</v>
      </c>
      <c r="BD90" s="173">
        <f>MAX(M$7:M90)</f>
        <v>202.14930973020526</v>
      </c>
      <c r="BE90" s="173">
        <f>MAX(N$7:N90)</f>
        <v>159.71689902455523</v>
      </c>
      <c r="BF90" s="173">
        <f>MAX(O$7:O90)</f>
        <v>154.86978609302298</v>
      </c>
      <c r="BG90" s="173">
        <f>MAX(P$7:P90)</f>
        <v>276.38852064963464</v>
      </c>
      <c r="BH90" s="173">
        <f>MAX(Q$7:Q90)</f>
        <v>150.05708110746062</v>
      </c>
      <c r="BI90" s="173">
        <f>MAX(R$7:R90)</f>
        <v>164.2260983145716</v>
      </c>
      <c r="BJ90" s="173">
        <f>MAX(S$7:S90)</f>
        <v>151.01079603320696</v>
      </c>
      <c r="BK90" s="173">
        <f>MAX(T$7:T90)</f>
        <v>133.85968889909154</v>
      </c>
      <c r="BL90" s="173">
        <v>205.13</v>
      </c>
      <c r="BO90" s="178"/>
      <c r="BP90" s="178">
        <f t="shared" ca="1" si="55"/>
        <v>0</v>
      </c>
      <c r="BQ90" s="178">
        <f t="shared" si="56"/>
        <v>-3.6289305328248006E-3</v>
      </c>
      <c r="BR90" s="178">
        <f t="shared" si="57"/>
        <v>-3.6289305328248006E-3</v>
      </c>
      <c r="BS90" s="178">
        <f t="shared" si="58"/>
        <v>0</v>
      </c>
      <c r="BT90" s="178">
        <f t="shared" si="59"/>
        <v>0</v>
      </c>
      <c r="BU90" s="178">
        <f t="shared" si="60"/>
        <v>0</v>
      </c>
      <c r="BV90" s="178">
        <f t="shared" si="61"/>
        <v>0</v>
      </c>
      <c r="BW90" s="178">
        <f t="shared" si="62"/>
        <v>-0.17796485938822842</v>
      </c>
      <c r="BX90" s="178">
        <f t="shared" si="63"/>
        <v>-0.15772112168577451</v>
      </c>
      <c r="BY90" s="178">
        <f t="shared" si="64"/>
        <v>0</v>
      </c>
      <c r="BZ90" s="178">
        <f t="shared" si="65"/>
        <v>0</v>
      </c>
      <c r="CA90" s="178">
        <f t="shared" si="66"/>
        <v>0</v>
      </c>
      <c r="CB90" s="178">
        <f t="shared" si="67"/>
        <v>-9.5802086291727664E-2</v>
      </c>
      <c r="CC90" s="178">
        <f t="shared" si="68"/>
        <v>0</v>
      </c>
      <c r="CD90" s="178">
        <f t="shared" si="69"/>
        <v>-2.1931037259505147E-2</v>
      </c>
      <c r="CE90" s="178">
        <f t="shared" si="70"/>
        <v>-2.3869760188190859E-2</v>
      </c>
      <c r="CF90" s="178">
        <f t="shared" si="71"/>
        <v>-4.9792440599736865E-2</v>
      </c>
      <c r="CG90" s="178">
        <f t="shared" si="71"/>
        <v>6.0936966801540485E-3</v>
      </c>
    </row>
    <row r="91" spans="1:85" ht="15">
      <c r="A91" s="170">
        <v>38383</v>
      </c>
      <c r="B91" s="171"/>
      <c r="C91" s="172">
        <f t="shared" ca="1" si="72"/>
        <v>158.08687627602501</v>
      </c>
      <c r="D91" s="182">
        <v>215.74194156401737</v>
      </c>
      <c r="E91" s="173">
        <v>154.655000000001</v>
      </c>
      <c r="F91" s="173">
        <v>154.655000000001</v>
      </c>
      <c r="G91" s="173">
        <v>167.17885750986062</v>
      </c>
      <c r="H91" s="176">
        <v>124.85100000000158</v>
      </c>
      <c r="I91" s="176">
        <v>147.38246348035742</v>
      </c>
      <c r="J91" s="176">
        <v>213.52970278156673</v>
      </c>
      <c r="K91" s="176">
        <v>140.41289153327313</v>
      </c>
      <c r="L91" s="176">
        <v>121.27423997283643</v>
      </c>
      <c r="M91" s="176">
        <v>199.4777644382979</v>
      </c>
      <c r="N91" s="176">
        <v>161.2563263148086</v>
      </c>
      <c r="O91" s="176">
        <v>155.68068838671147</v>
      </c>
      <c r="P91" s="176">
        <v>269.85956608060008</v>
      </c>
      <c r="Q91" s="173">
        <v>152.72028514409709</v>
      </c>
      <c r="R91" s="173">
        <v>159.16383797145139</v>
      </c>
      <c r="S91" s="173">
        <v>142.92553568179099</v>
      </c>
      <c r="T91" s="173">
        <v>127.5900631494689</v>
      </c>
      <c r="U91" s="173">
        <v>206.57</v>
      </c>
      <c r="X91" s="174">
        <f>SUMPRODUCT($AD$2:$AP$2,'monthly price-series'!AD91:AP91)</f>
        <v>0</v>
      </c>
      <c r="Y91" s="175">
        <f ca="1">SUMPRODUCT($AA$3:$AQ$3,'monthly price-series'!AA91:AQ91)</f>
        <v>6.9599188743080598E-3</v>
      </c>
      <c r="Z91" s="184">
        <f t="shared" si="54"/>
        <v>-2.2907574174197556E-2</v>
      </c>
      <c r="AA91" s="173">
        <f t="shared" ref="AA91:AG122" si="75">(E91-E90)/E90</f>
        <v>4.0576511069277512E-3</v>
      </c>
      <c r="AB91" s="173">
        <f t="shared" si="75"/>
        <v>4.0576511069277512E-3</v>
      </c>
      <c r="AC91" s="173">
        <f t="shared" si="75"/>
        <v>6.1432770444609071E-3</v>
      </c>
      <c r="AD91" s="173">
        <f t="shared" si="75"/>
        <v>3.5366647643701055E-3</v>
      </c>
      <c r="AE91" s="173">
        <f t="shared" si="75"/>
        <v>7.5235034247007589E-4</v>
      </c>
      <c r="AF91" s="173">
        <f t="shared" si="74"/>
        <v>4.2995231256320364E-3</v>
      </c>
      <c r="AG91" s="173">
        <f t="shared" si="74"/>
        <v>-2.7369737746441416E-3</v>
      </c>
      <c r="AH91" s="173">
        <f t="shared" si="74"/>
        <v>4.1577765684723399E-2</v>
      </c>
      <c r="AI91" s="173">
        <f t="shared" si="74"/>
        <v>-1.32157032614798E-2</v>
      </c>
      <c r="AJ91" s="173">
        <f t="shared" si="74"/>
        <v>9.63847469901539E-3</v>
      </c>
      <c r="AK91" s="173">
        <f t="shared" si="74"/>
        <v>5.2360264332089587E-3</v>
      </c>
      <c r="AL91" s="173">
        <f t="shared" si="74"/>
        <v>7.9827331533642104E-2</v>
      </c>
      <c r="AM91" s="173">
        <f t="shared" si="74"/>
        <v>1.7747939763864042E-2</v>
      </c>
      <c r="AN91" s="173">
        <f t="shared" si="74"/>
        <v>-9.093333333333356E-3</v>
      </c>
      <c r="AO91" s="173">
        <f t="shared" si="33"/>
        <v>-3.0396745361388387E-2</v>
      </c>
      <c r="AP91" s="173">
        <f t="shared" si="33"/>
        <v>3.1099999999999045E-3</v>
      </c>
      <c r="AQ91" s="173">
        <f t="shared" si="73"/>
        <v>9.2063184417093583E-4</v>
      </c>
      <c r="AS91" s="177"/>
      <c r="AT91" s="177">
        <f ca="1">MAX(C$7:C91)</f>
        <v>158.08687627602501</v>
      </c>
      <c r="AU91" s="177"/>
      <c r="AV91" s="173">
        <f>MAX(E$7:E91)</f>
        <v>154.655000000001</v>
      </c>
      <c r="AW91" s="173">
        <f>MAX(F$7:F91)</f>
        <v>154.655000000001</v>
      </c>
      <c r="AX91" s="173">
        <f>MAX(G$7:G91)</f>
        <v>167.17885750986062</v>
      </c>
      <c r="AY91" s="173">
        <f>MAX(H$7:H91)</f>
        <v>124.85100000000158</v>
      </c>
      <c r="AZ91" s="173">
        <f>MAX(I$7:I91)</f>
        <v>147.38246348035742</v>
      </c>
      <c r="BA91" s="173">
        <f>MAX(J$7:J91)</f>
        <v>213.52970278156673</v>
      </c>
      <c r="BB91" s="173">
        <f>MAX(K$7:K91)</f>
        <v>171.28008974595704</v>
      </c>
      <c r="BC91" s="173">
        <f>MAX(L$7:L91)</f>
        <v>138.23593391343735</v>
      </c>
      <c r="BD91" s="173">
        <f>MAX(M$7:M91)</f>
        <v>202.14930973020526</v>
      </c>
      <c r="BE91" s="173">
        <f>MAX(N$7:N91)</f>
        <v>161.2563263148086</v>
      </c>
      <c r="BF91" s="173">
        <f>MAX(O$7:O91)</f>
        <v>155.68068838671147</v>
      </c>
      <c r="BG91" s="173">
        <f>MAX(P$7:P91)</f>
        <v>276.38852064963464</v>
      </c>
      <c r="BH91" s="173">
        <f>MAX(Q$7:Q91)</f>
        <v>152.72028514409709</v>
      </c>
      <c r="BI91" s="173">
        <f>MAX(R$7:R91)</f>
        <v>164.2260983145716</v>
      </c>
      <c r="BJ91" s="173">
        <f>MAX(S$7:S91)</f>
        <v>151.01079603320696</v>
      </c>
      <c r="BK91" s="173">
        <f>MAX(T$7:T91)</f>
        <v>133.85968889909154</v>
      </c>
      <c r="BL91" s="173">
        <v>206.38</v>
      </c>
      <c r="BO91" s="178"/>
      <c r="BP91" s="178">
        <f t="shared" ca="1" si="55"/>
        <v>0</v>
      </c>
      <c r="BQ91" s="178">
        <f t="shared" si="56"/>
        <v>0</v>
      </c>
      <c r="BR91" s="178">
        <f t="shared" si="57"/>
        <v>0</v>
      </c>
      <c r="BS91" s="178">
        <f t="shared" si="58"/>
        <v>0</v>
      </c>
      <c r="BT91" s="178">
        <f t="shared" si="59"/>
        <v>0</v>
      </c>
      <c r="BU91" s="178">
        <f t="shared" si="60"/>
        <v>0</v>
      </c>
      <c r="BV91" s="178">
        <f t="shared" si="61"/>
        <v>0</v>
      </c>
      <c r="BW91" s="178">
        <f t="shared" si="62"/>
        <v>-0.18021474800991874</v>
      </c>
      <c r="BX91" s="178">
        <f t="shared" si="63"/>
        <v>-0.12270104784203398</v>
      </c>
      <c r="BY91" s="178">
        <f t="shared" si="64"/>
        <v>-1.32157032614798E-2</v>
      </c>
      <c r="BZ91" s="178">
        <f t="shared" si="65"/>
        <v>0</v>
      </c>
      <c r="CA91" s="178">
        <f t="shared" si="66"/>
        <v>0</v>
      </c>
      <c r="CB91" s="178">
        <f t="shared" si="67"/>
        <v>-2.3622379662109887E-2</v>
      </c>
      <c r="CC91" s="178">
        <f t="shared" si="68"/>
        <v>0</v>
      </c>
      <c r="CD91" s="178">
        <f t="shared" si="69"/>
        <v>-3.082494436069207E-2</v>
      </c>
      <c r="CE91" s="178">
        <f t="shared" si="70"/>
        <v>-5.3540942527301405E-2</v>
      </c>
      <c r="CF91" s="178">
        <f t="shared" si="71"/>
        <v>-4.6837295090002139E-2</v>
      </c>
      <c r="CG91" s="178">
        <f t="shared" si="71"/>
        <v>9.2063184417093583E-4</v>
      </c>
    </row>
    <row r="92" spans="1:85" ht="15">
      <c r="A92" s="170">
        <v>38411</v>
      </c>
      <c r="B92" s="171"/>
      <c r="C92" s="172">
        <f t="shared" ca="1" si="72"/>
        <v>160.8592876399847</v>
      </c>
      <c r="D92" s="182">
        <v>219.20489806710461</v>
      </c>
      <c r="E92" s="173">
        <v>156.73100000000102</v>
      </c>
      <c r="F92" s="173">
        <v>156.73100000000102</v>
      </c>
      <c r="G92" s="173">
        <v>168.98596499371618</v>
      </c>
      <c r="H92" s="176">
        <v>126.69900000000155</v>
      </c>
      <c r="I92" s="176">
        <v>149.3874982272018</v>
      </c>
      <c r="J92" s="176">
        <v>216.65378962748449</v>
      </c>
      <c r="K92" s="176">
        <v>143.89832527445051</v>
      </c>
      <c r="L92" s="176">
        <v>129.78593818335094</v>
      </c>
      <c r="M92" s="176">
        <v>204.55031310104977</v>
      </c>
      <c r="N92" s="176">
        <v>162.30366463083547</v>
      </c>
      <c r="O92" s="176">
        <v>156.38346607896571</v>
      </c>
      <c r="P92" s="176">
        <v>289.38596668284015</v>
      </c>
      <c r="Q92" s="173">
        <v>154.57302460152158</v>
      </c>
      <c r="R92" s="173">
        <v>161.50779075864432</v>
      </c>
      <c r="S92" s="173">
        <v>142.85353686632627</v>
      </c>
      <c r="T92" s="173">
        <v>128.65671607739844</v>
      </c>
      <c r="U92" s="173">
        <v>208.45</v>
      </c>
      <c r="X92" s="174">
        <f>SUMPRODUCT($AD$2:$AP$2,'monthly price-series'!AD92:AP92)</f>
        <v>0</v>
      </c>
      <c r="Y92" s="175">
        <f ca="1">SUMPRODUCT($AA$3:$AQ$3,'monthly price-series'!AA92:AQ92)</f>
        <v>1.7537264504606891E-2</v>
      </c>
      <c r="Z92" s="184">
        <f t="shared" si="54"/>
        <v>1.605138286038681E-2</v>
      </c>
      <c r="AA92" s="173">
        <f t="shared" si="75"/>
        <v>1.3423426336038333E-2</v>
      </c>
      <c r="AB92" s="173">
        <f t="shared" si="75"/>
        <v>1.3423426336038333E-2</v>
      </c>
      <c r="AC92" s="173">
        <f t="shared" si="75"/>
        <v>1.0809425969123952E-2</v>
      </c>
      <c r="AD92" s="173">
        <f t="shared" si="75"/>
        <v>1.480164355912205E-2</v>
      </c>
      <c r="AE92" s="173">
        <f t="shared" si="75"/>
        <v>1.3604296600128489E-2</v>
      </c>
      <c r="AF92" s="173">
        <f t="shared" si="74"/>
        <v>1.4630689806717844E-2</v>
      </c>
      <c r="AG92" s="173">
        <f t="shared" si="74"/>
        <v>2.4822747420962112E-2</v>
      </c>
      <c r="AH92" s="173">
        <f t="shared" si="74"/>
        <v>7.0185541566131437E-2</v>
      </c>
      <c r="AI92" s="173">
        <f t="shared" si="74"/>
        <v>2.5429143328508187E-2</v>
      </c>
      <c r="AJ92" s="173">
        <f t="shared" si="74"/>
        <v>6.4948665268624991E-3</v>
      </c>
      <c r="AK92" s="173">
        <f t="shared" si="74"/>
        <v>4.5142252358785937E-3</v>
      </c>
      <c r="AL92" s="173">
        <f t="shared" si="74"/>
        <v>7.2357637292013E-2</v>
      </c>
      <c r="AM92" s="173">
        <f t="shared" si="74"/>
        <v>1.2131587206482521E-2</v>
      </c>
      <c r="AN92" s="173">
        <f t="shared" si="74"/>
        <v>1.4726666666666827E-2</v>
      </c>
      <c r="AO92" s="173">
        <f t="shared" si="33"/>
        <v>-5.0375053779768179E-4</v>
      </c>
      <c r="AP92" s="173">
        <f t="shared" si="33"/>
        <v>8.3599999999998346E-3</v>
      </c>
      <c r="AQ92" s="173">
        <f t="shared" si="73"/>
        <v>9.101031127462824E-3</v>
      </c>
      <c r="AS92" s="177"/>
      <c r="AT92" s="177">
        <f ca="1">MAX(C$7:C92)</f>
        <v>160.8592876399847</v>
      </c>
      <c r="AU92" s="177"/>
      <c r="AV92" s="173">
        <f>MAX(E$7:E92)</f>
        <v>156.73100000000102</v>
      </c>
      <c r="AW92" s="173">
        <f>MAX(F$7:F92)</f>
        <v>156.73100000000102</v>
      </c>
      <c r="AX92" s="173">
        <f>MAX(G$7:G92)</f>
        <v>168.98596499371618</v>
      </c>
      <c r="AY92" s="173">
        <f>MAX(H$7:H92)</f>
        <v>126.69900000000155</v>
      </c>
      <c r="AZ92" s="173">
        <f>MAX(I$7:I92)</f>
        <v>149.3874982272018</v>
      </c>
      <c r="BA92" s="173">
        <f>MAX(J$7:J92)</f>
        <v>216.65378962748449</v>
      </c>
      <c r="BB92" s="173">
        <f>MAX(K$7:K92)</f>
        <v>171.28008974595704</v>
      </c>
      <c r="BC92" s="173">
        <f>MAX(L$7:L92)</f>
        <v>138.23593391343735</v>
      </c>
      <c r="BD92" s="173">
        <f>MAX(M$7:M92)</f>
        <v>204.55031310104977</v>
      </c>
      <c r="BE92" s="173">
        <f>MAX(N$7:N92)</f>
        <v>162.30366463083547</v>
      </c>
      <c r="BF92" s="173">
        <f>MAX(O$7:O92)</f>
        <v>156.38346607896571</v>
      </c>
      <c r="BG92" s="173">
        <f>MAX(P$7:P92)</f>
        <v>289.38596668284015</v>
      </c>
      <c r="BH92" s="173">
        <f>MAX(Q$7:Q92)</f>
        <v>154.57302460152158</v>
      </c>
      <c r="BI92" s="173">
        <f>MAX(R$7:R92)</f>
        <v>164.2260983145716</v>
      </c>
      <c r="BJ92" s="173">
        <f>MAX(S$7:S92)</f>
        <v>151.01079603320696</v>
      </c>
      <c r="BK92" s="173">
        <f>MAX(T$7:T92)</f>
        <v>133.85968889909154</v>
      </c>
      <c r="BL92" s="173">
        <v>206.57</v>
      </c>
      <c r="BO92" s="178"/>
      <c r="BP92" s="178">
        <f t="shared" ca="1" si="55"/>
        <v>0</v>
      </c>
      <c r="BQ92" s="178">
        <f t="shared" si="56"/>
        <v>0</v>
      </c>
      <c r="BR92" s="178">
        <f t="shared" si="57"/>
        <v>0</v>
      </c>
      <c r="BS92" s="178">
        <f t="shared" si="58"/>
        <v>0</v>
      </c>
      <c r="BT92" s="178">
        <f t="shared" si="59"/>
        <v>0</v>
      </c>
      <c r="BU92" s="178">
        <f t="shared" si="60"/>
        <v>0</v>
      </c>
      <c r="BV92" s="178">
        <f t="shared" si="61"/>
        <v>0</v>
      </c>
      <c r="BW92" s="178">
        <f t="shared" si="62"/>
        <v>-0.15986542576033919</v>
      </c>
      <c r="BX92" s="178">
        <f t="shared" si="63"/>
        <v>-6.11273457694275E-2</v>
      </c>
      <c r="BY92" s="178">
        <f t="shared" si="64"/>
        <v>0</v>
      </c>
      <c r="BZ92" s="178">
        <f t="shared" si="65"/>
        <v>0</v>
      </c>
      <c r="CA92" s="178">
        <f t="shared" si="66"/>
        <v>0</v>
      </c>
      <c r="CB92" s="178">
        <f t="shared" si="67"/>
        <v>0</v>
      </c>
      <c r="CC92" s="178">
        <f t="shared" si="68"/>
        <v>0</v>
      </c>
      <c r="CD92" s="178">
        <f t="shared" si="69"/>
        <v>-1.6552226374643705E-2</v>
      </c>
      <c r="CE92" s="178">
        <f t="shared" si="70"/>
        <v>-5.401772178650676E-2</v>
      </c>
      <c r="CF92" s="178">
        <f t="shared" si="71"/>
        <v>-3.8868854876954712E-2</v>
      </c>
      <c r="CG92" s="178">
        <f t="shared" si="71"/>
        <v>9.101031127462824E-3</v>
      </c>
    </row>
    <row r="93" spans="1:85" ht="15">
      <c r="A93" s="170">
        <v>38442</v>
      </c>
      <c r="B93" s="171"/>
      <c r="C93" s="172">
        <f t="shared" ca="1" si="72"/>
        <v>160.02017192318826</v>
      </c>
      <c r="D93" s="182">
        <v>224.310894841655</v>
      </c>
      <c r="E93" s="173">
        <v>158.34400000000113</v>
      </c>
      <c r="F93" s="173">
        <v>158.34400000000113</v>
      </c>
      <c r="G93" s="173">
        <v>170.46881282639973</v>
      </c>
      <c r="H93" s="176">
        <v>124.42400000000154</v>
      </c>
      <c r="I93" s="176">
        <v>145.38363352715922</v>
      </c>
      <c r="J93" s="176">
        <v>210.66489721533071</v>
      </c>
      <c r="K93" s="176">
        <v>142.42750157523952</v>
      </c>
      <c r="L93" s="176">
        <v>123.88193842858402</v>
      </c>
      <c r="M93" s="176">
        <v>200.63672030778528</v>
      </c>
      <c r="N93" s="176">
        <v>161.15654326417851</v>
      </c>
      <c r="O93" s="176">
        <v>156.45801281506431</v>
      </c>
      <c r="P93" s="176">
        <v>313.0949290829198</v>
      </c>
      <c r="Q93" s="173">
        <v>154.87455228368003</v>
      </c>
      <c r="R93" s="173">
        <v>159.99876963365605</v>
      </c>
      <c r="S93" s="173">
        <v>142.4589960815957</v>
      </c>
      <c r="T93" s="173">
        <v>128.36209219758121</v>
      </c>
      <c r="U93" s="173">
        <v>209.02</v>
      </c>
      <c r="X93" s="174">
        <f>SUMPRODUCT($AD$2:$AP$2,'monthly price-series'!AD93:AP93)</f>
        <v>0</v>
      </c>
      <c r="Y93" s="175">
        <f ca="1">SUMPRODUCT($AA$3:$AQ$3,'monthly price-series'!AA93:AQ93)</f>
        <v>-5.2164579932396119E-3</v>
      </c>
      <c r="Z93" s="184">
        <f t="shared" si="54"/>
        <v>2.3293260413311138E-2</v>
      </c>
      <c r="AA93" s="173">
        <f t="shared" si="75"/>
        <v>1.0291518589175739E-2</v>
      </c>
      <c r="AB93" s="173">
        <f t="shared" si="75"/>
        <v>1.0291518589175739E-2</v>
      </c>
      <c r="AC93" s="173">
        <f t="shared" si="75"/>
        <v>8.7749762694120017E-3</v>
      </c>
      <c r="AD93" s="173">
        <f t="shared" si="75"/>
        <v>-1.7955942825120783E-2</v>
      </c>
      <c r="AE93" s="173">
        <f t="shared" si="75"/>
        <v>-2.6801872630286307E-2</v>
      </c>
      <c r="AF93" s="173">
        <f t="shared" si="74"/>
        <v>-2.7642684775794152E-2</v>
      </c>
      <c r="AG93" s="173">
        <f t="shared" si="74"/>
        <v>-1.0221270444987897E-2</v>
      </c>
      <c r="AH93" s="173">
        <f t="shared" si="74"/>
        <v>-4.5490288373353879E-2</v>
      </c>
      <c r="AI93" s="173">
        <f t="shared" si="74"/>
        <v>-1.9132665865591383E-2</v>
      </c>
      <c r="AJ93" s="173">
        <f t="shared" si="74"/>
        <v>-7.0677477878649435E-3</v>
      </c>
      <c r="AK93" s="173">
        <f t="shared" si="74"/>
        <v>4.7669192893419211E-4</v>
      </c>
      <c r="AL93" s="173">
        <f t="shared" si="74"/>
        <v>8.1928514612680206E-2</v>
      </c>
      <c r="AM93" s="173">
        <f t="shared" si="74"/>
        <v>1.9507134762729004E-3</v>
      </c>
      <c r="AN93" s="173">
        <f t="shared" si="74"/>
        <v>-9.3433333333333268E-3</v>
      </c>
      <c r="AO93" s="173">
        <f t="shared" si="33"/>
        <v>-2.7618552076855716E-3</v>
      </c>
      <c r="AP93" s="173">
        <f t="shared" si="33"/>
        <v>-2.2899999999999605E-3</v>
      </c>
      <c r="AQ93" s="173">
        <f t="shared" si="73"/>
        <v>2.7344686975294872E-3</v>
      </c>
      <c r="AS93" s="177"/>
      <c r="AT93" s="177">
        <f ca="1">MAX(C$7:C93)</f>
        <v>160.8592876399847</v>
      </c>
      <c r="AU93" s="177"/>
      <c r="AV93" s="173">
        <f>MAX(E$7:E93)</f>
        <v>158.34400000000113</v>
      </c>
      <c r="AW93" s="173">
        <f>MAX(F$7:F93)</f>
        <v>158.34400000000113</v>
      </c>
      <c r="AX93" s="173">
        <f>MAX(G$7:G93)</f>
        <v>170.46881282639973</v>
      </c>
      <c r="AY93" s="173">
        <f>MAX(H$7:H93)</f>
        <v>126.69900000000155</v>
      </c>
      <c r="AZ93" s="173">
        <f>MAX(I$7:I93)</f>
        <v>149.3874982272018</v>
      </c>
      <c r="BA93" s="173">
        <f>MAX(J$7:J93)</f>
        <v>216.65378962748449</v>
      </c>
      <c r="BB93" s="173">
        <f>MAX(K$7:K93)</f>
        <v>171.28008974595704</v>
      </c>
      <c r="BC93" s="173">
        <f>MAX(L$7:L93)</f>
        <v>138.23593391343735</v>
      </c>
      <c r="BD93" s="173">
        <f>MAX(M$7:M93)</f>
        <v>204.55031310104977</v>
      </c>
      <c r="BE93" s="173">
        <f>MAX(N$7:N93)</f>
        <v>162.30366463083547</v>
      </c>
      <c r="BF93" s="173">
        <f>MAX(O$7:O93)</f>
        <v>156.45801281506431</v>
      </c>
      <c r="BG93" s="173">
        <f>MAX(P$7:P93)</f>
        <v>313.0949290829198</v>
      </c>
      <c r="BH93" s="173">
        <f>MAX(Q$7:Q93)</f>
        <v>154.87455228368003</v>
      </c>
      <c r="BI93" s="173">
        <f>MAX(R$7:R93)</f>
        <v>164.2260983145716</v>
      </c>
      <c r="BJ93" s="173">
        <f>MAX(S$7:S93)</f>
        <v>151.01079603320696</v>
      </c>
      <c r="BK93" s="173">
        <f>MAX(T$7:T93)</f>
        <v>133.85968889909154</v>
      </c>
      <c r="BL93" s="173">
        <v>208.45</v>
      </c>
      <c r="BO93" s="178"/>
      <c r="BP93" s="178">
        <f t="shared" ca="1" si="55"/>
        <v>-5.2164579932396996E-3</v>
      </c>
      <c r="BQ93" s="178">
        <f t="shared" si="56"/>
        <v>0</v>
      </c>
      <c r="BR93" s="178">
        <f t="shared" si="57"/>
        <v>0</v>
      </c>
      <c r="BS93" s="178">
        <f t="shared" si="58"/>
        <v>0</v>
      </c>
      <c r="BT93" s="178">
        <f t="shared" si="59"/>
        <v>-1.7955942825120783E-2</v>
      </c>
      <c r="BU93" s="178">
        <f t="shared" si="60"/>
        <v>-2.6801872630286307E-2</v>
      </c>
      <c r="BV93" s="178">
        <f t="shared" si="61"/>
        <v>-2.7642684775794152E-2</v>
      </c>
      <c r="BW93" s="178">
        <f t="shared" si="62"/>
        <v>-0.16845266845382753</v>
      </c>
      <c r="BX93" s="178">
        <f t="shared" si="63"/>
        <v>-0.10383693355623241</v>
      </c>
      <c r="BY93" s="178">
        <f t="shared" si="64"/>
        <v>-1.9132665865591383E-2</v>
      </c>
      <c r="BZ93" s="178">
        <f t="shared" si="65"/>
        <v>-7.0677477878649435E-3</v>
      </c>
      <c r="CA93" s="178">
        <f t="shared" si="66"/>
        <v>0</v>
      </c>
      <c r="CB93" s="178">
        <f t="shared" si="67"/>
        <v>0</v>
      </c>
      <c r="CC93" s="178">
        <f t="shared" si="68"/>
        <v>0</v>
      </c>
      <c r="CD93" s="178">
        <f t="shared" si="69"/>
        <v>-2.5740906739549943E-2</v>
      </c>
      <c r="CE93" s="178">
        <f t="shared" si="70"/>
        <v>-5.6630387867968958E-2</v>
      </c>
      <c r="CF93" s="178">
        <f t="shared" si="71"/>
        <v>-4.1069845199286449E-2</v>
      </c>
      <c r="CG93" s="178">
        <f t="shared" si="71"/>
        <v>2.7344686975294872E-3</v>
      </c>
    </row>
    <row r="94" spans="1:85" ht="15">
      <c r="A94" s="170">
        <v>38471</v>
      </c>
      <c r="B94" s="171"/>
      <c r="C94" s="172">
        <f t="shared" ca="1" si="72"/>
        <v>158.46215626366154</v>
      </c>
      <c r="D94" s="182">
        <v>230.89903145348649</v>
      </c>
      <c r="E94" s="173">
        <v>156.7780000000011</v>
      </c>
      <c r="F94" s="173">
        <v>156.7780000000011</v>
      </c>
      <c r="G94" s="173">
        <v>166.82493935896156</v>
      </c>
      <c r="H94" s="176">
        <v>123.33300000000152</v>
      </c>
      <c r="I94" s="176">
        <v>144.55219117855628</v>
      </c>
      <c r="J94" s="176">
        <v>212.37424883412885</v>
      </c>
      <c r="K94" s="176">
        <v>139.60478225389522</v>
      </c>
      <c r="L94" s="176">
        <v>121.44603412384642</v>
      </c>
      <c r="M94" s="176">
        <v>191.41973323734436</v>
      </c>
      <c r="N94" s="176">
        <v>163.50227508288705</v>
      </c>
      <c r="O94" s="176">
        <v>159.77502251772563</v>
      </c>
      <c r="P94" s="176">
        <v>291.7822149966417</v>
      </c>
      <c r="Q94" s="173">
        <v>156.28066475524841</v>
      </c>
      <c r="R94" s="173">
        <v>157.76785345573077</v>
      </c>
      <c r="S94" s="173">
        <v>139.40304369393908</v>
      </c>
      <c r="T94" s="173">
        <v>127.45328858482233</v>
      </c>
      <c r="U94" s="173">
        <v>207.7</v>
      </c>
      <c r="X94" s="174">
        <f>SUMPRODUCT($AD$2:$AP$2,'monthly price-series'!AD94:AP94)</f>
        <v>0</v>
      </c>
      <c r="Y94" s="175">
        <f ca="1">SUMPRODUCT($AA$3:$AQ$3,'monthly price-series'!AA94:AQ94)</f>
        <v>-9.7363703638224317E-3</v>
      </c>
      <c r="Z94" s="184">
        <f t="shared" si="54"/>
        <v>2.9370560072359251E-2</v>
      </c>
      <c r="AA94" s="173">
        <f t="shared" si="75"/>
        <v>-9.8898600515334948E-3</v>
      </c>
      <c r="AB94" s="173">
        <f t="shared" si="75"/>
        <v>-9.8898600515334948E-3</v>
      </c>
      <c r="AC94" s="173">
        <f t="shared" si="75"/>
        <v>-2.1375601830165729E-2</v>
      </c>
      <c r="AD94" s="173">
        <f t="shared" si="75"/>
        <v>-8.7684048093616095E-3</v>
      </c>
      <c r="AE94" s="173">
        <f t="shared" si="75"/>
        <v>-5.7189542483653205E-3</v>
      </c>
      <c r="AF94" s="173">
        <f t="shared" si="74"/>
        <v>8.1140790012629756E-3</v>
      </c>
      <c r="AG94" s="173">
        <f t="shared" si="74"/>
        <v>-1.9818639589441578E-2</v>
      </c>
      <c r="AH94" s="173">
        <f t="shared" si="74"/>
        <v>-1.9663110988062761E-2</v>
      </c>
      <c r="AI94" s="173">
        <f t="shared" si="74"/>
        <v>-4.593868488431066E-2</v>
      </c>
      <c r="AJ94" s="173">
        <f t="shared" si="74"/>
        <v>1.4555610161377464E-2</v>
      </c>
      <c r="AK94" s="173">
        <f t="shared" si="74"/>
        <v>2.120063806883498E-2</v>
      </c>
      <c r="AL94" s="173">
        <f t="shared" si="74"/>
        <v>-6.8071093162398885E-2</v>
      </c>
      <c r="AM94" s="173">
        <f t="shared" si="74"/>
        <v>9.0790413972776807E-3</v>
      </c>
      <c r="AN94" s="173">
        <f t="shared" si="74"/>
        <v>-1.3943333333333351E-2</v>
      </c>
      <c r="AO94" s="173">
        <f t="shared" si="33"/>
        <v>-2.1451452500102355E-2</v>
      </c>
      <c r="AP94" s="173">
        <f t="shared" si="33"/>
        <v>-7.0799999999999899E-3</v>
      </c>
      <c r="AQ94" s="173">
        <f t="shared" si="73"/>
        <v>-6.315185149746539E-3</v>
      </c>
      <c r="AS94" s="177"/>
      <c r="AT94" s="177">
        <f ca="1">MAX(C$7:C94)</f>
        <v>160.8592876399847</v>
      </c>
      <c r="AU94" s="177"/>
      <c r="AV94" s="173">
        <f>MAX(E$7:E94)</f>
        <v>158.34400000000113</v>
      </c>
      <c r="AW94" s="173">
        <f>MAX(F$7:F94)</f>
        <v>158.34400000000113</v>
      </c>
      <c r="AX94" s="173">
        <f>MAX(G$7:G94)</f>
        <v>170.46881282639973</v>
      </c>
      <c r="AY94" s="173">
        <f>MAX(H$7:H94)</f>
        <v>126.69900000000155</v>
      </c>
      <c r="AZ94" s="173">
        <f>MAX(I$7:I94)</f>
        <v>149.3874982272018</v>
      </c>
      <c r="BA94" s="173">
        <f>MAX(J$7:J94)</f>
        <v>216.65378962748449</v>
      </c>
      <c r="BB94" s="173">
        <f>MAX(K$7:K94)</f>
        <v>171.28008974595704</v>
      </c>
      <c r="BC94" s="173">
        <f>MAX(L$7:L94)</f>
        <v>138.23593391343735</v>
      </c>
      <c r="BD94" s="173">
        <f>MAX(M$7:M94)</f>
        <v>204.55031310104977</v>
      </c>
      <c r="BE94" s="173">
        <f>MAX(N$7:N94)</f>
        <v>163.50227508288705</v>
      </c>
      <c r="BF94" s="173">
        <f>MAX(O$7:O94)</f>
        <v>159.77502251772563</v>
      </c>
      <c r="BG94" s="173">
        <f>MAX(P$7:P94)</f>
        <v>313.0949290829198</v>
      </c>
      <c r="BH94" s="173">
        <f>MAX(Q$7:Q94)</f>
        <v>156.28066475524841</v>
      </c>
      <c r="BI94" s="173">
        <f>MAX(R$7:R94)</f>
        <v>164.2260983145716</v>
      </c>
      <c r="BJ94" s="173">
        <f>MAX(S$7:S94)</f>
        <v>151.01079603320696</v>
      </c>
      <c r="BK94" s="173">
        <f>MAX(T$7:T94)</f>
        <v>133.85968889909154</v>
      </c>
      <c r="BL94" s="173">
        <v>209.02</v>
      </c>
      <c r="BO94" s="178"/>
      <c r="BP94" s="178">
        <f t="shared" ca="1" si="55"/>
        <v>-1.490203899005273E-2</v>
      </c>
      <c r="BQ94" s="178">
        <f t="shared" si="56"/>
        <v>-9.8898600515334948E-3</v>
      </c>
      <c r="BR94" s="178">
        <f t="shared" si="57"/>
        <v>-9.8898600515334948E-3</v>
      </c>
      <c r="BS94" s="178">
        <f t="shared" si="58"/>
        <v>-2.1375601830165729E-2</v>
      </c>
      <c r="BT94" s="178">
        <f t="shared" si="59"/>
        <v>-2.6566902659057978E-2</v>
      </c>
      <c r="BU94" s="178">
        <f t="shared" si="60"/>
        <v>-3.2367548195308501E-2</v>
      </c>
      <c r="BV94" s="178">
        <f t="shared" si="61"/>
        <v>-1.9752900702608978E-2</v>
      </c>
      <c r="BW94" s="178">
        <f t="shared" si="62"/>
        <v>-0.18493280531930301</v>
      </c>
      <c r="BX94" s="178">
        <f t="shared" si="63"/>
        <v>-0.12145828739511887</v>
      </c>
      <c r="BY94" s="178">
        <f t="shared" si="64"/>
        <v>-6.4192421241705835E-2</v>
      </c>
      <c r="BZ94" s="178">
        <f t="shared" si="65"/>
        <v>0</v>
      </c>
      <c r="CA94" s="178">
        <f t="shared" si="66"/>
        <v>0</v>
      </c>
      <c r="CB94" s="178">
        <f t="shared" si="67"/>
        <v>-6.8071093162398885E-2</v>
      </c>
      <c r="CC94" s="178">
        <f t="shared" si="68"/>
        <v>0</v>
      </c>
      <c r="CD94" s="178">
        <f t="shared" si="69"/>
        <v>-3.9325326029911505E-2</v>
      </c>
      <c r="CE94" s="178">
        <f t="shared" si="70"/>
        <v>-7.6867036292659202E-2</v>
      </c>
      <c r="CF94" s="178">
        <f t="shared" si="71"/>
        <v>-4.7859070695275494E-2</v>
      </c>
      <c r="CG94" s="178">
        <f t="shared" si="71"/>
        <v>-6.315185149746539E-3</v>
      </c>
    </row>
    <row r="95" spans="1:85" ht="15">
      <c r="A95" s="170">
        <v>38503</v>
      </c>
      <c r="B95" s="171"/>
      <c r="C95" s="172">
        <f t="shared" ca="1" si="72"/>
        <v>160.65449145300497</v>
      </c>
      <c r="D95" s="182">
        <v>237.60313818963741</v>
      </c>
      <c r="E95" s="173">
        <v>156.55700000000107</v>
      </c>
      <c r="F95" s="173">
        <v>156.55700000000107</v>
      </c>
      <c r="G95" s="173">
        <v>165.43400007983936</v>
      </c>
      <c r="H95" s="176">
        <v>123.86700000000158</v>
      </c>
      <c r="I95" s="176">
        <v>147.21582045099987</v>
      </c>
      <c r="J95" s="176">
        <v>216.2890469590333</v>
      </c>
      <c r="K95" s="176">
        <v>145.53288239090506</v>
      </c>
      <c r="L95" s="176">
        <v>131.12273919290681</v>
      </c>
      <c r="M95" s="176">
        <v>203.83353479885974</v>
      </c>
      <c r="N95" s="176">
        <v>168.33551653128168</v>
      </c>
      <c r="O95" s="176">
        <v>165.9094571047153</v>
      </c>
      <c r="P95" s="176">
        <v>290.44460139606446</v>
      </c>
      <c r="Q95" s="173">
        <v>155.99308054972155</v>
      </c>
      <c r="R95" s="173">
        <v>157.78625970530064</v>
      </c>
      <c r="S95" s="173">
        <v>142.1900109959096</v>
      </c>
      <c r="T95" s="173">
        <v>127.77319633917024</v>
      </c>
      <c r="U95" s="173">
        <v>205.13</v>
      </c>
      <c r="X95" s="174">
        <f>SUMPRODUCT($AD$2:$AP$2,'monthly price-series'!AD95:AP95)</f>
        <v>0</v>
      </c>
      <c r="Y95" s="175">
        <f ca="1">SUMPRODUCT($AA$3:$AQ$3,'monthly price-series'!AA95:AQ95)</f>
        <v>1.3835071041792765E-2</v>
      </c>
      <c r="Z95" s="184">
        <f t="shared" si="54"/>
        <v>2.9034797997848812E-2</v>
      </c>
      <c r="AA95" s="173">
        <f t="shared" si="75"/>
        <v>-1.4096365561496542E-3</v>
      </c>
      <c r="AB95" s="173">
        <f t="shared" si="75"/>
        <v>-1.4096365561496542E-3</v>
      </c>
      <c r="AC95" s="173">
        <f t="shared" si="75"/>
        <v>-8.337717876397803E-3</v>
      </c>
      <c r="AD95" s="173">
        <f t="shared" si="75"/>
        <v>4.3297414317340554E-3</v>
      </c>
      <c r="AE95" s="173">
        <f t="shared" si="75"/>
        <v>1.8426765106267892E-2</v>
      </c>
      <c r="AF95" s="173">
        <f t="shared" si="74"/>
        <v>1.8433487799935831E-2</v>
      </c>
      <c r="AG95" s="173">
        <f t="shared" si="74"/>
        <v>4.2463446031730981E-2</v>
      </c>
      <c r="AH95" s="173">
        <f t="shared" si="74"/>
        <v>7.9679053654336904E-2</v>
      </c>
      <c r="AI95" s="173">
        <f t="shared" si="74"/>
        <v>6.4851211270487541E-2</v>
      </c>
      <c r="AJ95" s="173">
        <f t="shared" si="74"/>
        <v>2.9560698442541132E-2</v>
      </c>
      <c r="AK95" s="173">
        <f t="shared" si="74"/>
        <v>3.8394202612671256E-2</v>
      </c>
      <c r="AL95" s="173">
        <f t="shared" si="74"/>
        <v>-4.5842876358747151E-3</v>
      </c>
      <c r="AM95" s="173">
        <f t="shared" si="74"/>
        <v>-1.8401777723254591E-3</v>
      </c>
      <c r="AN95" s="173">
        <f t="shared" si="74"/>
        <v>1.1666666666684904E-4</v>
      </c>
      <c r="AO95" s="173">
        <f t="shared" si="33"/>
        <v>1.9992155322586341E-2</v>
      </c>
      <c r="AP95" s="173">
        <f t="shared" si="33"/>
        <v>2.5100000000000404E-3</v>
      </c>
      <c r="AQ95" s="173">
        <f t="shared" si="73"/>
        <v>-1.2373615792007671E-2</v>
      </c>
      <c r="AS95" s="177"/>
      <c r="AT95" s="177">
        <f ca="1">MAX(C$7:C95)</f>
        <v>160.8592876399847</v>
      </c>
      <c r="AU95" s="177"/>
      <c r="AV95" s="173">
        <f>MAX(E$7:E95)</f>
        <v>158.34400000000113</v>
      </c>
      <c r="AW95" s="173">
        <f>MAX(F$7:F95)</f>
        <v>158.34400000000113</v>
      </c>
      <c r="AX95" s="173">
        <f>MAX(G$7:G95)</f>
        <v>170.46881282639973</v>
      </c>
      <c r="AY95" s="173">
        <f>MAX(H$7:H95)</f>
        <v>126.69900000000155</v>
      </c>
      <c r="AZ95" s="173">
        <f>MAX(I$7:I95)</f>
        <v>149.3874982272018</v>
      </c>
      <c r="BA95" s="173">
        <f>MAX(J$7:J95)</f>
        <v>216.65378962748449</v>
      </c>
      <c r="BB95" s="173">
        <f>MAX(K$7:K95)</f>
        <v>171.28008974595704</v>
      </c>
      <c r="BC95" s="173">
        <f>MAX(L$7:L95)</f>
        <v>138.23593391343735</v>
      </c>
      <c r="BD95" s="173">
        <f>MAX(M$7:M95)</f>
        <v>204.55031310104977</v>
      </c>
      <c r="BE95" s="173">
        <f>MAX(N$7:N95)</f>
        <v>168.33551653128168</v>
      </c>
      <c r="BF95" s="173">
        <f>MAX(O$7:O95)</f>
        <v>165.9094571047153</v>
      </c>
      <c r="BG95" s="173">
        <f>MAX(P$7:P95)</f>
        <v>313.0949290829198</v>
      </c>
      <c r="BH95" s="173">
        <f>MAX(Q$7:Q95)</f>
        <v>156.28066475524841</v>
      </c>
      <c r="BI95" s="173">
        <f>MAX(R$7:R95)</f>
        <v>164.2260983145716</v>
      </c>
      <c r="BJ95" s="173">
        <f>MAX(S$7:S95)</f>
        <v>151.01079603320696</v>
      </c>
      <c r="BK95" s="173">
        <f>MAX(T$7:T95)</f>
        <v>133.85968889909154</v>
      </c>
      <c r="BL95" s="173">
        <v>207.7</v>
      </c>
      <c r="BO95" s="178"/>
      <c r="BP95" s="178">
        <f t="shared" ca="1" si="55"/>
        <v>-1.2731387163549064E-3</v>
      </c>
      <c r="BQ95" s="178">
        <f t="shared" si="56"/>
        <v>-1.1285555499419304E-2</v>
      </c>
      <c r="BR95" s="178">
        <f t="shared" si="57"/>
        <v>-1.1285555499419304E-2</v>
      </c>
      <c r="BS95" s="178">
        <f t="shared" si="58"/>
        <v>-2.9535095969065398E-2</v>
      </c>
      <c r="BT95" s="178">
        <f t="shared" si="59"/>
        <v>-2.2352189046479693E-2</v>
      </c>
      <c r="BU95" s="178">
        <f t="shared" si="60"/>
        <v>-1.4537212296701369E-2</v>
      </c>
      <c r="BV95" s="178">
        <f t="shared" si="61"/>
        <v>-1.6835277567880343E-3</v>
      </c>
      <c r="BW95" s="178">
        <f t="shared" si="62"/>
        <v>-0.15032224348574486</v>
      </c>
      <c r="BX95" s="178">
        <f t="shared" si="63"/>
        <v>-5.1456915138901514E-2</v>
      </c>
      <c r="BY95" s="178">
        <f t="shared" si="64"/>
        <v>-3.5041662431282952E-3</v>
      </c>
      <c r="BZ95" s="178">
        <f t="shared" si="65"/>
        <v>0</v>
      </c>
      <c r="CA95" s="178">
        <f t="shared" si="66"/>
        <v>0</v>
      </c>
      <c r="CB95" s="178">
        <f t="shared" si="67"/>
        <v>-7.2343323327528741E-2</v>
      </c>
      <c r="CC95" s="178">
        <f t="shared" si="68"/>
        <v>-1.8401777723254591E-3</v>
      </c>
      <c r="CD95" s="178">
        <f t="shared" si="69"/>
        <v>-3.9213247317948154E-2</v>
      </c>
      <c r="CE95" s="178">
        <f t="shared" si="70"/>
        <v>-5.8411618698822589E-2</v>
      </c>
      <c r="CF95" s="178">
        <f t="shared" si="71"/>
        <v>-4.5469196962720594E-2</v>
      </c>
      <c r="CG95" s="178">
        <f t="shared" si="71"/>
        <v>-1.2373615792007671E-2</v>
      </c>
    </row>
    <row r="96" spans="1:85" ht="15">
      <c r="A96" s="170">
        <v>38533</v>
      </c>
      <c r="B96" s="171"/>
      <c r="C96" s="172">
        <f t="shared" ca="1" si="72"/>
        <v>162.56996189507481</v>
      </c>
      <c r="D96" s="182">
        <v>234.150420770707</v>
      </c>
      <c r="E96" s="173">
        <v>156.59200000000109</v>
      </c>
      <c r="F96" s="173">
        <v>156.59200000000109</v>
      </c>
      <c r="G96" s="173">
        <v>165.5170733536078</v>
      </c>
      <c r="H96" s="176">
        <v>126.7580000000016</v>
      </c>
      <c r="I96" s="176">
        <v>149.53464047652812</v>
      </c>
      <c r="J96" s="176">
        <v>220.38518731977172</v>
      </c>
      <c r="K96" s="176">
        <v>148.70274794227603</v>
      </c>
      <c r="L96" s="176">
        <v>138.31298733421053</v>
      </c>
      <c r="M96" s="176">
        <v>212.18144430619211</v>
      </c>
      <c r="N96" s="176">
        <v>170.02968637079894</v>
      </c>
      <c r="O96" s="176">
        <v>169.48088362691612</v>
      </c>
      <c r="P96" s="176">
        <v>309.43319859188693</v>
      </c>
      <c r="Q96" s="173">
        <v>154.39568100811334</v>
      </c>
      <c r="R96" s="173">
        <v>158.92495054617387</v>
      </c>
      <c r="S96" s="173">
        <v>144.80893960979523</v>
      </c>
      <c r="T96" s="173">
        <v>128.42995056835358</v>
      </c>
      <c r="U96" s="173">
        <v>204.07</v>
      </c>
      <c r="X96" s="174">
        <f>SUMPRODUCT($AD$2:$AP$2,'monthly price-series'!AD96:AP96)</f>
        <v>0</v>
      </c>
      <c r="Y96" s="175">
        <f ca="1">SUMPRODUCT($AA$3:$AQ$3,'monthly price-series'!AA96:AQ96)</f>
        <v>1.1922918710493342E-2</v>
      </c>
      <c r="Z96" s="184">
        <f t="shared" si="54"/>
        <v>-1.45314470391157E-2</v>
      </c>
      <c r="AA96" s="173">
        <f t="shared" si="75"/>
        <v>2.2356074784279703E-4</v>
      </c>
      <c r="AB96" s="173">
        <f t="shared" si="75"/>
        <v>2.2356074784279703E-4</v>
      </c>
      <c r="AC96" s="173">
        <f t="shared" si="75"/>
        <v>5.0215357017507098E-4</v>
      </c>
      <c r="AD96" s="173">
        <f t="shared" si="75"/>
        <v>2.3339549678283826E-2</v>
      </c>
      <c r="AE96" s="173">
        <f t="shared" si="75"/>
        <v>1.5751160564295891E-2</v>
      </c>
      <c r="AF96" s="173">
        <f t="shared" si="74"/>
        <v>1.8938269960171655E-2</v>
      </c>
      <c r="AG96" s="173">
        <f t="shared" si="74"/>
        <v>2.1781095098883804E-2</v>
      </c>
      <c r="AH96" s="173">
        <f t="shared" si="74"/>
        <v>5.4836012316105499E-2</v>
      </c>
      <c r="AI96" s="173">
        <f t="shared" si="74"/>
        <v>4.0954544185136013E-2</v>
      </c>
      <c r="AJ96" s="173">
        <f t="shared" si="74"/>
        <v>1.0064244756111415E-2</v>
      </c>
      <c r="AK96" s="173">
        <f t="shared" si="74"/>
        <v>2.1526358922063643E-2</v>
      </c>
      <c r="AL96" s="173">
        <f t="shared" si="74"/>
        <v>6.5377690287755419E-2</v>
      </c>
      <c r="AM96" s="173">
        <f t="shared" si="74"/>
        <v>-1.0240194859790934E-2</v>
      </c>
      <c r="AN96" s="173">
        <f t="shared" si="74"/>
        <v>7.2166666666665727E-3</v>
      </c>
      <c r="AO96" s="173">
        <f t="shared" si="33"/>
        <v>1.8418513336784029E-2</v>
      </c>
      <c r="AP96" s="173">
        <f t="shared" si="33"/>
        <v>5.1399999999999979E-3</v>
      </c>
      <c r="AQ96" s="173">
        <f t="shared" si="73"/>
        <v>-5.1674547847706444E-3</v>
      </c>
      <c r="AS96" s="177"/>
      <c r="AT96" s="177">
        <f ca="1">MAX(C$7:C96)</f>
        <v>162.56996189507481</v>
      </c>
      <c r="AU96" s="177"/>
      <c r="AV96" s="173">
        <f>MAX(E$7:E96)</f>
        <v>158.34400000000113</v>
      </c>
      <c r="AW96" s="173">
        <f>MAX(F$7:F96)</f>
        <v>158.34400000000113</v>
      </c>
      <c r="AX96" s="173">
        <f>MAX(G$7:G96)</f>
        <v>170.46881282639973</v>
      </c>
      <c r="AY96" s="173">
        <f>MAX(H$7:H96)</f>
        <v>126.7580000000016</v>
      </c>
      <c r="AZ96" s="173">
        <f>MAX(I$7:I96)</f>
        <v>149.53464047652812</v>
      </c>
      <c r="BA96" s="173">
        <f>MAX(J$7:J96)</f>
        <v>220.38518731977172</v>
      </c>
      <c r="BB96" s="173">
        <f>MAX(K$7:K96)</f>
        <v>171.28008974595704</v>
      </c>
      <c r="BC96" s="173">
        <f>MAX(L$7:L96)</f>
        <v>138.31298733421053</v>
      </c>
      <c r="BD96" s="173">
        <f>MAX(M$7:M96)</f>
        <v>212.18144430619211</v>
      </c>
      <c r="BE96" s="173">
        <f>MAX(N$7:N96)</f>
        <v>170.02968637079894</v>
      </c>
      <c r="BF96" s="173">
        <f>MAX(O$7:O96)</f>
        <v>169.48088362691612</v>
      </c>
      <c r="BG96" s="173">
        <f>MAX(P$7:P96)</f>
        <v>313.0949290829198</v>
      </c>
      <c r="BH96" s="173">
        <f>MAX(Q$7:Q96)</f>
        <v>156.28066475524841</v>
      </c>
      <c r="BI96" s="173">
        <f>MAX(R$7:R96)</f>
        <v>164.2260983145716</v>
      </c>
      <c r="BJ96" s="173">
        <f>MAX(S$7:S96)</f>
        <v>151.01079603320696</v>
      </c>
      <c r="BK96" s="173">
        <f>MAX(T$7:T96)</f>
        <v>133.85968889909154</v>
      </c>
      <c r="BL96" s="173">
        <v>205.13</v>
      </c>
      <c r="BO96" s="178"/>
      <c r="BP96" s="178">
        <f t="shared" ca="1" si="55"/>
        <v>0</v>
      </c>
      <c r="BQ96" s="178">
        <f t="shared" si="56"/>
        <v>-1.1064517758803778E-2</v>
      </c>
      <c r="BR96" s="178">
        <f t="shared" si="57"/>
        <v>-1.1064517758803778E-2</v>
      </c>
      <c r="BS96" s="178">
        <f t="shared" si="58"/>
        <v>-2.9047773552776657E-2</v>
      </c>
      <c r="BT96" s="178">
        <f t="shared" si="59"/>
        <v>0</v>
      </c>
      <c r="BU96" s="178">
        <f t="shared" si="60"/>
        <v>0</v>
      </c>
      <c r="BV96" s="178">
        <f t="shared" si="61"/>
        <v>0</v>
      </c>
      <c r="BW96" s="178">
        <f t="shared" si="62"/>
        <v>-0.13181533146770161</v>
      </c>
      <c r="BX96" s="178">
        <f t="shared" si="63"/>
        <v>0</v>
      </c>
      <c r="BY96" s="178">
        <f t="shared" si="64"/>
        <v>0</v>
      </c>
      <c r="BZ96" s="178">
        <f t="shared" si="65"/>
        <v>0</v>
      </c>
      <c r="CA96" s="178">
        <f t="shared" si="66"/>
        <v>0</v>
      </c>
      <c r="CB96" s="178">
        <f t="shared" si="67"/>
        <v>-1.1695272426667441E-2</v>
      </c>
      <c r="CC96" s="178">
        <f t="shared" si="68"/>
        <v>-1.2061528853151125E-2</v>
      </c>
      <c r="CD96" s="178">
        <f t="shared" si="69"/>
        <v>-3.2279569586092766E-2</v>
      </c>
      <c r="CE96" s="178">
        <f t="shared" si="70"/>
        <v>-4.1068960540065966E-2</v>
      </c>
      <c r="CF96" s="178">
        <f t="shared" si="71"/>
        <v>-4.0562908635108981E-2</v>
      </c>
      <c r="CG96" s="178">
        <f t="shared" si="71"/>
        <v>-5.1674547847706444E-3</v>
      </c>
    </row>
    <row r="97" spans="1:85" ht="15">
      <c r="A97" s="170">
        <v>38562</v>
      </c>
      <c r="B97" s="171"/>
      <c r="C97" s="172">
        <f t="shared" ca="1" si="72"/>
        <v>164.95086198459066</v>
      </c>
      <c r="D97" s="182">
        <v>241.69222220261565</v>
      </c>
      <c r="E97" s="173">
        <v>157.67800000000119</v>
      </c>
      <c r="F97" s="173">
        <v>157.67800000000119</v>
      </c>
      <c r="G97" s="173">
        <v>166.94617824426425</v>
      </c>
      <c r="H97" s="176">
        <v>128.62700000000166</v>
      </c>
      <c r="I97" s="176">
        <v>151.24007233016596</v>
      </c>
      <c r="J97" s="176">
        <v>220.49818734472771</v>
      </c>
      <c r="K97" s="176">
        <v>154.02842075728859</v>
      </c>
      <c r="L97" s="176">
        <v>147.62675056993092</v>
      </c>
      <c r="M97" s="176">
        <v>224.53241982542295</v>
      </c>
      <c r="N97" s="176">
        <v>170.8228119939449</v>
      </c>
      <c r="O97" s="176">
        <v>171.81800980087735</v>
      </c>
      <c r="P97" s="176">
        <v>324.67732631107378</v>
      </c>
      <c r="Q97" s="173">
        <v>154.18740032592876</v>
      </c>
      <c r="R97" s="173">
        <v>159.57283459456713</v>
      </c>
      <c r="S97" s="173">
        <v>143.88797341953958</v>
      </c>
      <c r="T97" s="173">
        <v>129.06054162564419</v>
      </c>
      <c r="U97" s="173">
        <v>206.11</v>
      </c>
      <c r="X97" s="174">
        <f>SUMPRODUCT($AD$2:$AP$2,'monthly price-series'!AD97:AP97)</f>
        <v>0</v>
      </c>
      <c r="Y97" s="175">
        <f ca="1">SUMPRODUCT($AA$3:$AQ$3,'monthly price-series'!AA97:AQ97)</f>
        <v>1.4645387510470762E-2</v>
      </c>
      <c r="Z97" s="184">
        <f t="shared" si="54"/>
        <v>3.220921579848024E-2</v>
      </c>
      <c r="AA97" s="173">
        <f t="shared" si="75"/>
        <v>6.9352201900485999E-3</v>
      </c>
      <c r="AB97" s="173">
        <f t="shared" si="75"/>
        <v>6.9352201900485999E-3</v>
      </c>
      <c r="AC97" s="173">
        <f t="shared" si="75"/>
        <v>8.6341841460870448E-3</v>
      </c>
      <c r="AD97" s="173">
        <f t="shared" si="75"/>
        <v>1.4744631502548422E-2</v>
      </c>
      <c r="AE97" s="173">
        <f t="shared" si="75"/>
        <v>1.1404928304258224E-2</v>
      </c>
      <c r="AF97" s="173">
        <f t="shared" si="74"/>
        <v>5.1273874769103603E-4</v>
      </c>
      <c r="AG97" s="173">
        <f t="shared" si="74"/>
        <v>3.5814219230702389E-2</v>
      </c>
      <c r="AH97" s="173">
        <f t="shared" si="74"/>
        <v>6.7338313019118107E-2</v>
      </c>
      <c r="AI97" s="173">
        <f t="shared" si="74"/>
        <v>5.820949875997429E-2</v>
      </c>
      <c r="AJ97" s="173">
        <f t="shared" si="74"/>
        <v>4.6646302776581867E-3</v>
      </c>
      <c r="AK97" s="173">
        <f t="shared" si="74"/>
        <v>1.3789910247966471E-2</v>
      </c>
      <c r="AL97" s="173">
        <f t="shared" si="74"/>
        <v>4.9264680676013722E-2</v>
      </c>
      <c r="AM97" s="173">
        <f t="shared" si="74"/>
        <v>-1.3490058842619719E-3</v>
      </c>
      <c r="AN97" s="173">
        <f t="shared" si="74"/>
        <v>4.0766666666667674E-3</v>
      </c>
      <c r="AO97" s="173">
        <f t="shared" si="33"/>
        <v>-6.3598711014479269E-3</v>
      </c>
      <c r="AP97" s="173">
        <f t="shared" si="33"/>
        <v>4.9099999999999977E-3</v>
      </c>
      <c r="AQ97" s="173">
        <f t="shared" si="73"/>
        <v>9.996569804478956E-3</v>
      </c>
      <c r="AS97" s="177"/>
      <c r="AT97" s="177">
        <f ca="1">MAX(C$7:C97)</f>
        <v>164.95086198459066</v>
      </c>
      <c r="AU97" s="177"/>
      <c r="AV97" s="173">
        <f>MAX(E$7:E97)</f>
        <v>158.34400000000113</v>
      </c>
      <c r="AW97" s="173">
        <f>MAX(F$7:F97)</f>
        <v>158.34400000000113</v>
      </c>
      <c r="AX97" s="173">
        <f>MAX(G$7:G97)</f>
        <v>170.46881282639973</v>
      </c>
      <c r="AY97" s="173">
        <f>MAX(H$7:H97)</f>
        <v>128.62700000000166</v>
      </c>
      <c r="AZ97" s="173">
        <f>MAX(I$7:I97)</f>
        <v>151.24007233016596</v>
      </c>
      <c r="BA97" s="173">
        <f>MAX(J$7:J97)</f>
        <v>220.49818734472771</v>
      </c>
      <c r="BB97" s="173">
        <f>MAX(K$7:K97)</f>
        <v>171.28008974595704</v>
      </c>
      <c r="BC97" s="173">
        <f>MAX(L$7:L97)</f>
        <v>147.62675056993092</v>
      </c>
      <c r="BD97" s="173">
        <f>MAX(M$7:M97)</f>
        <v>224.53241982542295</v>
      </c>
      <c r="BE97" s="173">
        <f>MAX(N$7:N97)</f>
        <v>170.8228119939449</v>
      </c>
      <c r="BF97" s="173">
        <f>MAX(O$7:O97)</f>
        <v>171.81800980087735</v>
      </c>
      <c r="BG97" s="173">
        <f>MAX(P$7:P97)</f>
        <v>324.67732631107378</v>
      </c>
      <c r="BH97" s="173">
        <f>MAX(Q$7:Q97)</f>
        <v>156.28066475524841</v>
      </c>
      <c r="BI97" s="173">
        <f>MAX(R$7:R97)</f>
        <v>164.2260983145716</v>
      </c>
      <c r="BJ97" s="173">
        <f>MAX(S$7:S97)</f>
        <v>151.01079603320696</v>
      </c>
      <c r="BK97" s="173">
        <f>MAX(T$7:T97)</f>
        <v>133.85968889909154</v>
      </c>
      <c r="BL97" s="173">
        <v>204.07</v>
      </c>
      <c r="BO97" s="178"/>
      <c r="BP97" s="178">
        <f t="shared" ca="1" si="55"/>
        <v>0</v>
      </c>
      <c r="BQ97" s="178">
        <f t="shared" si="56"/>
        <v>-4.2060324357091851E-3</v>
      </c>
      <c r="BR97" s="178">
        <f t="shared" si="57"/>
        <v>-4.2060324357091851E-3</v>
      </c>
      <c r="BS97" s="178">
        <f t="shared" si="58"/>
        <v>-2.0664393232578123E-2</v>
      </c>
      <c r="BT97" s="178">
        <f t="shared" si="59"/>
        <v>0</v>
      </c>
      <c r="BU97" s="178">
        <f t="shared" si="60"/>
        <v>0</v>
      </c>
      <c r="BV97" s="178">
        <f t="shared" si="61"/>
        <v>0</v>
      </c>
      <c r="BW97" s="178">
        <f t="shared" si="62"/>
        <v>-0.1007219754161512</v>
      </c>
      <c r="BX97" s="178">
        <f t="shared" si="63"/>
        <v>0</v>
      </c>
      <c r="BY97" s="178">
        <f t="shared" si="64"/>
        <v>0</v>
      </c>
      <c r="BZ97" s="178">
        <f t="shared" si="65"/>
        <v>0</v>
      </c>
      <c r="CA97" s="178">
        <f t="shared" si="66"/>
        <v>0</v>
      </c>
      <c r="CB97" s="178">
        <f t="shared" si="67"/>
        <v>0</v>
      </c>
      <c r="CC97" s="178">
        <f t="shared" si="68"/>
        <v>-1.3394263664017001E-2</v>
      </c>
      <c r="CD97" s="178">
        <f t="shared" si="69"/>
        <v>-2.8334495964771975E-2</v>
      </c>
      <c r="CE97" s="178">
        <f t="shared" si="70"/>
        <v>-4.7167638346208622E-2</v>
      </c>
      <c r="CF97" s="178">
        <f t="shared" si="71"/>
        <v>-3.585207251650737E-2</v>
      </c>
      <c r="CG97" s="178">
        <f t="shared" si="71"/>
        <v>9.996569804478956E-3</v>
      </c>
    </row>
    <row r="98" spans="1:85" ht="15">
      <c r="A98" s="170">
        <v>38595</v>
      </c>
      <c r="B98" s="171"/>
      <c r="C98" s="172">
        <f t="shared" ca="1" si="72"/>
        <v>166.87174372185171</v>
      </c>
      <c r="D98" s="182">
        <v>241.0115227257015</v>
      </c>
      <c r="E98" s="173">
        <v>160.29800000000128</v>
      </c>
      <c r="F98" s="173">
        <v>160.29800000000128</v>
      </c>
      <c r="G98" s="173">
        <v>170.70571416343682</v>
      </c>
      <c r="H98" s="176">
        <v>130.16700000000165</v>
      </c>
      <c r="I98" s="176">
        <v>151.96337398950504</v>
      </c>
      <c r="J98" s="176">
        <v>223.8799549292946</v>
      </c>
      <c r="K98" s="176">
        <v>153.97012214375684</v>
      </c>
      <c r="L98" s="176">
        <v>146.35571254169216</v>
      </c>
      <c r="M98" s="176">
        <v>222.96873033985219</v>
      </c>
      <c r="N98" s="176">
        <v>172.08466367099834</v>
      </c>
      <c r="O98" s="176">
        <v>170.91210643735909</v>
      </c>
      <c r="P98" s="176">
        <v>359.1211417149928</v>
      </c>
      <c r="Q98" s="173">
        <v>155.50549460126015</v>
      </c>
      <c r="R98" s="173">
        <v>160.19782819672918</v>
      </c>
      <c r="S98" s="173">
        <v>145.00247130213714</v>
      </c>
      <c r="T98" s="173">
        <v>129.36641510929695</v>
      </c>
      <c r="U98" s="173">
        <v>207.16</v>
      </c>
      <c r="X98" s="174">
        <f>SUMPRODUCT($AD$2:$AP$2,'monthly price-series'!AD98:AP98)</f>
        <v>0</v>
      </c>
      <c r="Y98" s="175">
        <f ca="1">SUMPRODUCT($AA$3:$AQ$3,'monthly price-series'!AA98:AQ98)</f>
        <v>1.164517550348123E-2</v>
      </c>
      <c r="Z98" s="184">
        <f t="shared" si="54"/>
        <v>-2.8163896657936809E-3</v>
      </c>
      <c r="AA98" s="173">
        <f t="shared" si="75"/>
        <v>1.6616141757252567E-2</v>
      </c>
      <c r="AB98" s="173">
        <f t="shared" si="75"/>
        <v>1.6616141757252567E-2</v>
      </c>
      <c r="AC98" s="173">
        <f t="shared" si="75"/>
        <v>2.2519448835012452E-2</v>
      </c>
      <c r="AD98" s="173">
        <f t="shared" si="75"/>
        <v>1.1972602952723552E-2</v>
      </c>
      <c r="AE98" s="173">
        <f t="shared" si="75"/>
        <v>4.7824736407165672E-3</v>
      </c>
      <c r="AF98" s="173">
        <f t="shared" si="74"/>
        <v>1.5336940522235764E-2</v>
      </c>
      <c r="AG98" s="173">
        <f t="shared" si="74"/>
        <v>-3.7849257458538374E-4</v>
      </c>
      <c r="AH98" s="173">
        <f t="shared" si="74"/>
        <v>-8.6098083398284345E-3</v>
      </c>
      <c r="AI98" s="173">
        <f t="shared" si="74"/>
        <v>-6.9642035960176818E-3</v>
      </c>
      <c r="AJ98" s="173">
        <f t="shared" si="74"/>
        <v>7.3869037883428071E-3</v>
      </c>
      <c r="AK98" s="173">
        <f t="shared" si="74"/>
        <v>-5.272458717035129E-3</v>
      </c>
      <c r="AL98" s="173">
        <f t="shared" si="74"/>
        <v>0.10608629741800434</v>
      </c>
      <c r="AM98" s="173">
        <f t="shared" si="74"/>
        <v>8.5486510087409134E-3</v>
      </c>
      <c r="AN98" s="173">
        <f t="shared" si="74"/>
        <v>3.9166666666666378E-3</v>
      </c>
      <c r="AO98" s="173">
        <f t="shared" si="33"/>
        <v>7.7455944100899799E-3</v>
      </c>
      <c r="AP98" s="173">
        <f t="shared" si="33"/>
        <v>2.3699999999998748E-3</v>
      </c>
      <c r="AQ98" s="173">
        <f t="shared" si="73"/>
        <v>5.0943670855367659E-3</v>
      </c>
      <c r="AS98" s="177"/>
      <c r="AT98" s="177">
        <f ca="1">MAX(C$7:C98)</f>
        <v>166.87174372185171</v>
      </c>
      <c r="AU98" s="177"/>
      <c r="AV98" s="173">
        <f>MAX(E$7:E98)</f>
        <v>160.29800000000128</v>
      </c>
      <c r="AW98" s="173">
        <f>MAX(F$7:F98)</f>
        <v>160.29800000000128</v>
      </c>
      <c r="AX98" s="173">
        <f>MAX(G$7:G98)</f>
        <v>170.70571416343682</v>
      </c>
      <c r="AY98" s="173">
        <f>MAX(H$7:H98)</f>
        <v>130.16700000000165</v>
      </c>
      <c r="AZ98" s="173">
        <f>MAX(I$7:I98)</f>
        <v>151.96337398950504</v>
      </c>
      <c r="BA98" s="173">
        <f>MAX(J$7:J98)</f>
        <v>223.8799549292946</v>
      </c>
      <c r="BB98" s="173">
        <f>MAX(K$7:K98)</f>
        <v>171.28008974595704</v>
      </c>
      <c r="BC98" s="173">
        <f>MAX(L$7:L98)</f>
        <v>147.62675056993092</v>
      </c>
      <c r="BD98" s="173">
        <f>MAX(M$7:M98)</f>
        <v>224.53241982542295</v>
      </c>
      <c r="BE98" s="173">
        <f>MAX(N$7:N98)</f>
        <v>172.08466367099834</v>
      </c>
      <c r="BF98" s="173">
        <f>MAX(O$7:O98)</f>
        <v>171.81800980087735</v>
      </c>
      <c r="BG98" s="173">
        <f>MAX(P$7:P98)</f>
        <v>359.1211417149928</v>
      </c>
      <c r="BH98" s="173">
        <f>MAX(Q$7:Q98)</f>
        <v>156.28066475524841</v>
      </c>
      <c r="BI98" s="173">
        <f>MAX(R$7:R98)</f>
        <v>164.2260983145716</v>
      </c>
      <c r="BJ98" s="173">
        <f>MAX(S$7:S98)</f>
        <v>151.01079603320696</v>
      </c>
      <c r="BK98" s="173">
        <f>MAX(T$7:T98)</f>
        <v>133.85968889909154</v>
      </c>
      <c r="BL98" s="173">
        <v>206.11</v>
      </c>
      <c r="BO98" s="178"/>
      <c r="BP98" s="178">
        <f t="shared" ca="1" si="55"/>
        <v>0</v>
      </c>
      <c r="BQ98" s="178">
        <f t="shared" si="56"/>
        <v>0</v>
      </c>
      <c r="BR98" s="178">
        <f t="shared" si="57"/>
        <v>0</v>
      </c>
      <c r="BS98" s="178">
        <f t="shared" si="58"/>
        <v>0</v>
      </c>
      <c r="BT98" s="178">
        <f t="shared" si="59"/>
        <v>0</v>
      </c>
      <c r="BU98" s="178">
        <f t="shared" si="60"/>
        <v>0</v>
      </c>
      <c r="BV98" s="178">
        <f t="shared" si="61"/>
        <v>0</v>
      </c>
      <c r="BW98" s="178">
        <f t="shared" si="62"/>
        <v>-0.10106234547094399</v>
      </c>
      <c r="BX98" s="178">
        <f t="shared" si="63"/>
        <v>-8.6098083398284345E-3</v>
      </c>
      <c r="BY98" s="178">
        <f t="shared" si="64"/>
        <v>-6.9642035960176818E-3</v>
      </c>
      <c r="BZ98" s="178">
        <f t="shared" si="65"/>
        <v>0</v>
      </c>
      <c r="CA98" s="178">
        <f t="shared" si="66"/>
        <v>-5.272458717035129E-3</v>
      </c>
      <c r="CB98" s="178">
        <f t="shared" si="67"/>
        <v>0</v>
      </c>
      <c r="CC98" s="178">
        <f t="shared" si="68"/>
        <v>-4.9601155408588275E-3</v>
      </c>
      <c r="CD98" s="178">
        <f t="shared" si="69"/>
        <v>-2.452880607396736E-2</v>
      </c>
      <c r="CE98" s="178">
        <f t="shared" si="70"/>
        <v>-3.9787385332030183E-2</v>
      </c>
      <c r="CF98" s="178">
        <f t="shared" si="71"/>
        <v>-3.3567041928371615E-2</v>
      </c>
      <c r="CG98" s="178">
        <f t="shared" si="71"/>
        <v>5.0943670855367659E-3</v>
      </c>
    </row>
    <row r="99" spans="1:85" ht="15">
      <c r="A99" s="170">
        <v>38625</v>
      </c>
      <c r="B99" s="171"/>
      <c r="C99" s="172">
        <f t="shared" ca="1" si="72"/>
        <v>169.74119865711418</v>
      </c>
      <c r="D99" s="182">
        <v>234.57124300361636</v>
      </c>
      <c r="E99" s="173">
        <v>161.24000000000126</v>
      </c>
      <c r="F99" s="173">
        <v>161.24000000000126</v>
      </c>
      <c r="G99" s="173">
        <v>171.92946247206385</v>
      </c>
      <c r="H99" s="176">
        <v>130.76800000000165</v>
      </c>
      <c r="I99" s="176">
        <v>150.81016877038718</v>
      </c>
      <c r="J99" s="176">
        <v>226.71895764232423</v>
      </c>
      <c r="K99" s="176">
        <v>160.01380303737366</v>
      </c>
      <c r="L99" s="176">
        <v>164.06768035446677</v>
      </c>
      <c r="M99" s="176">
        <v>227.13972045176666</v>
      </c>
      <c r="N99" s="176">
        <v>175.16345411936399</v>
      </c>
      <c r="O99" s="176">
        <v>174.31840421428893</v>
      </c>
      <c r="P99" s="176">
        <v>354.43684222240842</v>
      </c>
      <c r="Q99" s="173">
        <v>157.60355210067189</v>
      </c>
      <c r="R99" s="173">
        <v>163.04080565446046</v>
      </c>
      <c r="S99" s="173">
        <v>145.39471672068768</v>
      </c>
      <c r="T99" s="173">
        <v>130.17754253203225</v>
      </c>
      <c r="U99" s="173">
        <v>207.4</v>
      </c>
      <c r="X99" s="174">
        <f>SUMPRODUCT($AD$2:$AP$2,'monthly price-series'!AD99:AP99)</f>
        <v>0</v>
      </c>
      <c r="Y99" s="175">
        <f ca="1">SUMPRODUCT($AA$3:$AQ$3,'monthly price-series'!AA99:AQ99)</f>
        <v>1.7195571109063276E-2</v>
      </c>
      <c r="Z99" s="184">
        <f t="shared" si="54"/>
        <v>-2.6721874743785207E-2</v>
      </c>
      <c r="AA99" s="173">
        <f t="shared" si="75"/>
        <v>5.8765549164678989E-3</v>
      </c>
      <c r="AB99" s="173">
        <f t="shared" si="75"/>
        <v>5.8765549164678989E-3</v>
      </c>
      <c r="AC99" s="173">
        <f t="shared" si="75"/>
        <v>7.168760077096094E-3</v>
      </c>
      <c r="AD99" s="173">
        <f t="shared" si="75"/>
        <v>4.6171456667203781E-3</v>
      </c>
      <c r="AE99" s="173">
        <f t="shared" si="75"/>
        <v>-7.5887050204446506E-3</v>
      </c>
      <c r="AF99" s="173">
        <f t="shared" si="74"/>
        <v>1.2680915153508219E-2</v>
      </c>
      <c r="AG99" s="173">
        <f t="shared" si="74"/>
        <v>3.9252296546040517E-2</v>
      </c>
      <c r="AH99" s="173">
        <f t="shared" si="74"/>
        <v>0.12101999645370203</v>
      </c>
      <c r="AI99" s="173">
        <f t="shared" si="74"/>
        <v>1.8706614625095607E-2</v>
      </c>
      <c r="AJ99" s="173">
        <f t="shared" si="74"/>
        <v>1.7891137900887356E-2</v>
      </c>
      <c r="AK99" s="173">
        <f t="shared" si="74"/>
        <v>1.9930114068182101E-2</v>
      </c>
      <c r="AL99" s="173">
        <f t="shared" si="74"/>
        <v>-1.3043786478886725E-2</v>
      </c>
      <c r="AM99" s="173">
        <f t="shared" si="74"/>
        <v>1.3491854450490497E-2</v>
      </c>
      <c r="AN99" s="173">
        <f t="shared" si="74"/>
        <v>1.7746666666666622E-2</v>
      </c>
      <c r="AO99" s="173">
        <f t="shared" si="33"/>
        <v>2.7050947134082621E-3</v>
      </c>
      <c r="AP99" s="173">
        <f t="shared" si="33"/>
        <v>6.2700000000000351E-3</v>
      </c>
      <c r="AQ99" s="173">
        <f t="shared" si="73"/>
        <v>1.158524811739762E-3</v>
      </c>
      <c r="AS99" s="177"/>
      <c r="AT99" s="177">
        <f ca="1">MAX(C$7:C99)</f>
        <v>169.74119865711418</v>
      </c>
      <c r="AU99" s="177"/>
      <c r="AV99" s="173">
        <f>MAX(E$7:E99)</f>
        <v>161.24000000000126</v>
      </c>
      <c r="AW99" s="173">
        <f>MAX(F$7:F99)</f>
        <v>161.24000000000126</v>
      </c>
      <c r="AX99" s="173">
        <f>MAX(G$7:G99)</f>
        <v>171.92946247206385</v>
      </c>
      <c r="AY99" s="173">
        <f>MAX(H$7:H99)</f>
        <v>130.76800000000165</v>
      </c>
      <c r="AZ99" s="173">
        <f>MAX(I$7:I99)</f>
        <v>151.96337398950504</v>
      </c>
      <c r="BA99" s="173">
        <f>MAX(J$7:J99)</f>
        <v>226.71895764232423</v>
      </c>
      <c r="BB99" s="173">
        <f>MAX(K$7:K99)</f>
        <v>171.28008974595704</v>
      </c>
      <c r="BC99" s="173">
        <f>MAX(L$7:L99)</f>
        <v>164.06768035446677</v>
      </c>
      <c r="BD99" s="173">
        <f>MAX(M$7:M99)</f>
        <v>227.13972045176666</v>
      </c>
      <c r="BE99" s="173">
        <f>MAX(N$7:N99)</f>
        <v>175.16345411936399</v>
      </c>
      <c r="BF99" s="173">
        <f>MAX(O$7:O99)</f>
        <v>174.31840421428893</v>
      </c>
      <c r="BG99" s="173">
        <f>MAX(P$7:P99)</f>
        <v>359.1211417149928</v>
      </c>
      <c r="BH99" s="173">
        <f>MAX(Q$7:Q99)</f>
        <v>157.60355210067189</v>
      </c>
      <c r="BI99" s="173">
        <f>MAX(R$7:R99)</f>
        <v>164.2260983145716</v>
      </c>
      <c r="BJ99" s="173">
        <f>MAX(S$7:S99)</f>
        <v>151.01079603320696</v>
      </c>
      <c r="BK99" s="173">
        <f>MAX(T$7:T99)</f>
        <v>133.85968889909154</v>
      </c>
      <c r="BL99" s="173">
        <v>207.16</v>
      </c>
      <c r="BO99" s="178"/>
      <c r="BP99" s="178">
        <f t="shared" ca="1" si="55"/>
        <v>0</v>
      </c>
      <c r="BQ99" s="178">
        <f t="shared" si="56"/>
        <v>0</v>
      </c>
      <c r="BR99" s="178">
        <f t="shared" si="57"/>
        <v>0</v>
      </c>
      <c r="BS99" s="178">
        <f t="shared" si="58"/>
        <v>0</v>
      </c>
      <c r="BT99" s="178">
        <f t="shared" si="59"/>
        <v>0</v>
      </c>
      <c r="BU99" s="178">
        <f t="shared" si="60"/>
        <v>-7.5887050204446506E-3</v>
      </c>
      <c r="BV99" s="178">
        <f t="shared" si="61"/>
        <v>0</v>
      </c>
      <c r="BW99" s="178">
        <f t="shared" si="62"/>
        <v>-6.577697807896736E-2</v>
      </c>
      <c r="BX99" s="178">
        <f t="shared" si="63"/>
        <v>0</v>
      </c>
      <c r="BY99" s="178">
        <f t="shared" si="64"/>
        <v>0</v>
      </c>
      <c r="BZ99" s="178">
        <f t="shared" si="65"/>
        <v>0</v>
      </c>
      <c r="CA99" s="178">
        <f t="shared" si="66"/>
        <v>0</v>
      </c>
      <c r="CB99" s="178">
        <f t="shared" si="67"/>
        <v>-1.3043786478886725E-2</v>
      </c>
      <c r="CC99" s="178">
        <f t="shared" si="68"/>
        <v>0</v>
      </c>
      <c r="CD99" s="178">
        <f t="shared" si="69"/>
        <v>-7.2174439524267447E-3</v>
      </c>
      <c r="CE99" s="178">
        <f t="shared" si="70"/>
        <v>-3.7189919264343931E-2</v>
      </c>
      <c r="CF99" s="178">
        <f t="shared" si="71"/>
        <v>-2.7507507281262469E-2</v>
      </c>
      <c r="CG99" s="178">
        <f t="shared" si="71"/>
        <v>1.158524811739762E-3</v>
      </c>
    </row>
    <row r="100" spans="1:85" ht="15">
      <c r="A100" s="170">
        <v>38656</v>
      </c>
      <c r="B100" s="171"/>
      <c r="C100" s="172">
        <f t="shared" ca="1" si="72"/>
        <v>168.40314795972824</v>
      </c>
      <c r="D100" s="182">
        <v>234.46144077611174</v>
      </c>
      <c r="E100" s="173">
        <v>162.60300000000137</v>
      </c>
      <c r="F100" s="173">
        <v>162.60300000000137</v>
      </c>
      <c r="G100" s="173">
        <v>172.78727620405658</v>
      </c>
      <c r="H100" s="176">
        <v>130.35800000000171</v>
      </c>
      <c r="I100" s="176">
        <v>149.61352999574538</v>
      </c>
      <c r="J100" s="176">
        <v>223.24439064214098</v>
      </c>
      <c r="K100" s="176">
        <v>156.41613558279718</v>
      </c>
      <c r="L100" s="176">
        <v>153.85569102439288</v>
      </c>
      <c r="M100" s="176">
        <v>220.01847195811069</v>
      </c>
      <c r="N100" s="176">
        <v>171.940009165877</v>
      </c>
      <c r="O100" s="176">
        <v>172.19268465619149</v>
      </c>
      <c r="P100" s="176">
        <v>324.68475160465357</v>
      </c>
      <c r="Q100" s="173">
        <v>158.51118528266039</v>
      </c>
      <c r="R100" s="173">
        <v>161.46365759442963</v>
      </c>
      <c r="S100" s="173">
        <v>145.06442407893806</v>
      </c>
      <c r="T100" s="173">
        <v>129.36783821748301</v>
      </c>
      <c r="U100" s="173">
        <v>207.95</v>
      </c>
      <c r="X100" s="174">
        <f>SUMPRODUCT($AD$2:$AP$2,'monthly price-series'!AD100:AP100)</f>
        <v>0</v>
      </c>
      <c r="Y100" s="175">
        <f ca="1">SUMPRODUCT($AA$3:$AQ$3,'monthly price-series'!AA100:AQ100)</f>
        <v>-7.8828870537723146E-3</v>
      </c>
      <c r="Z100" s="184">
        <f t="shared" si="54"/>
        <v>-4.6809756429914729E-4</v>
      </c>
      <c r="AA100" s="173">
        <f t="shared" si="75"/>
        <v>8.4532374100725789E-3</v>
      </c>
      <c r="AB100" s="173">
        <f t="shared" si="75"/>
        <v>8.4532374100725789E-3</v>
      </c>
      <c r="AC100" s="173">
        <f t="shared" si="75"/>
        <v>4.9893352754017822E-3</v>
      </c>
      <c r="AD100" s="173">
        <f t="shared" si="75"/>
        <v>-3.1353236265748087E-3</v>
      </c>
      <c r="AE100" s="173">
        <f t="shared" si="75"/>
        <v>-7.9347353324941555E-3</v>
      </c>
      <c r="AF100" s="173">
        <f t="shared" si="74"/>
        <v>-1.5325436550677776E-2</v>
      </c>
      <c r="AG100" s="173">
        <f t="shared" si="74"/>
        <v>-2.2483481963966514E-2</v>
      </c>
      <c r="AH100" s="173">
        <f t="shared" si="74"/>
        <v>-6.2242541053856425E-2</v>
      </c>
      <c r="AI100" s="173">
        <f t="shared" si="74"/>
        <v>-3.1351841410618329E-2</v>
      </c>
      <c r="AJ100" s="173">
        <f t="shared" si="74"/>
        <v>-1.8402497083041043E-2</v>
      </c>
      <c r="AK100" s="173">
        <f t="shared" si="74"/>
        <v>-1.2194464306157284E-2</v>
      </c>
      <c r="AL100" s="173">
        <f t="shared" si="74"/>
        <v>-8.3941867981899773E-2</v>
      </c>
      <c r="AM100" s="173">
        <f t="shared" si="74"/>
        <v>5.7589639947247858E-3</v>
      </c>
      <c r="AN100" s="173">
        <f t="shared" si="74"/>
        <v>-9.6733333333333827E-3</v>
      </c>
      <c r="AO100" s="173">
        <f t="shared" si="33"/>
        <v>-2.2716963119377652E-3</v>
      </c>
      <c r="AP100" s="173">
        <f t="shared" si="33"/>
        <v>-6.2199999999999677E-3</v>
      </c>
      <c r="AQ100" s="173">
        <f t="shared" si="73"/>
        <v>2.6518804243007856E-3</v>
      </c>
      <c r="AS100" s="177"/>
      <c r="AT100" s="177">
        <f ca="1">MAX(C$7:C100)</f>
        <v>169.74119865711418</v>
      </c>
      <c r="AU100" s="177"/>
      <c r="AV100" s="173">
        <f>MAX(E$7:E100)</f>
        <v>162.60300000000137</v>
      </c>
      <c r="AW100" s="173">
        <f>MAX(F$7:F100)</f>
        <v>162.60300000000137</v>
      </c>
      <c r="AX100" s="173">
        <f>MAX(G$7:G100)</f>
        <v>172.78727620405658</v>
      </c>
      <c r="AY100" s="173">
        <f>MAX(H$7:H100)</f>
        <v>130.76800000000165</v>
      </c>
      <c r="AZ100" s="173">
        <f>MAX(I$7:I100)</f>
        <v>151.96337398950504</v>
      </c>
      <c r="BA100" s="173">
        <f>MAX(J$7:J100)</f>
        <v>226.71895764232423</v>
      </c>
      <c r="BB100" s="173">
        <f>MAX(K$7:K100)</f>
        <v>171.28008974595704</v>
      </c>
      <c r="BC100" s="173">
        <f>MAX(L$7:L100)</f>
        <v>164.06768035446677</v>
      </c>
      <c r="BD100" s="173">
        <f>MAX(M$7:M100)</f>
        <v>227.13972045176666</v>
      </c>
      <c r="BE100" s="173">
        <f>MAX(N$7:N100)</f>
        <v>175.16345411936399</v>
      </c>
      <c r="BF100" s="173">
        <f>MAX(O$7:O100)</f>
        <v>174.31840421428893</v>
      </c>
      <c r="BG100" s="173">
        <f>MAX(P$7:P100)</f>
        <v>359.1211417149928</v>
      </c>
      <c r="BH100" s="173">
        <f>MAX(Q$7:Q100)</f>
        <v>158.51118528266039</v>
      </c>
      <c r="BI100" s="173">
        <f>MAX(R$7:R100)</f>
        <v>164.2260983145716</v>
      </c>
      <c r="BJ100" s="173">
        <f>MAX(S$7:S100)</f>
        <v>151.01079603320696</v>
      </c>
      <c r="BK100" s="173">
        <f>MAX(T$7:T100)</f>
        <v>133.85968889909154</v>
      </c>
      <c r="BL100" s="173">
        <v>207.4</v>
      </c>
      <c r="BO100" s="178"/>
      <c r="BP100" s="178">
        <f t="shared" ca="1" si="55"/>
        <v>-7.8828870537721862E-3</v>
      </c>
      <c r="BQ100" s="178">
        <f t="shared" si="56"/>
        <v>0</v>
      </c>
      <c r="BR100" s="178">
        <f t="shared" si="57"/>
        <v>0</v>
      </c>
      <c r="BS100" s="178">
        <f t="shared" si="58"/>
        <v>0</v>
      </c>
      <c r="BT100" s="178">
        <f t="shared" si="59"/>
        <v>-3.1353236265748087E-3</v>
      </c>
      <c r="BU100" s="178">
        <f t="shared" si="60"/>
        <v>-1.5463225987085209E-2</v>
      </c>
      <c r="BV100" s="178">
        <f t="shared" si="61"/>
        <v>-1.5325436550677776E-2</v>
      </c>
      <c r="BW100" s="178">
        <f t="shared" si="62"/>
        <v>-8.6781564542651193E-2</v>
      </c>
      <c r="BX100" s="178">
        <f t="shared" si="63"/>
        <v>-6.2242541053856425E-2</v>
      </c>
      <c r="BY100" s="178">
        <f t="shared" si="64"/>
        <v>-3.1351841410618329E-2</v>
      </c>
      <c r="BZ100" s="178">
        <f t="shared" si="65"/>
        <v>-1.8402497083041043E-2</v>
      </c>
      <c r="CA100" s="178">
        <f t="shared" si="66"/>
        <v>-1.2194464306157284E-2</v>
      </c>
      <c r="CB100" s="178">
        <f t="shared" si="67"/>
        <v>-9.5890734658191701E-2</v>
      </c>
      <c r="CC100" s="178">
        <f t="shared" si="68"/>
        <v>0</v>
      </c>
      <c r="CD100" s="178">
        <f t="shared" si="69"/>
        <v>-1.6820960544593654E-2</v>
      </c>
      <c r="CE100" s="178">
        <f t="shared" si="70"/>
        <v>-3.9377131373847622E-2</v>
      </c>
      <c r="CF100" s="178">
        <f t="shared" si="71"/>
        <v>-3.355641058597298E-2</v>
      </c>
      <c r="CG100" s="178">
        <f t="shared" si="71"/>
        <v>2.6518804243007856E-3</v>
      </c>
    </row>
    <row r="101" spans="1:85" ht="15">
      <c r="A101" s="170">
        <v>38686</v>
      </c>
      <c r="B101" s="171"/>
      <c r="C101" s="172">
        <f t="shared" ca="1" si="72"/>
        <v>171.21748235920512</v>
      </c>
      <c r="D101" s="182">
        <v>242.03488965207868</v>
      </c>
      <c r="E101" s="173">
        <v>164.50500000000147</v>
      </c>
      <c r="F101" s="173">
        <v>164.50500000000147</v>
      </c>
      <c r="G101" s="173">
        <v>171.67883043696392</v>
      </c>
      <c r="H101" s="176">
        <v>130.93300000000173</v>
      </c>
      <c r="I101" s="176">
        <v>150.82789675223373</v>
      </c>
      <c r="J101" s="176">
        <v>226.6695159524142</v>
      </c>
      <c r="K101" s="176">
        <v>162.85037895493772</v>
      </c>
      <c r="L101" s="176">
        <v>169.39569914828797</v>
      </c>
      <c r="M101" s="176">
        <v>231.3924963431844</v>
      </c>
      <c r="N101" s="176">
        <v>174.47074484373951</v>
      </c>
      <c r="O101" s="176">
        <v>176.02482195697149</v>
      </c>
      <c r="P101" s="176">
        <v>314.69985325236735</v>
      </c>
      <c r="Q101" s="173">
        <v>160.16740886630819</v>
      </c>
      <c r="R101" s="173">
        <v>163.28604407647876</v>
      </c>
      <c r="S101" s="173">
        <v>149.06713785462102</v>
      </c>
      <c r="T101" s="173">
        <v>129.67573367244063</v>
      </c>
      <c r="U101" s="173">
        <v>206.74</v>
      </c>
      <c r="X101" s="174">
        <f>SUMPRODUCT($AD$2:$AP$2,'monthly price-series'!AD101:AP101)</f>
        <v>0</v>
      </c>
      <c r="Y101" s="175">
        <f ca="1">SUMPRODUCT($AA$3:$AQ$3,'monthly price-series'!AA101:AQ101)</f>
        <v>1.6711887120719873E-2</v>
      </c>
      <c r="Z101" s="184">
        <f t="shared" si="54"/>
        <v>3.2301468637646269E-2</v>
      </c>
      <c r="AA101" s="173">
        <f t="shared" si="75"/>
        <v>1.1697201158650729E-2</v>
      </c>
      <c r="AB101" s="173">
        <f t="shared" si="75"/>
        <v>1.1697201158650729E-2</v>
      </c>
      <c r="AC101" s="173">
        <f t="shared" si="75"/>
        <v>-6.4150890704684754E-3</v>
      </c>
      <c r="AD101" s="173">
        <f t="shared" si="75"/>
        <v>4.4109299007349719E-3</v>
      </c>
      <c r="AE101" s="173">
        <f t="shared" si="75"/>
        <v>8.1166907600059915E-3</v>
      </c>
      <c r="AF101" s="173">
        <f t="shared" si="74"/>
        <v>1.5342492146929978E-2</v>
      </c>
      <c r="AG101" s="173">
        <f t="shared" si="74"/>
        <v>4.1135419617464246E-2</v>
      </c>
      <c r="AH101" s="173">
        <f t="shared" si="74"/>
        <v>0.1010037914127682</v>
      </c>
      <c r="AI101" s="173">
        <f t="shared" si="74"/>
        <v>5.1695770286229466E-2</v>
      </c>
      <c r="AJ101" s="173">
        <f t="shared" si="74"/>
        <v>1.4718713172924244E-2</v>
      </c>
      <c r="AK101" s="173">
        <f t="shared" si="74"/>
        <v>2.2254936720636196E-2</v>
      </c>
      <c r="AL101" s="173">
        <f t="shared" si="74"/>
        <v>-3.0752594025247451E-2</v>
      </c>
      <c r="AM101" s="173">
        <f t="shared" si="74"/>
        <v>1.0448622793996457E-2</v>
      </c>
      <c r="AN101" s="173">
        <f t="shared" si="74"/>
        <v>1.1286666666666646E-2</v>
      </c>
      <c r="AO101" s="173">
        <f t="shared" si="33"/>
        <v>2.7592663060550613E-2</v>
      </c>
      <c r="AP101" s="173">
        <f t="shared" si="33"/>
        <v>2.3800000000000552E-3</v>
      </c>
      <c r="AQ101" s="173">
        <f t="shared" si="73"/>
        <v>-5.8187064198123566E-3</v>
      </c>
      <c r="AS101" s="177"/>
      <c r="AT101" s="177">
        <f ca="1">MAX(C$7:C101)</f>
        <v>171.21748235920512</v>
      </c>
      <c r="AU101" s="177"/>
      <c r="AV101" s="173">
        <f>MAX(E$7:E101)</f>
        <v>164.50500000000147</v>
      </c>
      <c r="AW101" s="173">
        <f>MAX(F$7:F101)</f>
        <v>164.50500000000147</v>
      </c>
      <c r="AX101" s="173">
        <f>MAX(G$7:G101)</f>
        <v>172.78727620405658</v>
      </c>
      <c r="AY101" s="173">
        <f>MAX(H$7:H101)</f>
        <v>130.93300000000173</v>
      </c>
      <c r="AZ101" s="173">
        <f>MAX(I$7:I101)</f>
        <v>151.96337398950504</v>
      </c>
      <c r="BA101" s="173">
        <f>MAX(J$7:J101)</f>
        <v>226.71895764232423</v>
      </c>
      <c r="BB101" s="173">
        <f>MAX(K$7:K101)</f>
        <v>171.28008974595704</v>
      </c>
      <c r="BC101" s="173">
        <f>MAX(L$7:L101)</f>
        <v>169.39569914828797</v>
      </c>
      <c r="BD101" s="173">
        <f>MAX(M$7:M101)</f>
        <v>231.3924963431844</v>
      </c>
      <c r="BE101" s="173">
        <f>MAX(N$7:N101)</f>
        <v>175.16345411936399</v>
      </c>
      <c r="BF101" s="173">
        <f>MAX(O$7:O101)</f>
        <v>176.02482195697149</v>
      </c>
      <c r="BG101" s="173">
        <f>MAX(P$7:P101)</f>
        <v>359.1211417149928</v>
      </c>
      <c r="BH101" s="173">
        <f>MAX(Q$7:Q101)</f>
        <v>160.16740886630819</v>
      </c>
      <c r="BI101" s="173">
        <f>MAX(R$7:R101)</f>
        <v>164.2260983145716</v>
      </c>
      <c r="BJ101" s="173">
        <f>MAX(S$7:S101)</f>
        <v>151.01079603320696</v>
      </c>
      <c r="BK101" s="173">
        <f>MAX(T$7:T101)</f>
        <v>133.85968889909154</v>
      </c>
      <c r="BL101" s="173">
        <v>207.95</v>
      </c>
      <c r="BO101" s="178"/>
      <c r="BP101" s="178">
        <f t="shared" ca="1" si="55"/>
        <v>0</v>
      </c>
      <c r="BQ101" s="178">
        <f t="shared" si="56"/>
        <v>0</v>
      </c>
      <c r="BR101" s="178">
        <f t="shared" si="57"/>
        <v>0</v>
      </c>
      <c r="BS101" s="178">
        <f t="shared" si="58"/>
        <v>-6.4150890704684754E-3</v>
      </c>
      <c r="BT101" s="178">
        <f t="shared" si="59"/>
        <v>0</v>
      </c>
      <c r="BU101" s="178">
        <f t="shared" si="60"/>
        <v>-7.4720454505684767E-3</v>
      </c>
      <c r="BV101" s="178">
        <f t="shared" si="61"/>
        <v>-2.1807479367484529E-4</v>
      </c>
      <c r="BW101" s="178">
        <f t="shared" si="62"/>
        <v>-4.9215940997708964E-2</v>
      </c>
      <c r="BX101" s="178">
        <f t="shared" si="63"/>
        <v>0</v>
      </c>
      <c r="BY101" s="178">
        <f t="shared" si="64"/>
        <v>0</v>
      </c>
      <c r="BZ101" s="178">
        <f t="shared" si="65"/>
        <v>-3.9546449863476557E-3</v>
      </c>
      <c r="CA101" s="178">
        <f t="shared" si="66"/>
        <v>0</v>
      </c>
      <c r="CB101" s="178">
        <f t="shared" si="67"/>
        <v>-0.12369443984971305</v>
      </c>
      <c r="CC101" s="178">
        <f t="shared" si="68"/>
        <v>0</v>
      </c>
      <c r="CD101" s="178">
        <f t="shared" si="69"/>
        <v>-5.7241464526069877E-3</v>
      </c>
      <c r="CE101" s="178">
        <f t="shared" si="70"/>
        <v>-1.2870988231586623E-2</v>
      </c>
      <c r="CF101" s="178">
        <f t="shared" si="71"/>
        <v>-3.1256274843167543E-2</v>
      </c>
      <c r="CG101" s="178">
        <f t="shared" si="71"/>
        <v>-5.8187064198123566E-3</v>
      </c>
    </row>
    <row r="102" spans="1:85" ht="15">
      <c r="A102" s="170">
        <v>38716</v>
      </c>
      <c r="B102" s="171"/>
      <c r="C102" s="172">
        <f t="shared" ca="1" si="72"/>
        <v>173.35394482109845</v>
      </c>
      <c r="D102" s="182">
        <v>235.83911728604417</v>
      </c>
      <c r="E102" s="173">
        <v>165.63800000000154</v>
      </c>
      <c r="F102" s="173">
        <v>165.63800000000154</v>
      </c>
      <c r="G102" s="173">
        <v>172.7037432739132</v>
      </c>
      <c r="H102" s="176">
        <v>132.10500000000175</v>
      </c>
      <c r="I102" s="176">
        <v>152.23815770812647</v>
      </c>
      <c r="J102" s="176">
        <v>230.53416855526643</v>
      </c>
      <c r="K102" s="176">
        <v>166.24032234789439</v>
      </c>
      <c r="L102" s="176">
        <v>178.46937646588759</v>
      </c>
      <c r="M102" s="176">
        <v>234.04145110314087</v>
      </c>
      <c r="N102" s="176">
        <v>177.4249839571178</v>
      </c>
      <c r="O102" s="176">
        <v>177.75086841380349</v>
      </c>
      <c r="P102" s="176">
        <v>332.55662355539368</v>
      </c>
      <c r="Q102" s="173">
        <v>158.96652694141125</v>
      </c>
      <c r="R102" s="173">
        <v>164.8236543248656</v>
      </c>
      <c r="S102" s="173">
        <v>148.29006193588648</v>
      </c>
      <c r="T102" s="173">
        <v>129.95972352918326</v>
      </c>
      <c r="U102" s="173">
        <v>207.68</v>
      </c>
      <c r="X102" s="174">
        <f>SUMPRODUCT($AD$2:$AP$2,'monthly price-series'!AD102:AP102)</f>
        <v>0</v>
      </c>
      <c r="Y102" s="175">
        <f ca="1">SUMPRODUCT($AA$3:$AQ$3,'monthly price-series'!AA102:AQ102)</f>
        <v>1.2478062592995996E-2</v>
      </c>
      <c r="Z102" s="184">
        <f t="shared" si="54"/>
        <v>-2.5598674533827866E-2</v>
      </c>
      <c r="AA102" s="173">
        <f t="shared" si="75"/>
        <v>6.8873286526248837E-3</v>
      </c>
      <c r="AB102" s="173">
        <f t="shared" si="75"/>
        <v>6.8873286526248837E-3</v>
      </c>
      <c r="AC102" s="173">
        <f t="shared" si="75"/>
        <v>5.9699430287393851E-3</v>
      </c>
      <c r="AD102" s="173">
        <f t="shared" si="75"/>
        <v>8.9511429509750023E-3</v>
      </c>
      <c r="AE102" s="173">
        <f t="shared" si="75"/>
        <v>9.3501334054229106E-3</v>
      </c>
      <c r="AF102" s="173">
        <f t="shared" si="74"/>
        <v>1.7049723632283912E-2</v>
      </c>
      <c r="AG102" s="173">
        <f t="shared" si="74"/>
        <v>2.0816306444670276E-2</v>
      </c>
      <c r="AH102" s="173">
        <f t="shared" si="74"/>
        <v>5.3564980476018903E-2</v>
      </c>
      <c r="AI102" s="173">
        <f t="shared" si="74"/>
        <v>1.1447885310972798E-2</v>
      </c>
      <c r="AJ102" s="173">
        <f t="shared" si="74"/>
        <v>1.6932575808191713E-2</v>
      </c>
      <c r="AK102" s="173">
        <f t="shared" si="74"/>
        <v>9.8056992056149862E-3</v>
      </c>
      <c r="AL102" s="173">
        <f t="shared" si="74"/>
        <v>5.6742226341956546E-2</v>
      </c>
      <c r="AM102" s="173">
        <f t="shared" si="74"/>
        <v>-7.4976671808390429E-3</v>
      </c>
      <c r="AN102" s="173">
        <f t="shared" si="74"/>
        <v>9.4166666666666617E-3</v>
      </c>
      <c r="AO102" s="173">
        <f t="shared" si="33"/>
        <v>-5.2129257321113179E-3</v>
      </c>
      <c r="AP102" s="173">
        <f t="shared" si="33"/>
        <v>2.1899999999999307E-3</v>
      </c>
      <c r="AQ102" s="173">
        <f t="shared" si="73"/>
        <v>4.5467737254522474E-3</v>
      </c>
      <c r="AS102" s="177"/>
      <c r="AT102" s="177">
        <f ca="1">MAX(C$7:C102)</f>
        <v>173.35394482109845</v>
      </c>
      <c r="AU102" s="177"/>
      <c r="AV102" s="173">
        <f>MAX(E$7:E102)</f>
        <v>165.63800000000154</v>
      </c>
      <c r="AW102" s="173">
        <f>MAX(F$7:F102)</f>
        <v>165.63800000000154</v>
      </c>
      <c r="AX102" s="173">
        <f>MAX(G$7:G102)</f>
        <v>172.78727620405658</v>
      </c>
      <c r="AY102" s="173">
        <f>MAX(H$7:H102)</f>
        <v>132.10500000000175</v>
      </c>
      <c r="AZ102" s="173">
        <f>MAX(I$7:I102)</f>
        <v>152.23815770812647</v>
      </c>
      <c r="BA102" s="173">
        <f>MAX(J$7:J102)</f>
        <v>230.53416855526643</v>
      </c>
      <c r="BB102" s="173">
        <f>MAX(K$7:K102)</f>
        <v>171.28008974595704</v>
      </c>
      <c r="BC102" s="173">
        <f>MAX(L$7:L102)</f>
        <v>178.46937646588759</v>
      </c>
      <c r="BD102" s="173">
        <f>MAX(M$7:M102)</f>
        <v>234.04145110314087</v>
      </c>
      <c r="BE102" s="173">
        <f>MAX(N$7:N102)</f>
        <v>177.4249839571178</v>
      </c>
      <c r="BF102" s="173">
        <f>MAX(O$7:O102)</f>
        <v>177.75086841380349</v>
      </c>
      <c r="BG102" s="173">
        <f>MAX(P$7:P102)</f>
        <v>359.1211417149928</v>
      </c>
      <c r="BH102" s="173">
        <f>MAX(Q$7:Q102)</f>
        <v>160.16740886630819</v>
      </c>
      <c r="BI102" s="173">
        <f>MAX(R$7:R102)</f>
        <v>164.8236543248656</v>
      </c>
      <c r="BJ102" s="173">
        <f>MAX(S$7:S102)</f>
        <v>151.01079603320696</v>
      </c>
      <c r="BK102" s="173">
        <f>MAX(T$7:T102)</f>
        <v>133.85968889909154</v>
      </c>
      <c r="BL102" s="173">
        <v>206.74</v>
      </c>
      <c r="BO102" s="178"/>
      <c r="BP102" s="178">
        <f t="shared" ca="1" si="55"/>
        <v>0</v>
      </c>
      <c r="BQ102" s="178">
        <f t="shared" si="56"/>
        <v>0</v>
      </c>
      <c r="BR102" s="178">
        <f t="shared" si="57"/>
        <v>0</v>
      </c>
      <c r="BS102" s="178">
        <f t="shared" si="58"/>
        <v>-4.8344375800407602E-4</v>
      </c>
      <c r="BT102" s="178">
        <f t="shared" si="59"/>
        <v>0</v>
      </c>
      <c r="BU102" s="178">
        <f t="shared" si="60"/>
        <v>0</v>
      </c>
      <c r="BV102" s="178">
        <f t="shared" si="61"/>
        <v>0</v>
      </c>
      <c r="BW102" s="178">
        <f t="shared" si="62"/>
        <v>-2.9424128662809808E-2</v>
      </c>
      <c r="BX102" s="178">
        <f t="shared" si="63"/>
        <v>0</v>
      </c>
      <c r="BY102" s="178">
        <f t="shared" si="64"/>
        <v>0</v>
      </c>
      <c r="BZ102" s="178">
        <f t="shared" si="65"/>
        <v>0</v>
      </c>
      <c r="CA102" s="178">
        <f t="shared" si="66"/>
        <v>0</v>
      </c>
      <c r="CB102" s="178">
        <f t="shared" si="67"/>
        <v>-7.3970911410950455E-2</v>
      </c>
      <c r="CC102" s="178">
        <f t="shared" si="68"/>
        <v>-7.4976671808390429E-3</v>
      </c>
      <c r="CD102" s="178">
        <f t="shared" si="69"/>
        <v>0</v>
      </c>
      <c r="CE102" s="178">
        <f t="shared" si="70"/>
        <v>-1.8016818457947802E-2</v>
      </c>
      <c r="CF102" s="178">
        <f t="shared" si="71"/>
        <v>-2.9134726085074149E-2</v>
      </c>
      <c r="CG102" s="178">
        <f t="shared" si="71"/>
        <v>4.5467737254522474E-3</v>
      </c>
    </row>
    <row r="103" spans="1:85" ht="15">
      <c r="A103" s="170">
        <v>38748</v>
      </c>
      <c r="B103" s="171"/>
      <c r="C103" s="172">
        <f t="shared" ca="1" si="72"/>
        <v>177.01046909985874</v>
      </c>
      <c r="D103" s="182">
        <v>236.54106643970508</v>
      </c>
      <c r="E103" s="173">
        <v>167.79800000000151</v>
      </c>
      <c r="F103" s="173">
        <v>167.79800000000151</v>
      </c>
      <c r="G103" s="173">
        <v>173.86525197283498</v>
      </c>
      <c r="H103" s="176">
        <v>134.01400000000177</v>
      </c>
      <c r="I103" s="176">
        <v>153.92054318536361</v>
      </c>
      <c r="J103" s="176">
        <v>235.41356380255951</v>
      </c>
      <c r="K103" s="176">
        <v>172.28849630551699</v>
      </c>
      <c r="L103" s="176">
        <v>193.12284982809828</v>
      </c>
      <c r="M103" s="176">
        <v>253.83996312278882</v>
      </c>
      <c r="N103" s="176">
        <v>181.58665117236225</v>
      </c>
      <c r="O103" s="176">
        <v>180.91531049784896</v>
      </c>
      <c r="P103" s="176">
        <v>360.4279933850251</v>
      </c>
      <c r="Q103" s="173">
        <v>160.38571142232178</v>
      </c>
      <c r="R103" s="173">
        <v>168.23165808412273</v>
      </c>
      <c r="S103" s="173">
        <v>150.06351853777349</v>
      </c>
      <c r="T103" s="173">
        <v>131.42436961335716</v>
      </c>
      <c r="U103" s="173">
        <v>210.63</v>
      </c>
      <c r="X103" s="174">
        <f>SUMPRODUCT($AD$2:$AP$2,'monthly price-series'!AD103:AP103)</f>
        <v>0</v>
      </c>
      <c r="Y103" s="175">
        <f ca="1">SUMPRODUCT($AA$3:$AQ$3,'monthly price-series'!AA103:AQ103)</f>
        <v>2.1092824178496783E-2</v>
      </c>
      <c r="Z103" s="184">
        <f t="shared" si="54"/>
        <v>2.9763898446478932E-3</v>
      </c>
      <c r="AA103" s="173">
        <f t="shared" si="75"/>
        <v>1.3040485878843914E-2</v>
      </c>
      <c r="AB103" s="173">
        <f t="shared" si="75"/>
        <v>1.3040485878843914E-2</v>
      </c>
      <c r="AC103" s="173">
        <f t="shared" si="75"/>
        <v>6.7254402070463046E-3</v>
      </c>
      <c r="AD103" s="173">
        <f t="shared" si="75"/>
        <v>1.4450626395670072E-2</v>
      </c>
      <c r="AE103" s="173">
        <f t="shared" si="75"/>
        <v>1.1051010486232006E-2</v>
      </c>
      <c r="AF103" s="173">
        <f t="shared" si="74"/>
        <v>2.1165605419238877E-2</v>
      </c>
      <c r="AG103" s="173">
        <f t="shared" si="74"/>
        <v>3.6382111585211332E-2</v>
      </c>
      <c r="AH103" s="173">
        <f t="shared" si="74"/>
        <v>8.2106373947081812E-2</v>
      </c>
      <c r="AI103" s="173">
        <f t="shared" si="74"/>
        <v>8.4594040612587212E-2</v>
      </c>
      <c r="AJ103" s="173">
        <f t="shared" si="74"/>
        <v>2.3455925554713822E-2</v>
      </c>
      <c r="AK103" s="173">
        <f t="shared" si="74"/>
        <v>1.7802681428698643E-2</v>
      </c>
      <c r="AL103" s="173">
        <f t="shared" si="74"/>
        <v>8.3809396221479579E-2</v>
      </c>
      <c r="AM103" s="173">
        <f t="shared" si="74"/>
        <v>8.9275680120607121E-3</v>
      </c>
      <c r="AN103" s="173">
        <f t="shared" si="74"/>
        <v>2.0676666666666604E-2</v>
      </c>
      <c r="AO103" s="173">
        <f t="shared" si="74"/>
        <v>1.1959375960431949E-2</v>
      </c>
      <c r="AP103" s="173">
        <f t="shared" si="74"/>
        <v>1.126999999999998E-2</v>
      </c>
      <c r="AQ103" s="173">
        <f t="shared" si="73"/>
        <v>1.4204545454545399E-2</v>
      </c>
      <c r="AS103" s="177"/>
      <c r="AT103" s="177">
        <f ca="1">MAX(C$7:C103)</f>
        <v>177.01046909985874</v>
      </c>
      <c r="AU103" s="177"/>
      <c r="AV103" s="173">
        <f>MAX(E$7:E103)</f>
        <v>167.79800000000151</v>
      </c>
      <c r="AW103" s="173">
        <f>MAX(F$7:F103)</f>
        <v>167.79800000000151</v>
      </c>
      <c r="AX103" s="173">
        <f>MAX(G$7:G103)</f>
        <v>173.86525197283498</v>
      </c>
      <c r="AY103" s="173">
        <f>MAX(H$7:H103)</f>
        <v>134.01400000000177</v>
      </c>
      <c r="AZ103" s="173">
        <f>MAX(I$7:I103)</f>
        <v>153.92054318536361</v>
      </c>
      <c r="BA103" s="173">
        <f>MAX(J$7:J103)</f>
        <v>235.41356380255951</v>
      </c>
      <c r="BB103" s="173">
        <f>MAX(K$7:K103)</f>
        <v>172.28849630551699</v>
      </c>
      <c r="BC103" s="173">
        <f>MAX(L$7:L103)</f>
        <v>193.12284982809828</v>
      </c>
      <c r="BD103" s="173">
        <f>MAX(M$7:M103)</f>
        <v>253.83996312278882</v>
      </c>
      <c r="BE103" s="173">
        <f>MAX(N$7:N103)</f>
        <v>181.58665117236225</v>
      </c>
      <c r="BF103" s="173">
        <f>MAX(O$7:O103)</f>
        <v>180.91531049784896</v>
      </c>
      <c r="BG103" s="173">
        <f>MAX(P$7:P103)</f>
        <v>360.4279933850251</v>
      </c>
      <c r="BH103" s="173">
        <f>MAX(Q$7:Q103)</f>
        <v>160.38571142232178</v>
      </c>
      <c r="BI103" s="173">
        <f>MAX(R$7:R103)</f>
        <v>168.23165808412273</v>
      </c>
      <c r="BJ103" s="173">
        <f>MAX(S$7:S103)</f>
        <v>151.01079603320696</v>
      </c>
      <c r="BK103" s="173">
        <f>MAX(T$7:T103)</f>
        <v>133.85968889909154</v>
      </c>
      <c r="BL103" s="173">
        <v>207.68</v>
      </c>
      <c r="BO103" s="178"/>
      <c r="BP103" s="178">
        <f t="shared" ca="1" si="55"/>
        <v>0</v>
      </c>
      <c r="BQ103" s="178">
        <f t="shared" si="56"/>
        <v>0</v>
      </c>
      <c r="BR103" s="178">
        <f t="shared" si="57"/>
        <v>0</v>
      </c>
      <c r="BS103" s="178">
        <f t="shared" si="58"/>
        <v>0</v>
      </c>
      <c r="BT103" s="178">
        <f t="shared" si="59"/>
        <v>0</v>
      </c>
      <c r="BU103" s="178">
        <f t="shared" si="60"/>
        <v>0</v>
      </c>
      <c r="BV103" s="178">
        <f t="shared" si="61"/>
        <v>0</v>
      </c>
      <c r="BW103" s="178">
        <f t="shared" si="62"/>
        <v>0</v>
      </c>
      <c r="BX103" s="178">
        <f t="shared" si="63"/>
        <v>0</v>
      </c>
      <c r="BY103" s="178">
        <f t="shared" si="64"/>
        <v>0</v>
      </c>
      <c r="BZ103" s="178">
        <f t="shared" si="65"/>
        <v>0</v>
      </c>
      <c r="CA103" s="178">
        <f t="shared" si="66"/>
        <v>0</v>
      </c>
      <c r="CB103" s="178">
        <f t="shared" si="67"/>
        <v>0</v>
      </c>
      <c r="CC103" s="178">
        <f t="shared" si="68"/>
        <v>0</v>
      </c>
      <c r="CD103" s="178">
        <f t="shared" si="69"/>
        <v>0</v>
      </c>
      <c r="CE103" s="178">
        <f t="shared" si="70"/>
        <v>-6.2729124030653002E-3</v>
      </c>
      <c r="CF103" s="178">
        <f t="shared" si="71"/>
        <v>-1.8193074448052956E-2</v>
      </c>
      <c r="CG103" s="178">
        <f t="shared" si="71"/>
        <v>1.4204545454545399E-2</v>
      </c>
    </row>
    <row r="104" spans="1:85" ht="15">
      <c r="A104" s="170">
        <v>38776</v>
      </c>
      <c r="B104" s="171"/>
      <c r="C104" s="172">
        <f t="shared" ca="1" si="72"/>
        <v>177.85977155804946</v>
      </c>
      <c r="D104" s="182">
        <v>226.07967611897101</v>
      </c>
      <c r="E104" s="173">
        <v>166.79100000000156</v>
      </c>
      <c r="F104" s="173">
        <v>166.79100000000156</v>
      </c>
      <c r="G104" s="173">
        <v>173.40575800803543</v>
      </c>
      <c r="H104" s="176">
        <v>134.56100000000183</v>
      </c>
      <c r="I104" s="176">
        <v>155.20050347468433</v>
      </c>
      <c r="J104" s="176">
        <v>239.67826999646655</v>
      </c>
      <c r="K104" s="176">
        <v>174.27162711498582</v>
      </c>
      <c r="L104" s="176">
        <v>196.93824644613852</v>
      </c>
      <c r="M104" s="176">
        <v>257.24217566128692</v>
      </c>
      <c r="N104" s="176">
        <v>186.93986945737927</v>
      </c>
      <c r="O104" s="176">
        <v>185.98940314551024</v>
      </c>
      <c r="P104" s="176">
        <v>335.95104347755603</v>
      </c>
      <c r="Q104" s="173">
        <v>162.49814813200987</v>
      </c>
      <c r="R104" s="173">
        <v>166.87683246435193</v>
      </c>
      <c r="S104" s="173">
        <v>147.49823252423047</v>
      </c>
      <c r="T104" s="173">
        <v>131.35734318485436</v>
      </c>
      <c r="U104" s="173">
        <v>210.75</v>
      </c>
      <c r="X104" s="174">
        <f>SUMPRODUCT($AD$2:$AP$2,'monthly price-series'!AD104:AP104)</f>
        <v>0</v>
      </c>
      <c r="Y104" s="175">
        <f ca="1">SUMPRODUCT($AA$3:$AQ$3,'monthly price-series'!AA104:AQ104)</f>
        <v>4.7980351812502535E-3</v>
      </c>
      <c r="Z104" s="184">
        <f t="shared" si="54"/>
        <v>-4.4226528941437339E-2</v>
      </c>
      <c r="AA104" s="173">
        <f t="shared" si="75"/>
        <v>-6.0012634238783488E-3</v>
      </c>
      <c r="AB104" s="173">
        <f t="shared" si="75"/>
        <v>-6.0012634238783488E-3</v>
      </c>
      <c r="AC104" s="173">
        <f t="shared" si="75"/>
        <v>-2.6428165466400441E-3</v>
      </c>
      <c r="AD104" s="173">
        <f t="shared" si="75"/>
        <v>4.0816631098246946E-3</v>
      </c>
      <c r="AE104" s="173">
        <f t="shared" si="75"/>
        <v>8.315720974160546E-3</v>
      </c>
      <c r="AF104" s="173">
        <f t="shared" si="74"/>
        <v>1.8115804905293558E-2</v>
      </c>
      <c r="AG104" s="173">
        <f t="shared" si="74"/>
        <v>1.1510523639095277E-2</v>
      </c>
      <c r="AH104" s="173">
        <f t="shared" si="74"/>
        <v>1.97563189515709E-2</v>
      </c>
      <c r="AI104" s="173">
        <f t="shared" si="74"/>
        <v>1.340298232257609E-2</v>
      </c>
      <c r="AJ104" s="173">
        <f t="shared" si="74"/>
        <v>2.9480241253723772E-2</v>
      </c>
      <c r="AK104" s="173">
        <f t="shared" si="74"/>
        <v>2.8046784065418297E-2</v>
      </c>
      <c r="AL104" s="173">
        <f t="shared" si="74"/>
        <v>-6.7910790384479697E-2</v>
      </c>
      <c r="AM104" s="173">
        <f t="shared" si="74"/>
        <v>1.3170978205943212E-2</v>
      </c>
      <c r="AN104" s="173">
        <f t="shared" si="74"/>
        <v>-8.0533333333332804E-3</v>
      </c>
      <c r="AO104" s="173">
        <f t="shared" si="74"/>
        <v>-1.7094667901561236E-2</v>
      </c>
      <c r="AP104" s="173">
        <f t="shared" si="74"/>
        <v>-5.0999999999990539E-4</v>
      </c>
      <c r="AQ104" s="173">
        <f t="shared" si="73"/>
        <v>5.6971941318902607E-4</v>
      </c>
      <c r="AS104" s="177"/>
      <c r="AT104" s="177">
        <f ca="1">MAX(C$7:C104)</f>
        <v>177.85977155804946</v>
      </c>
      <c r="AU104" s="177"/>
      <c r="AV104" s="173">
        <f>MAX(E$7:E104)</f>
        <v>167.79800000000151</v>
      </c>
      <c r="AW104" s="173">
        <f>MAX(F$7:F104)</f>
        <v>167.79800000000151</v>
      </c>
      <c r="AX104" s="173">
        <f>MAX(G$7:G104)</f>
        <v>173.86525197283498</v>
      </c>
      <c r="AY104" s="173">
        <f>MAX(H$7:H104)</f>
        <v>134.56100000000183</v>
      </c>
      <c r="AZ104" s="173">
        <f>MAX(I$7:I104)</f>
        <v>155.20050347468433</v>
      </c>
      <c r="BA104" s="173">
        <f>MAX(J$7:J104)</f>
        <v>239.67826999646655</v>
      </c>
      <c r="BB104" s="173">
        <f>MAX(K$7:K104)</f>
        <v>174.27162711498582</v>
      </c>
      <c r="BC104" s="173">
        <f>MAX(L$7:L104)</f>
        <v>196.93824644613852</v>
      </c>
      <c r="BD104" s="173">
        <f>MAX(M$7:M104)</f>
        <v>257.24217566128692</v>
      </c>
      <c r="BE104" s="173">
        <f>MAX(N$7:N104)</f>
        <v>186.93986945737927</v>
      </c>
      <c r="BF104" s="173">
        <f>MAX(O$7:O104)</f>
        <v>185.98940314551024</v>
      </c>
      <c r="BG104" s="173">
        <f>MAX(P$7:P104)</f>
        <v>360.4279933850251</v>
      </c>
      <c r="BH104" s="173">
        <f>MAX(Q$7:Q104)</f>
        <v>162.49814813200987</v>
      </c>
      <c r="BI104" s="173">
        <f>MAX(R$7:R104)</f>
        <v>168.23165808412273</v>
      </c>
      <c r="BJ104" s="173">
        <f>MAX(S$7:S104)</f>
        <v>151.01079603320696</v>
      </c>
      <c r="BK104" s="173">
        <f>MAX(T$7:T104)</f>
        <v>133.85968889909154</v>
      </c>
      <c r="BL104" s="173">
        <v>210.63</v>
      </c>
      <c r="BO104" s="178"/>
      <c r="BP104" s="178">
        <f t="shared" ref="BP104:BP135" ca="1" si="76">(C104-AT104)/AT104</f>
        <v>0</v>
      </c>
      <c r="BQ104" s="178">
        <f t="shared" ref="BQ104:BQ135" si="77">(E104-AV104)/AV104</f>
        <v>-6.0012634238783488E-3</v>
      </c>
      <c r="BR104" s="178">
        <f t="shared" ref="BR104:BR135" si="78">(F104-AW104)/AW104</f>
        <v>-6.0012634238783488E-3</v>
      </c>
      <c r="BS104" s="178">
        <f t="shared" ref="BS104:BS135" si="79">(G104-AX104)/AX104</f>
        <v>-2.6428165466400441E-3</v>
      </c>
      <c r="BT104" s="178">
        <f t="shared" ref="BT104:BT135" si="80">(H104-AY104)/AY104</f>
        <v>0</v>
      </c>
      <c r="BU104" s="178">
        <f t="shared" ref="BU104:BU135" si="81">(I104-AZ104)/AZ104</f>
        <v>0</v>
      </c>
      <c r="BV104" s="178">
        <f t="shared" ref="BV104:BV135" si="82">(J104-BA104)/BA104</f>
        <v>0</v>
      </c>
      <c r="BW104" s="178">
        <f t="shared" ref="BW104:BW135" si="83">(K104-BB104)/BB104</f>
        <v>0</v>
      </c>
      <c r="BX104" s="178">
        <f t="shared" ref="BX104:BX135" si="84">(L104-BC104)/BC104</f>
        <v>0</v>
      </c>
      <c r="BY104" s="178">
        <f t="shared" ref="BY104:BY135" si="85">(M104-BD104)/BD104</f>
        <v>0</v>
      </c>
      <c r="BZ104" s="178">
        <f t="shared" ref="BZ104:BZ135" si="86">(N104-BE104)/BE104</f>
        <v>0</v>
      </c>
      <c r="CA104" s="178">
        <f t="shared" ref="CA104:CA135" si="87">(O104-BF104)/BF104</f>
        <v>0</v>
      </c>
      <c r="CB104" s="178">
        <f t="shared" ref="CB104:CB135" si="88">(P104-BG104)/BG104</f>
        <v>-6.7910790384479697E-2</v>
      </c>
      <c r="CC104" s="178">
        <f t="shared" ref="CC104:CC135" si="89">(Q104-BH104)/BH104</f>
        <v>0</v>
      </c>
      <c r="CD104" s="178">
        <f t="shared" ref="CD104:CD135" si="90">(R104-BI104)/BI104</f>
        <v>-8.0533333333332804E-3</v>
      </c>
      <c r="CE104" s="178">
        <f t="shared" ref="CE104:CE135" si="91">(S104-BJ104)/BJ104</f>
        <v>-2.3260346950320549E-2</v>
      </c>
      <c r="CF104" s="178">
        <f t="shared" ref="CF104:CG135" si="92">(T104-BK104)/BK104</f>
        <v>-1.8693795980084353E-2</v>
      </c>
      <c r="CG104" s="178">
        <f t="shared" si="92"/>
        <v>5.6971941318902607E-4</v>
      </c>
    </row>
    <row r="105" spans="1:85" ht="15">
      <c r="A105" s="170">
        <v>38807</v>
      </c>
      <c r="B105" s="171"/>
      <c r="C105" s="172">
        <f t="shared" ca="1" si="72"/>
        <v>178.18320753106568</v>
      </c>
      <c r="D105" s="182">
        <v>220.59063286546075</v>
      </c>
      <c r="E105" s="173">
        <v>167.37200000000163</v>
      </c>
      <c r="F105" s="173">
        <v>167.37200000000163</v>
      </c>
      <c r="G105" s="173">
        <v>171.02257171766919</v>
      </c>
      <c r="H105" s="176">
        <v>135.22900000000186</v>
      </c>
      <c r="I105" s="176">
        <v>155.60204226350868</v>
      </c>
      <c r="J105" s="176">
        <v>236.03432633485448</v>
      </c>
      <c r="K105" s="176">
        <v>177.55819316609714</v>
      </c>
      <c r="L105" s="176">
        <v>195.47610067575795</v>
      </c>
      <c r="M105" s="176">
        <v>269.34737439233078</v>
      </c>
      <c r="N105" s="176">
        <v>190.1518847253833</v>
      </c>
      <c r="O105" s="176">
        <v>188.70793898229132</v>
      </c>
      <c r="P105" s="176">
        <v>353.43867061404734</v>
      </c>
      <c r="Q105" s="173">
        <v>165.89294895816084</v>
      </c>
      <c r="R105" s="173">
        <v>168.23465362450355</v>
      </c>
      <c r="S105" s="173">
        <v>149.574787171298</v>
      </c>
      <c r="T105" s="173">
        <v>132.12709721591762</v>
      </c>
      <c r="U105" s="173">
        <v>211.95</v>
      </c>
      <c r="X105" s="174">
        <f>SUMPRODUCT($AD$2:$AP$2,'monthly price-series'!AD105:AP105)</f>
        <v>0</v>
      </c>
      <c r="Y105" s="175">
        <f ca="1">SUMPRODUCT($AA$3:$AQ$3,'monthly price-series'!AA105:AQ105)</f>
        <v>1.8184886339554572E-3</v>
      </c>
      <c r="Z105" s="184">
        <f t="shared" si="54"/>
        <v>-2.4279242379229765E-2</v>
      </c>
      <c r="AA105" s="173">
        <f t="shared" si="75"/>
        <v>3.4834013825690156E-3</v>
      </c>
      <c r="AB105" s="173">
        <f t="shared" si="75"/>
        <v>3.4834013825690156E-3</v>
      </c>
      <c r="AC105" s="173">
        <f t="shared" si="75"/>
        <v>-1.3743409202454543E-2</v>
      </c>
      <c r="AD105" s="173">
        <f t="shared" si="75"/>
        <v>4.9642912879662437E-3</v>
      </c>
      <c r="AE105" s="173">
        <f t="shared" si="75"/>
        <v>2.5872260710149766E-3</v>
      </c>
      <c r="AF105" s="173">
        <f t="shared" si="74"/>
        <v>-1.5203479488006112E-2</v>
      </c>
      <c r="AG105" s="173">
        <f t="shared" si="74"/>
        <v>1.8858870520230005E-2</v>
      </c>
      <c r="AH105" s="173">
        <f t="shared" si="74"/>
        <v>-7.4243870693774128E-3</v>
      </c>
      <c r="AI105" s="173">
        <f t="shared" si="74"/>
        <v>4.7057597378521943E-2</v>
      </c>
      <c r="AJ105" s="173">
        <f t="shared" si="74"/>
        <v>1.7182077195877877E-2</v>
      </c>
      <c r="AK105" s="173">
        <f t="shared" si="74"/>
        <v>1.4616616811519196E-2</v>
      </c>
      <c r="AL105" s="173">
        <f t="shared" si="74"/>
        <v>5.2054093821142164E-2</v>
      </c>
      <c r="AM105" s="173">
        <f t="shared" si="74"/>
        <v>2.0891320086879449E-2</v>
      </c>
      <c r="AN105" s="173">
        <f t="shared" si="74"/>
        <v>8.1366666666667E-3</v>
      </c>
      <c r="AO105" s="173">
        <f t="shared" si="74"/>
        <v>1.4078505291420329E-2</v>
      </c>
      <c r="AP105" s="173">
        <f t="shared" si="74"/>
        <v>5.8600000000000839E-3</v>
      </c>
      <c r="AQ105" s="173">
        <f t="shared" si="73"/>
        <v>5.6939501779358888E-3</v>
      </c>
      <c r="AS105" s="177"/>
      <c r="AT105" s="177">
        <f ca="1">MAX(C$7:C105)</f>
        <v>178.18320753106568</v>
      </c>
      <c r="AU105" s="177"/>
      <c r="AV105" s="173">
        <f>MAX(E$7:E105)</f>
        <v>167.79800000000151</v>
      </c>
      <c r="AW105" s="173">
        <f>MAX(F$7:F105)</f>
        <v>167.79800000000151</v>
      </c>
      <c r="AX105" s="173">
        <f>MAX(G$7:G105)</f>
        <v>173.86525197283498</v>
      </c>
      <c r="AY105" s="173">
        <f>MAX(H$7:H105)</f>
        <v>135.22900000000186</v>
      </c>
      <c r="AZ105" s="173">
        <f>MAX(I$7:I105)</f>
        <v>155.60204226350868</v>
      </c>
      <c r="BA105" s="173">
        <f>MAX(J$7:J105)</f>
        <v>239.67826999646655</v>
      </c>
      <c r="BB105" s="173">
        <f>MAX(K$7:K105)</f>
        <v>177.55819316609714</v>
      </c>
      <c r="BC105" s="173">
        <f>MAX(L$7:L105)</f>
        <v>196.93824644613852</v>
      </c>
      <c r="BD105" s="173">
        <f>MAX(M$7:M105)</f>
        <v>269.34737439233078</v>
      </c>
      <c r="BE105" s="173">
        <f>MAX(N$7:N105)</f>
        <v>190.1518847253833</v>
      </c>
      <c r="BF105" s="173">
        <f>MAX(O$7:O105)</f>
        <v>188.70793898229132</v>
      </c>
      <c r="BG105" s="173">
        <f>MAX(P$7:P105)</f>
        <v>360.4279933850251</v>
      </c>
      <c r="BH105" s="173">
        <f>MAX(Q$7:Q105)</f>
        <v>165.89294895816084</v>
      </c>
      <c r="BI105" s="173">
        <f>MAX(R$7:R105)</f>
        <v>168.23465362450355</v>
      </c>
      <c r="BJ105" s="173">
        <f>MAX(S$7:S105)</f>
        <v>151.01079603320696</v>
      </c>
      <c r="BK105" s="173">
        <f>MAX(T$7:T105)</f>
        <v>133.85968889909154</v>
      </c>
      <c r="BL105" s="173">
        <v>210.75</v>
      </c>
      <c r="BO105" s="178"/>
      <c r="BP105" s="178">
        <f t="shared" ca="1" si="76"/>
        <v>0</v>
      </c>
      <c r="BQ105" s="178">
        <f t="shared" si="77"/>
        <v>-2.5387668506172316E-3</v>
      </c>
      <c r="BR105" s="178">
        <f t="shared" si="78"/>
        <v>-2.5387668506172316E-3</v>
      </c>
      <c r="BS105" s="178">
        <f t="shared" si="79"/>
        <v>-1.6349904439847095E-2</v>
      </c>
      <c r="BT105" s="178">
        <f t="shared" si="80"/>
        <v>0</v>
      </c>
      <c r="BU105" s="178">
        <f t="shared" si="81"/>
        <v>0</v>
      </c>
      <c r="BV105" s="178">
        <f t="shared" si="82"/>
        <v>-1.5203479488006112E-2</v>
      </c>
      <c r="BW105" s="178">
        <f t="shared" si="83"/>
        <v>0</v>
      </c>
      <c r="BX105" s="178">
        <f t="shared" si="84"/>
        <v>-7.4243870693774128E-3</v>
      </c>
      <c r="BY105" s="178">
        <f t="shared" si="85"/>
        <v>0</v>
      </c>
      <c r="BZ105" s="178">
        <f t="shared" si="86"/>
        <v>0</v>
      </c>
      <c r="CA105" s="178">
        <f t="shared" si="87"/>
        <v>0</v>
      </c>
      <c r="CB105" s="178">
        <f t="shared" si="88"/>
        <v>-1.9391731217479162E-2</v>
      </c>
      <c r="CC105" s="178">
        <f t="shared" si="89"/>
        <v>0</v>
      </c>
      <c r="CD105" s="178">
        <f t="shared" si="90"/>
        <v>0</v>
      </c>
      <c r="CE105" s="178">
        <f t="shared" si="91"/>
        <v>-9.5093125765205837E-3</v>
      </c>
      <c r="CF105" s="178">
        <f t="shared" si="92"/>
        <v>-1.2943341624527566E-2</v>
      </c>
      <c r="CG105" s="178">
        <f t="shared" si="92"/>
        <v>5.6939501779358888E-3</v>
      </c>
    </row>
    <row r="106" spans="1:85" ht="15">
      <c r="A106" s="170">
        <v>38835</v>
      </c>
      <c r="B106" s="171"/>
      <c r="C106" s="172">
        <f t="shared" ca="1" si="72"/>
        <v>180.08775525919091</v>
      </c>
      <c r="D106" s="182">
        <v>218.31024091017787</v>
      </c>
      <c r="E106" s="173">
        <v>170.18900000000167</v>
      </c>
      <c r="F106" s="173">
        <v>170.18900000000167</v>
      </c>
      <c r="G106" s="173">
        <v>172.92673722537634</v>
      </c>
      <c r="H106" s="176">
        <v>136.22000000000193</v>
      </c>
      <c r="I106" s="176">
        <v>156.02751382782574</v>
      </c>
      <c r="J106" s="176">
        <v>237.80817246678413</v>
      </c>
      <c r="K106" s="176">
        <v>179.06266902187733</v>
      </c>
      <c r="L106" s="176">
        <v>200.82867346420102</v>
      </c>
      <c r="M106" s="176">
        <v>271.32293332994249</v>
      </c>
      <c r="N106" s="176">
        <v>188.60347756851539</v>
      </c>
      <c r="O106" s="176">
        <v>184.3635023798002</v>
      </c>
      <c r="P106" s="176">
        <v>382.59143396429539</v>
      </c>
      <c r="Q106" s="173">
        <v>166.82672615883359</v>
      </c>
      <c r="R106" s="173">
        <v>172.32387727193648</v>
      </c>
      <c r="S106" s="173">
        <v>154.96459695703484</v>
      </c>
      <c r="T106" s="173">
        <v>133.40080243307906</v>
      </c>
      <c r="U106" s="173">
        <v>216.3</v>
      </c>
      <c r="X106" s="174">
        <f>SUMPRODUCT($AD$2:$AP$2,'monthly price-series'!AD106:AP106)</f>
        <v>0</v>
      </c>
      <c r="Y106" s="175">
        <f ca="1">SUMPRODUCT($AA$3:$AQ$3,'monthly price-series'!AA106:AQ106)</f>
        <v>1.0688704926322441E-2</v>
      </c>
      <c r="Z106" s="184">
        <f t="shared" si="54"/>
        <v>-1.0337664503976022E-2</v>
      </c>
      <c r="AA106" s="173">
        <f t="shared" si="75"/>
        <v>1.6830772172167437E-2</v>
      </c>
      <c r="AB106" s="173">
        <f t="shared" si="75"/>
        <v>1.6830772172167437E-2</v>
      </c>
      <c r="AC106" s="173">
        <f t="shared" si="75"/>
        <v>1.1134001135537943E-2</v>
      </c>
      <c r="AD106" s="173">
        <f t="shared" si="75"/>
        <v>7.3283097560438741E-3</v>
      </c>
      <c r="AE106" s="173">
        <f t="shared" si="75"/>
        <v>2.734357198194978E-3</v>
      </c>
      <c r="AF106" s="173">
        <f t="shared" si="74"/>
        <v>7.5152040784658798E-3</v>
      </c>
      <c r="AG106" s="173">
        <f t="shared" si="74"/>
        <v>8.4731424044894449E-3</v>
      </c>
      <c r="AH106" s="173">
        <f t="shared" si="74"/>
        <v>2.7382236344695363E-2</v>
      </c>
      <c r="AI106" s="173">
        <f t="shared" si="74"/>
        <v>7.3346136826792077E-3</v>
      </c>
      <c r="AJ106" s="173">
        <f t="shared" si="74"/>
        <v>-8.1430018908522223E-3</v>
      </c>
      <c r="AK106" s="173">
        <f t="shared" si="74"/>
        <v>-2.3022012883617039E-2</v>
      </c>
      <c r="AL106" s="173">
        <f t="shared" si="74"/>
        <v>8.248323054067469E-2</v>
      </c>
      <c r="AM106" s="173">
        <f t="shared" si="74"/>
        <v>5.6287937886272338E-3</v>
      </c>
      <c r="AN106" s="173">
        <f t="shared" si="74"/>
        <v>2.4306666666666654E-2</v>
      </c>
      <c r="AO106" s="173">
        <f t="shared" si="74"/>
        <v>3.603421330337081E-2</v>
      </c>
      <c r="AP106" s="173">
        <f t="shared" si="74"/>
        <v>9.640000000000027E-3</v>
      </c>
      <c r="AQ106" s="173">
        <f t="shared" si="73"/>
        <v>2.0523708421797703E-2</v>
      </c>
      <c r="AS106" s="177"/>
      <c r="AT106" s="177">
        <f ca="1">MAX(C$7:C106)</f>
        <v>180.08775525919091</v>
      </c>
      <c r="AU106" s="177"/>
      <c r="AV106" s="173">
        <f>MAX(E$7:E106)</f>
        <v>170.18900000000167</v>
      </c>
      <c r="AW106" s="173">
        <f>MAX(F$7:F106)</f>
        <v>170.18900000000167</v>
      </c>
      <c r="AX106" s="173">
        <f>MAX(G$7:G106)</f>
        <v>173.86525197283498</v>
      </c>
      <c r="AY106" s="173">
        <f>MAX(H$7:H106)</f>
        <v>136.22000000000193</v>
      </c>
      <c r="AZ106" s="173">
        <f>MAX(I$7:I106)</f>
        <v>156.02751382782574</v>
      </c>
      <c r="BA106" s="173">
        <f>MAX(J$7:J106)</f>
        <v>239.67826999646655</v>
      </c>
      <c r="BB106" s="173">
        <f>MAX(K$7:K106)</f>
        <v>179.06266902187733</v>
      </c>
      <c r="BC106" s="173">
        <f>MAX(L$7:L106)</f>
        <v>200.82867346420102</v>
      </c>
      <c r="BD106" s="173">
        <f>MAX(M$7:M106)</f>
        <v>271.32293332994249</v>
      </c>
      <c r="BE106" s="173">
        <f>MAX(N$7:N106)</f>
        <v>190.1518847253833</v>
      </c>
      <c r="BF106" s="173">
        <f>MAX(O$7:O106)</f>
        <v>188.70793898229132</v>
      </c>
      <c r="BG106" s="173">
        <f>MAX(P$7:P106)</f>
        <v>382.59143396429539</v>
      </c>
      <c r="BH106" s="173">
        <f>MAX(Q$7:Q106)</f>
        <v>166.82672615883359</v>
      </c>
      <c r="BI106" s="173">
        <f>MAX(R$7:R106)</f>
        <v>172.32387727193648</v>
      </c>
      <c r="BJ106" s="173">
        <f>MAX(S$7:S106)</f>
        <v>154.96459695703484</v>
      </c>
      <c r="BK106" s="173">
        <f>MAX(T$7:T106)</f>
        <v>133.85968889909154</v>
      </c>
      <c r="BL106" s="173">
        <v>211.95</v>
      </c>
      <c r="BO106" s="178"/>
      <c r="BP106" s="178">
        <f t="shared" ca="1" si="76"/>
        <v>0</v>
      </c>
      <c r="BQ106" s="178">
        <f t="shared" si="77"/>
        <v>0</v>
      </c>
      <c r="BR106" s="178">
        <f t="shared" si="78"/>
        <v>0</v>
      </c>
      <c r="BS106" s="178">
        <f t="shared" si="79"/>
        <v>-5.3979431589083462E-3</v>
      </c>
      <c r="BT106" s="178">
        <f t="shared" si="80"/>
        <v>0</v>
      </c>
      <c r="BU106" s="178">
        <f t="shared" si="81"/>
        <v>0</v>
      </c>
      <c r="BV106" s="178">
        <f t="shared" si="82"/>
        <v>-7.8025326605953692E-3</v>
      </c>
      <c r="BW106" s="178">
        <f t="shared" si="83"/>
        <v>0</v>
      </c>
      <c r="BX106" s="178">
        <f t="shared" si="84"/>
        <v>0</v>
      </c>
      <c r="BY106" s="178">
        <f t="shared" si="85"/>
        <v>0</v>
      </c>
      <c r="BZ106" s="178">
        <f t="shared" si="86"/>
        <v>-8.1430018908522223E-3</v>
      </c>
      <c r="CA106" s="178">
        <f t="shared" si="87"/>
        <v>-2.3022012883617039E-2</v>
      </c>
      <c r="CB106" s="178">
        <f t="shared" si="88"/>
        <v>0</v>
      </c>
      <c r="CC106" s="178">
        <f t="shared" si="89"/>
        <v>0</v>
      </c>
      <c r="CD106" s="178">
        <f t="shared" si="90"/>
        <v>0</v>
      </c>
      <c r="CE106" s="178">
        <f t="shared" si="91"/>
        <v>0</v>
      </c>
      <c r="CF106" s="178">
        <f t="shared" si="92"/>
        <v>-3.4281154377879854E-3</v>
      </c>
      <c r="CG106" s="178">
        <f t="shared" si="92"/>
        <v>2.0523708421797703E-2</v>
      </c>
    </row>
    <row r="107" spans="1:85" ht="15">
      <c r="A107" s="170">
        <v>38868</v>
      </c>
      <c r="B107" s="171"/>
      <c r="C107" s="172">
        <f t="shared" ca="1" si="72"/>
        <v>177.8690253790094</v>
      </c>
      <c r="D107" s="182">
        <v>217.74245280092811</v>
      </c>
      <c r="E107" s="173">
        <v>171.63000000000167</v>
      </c>
      <c r="F107" s="173">
        <v>171.63000000000167</v>
      </c>
      <c r="G107" s="173">
        <v>174.32067335639712</v>
      </c>
      <c r="H107" s="176">
        <v>135.99600000000197</v>
      </c>
      <c r="I107" s="176">
        <v>155.66054460360226</v>
      </c>
      <c r="J107" s="176">
        <v>232.27808867480996</v>
      </c>
      <c r="K107" s="176">
        <v>171.49990034924744</v>
      </c>
      <c r="L107" s="176">
        <v>177.06533040221174</v>
      </c>
      <c r="M107" s="176">
        <v>257.39842201008673</v>
      </c>
      <c r="N107" s="176">
        <v>186.46020127197482</v>
      </c>
      <c r="O107" s="176">
        <v>181.53097021696178</v>
      </c>
      <c r="P107" s="176">
        <v>381.41399455379513</v>
      </c>
      <c r="Q107" s="173">
        <v>168.88556763021896</v>
      </c>
      <c r="R107" s="173">
        <v>169.39896666170748</v>
      </c>
      <c r="S107" s="173">
        <v>153.65072346473767</v>
      </c>
      <c r="T107" s="173">
        <v>132.87253525544406</v>
      </c>
      <c r="U107" s="173">
        <v>218.05</v>
      </c>
      <c r="X107" s="174">
        <f>SUMPRODUCT($AD$2:$AP$2,'monthly price-series'!AD107:AP107)</f>
        <v>0</v>
      </c>
      <c r="Y107" s="175">
        <f ca="1">SUMPRODUCT($AA$3:$AQ$3,'monthly price-series'!AA107:AQ107)</f>
        <v>-1.2320270620221906E-2</v>
      </c>
      <c r="Z107" s="184">
        <f t="shared" si="54"/>
        <v>-2.6008313072375458E-3</v>
      </c>
      <c r="AA107" s="173">
        <f t="shared" si="75"/>
        <v>8.4670572128632774E-3</v>
      </c>
      <c r="AB107" s="173">
        <f t="shared" si="75"/>
        <v>8.4670572128632774E-3</v>
      </c>
      <c r="AC107" s="173">
        <f t="shared" si="75"/>
        <v>8.0608479254660054E-3</v>
      </c>
      <c r="AD107" s="173">
        <f t="shared" si="75"/>
        <v>-1.6443987667006162E-3</v>
      </c>
      <c r="AE107" s="173">
        <f t="shared" si="75"/>
        <v>-2.3519520065443536E-3</v>
      </c>
      <c r="AF107" s="173">
        <f t="shared" si="74"/>
        <v>-2.3254389176833604E-2</v>
      </c>
      <c r="AG107" s="173">
        <f t="shared" si="74"/>
        <v>-4.2235317467014248E-2</v>
      </c>
      <c r="AH107" s="173">
        <f t="shared" si="74"/>
        <v>-0.11832644538293602</v>
      </c>
      <c r="AI107" s="173">
        <f t="shared" si="74"/>
        <v>-5.1320804876168871E-2</v>
      </c>
      <c r="AJ107" s="173">
        <f t="shared" si="74"/>
        <v>-1.1363927771490635E-2</v>
      </c>
      <c r="AK107" s="173">
        <f t="shared" si="74"/>
        <v>-1.5363844395856766E-2</v>
      </c>
      <c r="AL107" s="173">
        <f t="shared" si="74"/>
        <v>-3.0775373047430485E-3</v>
      </c>
      <c r="AM107" s="173">
        <f t="shared" si="74"/>
        <v>1.2341196874085794E-2</v>
      </c>
      <c r="AN107" s="173">
        <f t="shared" si="74"/>
        <v>-1.6973333333333354E-2</v>
      </c>
      <c r="AO107" s="173">
        <f t="shared" si="74"/>
        <v>-8.4785397316359829E-3</v>
      </c>
      <c r="AP107" s="173">
        <f t="shared" si="74"/>
        <v>-3.9600000000000624E-3</v>
      </c>
      <c r="AQ107" s="173">
        <f t="shared" si="73"/>
        <v>8.0906148867313909E-3</v>
      </c>
      <c r="AS107" s="177"/>
      <c r="AT107" s="177">
        <f ca="1">MAX(C$7:C107)</f>
        <v>180.08775525919091</v>
      </c>
      <c r="AU107" s="177"/>
      <c r="AV107" s="173">
        <f>MAX(E$7:E107)</f>
        <v>171.63000000000167</v>
      </c>
      <c r="AW107" s="173">
        <f>MAX(F$7:F107)</f>
        <v>171.63000000000167</v>
      </c>
      <c r="AX107" s="173">
        <f>MAX(G$7:G107)</f>
        <v>174.32067335639712</v>
      </c>
      <c r="AY107" s="173">
        <f>MAX(H$7:H107)</f>
        <v>136.22000000000193</v>
      </c>
      <c r="AZ107" s="173">
        <f>MAX(I$7:I107)</f>
        <v>156.02751382782574</v>
      </c>
      <c r="BA107" s="173">
        <f>MAX(J$7:J107)</f>
        <v>239.67826999646655</v>
      </c>
      <c r="BB107" s="173">
        <f>MAX(K$7:K107)</f>
        <v>179.06266902187733</v>
      </c>
      <c r="BC107" s="173">
        <f>MAX(L$7:L107)</f>
        <v>200.82867346420102</v>
      </c>
      <c r="BD107" s="173">
        <f>MAX(M$7:M107)</f>
        <v>271.32293332994249</v>
      </c>
      <c r="BE107" s="173">
        <f>MAX(N$7:N107)</f>
        <v>190.1518847253833</v>
      </c>
      <c r="BF107" s="173">
        <f>MAX(O$7:O107)</f>
        <v>188.70793898229132</v>
      </c>
      <c r="BG107" s="173">
        <f>MAX(P$7:P107)</f>
        <v>382.59143396429539</v>
      </c>
      <c r="BH107" s="173">
        <f>MAX(Q$7:Q107)</f>
        <v>168.88556763021896</v>
      </c>
      <c r="BI107" s="173">
        <f>MAX(R$7:R107)</f>
        <v>172.32387727193648</v>
      </c>
      <c r="BJ107" s="173">
        <f>MAX(S$7:S107)</f>
        <v>154.96459695703484</v>
      </c>
      <c r="BK107" s="173">
        <f>MAX(T$7:T107)</f>
        <v>133.85968889909154</v>
      </c>
      <c r="BL107" s="173">
        <v>216.3</v>
      </c>
      <c r="BO107" s="178"/>
      <c r="BP107" s="178">
        <f t="shared" ca="1" si="76"/>
        <v>-1.2320270620221853E-2</v>
      </c>
      <c r="BQ107" s="178">
        <f t="shared" si="77"/>
        <v>0</v>
      </c>
      <c r="BR107" s="178">
        <f t="shared" si="78"/>
        <v>0</v>
      </c>
      <c r="BS107" s="178">
        <f t="shared" si="79"/>
        <v>0</v>
      </c>
      <c r="BT107" s="178">
        <f t="shared" si="80"/>
        <v>-1.6443987667006162E-3</v>
      </c>
      <c r="BU107" s="178">
        <f t="shared" si="81"/>
        <v>-2.3519520065443536E-3</v>
      </c>
      <c r="BV107" s="178">
        <f t="shared" si="82"/>
        <v>-3.0875478706374533E-2</v>
      </c>
      <c r="BW107" s="178">
        <f t="shared" si="83"/>
        <v>-4.2235317467014248E-2</v>
      </c>
      <c r="BX107" s="178">
        <f t="shared" si="84"/>
        <v>-0.11832644538293602</v>
      </c>
      <c r="BY107" s="178">
        <f t="shared" si="85"/>
        <v>-5.1320804876168871E-2</v>
      </c>
      <c r="BZ107" s="178">
        <f t="shared" si="86"/>
        <v>-1.9414393177012101E-2</v>
      </c>
      <c r="CA107" s="178">
        <f t="shared" si="87"/>
        <v>-3.8032150655850507E-2</v>
      </c>
      <c r="CB107" s="178">
        <f t="shared" si="88"/>
        <v>-3.0775373047430485E-3</v>
      </c>
      <c r="CC107" s="178">
        <f t="shared" si="89"/>
        <v>0</v>
      </c>
      <c r="CD107" s="178">
        <f t="shared" si="90"/>
        <v>-1.6973333333333354E-2</v>
      </c>
      <c r="CE107" s="178">
        <f t="shared" si="91"/>
        <v>-8.4785397316359829E-3</v>
      </c>
      <c r="CF107" s="178">
        <f t="shared" si="92"/>
        <v>-7.3745401006544073E-3</v>
      </c>
      <c r="CG107" s="178">
        <f t="shared" si="92"/>
        <v>8.0906148867313909E-3</v>
      </c>
    </row>
    <row r="108" spans="1:85" ht="15">
      <c r="A108" s="170">
        <v>38898</v>
      </c>
      <c r="B108" s="171"/>
      <c r="C108" s="172">
        <f t="shared" ca="1" si="72"/>
        <v>178.69547409148765</v>
      </c>
      <c r="D108" s="182">
        <v>222.13909935913736</v>
      </c>
      <c r="E108" s="173">
        <v>173.97400000000172</v>
      </c>
      <c r="F108" s="173">
        <v>173.97400000000172</v>
      </c>
      <c r="G108" s="173">
        <v>175.57429121605105</v>
      </c>
      <c r="H108" s="176">
        <v>135.33500000000197</v>
      </c>
      <c r="I108" s="176">
        <v>154.74400794213582</v>
      </c>
      <c r="J108" s="176">
        <v>229.79882604325422</v>
      </c>
      <c r="K108" s="176">
        <v>172.06662191894432</v>
      </c>
      <c r="L108" s="176">
        <v>177.1572301954229</v>
      </c>
      <c r="M108" s="176">
        <v>259.25350940083456</v>
      </c>
      <c r="N108" s="176">
        <v>188.18542334504394</v>
      </c>
      <c r="O108" s="176">
        <v>184.5521291420383</v>
      </c>
      <c r="P108" s="176">
        <v>389.6634957208758</v>
      </c>
      <c r="Q108" s="173">
        <v>171.16009725574946</v>
      </c>
      <c r="R108" s="173">
        <v>168.0144124408591</v>
      </c>
      <c r="S108" s="173">
        <v>151.29065354879526</v>
      </c>
      <c r="T108" s="173">
        <v>133.2738103119155</v>
      </c>
      <c r="U108" s="173">
        <v>219.41</v>
      </c>
      <c r="X108" s="174">
        <f>SUMPRODUCT($AD$2:$AP$2,'monthly price-series'!AD108:AP108)</f>
        <v>0</v>
      </c>
      <c r="Y108" s="175">
        <f ca="1">SUMPRODUCT($AA$3:$AQ$3,'monthly price-series'!AA108:AQ108)</f>
        <v>4.6463891659451594E-3</v>
      </c>
      <c r="Z108" s="184">
        <f t="shared" si="54"/>
        <v>2.0191958442889898E-2</v>
      </c>
      <c r="AA108" s="173">
        <f t="shared" si="75"/>
        <v>1.3657286022257345E-2</v>
      </c>
      <c r="AB108" s="173">
        <f t="shared" si="75"/>
        <v>1.3657286022257345E-2</v>
      </c>
      <c r="AC108" s="173">
        <f t="shared" si="75"/>
        <v>7.1914468635106621E-3</v>
      </c>
      <c r="AD108" s="173">
        <f t="shared" si="75"/>
        <v>-4.8604370716785186E-3</v>
      </c>
      <c r="AE108" s="173">
        <f t="shared" si="75"/>
        <v>-5.888047377711844E-3</v>
      </c>
      <c r="AF108" s="173">
        <f t="shared" si="74"/>
        <v>-1.0673682764054067E-2</v>
      </c>
      <c r="AG108" s="173">
        <f t="shared" si="74"/>
        <v>3.3045008687631453E-3</v>
      </c>
      <c r="AH108" s="173">
        <f t="shared" ref="AH108:AP136" si="93">(L108-L107)/L107</f>
        <v>5.1901630320515431E-4</v>
      </c>
      <c r="AI108" s="173">
        <f t="shared" si="93"/>
        <v>7.2070659029725148E-3</v>
      </c>
      <c r="AJ108" s="173">
        <f t="shared" si="93"/>
        <v>9.2524949630011042E-3</v>
      </c>
      <c r="AK108" s="173">
        <f t="shared" si="93"/>
        <v>1.6642663901733672E-2</v>
      </c>
      <c r="AL108" s="173">
        <f t="shared" si="93"/>
        <v>2.1628732256485532E-2</v>
      </c>
      <c r="AM108" s="173">
        <f t="shared" si="93"/>
        <v>1.3467874475281805E-2</v>
      </c>
      <c r="AN108" s="173">
        <f t="shared" si="93"/>
        <v>-8.1733333333334299E-3</v>
      </c>
      <c r="AO108" s="173">
        <f t="shared" si="93"/>
        <v>-1.5359966179944685E-2</v>
      </c>
      <c r="AP108" s="173">
        <f t="shared" si="93"/>
        <v>3.0199999999999455E-3</v>
      </c>
      <c r="AQ108" s="173">
        <f t="shared" si="73"/>
        <v>6.2371015822058479E-3</v>
      </c>
      <c r="AS108" s="177"/>
      <c r="AT108" s="177">
        <f ca="1">MAX(C$7:C108)</f>
        <v>180.08775525919091</v>
      </c>
      <c r="AU108" s="177"/>
      <c r="AV108" s="173">
        <f>MAX(E$7:E108)</f>
        <v>173.97400000000172</v>
      </c>
      <c r="AW108" s="173">
        <f>MAX(F$7:F108)</f>
        <v>173.97400000000172</v>
      </c>
      <c r="AX108" s="173">
        <f>MAX(G$7:G108)</f>
        <v>175.57429121605105</v>
      </c>
      <c r="AY108" s="173">
        <f>MAX(H$7:H108)</f>
        <v>136.22000000000193</v>
      </c>
      <c r="AZ108" s="173">
        <f>MAX(I$7:I108)</f>
        <v>156.02751382782574</v>
      </c>
      <c r="BA108" s="173">
        <f>MAX(J$7:J108)</f>
        <v>239.67826999646655</v>
      </c>
      <c r="BB108" s="173">
        <f>MAX(K$7:K108)</f>
        <v>179.06266902187733</v>
      </c>
      <c r="BC108" s="173">
        <f>MAX(L$7:L108)</f>
        <v>200.82867346420102</v>
      </c>
      <c r="BD108" s="173">
        <f>MAX(M$7:M108)</f>
        <v>271.32293332994249</v>
      </c>
      <c r="BE108" s="173">
        <f>MAX(N$7:N108)</f>
        <v>190.1518847253833</v>
      </c>
      <c r="BF108" s="173">
        <f>MAX(O$7:O108)</f>
        <v>188.70793898229132</v>
      </c>
      <c r="BG108" s="173">
        <f>MAX(P$7:P108)</f>
        <v>389.6634957208758</v>
      </c>
      <c r="BH108" s="173">
        <f>MAX(Q$7:Q108)</f>
        <v>171.16009725574946</v>
      </c>
      <c r="BI108" s="173">
        <f>MAX(R$7:R108)</f>
        <v>172.32387727193648</v>
      </c>
      <c r="BJ108" s="173">
        <f>MAX(S$7:S108)</f>
        <v>154.96459695703484</v>
      </c>
      <c r="BK108" s="173">
        <f>MAX(T$7:T108)</f>
        <v>133.85968889909154</v>
      </c>
      <c r="BL108" s="173">
        <v>218.05</v>
      </c>
      <c r="BO108" s="178"/>
      <c r="BP108" s="178">
        <f t="shared" ca="1" si="76"/>
        <v>-7.7311262262080068E-3</v>
      </c>
      <c r="BQ108" s="178">
        <f t="shared" si="77"/>
        <v>0</v>
      </c>
      <c r="BR108" s="178">
        <f t="shared" si="78"/>
        <v>0</v>
      </c>
      <c r="BS108" s="178">
        <f t="shared" si="79"/>
        <v>0</v>
      </c>
      <c r="BT108" s="178">
        <f t="shared" si="80"/>
        <v>-6.4968433416528401E-3</v>
      </c>
      <c r="BU108" s="178">
        <f t="shared" si="81"/>
        <v>-8.2261509794115603E-3</v>
      </c>
      <c r="BV108" s="178">
        <f t="shared" si="82"/>
        <v>-4.121960640552845E-2</v>
      </c>
      <c r="BW108" s="178">
        <f t="shared" si="83"/>
        <v>-3.9070383241513337E-2</v>
      </c>
      <c r="BX108" s="178">
        <f t="shared" si="84"/>
        <v>-0.11786884243398493</v>
      </c>
      <c r="BY108" s="178">
        <f t="shared" si="85"/>
        <v>-4.4483611396132494E-2</v>
      </c>
      <c r="BZ108" s="178">
        <f t="shared" si="86"/>
        <v>-1.0341529789091022E-2</v>
      </c>
      <c r="CA108" s="178">
        <f t="shared" si="87"/>
        <v>-2.2022443054942251E-2</v>
      </c>
      <c r="CB108" s="178">
        <f t="shared" si="88"/>
        <v>0</v>
      </c>
      <c r="CC108" s="178">
        <f t="shared" si="89"/>
        <v>0</v>
      </c>
      <c r="CD108" s="178">
        <f t="shared" si="90"/>
        <v>-2.5007937955555674E-2</v>
      </c>
      <c r="CE108" s="178">
        <f t="shared" si="91"/>
        <v>-2.3708275828047423E-2</v>
      </c>
      <c r="CF108" s="178">
        <f t="shared" si="92"/>
        <v>-4.3768112117584376E-3</v>
      </c>
      <c r="CG108" s="178">
        <f t="shared" si="92"/>
        <v>6.2371015822058479E-3</v>
      </c>
    </row>
    <row r="109" spans="1:85" ht="15">
      <c r="A109" s="170">
        <v>38929</v>
      </c>
      <c r="B109" s="171"/>
      <c r="C109" s="172">
        <f t="shared" ca="1" si="72"/>
        <v>179.7701742050275</v>
      </c>
      <c r="D109" s="182">
        <v>229.61441705266117</v>
      </c>
      <c r="E109" s="173">
        <v>173.44500000000176</v>
      </c>
      <c r="F109" s="173">
        <v>173.44500000000176</v>
      </c>
      <c r="G109" s="173">
        <v>175.05165044354482</v>
      </c>
      <c r="H109" s="176">
        <v>136.812000000002</v>
      </c>
      <c r="I109" s="176">
        <v>156.09665295702729</v>
      </c>
      <c r="J109" s="176">
        <v>237.5775745020332</v>
      </c>
      <c r="K109" s="176">
        <v>172.9673267867332</v>
      </c>
      <c r="L109" s="176">
        <v>180.00963606047557</v>
      </c>
      <c r="M109" s="176">
        <v>254.56485145401066</v>
      </c>
      <c r="N109" s="176">
        <v>193.38713243666595</v>
      </c>
      <c r="O109" s="176">
        <v>189.15158443601658</v>
      </c>
      <c r="P109" s="176">
        <v>393.25415554478832</v>
      </c>
      <c r="Q109" s="173">
        <v>169.94178598506301</v>
      </c>
      <c r="R109" s="173">
        <v>167.01752692704335</v>
      </c>
      <c r="S109" s="173">
        <v>148.19292514135577</v>
      </c>
      <c r="T109" s="173">
        <v>133.32445435983402</v>
      </c>
      <c r="U109" s="173">
        <v>219.94</v>
      </c>
      <c r="X109" s="174">
        <f>SUMPRODUCT($AD$2:$AP$2,'monthly price-series'!AD109:AP109)</f>
        <v>0</v>
      </c>
      <c r="Y109" s="175">
        <f ca="1">SUMPRODUCT($AA$3:$AQ$3,'monthly price-series'!AA109:AQ109)</f>
        <v>6.0141428819267314E-3</v>
      </c>
      <c r="Z109" s="184">
        <f t="shared" si="54"/>
        <v>3.365151706786336E-2</v>
      </c>
      <c r="AA109" s="173">
        <f t="shared" si="75"/>
        <v>-3.0406842401736046E-3</v>
      </c>
      <c r="AB109" s="173">
        <f t="shared" si="75"/>
        <v>-3.0406842401736046E-3</v>
      </c>
      <c r="AC109" s="173">
        <f t="shared" si="75"/>
        <v>-2.9767500064295056E-3</v>
      </c>
      <c r="AD109" s="173">
        <f t="shared" si="75"/>
        <v>1.0913658698784577E-2</v>
      </c>
      <c r="AE109" s="173">
        <f t="shared" si="75"/>
        <v>8.7411786270733399E-3</v>
      </c>
      <c r="AF109" s="173">
        <f t="shared" si="75"/>
        <v>3.3850253252881331E-2</v>
      </c>
      <c r="AG109" s="173">
        <f t="shared" si="75"/>
        <v>5.2346286440909558E-3</v>
      </c>
      <c r="AH109" s="173">
        <f t="shared" si="93"/>
        <v>1.6100984768762601E-2</v>
      </c>
      <c r="AI109" s="173">
        <f t="shared" si="93"/>
        <v>-1.8085224603747646E-2</v>
      </c>
      <c r="AJ109" s="173">
        <f t="shared" si="93"/>
        <v>2.7641402820475145E-2</v>
      </c>
      <c r="AK109" s="173">
        <f t="shared" si="93"/>
        <v>2.4922255383130074E-2</v>
      </c>
      <c r="AL109" s="173">
        <f t="shared" si="93"/>
        <v>9.2147708557349262E-3</v>
      </c>
      <c r="AM109" s="173">
        <f t="shared" si="93"/>
        <v>-7.1179631831246332E-3</v>
      </c>
      <c r="AN109" s="173">
        <f t="shared" si="93"/>
        <v>-5.9333333333332801E-3</v>
      </c>
      <c r="AO109" s="173">
        <f t="shared" si="93"/>
        <v>-2.0475345533756916E-2</v>
      </c>
      <c r="AP109" s="173">
        <f t="shared" si="93"/>
        <v>3.7999999999997378E-4</v>
      </c>
      <c r="AQ109" s="173">
        <f t="shared" si="73"/>
        <v>2.4155690260243431E-3</v>
      </c>
      <c r="AS109" s="177"/>
      <c r="AT109" s="177">
        <f ca="1">MAX(C$7:C109)</f>
        <v>180.08775525919091</v>
      </c>
      <c r="AU109" s="177"/>
      <c r="AV109" s="173">
        <f>MAX(E$7:E109)</f>
        <v>173.97400000000172</v>
      </c>
      <c r="AW109" s="173">
        <f>MAX(F$7:F109)</f>
        <v>173.97400000000172</v>
      </c>
      <c r="AX109" s="173">
        <f>MAX(G$7:G109)</f>
        <v>175.57429121605105</v>
      </c>
      <c r="AY109" s="173">
        <f>MAX(H$7:H109)</f>
        <v>136.812000000002</v>
      </c>
      <c r="AZ109" s="173">
        <f>MAX(I$7:I109)</f>
        <v>156.09665295702729</v>
      </c>
      <c r="BA109" s="173">
        <f>MAX(J$7:J109)</f>
        <v>239.67826999646655</v>
      </c>
      <c r="BB109" s="173">
        <f>MAX(K$7:K109)</f>
        <v>179.06266902187733</v>
      </c>
      <c r="BC109" s="173">
        <f>MAX(L$7:L109)</f>
        <v>200.82867346420102</v>
      </c>
      <c r="BD109" s="173">
        <f>MAX(M$7:M109)</f>
        <v>271.32293332994249</v>
      </c>
      <c r="BE109" s="173">
        <f>MAX(N$7:N109)</f>
        <v>193.38713243666595</v>
      </c>
      <c r="BF109" s="173">
        <f>MAX(O$7:O109)</f>
        <v>189.15158443601658</v>
      </c>
      <c r="BG109" s="173">
        <f>MAX(P$7:P109)</f>
        <v>393.25415554478832</v>
      </c>
      <c r="BH109" s="173">
        <f>MAX(Q$7:Q109)</f>
        <v>171.16009725574946</v>
      </c>
      <c r="BI109" s="173">
        <f>MAX(R$7:R109)</f>
        <v>172.32387727193648</v>
      </c>
      <c r="BJ109" s="173">
        <f>MAX(S$7:S109)</f>
        <v>154.96459695703484</v>
      </c>
      <c r="BK109" s="173">
        <f>MAX(T$7:T109)</f>
        <v>133.85968889909154</v>
      </c>
      <c r="BL109" s="173">
        <v>219.41</v>
      </c>
      <c r="BO109" s="178"/>
      <c r="BP109" s="178">
        <f t="shared" ca="1" si="76"/>
        <v>-1.763479442043876E-3</v>
      </c>
      <c r="BQ109" s="178">
        <f t="shared" si="77"/>
        <v>-3.0406842401736046E-3</v>
      </c>
      <c r="BR109" s="178">
        <f t="shared" si="78"/>
        <v>-3.0406842401736046E-3</v>
      </c>
      <c r="BS109" s="178">
        <f t="shared" si="79"/>
        <v>-2.9767500064295056E-3</v>
      </c>
      <c r="BT109" s="178">
        <f t="shared" si="80"/>
        <v>0</v>
      </c>
      <c r="BU109" s="178">
        <f t="shared" si="81"/>
        <v>0</v>
      </c>
      <c r="BV109" s="178">
        <f t="shared" si="82"/>
        <v>-8.764647268458348E-3</v>
      </c>
      <c r="BW109" s="178">
        <f t="shared" si="83"/>
        <v>-3.4040273544674017E-2</v>
      </c>
      <c r="BX109" s="178">
        <f t="shared" si="84"/>
        <v>-0.1036656621019636</v>
      </c>
      <c r="BY109" s="178">
        <f t="shared" si="85"/>
        <v>-6.1764339896595258E-2</v>
      </c>
      <c r="BZ109" s="178">
        <f t="shared" si="86"/>
        <v>0</v>
      </c>
      <c r="CA109" s="178">
        <f t="shared" si="87"/>
        <v>0</v>
      </c>
      <c r="CB109" s="178">
        <f t="shared" si="88"/>
        <v>0</v>
      </c>
      <c r="CC109" s="178">
        <f t="shared" si="89"/>
        <v>-7.1179631831246332E-3</v>
      </c>
      <c r="CD109" s="178">
        <f t="shared" si="90"/>
        <v>-3.0792890857019323E-2</v>
      </c>
      <c r="CE109" s="178">
        <f t="shared" si="91"/>
        <v>-4.3698186222215454E-2</v>
      </c>
      <c r="CF109" s="178">
        <f t="shared" si="92"/>
        <v>-3.9984744000189322E-3</v>
      </c>
      <c r="CG109" s="178">
        <f t="shared" si="92"/>
        <v>2.4155690260243431E-3</v>
      </c>
    </row>
    <row r="110" spans="1:85" ht="15">
      <c r="A110" s="170">
        <v>38960</v>
      </c>
      <c r="B110" s="171"/>
      <c r="C110" s="172">
        <f t="shared" ca="1" si="72"/>
        <v>181.84782947852304</v>
      </c>
      <c r="D110" s="182">
        <v>234.80492681136809</v>
      </c>
      <c r="E110" s="173">
        <v>174.68300000000173</v>
      </c>
      <c r="F110" s="173">
        <v>174.68300000000173</v>
      </c>
      <c r="G110" s="173">
        <v>176.23408997624128</v>
      </c>
      <c r="H110" s="176">
        <v>138.40300000000204</v>
      </c>
      <c r="I110" s="176">
        <v>158.45092894624867</v>
      </c>
      <c r="J110" s="176">
        <v>242.76903437513789</v>
      </c>
      <c r="K110" s="176">
        <v>177.44141392092223</v>
      </c>
      <c r="L110" s="176">
        <v>184.17689587319342</v>
      </c>
      <c r="M110" s="176">
        <v>263.28517677808821</v>
      </c>
      <c r="N110" s="176">
        <v>194.53421092591128</v>
      </c>
      <c r="O110" s="176">
        <v>191.01357057860125</v>
      </c>
      <c r="P110" s="176">
        <v>375.27858054448615</v>
      </c>
      <c r="Q110" s="173">
        <v>169.95006492431301</v>
      </c>
      <c r="R110" s="173">
        <v>166.84828249975729</v>
      </c>
      <c r="S110" s="173">
        <v>148.33569518347824</v>
      </c>
      <c r="T110" s="173">
        <v>132.96981131123687</v>
      </c>
      <c r="U110" s="173">
        <v>219.89</v>
      </c>
      <c r="X110" s="174">
        <f>SUMPRODUCT($AD$2:$AP$2,'monthly price-series'!AD110:AP110)</f>
        <v>0</v>
      </c>
      <c r="Y110" s="175">
        <f ca="1">SUMPRODUCT($AA$3:$AQ$3,'monthly price-series'!AA110:AQ110)</f>
        <v>1.1557285754899276E-2</v>
      </c>
      <c r="Z110" s="184">
        <f t="shared" si="54"/>
        <v>2.2605330385315051E-2</v>
      </c>
      <c r="AA110" s="173">
        <f t="shared" si="75"/>
        <v>7.1377093603157112E-3</v>
      </c>
      <c r="AB110" s="173">
        <f t="shared" si="75"/>
        <v>7.1377093603157112E-3</v>
      </c>
      <c r="AC110" s="173">
        <f t="shared" si="75"/>
        <v>6.7548036805160378E-3</v>
      </c>
      <c r="AD110" s="173">
        <f t="shared" si="75"/>
        <v>1.1629096862848385E-2</v>
      </c>
      <c r="AE110" s="173">
        <f t="shared" si="75"/>
        <v>1.5082168288832559E-2</v>
      </c>
      <c r="AF110" s="173">
        <f t="shared" si="75"/>
        <v>2.1851641022878874E-2</v>
      </c>
      <c r="AG110" s="173">
        <f t="shared" si="75"/>
        <v>2.5866660584432422E-2</v>
      </c>
      <c r="AH110" s="173">
        <f t="shared" si="93"/>
        <v>2.3150204088617916E-2</v>
      </c>
      <c r="AI110" s="173">
        <f t="shared" si="93"/>
        <v>3.4255810549921703E-2</v>
      </c>
      <c r="AJ110" s="173">
        <f t="shared" si="93"/>
        <v>5.9315140298747526E-3</v>
      </c>
      <c r="AK110" s="173">
        <f t="shared" si="93"/>
        <v>9.8438834024914806E-3</v>
      </c>
      <c r="AL110" s="173">
        <f t="shared" si="93"/>
        <v>-4.570981576888869E-2</v>
      </c>
      <c r="AM110" s="173">
        <f t="shared" si="93"/>
        <v>4.8716324840391781E-5</v>
      </c>
      <c r="AN110" s="173">
        <f t="shared" si="93"/>
        <v>-1.0133333333332689E-3</v>
      </c>
      <c r="AO110" s="173">
        <f t="shared" si="93"/>
        <v>9.6340659978390438E-4</v>
      </c>
      <c r="AP110" s="173">
        <f t="shared" si="93"/>
        <v>-2.6599999999999671E-3</v>
      </c>
      <c r="AQ110" s="173">
        <f t="shared" si="73"/>
        <v>-2.2733472765304797E-4</v>
      </c>
      <c r="AS110" s="177"/>
      <c r="AT110" s="177">
        <f ca="1">MAX(C$7:C110)</f>
        <v>181.84782947852304</v>
      </c>
      <c r="AU110" s="177"/>
      <c r="AV110" s="173">
        <f>MAX(E$7:E110)</f>
        <v>174.68300000000173</v>
      </c>
      <c r="AW110" s="173">
        <f>MAX(F$7:F110)</f>
        <v>174.68300000000173</v>
      </c>
      <c r="AX110" s="173">
        <f>MAX(G$7:G110)</f>
        <v>176.23408997624128</v>
      </c>
      <c r="AY110" s="173">
        <f>MAX(H$7:H110)</f>
        <v>138.40300000000204</v>
      </c>
      <c r="AZ110" s="173">
        <f>MAX(I$7:I110)</f>
        <v>158.45092894624867</v>
      </c>
      <c r="BA110" s="173">
        <f>MAX(J$7:J110)</f>
        <v>242.76903437513789</v>
      </c>
      <c r="BB110" s="173">
        <f>MAX(K$7:K110)</f>
        <v>179.06266902187733</v>
      </c>
      <c r="BC110" s="173">
        <f>MAX(L$7:L110)</f>
        <v>200.82867346420102</v>
      </c>
      <c r="BD110" s="173">
        <f>MAX(M$7:M110)</f>
        <v>271.32293332994249</v>
      </c>
      <c r="BE110" s="173">
        <f>MAX(N$7:N110)</f>
        <v>194.53421092591128</v>
      </c>
      <c r="BF110" s="173">
        <f>MAX(O$7:O110)</f>
        <v>191.01357057860125</v>
      </c>
      <c r="BG110" s="173">
        <f>MAX(P$7:P110)</f>
        <v>393.25415554478832</v>
      </c>
      <c r="BH110" s="173">
        <f>MAX(Q$7:Q110)</f>
        <v>171.16009725574946</v>
      </c>
      <c r="BI110" s="173">
        <f>MAX(R$7:R110)</f>
        <v>172.32387727193648</v>
      </c>
      <c r="BJ110" s="173">
        <f>MAX(S$7:S110)</f>
        <v>154.96459695703484</v>
      </c>
      <c r="BK110" s="173">
        <f>MAX(T$7:T110)</f>
        <v>133.85968889909154</v>
      </c>
      <c r="BL110" s="173">
        <v>219.94</v>
      </c>
      <c r="BO110" s="178"/>
      <c r="BP110" s="178">
        <f t="shared" ca="1" si="76"/>
        <v>0</v>
      </c>
      <c r="BQ110" s="178">
        <f t="shared" si="77"/>
        <v>0</v>
      </c>
      <c r="BR110" s="178">
        <f t="shared" si="78"/>
        <v>0</v>
      </c>
      <c r="BS110" s="178">
        <f t="shared" si="79"/>
        <v>0</v>
      </c>
      <c r="BT110" s="178">
        <f t="shared" si="80"/>
        <v>0</v>
      </c>
      <c r="BU110" s="178">
        <f t="shared" si="81"/>
        <v>0</v>
      </c>
      <c r="BV110" s="178">
        <f t="shared" si="82"/>
        <v>0</v>
      </c>
      <c r="BW110" s="178">
        <f t="shared" si="83"/>
        <v>-9.0541211622229105E-3</v>
      </c>
      <c r="BX110" s="178">
        <f t="shared" si="84"/>
        <v>-8.2915339247987843E-2</v>
      </c>
      <c r="BY110" s="178">
        <f t="shared" si="85"/>
        <v>-2.9624316872912292E-2</v>
      </c>
      <c r="BZ110" s="178">
        <f t="shared" si="86"/>
        <v>0</v>
      </c>
      <c r="CA110" s="178">
        <f t="shared" si="87"/>
        <v>0</v>
      </c>
      <c r="CB110" s="178">
        <f t="shared" si="88"/>
        <v>-4.570981576888869E-2</v>
      </c>
      <c r="CC110" s="178">
        <f t="shared" si="89"/>
        <v>-7.0695936192908728E-3</v>
      </c>
      <c r="CD110" s="178">
        <f t="shared" si="90"/>
        <v>-3.1775020727617481E-2</v>
      </c>
      <c r="CE110" s="178">
        <f t="shared" si="91"/>
        <v>-4.2776878743436615E-2</v>
      </c>
      <c r="CF110" s="178">
        <f t="shared" si="92"/>
        <v>-6.6478384581148495E-3</v>
      </c>
      <c r="CG110" s="178">
        <f t="shared" si="92"/>
        <v>-2.2733472765304797E-4</v>
      </c>
    </row>
    <row r="111" spans="1:85" ht="15">
      <c r="A111" s="170">
        <v>38989</v>
      </c>
      <c r="B111" s="171"/>
      <c r="C111" s="172">
        <f t="shared" ca="1" si="72"/>
        <v>182.71443758014414</v>
      </c>
      <c r="D111" s="182">
        <v>238.52997279864908</v>
      </c>
      <c r="E111" s="173">
        <v>175.19400000000175</v>
      </c>
      <c r="F111" s="173">
        <v>175.19400000000175</v>
      </c>
      <c r="G111" s="173">
        <v>175.43767841657061</v>
      </c>
      <c r="H111" s="176">
        <v>139.22400000000206</v>
      </c>
      <c r="I111" s="176">
        <v>160.46039568855457</v>
      </c>
      <c r="J111" s="176">
        <v>243.38194621821577</v>
      </c>
      <c r="K111" s="176">
        <v>180.5314794626764</v>
      </c>
      <c r="L111" s="176">
        <v>187.4837197342211</v>
      </c>
      <c r="M111" s="176">
        <v>267.90905421935344</v>
      </c>
      <c r="N111" s="176">
        <v>199.00504503354503</v>
      </c>
      <c r="O111" s="176">
        <v>195.09468845297482</v>
      </c>
      <c r="P111" s="176">
        <v>343.75502702985278</v>
      </c>
      <c r="Q111" s="173">
        <v>170.19320429807664</v>
      </c>
      <c r="R111" s="173">
        <v>165.02407461109328</v>
      </c>
      <c r="S111" s="173">
        <v>147.85691815222125</v>
      </c>
      <c r="T111" s="173">
        <v>132.81822572634206</v>
      </c>
      <c r="U111" s="173">
        <v>219.85</v>
      </c>
      <c r="X111" s="174">
        <f>SUMPRODUCT($AD$2:$AP$2,'monthly price-series'!AD111:AP111)</f>
        <v>0</v>
      </c>
      <c r="Y111" s="175">
        <f ca="1">SUMPRODUCT($AA$3:$AQ$3,'monthly price-series'!AA111:AQ111)</f>
        <v>4.7655674753239279E-3</v>
      </c>
      <c r="Z111" s="184">
        <f t="shared" si="54"/>
        <v>1.5864428561473628E-2</v>
      </c>
      <c r="AA111" s="173">
        <f t="shared" si="75"/>
        <v>2.9252989701345814E-3</v>
      </c>
      <c r="AB111" s="173">
        <f t="shared" si="75"/>
        <v>2.9252989701345814E-3</v>
      </c>
      <c r="AC111" s="173">
        <f t="shared" si="75"/>
        <v>-4.5190550805354422E-3</v>
      </c>
      <c r="AD111" s="173">
        <f t="shared" si="75"/>
        <v>5.9319523420736132E-3</v>
      </c>
      <c r="AE111" s="173">
        <f t="shared" si="75"/>
        <v>1.2681949898744837E-2</v>
      </c>
      <c r="AF111" s="173">
        <f t="shared" si="75"/>
        <v>2.5246705975309112E-3</v>
      </c>
      <c r="AG111" s="173">
        <f t="shared" si="75"/>
        <v>1.7414567847905432E-2</v>
      </c>
      <c r="AH111" s="173">
        <f t="shared" si="93"/>
        <v>1.7954607418861283E-2</v>
      </c>
      <c r="AI111" s="173">
        <f t="shared" si="93"/>
        <v>1.7562239917374801E-2</v>
      </c>
      <c r="AJ111" s="173">
        <f t="shared" si="93"/>
        <v>2.298225122642554E-2</v>
      </c>
      <c r="AK111" s="173">
        <f t="shared" si="93"/>
        <v>2.1365591261455496E-2</v>
      </c>
      <c r="AL111" s="173">
        <f t="shared" si="93"/>
        <v>-8.4000407028017171E-2</v>
      </c>
      <c r="AM111" s="173">
        <f t="shared" si="93"/>
        <v>1.4306518439513825E-3</v>
      </c>
      <c r="AN111" s="173">
        <f t="shared" si="93"/>
        <v>-1.093333333333329E-2</v>
      </c>
      <c r="AO111" s="173">
        <f t="shared" si="93"/>
        <v>-3.2276589304063106E-3</v>
      </c>
      <c r="AP111" s="173">
        <f t="shared" si="93"/>
        <v>-1.1399999999999514E-3</v>
      </c>
      <c r="AQ111" s="173">
        <f t="shared" si="73"/>
        <v>-1.8190913638633884E-4</v>
      </c>
      <c r="AS111" s="177"/>
      <c r="AT111" s="177">
        <f ca="1">MAX(C$7:C111)</f>
        <v>182.71443758014414</v>
      </c>
      <c r="AU111" s="177"/>
      <c r="AV111" s="173">
        <f>MAX(E$7:E111)</f>
        <v>175.19400000000175</v>
      </c>
      <c r="AW111" s="173">
        <f>MAX(F$7:F111)</f>
        <v>175.19400000000175</v>
      </c>
      <c r="AX111" s="173">
        <f>MAX(G$7:G111)</f>
        <v>176.23408997624128</v>
      </c>
      <c r="AY111" s="173">
        <f>MAX(H$7:H111)</f>
        <v>139.22400000000206</v>
      </c>
      <c r="AZ111" s="173">
        <f>MAX(I$7:I111)</f>
        <v>160.46039568855457</v>
      </c>
      <c r="BA111" s="173">
        <f>MAX(J$7:J111)</f>
        <v>243.38194621821577</v>
      </c>
      <c r="BB111" s="173">
        <f>MAX(K$7:K111)</f>
        <v>180.5314794626764</v>
      </c>
      <c r="BC111" s="173">
        <f>MAX(L$7:L111)</f>
        <v>200.82867346420102</v>
      </c>
      <c r="BD111" s="173">
        <f>MAX(M$7:M111)</f>
        <v>271.32293332994249</v>
      </c>
      <c r="BE111" s="173">
        <f>MAX(N$7:N111)</f>
        <v>199.00504503354503</v>
      </c>
      <c r="BF111" s="173">
        <f>MAX(O$7:O111)</f>
        <v>195.09468845297482</v>
      </c>
      <c r="BG111" s="173">
        <f>MAX(P$7:P111)</f>
        <v>393.25415554478832</v>
      </c>
      <c r="BH111" s="173">
        <f>MAX(Q$7:Q111)</f>
        <v>171.16009725574946</v>
      </c>
      <c r="BI111" s="173">
        <f>MAX(R$7:R111)</f>
        <v>172.32387727193648</v>
      </c>
      <c r="BJ111" s="173">
        <f>MAX(S$7:S111)</f>
        <v>154.96459695703484</v>
      </c>
      <c r="BK111" s="173">
        <f>MAX(T$7:T111)</f>
        <v>133.85968889909154</v>
      </c>
      <c r="BL111" s="173">
        <v>219.89</v>
      </c>
      <c r="BO111" s="178"/>
      <c r="BP111" s="178">
        <f t="shared" ca="1" si="76"/>
        <v>0</v>
      </c>
      <c r="BQ111" s="178">
        <f t="shared" si="77"/>
        <v>0</v>
      </c>
      <c r="BR111" s="178">
        <f t="shared" si="78"/>
        <v>0</v>
      </c>
      <c r="BS111" s="178">
        <f t="shared" si="79"/>
        <v>-4.5190550805354422E-3</v>
      </c>
      <c r="BT111" s="178">
        <f t="shared" si="80"/>
        <v>0</v>
      </c>
      <c r="BU111" s="178">
        <f t="shared" si="81"/>
        <v>0</v>
      </c>
      <c r="BV111" s="178">
        <f t="shared" si="82"/>
        <v>0</v>
      </c>
      <c r="BW111" s="178">
        <f t="shared" si="83"/>
        <v>0</v>
      </c>
      <c r="BX111" s="178">
        <f t="shared" si="84"/>
        <v>-6.6449444194325885E-2</v>
      </c>
      <c r="BY111" s="178">
        <f t="shared" si="85"/>
        <v>-1.2582346315847912E-2</v>
      </c>
      <c r="BZ111" s="178">
        <f t="shared" si="86"/>
        <v>0</v>
      </c>
      <c r="CA111" s="178">
        <f t="shared" si="87"/>
        <v>0</v>
      </c>
      <c r="CB111" s="178">
        <f t="shared" si="88"/>
        <v>-0.12587057966714355</v>
      </c>
      <c r="CC111" s="178">
        <f t="shared" si="89"/>
        <v>-5.6490559024869151E-3</v>
      </c>
      <c r="CD111" s="178">
        <f t="shared" si="90"/>
        <v>-4.2360947167662158E-2</v>
      </c>
      <c r="CE111" s="178">
        <f t="shared" si="91"/>
        <v>-4.5866468499151762E-2</v>
      </c>
      <c r="CF111" s="178">
        <f t="shared" si="92"/>
        <v>-7.7802599222725503E-3</v>
      </c>
      <c r="CG111" s="178">
        <f t="shared" si="92"/>
        <v>-1.8190913638633884E-4</v>
      </c>
    </row>
    <row r="112" spans="1:85" ht="15">
      <c r="A112" s="170">
        <v>39021</v>
      </c>
      <c r="B112" s="171"/>
      <c r="C112" s="172">
        <f t="shared" ca="1" si="72"/>
        <v>184.13234410835588</v>
      </c>
      <c r="D112" s="182">
        <v>240.35746074202143</v>
      </c>
      <c r="E112" s="173">
        <v>172.93200000000178</v>
      </c>
      <c r="F112" s="173">
        <v>172.93200000000178</v>
      </c>
      <c r="G112" s="173">
        <v>173.45300677090648</v>
      </c>
      <c r="H112" s="176">
        <v>141.21200000000209</v>
      </c>
      <c r="I112" s="176">
        <v>162.5921855056018</v>
      </c>
      <c r="J112" s="176">
        <v>249.84568518511102</v>
      </c>
      <c r="K112" s="176">
        <v>186.84234458798795</v>
      </c>
      <c r="L112" s="176">
        <v>194.91225375048532</v>
      </c>
      <c r="M112" s="176">
        <v>283.07484551153465</v>
      </c>
      <c r="N112" s="176">
        <v>203.59729591616167</v>
      </c>
      <c r="O112" s="176">
        <v>199.59697227145685</v>
      </c>
      <c r="P112" s="176">
        <v>335.63705963475593</v>
      </c>
      <c r="Q112" s="173">
        <v>171.05595691465714</v>
      </c>
      <c r="R112" s="173">
        <v>166.35031809071776</v>
      </c>
      <c r="S112" s="173">
        <v>148.79628019590663</v>
      </c>
      <c r="T112" s="173">
        <v>133.28043315186972</v>
      </c>
      <c r="U112" s="173">
        <v>221.48</v>
      </c>
      <c r="X112" s="174">
        <f>SUMPRODUCT($AD$2:$AP$2,'monthly price-series'!AD112:AP112)</f>
        <v>0</v>
      </c>
      <c r="Y112" s="175">
        <f ca="1">SUMPRODUCT($AA$3:$AQ$3,'monthly price-series'!AA112:AQ112)</f>
        <v>7.7602325628472893E-3</v>
      </c>
      <c r="Z112" s="184">
        <f t="shared" si="54"/>
        <v>7.6614604107425486E-3</v>
      </c>
      <c r="AA112" s="173">
        <f t="shared" si="75"/>
        <v>-1.2911401075379005E-2</v>
      </c>
      <c r="AB112" s="173">
        <f t="shared" si="75"/>
        <v>-1.2911401075379005E-2</v>
      </c>
      <c r="AC112" s="173">
        <f t="shared" si="75"/>
        <v>-1.1312687579868612E-2</v>
      </c>
      <c r="AD112" s="173">
        <f t="shared" si="75"/>
        <v>1.4279147273458588E-2</v>
      </c>
      <c r="AE112" s="173">
        <f t="shared" si="75"/>
        <v>1.328545780969486E-2</v>
      </c>
      <c r="AF112" s="173">
        <f t="shared" si="75"/>
        <v>2.6558005091716515E-2</v>
      </c>
      <c r="AG112" s="173">
        <f t="shared" si="75"/>
        <v>3.495714511449665E-2</v>
      </c>
      <c r="AH112" s="173">
        <f t="shared" si="93"/>
        <v>3.9622288414135322E-2</v>
      </c>
      <c r="AI112" s="173">
        <f t="shared" si="93"/>
        <v>5.660798339336473E-2</v>
      </c>
      <c r="AJ112" s="173">
        <f t="shared" si="93"/>
        <v>2.3076052578679864E-2</v>
      </c>
      <c r="AK112" s="173">
        <f t="shared" si="93"/>
        <v>2.3077428986833987E-2</v>
      </c>
      <c r="AL112" s="173">
        <f t="shared" si="93"/>
        <v>-2.361555979337537E-2</v>
      </c>
      <c r="AM112" s="173">
        <f t="shared" si="93"/>
        <v>5.0692542051766166E-3</v>
      </c>
      <c r="AN112" s="173">
        <f t="shared" si="93"/>
        <v>8.0366666666666312E-3</v>
      </c>
      <c r="AO112" s="173">
        <f t="shared" si="93"/>
        <v>6.3531828975245414E-3</v>
      </c>
      <c r="AP112" s="173">
        <f t="shared" si="93"/>
        <v>3.4799999999998586E-3</v>
      </c>
      <c r="AQ112" s="173">
        <f t="shared" si="73"/>
        <v>7.4141460086422353E-3</v>
      </c>
      <c r="AS112" s="177"/>
      <c r="AT112" s="177">
        <f ca="1">MAX(C$7:C112)</f>
        <v>184.13234410835588</v>
      </c>
      <c r="AU112" s="177"/>
      <c r="AV112" s="173">
        <f>MAX(E$7:E112)</f>
        <v>175.19400000000175</v>
      </c>
      <c r="AW112" s="173">
        <f>MAX(F$7:F112)</f>
        <v>175.19400000000175</v>
      </c>
      <c r="AX112" s="173">
        <f>MAX(G$7:G112)</f>
        <v>176.23408997624128</v>
      </c>
      <c r="AY112" s="173">
        <f>MAX(H$7:H112)</f>
        <v>141.21200000000209</v>
      </c>
      <c r="AZ112" s="173">
        <f>MAX(I$7:I112)</f>
        <v>162.5921855056018</v>
      </c>
      <c r="BA112" s="173">
        <f>MAX(J$7:J112)</f>
        <v>249.84568518511102</v>
      </c>
      <c r="BB112" s="173">
        <f>MAX(K$7:K112)</f>
        <v>186.84234458798795</v>
      </c>
      <c r="BC112" s="173">
        <f>MAX(L$7:L112)</f>
        <v>200.82867346420102</v>
      </c>
      <c r="BD112" s="173">
        <f>MAX(M$7:M112)</f>
        <v>283.07484551153465</v>
      </c>
      <c r="BE112" s="173">
        <f>MAX(N$7:N112)</f>
        <v>203.59729591616167</v>
      </c>
      <c r="BF112" s="173">
        <f>MAX(O$7:O112)</f>
        <v>199.59697227145685</v>
      </c>
      <c r="BG112" s="173">
        <f>MAX(P$7:P112)</f>
        <v>393.25415554478832</v>
      </c>
      <c r="BH112" s="173">
        <f>MAX(Q$7:Q112)</f>
        <v>171.16009725574946</v>
      </c>
      <c r="BI112" s="173">
        <f>MAX(R$7:R112)</f>
        <v>172.32387727193648</v>
      </c>
      <c r="BJ112" s="173">
        <f>MAX(S$7:S112)</f>
        <v>154.96459695703484</v>
      </c>
      <c r="BK112" s="173">
        <f>MAX(T$7:T112)</f>
        <v>133.85968889909154</v>
      </c>
      <c r="BL112" s="173">
        <v>219.85</v>
      </c>
      <c r="BO112" s="178"/>
      <c r="BP112" s="178">
        <f t="shared" ca="1" si="76"/>
        <v>0</v>
      </c>
      <c r="BQ112" s="178">
        <f t="shared" si="77"/>
        <v>-1.2911401075379005E-2</v>
      </c>
      <c r="BR112" s="178">
        <f t="shared" si="78"/>
        <v>-1.2911401075379005E-2</v>
      </c>
      <c r="BS112" s="178">
        <f t="shared" si="79"/>
        <v>-1.5780620002121739E-2</v>
      </c>
      <c r="BT112" s="178">
        <f t="shared" si="80"/>
        <v>0</v>
      </c>
      <c r="BU112" s="178">
        <f t="shared" si="81"/>
        <v>0</v>
      </c>
      <c r="BV112" s="178">
        <f t="shared" si="82"/>
        <v>0</v>
      </c>
      <c r="BW112" s="178">
        <f t="shared" si="83"/>
        <v>0</v>
      </c>
      <c r="BX112" s="178">
        <f t="shared" si="84"/>
        <v>-2.9460034823017126E-2</v>
      </c>
      <c r="BY112" s="178">
        <f t="shared" si="85"/>
        <v>0</v>
      </c>
      <c r="BZ112" s="178">
        <f t="shared" si="86"/>
        <v>0</v>
      </c>
      <c r="CA112" s="178">
        <f t="shared" si="87"/>
        <v>0</v>
      </c>
      <c r="CB112" s="178">
        <f t="shared" si="88"/>
        <v>-0.14651363526016267</v>
      </c>
      <c r="CC112" s="178">
        <f t="shared" si="89"/>
        <v>-6.0843819769925886E-4</v>
      </c>
      <c r="CD112" s="178">
        <f t="shared" si="90"/>
        <v>-3.4664721313066298E-2</v>
      </c>
      <c r="CE112" s="178">
        <f t="shared" si="91"/>
        <v>-3.9804683664865885E-2</v>
      </c>
      <c r="CF112" s="178">
        <f t="shared" si="92"/>
        <v>-4.3273352268021984E-3</v>
      </c>
      <c r="CG112" s="178">
        <f t="shared" si="92"/>
        <v>7.4141460086422353E-3</v>
      </c>
    </row>
    <row r="113" spans="1:85" ht="15">
      <c r="A113" s="170">
        <v>39051</v>
      </c>
      <c r="B113" s="171"/>
      <c r="C113" s="172">
        <f t="shared" ca="1" si="72"/>
        <v>185.80312605006671</v>
      </c>
      <c r="D113" s="182">
        <v>231.69932287194888</v>
      </c>
      <c r="E113" s="173">
        <v>172.96800000000184</v>
      </c>
      <c r="F113" s="173">
        <v>172.96800000000184</v>
      </c>
      <c r="G113" s="173">
        <v>174.48345213658766</v>
      </c>
      <c r="H113" s="176">
        <v>142.59900000000212</v>
      </c>
      <c r="I113" s="176">
        <v>164.89239115019129</v>
      </c>
      <c r="J113" s="176">
        <v>254.29202620616019</v>
      </c>
      <c r="K113" s="176">
        <v>188.37426821665946</v>
      </c>
      <c r="L113" s="176">
        <v>201.73650688596894</v>
      </c>
      <c r="M113" s="176">
        <v>290.69805001769339</v>
      </c>
      <c r="N113" s="176">
        <v>206.20661696429815</v>
      </c>
      <c r="O113" s="176">
        <v>200.51483920568131</v>
      </c>
      <c r="P113" s="176">
        <v>352.26229195977277</v>
      </c>
      <c r="Q113" s="173">
        <v>170.73961428857763</v>
      </c>
      <c r="R113" s="173">
        <v>169.71669402781359</v>
      </c>
      <c r="S113" s="173">
        <v>151.93415281123842</v>
      </c>
      <c r="T113" s="173">
        <v>133.49368184491271</v>
      </c>
      <c r="U113" s="173">
        <v>224.06</v>
      </c>
      <c r="X113" s="174">
        <f>SUMPRODUCT($AD$2:$AP$2,'monthly price-series'!AD113:AP113)</f>
        <v>0</v>
      </c>
      <c r="Y113" s="175">
        <f ca="1">SUMPRODUCT($AA$3:$AQ$3,'monthly price-series'!AA113:AQ113)</f>
        <v>9.073810197776172E-3</v>
      </c>
      <c r="Z113" s="184">
        <f t="shared" si="54"/>
        <v>-3.602192269523697E-2</v>
      </c>
      <c r="AA113" s="173">
        <f t="shared" si="75"/>
        <v>2.0817431129032125E-4</v>
      </c>
      <c r="AB113" s="173">
        <f t="shared" si="75"/>
        <v>2.0817431129032125E-4</v>
      </c>
      <c r="AC113" s="173">
        <f t="shared" si="75"/>
        <v>5.9407754576556154E-3</v>
      </c>
      <c r="AD113" s="173">
        <f t="shared" si="75"/>
        <v>9.8221114352888446E-3</v>
      </c>
      <c r="AE113" s="173">
        <f t="shared" si="75"/>
        <v>1.4147086081884502E-2</v>
      </c>
      <c r="AF113" s="173">
        <f t="shared" si="75"/>
        <v>1.7796349045431238E-2</v>
      </c>
      <c r="AG113" s="173">
        <f t="shared" si="75"/>
        <v>8.1990173696952946E-3</v>
      </c>
      <c r="AH113" s="173">
        <f t="shared" si="93"/>
        <v>3.5011924618241833E-2</v>
      </c>
      <c r="AI113" s="173">
        <f t="shared" si="93"/>
        <v>2.6929996172507367E-2</v>
      </c>
      <c r="AJ113" s="173">
        <f t="shared" si="93"/>
        <v>1.2816088919034361E-2</v>
      </c>
      <c r="AK113" s="173">
        <f t="shared" si="93"/>
        <v>4.5986014906886528E-3</v>
      </c>
      <c r="AL113" s="173">
        <f t="shared" si="93"/>
        <v>4.953336304134176E-2</v>
      </c>
      <c r="AM113" s="173">
        <f t="shared" si="93"/>
        <v>-1.8493517079755757E-3</v>
      </c>
      <c r="AN113" s="173">
        <f t="shared" si="93"/>
        <v>2.0236666666666663E-2</v>
      </c>
      <c r="AO113" s="173">
        <f t="shared" si="93"/>
        <v>2.108838077941487E-2</v>
      </c>
      <c r="AP113" s="173">
        <f t="shared" si="93"/>
        <v>1.6000000000000567E-3</v>
      </c>
      <c r="AQ113" s="173">
        <f t="shared" si="73"/>
        <v>1.1648907350550897E-2</v>
      </c>
      <c r="AS113" s="177"/>
      <c r="AT113" s="177">
        <f ca="1">MAX(C$7:C113)</f>
        <v>185.80312605006671</v>
      </c>
      <c r="AU113" s="177"/>
      <c r="AV113" s="173">
        <f>MAX(E$7:E113)</f>
        <v>175.19400000000175</v>
      </c>
      <c r="AW113" s="173">
        <f>MAX(F$7:F113)</f>
        <v>175.19400000000175</v>
      </c>
      <c r="AX113" s="173">
        <f>MAX(G$7:G113)</f>
        <v>176.23408997624128</v>
      </c>
      <c r="AY113" s="173">
        <f>MAX(H$7:H113)</f>
        <v>142.59900000000212</v>
      </c>
      <c r="AZ113" s="173">
        <f>MAX(I$7:I113)</f>
        <v>164.89239115019129</v>
      </c>
      <c r="BA113" s="173">
        <f>MAX(J$7:J113)</f>
        <v>254.29202620616019</v>
      </c>
      <c r="BB113" s="173">
        <f>MAX(K$7:K113)</f>
        <v>188.37426821665946</v>
      </c>
      <c r="BC113" s="173">
        <f>MAX(L$7:L113)</f>
        <v>201.73650688596894</v>
      </c>
      <c r="BD113" s="173">
        <f>MAX(M$7:M113)</f>
        <v>290.69805001769339</v>
      </c>
      <c r="BE113" s="173">
        <f>MAX(N$7:N113)</f>
        <v>206.20661696429815</v>
      </c>
      <c r="BF113" s="173">
        <f>MAX(O$7:O113)</f>
        <v>200.51483920568131</v>
      </c>
      <c r="BG113" s="173">
        <f>MAX(P$7:P113)</f>
        <v>393.25415554478832</v>
      </c>
      <c r="BH113" s="173">
        <f>MAX(Q$7:Q113)</f>
        <v>171.16009725574946</v>
      </c>
      <c r="BI113" s="173">
        <f>MAX(R$7:R113)</f>
        <v>172.32387727193648</v>
      </c>
      <c r="BJ113" s="173">
        <f>MAX(S$7:S113)</f>
        <v>154.96459695703484</v>
      </c>
      <c r="BK113" s="173">
        <f>MAX(T$7:T113)</f>
        <v>133.85968889909154</v>
      </c>
      <c r="BL113" s="173">
        <v>221.48</v>
      </c>
      <c r="BO113" s="178"/>
      <c r="BP113" s="178">
        <f t="shared" ca="1" si="76"/>
        <v>0</v>
      </c>
      <c r="BQ113" s="178">
        <f t="shared" si="77"/>
        <v>-1.2705914586115344E-2</v>
      </c>
      <c r="BR113" s="178">
        <f t="shared" si="78"/>
        <v>-1.2705914586115344E-2</v>
      </c>
      <c r="BS113" s="178">
        <f t="shared" si="79"/>
        <v>-9.9335936644813164E-3</v>
      </c>
      <c r="BT113" s="178">
        <f t="shared" si="80"/>
        <v>0</v>
      </c>
      <c r="BU113" s="178">
        <f t="shared" si="81"/>
        <v>0</v>
      </c>
      <c r="BV113" s="178">
        <f t="shared" si="82"/>
        <v>0</v>
      </c>
      <c r="BW113" s="178">
        <f t="shared" si="83"/>
        <v>0</v>
      </c>
      <c r="BX113" s="178">
        <f t="shared" si="84"/>
        <v>0</v>
      </c>
      <c r="BY113" s="178">
        <f t="shared" si="85"/>
        <v>0</v>
      </c>
      <c r="BZ113" s="178">
        <f t="shared" si="86"/>
        <v>0</v>
      </c>
      <c r="CA113" s="178">
        <f t="shared" si="87"/>
        <v>0</v>
      </c>
      <c r="CB113" s="178">
        <f t="shared" si="88"/>
        <v>-0.10423758530466927</v>
      </c>
      <c r="CC113" s="178">
        <f t="shared" si="89"/>
        <v>-2.4566646894547219E-3</v>
      </c>
      <c r="CD113" s="178">
        <f t="shared" si="90"/>
        <v>-1.5129553056705056E-2</v>
      </c>
      <c r="CE113" s="178">
        <f t="shared" si="91"/>
        <v>-1.9555719211379857E-2</v>
      </c>
      <c r="CF113" s="178">
        <f t="shared" si="92"/>
        <v>-2.7342589631650259E-3</v>
      </c>
      <c r="CG113" s="178">
        <f t="shared" si="92"/>
        <v>1.1648907350550897E-2</v>
      </c>
    </row>
    <row r="114" spans="1:85" ht="15">
      <c r="A114" s="170">
        <v>39080</v>
      </c>
      <c r="B114" s="171"/>
      <c r="C114" s="172">
        <f t="shared" ca="1" si="72"/>
        <v>188.24140296082075</v>
      </c>
      <c r="D114" s="182">
        <v>226.81016733280407</v>
      </c>
      <c r="E114" s="173">
        <v>174.67900000000182</v>
      </c>
      <c r="F114" s="173">
        <v>174.67900000000182</v>
      </c>
      <c r="G114" s="173">
        <v>175.67571653274604</v>
      </c>
      <c r="H114" s="176">
        <v>143.51700000000218</v>
      </c>
      <c r="I114" s="176">
        <v>166.35229045525438</v>
      </c>
      <c r="J114" s="176">
        <v>256.89350508067031</v>
      </c>
      <c r="K114" s="176">
        <v>193.00723593460935</v>
      </c>
      <c r="L114" s="176">
        <v>211.74709406213623</v>
      </c>
      <c r="M114" s="176">
        <v>296.72587552493911</v>
      </c>
      <c r="N114" s="176">
        <v>213.15726466645307</v>
      </c>
      <c r="O114" s="176">
        <v>204.49664003226945</v>
      </c>
      <c r="P114" s="176">
        <v>336.61825914350595</v>
      </c>
      <c r="Q114" s="173">
        <v>172.79714855902878</v>
      </c>
      <c r="R114" s="173">
        <v>171.30637372854079</v>
      </c>
      <c r="S114" s="173">
        <v>151.86701795417807</v>
      </c>
      <c r="T114" s="173">
        <v>134.16115025413725</v>
      </c>
      <c r="U114" s="173">
        <v>225.67</v>
      </c>
      <c r="X114" s="174">
        <f>SUMPRODUCT($AD$2:$AP$2,'monthly price-series'!AD114:AP114)</f>
        <v>0</v>
      </c>
      <c r="Y114" s="175">
        <f ca="1">SUMPRODUCT($AA$3:$AQ$3,'monthly price-series'!AA114:AQ114)</f>
        <v>1.3122905747544013E-2</v>
      </c>
      <c r="Z114" s="184">
        <f t="shared" si="54"/>
        <v>-2.1101294032899932E-2</v>
      </c>
      <c r="AA114" s="173">
        <f t="shared" si="75"/>
        <v>9.8920031450902262E-3</v>
      </c>
      <c r="AB114" s="173">
        <f t="shared" si="75"/>
        <v>9.8920031450902262E-3</v>
      </c>
      <c r="AC114" s="173">
        <f t="shared" si="75"/>
        <v>6.8331087077819876E-3</v>
      </c>
      <c r="AD114" s="173">
        <f t="shared" si="75"/>
        <v>6.4376328024744181E-3</v>
      </c>
      <c r="AE114" s="173">
        <f t="shared" si="75"/>
        <v>8.8536487031311752E-3</v>
      </c>
      <c r="AF114" s="173">
        <f t="shared" si="75"/>
        <v>1.0230280962097667E-2</v>
      </c>
      <c r="AG114" s="173">
        <f t="shared" si="75"/>
        <v>2.45944828973205E-2</v>
      </c>
      <c r="AH114" s="173">
        <f t="shared" si="93"/>
        <v>4.9622090372694674E-2</v>
      </c>
      <c r="AI114" s="173">
        <f t="shared" si="93"/>
        <v>2.0735692953147908E-2</v>
      </c>
      <c r="AJ114" s="173">
        <f t="shared" si="93"/>
        <v>3.3707200110645985E-2</v>
      </c>
      <c r="AK114" s="173">
        <f t="shared" si="93"/>
        <v>1.9857886041559976E-2</v>
      </c>
      <c r="AL114" s="173">
        <f t="shared" si="93"/>
        <v>-4.4410182904428823E-2</v>
      </c>
      <c r="AM114" s="173">
        <f t="shared" si="93"/>
        <v>1.2050714059676804E-2</v>
      </c>
      <c r="AN114" s="173">
        <f t="shared" si="93"/>
        <v>9.3666666666667574E-3</v>
      </c>
      <c r="AO114" s="173">
        <f t="shared" si="93"/>
        <v>-4.4186811074505705E-4</v>
      </c>
      <c r="AP114" s="173">
        <f t="shared" si="93"/>
        <v>4.9999999999998232E-3</v>
      </c>
      <c r="AQ114" s="173">
        <f t="shared" si="73"/>
        <v>7.1855752923323446E-3</v>
      </c>
      <c r="AS114" s="177"/>
      <c r="AT114" s="177">
        <f ca="1">MAX(C$7:C114)</f>
        <v>188.24140296082075</v>
      </c>
      <c r="AU114" s="177"/>
      <c r="AV114" s="173">
        <f>MAX(E$7:E114)</f>
        <v>175.19400000000175</v>
      </c>
      <c r="AW114" s="173">
        <f>MAX(F$7:F114)</f>
        <v>175.19400000000175</v>
      </c>
      <c r="AX114" s="173">
        <f>MAX(G$7:G114)</f>
        <v>176.23408997624128</v>
      </c>
      <c r="AY114" s="173">
        <f>MAX(H$7:H114)</f>
        <v>143.51700000000218</v>
      </c>
      <c r="AZ114" s="173">
        <f>MAX(I$7:I114)</f>
        <v>166.35229045525438</v>
      </c>
      <c r="BA114" s="173">
        <f>MAX(J$7:J114)</f>
        <v>256.89350508067031</v>
      </c>
      <c r="BB114" s="173">
        <f>MAX(K$7:K114)</f>
        <v>193.00723593460935</v>
      </c>
      <c r="BC114" s="173">
        <f>MAX(L$7:L114)</f>
        <v>211.74709406213623</v>
      </c>
      <c r="BD114" s="173">
        <f>MAX(M$7:M114)</f>
        <v>296.72587552493911</v>
      </c>
      <c r="BE114" s="173">
        <f>MAX(N$7:N114)</f>
        <v>213.15726466645307</v>
      </c>
      <c r="BF114" s="173">
        <f>MAX(O$7:O114)</f>
        <v>204.49664003226945</v>
      </c>
      <c r="BG114" s="173">
        <f>MAX(P$7:P114)</f>
        <v>393.25415554478832</v>
      </c>
      <c r="BH114" s="173">
        <f>MAX(Q$7:Q114)</f>
        <v>172.79714855902878</v>
      </c>
      <c r="BI114" s="173">
        <f>MAX(R$7:R114)</f>
        <v>172.32387727193648</v>
      </c>
      <c r="BJ114" s="173">
        <f>MAX(S$7:S114)</f>
        <v>154.96459695703484</v>
      </c>
      <c r="BK114" s="173">
        <f>MAX(T$7:T114)</f>
        <v>134.16115025413725</v>
      </c>
      <c r="BL114" s="173">
        <v>224.06</v>
      </c>
      <c r="BO114" s="178"/>
      <c r="BP114" s="178">
        <f t="shared" ca="1" si="76"/>
        <v>0</v>
      </c>
      <c r="BQ114" s="178">
        <f t="shared" si="77"/>
        <v>-2.9395983880722192E-3</v>
      </c>
      <c r="BR114" s="178">
        <f t="shared" si="78"/>
        <v>-2.9395983880722192E-3</v>
      </c>
      <c r="BS114" s="178">
        <f t="shared" si="79"/>
        <v>-3.168362282067664E-3</v>
      </c>
      <c r="BT114" s="178">
        <f t="shared" si="80"/>
        <v>0</v>
      </c>
      <c r="BU114" s="178">
        <f t="shared" si="81"/>
        <v>0</v>
      </c>
      <c r="BV114" s="178">
        <f t="shared" si="82"/>
        <v>0</v>
      </c>
      <c r="BW114" s="178">
        <f t="shared" si="83"/>
        <v>0</v>
      </c>
      <c r="BX114" s="178">
        <f t="shared" si="84"/>
        <v>0</v>
      </c>
      <c r="BY114" s="178">
        <f t="shared" si="85"/>
        <v>0</v>
      </c>
      <c r="BZ114" s="178">
        <f t="shared" si="86"/>
        <v>0</v>
      </c>
      <c r="CA114" s="178">
        <f t="shared" si="87"/>
        <v>0</v>
      </c>
      <c r="CB114" s="178">
        <f t="shared" si="88"/>
        <v>-0.14401855798020172</v>
      </c>
      <c r="CC114" s="178">
        <f t="shared" si="89"/>
        <v>0</v>
      </c>
      <c r="CD114" s="178">
        <f t="shared" si="90"/>
        <v>-5.9045998703361035E-3</v>
      </c>
      <c r="CE114" s="178">
        <f t="shared" si="91"/>
        <v>-1.9988946273422722E-2</v>
      </c>
      <c r="CF114" s="178">
        <f t="shared" si="92"/>
        <v>0</v>
      </c>
      <c r="CG114" s="178">
        <f t="shared" si="92"/>
        <v>7.1855752923323446E-3</v>
      </c>
    </row>
    <row r="115" spans="1:85" ht="15">
      <c r="A115" s="170">
        <v>39113</v>
      </c>
      <c r="B115" s="171"/>
      <c r="C115" s="172">
        <f t="shared" ca="1" si="72"/>
        <v>188.59206254356533</v>
      </c>
      <c r="D115" s="182">
        <v>232.44262467181679</v>
      </c>
      <c r="E115" s="173">
        <v>173.38900000000191</v>
      </c>
      <c r="F115" s="173">
        <v>173.38900000000191</v>
      </c>
      <c r="G115" s="173">
        <v>175.39023094225595</v>
      </c>
      <c r="H115" s="176">
        <v>144.83600000000223</v>
      </c>
      <c r="I115" s="176">
        <v>167.82903134307162</v>
      </c>
      <c r="J115" s="176">
        <v>256.05842015081259</v>
      </c>
      <c r="K115" s="176">
        <v>197.0169222836636</v>
      </c>
      <c r="L115" s="176">
        <v>212.53918566893327</v>
      </c>
      <c r="M115" s="176">
        <v>303.61508197233746</v>
      </c>
      <c r="N115" s="176">
        <v>213.15290871446012</v>
      </c>
      <c r="O115" s="176">
        <v>208.63031848033012</v>
      </c>
      <c r="P115" s="176">
        <v>322.18136691205837</v>
      </c>
      <c r="Q115" s="173">
        <v>175.07603552100667</v>
      </c>
      <c r="R115" s="173">
        <v>171.37261219304918</v>
      </c>
      <c r="S115" s="173">
        <v>153.22035255853785</v>
      </c>
      <c r="T115" s="173">
        <v>134.85073856644351</v>
      </c>
      <c r="U115" s="173">
        <v>225.95</v>
      </c>
      <c r="X115" s="174">
        <f>SUMPRODUCT($AD$2:$AP$2,'monthly price-series'!AD115:AP115)</f>
        <v>0</v>
      </c>
      <c r="Y115" s="175">
        <f ca="1">SUMPRODUCT($AA$3:$AQ$3,'monthly price-series'!AA115:AQ115)</f>
        <v>1.8628185788519959E-3</v>
      </c>
      <c r="Z115" s="184">
        <f t="shared" si="54"/>
        <v>2.4833354717948227E-2</v>
      </c>
      <c r="AA115" s="173">
        <f t="shared" si="75"/>
        <v>-7.3849747250665128E-3</v>
      </c>
      <c r="AB115" s="173">
        <f t="shared" si="75"/>
        <v>-7.3849747250665128E-3</v>
      </c>
      <c r="AC115" s="173">
        <f t="shared" si="75"/>
        <v>-1.6250714448451866E-3</v>
      </c>
      <c r="AD115" s="173">
        <f t="shared" si="75"/>
        <v>9.190548854839671E-3</v>
      </c>
      <c r="AE115" s="173">
        <f t="shared" si="75"/>
        <v>8.8771899910476959E-3</v>
      </c>
      <c r="AF115" s="173">
        <f t="shared" si="75"/>
        <v>-3.2507047213804771E-3</v>
      </c>
      <c r="AG115" s="173">
        <f t="shared" si="75"/>
        <v>2.0774798051678884E-2</v>
      </c>
      <c r="AH115" s="173">
        <f t="shared" si="93"/>
        <v>3.7407436938171538E-3</v>
      </c>
      <c r="AI115" s="173">
        <f t="shared" si="93"/>
        <v>2.3217410464155253E-2</v>
      </c>
      <c r="AJ115" s="173">
        <f t="shared" si="93"/>
        <v>-2.0435390741971497E-5</v>
      </c>
      <c r="AK115" s="173">
        <f t="shared" si="93"/>
        <v>2.0213918661002802E-2</v>
      </c>
      <c r="AL115" s="173">
        <f t="shared" si="93"/>
        <v>-4.2888024755938448E-2</v>
      </c>
      <c r="AM115" s="173">
        <f t="shared" si="93"/>
        <v>1.3188220876222415E-2</v>
      </c>
      <c r="AN115" s="173">
        <f t="shared" si="93"/>
        <v>3.8666666666677433E-4</v>
      </c>
      <c r="AO115" s="173">
        <f t="shared" si="93"/>
        <v>8.9113134806408124E-3</v>
      </c>
      <c r="AP115" s="173">
        <f t="shared" si="93"/>
        <v>5.1399999999999293E-3</v>
      </c>
      <c r="AQ115" s="173">
        <f t="shared" si="73"/>
        <v>1.2407497673594238E-3</v>
      </c>
      <c r="AS115" s="177"/>
      <c r="AT115" s="177">
        <f ca="1">MAX(C$7:C115)</f>
        <v>188.59206254356533</v>
      </c>
      <c r="AU115" s="177"/>
      <c r="AV115" s="173">
        <f>MAX(E$7:E115)</f>
        <v>175.19400000000175</v>
      </c>
      <c r="AW115" s="173">
        <f>MAX(F$7:F115)</f>
        <v>175.19400000000175</v>
      </c>
      <c r="AX115" s="173">
        <f>MAX(G$7:G115)</f>
        <v>176.23408997624128</v>
      </c>
      <c r="AY115" s="173">
        <f>MAX(H$7:H115)</f>
        <v>144.83600000000223</v>
      </c>
      <c r="AZ115" s="173">
        <f>MAX(I$7:I115)</f>
        <v>167.82903134307162</v>
      </c>
      <c r="BA115" s="173">
        <f>MAX(J$7:J115)</f>
        <v>256.89350508067031</v>
      </c>
      <c r="BB115" s="173">
        <f>MAX(K$7:K115)</f>
        <v>197.0169222836636</v>
      </c>
      <c r="BC115" s="173">
        <f>MAX(L$7:L115)</f>
        <v>212.53918566893327</v>
      </c>
      <c r="BD115" s="173">
        <f>MAX(M$7:M115)</f>
        <v>303.61508197233746</v>
      </c>
      <c r="BE115" s="173">
        <f>MAX(N$7:N115)</f>
        <v>213.15726466645307</v>
      </c>
      <c r="BF115" s="173">
        <f>MAX(O$7:O115)</f>
        <v>208.63031848033012</v>
      </c>
      <c r="BG115" s="173">
        <f>MAX(P$7:P115)</f>
        <v>393.25415554478832</v>
      </c>
      <c r="BH115" s="173">
        <f>MAX(Q$7:Q115)</f>
        <v>175.07603552100667</v>
      </c>
      <c r="BI115" s="173">
        <f>MAX(R$7:R115)</f>
        <v>172.32387727193648</v>
      </c>
      <c r="BJ115" s="173">
        <f>MAX(S$7:S115)</f>
        <v>154.96459695703484</v>
      </c>
      <c r="BK115" s="173">
        <f>MAX(T$7:T115)</f>
        <v>134.85073856644351</v>
      </c>
      <c r="BL115" s="173">
        <v>225.67</v>
      </c>
      <c r="BO115" s="178"/>
      <c r="BP115" s="178">
        <f t="shared" ca="1" si="76"/>
        <v>0</v>
      </c>
      <c r="BQ115" s="178">
        <f t="shared" si="77"/>
        <v>-1.0302864253340972E-2</v>
      </c>
      <c r="BR115" s="178">
        <f t="shared" si="78"/>
        <v>-1.0302864253340972E-2</v>
      </c>
      <c r="BS115" s="178">
        <f t="shared" si="79"/>
        <v>-4.788284911841338E-3</v>
      </c>
      <c r="BT115" s="178">
        <f t="shared" si="80"/>
        <v>0</v>
      </c>
      <c r="BU115" s="178">
        <f t="shared" si="81"/>
        <v>0</v>
      </c>
      <c r="BV115" s="178">
        <f t="shared" si="82"/>
        <v>-3.2507047213804771E-3</v>
      </c>
      <c r="BW115" s="178">
        <f t="shared" si="83"/>
        <v>0</v>
      </c>
      <c r="BX115" s="178">
        <f t="shared" si="84"/>
        <v>0</v>
      </c>
      <c r="BY115" s="178">
        <f t="shared" si="85"/>
        <v>0</v>
      </c>
      <c r="BZ115" s="178">
        <f t="shared" si="86"/>
        <v>-2.0435390741971497E-5</v>
      </c>
      <c r="CA115" s="178">
        <f t="shared" si="87"/>
        <v>0</v>
      </c>
      <c r="CB115" s="178">
        <f t="shared" si="88"/>
        <v>-0.18072991125617072</v>
      </c>
      <c r="CC115" s="178">
        <f t="shared" si="89"/>
        <v>0</v>
      </c>
      <c r="CD115" s="178">
        <f t="shared" si="90"/>
        <v>-5.5202163156191928E-3</v>
      </c>
      <c r="CE115" s="178">
        <f t="shared" si="91"/>
        <v>-1.1255760559172066E-2</v>
      </c>
      <c r="CF115" s="178">
        <f t="shared" si="92"/>
        <v>0</v>
      </c>
      <c r="CG115" s="178">
        <f t="shared" si="92"/>
        <v>1.2407497673594238E-3</v>
      </c>
    </row>
    <row r="116" spans="1:85" ht="15">
      <c r="A116" s="170">
        <v>39141</v>
      </c>
      <c r="B116" s="171"/>
      <c r="C116" s="172">
        <f t="shared" ca="1" si="72"/>
        <v>188.81004395036817</v>
      </c>
      <c r="D116" s="182">
        <v>227.26809407895348</v>
      </c>
      <c r="E116" s="173">
        <v>173.36500000000194</v>
      </c>
      <c r="F116" s="173">
        <v>173.36500000000194</v>
      </c>
      <c r="G116" s="173">
        <v>175.31495629864733</v>
      </c>
      <c r="H116" s="176">
        <v>145.61900000000222</v>
      </c>
      <c r="I116" s="176">
        <v>170.14076017586123</v>
      </c>
      <c r="J116" s="176">
        <v>260.19180396496233</v>
      </c>
      <c r="K116" s="176">
        <v>194.66001100267991</v>
      </c>
      <c r="L116" s="176">
        <v>207.77974610615968</v>
      </c>
      <c r="M116" s="176">
        <v>301.50362459575729</v>
      </c>
      <c r="N116" s="176">
        <v>212.61957730517156</v>
      </c>
      <c r="O116" s="176">
        <v>206.64852709786388</v>
      </c>
      <c r="P116" s="176">
        <v>340.12087620068741</v>
      </c>
      <c r="Q116" s="173">
        <v>177.45906282407685</v>
      </c>
      <c r="R116" s="173">
        <v>171.18353107759617</v>
      </c>
      <c r="S116" s="173">
        <v>151.23685896050574</v>
      </c>
      <c r="T116" s="173">
        <v>134.72937290173371</v>
      </c>
      <c r="U116" s="173">
        <v>228.69</v>
      </c>
      <c r="X116" s="174">
        <f>SUMPRODUCT($AD$2:$AP$2,'monthly price-series'!AD116:AP116)</f>
        <v>0</v>
      </c>
      <c r="Y116" s="175">
        <f ca="1">SUMPRODUCT($AA$3:$AQ$3,'monthly price-series'!AA116:AQ116)</f>
        <v>1.1558355312673168E-3</v>
      </c>
      <c r="Z116" s="184">
        <f t="shared" si="54"/>
        <v>-2.2261539165500173E-2</v>
      </c>
      <c r="AA116" s="173">
        <f t="shared" si="75"/>
        <v>-1.3841708528206646E-4</v>
      </c>
      <c r="AB116" s="173">
        <f t="shared" si="75"/>
        <v>-1.3841708528206646E-4</v>
      </c>
      <c r="AC116" s="173">
        <f t="shared" si="75"/>
        <v>-4.2918378751325944E-4</v>
      </c>
      <c r="AD116" s="173">
        <f t="shared" si="75"/>
        <v>5.4061145019192397E-3</v>
      </c>
      <c r="AE116" s="173">
        <f t="shared" si="75"/>
        <v>1.3774308379722681E-2</v>
      </c>
      <c r="AF116" s="173">
        <f t="shared" si="75"/>
        <v>1.614234678053262E-2</v>
      </c>
      <c r="AG116" s="173">
        <f t="shared" si="75"/>
        <v>-1.1962989034973507E-2</v>
      </c>
      <c r="AH116" s="173">
        <f t="shared" si="93"/>
        <v>-2.2393233265640002E-2</v>
      </c>
      <c r="AI116" s="173">
        <f t="shared" si="93"/>
        <v>-6.9543889679780551E-3</v>
      </c>
      <c r="AJ116" s="173">
        <f t="shared" si="93"/>
        <v>-2.5021071141141018E-3</v>
      </c>
      <c r="AK116" s="173">
        <f t="shared" si="93"/>
        <v>-9.4990574567573524E-3</v>
      </c>
      <c r="AL116" s="173">
        <f t="shared" si="93"/>
        <v>5.5681399146604756E-2</v>
      </c>
      <c r="AM116" s="173">
        <f t="shared" si="93"/>
        <v>1.3611384881880359E-2</v>
      </c>
      <c r="AN116" s="173">
        <f t="shared" si="93"/>
        <v>-1.1033333333333882E-3</v>
      </c>
      <c r="AO116" s="173">
        <f t="shared" si="93"/>
        <v>-1.2945366362306979E-2</v>
      </c>
      <c r="AP116" s="173">
        <f t="shared" si="93"/>
        <v>-8.9999999999999987E-4</v>
      </c>
      <c r="AQ116" s="173">
        <f t="shared" si="73"/>
        <v>1.212657667625585E-2</v>
      </c>
      <c r="AS116" s="177"/>
      <c r="AT116" s="177">
        <f ca="1">MAX(C$7:C116)</f>
        <v>188.81004395036817</v>
      </c>
      <c r="AU116" s="177"/>
      <c r="AV116" s="173">
        <f>MAX(E$7:E116)</f>
        <v>175.19400000000175</v>
      </c>
      <c r="AW116" s="173">
        <f>MAX(F$7:F116)</f>
        <v>175.19400000000175</v>
      </c>
      <c r="AX116" s="173">
        <f>MAX(G$7:G116)</f>
        <v>176.23408997624128</v>
      </c>
      <c r="AY116" s="173">
        <f>MAX(H$7:H116)</f>
        <v>145.61900000000222</v>
      </c>
      <c r="AZ116" s="173">
        <f>MAX(I$7:I116)</f>
        <v>170.14076017586123</v>
      </c>
      <c r="BA116" s="173">
        <f>MAX(J$7:J116)</f>
        <v>260.19180396496233</v>
      </c>
      <c r="BB116" s="173">
        <f>MAX(K$7:K116)</f>
        <v>197.0169222836636</v>
      </c>
      <c r="BC116" s="173">
        <f>MAX(L$7:L116)</f>
        <v>212.53918566893327</v>
      </c>
      <c r="BD116" s="173">
        <f>MAX(M$7:M116)</f>
        <v>303.61508197233746</v>
      </c>
      <c r="BE116" s="173">
        <f>MAX(N$7:N116)</f>
        <v>213.15726466645307</v>
      </c>
      <c r="BF116" s="173">
        <f>MAX(O$7:O116)</f>
        <v>208.63031848033012</v>
      </c>
      <c r="BG116" s="173">
        <f>MAX(P$7:P116)</f>
        <v>393.25415554478832</v>
      </c>
      <c r="BH116" s="173">
        <f>MAX(Q$7:Q116)</f>
        <v>177.45906282407685</v>
      </c>
      <c r="BI116" s="173">
        <f>MAX(R$7:R116)</f>
        <v>172.32387727193648</v>
      </c>
      <c r="BJ116" s="173">
        <f>MAX(S$7:S116)</f>
        <v>154.96459695703484</v>
      </c>
      <c r="BK116" s="173">
        <f>MAX(T$7:T116)</f>
        <v>134.85073856644351</v>
      </c>
      <c r="BL116" s="173">
        <v>225.95</v>
      </c>
      <c r="BO116" s="178"/>
      <c r="BP116" s="178">
        <f t="shared" ca="1" si="76"/>
        <v>0</v>
      </c>
      <c r="BQ116" s="178">
        <f t="shared" si="77"/>
        <v>-1.0439855246183034E-2</v>
      </c>
      <c r="BR116" s="178">
        <f t="shared" si="78"/>
        <v>-1.0439855246183034E-2</v>
      </c>
      <c r="BS116" s="178">
        <f t="shared" si="79"/>
        <v>-5.2154136451004413E-3</v>
      </c>
      <c r="BT116" s="178">
        <f t="shared" si="80"/>
        <v>0</v>
      </c>
      <c r="BU116" s="178">
        <f t="shared" si="81"/>
        <v>0</v>
      </c>
      <c r="BV116" s="178">
        <f t="shared" si="82"/>
        <v>0</v>
      </c>
      <c r="BW116" s="178">
        <f t="shared" si="83"/>
        <v>-1.1962989034973507E-2</v>
      </c>
      <c r="BX116" s="178">
        <f t="shared" si="84"/>
        <v>-2.2393233265640002E-2</v>
      </c>
      <c r="BY116" s="178">
        <f t="shared" si="85"/>
        <v>-6.9543889679780551E-3</v>
      </c>
      <c r="BZ116" s="178">
        <f t="shared" si="86"/>
        <v>-2.5224913733195181E-3</v>
      </c>
      <c r="CA116" s="178">
        <f t="shared" si="87"/>
        <v>-9.4990574567573524E-3</v>
      </c>
      <c r="CB116" s="178">
        <f t="shared" si="88"/>
        <v>-0.13511180643595128</v>
      </c>
      <c r="CC116" s="178">
        <f t="shared" si="89"/>
        <v>0</v>
      </c>
      <c r="CD116" s="178">
        <f t="shared" si="90"/>
        <v>-6.6174590102843472E-3</v>
      </c>
      <c r="CE116" s="178">
        <f t="shared" si="91"/>
        <v>-2.4055416977354159E-2</v>
      </c>
      <c r="CF116" s="178">
        <f t="shared" si="92"/>
        <v>-8.9999999999999987E-4</v>
      </c>
      <c r="CG116" s="178">
        <f t="shared" si="92"/>
        <v>1.212657667625585E-2</v>
      </c>
    </row>
    <row r="117" spans="1:85" ht="15">
      <c r="A117" s="170">
        <v>39171</v>
      </c>
      <c r="B117" s="171"/>
      <c r="C117" s="172">
        <f t="shared" ca="1" si="72"/>
        <v>189.55929302826138</v>
      </c>
      <c r="D117" s="182">
        <v>225.55869464423429</v>
      </c>
      <c r="E117" s="173">
        <v>171.353000000002</v>
      </c>
      <c r="F117" s="173">
        <v>171.353000000002</v>
      </c>
      <c r="G117" s="173">
        <v>174.82397151249896</v>
      </c>
      <c r="H117" s="176">
        <v>145.90700000000231</v>
      </c>
      <c r="I117" s="176">
        <v>170.61409729116403</v>
      </c>
      <c r="J117" s="176">
        <v>263.99530962069156</v>
      </c>
      <c r="K117" s="176">
        <v>197.47942415347791</v>
      </c>
      <c r="L117" s="176">
        <v>213.96911105529017</v>
      </c>
      <c r="M117" s="176">
        <v>308.21012173388772</v>
      </c>
      <c r="N117" s="176">
        <v>215.75753472119581</v>
      </c>
      <c r="O117" s="176">
        <v>207.19266020488951</v>
      </c>
      <c r="P117" s="176">
        <v>352.3269980895389</v>
      </c>
      <c r="Q117" s="173">
        <v>179.72487777671256</v>
      </c>
      <c r="R117" s="173">
        <v>170.45885412936769</v>
      </c>
      <c r="S117" s="173">
        <v>148.2670675005314</v>
      </c>
      <c r="T117" s="173">
        <v>135.53235996422805</v>
      </c>
      <c r="U117" s="173">
        <v>230.74</v>
      </c>
      <c r="X117" s="174">
        <f>SUMPRODUCT($AD$2:$AP$2,'monthly price-series'!AD117:AP117)</f>
        <v>0</v>
      </c>
      <c r="Y117" s="175">
        <f ca="1">SUMPRODUCT($AA$3:$AQ$3,'monthly price-series'!AA117:AQ117)</f>
        <v>3.9682691779372187E-3</v>
      </c>
      <c r="Z117" s="184">
        <f t="shared" si="54"/>
        <v>-7.521510846680215E-3</v>
      </c>
      <c r="AA117" s="173">
        <f t="shared" si="75"/>
        <v>-1.1605572058950313E-2</v>
      </c>
      <c r="AB117" s="173">
        <f t="shared" si="75"/>
        <v>-1.1605572058950313E-2</v>
      </c>
      <c r="AC117" s="173">
        <f t="shared" si="75"/>
        <v>-2.8005869922015452E-3</v>
      </c>
      <c r="AD117" s="173">
        <f t="shared" si="75"/>
        <v>1.9777638907017064E-3</v>
      </c>
      <c r="AE117" s="173">
        <f t="shared" si="75"/>
        <v>2.7820324466256395E-3</v>
      </c>
      <c r="AF117" s="173">
        <f t="shared" si="75"/>
        <v>1.4618084035580955E-2</v>
      </c>
      <c r="AG117" s="173">
        <f t="shared" si="75"/>
        <v>1.4483781934848363E-2</v>
      </c>
      <c r="AH117" s="173">
        <f t="shared" si="93"/>
        <v>2.9788105265891495E-2</v>
      </c>
      <c r="AI117" s="173">
        <f t="shared" si="93"/>
        <v>2.2243504193762861E-2</v>
      </c>
      <c r="AJ117" s="173">
        <f t="shared" si="93"/>
        <v>1.475855354335673E-2</v>
      </c>
      <c r="AK117" s="173">
        <f t="shared" si="93"/>
        <v>2.6331332464225162E-3</v>
      </c>
      <c r="AL117" s="173">
        <f t="shared" si="93"/>
        <v>3.5887599800399517E-2</v>
      </c>
      <c r="AM117" s="173">
        <f t="shared" si="93"/>
        <v>1.2768099394742731E-2</v>
      </c>
      <c r="AN117" s="173">
        <f t="shared" si="93"/>
        <v>-4.2333333333332583E-3</v>
      </c>
      <c r="AO117" s="173">
        <f t="shared" si="93"/>
        <v>-1.9636690952103693E-2</v>
      </c>
      <c r="AP117" s="173">
        <f t="shared" si="93"/>
        <v>5.9600000000000417E-3</v>
      </c>
      <c r="AQ117" s="173">
        <f t="shared" si="73"/>
        <v>8.9640998731908318E-3</v>
      </c>
      <c r="AS117" s="177"/>
      <c r="AT117" s="177">
        <f ca="1">MAX(C$7:C117)</f>
        <v>189.55929302826138</v>
      </c>
      <c r="AU117" s="177"/>
      <c r="AV117" s="173">
        <f>MAX(E$7:E117)</f>
        <v>175.19400000000175</v>
      </c>
      <c r="AW117" s="173">
        <f>MAX(F$7:F117)</f>
        <v>175.19400000000175</v>
      </c>
      <c r="AX117" s="173">
        <f>MAX(G$7:G117)</f>
        <v>176.23408997624128</v>
      </c>
      <c r="AY117" s="173">
        <f>MAX(H$7:H117)</f>
        <v>145.90700000000231</v>
      </c>
      <c r="AZ117" s="173">
        <f>MAX(I$7:I117)</f>
        <v>170.61409729116403</v>
      </c>
      <c r="BA117" s="173">
        <f>MAX(J$7:J117)</f>
        <v>263.99530962069156</v>
      </c>
      <c r="BB117" s="173">
        <f>MAX(K$7:K117)</f>
        <v>197.47942415347791</v>
      </c>
      <c r="BC117" s="173">
        <f>MAX(L$7:L117)</f>
        <v>213.96911105529017</v>
      </c>
      <c r="BD117" s="173">
        <f>MAX(M$7:M117)</f>
        <v>308.21012173388772</v>
      </c>
      <c r="BE117" s="173">
        <f>MAX(N$7:N117)</f>
        <v>215.75753472119581</v>
      </c>
      <c r="BF117" s="173">
        <f>MAX(O$7:O117)</f>
        <v>208.63031848033012</v>
      </c>
      <c r="BG117" s="173">
        <f>MAX(P$7:P117)</f>
        <v>393.25415554478832</v>
      </c>
      <c r="BH117" s="173">
        <f>MAX(Q$7:Q117)</f>
        <v>179.72487777671256</v>
      </c>
      <c r="BI117" s="173">
        <f>MAX(R$7:R117)</f>
        <v>172.32387727193648</v>
      </c>
      <c r="BJ117" s="173">
        <f>MAX(S$7:S117)</f>
        <v>154.96459695703484</v>
      </c>
      <c r="BK117" s="173">
        <f>MAX(T$7:T117)</f>
        <v>135.53235996422805</v>
      </c>
      <c r="BL117" s="173">
        <v>228.69</v>
      </c>
      <c r="BO117" s="178"/>
      <c r="BP117" s="178">
        <f t="shared" ca="1" si="76"/>
        <v>0</v>
      </c>
      <c r="BQ117" s="178">
        <f t="shared" si="77"/>
        <v>-2.1924266812788761E-2</v>
      </c>
      <c r="BR117" s="178">
        <f t="shared" si="78"/>
        <v>-2.1924266812788761E-2</v>
      </c>
      <c r="BS117" s="178">
        <f t="shared" si="79"/>
        <v>-8.001394417688568E-3</v>
      </c>
      <c r="BT117" s="178">
        <f t="shared" si="80"/>
        <v>0</v>
      </c>
      <c r="BU117" s="178">
        <f t="shared" si="81"/>
        <v>0</v>
      </c>
      <c r="BV117" s="178">
        <f t="shared" si="82"/>
        <v>0</v>
      </c>
      <c r="BW117" s="178">
        <f t="shared" si="83"/>
        <v>0</v>
      </c>
      <c r="BX117" s="178">
        <f t="shared" si="84"/>
        <v>0</v>
      </c>
      <c r="BY117" s="178">
        <f t="shared" si="85"/>
        <v>0</v>
      </c>
      <c r="BZ117" s="178">
        <f t="shared" si="86"/>
        <v>0</v>
      </c>
      <c r="CA117" s="178">
        <f t="shared" si="87"/>
        <v>-6.8909364943339022E-3</v>
      </c>
      <c r="CB117" s="178">
        <f t="shared" si="88"/>
        <v>-0.10407304507323421</v>
      </c>
      <c r="CC117" s="178">
        <f t="shared" si="89"/>
        <v>0</v>
      </c>
      <c r="CD117" s="178">
        <f t="shared" si="90"/>
        <v>-1.0822778433807403E-2</v>
      </c>
      <c r="CE117" s="178">
        <f t="shared" si="91"/>
        <v>-4.3219739140549558E-2</v>
      </c>
      <c r="CF117" s="178">
        <f t="shared" si="92"/>
        <v>0</v>
      </c>
      <c r="CG117" s="178">
        <f t="shared" si="92"/>
        <v>8.9640998731908318E-3</v>
      </c>
    </row>
    <row r="118" spans="1:85" ht="15">
      <c r="A118" s="170">
        <v>39202</v>
      </c>
      <c r="B118" s="171"/>
      <c r="C118" s="172">
        <f t="shared" ca="1" si="72"/>
        <v>190.42109145071436</v>
      </c>
      <c r="D118" s="182">
        <v>219.08318771518947</v>
      </c>
      <c r="E118" s="173">
        <v>169.54100000000196</v>
      </c>
      <c r="F118" s="173">
        <v>169.54100000000196</v>
      </c>
      <c r="G118" s="173">
        <v>174.26532324744306</v>
      </c>
      <c r="H118" s="176">
        <v>147.12900000000229</v>
      </c>
      <c r="I118" s="176">
        <v>172.71752233725672</v>
      </c>
      <c r="J118" s="176">
        <v>267.46720355396133</v>
      </c>
      <c r="K118" s="176">
        <v>203.428660510556</v>
      </c>
      <c r="L118" s="176">
        <v>218.98840182657895</v>
      </c>
      <c r="M118" s="176">
        <v>315.75903138770451</v>
      </c>
      <c r="N118" s="176">
        <v>213.06935394356782</v>
      </c>
      <c r="O118" s="176">
        <v>204.352936568491</v>
      </c>
      <c r="P118" s="176">
        <v>354.5768620441973</v>
      </c>
      <c r="Q118" s="173">
        <v>181.34754986971561</v>
      </c>
      <c r="R118" s="173">
        <v>172.66402350562126</v>
      </c>
      <c r="S118" s="173">
        <v>150.29243000835655</v>
      </c>
      <c r="T118" s="173">
        <v>136.1300576716703</v>
      </c>
      <c r="U118" s="173">
        <v>233.05</v>
      </c>
      <c r="X118" s="174">
        <f>SUMPRODUCT($AD$2:$AP$2,'monthly price-series'!AD118:AP118)</f>
        <v>0</v>
      </c>
      <c r="Y118" s="175">
        <f ca="1">SUMPRODUCT($AA$3:$AQ$3,'monthly price-series'!AA118:AQ118)</f>
        <v>4.5463264221209942E-3</v>
      </c>
      <c r="Z118" s="184">
        <f t="shared" si="54"/>
        <v>-2.8708744476724397E-2</v>
      </c>
      <c r="AA118" s="173">
        <f t="shared" si="75"/>
        <v>-1.0574661663350039E-2</v>
      </c>
      <c r="AB118" s="173">
        <f t="shared" si="75"/>
        <v>-1.0574661663350039E-2</v>
      </c>
      <c r="AC118" s="173">
        <f t="shared" si="75"/>
        <v>-3.1954900705133175E-3</v>
      </c>
      <c r="AD118" s="173">
        <f t="shared" si="75"/>
        <v>8.3751979000319422E-3</v>
      </c>
      <c r="AE118" s="173">
        <f t="shared" si="75"/>
        <v>1.2328553615959789E-2</v>
      </c>
      <c r="AF118" s="173">
        <f t="shared" si="75"/>
        <v>1.315134703816589E-2</v>
      </c>
      <c r="AG118" s="173">
        <f t="shared" si="75"/>
        <v>3.0125854288771063E-2</v>
      </c>
      <c r="AH118" s="173">
        <f t="shared" si="93"/>
        <v>2.3458015722614196E-2</v>
      </c>
      <c r="AI118" s="173">
        <f t="shared" si="93"/>
        <v>2.4492737653614798E-2</v>
      </c>
      <c r="AJ118" s="173">
        <f t="shared" si="93"/>
        <v>-1.2459267209841304E-2</v>
      </c>
      <c r="AK118" s="173">
        <f t="shared" si="93"/>
        <v>-1.3705715412844962E-2</v>
      </c>
      <c r="AL118" s="173">
        <f t="shared" si="93"/>
        <v>6.3857268016872882E-3</v>
      </c>
      <c r="AM118" s="173">
        <f t="shared" si="93"/>
        <v>9.0286448547152696E-3</v>
      </c>
      <c r="AN118" s="173">
        <f t="shared" si="93"/>
        <v>1.2936666666666539E-2</v>
      </c>
      <c r="AO118" s="173">
        <f t="shared" si="93"/>
        <v>1.3660231782879844E-2</v>
      </c>
      <c r="AP118" s="173">
        <f t="shared" si="93"/>
        <v>4.4100000000000372E-3</v>
      </c>
      <c r="AQ118" s="173">
        <f t="shared" si="73"/>
        <v>1.0011268093958577E-2</v>
      </c>
      <c r="AS118" s="177"/>
      <c r="AT118" s="177">
        <f ca="1">MAX(C$7:C118)</f>
        <v>190.42109145071436</v>
      </c>
      <c r="AU118" s="177"/>
      <c r="AV118" s="173">
        <f>MAX(E$7:E118)</f>
        <v>175.19400000000175</v>
      </c>
      <c r="AW118" s="173">
        <f>MAX(F$7:F118)</f>
        <v>175.19400000000175</v>
      </c>
      <c r="AX118" s="173">
        <f>MAX(G$7:G118)</f>
        <v>176.23408997624128</v>
      </c>
      <c r="AY118" s="173">
        <f>MAX(H$7:H118)</f>
        <v>147.12900000000229</v>
      </c>
      <c r="AZ118" s="173">
        <f>MAX(I$7:I118)</f>
        <v>172.71752233725672</v>
      </c>
      <c r="BA118" s="173">
        <f>MAX(J$7:J118)</f>
        <v>267.46720355396133</v>
      </c>
      <c r="BB118" s="173">
        <f>MAX(K$7:K118)</f>
        <v>203.428660510556</v>
      </c>
      <c r="BC118" s="173">
        <f>MAX(L$7:L118)</f>
        <v>218.98840182657895</v>
      </c>
      <c r="BD118" s="173">
        <f>MAX(M$7:M118)</f>
        <v>315.75903138770451</v>
      </c>
      <c r="BE118" s="173">
        <f>MAX(N$7:N118)</f>
        <v>215.75753472119581</v>
      </c>
      <c r="BF118" s="173">
        <f>MAX(O$7:O118)</f>
        <v>208.63031848033012</v>
      </c>
      <c r="BG118" s="173">
        <f>MAX(P$7:P118)</f>
        <v>393.25415554478832</v>
      </c>
      <c r="BH118" s="173">
        <f>MAX(Q$7:Q118)</f>
        <v>181.34754986971561</v>
      </c>
      <c r="BI118" s="173">
        <f>MAX(R$7:R118)</f>
        <v>172.66402350562126</v>
      </c>
      <c r="BJ118" s="173">
        <f>MAX(S$7:S118)</f>
        <v>154.96459695703484</v>
      </c>
      <c r="BK118" s="173">
        <f>MAX(T$7:T118)</f>
        <v>136.1300576716703</v>
      </c>
      <c r="BL118" s="173">
        <v>230.74</v>
      </c>
      <c r="BO118" s="178"/>
      <c r="BP118" s="178">
        <f t="shared" ca="1" si="76"/>
        <v>0</v>
      </c>
      <c r="BQ118" s="178">
        <f t="shared" si="77"/>
        <v>-3.2267086772376545E-2</v>
      </c>
      <c r="BR118" s="178">
        <f t="shared" si="78"/>
        <v>-3.2267086772376545E-2</v>
      </c>
      <c r="BS118" s="178">
        <f t="shared" si="79"/>
        <v>-1.1171316111789901E-2</v>
      </c>
      <c r="BT118" s="178">
        <f t="shared" si="80"/>
        <v>0</v>
      </c>
      <c r="BU118" s="178">
        <f t="shared" si="81"/>
        <v>0</v>
      </c>
      <c r="BV118" s="178">
        <f t="shared" si="82"/>
        <v>0</v>
      </c>
      <c r="BW118" s="178">
        <f t="shared" si="83"/>
        <v>0</v>
      </c>
      <c r="BX118" s="178">
        <f t="shared" si="84"/>
        <v>0</v>
      </c>
      <c r="BY118" s="178">
        <f t="shared" si="85"/>
        <v>0</v>
      </c>
      <c r="BZ118" s="178">
        <f t="shared" si="86"/>
        <v>-1.2459267209841304E-2</v>
      </c>
      <c r="CA118" s="178">
        <f t="shared" si="87"/>
        <v>-2.0502206692659536E-2</v>
      </c>
      <c r="CB118" s="178">
        <f t="shared" si="88"/>
        <v>-9.8351900304804285E-2</v>
      </c>
      <c r="CC118" s="178">
        <f t="shared" si="89"/>
        <v>0</v>
      </c>
      <c r="CD118" s="178">
        <f t="shared" si="90"/>
        <v>0</v>
      </c>
      <c r="CE118" s="178">
        <f t="shared" si="91"/>
        <v>-3.0149899011925226E-2</v>
      </c>
      <c r="CF118" s="178">
        <f t="shared" si="92"/>
        <v>0</v>
      </c>
      <c r="CG118" s="178">
        <f t="shared" si="92"/>
        <v>1.0011268093958577E-2</v>
      </c>
    </row>
    <row r="119" spans="1:85" ht="15">
      <c r="A119" s="170">
        <v>39233</v>
      </c>
      <c r="B119" s="171"/>
      <c r="C119" s="172">
        <f t="shared" ca="1" si="72"/>
        <v>192.68518987611193</v>
      </c>
      <c r="D119" s="182">
        <v>213.63549931641597</v>
      </c>
      <c r="E119" s="173">
        <v>170.69700000000208</v>
      </c>
      <c r="F119" s="173">
        <v>170.69700000000208</v>
      </c>
      <c r="G119" s="173">
        <v>174.81377698105621</v>
      </c>
      <c r="H119" s="176">
        <v>148.19000000000239</v>
      </c>
      <c r="I119" s="176">
        <v>173.63671819600017</v>
      </c>
      <c r="J119" s="176">
        <v>267.27471015785977</v>
      </c>
      <c r="K119" s="176">
        <v>210.72687415267612</v>
      </c>
      <c r="L119" s="176">
        <v>233.39187844861584</v>
      </c>
      <c r="M119" s="176">
        <v>328.83399893196497</v>
      </c>
      <c r="N119" s="176">
        <v>213.65185909756795</v>
      </c>
      <c r="O119" s="176">
        <v>205.94379025957181</v>
      </c>
      <c r="P119" s="176">
        <v>349.27308091581824</v>
      </c>
      <c r="Q119" s="173">
        <v>183.00290198607394</v>
      </c>
      <c r="R119" s="173">
        <v>175.21542222628932</v>
      </c>
      <c r="S119" s="173">
        <v>151.90781305622036</v>
      </c>
      <c r="T119" s="173">
        <v>137.40423501147714</v>
      </c>
      <c r="U119" s="173">
        <v>233.62</v>
      </c>
      <c r="X119" s="174">
        <f>SUMPRODUCT($AD$2:$AP$2,'monthly price-series'!AD119:AP119)</f>
        <v>0</v>
      </c>
      <c r="Y119" s="175">
        <f ca="1">SUMPRODUCT($AA$3:$AQ$3,'monthly price-series'!AA119:AQ119)</f>
        <v>1.1889956139567471E-2</v>
      </c>
      <c r="Z119" s="184">
        <f t="shared" si="54"/>
        <v>-2.4865844137047833E-2</v>
      </c>
      <c r="AA119" s="173">
        <f t="shared" si="75"/>
        <v>6.8184097062073852E-3</v>
      </c>
      <c r="AB119" s="173">
        <f t="shared" si="75"/>
        <v>6.8184097062073852E-3</v>
      </c>
      <c r="AC119" s="173">
        <f t="shared" si="75"/>
        <v>3.1472339039843437E-3</v>
      </c>
      <c r="AD119" s="173">
        <f t="shared" si="75"/>
        <v>7.2113587396099733E-3</v>
      </c>
      <c r="AE119" s="173">
        <f t="shared" si="75"/>
        <v>5.3219606575213765E-3</v>
      </c>
      <c r="AF119" s="173">
        <f t="shared" si="75"/>
        <v>-7.1968971725805853E-4</v>
      </c>
      <c r="AG119" s="173">
        <f t="shared" si="75"/>
        <v>3.5876034496827504E-2</v>
      </c>
      <c r="AH119" s="173">
        <f t="shared" si="93"/>
        <v>6.5772782950593314E-2</v>
      </c>
      <c r="AI119" s="173">
        <f t="shared" si="93"/>
        <v>4.1408055651799773E-2</v>
      </c>
      <c r="AJ119" s="173">
        <f t="shared" si="93"/>
        <v>2.7338758165775905E-3</v>
      </c>
      <c r="AK119" s="173">
        <f t="shared" si="93"/>
        <v>7.7848340121484793E-3</v>
      </c>
      <c r="AL119" s="173">
        <f t="shared" si="93"/>
        <v>-1.495805760647166E-2</v>
      </c>
      <c r="AM119" s="173">
        <f t="shared" si="93"/>
        <v>9.128064413043209E-3</v>
      </c>
      <c r="AN119" s="173">
        <f t="shared" si="93"/>
        <v>1.4776666666666653E-2</v>
      </c>
      <c r="AO119" s="173">
        <f t="shared" si="93"/>
        <v>1.0748266215231181E-2</v>
      </c>
      <c r="AP119" s="173">
        <f t="shared" si="93"/>
        <v>9.3600000000000471E-3</v>
      </c>
      <c r="AQ119" s="173">
        <f t="shared" si="73"/>
        <v>2.4458270757347915E-3</v>
      </c>
      <c r="AS119" s="177"/>
      <c r="AT119" s="177">
        <f ca="1">MAX(C$7:C119)</f>
        <v>192.68518987611193</v>
      </c>
      <c r="AU119" s="177"/>
      <c r="AV119" s="173">
        <f>MAX(E$7:E119)</f>
        <v>175.19400000000175</v>
      </c>
      <c r="AW119" s="173">
        <f>MAX(F$7:F119)</f>
        <v>175.19400000000175</v>
      </c>
      <c r="AX119" s="173">
        <f>MAX(G$7:G119)</f>
        <v>176.23408997624128</v>
      </c>
      <c r="AY119" s="173">
        <f>MAX(H$7:H119)</f>
        <v>148.19000000000239</v>
      </c>
      <c r="AZ119" s="173">
        <f>MAX(I$7:I119)</f>
        <v>173.63671819600017</v>
      </c>
      <c r="BA119" s="173">
        <f>MAX(J$7:J119)</f>
        <v>267.46720355396133</v>
      </c>
      <c r="BB119" s="173">
        <f>MAX(K$7:K119)</f>
        <v>210.72687415267612</v>
      </c>
      <c r="BC119" s="173">
        <f>MAX(L$7:L119)</f>
        <v>233.39187844861584</v>
      </c>
      <c r="BD119" s="173">
        <f>MAX(M$7:M119)</f>
        <v>328.83399893196497</v>
      </c>
      <c r="BE119" s="173">
        <f>MAX(N$7:N119)</f>
        <v>215.75753472119581</v>
      </c>
      <c r="BF119" s="173">
        <f>MAX(O$7:O119)</f>
        <v>208.63031848033012</v>
      </c>
      <c r="BG119" s="173">
        <f>MAX(P$7:P119)</f>
        <v>393.25415554478832</v>
      </c>
      <c r="BH119" s="173">
        <f>MAX(Q$7:Q119)</f>
        <v>183.00290198607394</v>
      </c>
      <c r="BI119" s="173">
        <f>MAX(R$7:R119)</f>
        <v>175.21542222628932</v>
      </c>
      <c r="BJ119" s="173">
        <f>MAX(S$7:S119)</f>
        <v>154.96459695703484</v>
      </c>
      <c r="BK119" s="173">
        <f>MAX(T$7:T119)</f>
        <v>137.40423501147714</v>
      </c>
      <c r="BL119" s="173">
        <v>233.05</v>
      </c>
      <c r="BO119" s="178"/>
      <c r="BP119" s="178">
        <f t="shared" ca="1" si="76"/>
        <v>0</v>
      </c>
      <c r="BQ119" s="178">
        <f t="shared" si="77"/>
        <v>-2.5668687283808965E-2</v>
      </c>
      <c r="BR119" s="178">
        <f t="shared" si="78"/>
        <v>-2.5668687283808965E-2</v>
      </c>
      <c r="BS119" s="178">
        <f t="shared" si="79"/>
        <v>-8.0592409526247088E-3</v>
      </c>
      <c r="BT119" s="178">
        <f t="shared" si="80"/>
        <v>0</v>
      </c>
      <c r="BU119" s="178">
        <f t="shared" si="81"/>
        <v>0</v>
      </c>
      <c r="BV119" s="178">
        <f t="shared" si="82"/>
        <v>-7.1968971725805853E-4</v>
      </c>
      <c r="BW119" s="178">
        <f t="shared" si="83"/>
        <v>0</v>
      </c>
      <c r="BX119" s="178">
        <f t="shared" si="84"/>
        <v>0</v>
      </c>
      <c r="BY119" s="178">
        <f t="shared" si="85"/>
        <v>0</v>
      </c>
      <c r="BZ119" s="178">
        <f t="shared" si="86"/>
        <v>-9.7594534825809747E-3</v>
      </c>
      <c r="CA119" s="178">
        <f t="shared" si="87"/>
        <v>-1.2876978956496169E-2</v>
      </c>
      <c r="CB119" s="178">
        <f t="shared" si="88"/>
        <v>-0.11183880452081073</v>
      </c>
      <c r="CC119" s="178">
        <f t="shared" si="89"/>
        <v>0</v>
      </c>
      <c r="CD119" s="178">
        <f t="shared" si="90"/>
        <v>0</v>
      </c>
      <c r="CE119" s="178">
        <f t="shared" si="91"/>
        <v>-1.9725691937636552E-2</v>
      </c>
      <c r="CF119" s="178">
        <f t="shared" si="92"/>
        <v>0</v>
      </c>
      <c r="CG119" s="178">
        <f t="shared" si="92"/>
        <v>2.4458270757347915E-3</v>
      </c>
    </row>
    <row r="120" spans="1:85" ht="15">
      <c r="A120" s="170">
        <v>39262</v>
      </c>
      <c r="B120" s="171"/>
      <c r="C120" s="172">
        <f t="shared" ca="1" si="72"/>
        <v>191.5579418158801</v>
      </c>
      <c r="D120" s="182">
        <v>219.0853105821034</v>
      </c>
      <c r="E120" s="173">
        <v>169.5410000000021</v>
      </c>
      <c r="F120" s="173">
        <v>169.5410000000021</v>
      </c>
      <c r="G120" s="173">
        <v>173.6462110797645</v>
      </c>
      <c r="H120" s="176">
        <v>146.2290000000024</v>
      </c>
      <c r="I120" s="176">
        <v>170.70273720039683</v>
      </c>
      <c r="J120" s="176">
        <v>263.44422369682934</v>
      </c>
      <c r="K120" s="176">
        <v>208.16177617640869</v>
      </c>
      <c r="L120" s="176">
        <v>242.63673188492419</v>
      </c>
      <c r="M120" s="176">
        <v>323.64423775199651</v>
      </c>
      <c r="N120" s="176">
        <v>206.48276569669082</v>
      </c>
      <c r="O120" s="176">
        <v>198.46606033872808</v>
      </c>
      <c r="P120" s="176">
        <v>365.41991218305532</v>
      </c>
      <c r="Q120" s="173">
        <v>185.32492657888085</v>
      </c>
      <c r="R120" s="173">
        <v>177.27186723181853</v>
      </c>
      <c r="S120" s="173">
        <v>154.47162913954875</v>
      </c>
      <c r="T120" s="173">
        <v>137.93049323157109</v>
      </c>
      <c r="U120" s="173">
        <v>234.12</v>
      </c>
      <c r="X120" s="174">
        <f>SUMPRODUCT($AD$2:$AP$2,'monthly price-series'!AD120:AP120)</f>
        <v>0</v>
      </c>
      <c r="Y120" s="175">
        <f ca="1">SUMPRODUCT($AA$3:$AQ$3,'monthly price-series'!AA120:AQ120)</f>
        <v>-5.8502060327345331E-3</v>
      </c>
      <c r="Z120" s="184">
        <f t="shared" si="54"/>
        <v>2.5509858067248006E-2</v>
      </c>
      <c r="AA120" s="173">
        <f t="shared" si="75"/>
        <v>-6.7722338412506567E-3</v>
      </c>
      <c r="AB120" s="173">
        <f t="shared" si="75"/>
        <v>-6.7722338412506567E-3</v>
      </c>
      <c r="AC120" s="173">
        <f t="shared" si="75"/>
        <v>-6.6789123915458526E-3</v>
      </c>
      <c r="AD120" s="173">
        <f t="shared" si="75"/>
        <v>-1.323301167420172E-2</v>
      </c>
      <c r="AE120" s="173">
        <f t="shared" si="75"/>
        <v>-1.6897238245953759E-2</v>
      </c>
      <c r="AF120" s="173">
        <f t="shared" si="75"/>
        <v>-1.4331645739202342E-2</v>
      </c>
      <c r="AG120" s="173">
        <f t="shared" si="75"/>
        <v>-1.2172619114584102E-2</v>
      </c>
      <c r="AH120" s="173">
        <f t="shared" si="93"/>
        <v>3.9610861773597308E-2</v>
      </c>
      <c r="AI120" s="173">
        <f t="shared" si="93"/>
        <v>-1.578231325478667E-2</v>
      </c>
      <c r="AJ120" s="173">
        <f t="shared" si="93"/>
        <v>-3.3555024660951983E-2</v>
      </c>
      <c r="AK120" s="173">
        <f t="shared" si="93"/>
        <v>-3.6309567340771905E-2</v>
      </c>
      <c r="AL120" s="173">
        <f t="shared" si="93"/>
        <v>4.6229818870950387E-2</v>
      </c>
      <c r="AM120" s="173">
        <f t="shared" si="93"/>
        <v>1.2688457765459982E-2</v>
      </c>
      <c r="AN120" s="173">
        <f t="shared" si="93"/>
        <v>1.173666666666665E-2</v>
      </c>
      <c r="AO120" s="173">
        <f t="shared" si="93"/>
        <v>1.6877447128934273E-2</v>
      </c>
      <c r="AP120" s="173">
        <f t="shared" si="93"/>
        <v>3.8299999999999493E-3</v>
      </c>
      <c r="AQ120" s="173">
        <f t="shared" si="73"/>
        <v>2.1402277202294323E-3</v>
      </c>
      <c r="AS120" s="177"/>
      <c r="AT120" s="177">
        <f ca="1">MAX(C$7:C120)</f>
        <v>192.68518987611193</v>
      </c>
      <c r="AU120" s="177"/>
      <c r="AV120" s="173">
        <f>MAX(E$7:E120)</f>
        <v>175.19400000000175</v>
      </c>
      <c r="AW120" s="173">
        <f>MAX(F$7:F120)</f>
        <v>175.19400000000175</v>
      </c>
      <c r="AX120" s="173">
        <f>MAX(G$7:G120)</f>
        <v>176.23408997624128</v>
      </c>
      <c r="AY120" s="173">
        <f>MAX(H$7:H120)</f>
        <v>148.19000000000239</v>
      </c>
      <c r="AZ120" s="173">
        <f>MAX(I$7:I120)</f>
        <v>173.63671819600017</v>
      </c>
      <c r="BA120" s="173">
        <f>MAX(J$7:J120)</f>
        <v>267.46720355396133</v>
      </c>
      <c r="BB120" s="173">
        <f>MAX(K$7:K120)</f>
        <v>210.72687415267612</v>
      </c>
      <c r="BC120" s="173">
        <f>MAX(L$7:L120)</f>
        <v>242.63673188492419</v>
      </c>
      <c r="BD120" s="173">
        <f>MAX(M$7:M120)</f>
        <v>328.83399893196497</v>
      </c>
      <c r="BE120" s="173">
        <f>MAX(N$7:N120)</f>
        <v>215.75753472119581</v>
      </c>
      <c r="BF120" s="173">
        <f>MAX(O$7:O120)</f>
        <v>208.63031848033012</v>
      </c>
      <c r="BG120" s="173">
        <f>MAX(P$7:P120)</f>
        <v>393.25415554478832</v>
      </c>
      <c r="BH120" s="173">
        <f>MAX(Q$7:Q120)</f>
        <v>185.32492657888085</v>
      </c>
      <c r="BI120" s="173">
        <f>MAX(R$7:R120)</f>
        <v>177.27186723181853</v>
      </c>
      <c r="BJ120" s="173">
        <f>MAX(S$7:S120)</f>
        <v>154.96459695703484</v>
      </c>
      <c r="BK120" s="173">
        <f>MAX(T$7:T120)</f>
        <v>137.93049323157109</v>
      </c>
      <c r="BL120" s="173">
        <v>233.62</v>
      </c>
      <c r="BO120" s="178"/>
      <c r="BP120" s="178">
        <f t="shared" ca="1" si="76"/>
        <v>-5.8502060327345661E-3</v>
      </c>
      <c r="BQ120" s="178">
        <f t="shared" si="77"/>
        <v>-3.2267086772375733E-2</v>
      </c>
      <c r="BR120" s="178">
        <f t="shared" si="78"/>
        <v>-3.2267086772375733E-2</v>
      </c>
      <c r="BS120" s="178">
        <f t="shared" si="79"/>
        <v>-1.4684326379905622E-2</v>
      </c>
      <c r="BT120" s="178">
        <f t="shared" si="80"/>
        <v>-1.323301167420172E-2</v>
      </c>
      <c r="BU120" s="178">
        <f t="shared" si="81"/>
        <v>-1.6897238245953759E-2</v>
      </c>
      <c r="BV120" s="178">
        <f t="shared" si="82"/>
        <v>-1.5041021118390513E-2</v>
      </c>
      <c r="BW120" s="178">
        <f t="shared" si="83"/>
        <v>-1.2172619114584102E-2</v>
      </c>
      <c r="BX120" s="178">
        <f t="shared" si="84"/>
        <v>0</v>
      </c>
      <c r="BY120" s="178">
        <f t="shared" si="85"/>
        <v>-1.578231325478667E-2</v>
      </c>
      <c r="BZ120" s="178">
        <f t="shared" si="86"/>
        <v>-4.2986999441247536E-2</v>
      </c>
      <c r="CA120" s="178">
        <f t="shared" si="87"/>
        <v>-4.8718988762701476E-2</v>
      </c>
      <c r="CB120" s="178">
        <f t="shared" si="88"/>
        <v>-7.077927332560105E-2</v>
      </c>
      <c r="CC120" s="178">
        <f t="shared" si="89"/>
        <v>0</v>
      </c>
      <c r="CD120" s="178">
        <f t="shared" si="90"/>
        <v>0</v>
      </c>
      <c r="CE120" s="178">
        <f t="shared" si="91"/>
        <v>-3.1811641314613871E-3</v>
      </c>
      <c r="CF120" s="178">
        <f t="shared" si="92"/>
        <v>0</v>
      </c>
      <c r="CG120" s="178">
        <f t="shared" si="92"/>
        <v>2.1402277202294323E-3</v>
      </c>
    </row>
    <row r="121" spans="1:85" ht="15">
      <c r="A121" s="170">
        <v>39294</v>
      </c>
      <c r="B121" s="171"/>
      <c r="C121" s="172">
        <f t="shared" ca="1" si="72"/>
        <v>191.6663017406913</v>
      </c>
      <c r="D121" s="182">
        <v>220.41935060532762</v>
      </c>
      <c r="E121" s="173">
        <v>171.68400000000224</v>
      </c>
      <c r="F121" s="173">
        <v>171.68400000000224</v>
      </c>
      <c r="G121" s="173">
        <v>176.75595254523267</v>
      </c>
      <c r="H121" s="176">
        <v>141.28400000000238</v>
      </c>
      <c r="I121" s="176">
        <v>166.22642178414381</v>
      </c>
      <c r="J121" s="176">
        <v>261.92055825257387</v>
      </c>
      <c r="K121" s="176">
        <v>201.89145477912649</v>
      </c>
      <c r="L121" s="176">
        <v>252.60324421486726</v>
      </c>
      <c r="M121" s="176">
        <v>306.73134535417563</v>
      </c>
      <c r="N121" s="176">
        <v>200.43637487366115</v>
      </c>
      <c r="O121" s="176">
        <v>191.96164323479559</v>
      </c>
      <c r="P121" s="176">
        <v>388.22192801018195</v>
      </c>
      <c r="Q121" s="173">
        <v>188.20076863414931</v>
      </c>
      <c r="R121" s="173">
        <v>178.08672691486078</v>
      </c>
      <c r="S121" s="173">
        <v>152.70880478965901</v>
      </c>
      <c r="T121" s="173">
        <v>137.41601249181733</v>
      </c>
      <c r="U121" s="173">
        <v>229.52</v>
      </c>
      <c r="X121" s="174">
        <f>SUMPRODUCT($AD$2:$AP$2,'monthly price-series'!AD121:AP121)</f>
        <v>0</v>
      </c>
      <c r="Y121" s="175">
        <f ca="1">SUMPRODUCT($AA$3:$AQ$3,'monthly price-series'!AA121:AQ121)</f>
        <v>5.6567701544506428E-4</v>
      </c>
      <c r="Z121" s="184">
        <f t="shared" si="54"/>
        <v>6.0891349569704729E-3</v>
      </c>
      <c r="AA121" s="173">
        <f t="shared" si="75"/>
        <v>1.2640010380970481E-2</v>
      </c>
      <c r="AB121" s="173">
        <f t="shared" si="75"/>
        <v>1.2640010380970481E-2</v>
      </c>
      <c r="AC121" s="173">
        <f t="shared" si="75"/>
        <v>1.7908490177420074E-2</v>
      </c>
      <c r="AD121" s="173">
        <f t="shared" si="75"/>
        <v>-3.3816821560702329E-2</v>
      </c>
      <c r="AE121" s="173">
        <f t="shared" si="75"/>
        <v>-2.6222868418319712E-2</v>
      </c>
      <c r="AF121" s="173">
        <f t="shared" si="75"/>
        <v>-5.7836358029580469E-3</v>
      </c>
      <c r="AG121" s="173">
        <f t="shared" si="75"/>
        <v>-3.0122347687734748E-2</v>
      </c>
      <c r="AH121" s="173">
        <f t="shared" si="93"/>
        <v>4.1075859588604706E-2</v>
      </c>
      <c r="AI121" s="173">
        <f t="shared" si="93"/>
        <v>-5.2257665748342369E-2</v>
      </c>
      <c r="AJ121" s="173">
        <f t="shared" si="93"/>
        <v>-2.9282786883586237E-2</v>
      </c>
      <c r="AK121" s="173">
        <f t="shared" si="93"/>
        <v>-3.2773447978113789E-2</v>
      </c>
      <c r="AL121" s="173">
        <f t="shared" si="93"/>
        <v>6.2399489099827926E-2</v>
      </c>
      <c r="AM121" s="173">
        <f t="shared" si="93"/>
        <v>1.5517837283720189E-2</v>
      </c>
      <c r="AN121" s="173">
        <f t="shared" si="93"/>
        <v>4.596666666666578E-3</v>
      </c>
      <c r="AO121" s="173">
        <f t="shared" si="93"/>
        <v>-1.1411961922776223E-2</v>
      </c>
      <c r="AP121" s="173">
        <f t="shared" si="93"/>
        <v>-3.7300000000000332E-3</v>
      </c>
      <c r="AQ121" s="173">
        <f t="shared" si="73"/>
        <v>-1.9648043738253861E-2</v>
      </c>
      <c r="AS121" s="177"/>
      <c r="AT121" s="177">
        <f ca="1">MAX(C$7:C121)</f>
        <v>192.68518987611193</v>
      </c>
      <c r="AU121" s="177"/>
      <c r="AV121" s="173">
        <f>MAX(E$7:E121)</f>
        <v>175.19400000000175</v>
      </c>
      <c r="AW121" s="173">
        <f>MAX(F$7:F121)</f>
        <v>175.19400000000175</v>
      </c>
      <c r="AX121" s="173">
        <f>MAX(G$7:G121)</f>
        <v>176.75595254523267</v>
      </c>
      <c r="AY121" s="173">
        <f>MAX(H$7:H121)</f>
        <v>148.19000000000239</v>
      </c>
      <c r="AZ121" s="173">
        <f>MAX(I$7:I121)</f>
        <v>173.63671819600017</v>
      </c>
      <c r="BA121" s="173">
        <f>MAX(J$7:J121)</f>
        <v>267.46720355396133</v>
      </c>
      <c r="BB121" s="173">
        <f>MAX(K$7:K121)</f>
        <v>210.72687415267612</v>
      </c>
      <c r="BC121" s="173">
        <f>MAX(L$7:L121)</f>
        <v>252.60324421486726</v>
      </c>
      <c r="BD121" s="173">
        <f>MAX(M$7:M121)</f>
        <v>328.83399893196497</v>
      </c>
      <c r="BE121" s="173">
        <f>MAX(N$7:N121)</f>
        <v>215.75753472119581</v>
      </c>
      <c r="BF121" s="173">
        <f>MAX(O$7:O121)</f>
        <v>208.63031848033012</v>
      </c>
      <c r="BG121" s="173">
        <f>MAX(P$7:P121)</f>
        <v>393.25415554478832</v>
      </c>
      <c r="BH121" s="173">
        <f>MAX(Q$7:Q121)</f>
        <v>188.20076863414931</v>
      </c>
      <c r="BI121" s="173">
        <f>MAX(R$7:R121)</f>
        <v>178.08672691486078</v>
      </c>
      <c r="BJ121" s="173">
        <f>MAX(S$7:S121)</f>
        <v>154.96459695703484</v>
      </c>
      <c r="BK121" s="173">
        <f>MAX(T$7:T121)</f>
        <v>137.93049323157109</v>
      </c>
      <c r="BL121" s="173">
        <v>234.12</v>
      </c>
      <c r="BO121" s="178"/>
      <c r="BP121" s="178">
        <f t="shared" ca="1" si="76"/>
        <v>-5.2878383443778878E-3</v>
      </c>
      <c r="BQ121" s="178">
        <f t="shared" si="77"/>
        <v>-2.0034932703171755E-2</v>
      </c>
      <c r="BR121" s="178">
        <f t="shared" si="78"/>
        <v>-2.0034932703171755E-2</v>
      </c>
      <c r="BS121" s="178">
        <f t="shared" si="79"/>
        <v>0</v>
      </c>
      <c r="BT121" s="178">
        <f t="shared" si="80"/>
        <v>-4.6602334840406871E-2</v>
      </c>
      <c r="BU121" s="178">
        <f t="shared" si="81"/>
        <v>-4.2677012609116827E-2</v>
      </c>
      <c r="BV121" s="178">
        <f t="shared" si="82"/>
        <v>-2.0737665133095187E-2</v>
      </c>
      <c r="BW121" s="178">
        <f t="shared" si="83"/>
        <v>-4.192829893707898E-2</v>
      </c>
      <c r="BX121" s="178">
        <f t="shared" si="84"/>
        <v>0</v>
      </c>
      <c r="BY121" s="178">
        <f t="shared" si="85"/>
        <v>-6.7215232152324764E-2</v>
      </c>
      <c r="BZ121" s="178">
        <f t="shared" si="86"/>
        <v>-7.1011007181430885E-2</v>
      </c>
      <c r="CA121" s="178">
        <f t="shared" si="87"/>
        <v>-7.9895747497054553E-2</v>
      </c>
      <c r="CB121" s="178">
        <f t="shared" si="88"/>
        <v>-1.2796374720147706E-2</v>
      </c>
      <c r="CC121" s="178">
        <f t="shared" si="89"/>
        <v>0</v>
      </c>
      <c r="CD121" s="178">
        <f t="shared" si="90"/>
        <v>0</v>
      </c>
      <c r="CE121" s="178">
        <f t="shared" si="91"/>
        <v>-1.4556822730299271E-2</v>
      </c>
      <c r="CF121" s="178">
        <f t="shared" si="92"/>
        <v>-3.7300000000000332E-3</v>
      </c>
      <c r="CG121" s="178">
        <f t="shared" si="92"/>
        <v>-1.9648043738253861E-2</v>
      </c>
    </row>
    <row r="122" spans="1:85" ht="15">
      <c r="A122" s="170">
        <v>39325</v>
      </c>
      <c r="B122" s="171"/>
      <c r="C122" s="172">
        <f t="shared" ca="1" si="72"/>
        <v>192.84494636030826</v>
      </c>
      <c r="D122" s="182">
        <v>219.30495494522739</v>
      </c>
      <c r="E122" s="173">
        <v>173.42000000000229</v>
      </c>
      <c r="F122" s="173">
        <v>173.42000000000229</v>
      </c>
      <c r="G122" s="173">
        <v>179.23290545184932</v>
      </c>
      <c r="H122" s="176">
        <v>140.93000000000254</v>
      </c>
      <c r="I122" s="176">
        <v>168.615267337966</v>
      </c>
      <c r="J122" s="176">
        <v>263.12415146775351</v>
      </c>
      <c r="K122" s="176">
        <v>202.51680101235135</v>
      </c>
      <c r="L122" s="176">
        <v>248.37798300952062</v>
      </c>
      <c r="M122" s="176">
        <v>310.35785412053468</v>
      </c>
      <c r="N122" s="176">
        <v>202.08322197438065</v>
      </c>
      <c r="O122" s="176">
        <v>195.46406466858727</v>
      </c>
      <c r="P122" s="176">
        <v>375.53846581977638</v>
      </c>
      <c r="Q122" s="173">
        <v>189.03084122737454</v>
      </c>
      <c r="R122" s="173">
        <v>173.73369368663853</v>
      </c>
      <c r="S122" s="173">
        <v>149.93612006473137</v>
      </c>
      <c r="T122" s="173">
        <v>135.23934285394694</v>
      </c>
      <c r="U122" s="173">
        <v>227.53</v>
      </c>
      <c r="X122" s="174">
        <f>SUMPRODUCT($AD$2:$AP$2,'monthly price-series'!AD122:AP122)</f>
        <v>0</v>
      </c>
      <c r="Y122" s="175">
        <f ca="1">SUMPRODUCT($AA$3:$AQ$3,'monthly price-series'!AA122:AQ122)</f>
        <v>6.1494618976451988E-3</v>
      </c>
      <c r="Z122" s="184">
        <f t="shared" si="54"/>
        <v>-5.05579776475983E-3</v>
      </c>
      <c r="AA122" s="173">
        <f t="shared" si="75"/>
        <v>1.0111600382097482E-2</v>
      </c>
      <c r="AB122" s="173">
        <f t="shared" si="75"/>
        <v>1.0111600382097482E-2</v>
      </c>
      <c r="AC122" s="173">
        <f t="shared" si="75"/>
        <v>1.4013405890716929E-2</v>
      </c>
      <c r="AD122" s="173">
        <f t="shared" si="75"/>
        <v>-2.5055915744163311E-3</v>
      </c>
      <c r="AE122" s="173">
        <f t="shared" si="75"/>
        <v>1.4371033967898737E-2</v>
      </c>
      <c r="AF122" s="173">
        <f t="shared" si="75"/>
        <v>4.5952605752275265E-3</v>
      </c>
      <c r="AG122" s="173">
        <f t="shared" si="75"/>
        <v>3.0974378480208694E-3</v>
      </c>
      <c r="AH122" s="173">
        <f t="shared" si="93"/>
        <v>-1.6726868328549985E-2</v>
      </c>
      <c r="AI122" s="173">
        <f t="shared" si="93"/>
        <v>1.1823078473351348E-2</v>
      </c>
      <c r="AJ122" s="173">
        <f t="shared" si="93"/>
        <v>8.2163085505689119E-3</v>
      </c>
      <c r="AK122" s="173">
        <f t="shared" si="93"/>
        <v>1.8245423277126967E-2</v>
      </c>
      <c r="AL122" s="173">
        <f t="shared" si="93"/>
        <v>-3.2670648604045179E-2</v>
      </c>
      <c r="AM122" s="173">
        <f t="shared" si="93"/>
        <v>4.4105696233304702E-3</v>
      </c>
      <c r="AN122" s="173">
        <f t="shared" si="93"/>
        <v>-2.444333333333332E-2</v>
      </c>
      <c r="AO122" s="173">
        <f t="shared" si="93"/>
        <v>-1.8156678842105645E-2</v>
      </c>
      <c r="AP122" s="173">
        <f t="shared" si="93"/>
        <v>-1.5840000000000024E-2</v>
      </c>
      <c r="AQ122" s="173">
        <f t="shared" si="73"/>
        <v>-8.6702683861973207E-3</v>
      </c>
      <c r="AS122" s="177"/>
      <c r="AT122" s="177">
        <f ca="1">MAX(C$7:C122)</f>
        <v>192.84494636030826</v>
      </c>
      <c r="AU122" s="177"/>
      <c r="AV122" s="173">
        <f>MAX(E$7:E122)</f>
        <v>175.19400000000175</v>
      </c>
      <c r="AW122" s="173">
        <f>MAX(F$7:F122)</f>
        <v>175.19400000000175</v>
      </c>
      <c r="AX122" s="173">
        <f>MAX(G$7:G122)</f>
        <v>179.23290545184932</v>
      </c>
      <c r="AY122" s="173">
        <f>MAX(H$7:H122)</f>
        <v>148.19000000000239</v>
      </c>
      <c r="AZ122" s="173">
        <f>MAX(I$7:I122)</f>
        <v>173.63671819600017</v>
      </c>
      <c r="BA122" s="173">
        <f>MAX(J$7:J122)</f>
        <v>267.46720355396133</v>
      </c>
      <c r="BB122" s="173">
        <f>MAX(K$7:K122)</f>
        <v>210.72687415267612</v>
      </c>
      <c r="BC122" s="173">
        <f>MAX(L$7:L122)</f>
        <v>252.60324421486726</v>
      </c>
      <c r="BD122" s="173">
        <f>MAX(M$7:M122)</f>
        <v>328.83399893196497</v>
      </c>
      <c r="BE122" s="173">
        <f>MAX(N$7:N122)</f>
        <v>215.75753472119581</v>
      </c>
      <c r="BF122" s="173">
        <f>MAX(O$7:O122)</f>
        <v>208.63031848033012</v>
      </c>
      <c r="BG122" s="173">
        <f>MAX(P$7:P122)</f>
        <v>393.25415554478832</v>
      </c>
      <c r="BH122" s="173">
        <f>MAX(Q$7:Q122)</f>
        <v>189.03084122737454</v>
      </c>
      <c r="BI122" s="173">
        <f>MAX(R$7:R122)</f>
        <v>178.08672691486078</v>
      </c>
      <c r="BJ122" s="173">
        <f>MAX(S$7:S122)</f>
        <v>154.96459695703484</v>
      </c>
      <c r="BK122" s="173">
        <f>MAX(T$7:T122)</f>
        <v>137.93049323157109</v>
      </c>
      <c r="BL122" s="173">
        <v>229.52</v>
      </c>
      <c r="BO122" s="178"/>
      <c r="BP122" s="178">
        <f t="shared" ca="1" si="76"/>
        <v>0</v>
      </c>
      <c r="BQ122" s="178">
        <f t="shared" si="77"/>
        <v>-1.0125917554250963E-2</v>
      </c>
      <c r="BR122" s="178">
        <f t="shared" si="78"/>
        <v>-1.0125917554250963E-2</v>
      </c>
      <c r="BS122" s="178">
        <f t="shared" si="79"/>
        <v>0</v>
      </c>
      <c r="BT122" s="178">
        <f t="shared" si="80"/>
        <v>-4.8991159997298951E-2</v>
      </c>
      <c r="BU122" s="178">
        <f t="shared" si="81"/>
        <v>-2.891929143907215E-2</v>
      </c>
      <c r="BV122" s="178">
        <f t="shared" si="82"/>
        <v>-1.6237699532876043E-2</v>
      </c>
      <c r="BW122" s="178">
        <f t="shared" si="83"/>
        <v>-3.8960731389088954E-2</v>
      </c>
      <c r="BX122" s="178">
        <f t="shared" si="84"/>
        <v>-1.6726868328549985E-2</v>
      </c>
      <c r="BY122" s="178">
        <f t="shared" si="85"/>
        <v>-5.618684464331488E-2</v>
      </c>
      <c r="BZ122" s="178">
        <f t="shared" si="86"/>
        <v>-6.3378146976351274E-2</v>
      </c>
      <c r="CA122" s="178">
        <f t="shared" si="87"/>
        <v>-6.3108055951053801E-2</v>
      </c>
      <c r="CB122" s="178">
        <f t="shared" si="88"/>
        <v>-4.504895746230525E-2</v>
      </c>
      <c r="CC122" s="178">
        <f t="shared" si="89"/>
        <v>0</v>
      </c>
      <c r="CD122" s="178">
        <f t="shared" si="90"/>
        <v>-2.444333333333332E-2</v>
      </c>
      <c r="CE122" s="178">
        <f t="shared" si="91"/>
        <v>-3.2449198017129408E-2</v>
      </c>
      <c r="CF122" s="178">
        <f t="shared" si="92"/>
        <v>-1.9510916800000055E-2</v>
      </c>
      <c r="CG122" s="178">
        <f t="shared" si="92"/>
        <v>-8.6702683861973207E-3</v>
      </c>
    </row>
    <row r="123" spans="1:85" ht="15">
      <c r="A123" s="170">
        <v>39353</v>
      </c>
      <c r="B123" s="171"/>
      <c r="C123" s="172">
        <f t="shared" ca="1" si="72"/>
        <v>196.12880585198013</v>
      </c>
      <c r="D123" s="182">
        <v>222.27466508231601</v>
      </c>
      <c r="E123" s="173">
        <v>175.26600000000232</v>
      </c>
      <c r="F123" s="173">
        <v>175.26600000000232</v>
      </c>
      <c r="G123" s="173">
        <v>181.34487061042248</v>
      </c>
      <c r="H123" s="176">
        <v>143.73900000000256</v>
      </c>
      <c r="I123" s="176">
        <v>172.30711955750937</v>
      </c>
      <c r="J123" s="176">
        <v>271.65219978212519</v>
      </c>
      <c r="K123" s="176">
        <v>206.64894317058926</v>
      </c>
      <c r="L123" s="176">
        <v>263.49468536928396</v>
      </c>
      <c r="M123" s="176">
        <v>312.35845108111562</v>
      </c>
      <c r="N123" s="176">
        <v>197.65431260647867</v>
      </c>
      <c r="O123" s="176">
        <v>191.90139132666485</v>
      </c>
      <c r="P123" s="176">
        <v>413.09029696492536</v>
      </c>
      <c r="Q123" s="173">
        <v>189.30491768991453</v>
      </c>
      <c r="R123" s="173">
        <v>178.76444234349131</v>
      </c>
      <c r="S123" s="173">
        <v>155.79692732701071</v>
      </c>
      <c r="T123" s="173">
        <v>135.77353825822001</v>
      </c>
      <c r="U123" s="173">
        <v>231.74</v>
      </c>
      <c r="X123" s="174">
        <f>SUMPRODUCT($AD$2:$AP$2,'monthly price-series'!AD123:AP123)</f>
        <v>0</v>
      </c>
      <c r="Y123" s="175">
        <f ca="1">SUMPRODUCT($AA$3:$AQ$3,'monthly price-series'!AA123:AQ123)</f>
        <v>1.7028496487205506E-2</v>
      </c>
      <c r="Z123" s="184">
        <f t="shared" si="54"/>
        <v>1.3541463930125577E-2</v>
      </c>
      <c r="AA123" s="173">
        <f t="shared" ref="AA123:AJ152" si="94">(E123-E122)/E122</f>
        <v>1.0644677661169459E-2</v>
      </c>
      <c r="AB123" s="173">
        <f t="shared" si="94"/>
        <v>1.0644677661169459E-2</v>
      </c>
      <c r="AC123" s="173">
        <f t="shared" si="94"/>
        <v>1.1783356149077953E-2</v>
      </c>
      <c r="AD123" s="173">
        <f t="shared" si="94"/>
        <v>1.9931881075711172E-2</v>
      </c>
      <c r="AE123" s="173">
        <f t="shared" si="94"/>
        <v>2.1895124195032447E-2</v>
      </c>
      <c r="AF123" s="173">
        <f t="shared" si="94"/>
        <v>3.2410739442961474E-2</v>
      </c>
      <c r="AG123" s="173">
        <f t="shared" si="94"/>
        <v>2.0403947413656288E-2</v>
      </c>
      <c r="AH123" s="173">
        <f t="shared" si="93"/>
        <v>6.0861684182304907E-2</v>
      </c>
      <c r="AI123" s="173">
        <f t="shared" si="93"/>
        <v>6.446097413097711E-3</v>
      </c>
      <c r="AJ123" s="173">
        <f t="shared" si="93"/>
        <v>-2.1916264619254045E-2</v>
      </c>
      <c r="AK123" s="173">
        <f t="shared" si="93"/>
        <v>-1.8226743355424405E-2</v>
      </c>
      <c r="AL123" s="173">
        <f t="shared" si="93"/>
        <v>9.9994633208014369E-2</v>
      </c>
      <c r="AM123" s="173">
        <f t="shared" si="93"/>
        <v>1.4499034166087408E-3</v>
      </c>
      <c r="AN123" s="173">
        <f t="shared" si="93"/>
        <v>2.8956666666666759E-2</v>
      </c>
      <c r="AO123" s="173">
        <f t="shared" si="93"/>
        <v>3.9088694970558613E-2</v>
      </c>
      <c r="AP123" s="173">
        <f t="shared" si="93"/>
        <v>3.9499999999999058E-3</v>
      </c>
      <c r="AQ123" s="173">
        <f t="shared" si="73"/>
        <v>1.8503054542258198E-2</v>
      </c>
      <c r="AS123" s="177"/>
      <c r="AT123" s="177">
        <f ca="1">MAX(C$7:C123)</f>
        <v>196.12880585198013</v>
      </c>
      <c r="AU123" s="177"/>
      <c r="AV123" s="173">
        <f>MAX(E$7:E123)</f>
        <v>175.26600000000232</v>
      </c>
      <c r="AW123" s="173">
        <f>MAX(F$7:F123)</f>
        <v>175.26600000000232</v>
      </c>
      <c r="AX123" s="173">
        <f>MAX(G$7:G123)</f>
        <v>181.34487061042248</v>
      </c>
      <c r="AY123" s="173">
        <f>MAX(H$7:H123)</f>
        <v>148.19000000000239</v>
      </c>
      <c r="AZ123" s="173">
        <f>MAX(I$7:I123)</f>
        <v>173.63671819600017</v>
      </c>
      <c r="BA123" s="173">
        <f>MAX(J$7:J123)</f>
        <v>271.65219978212519</v>
      </c>
      <c r="BB123" s="173">
        <f>MAX(K$7:K123)</f>
        <v>210.72687415267612</v>
      </c>
      <c r="BC123" s="173">
        <f>MAX(L$7:L123)</f>
        <v>263.49468536928396</v>
      </c>
      <c r="BD123" s="173">
        <f>MAX(M$7:M123)</f>
        <v>328.83399893196497</v>
      </c>
      <c r="BE123" s="173">
        <f>MAX(N$7:N123)</f>
        <v>215.75753472119581</v>
      </c>
      <c r="BF123" s="173">
        <f>MAX(O$7:O123)</f>
        <v>208.63031848033012</v>
      </c>
      <c r="BG123" s="173">
        <f>MAX(P$7:P123)</f>
        <v>413.09029696492536</v>
      </c>
      <c r="BH123" s="173">
        <f>MAX(Q$7:Q123)</f>
        <v>189.30491768991453</v>
      </c>
      <c r="BI123" s="173">
        <f>MAX(R$7:R123)</f>
        <v>178.76444234349131</v>
      </c>
      <c r="BJ123" s="173">
        <f>MAX(S$7:S123)</f>
        <v>155.79692732701071</v>
      </c>
      <c r="BK123" s="173">
        <f>MAX(T$7:T123)</f>
        <v>137.93049323157109</v>
      </c>
      <c r="BL123" s="173">
        <v>227.53</v>
      </c>
      <c r="BO123" s="178"/>
      <c r="BP123" s="178">
        <f t="shared" ca="1" si="76"/>
        <v>0</v>
      </c>
      <c r="BQ123" s="178">
        <f t="shared" si="77"/>
        <v>0</v>
      </c>
      <c r="BR123" s="178">
        <f t="shared" si="78"/>
        <v>0</v>
      </c>
      <c r="BS123" s="178">
        <f t="shared" si="79"/>
        <v>0</v>
      </c>
      <c r="BT123" s="178">
        <f t="shared" si="80"/>
        <v>-3.0035764896415084E-2</v>
      </c>
      <c r="BU123" s="178">
        <f t="shared" si="81"/>
        <v>-7.6573587217305273E-3</v>
      </c>
      <c r="BV123" s="178">
        <f t="shared" si="82"/>
        <v>0</v>
      </c>
      <c r="BW123" s="178">
        <f t="shared" si="83"/>
        <v>-1.9351736689893224E-2</v>
      </c>
      <c r="BX123" s="178">
        <f t="shared" si="84"/>
        <v>0</v>
      </c>
      <c r="BY123" s="178">
        <f t="shared" si="85"/>
        <v>-5.0102933104122567E-2</v>
      </c>
      <c r="BZ123" s="178">
        <f t="shared" si="86"/>
        <v>-8.3905399355393623E-2</v>
      </c>
      <c r="CA123" s="178">
        <f t="shared" si="87"/>
        <v>-8.0184544966998589E-2</v>
      </c>
      <c r="CB123" s="178">
        <f t="shared" si="88"/>
        <v>0</v>
      </c>
      <c r="CC123" s="178">
        <f t="shared" si="89"/>
        <v>0</v>
      </c>
      <c r="CD123" s="178">
        <f t="shared" si="90"/>
        <v>0</v>
      </c>
      <c r="CE123" s="178">
        <f t="shared" si="91"/>
        <v>0</v>
      </c>
      <c r="CF123" s="178">
        <f t="shared" si="92"/>
        <v>-1.5637984921360149E-2</v>
      </c>
      <c r="CG123" s="178">
        <f t="shared" si="92"/>
        <v>1.8503054542258198E-2</v>
      </c>
    </row>
    <row r="124" spans="1:85" ht="15">
      <c r="A124" s="170">
        <v>39386</v>
      </c>
      <c r="B124" s="171"/>
      <c r="C124" s="172">
        <f t="shared" ca="1" si="72"/>
        <v>198.74051054364674</v>
      </c>
      <c r="D124" s="182">
        <v>221.23569590538926</v>
      </c>
      <c r="E124" s="173">
        <v>174.79200000000239</v>
      </c>
      <c r="F124" s="173">
        <v>174.79200000000239</v>
      </c>
      <c r="G124" s="173">
        <v>181.73755393076542</v>
      </c>
      <c r="H124" s="176">
        <v>145.01000000000266</v>
      </c>
      <c r="I124" s="176">
        <v>173.65267337966222</v>
      </c>
      <c r="J124" s="176">
        <v>279.58261975531644</v>
      </c>
      <c r="K124" s="176">
        <v>211.39924179828981</v>
      </c>
      <c r="L124" s="176">
        <v>288.87081592863967</v>
      </c>
      <c r="M124" s="176">
        <v>323.42010031085738</v>
      </c>
      <c r="N124" s="176">
        <v>197.1420589333427</v>
      </c>
      <c r="O124" s="176">
        <v>191.32406436009981</v>
      </c>
      <c r="P124" s="176">
        <v>453.76605519468939</v>
      </c>
      <c r="Q124" s="173">
        <v>185.90706672825036</v>
      </c>
      <c r="R124" s="173">
        <v>183.99270640056395</v>
      </c>
      <c r="S124" s="173">
        <v>158.59552097394209</v>
      </c>
      <c r="T124" s="173">
        <v>136.55423610320477</v>
      </c>
      <c r="U124" s="173">
        <v>234.41</v>
      </c>
      <c r="X124" s="174">
        <f>SUMPRODUCT($AD$2:$AP$2,'monthly price-series'!AD124:AP124)</f>
        <v>0</v>
      </c>
      <c r="Y124" s="175">
        <f ca="1">SUMPRODUCT($AA$3:$AQ$3,'monthly price-series'!AA124:AQ124)</f>
        <v>1.3316272845905601E-2</v>
      </c>
      <c r="Z124" s="184">
        <f t="shared" si="54"/>
        <v>-4.6742582045595487E-3</v>
      </c>
      <c r="AA124" s="173">
        <f t="shared" si="94"/>
        <v>-2.7044606483854622E-3</v>
      </c>
      <c r="AB124" s="173">
        <f t="shared" si="94"/>
        <v>-2.7044606483854622E-3</v>
      </c>
      <c r="AC124" s="173">
        <f t="shared" si="94"/>
        <v>2.1653952439963354E-3</v>
      </c>
      <c r="AD124" s="173">
        <f t="shared" si="94"/>
        <v>8.8424157674679635E-3</v>
      </c>
      <c r="AE124" s="173">
        <f t="shared" si="94"/>
        <v>7.8090436750859749E-3</v>
      </c>
      <c r="AF124" s="173">
        <f t="shared" si="94"/>
        <v>2.9193284573258493E-2</v>
      </c>
      <c r="AG124" s="173">
        <f t="shared" si="94"/>
        <v>2.2987287303855991E-2</v>
      </c>
      <c r="AH124" s="173">
        <f t="shared" si="93"/>
        <v>9.6306043227366953E-2</v>
      </c>
      <c r="AI124" s="173">
        <f t="shared" si="93"/>
        <v>3.5413318229283917E-2</v>
      </c>
      <c r="AJ124" s="173">
        <f t="shared" si="93"/>
        <v>-2.5916645398769938E-3</v>
      </c>
      <c r="AK124" s="173">
        <f t="shared" si="93"/>
        <v>-3.0084563878032648E-3</v>
      </c>
      <c r="AL124" s="173">
        <f t="shared" si="93"/>
        <v>9.8466990216470082E-2</v>
      </c>
      <c r="AM124" s="173">
        <f t="shared" si="93"/>
        <v>-1.7949089770768277E-2</v>
      </c>
      <c r="AN124" s="173">
        <f t="shared" si="93"/>
        <v>2.9246666666666629E-2</v>
      </c>
      <c r="AO124" s="173">
        <f t="shared" si="93"/>
        <v>1.7963086274848401E-2</v>
      </c>
      <c r="AP124" s="173">
        <f t="shared" si="93"/>
        <v>5.7499999999999453E-3</v>
      </c>
      <c r="AQ124" s="173">
        <f t="shared" si="73"/>
        <v>1.1521532752222263E-2</v>
      </c>
      <c r="AS124" s="177"/>
      <c r="AT124" s="177">
        <f ca="1">MAX(C$7:C124)</f>
        <v>198.74051054364674</v>
      </c>
      <c r="AU124" s="177"/>
      <c r="AV124" s="173">
        <f>MAX(E$7:E124)</f>
        <v>175.26600000000232</v>
      </c>
      <c r="AW124" s="173">
        <f>MAX(F$7:F124)</f>
        <v>175.26600000000232</v>
      </c>
      <c r="AX124" s="173">
        <f>MAX(G$7:G124)</f>
        <v>181.73755393076542</v>
      </c>
      <c r="AY124" s="173">
        <f>MAX(H$7:H124)</f>
        <v>148.19000000000239</v>
      </c>
      <c r="AZ124" s="173">
        <f>MAX(I$7:I124)</f>
        <v>173.65267337966222</v>
      </c>
      <c r="BA124" s="173">
        <f>MAX(J$7:J124)</f>
        <v>279.58261975531644</v>
      </c>
      <c r="BB124" s="173">
        <f>MAX(K$7:K124)</f>
        <v>211.39924179828981</v>
      </c>
      <c r="BC124" s="173">
        <f>MAX(L$7:L124)</f>
        <v>288.87081592863967</v>
      </c>
      <c r="BD124" s="173">
        <f>MAX(M$7:M124)</f>
        <v>328.83399893196497</v>
      </c>
      <c r="BE124" s="173">
        <f>MAX(N$7:N124)</f>
        <v>215.75753472119581</v>
      </c>
      <c r="BF124" s="173">
        <f>MAX(O$7:O124)</f>
        <v>208.63031848033012</v>
      </c>
      <c r="BG124" s="173">
        <f>MAX(P$7:P124)</f>
        <v>453.76605519468939</v>
      </c>
      <c r="BH124" s="173">
        <f>MAX(Q$7:Q124)</f>
        <v>189.30491768991453</v>
      </c>
      <c r="BI124" s="173">
        <f>MAX(R$7:R124)</f>
        <v>183.99270640056395</v>
      </c>
      <c r="BJ124" s="173">
        <f>MAX(S$7:S124)</f>
        <v>158.59552097394209</v>
      </c>
      <c r="BK124" s="173">
        <f>MAX(T$7:T124)</f>
        <v>137.93049323157109</v>
      </c>
      <c r="BL124" s="173">
        <v>231.74</v>
      </c>
      <c r="BO124" s="178"/>
      <c r="BP124" s="178">
        <f t="shared" ca="1" si="76"/>
        <v>0</v>
      </c>
      <c r="BQ124" s="178">
        <f t="shared" si="77"/>
        <v>-2.7044606483854622E-3</v>
      </c>
      <c r="BR124" s="178">
        <f t="shared" si="78"/>
        <v>-2.7044606483854622E-3</v>
      </c>
      <c r="BS124" s="178">
        <f t="shared" si="79"/>
        <v>0</v>
      </c>
      <c r="BT124" s="178">
        <f t="shared" si="80"/>
        <v>-2.1458937850055142E-2</v>
      </c>
      <c r="BU124" s="178">
        <f t="shared" si="81"/>
        <v>0</v>
      </c>
      <c r="BV124" s="178">
        <f t="shared" si="82"/>
        <v>0</v>
      </c>
      <c r="BW124" s="178">
        <f t="shared" si="83"/>
        <v>0</v>
      </c>
      <c r="BX124" s="178">
        <f t="shared" si="84"/>
        <v>0</v>
      </c>
      <c r="BY124" s="178">
        <f t="shared" si="85"/>
        <v>-1.6463925989075465E-2</v>
      </c>
      <c r="BZ124" s="178">
        <f t="shared" si="86"/>
        <v>-8.6279609247057035E-2</v>
      </c>
      <c r="CA124" s="178">
        <f t="shared" si="87"/>
        <v>-8.2951769648292789E-2</v>
      </c>
      <c r="CB124" s="178">
        <f t="shared" si="88"/>
        <v>0</v>
      </c>
      <c r="CC124" s="178">
        <f t="shared" si="89"/>
        <v>-1.7949089770768277E-2</v>
      </c>
      <c r="CD124" s="178">
        <f t="shared" si="90"/>
        <v>0</v>
      </c>
      <c r="CE124" s="178">
        <f t="shared" si="91"/>
        <v>0</v>
      </c>
      <c r="CF124" s="178">
        <f t="shared" si="92"/>
        <v>-9.9779033346580233E-3</v>
      </c>
      <c r="CG124" s="178">
        <f t="shared" si="92"/>
        <v>1.1521532752222263E-2</v>
      </c>
    </row>
    <row r="125" spans="1:85" ht="15">
      <c r="A125" s="170">
        <v>39416</v>
      </c>
      <c r="B125" s="171"/>
      <c r="C125" s="172">
        <f t="shared" ca="1" si="72"/>
        <v>196.37972292570163</v>
      </c>
      <c r="D125" s="182">
        <v>221.00442766069838</v>
      </c>
      <c r="E125" s="173">
        <v>175.99700000000252</v>
      </c>
      <c r="F125" s="173">
        <v>175.99700000000252</v>
      </c>
      <c r="G125" s="173">
        <v>183.82347994248764</v>
      </c>
      <c r="H125" s="176">
        <v>140.62300000000272</v>
      </c>
      <c r="I125" s="176">
        <v>170.90749539072459</v>
      </c>
      <c r="J125" s="176">
        <v>278.41434029182261</v>
      </c>
      <c r="K125" s="176">
        <v>201.80635340299256</v>
      </c>
      <c r="L125" s="176">
        <v>265.30651433623399</v>
      </c>
      <c r="M125" s="176">
        <v>300.50587414374326</v>
      </c>
      <c r="N125" s="176">
        <v>190.56097058740875</v>
      </c>
      <c r="O125" s="176">
        <v>184.09969059795955</v>
      </c>
      <c r="P125" s="176">
        <v>443.30487729707465</v>
      </c>
      <c r="Q125" s="173">
        <v>188.18333928835983</v>
      </c>
      <c r="R125" s="173">
        <v>181.73818243813571</v>
      </c>
      <c r="S125" s="173">
        <v>159.79629484981706</v>
      </c>
      <c r="T125" s="173">
        <v>135.70759983936492</v>
      </c>
      <c r="U125" s="173">
        <v>233.82</v>
      </c>
      <c r="X125" s="174">
        <f>SUMPRODUCT($AD$2:$AP$2,'monthly price-series'!AD125:AP125)</f>
        <v>0</v>
      </c>
      <c r="Y125" s="175">
        <f ca="1">SUMPRODUCT($AA$3:$AQ$3,'monthly price-series'!AA125:AQ125)</f>
        <v>-1.1878743852912927E-2</v>
      </c>
      <c r="Z125" s="184">
        <f t="shared" si="54"/>
        <v>-1.045347785059885E-3</v>
      </c>
      <c r="AA125" s="173">
        <f t="shared" si="94"/>
        <v>6.8939081880183863E-3</v>
      </c>
      <c r="AB125" s="173">
        <f t="shared" si="94"/>
        <v>6.8939081880183863E-3</v>
      </c>
      <c r="AC125" s="173">
        <f t="shared" si="94"/>
        <v>1.1477682881749772E-2</v>
      </c>
      <c r="AD125" s="173">
        <f t="shared" si="94"/>
        <v>-3.0253085994068431E-2</v>
      </c>
      <c r="AE125" s="173">
        <f t="shared" si="94"/>
        <v>-1.5808440696652905E-2</v>
      </c>
      <c r="AF125" s="173">
        <f t="shared" si="94"/>
        <v>-4.1786555420228917E-3</v>
      </c>
      <c r="AG125" s="173">
        <f t="shared" si="94"/>
        <v>-4.5378064337858265E-2</v>
      </c>
      <c r="AH125" s="173">
        <f t="shared" si="93"/>
        <v>-8.1573839560957304E-2</v>
      </c>
      <c r="AI125" s="173">
        <f t="shared" si="93"/>
        <v>-7.0849728093862946E-2</v>
      </c>
      <c r="AJ125" s="173">
        <f t="shared" si="93"/>
        <v>-3.3382467351419587E-2</v>
      </c>
      <c r="AK125" s="173">
        <f t="shared" si="93"/>
        <v>-3.7759880265469031E-2</v>
      </c>
      <c r="AL125" s="173">
        <f t="shared" si="93"/>
        <v>-2.3054121783363322E-2</v>
      </c>
      <c r="AM125" s="173">
        <f t="shared" si="93"/>
        <v>1.2244142195179794E-2</v>
      </c>
      <c r="AN125" s="173">
        <f t="shared" si="93"/>
        <v>-1.22533333333333E-2</v>
      </c>
      <c r="AO125" s="173">
        <f t="shared" si="93"/>
        <v>7.5712975278303387E-3</v>
      </c>
      <c r="AP125" s="173">
        <f t="shared" si="93"/>
        <v>-6.1999999999998931E-3</v>
      </c>
      <c r="AQ125" s="173">
        <f t="shared" si="73"/>
        <v>-2.5169574676848403E-3</v>
      </c>
      <c r="AS125" s="177"/>
      <c r="AT125" s="177">
        <f ca="1">MAX(C$7:C125)</f>
        <v>198.74051054364674</v>
      </c>
      <c r="AU125" s="177"/>
      <c r="AV125" s="173">
        <f>MAX(E$7:E125)</f>
        <v>175.99700000000252</v>
      </c>
      <c r="AW125" s="173">
        <f>MAX(F$7:F125)</f>
        <v>175.99700000000252</v>
      </c>
      <c r="AX125" s="173">
        <f>MAX(G$7:G125)</f>
        <v>183.82347994248764</v>
      </c>
      <c r="AY125" s="173">
        <f>MAX(H$7:H125)</f>
        <v>148.19000000000239</v>
      </c>
      <c r="AZ125" s="173">
        <f>MAX(I$7:I125)</f>
        <v>173.65267337966222</v>
      </c>
      <c r="BA125" s="173">
        <f>MAX(J$7:J125)</f>
        <v>279.58261975531644</v>
      </c>
      <c r="BB125" s="173">
        <f>MAX(K$7:K125)</f>
        <v>211.39924179828981</v>
      </c>
      <c r="BC125" s="173">
        <f>MAX(L$7:L125)</f>
        <v>288.87081592863967</v>
      </c>
      <c r="BD125" s="173">
        <f>MAX(M$7:M125)</f>
        <v>328.83399893196497</v>
      </c>
      <c r="BE125" s="173">
        <f>MAX(N$7:N125)</f>
        <v>215.75753472119581</v>
      </c>
      <c r="BF125" s="173">
        <f>MAX(O$7:O125)</f>
        <v>208.63031848033012</v>
      </c>
      <c r="BG125" s="173">
        <f>MAX(P$7:P125)</f>
        <v>453.76605519468939</v>
      </c>
      <c r="BH125" s="173">
        <f>MAX(Q$7:Q125)</f>
        <v>189.30491768991453</v>
      </c>
      <c r="BI125" s="173">
        <f>MAX(R$7:R125)</f>
        <v>183.99270640056395</v>
      </c>
      <c r="BJ125" s="173">
        <f>MAX(S$7:S125)</f>
        <v>159.79629484981706</v>
      </c>
      <c r="BK125" s="173">
        <f>MAX(T$7:T125)</f>
        <v>137.93049323157109</v>
      </c>
      <c r="BL125" s="173">
        <v>234.41</v>
      </c>
      <c r="BO125" s="178"/>
      <c r="BP125" s="178">
        <f t="shared" ca="1" si="76"/>
        <v>-1.1878743852912859E-2</v>
      </c>
      <c r="BQ125" s="178">
        <f t="shared" si="77"/>
        <v>0</v>
      </c>
      <c r="BR125" s="178">
        <f t="shared" si="78"/>
        <v>0</v>
      </c>
      <c r="BS125" s="178">
        <f t="shared" si="79"/>
        <v>0</v>
      </c>
      <c r="BT125" s="178">
        <f t="shared" si="80"/>
        <v>-5.1062824752004486E-2</v>
      </c>
      <c r="BU125" s="178">
        <f t="shared" si="81"/>
        <v>-1.5808440696652905E-2</v>
      </c>
      <c r="BV125" s="178">
        <f t="shared" si="82"/>
        <v>-4.1786555420228917E-3</v>
      </c>
      <c r="BW125" s="178">
        <f t="shared" si="83"/>
        <v>-4.5378064337858265E-2</v>
      </c>
      <c r="BX125" s="178">
        <f t="shared" si="84"/>
        <v>-8.1573839560957304E-2</v>
      </c>
      <c r="BY125" s="178">
        <f t="shared" si="85"/>
        <v>-8.6147189403254928E-2</v>
      </c>
      <c r="BZ125" s="178">
        <f t="shared" si="86"/>
        <v>-0.1167818503596935</v>
      </c>
      <c r="CA125" s="178">
        <f t="shared" si="87"/>
        <v>-0.11757940102403353</v>
      </c>
      <c r="CB125" s="178">
        <f t="shared" si="88"/>
        <v>-2.3054121783363322E-2</v>
      </c>
      <c r="CC125" s="178">
        <f t="shared" si="89"/>
        <v>-5.9247187830158187E-3</v>
      </c>
      <c r="CD125" s="178">
        <f t="shared" si="90"/>
        <v>-1.22533333333333E-2</v>
      </c>
      <c r="CE125" s="178">
        <f t="shared" si="91"/>
        <v>0</v>
      </c>
      <c r="CF125" s="178">
        <f t="shared" si="92"/>
        <v>-1.6116040333983037E-2</v>
      </c>
      <c r="CG125" s="178">
        <f t="shared" si="92"/>
        <v>-2.5169574676848403E-3</v>
      </c>
    </row>
    <row r="126" spans="1:85" ht="15">
      <c r="A126" s="170">
        <v>39447</v>
      </c>
      <c r="B126" s="171"/>
      <c r="C126" s="172">
        <f t="shared" ca="1" si="72"/>
        <v>196.00334075799117</v>
      </c>
      <c r="D126" s="182">
        <v>228.98609389015306</v>
      </c>
      <c r="E126" s="173">
        <v>173.95500000000249</v>
      </c>
      <c r="F126" s="173">
        <v>173.95500000000249</v>
      </c>
      <c r="G126" s="173">
        <v>183.55318002759503</v>
      </c>
      <c r="H126" s="176">
        <v>140.53900000000272</v>
      </c>
      <c r="I126" s="176">
        <v>171.72564175294275</v>
      </c>
      <c r="J126" s="176">
        <v>279.94984681027876</v>
      </c>
      <c r="K126" s="176">
        <v>199.38591429199974</v>
      </c>
      <c r="L126" s="176">
        <v>267.15510504491698</v>
      </c>
      <c r="M126" s="176">
        <v>299.12116797146291</v>
      </c>
      <c r="N126" s="176">
        <v>188.06278959092953</v>
      </c>
      <c r="O126" s="176">
        <v>181.75494334119975</v>
      </c>
      <c r="P126" s="176">
        <v>472.06516084382241</v>
      </c>
      <c r="Q126" s="173">
        <v>192.28315715169629</v>
      </c>
      <c r="R126" s="173">
        <v>182.9225095936909</v>
      </c>
      <c r="S126" s="173">
        <v>161.69218255663867</v>
      </c>
      <c r="T126" s="173">
        <v>135.87452018716735</v>
      </c>
      <c r="U126" s="173">
        <v>234.31</v>
      </c>
      <c r="X126" s="174">
        <f>SUMPRODUCT($AD$2:$AP$2,'monthly price-series'!AD126:AP126)</f>
        <v>0</v>
      </c>
      <c r="Y126" s="175">
        <f ca="1">SUMPRODUCT($AA$3:$AQ$3,'monthly price-series'!AA126:AQ126)</f>
        <v>-1.9166040266430442E-3</v>
      </c>
      <c r="Z126" s="184">
        <f t="shared" si="54"/>
        <v>3.6115413224701055E-2</v>
      </c>
      <c r="AA126" s="173">
        <f t="shared" si="94"/>
        <v>-1.1602470496656197E-2</v>
      </c>
      <c r="AB126" s="173">
        <f t="shared" si="94"/>
        <v>-1.1602470496656197E-2</v>
      </c>
      <c r="AC126" s="173">
        <f t="shared" si="94"/>
        <v>-1.4704319327279191E-3</v>
      </c>
      <c r="AD126" s="173">
        <f t="shared" si="94"/>
        <v>-5.9734182886157707E-4</v>
      </c>
      <c r="AE126" s="173">
        <f t="shared" si="94"/>
        <v>4.7870712770538924E-3</v>
      </c>
      <c r="AF126" s="173">
        <f t="shared" si="94"/>
        <v>5.515184730954195E-3</v>
      </c>
      <c r="AG126" s="173">
        <f t="shared" si="94"/>
        <v>-1.1993869718062723E-2</v>
      </c>
      <c r="AH126" s="173">
        <f t="shared" si="93"/>
        <v>6.9677546867175496E-3</v>
      </c>
      <c r="AI126" s="173">
        <f t="shared" si="93"/>
        <v>-4.6079171537857823E-3</v>
      </c>
      <c r="AJ126" s="173">
        <f t="shared" si="93"/>
        <v>-1.3109615199683953E-2</v>
      </c>
      <c r="AK126" s="173">
        <f t="shared" si="93"/>
        <v>-1.2736291131962339E-2</v>
      </c>
      <c r="AL126" s="173">
        <f t="shared" si="93"/>
        <v>6.4876984259919279E-2</v>
      </c>
      <c r="AM126" s="173">
        <f t="shared" si="93"/>
        <v>2.1786295635099567E-2</v>
      </c>
      <c r="AN126" s="173">
        <f t="shared" si="93"/>
        <v>6.5166666666667252E-3</v>
      </c>
      <c r="AO126" s="173">
        <f t="shared" si="93"/>
        <v>1.1864403418135834E-2</v>
      </c>
      <c r="AP126" s="173">
        <f t="shared" si="93"/>
        <v>1.230000000000093E-3</v>
      </c>
      <c r="AQ126" s="173">
        <f t="shared" si="73"/>
        <v>2.0956291164143746E-3</v>
      </c>
      <c r="AS126" s="177"/>
      <c r="AT126" s="177">
        <f ca="1">MAX(C$7:C126)</f>
        <v>198.74051054364674</v>
      </c>
      <c r="AU126" s="177"/>
      <c r="AV126" s="173">
        <f>MAX(E$7:E126)</f>
        <v>175.99700000000252</v>
      </c>
      <c r="AW126" s="173">
        <f>MAX(F$7:F126)</f>
        <v>175.99700000000252</v>
      </c>
      <c r="AX126" s="173">
        <f>MAX(G$7:G126)</f>
        <v>183.82347994248764</v>
      </c>
      <c r="AY126" s="173">
        <f>MAX(H$7:H126)</f>
        <v>148.19000000000239</v>
      </c>
      <c r="AZ126" s="173">
        <f>MAX(I$7:I126)</f>
        <v>173.65267337966222</v>
      </c>
      <c r="BA126" s="173">
        <f>MAX(J$7:J126)</f>
        <v>279.94984681027876</v>
      </c>
      <c r="BB126" s="173">
        <f>MAX(K$7:K126)</f>
        <v>211.39924179828981</v>
      </c>
      <c r="BC126" s="173">
        <f>MAX(L$7:L126)</f>
        <v>288.87081592863967</v>
      </c>
      <c r="BD126" s="173">
        <f>MAX(M$7:M126)</f>
        <v>328.83399893196497</v>
      </c>
      <c r="BE126" s="173">
        <f>MAX(N$7:N126)</f>
        <v>215.75753472119581</v>
      </c>
      <c r="BF126" s="173">
        <f>MAX(O$7:O126)</f>
        <v>208.63031848033012</v>
      </c>
      <c r="BG126" s="173">
        <f>MAX(P$7:P126)</f>
        <v>472.06516084382241</v>
      </c>
      <c r="BH126" s="173">
        <f>MAX(Q$7:Q126)</f>
        <v>192.28315715169629</v>
      </c>
      <c r="BI126" s="173">
        <f>MAX(R$7:R126)</f>
        <v>183.99270640056395</v>
      </c>
      <c r="BJ126" s="173">
        <f>MAX(S$7:S126)</f>
        <v>161.69218255663867</v>
      </c>
      <c r="BK126" s="173">
        <f>MAX(T$7:T126)</f>
        <v>137.93049323157109</v>
      </c>
      <c r="BL126" s="173">
        <v>233.82</v>
      </c>
      <c r="BO126" s="178"/>
      <c r="BP126" s="178">
        <f t="shared" ca="1" si="76"/>
        <v>-1.3772581031256025E-2</v>
      </c>
      <c r="BQ126" s="178">
        <f t="shared" si="77"/>
        <v>-1.1602470496656197E-2</v>
      </c>
      <c r="BR126" s="178">
        <f t="shared" si="78"/>
        <v>-1.1602470496656197E-2</v>
      </c>
      <c r="BS126" s="178">
        <f t="shared" si="79"/>
        <v>-1.4704319327279191E-3</v>
      </c>
      <c r="BT126" s="178">
        <f t="shared" si="80"/>
        <v>-5.1629664619741861E-2</v>
      </c>
      <c r="BU126" s="178">
        <f t="shared" si="81"/>
        <v>-1.109704555199297E-2</v>
      </c>
      <c r="BV126" s="178">
        <f t="shared" si="82"/>
        <v>0</v>
      </c>
      <c r="BW126" s="178">
        <f t="shared" si="83"/>
        <v>-5.682767546419485E-2</v>
      </c>
      <c r="BX126" s="178">
        <f t="shared" si="84"/>
        <v>-7.5174471377154162E-2</v>
      </c>
      <c r="BY126" s="178">
        <f t="shared" si="85"/>
        <v>-9.0358147445239012E-2</v>
      </c>
      <c r="BZ126" s="178">
        <f t="shared" si="86"/>
        <v>-0.1283605004388548</v>
      </c>
      <c r="CA126" s="178">
        <f t="shared" si="87"/>
        <v>-0.12881816667343202</v>
      </c>
      <c r="CB126" s="178">
        <f t="shared" si="88"/>
        <v>0</v>
      </c>
      <c r="CC126" s="178">
        <f t="shared" si="89"/>
        <v>0</v>
      </c>
      <c r="CD126" s="178">
        <f t="shared" si="90"/>
        <v>-5.8165175555554638E-3</v>
      </c>
      <c r="CE126" s="178">
        <f t="shared" si="91"/>
        <v>0</v>
      </c>
      <c r="CF126" s="178">
        <f t="shared" si="92"/>
        <v>-1.4905863063593747E-2</v>
      </c>
      <c r="CG126" s="178">
        <f t="shared" si="92"/>
        <v>2.0956291164143746E-3</v>
      </c>
    </row>
    <row r="127" spans="1:85" ht="15">
      <c r="A127" s="170">
        <v>39478</v>
      </c>
      <c r="B127" s="171"/>
      <c r="C127" s="172">
        <f t="shared" ca="1" si="72"/>
        <v>191.66119953486424</v>
      </c>
      <c r="D127" s="182">
        <v>231.80495955419397</v>
      </c>
      <c r="E127" s="173">
        <v>173.24200000000255</v>
      </c>
      <c r="F127" s="173">
        <v>173.24200000000255</v>
      </c>
      <c r="G127" s="173">
        <v>183.30343105213896</v>
      </c>
      <c r="H127" s="176">
        <v>134.10200000000259</v>
      </c>
      <c r="I127" s="176">
        <v>170.35172315983533</v>
      </c>
      <c r="J127" s="176">
        <v>282.61233565021774</v>
      </c>
      <c r="K127" s="176">
        <v>182.82313143521154</v>
      </c>
      <c r="L127" s="176">
        <v>229.62701156325198</v>
      </c>
      <c r="M127" s="176">
        <v>275.24281773056572</v>
      </c>
      <c r="N127" s="176">
        <v>188.48860367711006</v>
      </c>
      <c r="O127" s="176">
        <v>181.45037616777697</v>
      </c>
      <c r="P127" s="176">
        <v>470.55146170978304</v>
      </c>
      <c r="Q127" s="173">
        <v>190.60906848861427</v>
      </c>
      <c r="R127" s="173">
        <v>184.29381867394494</v>
      </c>
      <c r="S127" s="173">
        <v>164.5829681573864</v>
      </c>
      <c r="T127" s="173">
        <v>134.02390922221812</v>
      </c>
      <c r="U127" s="173">
        <v>234.97</v>
      </c>
      <c r="X127" s="174">
        <f>SUMPRODUCT($AD$2:$AP$2,'monthly price-series'!AD127:AP127)</f>
        <v>0</v>
      </c>
      <c r="Y127" s="175">
        <f ca="1">SUMPRODUCT($AA$3:$AQ$3,'monthly price-series'!AA127:AQ127)</f>
        <v>-2.2153404152882576E-2</v>
      </c>
      <c r="Z127" s="184">
        <f t="shared" si="54"/>
        <v>1.2310204589948383E-2</v>
      </c>
      <c r="AA127" s="173">
        <f t="shared" si="94"/>
        <v>-4.0987611738663842E-3</v>
      </c>
      <c r="AB127" s="173">
        <f t="shared" si="94"/>
        <v>-4.0987611738663842E-3</v>
      </c>
      <c r="AC127" s="173">
        <f t="shared" si="94"/>
        <v>-1.3606355140157473E-3</v>
      </c>
      <c r="AD127" s="173">
        <f t="shared" si="94"/>
        <v>-4.580223283216759E-2</v>
      </c>
      <c r="AE127" s="173">
        <f t="shared" si="94"/>
        <v>-8.0006606997226441E-3</v>
      </c>
      <c r="AF127" s="173">
        <f t="shared" si="94"/>
        <v>9.5105922374136859E-3</v>
      </c>
      <c r="AG127" s="173">
        <f t="shared" si="94"/>
        <v>-8.3068971625207613E-2</v>
      </c>
      <c r="AH127" s="173">
        <f t="shared" si="93"/>
        <v>-0.14047305394128767</v>
      </c>
      <c r="AI127" s="173">
        <f t="shared" si="93"/>
        <v>-7.9828353181528297E-2</v>
      </c>
      <c r="AJ127" s="173">
        <f t="shared" si="93"/>
        <v>2.2642123256108224E-3</v>
      </c>
      <c r="AK127" s="173">
        <f t="shared" si="93"/>
        <v>-1.6757022825565366E-3</v>
      </c>
      <c r="AL127" s="173">
        <f t="shared" si="93"/>
        <v>-3.2065470184955282E-3</v>
      </c>
      <c r="AM127" s="173">
        <f t="shared" si="93"/>
        <v>-8.706371831419913E-3</v>
      </c>
      <c r="AN127" s="173">
        <f t="shared" si="93"/>
        <v>7.496666666666668E-3</v>
      </c>
      <c r="AO127" s="173">
        <f t="shared" si="93"/>
        <v>1.7878326305201111E-2</v>
      </c>
      <c r="AP127" s="173">
        <f t="shared" si="93"/>
        <v>-1.3620000000000049E-2</v>
      </c>
      <c r="AQ127" s="173">
        <f t="shared" si="73"/>
        <v>2.8167811873159344E-3</v>
      </c>
      <c r="AS127" s="177"/>
      <c r="AT127" s="177">
        <f ca="1">MAX(C$7:C127)</f>
        <v>198.74051054364674</v>
      </c>
      <c r="AU127" s="177"/>
      <c r="AV127" s="173">
        <f>MAX(E$7:E127)</f>
        <v>175.99700000000252</v>
      </c>
      <c r="AW127" s="173">
        <f>MAX(F$7:F127)</f>
        <v>175.99700000000252</v>
      </c>
      <c r="AX127" s="173">
        <f>MAX(G$7:G127)</f>
        <v>183.82347994248764</v>
      </c>
      <c r="AY127" s="173">
        <f>MAX(H$7:H127)</f>
        <v>148.19000000000239</v>
      </c>
      <c r="AZ127" s="173">
        <f>MAX(I$7:I127)</f>
        <v>173.65267337966222</v>
      </c>
      <c r="BA127" s="173">
        <f>MAX(J$7:J127)</f>
        <v>282.61233565021774</v>
      </c>
      <c r="BB127" s="173">
        <f>MAX(K$7:K127)</f>
        <v>211.39924179828981</v>
      </c>
      <c r="BC127" s="173">
        <f>MAX(L$7:L127)</f>
        <v>288.87081592863967</v>
      </c>
      <c r="BD127" s="173">
        <f>MAX(M$7:M127)</f>
        <v>328.83399893196497</v>
      </c>
      <c r="BE127" s="173">
        <f>MAX(N$7:N127)</f>
        <v>215.75753472119581</v>
      </c>
      <c r="BF127" s="173">
        <f>MAX(O$7:O127)</f>
        <v>208.63031848033012</v>
      </c>
      <c r="BG127" s="173">
        <f>MAX(P$7:P127)</f>
        <v>472.06516084382241</v>
      </c>
      <c r="BH127" s="173">
        <f>MAX(Q$7:Q127)</f>
        <v>192.28315715169629</v>
      </c>
      <c r="BI127" s="173">
        <f>MAX(R$7:R127)</f>
        <v>184.29381867394494</v>
      </c>
      <c r="BJ127" s="173">
        <f>MAX(S$7:S127)</f>
        <v>164.5829681573864</v>
      </c>
      <c r="BK127" s="173">
        <f>MAX(T$7:T127)</f>
        <v>137.93049323157109</v>
      </c>
      <c r="BL127" s="173">
        <v>234.31</v>
      </c>
      <c r="BO127" s="178"/>
      <c r="BP127" s="178">
        <f t="shared" ca="1" si="76"/>
        <v>-3.5620875630324809E-2</v>
      </c>
      <c r="BQ127" s="178">
        <f t="shared" si="77"/>
        <v>-1.5653675914929957E-2</v>
      </c>
      <c r="BR127" s="178">
        <f t="shared" si="78"/>
        <v>-1.5653675914929957E-2</v>
      </c>
      <c r="BS127" s="178">
        <f t="shared" si="79"/>
        <v>-2.8290667248350538E-3</v>
      </c>
      <c r="BT127" s="178">
        <f t="shared" si="80"/>
        <v>-9.5067143531949311E-2</v>
      </c>
      <c r="BU127" s="178">
        <f t="shared" si="81"/>
        <v>-1.9008922555484753E-2</v>
      </c>
      <c r="BV127" s="178">
        <f t="shared" si="82"/>
        <v>0</v>
      </c>
      <c r="BW127" s="178">
        <f t="shared" si="83"/>
        <v>-0.13517603052874075</v>
      </c>
      <c r="BX127" s="178">
        <f t="shared" si="84"/>
        <v>-0.20508753774567107</v>
      </c>
      <c r="BY127" s="178">
        <f t="shared" si="85"/>
        <v>-0.16297335851968017</v>
      </c>
      <c r="BZ127" s="178">
        <f t="shared" si="86"/>
        <v>-0.12638692354045922</v>
      </c>
      <c r="CA127" s="178">
        <f t="shared" si="87"/>
        <v>-0.13027800806005913</v>
      </c>
      <c r="CB127" s="178">
        <f t="shared" si="88"/>
        <v>-3.2065470184955282E-3</v>
      </c>
      <c r="CC127" s="178">
        <f t="shared" si="89"/>
        <v>-8.706371831419913E-3</v>
      </c>
      <c r="CD127" s="178">
        <f t="shared" si="90"/>
        <v>0</v>
      </c>
      <c r="CE127" s="178">
        <f t="shared" si="91"/>
        <v>0</v>
      </c>
      <c r="CF127" s="178">
        <f t="shared" si="92"/>
        <v>-2.8322845208667648E-2</v>
      </c>
      <c r="CG127" s="178">
        <f t="shared" si="92"/>
        <v>2.8167811873159344E-3</v>
      </c>
    </row>
    <row r="128" spans="1:85" ht="15">
      <c r="A128" s="170">
        <v>39507</v>
      </c>
      <c r="B128" s="171"/>
      <c r="C128" s="172">
        <f t="shared" ca="1" si="72"/>
        <v>193.09681483183647</v>
      </c>
      <c r="D128" s="182">
        <v>231.32854108841167</v>
      </c>
      <c r="E128" s="173">
        <v>175.24900000000261</v>
      </c>
      <c r="F128" s="173">
        <v>175.24900000000261</v>
      </c>
      <c r="G128" s="173">
        <v>186.67879919667826</v>
      </c>
      <c r="H128" s="176">
        <v>132.1430000000025</v>
      </c>
      <c r="I128" s="176">
        <v>168.69504325627557</v>
      </c>
      <c r="J128" s="176">
        <v>283.53456873084707</v>
      </c>
      <c r="K128" s="176">
        <v>179.59284047341887</v>
      </c>
      <c r="L128" s="176">
        <v>241.21538246302566</v>
      </c>
      <c r="M128" s="176">
        <v>270.19122141478954</v>
      </c>
      <c r="N128" s="176">
        <v>189.69680995752677</v>
      </c>
      <c r="O128" s="176">
        <v>179.86074475710285</v>
      </c>
      <c r="P128" s="176">
        <v>522.3927399710102</v>
      </c>
      <c r="Q128" s="173">
        <v>191.08445389502305</v>
      </c>
      <c r="R128" s="173">
        <v>191.45486215488555</v>
      </c>
      <c r="S128" s="173">
        <v>173.50905121095911</v>
      </c>
      <c r="T128" s="173">
        <v>135.52631724459917</v>
      </c>
      <c r="U128" s="173">
        <v>233.43</v>
      </c>
      <c r="X128" s="174">
        <f>SUMPRODUCT($AD$2:$AP$2,'monthly price-series'!AD128:AP128)</f>
        <v>0</v>
      </c>
      <c r="Y128" s="175">
        <f ca="1">SUMPRODUCT($AA$3:$AQ$3,'monthly price-series'!AA128:AQ128)</f>
        <v>7.4903804236657818E-3</v>
      </c>
      <c r="Z128" s="184">
        <f t="shared" si="54"/>
        <v>-2.0552557059113304E-3</v>
      </c>
      <c r="AA128" s="173">
        <f t="shared" si="94"/>
        <v>1.1584950531626467E-2</v>
      </c>
      <c r="AB128" s="173">
        <f t="shared" si="94"/>
        <v>1.1584950531626467E-2</v>
      </c>
      <c r="AC128" s="173">
        <f t="shared" si="94"/>
        <v>1.8414102372034717E-2</v>
      </c>
      <c r="AD128" s="173">
        <f t="shared" si="94"/>
        <v>-1.4608283247080958E-2</v>
      </c>
      <c r="AE128" s="173">
        <f t="shared" si="94"/>
        <v>-9.7250551554759167E-3</v>
      </c>
      <c r="AF128" s="173">
        <f t="shared" si="94"/>
        <v>3.2632442547403545E-3</v>
      </c>
      <c r="AG128" s="173">
        <f t="shared" si="94"/>
        <v>-1.7668940119524235E-2</v>
      </c>
      <c r="AH128" s="173">
        <f t="shared" si="93"/>
        <v>5.0466061552961509E-2</v>
      </c>
      <c r="AI128" s="173">
        <f t="shared" si="93"/>
        <v>-1.8353235726285767E-2</v>
      </c>
      <c r="AJ128" s="173">
        <f t="shared" si="93"/>
        <v>6.4099699230963508E-3</v>
      </c>
      <c r="AK128" s="173">
        <f t="shared" si="93"/>
        <v>-8.7606950409641095E-3</v>
      </c>
      <c r="AL128" s="173">
        <f t="shared" si="93"/>
        <v>0.11017132551848441</v>
      </c>
      <c r="AM128" s="173">
        <f t="shared" si="93"/>
        <v>2.4940335220051324E-3</v>
      </c>
      <c r="AN128" s="173">
        <f t="shared" si="93"/>
        <v>3.8856666666666768E-2</v>
      </c>
      <c r="AO128" s="173">
        <f t="shared" si="93"/>
        <v>5.4234549015041038E-2</v>
      </c>
      <c r="AP128" s="173">
        <f t="shared" si="93"/>
        <v>1.1209999999999866E-2</v>
      </c>
      <c r="AQ128" s="173">
        <f t="shared" si="73"/>
        <v>-6.5540281738093887E-3</v>
      </c>
      <c r="AS128" s="177"/>
      <c r="AT128" s="177">
        <f ca="1">MAX(C$7:C128)</f>
        <v>198.74051054364674</v>
      </c>
      <c r="AU128" s="177"/>
      <c r="AV128" s="173">
        <f>MAX(E$7:E128)</f>
        <v>175.99700000000252</v>
      </c>
      <c r="AW128" s="173">
        <f>MAX(F$7:F128)</f>
        <v>175.99700000000252</v>
      </c>
      <c r="AX128" s="173">
        <f>MAX(G$7:G128)</f>
        <v>186.67879919667826</v>
      </c>
      <c r="AY128" s="173">
        <f>MAX(H$7:H128)</f>
        <v>148.19000000000239</v>
      </c>
      <c r="AZ128" s="173">
        <f>MAX(I$7:I128)</f>
        <v>173.65267337966222</v>
      </c>
      <c r="BA128" s="173">
        <f>MAX(J$7:J128)</f>
        <v>283.53456873084707</v>
      </c>
      <c r="BB128" s="173">
        <f>MAX(K$7:K128)</f>
        <v>211.39924179828981</v>
      </c>
      <c r="BC128" s="173">
        <f>MAX(L$7:L128)</f>
        <v>288.87081592863967</v>
      </c>
      <c r="BD128" s="173">
        <f>MAX(M$7:M128)</f>
        <v>328.83399893196497</v>
      </c>
      <c r="BE128" s="173">
        <f>MAX(N$7:N128)</f>
        <v>215.75753472119581</v>
      </c>
      <c r="BF128" s="173">
        <f>MAX(O$7:O128)</f>
        <v>208.63031848033012</v>
      </c>
      <c r="BG128" s="173">
        <f>MAX(P$7:P128)</f>
        <v>522.3927399710102</v>
      </c>
      <c r="BH128" s="173">
        <f>MAX(Q$7:Q128)</f>
        <v>192.28315715169629</v>
      </c>
      <c r="BI128" s="173">
        <f>MAX(R$7:R128)</f>
        <v>191.45486215488555</v>
      </c>
      <c r="BJ128" s="173">
        <f>MAX(S$7:S128)</f>
        <v>173.50905121095911</v>
      </c>
      <c r="BK128" s="173">
        <f>MAX(T$7:T128)</f>
        <v>137.93049323157109</v>
      </c>
      <c r="BL128" s="173">
        <v>234.97</v>
      </c>
      <c r="BO128" s="178"/>
      <c r="BP128" s="178">
        <f t="shared" ca="1" si="76"/>
        <v>-2.8397309116154339E-2</v>
      </c>
      <c r="BQ128" s="178">
        <f t="shared" si="77"/>
        <v>-4.250072444416067E-3</v>
      </c>
      <c r="BR128" s="178">
        <f t="shared" si="78"/>
        <v>-4.250072444416067E-3</v>
      </c>
      <c r="BS128" s="178">
        <f t="shared" si="79"/>
        <v>0</v>
      </c>
      <c r="BT128" s="178">
        <f t="shared" si="80"/>
        <v>-0.10828665901882466</v>
      </c>
      <c r="BU128" s="178">
        <f t="shared" si="81"/>
        <v>-2.8549114890662409E-2</v>
      </c>
      <c r="BV128" s="178">
        <f t="shared" si="82"/>
        <v>0</v>
      </c>
      <c r="BW128" s="178">
        <f t="shared" si="83"/>
        <v>-0.15045655345925768</v>
      </c>
      <c r="BX128" s="178">
        <f t="shared" si="84"/>
        <v>-0.16497143649632792</v>
      </c>
      <c r="BY128" s="178">
        <f t="shared" si="85"/>
        <v>-0.17833550577994975</v>
      </c>
      <c r="BZ128" s="178">
        <f t="shared" si="86"/>
        <v>-0.12078708999592988</v>
      </c>
      <c r="CA128" s="178">
        <f t="shared" si="87"/>
        <v>-0.13789737720186479</v>
      </c>
      <c r="CB128" s="178">
        <f t="shared" si="88"/>
        <v>0</v>
      </c>
      <c r="CC128" s="178">
        <f t="shared" si="89"/>
        <v>-6.2340522926173838E-3</v>
      </c>
      <c r="CD128" s="178">
        <f t="shared" si="90"/>
        <v>0</v>
      </c>
      <c r="CE128" s="178">
        <f t="shared" si="91"/>
        <v>0</v>
      </c>
      <c r="CF128" s="178">
        <f t="shared" si="92"/>
        <v>-1.7430344303456941E-2</v>
      </c>
      <c r="CG128" s="178">
        <f t="shared" si="92"/>
        <v>-6.5540281738093887E-3</v>
      </c>
    </row>
    <row r="129" spans="1:85" ht="15">
      <c r="A129" s="170">
        <v>39538</v>
      </c>
      <c r="B129" s="171"/>
      <c r="C129" s="172">
        <f t="shared" ca="1" si="72"/>
        <v>190.99738769814081</v>
      </c>
      <c r="D129" s="182">
        <v>226.69453824360164</v>
      </c>
      <c r="E129" s="173">
        <v>174.49100000000271</v>
      </c>
      <c r="F129" s="173">
        <v>174.49100000000271</v>
      </c>
      <c r="G129" s="173">
        <v>186.73428970640941</v>
      </c>
      <c r="H129" s="176">
        <v>132.11600000000251</v>
      </c>
      <c r="I129" s="176">
        <v>168.00099276698327</v>
      </c>
      <c r="J129" s="176">
        <v>283.88486615234336</v>
      </c>
      <c r="K129" s="176">
        <v>174.92702394250168</v>
      </c>
      <c r="L129" s="176">
        <v>219.34682037997283</v>
      </c>
      <c r="M129" s="176">
        <v>269.70836233441116</v>
      </c>
      <c r="N129" s="176">
        <v>187.86171690549574</v>
      </c>
      <c r="O129" s="176">
        <v>178.71896463200557</v>
      </c>
      <c r="P129" s="176">
        <v>513.41768154556735</v>
      </c>
      <c r="Q129" s="173">
        <v>188.10708590053073</v>
      </c>
      <c r="R129" s="173">
        <v>188.47901541412477</v>
      </c>
      <c r="S129" s="173">
        <v>172.39222692179391</v>
      </c>
      <c r="T129" s="173">
        <v>134.3160672316049</v>
      </c>
      <c r="U129" s="173">
        <v>218.43</v>
      </c>
      <c r="X129" s="174">
        <f>SUMPRODUCT($AD$2:$AP$2,'monthly price-series'!AD129:AP129)</f>
        <v>0</v>
      </c>
      <c r="Y129" s="175">
        <f ca="1">SUMPRODUCT($AA$3:$AQ$3,'monthly price-series'!AA129:AQ129)</f>
        <v>-1.0872406857275144E-2</v>
      </c>
      <c r="Z129" s="184">
        <f t="shared" si="54"/>
        <v>-2.0032127566303862E-2</v>
      </c>
      <c r="AA129" s="173">
        <f t="shared" si="94"/>
        <v>-4.3252743239612481E-3</v>
      </c>
      <c r="AB129" s="173">
        <f t="shared" si="94"/>
        <v>-4.3252743239612481E-3</v>
      </c>
      <c r="AC129" s="173">
        <f t="shared" si="94"/>
        <v>2.9725126779230396E-4</v>
      </c>
      <c r="AD129" s="173">
        <f t="shared" si="94"/>
        <v>-2.0432410343329804E-4</v>
      </c>
      <c r="AE129" s="173">
        <f t="shared" si="94"/>
        <v>-4.1142316685494869E-3</v>
      </c>
      <c r="AF129" s="173">
        <f t="shared" si="94"/>
        <v>1.2354663597609597E-3</v>
      </c>
      <c r="AG129" s="173">
        <f t="shared" si="94"/>
        <v>-2.5979969572382671E-2</v>
      </c>
      <c r="AH129" s="173">
        <f t="shared" si="93"/>
        <v>-9.0659898468145692E-2</v>
      </c>
      <c r="AI129" s="173">
        <f t="shared" si="93"/>
        <v>-1.7871012901529636E-3</v>
      </c>
      <c r="AJ129" s="173">
        <f t="shared" si="93"/>
        <v>-9.673821359683938E-3</v>
      </c>
      <c r="AK129" s="173">
        <f t="shared" si="93"/>
        <v>-6.3481340891767572E-3</v>
      </c>
      <c r="AL129" s="173">
        <f t="shared" si="93"/>
        <v>-1.7180672200652936E-2</v>
      </c>
      <c r="AM129" s="173">
        <f t="shared" si="93"/>
        <v>-1.5581424515717025E-2</v>
      </c>
      <c r="AN129" s="173">
        <f t="shared" si="93"/>
        <v>-1.5543333333333341E-2</v>
      </c>
      <c r="AO129" s="173">
        <f t="shared" si="93"/>
        <v>-6.4366918115835335E-3</v>
      </c>
      <c r="AP129" s="173">
        <f t="shared" si="93"/>
        <v>-8.9299999999999623E-3</v>
      </c>
      <c r="AQ129" s="173">
        <f t="shared" si="73"/>
        <v>-6.4259092661611616E-2</v>
      </c>
      <c r="AS129" s="177"/>
      <c r="AT129" s="177">
        <f ca="1">MAX(C$7:C129)</f>
        <v>198.74051054364674</v>
      </c>
      <c r="AU129" s="177"/>
      <c r="AV129" s="173">
        <f>MAX(E$7:E129)</f>
        <v>175.99700000000252</v>
      </c>
      <c r="AW129" s="173">
        <f>MAX(F$7:F129)</f>
        <v>175.99700000000252</v>
      </c>
      <c r="AX129" s="173">
        <f>MAX(G$7:G129)</f>
        <v>186.73428970640941</v>
      </c>
      <c r="AY129" s="173">
        <f>MAX(H$7:H129)</f>
        <v>148.19000000000239</v>
      </c>
      <c r="AZ129" s="173">
        <f>MAX(I$7:I129)</f>
        <v>173.65267337966222</v>
      </c>
      <c r="BA129" s="173">
        <f>MAX(J$7:J129)</f>
        <v>283.88486615234336</v>
      </c>
      <c r="BB129" s="173">
        <f>MAX(K$7:K129)</f>
        <v>211.39924179828981</v>
      </c>
      <c r="BC129" s="173">
        <f>MAX(L$7:L129)</f>
        <v>288.87081592863967</v>
      </c>
      <c r="BD129" s="173">
        <f>MAX(M$7:M129)</f>
        <v>328.83399893196497</v>
      </c>
      <c r="BE129" s="173">
        <f>MAX(N$7:N129)</f>
        <v>215.75753472119581</v>
      </c>
      <c r="BF129" s="173">
        <f>MAX(O$7:O129)</f>
        <v>208.63031848033012</v>
      </c>
      <c r="BG129" s="173">
        <f>MAX(P$7:P129)</f>
        <v>522.3927399710102</v>
      </c>
      <c r="BH129" s="173">
        <f>MAX(Q$7:Q129)</f>
        <v>192.28315715169629</v>
      </c>
      <c r="BI129" s="173">
        <f>MAX(R$7:R129)</f>
        <v>191.45486215488555</v>
      </c>
      <c r="BJ129" s="173">
        <f>MAX(S$7:S129)</f>
        <v>173.50905121095911</v>
      </c>
      <c r="BK129" s="173">
        <f>MAX(T$7:T129)</f>
        <v>137.93049323157109</v>
      </c>
      <c r="BL129" s="173">
        <v>233.43</v>
      </c>
      <c r="BO129" s="178"/>
      <c r="BP129" s="178">
        <f t="shared" ca="1" si="76"/>
        <v>-3.8960968875066886E-2</v>
      </c>
      <c r="BQ129" s="178">
        <f t="shared" si="77"/>
        <v>-8.5569640391585065E-3</v>
      </c>
      <c r="BR129" s="178">
        <f t="shared" si="78"/>
        <v>-8.5569640391585065E-3</v>
      </c>
      <c r="BS129" s="178">
        <f t="shared" si="79"/>
        <v>0</v>
      </c>
      <c r="BT129" s="178">
        <f t="shared" si="80"/>
        <v>-0.10846885754774015</v>
      </c>
      <c r="BU129" s="178">
        <f t="shared" si="81"/>
        <v>-3.2545888886619675E-2</v>
      </c>
      <c r="BV129" s="178">
        <f t="shared" si="82"/>
        <v>0</v>
      </c>
      <c r="BW129" s="178">
        <f t="shared" si="83"/>
        <v>-0.17252766635080327</v>
      </c>
      <c r="BX129" s="178">
        <f t="shared" si="84"/>
        <v>-0.24067504128157238</v>
      </c>
      <c r="BY129" s="178">
        <f t="shared" si="85"/>
        <v>-0.1798039034576433</v>
      </c>
      <c r="BZ129" s="178">
        <f t="shared" si="86"/>
        <v>-0.12929243862443712</v>
      </c>
      <c r="CA129" s="178">
        <f t="shared" si="87"/>
        <v>-0.14337012025001833</v>
      </c>
      <c r="CB129" s="178">
        <f t="shared" si="88"/>
        <v>-1.7180672200652936E-2</v>
      </c>
      <c r="CC129" s="178">
        <f t="shared" si="89"/>
        <v>-2.171834139310996E-2</v>
      </c>
      <c r="CD129" s="178">
        <f t="shared" si="90"/>
        <v>-1.5543333333333341E-2</v>
      </c>
      <c r="CE129" s="178">
        <f t="shared" si="91"/>
        <v>-6.4366918115835335E-3</v>
      </c>
      <c r="CF129" s="178">
        <f t="shared" si="92"/>
        <v>-2.6204691328827034E-2</v>
      </c>
      <c r="CG129" s="178">
        <f t="shared" si="92"/>
        <v>-6.4259092661611616E-2</v>
      </c>
    </row>
    <row r="130" spans="1:85" ht="15">
      <c r="A130" s="170">
        <v>39568</v>
      </c>
      <c r="B130" s="171"/>
      <c r="C130" s="172">
        <f t="shared" ca="1" si="72"/>
        <v>195.061728600723</v>
      </c>
      <c r="D130" s="182">
        <v>221.75478054777747</v>
      </c>
      <c r="E130" s="173">
        <v>174.18600000000276</v>
      </c>
      <c r="F130" s="173">
        <v>174.18600000000276</v>
      </c>
      <c r="G130" s="173">
        <v>187.63489396204008</v>
      </c>
      <c r="H130" s="176">
        <v>139.08700000000269</v>
      </c>
      <c r="I130" s="176">
        <v>174.08966813217967</v>
      </c>
      <c r="J130" s="176">
        <v>286.83508230584584</v>
      </c>
      <c r="K130" s="176">
        <v>185.38072256393056</v>
      </c>
      <c r="L130" s="176">
        <v>240.77222712184067</v>
      </c>
      <c r="M130" s="176">
        <v>281.18988558844234</v>
      </c>
      <c r="N130" s="176">
        <v>188.27841518832417</v>
      </c>
      <c r="O130" s="176">
        <v>181.86349674273038</v>
      </c>
      <c r="P130" s="176">
        <v>554.78929585937442</v>
      </c>
      <c r="Q130" s="173">
        <v>189.29925315253294</v>
      </c>
      <c r="R130" s="173">
        <v>187.78855395432436</v>
      </c>
      <c r="S130" s="173">
        <v>171.5606602718166</v>
      </c>
      <c r="T130" s="173">
        <v>134.09713204201739</v>
      </c>
      <c r="U130" s="173">
        <v>222.95</v>
      </c>
      <c r="X130" s="174">
        <f>SUMPRODUCT($AD$2:$AP$2,'monthly price-series'!AD130:AP130)</f>
        <v>0</v>
      </c>
      <c r="Y130" s="175">
        <f ca="1">SUMPRODUCT($AA$3:$AQ$3,'monthly price-series'!AA130:AQ130)</f>
        <v>2.1279562781275338E-2</v>
      </c>
      <c r="Z130" s="184">
        <f t="shared" si="54"/>
        <v>-2.1790369252372547E-2</v>
      </c>
      <c r="AA130" s="173">
        <f t="shared" si="94"/>
        <v>-1.7479411545578008E-3</v>
      </c>
      <c r="AB130" s="173">
        <f t="shared" si="94"/>
        <v>-1.7479411545578008E-3</v>
      </c>
      <c r="AC130" s="173">
        <f t="shared" si="94"/>
        <v>4.822918474408913E-3</v>
      </c>
      <c r="AD130" s="173">
        <f t="shared" si="94"/>
        <v>5.2764237488268202E-2</v>
      </c>
      <c r="AE130" s="173">
        <f t="shared" si="94"/>
        <v>3.6241901103771235E-2</v>
      </c>
      <c r="AF130" s="173">
        <f t="shared" si="94"/>
        <v>1.0392298094253759E-2</v>
      </c>
      <c r="AG130" s="173">
        <f t="shared" si="94"/>
        <v>5.9760341117247866E-2</v>
      </c>
      <c r="AH130" s="173">
        <f t="shared" si="93"/>
        <v>9.7678218926323057E-2</v>
      </c>
      <c r="AI130" s="173">
        <f t="shared" si="93"/>
        <v>4.2570141891986442E-2</v>
      </c>
      <c r="AJ130" s="173">
        <f t="shared" si="93"/>
        <v>2.2181117563087943E-3</v>
      </c>
      <c r="AK130" s="173">
        <f t="shared" si="93"/>
        <v>1.7594842926712422E-2</v>
      </c>
      <c r="AL130" s="173">
        <f t="shared" si="93"/>
        <v>8.0580813245979377E-2</v>
      </c>
      <c r="AM130" s="173">
        <f t="shared" si="93"/>
        <v>6.3377051762559013E-3</v>
      </c>
      <c r="AN130" s="173">
        <f t="shared" si="93"/>
        <v>-3.66333333333337E-3</v>
      </c>
      <c r="AO130" s="173">
        <f t="shared" si="93"/>
        <v>-4.8236899355940588E-3</v>
      </c>
      <c r="AP130" s="173">
        <f t="shared" si="93"/>
        <v>-1.6299999999999704E-3</v>
      </c>
      <c r="AQ130" s="173">
        <f t="shared" si="73"/>
        <v>2.0693128233301203E-2</v>
      </c>
      <c r="AS130" s="177"/>
      <c r="AT130" s="177">
        <f ca="1">MAX(C$7:C130)</f>
        <v>198.74051054364674</v>
      </c>
      <c r="AU130" s="177"/>
      <c r="AV130" s="173">
        <f>MAX(E$7:E130)</f>
        <v>175.99700000000252</v>
      </c>
      <c r="AW130" s="173">
        <f>MAX(F$7:F130)</f>
        <v>175.99700000000252</v>
      </c>
      <c r="AX130" s="173">
        <f>MAX(G$7:G130)</f>
        <v>187.63489396204008</v>
      </c>
      <c r="AY130" s="173">
        <f>MAX(H$7:H130)</f>
        <v>148.19000000000239</v>
      </c>
      <c r="AZ130" s="173">
        <f>MAX(I$7:I130)</f>
        <v>174.08966813217967</v>
      </c>
      <c r="BA130" s="173">
        <f>MAX(J$7:J130)</f>
        <v>286.83508230584584</v>
      </c>
      <c r="BB130" s="173">
        <f>MAX(K$7:K130)</f>
        <v>211.39924179828981</v>
      </c>
      <c r="BC130" s="173">
        <f>MAX(L$7:L130)</f>
        <v>288.87081592863967</v>
      </c>
      <c r="BD130" s="173">
        <f>MAX(M$7:M130)</f>
        <v>328.83399893196497</v>
      </c>
      <c r="BE130" s="173">
        <f>MAX(N$7:N130)</f>
        <v>215.75753472119581</v>
      </c>
      <c r="BF130" s="173">
        <f>MAX(O$7:O130)</f>
        <v>208.63031848033012</v>
      </c>
      <c r="BG130" s="173">
        <f>MAX(P$7:P130)</f>
        <v>554.78929585937442</v>
      </c>
      <c r="BH130" s="173">
        <f>MAX(Q$7:Q130)</f>
        <v>192.28315715169629</v>
      </c>
      <c r="BI130" s="173">
        <f>MAX(R$7:R130)</f>
        <v>191.45486215488555</v>
      </c>
      <c r="BJ130" s="173">
        <f>MAX(S$7:S130)</f>
        <v>173.50905121095911</v>
      </c>
      <c r="BK130" s="173">
        <f>MAX(T$7:T130)</f>
        <v>137.93049323157109</v>
      </c>
      <c r="BL130" s="173">
        <v>218.43</v>
      </c>
      <c r="BO130" s="178"/>
      <c r="BP130" s="178">
        <f t="shared" ca="1" si="76"/>
        <v>-1.8510478476987773E-2</v>
      </c>
      <c r="BQ130" s="178">
        <f t="shared" si="77"/>
        <v>-1.0289948124114191E-2</v>
      </c>
      <c r="BR130" s="178">
        <f t="shared" si="78"/>
        <v>-1.0289948124114191E-2</v>
      </c>
      <c r="BS130" s="178">
        <f t="shared" si="79"/>
        <v>0</v>
      </c>
      <c r="BT130" s="178">
        <f t="shared" si="80"/>
        <v>-6.1427896619202033E-2</v>
      </c>
      <c r="BU130" s="178">
        <f t="shared" si="81"/>
        <v>0</v>
      </c>
      <c r="BV130" s="178">
        <f t="shared" si="82"/>
        <v>0</v>
      </c>
      <c r="BW130" s="178">
        <f t="shared" si="83"/>
        <v>-0.12307763742684215</v>
      </c>
      <c r="BX130" s="178">
        <f t="shared" si="84"/>
        <v>-0.16650553172765259</v>
      </c>
      <c r="BY130" s="178">
        <f t="shared" si="85"/>
        <v>-0.14488803924858176</v>
      </c>
      <c r="BZ130" s="178">
        <f t="shared" si="86"/>
        <v>-0.12736111194624303</v>
      </c>
      <c r="CA130" s="178">
        <f t="shared" si="87"/>
        <v>-0.12829785206948885</v>
      </c>
      <c r="CB130" s="178">
        <f t="shared" si="88"/>
        <v>0</v>
      </c>
      <c r="CC130" s="178">
        <f t="shared" si="89"/>
        <v>-1.5518280661520863E-2</v>
      </c>
      <c r="CD130" s="178">
        <f t="shared" si="90"/>
        <v>-1.91497262555556E-2</v>
      </c>
      <c r="CE130" s="178">
        <f t="shared" si="91"/>
        <v>-1.1229333141667536E-2</v>
      </c>
      <c r="CF130" s="178">
        <f t="shared" si="92"/>
        <v>-2.7791977681961018E-2</v>
      </c>
      <c r="CG130" s="178">
        <f t="shared" si="92"/>
        <v>2.0693128233301203E-2</v>
      </c>
    </row>
    <row r="131" spans="1:85" ht="15">
      <c r="A131" s="170">
        <v>39598</v>
      </c>
      <c r="B131" s="171"/>
      <c r="C131" s="172">
        <f t="shared" ca="1" si="72"/>
        <v>195.21466049722605</v>
      </c>
      <c r="D131" s="182">
        <v>223.10712233450965</v>
      </c>
      <c r="E131" s="173">
        <v>172.41700000000279</v>
      </c>
      <c r="F131" s="173">
        <v>172.41700000000279</v>
      </c>
      <c r="G131" s="173">
        <v>186.30454286434002</v>
      </c>
      <c r="H131" s="176">
        <v>140.58900000000273</v>
      </c>
      <c r="I131" s="176">
        <v>174.46727414551114</v>
      </c>
      <c r="J131" s="176">
        <v>287.45906735156387</v>
      </c>
      <c r="K131" s="176">
        <v>188.5895813842352</v>
      </c>
      <c r="L131" s="176">
        <v>245.49163735119529</v>
      </c>
      <c r="M131" s="176">
        <v>292.7458104169225</v>
      </c>
      <c r="N131" s="176">
        <v>185.67673467333725</v>
      </c>
      <c r="O131" s="176">
        <v>180.68123382883078</v>
      </c>
      <c r="P131" s="176">
        <v>610.34428166669272</v>
      </c>
      <c r="Q131" s="173">
        <v>185.62645426103933</v>
      </c>
      <c r="R131" s="173">
        <v>189.42544418295955</v>
      </c>
      <c r="S131" s="173">
        <v>173.91640384776113</v>
      </c>
      <c r="T131" s="173">
        <v>135.16588618439226</v>
      </c>
      <c r="U131" s="173">
        <v>225.76</v>
      </c>
      <c r="X131" s="174">
        <f>SUMPRODUCT($AD$2:$AP$2,'monthly price-series'!AD131:AP131)</f>
        <v>0</v>
      </c>
      <c r="Y131" s="175">
        <f ca="1">SUMPRODUCT($AA$3:$AQ$3,'monthly price-series'!AA131:AQ131)</f>
        <v>7.84017949600421E-4</v>
      </c>
      <c r="Z131" s="184">
        <f t="shared" si="54"/>
        <v>6.09836587690076E-3</v>
      </c>
      <c r="AA131" s="173">
        <f t="shared" si="94"/>
        <v>-1.0155810455489815E-2</v>
      </c>
      <c r="AB131" s="173">
        <f t="shared" si="94"/>
        <v>-1.0155810455489815E-2</v>
      </c>
      <c r="AC131" s="173">
        <f t="shared" si="94"/>
        <v>-7.0901049885166868E-3</v>
      </c>
      <c r="AD131" s="173">
        <f t="shared" si="94"/>
        <v>1.079899631166111E-2</v>
      </c>
      <c r="AE131" s="173">
        <f t="shared" si="94"/>
        <v>2.1690317259078868E-3</v>
      </c>
      <c r="AF131" s="173">
        <f t="shared" si="94"/>
        <v>2.1754139720352905E-3</v>
      </c>
      <c r="AG131" s="173">
        <f t="shared" si="94"/>
        <v>1.7309560432843988E-2</v>
      </c>
      <c r="AH131" s="173">
        <f t="shared" si="93"/>
        <v>1.9601140404646448E-2</v>
      </c>
      <c r="AI131" s="173">
        <f t="shared" si="93"/>
        <v>4.109651669830594E-2</v>
      </c>
      <c r="AJ131" s="173">
        <f t="shared" si="93"/>
        <v>-1.381826223884778E-2</v>
      </c>
      <c r="AK131" s="173">
        <f t="shared" si="93"/>
        <v>-6.5008258120762804E-3</v>
      </c>
      <c r="AL131" s="173">
        <f t="shared" si="93"/>
        <v>0.10013709028265055</v>
      </c>
      <c r="AM131" s="173">
        <f t="shared" si="93"/>
        <v>-1.9402078087091858E-2</v>
      </c>
      <c r="AN131" s="173">
        <f t="shared" si="93"/>
        <v>8.7166666666666746E-3</v>
      </c>
      <c r="AO131" s="173">
        <f t="shared" si="93"/>
        <v>1.3731257341934602E-2</v>
      </c>
      <c r="AP131" s="173">
        <f t="shared" si="93"/>
        <v>7.9699999999999441E-3</v>
      </c>
      <c r="AQ131" s="173">
        <f t="shared" si="73"/>
        <v>1.2603722807804451E-2</v>
      </c>
      <c r="AS131" s="177"/>
      <c r="AT131" s="177">
        <f ca="1">MAX(C$7:C131)</f>
        <v>198.74051054364674</v>
      </c>
      <c r="AU131" s="177"/>
      <c r="AV131" s="173">
        <f>MAX(E$7:E131)</f>
        <v>175.99700000000252</v>
      </c>
      <c r="AW131" s="173">
        <f>MAX(F$7:F131)</f>
        <v>175.99700000000252</v>
      </c>
      <c r="AX131" s="173">
        <f>MAX(G$7:G131)</f>
        <v>187.63489396204008</v>
      </c>
      <c r="AY131" s="173">
        <f>MAX(H$7:H131)</f>
        <v>148.19000000000239</v>
      </c>
      <c r="AZ131" s="173">
        <f>MAX(I$7:I131)</f>
        <v>174.46727414551114</v>
      </c>
      <c r="BA131" s="173">
        <f>MAX(J$7:J131)</f>
        <v>287.45906735156387</v>
      </c>
      <c r="BB131" s="173">
        <f>MAX(K$7:K131)</f>
        <v>211.39924179828981</v>
      </c>
      <c r="BC131" s="173">
        <f>MAX(L$7:L131)</f>
        <v>288.87081592863967</v>
      </c>
      <c r="BD131" s="173">
        <f>MAX(M$7:M131)</f>
        <v>328.83399893196497</v>
      </c>
      <c r="BE131" s="173">
        <f>MAX(N$7:N131)</f>
        <v>215.75753472119581</v>
      </c>
      <c r="BF131" s="173">
        <f>MAX(O$7:O131)</f>
        <v>208.63031848033012</v>
      </c>
      <c r="BG131" s="173">
        <f>MAX(P$7:P131)</f>
        <v>610.34428166669272</v>
      </c>
      <c r="BH131" s="173">
        <f>MAX(Q$7:Q131)</f>
        <v>192.28315715169629</v>
      </c>
      <c r="BI131" s="173">
        <f>MAX(R$7:R131)</f>
        <v>191.45486215488555</v>
      </c>
      <c r="BJ131" s="173">
        <f>MAX(S$7:S131)</f>
        <v>173.91640384776113</v>
      </c>
      <c r="BK131" s="173">
        <f>MAX(T$7:T131)</f>
        <v>137.93049323157109</v>
      </c>
      <c r="BL131" s="173">
        <v>222.95</v>
      </c>
      <c r="BO131" s="178"/>
      <c r="BP131" s="178">
        <f t="shared" ca="1" si="76"/>
        <v>-1.7740973074769024E-2</v>
      </c>
      <c r="BQ131" s="178">
        <f t="shared" si="77"/>
        <v>-2.034125581685868E-2</v>
      </c>
      <c r="BR131" s="178">
        <f t="shared" si="78"/>
        <v>-2.034125581685868E-2</v>
      </c>
      <c r="BS131" s="178">
        <f t="shared" si="79"/>
        <v>-7.0901049885166868E-3</v>
      </c>
      <c r="BT131" s="178">
        <f t="shared" si="80"/>
        <v>-5.1292259936564784E-2</v>
      </c>
      <c r="BU131" s="178">
        <f t="shared" si="81"/>
        <v>0</v>
      </c>
      <c r="BV131" s="178">
        <f t="shared" si="82"/>
        <v>0</v>
      </c>
      <c r="BW131" s="178">
        <f t="shared" si="83"/>
        <v>-0.10789849679696974</v>
      </c>
      <c r="BX131" s="178">
        <f t="shared" si="84"/>
        <v>-0.15016808962855016</v>
      </c>
      <c r="BY131" s="178">
        <f t="shared" si="85"/>
        <v>-0.10974591627463996</v>
      </c>
      <c r="BZ131" s="178">
        <f t="shared" si="86"/>
        <v>-0.13941946494118637</v>
      </c>
      <c r="CA131" s="178">
        <f t="shared" si="87"/>
        <v>-0.13396463589319788</v>
      </c>
      <c r="CB131" s="178">
        <f t="shared" si="88"/>
        <v>0</v>
      </c>
      <c r="CC131" s="178">
        <f t="shared" si="89"/>
        <v>-3.4619271855440482E-2</v>
      </c>
      <c r="CD131" s="178">
        <f t="shared" si="90"/>
        <v>-1.0599981369416518E-2</v>
      </c>
      <c r="CE131" s="178">
        <f t="shared" si="91"/>
        <v>0</v>
      </c>
      <c r="CF131" s="178">
        <f t="shared" si="92"/>
        <v>-2.0043479744086299E-2</v>
      </c>
      <c r="CG131" s="178">
        <f t="shared" si="92"/>
        <v>1.2603722807804451E-2</v>
      </c>
    </row>
    <row r="132" spans="1:85" ht="15">
      <c r="A132" s="170">
        <v>39629</v>
      </c>
      <c r="B132" s="171"/>
      <c r="C132" s="172">
        <f t="shared" ca="1" si="72"/>
        <v>189.98774134385323</v>
      </c>
      <c r="D132" s="182">
        <v>229.57192208897359</v>
      </c>
      <c r="E132" s="173">
        <v>171.30100000000277</v>
      </c>
      <c r="F132" s="173">
        <v>171.30100000000277</v>
      </c>
      <c r="G132" s="173">
        <v>185.11975510360602</v>
      </c>
      <c r="H132" s="176">
        <v>134.66100000000267</v>
      </c>
      <c r="I132" s="176">
        <v>170.62739327754906</v>
      </c>
      <c r="J132" s="176">
        <v>281.92526189313452</v>
      </c>
      <c r="K132" s="176">
        <v>172.23077988409983</v>
      </c>
      <c r="L132" s="176">
        <v>218.46082275020302</v>
      </c>
      <c r="M132" s="176">
        <v>269.07815629327303</v>
      </c>
      <c r="N132" s="176">
        <v>176.77055135443888</v>
      </c>
      <c r="O132" s="176">
        <v>171.90550835386853</v>
      </c>
      <c r="P132" s="176">
        <v>667.57101928567624</v>
      </c>
      <c r="Q132" s="173">
        <v>186.64607098972539</v>
      </c>
      <c r="R132" s="173">
        <v>191.0519773303439</v>
      </c>
      <c r="S132" s="173">
        <v>177.24679999801771</v>
      </c>
      <c r="T132" s="173">
        <v>136.57431471843364</v>
      </c>
      <c r="U132" s="173">
        <v>224.7</v>
      </c>
      <c r="X132" s="174">
        <f>SUMPRODUCT($AD$2:$AP$2,'monthly price-series'!AD132:AP132)</f>
        <v>0</v>
      </c>
      <c r="Y132" s="175">
        <f ca="1">SUMPRODUCT($AA$3:$AQ$3,'monthly price-series'!AA132:AQ132)</f>
        <v>-2.6775238806652477E-2</v>
      </c>
      <c r="Z132" s="184">
        <f t="shared" si="54"/>
        <v>2.8976214146902563E-2</v>
      </c>
      <c r="AA132" s="173">
        <f t="shared" si="94"/>
        <v>-6.4726796081592637E-3</v>
      </c>
      <c r="AB132" s="173">
        <f t="shared" si="94"/>
        <v>-6.4726796081592637E-3</v>
      </c>
      <c r="AC132" s="173">
        <f t="shared" si="94"/>
        <v>-6.359414228544683E-3</v>
      </c>
      <c r="AD132" s="173">
        <f t="shared" si="94"/>
        <v>-4.2165461024688551E-2</v>
      </c>
      <c r="AE132" s="173">
        <f t="shared" si="94"/>
        <v>-2.2009175570425314E-2</v>
      </c>
      <c r="AF132" s="173">
        <f t="shared" si="94"/>
        <v>-1.9250759801782438E-2</v>
      </c>
      <c r="AG132" s="173">
        <f t="shared" si="94"/>
        <v>-8.6742869781367762E-2</v>
      </c>
      <c r="AH132" s="173">
        <f t="shared" si="93"/>
        <v>-0.1101089018454936</v>
      </c>
      <c r="AI132" s="173">
        <f t="shared" si="93"/>
        <v>-8.0847114737329598E-2</v>
      </c>
      <c r="AJ132" s="173">
        <f t="shared" si="93"/>
        <v>-4.7966070356456343E-2</v>
      </c>
      <c r="AK132" s="173">
        <f t="shared" si="93"/>
        <v>-4.8570210026770033E-2</v>
      </c>
      <c r="AL132" s="173">
        <f t="shared" si="93"/>
        <v>9.3761405386992513E-2</v>
      </c>
      <c r="AM132" s="173">
        <f t="shared" si="93"/>
        <v>5.4928417005272985E-3</v>
      </c>
      <c r="AN132" s="173">
        <f t="shared" si="93"/>
        <v>8.5866666666666886E-3</v>
      </c>
      <c r="AO132" s="173">
        <f t="shared" si="93"/>
        <v>1.9149407856730177E-2</v>
      </c>
      <c r="AP132" s="173">
        <f t="shared" si="93"/>
        <v>1.0420000000000072E-2</v>
      </c>
      <c r="AQ132" s="173">
        <f t="shared" si="73"/>
        <v>-4.6952515946137594E-3</v>
      </c>
      <c r="AS132" s="177"/>
      <c r="AT132" s="177">
        <f ca="1">MAX(C$7:C132)</f>
        <v>198.74051054364674</v>
      </c>
      <c r="AU132" s="177"/>
      <c r="AV132" s="173">
        <f>MAX(E$7:E132)</f>
        <v>175.99700000000252</v>
      </c>
      <c r="AW132" s="173">
        <f>MAX(F$7:F132)</f>
        <v>175.99700000000252</v>
      </c>
      <c r="AX132" s="173">
        <f>MAX(G$7:G132)</f>
        <v>187.63489396204008</v>
      </c>
      <c r="AY132" s="173">
        <f>MAX(H$7:H132)</f>
        <v>148.19000000000239</v>
      </c>
      <c r="AZ132" s="173">
        <f>MAX(I$7:I132)</f>
        <v>174.46727414551114</v>
      </c>
      <c r="BA132" s="173">
        <f>MAX(J$7:J132)</f>
        <v>287.45906735156387</v>
      </c>
      <c r="BB132" s="173">
        <f>MAX(K$7:K132)</f>
        <v>211.39924179828981</v>
      </c>
      <c r="BC132" s="173">
        <f>MAX(L$7:L132)</f>
        <v>288.87081592863967</v>
      </c>
      <c r="BD132" s="173">
        <f>MAX(M$7:M132)</f>
        <v>328.83399893196497</v>
      </c>
      <c r="BE132" s="173">
        <f>MAX(N$7:N132)</f>
        <v>215.75753472119581</v>
      </c>
      <c r="BF132" s="173">
        <f>MAX(O$7:O132)</f>
        <v>208.63031848033012</v>
      </c>
      <c r="BG132" s="173">
        <f>MAX(P$7:P132)</f>
        <v>667.57101928567624</v>
      </c>
      <c r="BH132" s="173">
        <f>MAX(Q$7:Q132)</f>
        <v>192.28315715169629</v>
      </c>
      <c r="BI132" s="173">
        <f>MAX(R$7:R132)</f>
        <v>191.45486215488555</v>
      </c>
      <c r="BJ132" s="173">
        <f>MAX(S$7:S132)</f>
        <v>177.24679999801771</v>
      </c>
      <c r="BK132" s="173">
        <f>MAX(T$7:T132)</f>
        <v>137.93049323157109</v>
      </c>
      <c r="BL132" s="173">
        <v>225.76</v>
      </c>
      <c r="BO132" s="178"/>
      <c r="BP132" s="178">
        <f t="shared" ca="1" si="76"/>
        <v>-4.404119309068219E-2</v>
      </c>
      <c r="BQ132" s="178">
        <f t="shared" si="77"/>
        <v>-2.6682272993287813E-2</v>
      </c>
      <c r="BR132" s="178">
        <f t="shared" si="78"/>
        <v>-2.6682272993287813E-2</v>
      </c>
      <c r="BS132" s="178">
        <f t="shared" si="79"/>
        <v>-1.3404430302515521E-2</v>
      </c>
      <c r="BT132" s="178">
        <f t="shared" si="80"/>
        <v>-9.1294959174029924E-2</v>
      </c>
      <c r="BU132" s="178">
        <f t="shared" si="81"/>
        <v>-2.2009175570425314E-2</v>
      </c>
      <c r="BV132" s="178">
        <f t="shared" si="82"/>
        <v>-1.9250759801782438E-2</v>
      </c>
      <c r="BW132" s="178">
        <f t="shared" si="83"/>
        <v>-0.18528194132107262</v>
      </c>
      <c r="BX132" s="178">
        <f t="shared" si="84"/>
        <v>-0.24374214803280844</v>
      </c>
      <c r="BY132" s="178">
        <f t="shared" si="85"/>
        <v>-0.18172039032696038</v>
      </c>
      <c r="BZ132" s="178">
        <f t="shared" si="86"/>
        <v>-0.18069813143321425</v>
      </c>
      <c r="CA132" s="178">
        <f t="shared" si="87"/>
        <v>-0.1760281554184755</v>
      </c>
      <c r="CB132" s="178">
        <f t="shared" si="88"/>
        <v>0</v>
      </c>
      <c r="CC132" s="178">
        <f t="shared" si="89"/>
        <v>-2.9316588335002641E-2</v>
      </c>
      <c r="CD132" s="178">
        <f t="shared" si="90"/>
        <v>-2.1043332094418856E-3</v>
      </c>
      <c r="CE132" s="178">
        <f t="shared" si="91"/>
        <v>0</v>
      </c>
      <c r="CF132" s="178">
        <f t="shared" si="92"/>
        <v>-9.8323328030196101E-3</v>
      </c>
      <c r="CG132" s="178">
        <f t="shared" si="92"/>
        <v>-4.6952515946137594E-3</v>
      </c>
    </row>
    <row r="133" spans="1:85" ht="15">
      <c r="A133" s="170">
        <v>39660</v>
      </c>
      <c r="B133" s="171"/>
      <c r="C133" s="172">
        <f t="shared" ca="1" si="72"/>
        <v>190.41517811005801</v>
      </c>
      <c r="D133" s="182">
        <v>235.35311608552547</v>
      </c>
      <c r="E133" s="173">
        <v>173.71200000000292</v>
      </c>
      <c r="F133" s="173">
        <v>173.71200000000292</v>
      </c>
      <c r="G133" s="173">
        <v>186.53255646025718</v>
      </c>
      <c r="H133" s="176">
        <v>132.18600000000274</v>
      </c>
      <c r="I133" s="176">
        <v>168.37771238122232</v>
      </c>
      <c r="J133" s="176">
        <v>288.18198899659882</v>
      </c>
      <c r="K133" s="176">
        <v>169.97521905095155</v>
      </c>
      <c r="L133" s="176">
        <v>212.17559056770406</v>
      </c>
      <c r="M133" s="176">
        <v>273.78123957299704</v>
      </c>
      <c r="N133" s="176">
        <v>176.99681052243622</v>
      </c>
      <c r="O133" s="176">
        <v>174.04189212345005</v>
      </c>
      <c r="P133" s="176">
        <v>597.56110839107362</v>
      </c>
      <c r="Q133" s="173">
        <v>189.11711648903258</v>
      </c>
      <c r="R133" s="173">
        <v>185.40193352076119</v>
      </c>
      <c r="S133" s="173">
        <v>171.8745059257962</v>
      </c>
      <c r="T133" s="173">
        <v>134.58169546669168</v>
      </c>
      <c r="U133" s="173">
        <v>223.86</v>
      </c>
      <c r="X133" s="174">
        <f>SUMPRODUCT($AD$2:$AP$2,'monthly price-series'!AD133:AP133)</f>
        <v>0</v>
      </c>
      <c r="Y133" s="175">
        <f ca="1">SUMPRODUCT($AA$3:$AQ$3,'monthly price-series'!AA133:AQ133)</f>
        <v>2.2498123467406435E-3</v>
      </c>
      <c r="Z133" s="184">
        <f t="shared" si="54"/>
        <v>2.5182495942649732E-2</v>
      </c>
      <c r="AA133" s="173">
        <f t="shared" si="94"/>
        <v>1.4074640545006185E-2</v>
      </c>
      <c r="AB133" s="173">
        <f t="shared" si="94"/>
        <v>1.4074640545006185E-2</v>
      </c>
      <c r="AC133" s="173">
        <f t="shared" si="94"/>
        <v>7.6318238205342016E-3</v>
      </c>
      <c r="AD133" s="173">
        <f t="shared" si="94"/>
        <v>-1.8379486265510343E-2</v>
      </c>
      <c r="AE133" s="173">
        <f t="shared" si="94"/>
        <v>-1.3184758045663393E-2</v>
      </c>
      <c r="AF133" s="173">
        <f t="shared" si="94"/>
        <v>2.219285728937604E-2</v>
      </c>
      <c r="AG133" s="173">
        <f t="shared" si="94"/>
        <v>-1.3096154094326963E-2</v>
      </c>
      <c r="AH133" s="173">
        <f t="shared" si="93"/>
        <v>-2.8770523260757599E-2</v>
      </c>
      <c r="AI133" s="173">
        <f t="shared" si="93"/>
        <v>1.747850269420621E-2</v>
      </c>
      <c r="AJ133" s="173">
        <f t="shared" si="93"/>
        <v>1.2799596214624781E-3</v>
      </c>
      <c r="AK133" s="173">
        <f t="shared" si="93"/>
        <v>1.2427663255465723E-2</v>
      </c>
      <c r="AL133" s="173">
        <f t="shared" si="93"/>
        <v>-0.10487260362128305</v>
      </c>
      <c r="AM133" s="173">
        <f t="shared" si="93"/>
        <v>1.3239204480458754E-2</v>
      </c>
      <c r="AN133" s="173">
        <f t="shared" si="93"/>
        <v>-2.9573333333333379E-2</v>
      </c>
      <c r="AO133" s="173">
        <f t="shared" si="93"/>
        <v>-3.030968159809706E-2</v>
      </c>
      <c r="AP133" s="173">
        <f t="shared" si="93"/>
        <v>-1.4590000000000072E-2</v>
      </c>
      <c r="AQ133" s="173">
        <f t="shared" si="73"/>
        <v>-3.7383177570092345E-3</v>
      </c>
      <c r="AS133" s="177"/>
      <c r="AT133" s="177">
        <f ca="1">MAX(C$7:C133)</f>
        <v>198.74051054364674</v>
      </c>
      <c r="AU133" s="177"/>
      <c r="AV133" s="173">
        <f>MAX(E$7:E133)</f>
        <v>175.99700000000252</v>
      </c>
      <c r="AW133" s="173">
        <f>MAX(F$7:F133)</f>
        <v>175.99700000000252</v>
      </c>
      <c r="AX133" s="173">
        <f>MAX(G$7:G133)</f>
        <v>187.63489396204008</v>
      </c>
      <c r="AY133" s="173">
        <f>MAX(H$7:H133)</f>
        <v>148.19000000000239</v>
      </c>
      <c r="AZ133" s="173">
        <f>MAX(I$7:I133)</f>
        <v>174.46727414551114</v>
      </c>
      <c r="BA133" s="173">
        <f>MAX(J$7:J133)</f>
        <v>288.18198899659882</v>
      </c>
      <c r="BB133" s="173">
        <f>MAX(K$7:K133)</f>
        <v>211.39924179828981</v>
      </c>
      <c r="BC133" s="173">
        <f>MAX(L$7:L133)</f>
        <v>288.87081592863967</v>
      </c>
      <c r="BD133" s="173">
        <f>MAX(M$7:M133)</f>
        <v>328.83399893196497</v>
      </c>
      <c r="BE133" s="173">
        <f>MAX(N$7:N133)</f>
        <v>215.75753472119581</v>
      </c>
      <c r="BF133" s="173">
        <f>MAX(O$7:O133)</f>
        <v>208.63031848033012</v>
      </c>
      <c r="BG133" s="173">
        <f>MAX(P$7:P133)</f>
        <v>667.57101928567624</v>
      </c>
      <c r="BH133" s="173">
        <f>MAX(Q$7:Q133)</f>
        <v>192.28315715169629</v>
      </c>
      <c r="BI133" s="173">
        <f>MAX(R$7:R133)</f>
        <v>191.45486215488555</v>
      </c>
      <c r="BJ133" s="173">
        <f>MAX(S$7:S133)</f>
        <v>177.24679999801771</v>
      </c>
      <c r="BK133" s="173">
        <f>MAX(T$7:T133)</f>
        <v>137.93049323157109</v>
      </c>
      <c r="BL133" s="173">
        <v>224.7</v>
      </c>
      <c r="BO133" s="178"/>
      <c r="BP133" s="178">
        <f t="shared" ca="1" si="76"/>
        <v>-4.1890465163922107E-2</v>
      </c>
      <c r="BQ133" s="178">
        <f t="shared" si="77"/>
        <v>-1.2983175849585879E-2</v>
      </c>
      <c r="BR133" s="178">
        <f t="shared" si="78"/>
        <v>-1.2983175849585879E-2</v>
      </c>
      <c r="BS133" s="178">
        <f t="shared" si="79"/>
        <v>-5.8749067324647478E-3</v>
      </c>
      <c r="BT133" s="178">
        <f t="shared" si="80"/>
        <v>-0.10799649099129086</v>
      </c>
      <c r="BU133" s="178">
        <f t="shared" si="81"/>
        <v>-3.4903747961408126E-2</v>
      </c>
      <c r="BV133" s="178">
        <f t="shared" si="82"/>
        <v>0</v>
      </c>
      <c r="BW133" s="178">
        <f t="shared" si="83"/>
        <v>-0.19595161456096277</v>
      </c>
      <c r="BX133" s="178">
        <f t="shared" si="84"/>
        <v>-0.26550008215396109</v>
      </c>
      <c r="BY133" s="178">
        <f t="shared" si="85"/>
        <v>-0.16741808796467614</v>
      </c>
      <c r="BZ133" s="178">
        <f t="shared" si="86"/>
        <v>-0.17964945812366001</v>
      </c>
      <c r="CA133" s="178">
        <f t="shared" si="87"/>
        <v>-0.16578811080203137</v>
      </c>
      <c r="CB133" s="178">
        <f t="shared" si="88"/>
        <v>-0.10487260362128305</v>
      </c>
      <c r="CC133" s="178">
        <f t="shared" si="89"/>
        <v>-1.646551216218042E-2</v>
      </c>
      <c r="CD133" s="178">
        <f t="shared" si="90"/>
        <v>-3.1615434395328032E-2</v>
      </c>
      <c r="CE133" s="178">
        <f t="shared" si="91"/>
        <v>-3.030968159809706E-2</v>
      </c>
      <c r="CF133" s="178">
        <f t="shared" si="92"/>
        <v>-2.4278879067423622E-2</v>
      </c>
      <c r="CG133" s="178">
        <f t="shared" si="92"/>
        <v>-3.7383177570092345E-3</v>
      </c>
    </row>
    <row r="134" spans="1:85" ht="15">
      <c r="A134" s="170">
        <v>39689</v>
      </c>
      <c r="B134" s="171"/>
      <c r="C134" s="172">
        <f t="shared" ca="1" si="72"/>
        <v>191.48131266894819</v>
      </c>
      <c r="D134" s="182">
        <v>240.7023991120189</v>
      </c>
      <c r="E134" s="173">
        <v>175.4770000000029</v>
      </c>
      <c r="F134" s="173">
        <v>175.4770000000029</v>
      </c>
      <c r="G134" s="173">
        <v>188.19131894285556</v>
      </c>
      <c r="H134" s="176">
        <v>133.34500000000273</v>
      </c>
      <c r="I134" s="176">
        <v>169.10455963693079</v>
      </c>
      <c r="J134" s="176">
        <v>287.14503931820911</v>
      </c>
      <c r="K134" s="176">
        <v>173.30382542194059</v>
      </c>
      <c r="L134" s="176">
        <v>207.42803688339629</v>
      </c>
      <c r="M134" s="176">
        <v>284.51397548594821</v>
      </c>
      <c r="N134" s="176">
        <v>178.6993247584538</v>
      </c>
      <c r="O134" s="176">
        <v>179.30235936655598</v>
      </c>
      <c r="P134" s="176">
        <v>557.15796451130825</v>
      </c>
      <c r="Q134" s="173">
        <v>188.7467428910056</v>
      </c>
      <c r="R134" s="173">
        <v>182.59803827948221</v>
      </c>
      <c r="S134" s="173">
        <v>172.02579908109948</v>
      </c>
      <c r="T134" s="173">
        <v>132.28304010812059</v>
      </c>
      <c r="U134" s="173">
        <v>222.3</v>
      </c>
      <c r="X134" s="174">
        <f>SUMPRODUCT($AD$2:$AP$2,'monthly price-series'!AD134:AP134)</f>
        <v>0</v>
      </c>
      <c r="Y134" s="175">
        <f ca="1">SUMPRODUCT($AA$3:$AQ$3,'monthly price-series'!AA134:AQ134)</f>
        <v>5.5989998773836001E-3</v>
      </c>
      <c r="Z134" s="184">
        <f t="shared" si="54"/>
        <v>2.2728753778426865E-2</v>
      </c>
      <c r="AA134" s="173">
        <f t="shared" si="94"/>
        <v>1.016049553283571E-2</v>
      </c>
      <c r="AB134" s="173">
        <f t="shared" si="94"/>
        <v>1.016049553283571E-2</v>
      </c>
      <c r="AC134" s="173">
        <f t="shared" si="94"/>
        <v>8.8926164637206061E-3</v>
      </c>
      <c r="AD134" s="173">
        <f t="shared" si="94"/>
        <v>8.7679481942109436E-3</v>
      </c>
      <c r="AE134" s="173">
        <f t="shared" si="94"/>
        <v>4.3167664260862259E-3</v>
      </c>
      <c r="AF134" s="173">
        <f t="shared" si="94"/>
        <v>-3.5982459625606292E-3</v>
      </c>
      <c r="AG134" s="173">
        <f t="shared" si="94"/>
        <v>1.9582892080234688E-2</v>
      </c>
      <c r="AH134" s="173">
        <f t="shared" si="93"/>
        <v>-2.2375588405834347E-2</v>
      </c>
      <c r="AI134" s="173">
        <f t="shared" si="93"/>
        <v>3.9201867628660327E-2</v>
      </c>
      <c r="AJ134" s="173">
        <f t="shared" si="93"/>
        <v>9.618897826420246E-3</v>
      </c>
      <c r="AK134" s="173">
        <f t="shared" si="93"/>
        <v>3.0225293341298583E-2</v>
      </c>
      <c r="AL134" s="173">
        <f t="shared" si="93"/>
        <v>-6.7613409427782822E-2</v>
      </c>
      <c r="AM134" s="173">
        <f t="shared" si="93"/>
        <v>-1.9584350951568461E-3</v>
      </c>
      <c r="AN134" s="173">
        <f t="shared" si="93"/>
        <v>-1.5123333333333341E-2</v>
      </c>
      <c r="AO134" s="173">
        <f t="shared" si="93"/>
        <v>8.8025361578986442E-4</v>
      </c>
      <c r="AP134" s="173">
        <f t="shared" si="93"/>
        <v>-1.7080000000000019E-2</v>
      </c>
      <c r="AQ134" s="173">
        <f t="shared" si="73"/>
        <v>-6.9686411149825879E-3</v>
      </c>
      <c r="AS134" s="177"/>
      <c r="AT134" s="177">
        <f ca="1">MAX(C$7:C134)</f>
        <v>198.74051054364674</v>
      </c>
      <c r="AU134" s="177"/>
      <c r="AV134" s="173">
        <f>MAX(E$7:E134)</f>
        <v>175.99700000000252</v>
      </c>
      <c r="AW134" s="173">
        <f>MAX(F$7:F134)</f>
        <v>175.99700000000252</v>
      </c>
      <c r="AX134" s="173">
        <f>MAX(G$7:G134)</f>
        <v>188.19131894285556</v>
      </c>
      <c r="AY134" s="173">
        <f>MAX(H$7:H134)</f>
        <v>148.19000000000239</v>
      </c>
      <c r="AZ134" s="173">
        <f>MAX(I$7:I134)</f>
        <v>174.46727414551114</v>
      </c>
      <c r="BA134" s="173">
        <f>MAX(J$7:J134)</f>
        <v>288.18198899659882</v>
      </c>
      <c r="BB134" s="173">
        <f>MAX(K$7:K134)</f>
        <v>211.39924179828981</v>
      </c>
      <c r="BC134" s="173">
        <f>MAX(L$7:L134)</f>
        <v>288.87081592863967</v>
      </c>
      <c r="BD134" s="173">
        <f>MAX(M$7:M134)</f>
        <v>328.83399893196497</v>
      </c>
      <c r="BE134" s="173">
        <f>MAX(N$7:N134)</f>
        <v>215.75753472119581</v>
      </c>
      <c r="BF134" s="173">
        <f>MAX(O$7:O134)</f>
        <v>208.63031848033012</v>
      </c>
      <c r="BG134" s="173">
        <f>MAX(P$7:P134)</f>
        <v>667.57101928567624</v>
      </c>
      <c r="BH134" s="173">
        <f>MAX(Q$7:Q134)</f>
        <v>192.28315715169629</v>
      </c>
      <c r="BI134" s="173">
        <f>MAX(R$7:R134)</f>
        <v>191.45486215488555</v>
      </c>
      <c r="BJ134" s="173">
        <f>MAX(S$7:S134)</f>
        <v>177.24679999801771</v>
      </c>
      <c r="BK134" s="173">
        <f>MAX(T$7:T134)</f>
        <v>137.93049323157109</v>
      </c>
      <c r="BL134" s="173">
        <v>223.86</v>
      </c>
      <c r="BO134" s="178"/>
      <c r="BP134" s="178">
        <f t="shared" ca="1" si="76"/>
        <v>-3.6526009995854883E-2</v>
      </c>
      <c r="BQ134" s="178">
        <f t="shared" si="77"/>
        <v>-2.9545958169719081E-3</v>
      </c>
      <c r="BR134" s="178">
        <f t="shared" si="78"/>
        <v>-2.9545958169719081E-3</v>
      </c>
      <c r="BS134" s="178">
        <f t="shared" si="79"/>
        <v>0</v>
      </c>
      <c r="BT134" s="178">
        <f t="shared" si="80"/>
        <v>-0.10017545043524811</v>
      </c>
      <c r="BU134" s="178">
        <f t="shared" si="81"/>
        <v>-3.0737652862666279E-2</v>
      </c>
      <c r="BV134" s="178">
        <f t="shared" si="82"/>
        <v>-3.5982459625606292E-3</v>
      </c>
      <c r="BW134" s="178">
        <f t="shared" si="83"/>
        <v>-0.18020602180162318</v>
      </c>
      <c r="BX134" s="178">
        <f t="shared" si="84"/>
        <v>-0.28193494999980323</v>
      </c>
      <c r="BY134" s="178">
        <f t="shared" si="85"/>
        <v>-0.13477932205905047</v>
      </c>
      <c r="BZ134" s="178">
        <f t="shared" si="86"/>
        <v>-0.17175859007950303</v>
      </c>
      <c r="CA134" s="178">
        <f t="shared" si="87"/>
        <v>-0.14057381174222391</v>
      </c>
      <c r="CB134" s="178">
        <f t="shared" si="88"/>
        <v>-0.16539521876266247</v>
      </c>
      <c r="CC134" s="178">
        <f t="shared" si="89"/>
        <v>-1.8391700620459119E-2</v>
      </c>
      <c r="CD134" s="178">
        <f t="shared" si="90"/>
        <v>-4.6260636975822694E-2</v>
      </c>
      <c r="CE134" s="178">
        <f t="shared" si="91"/>
        <v>-2.9456108189127358E-2</v>
      </c>
      <c r="CF134" s="178">
        <f t="shared" si="92"/>
        <v>-4.0944195812952049E-2</v>
      </c>
      <c r="CG134" s="178">
        <f t="shared" si="92"/>
        <v>-6.9686411149825879E-3</v>
      </c>
    </row>
    <row r="135" spans="1:85" ht="15">
      <c r="A135" s="170">
        <v>39721</v>
      </c>
      <c r="B135" s="171"/>
      <c r="C135" s="172">
        <f t="shared" ca="1" si="72"/>
        <v>183.84172023229038</v>
      </c>
      <c r="D135" s="182">
        <v>250.34539529962143</v>
      </c>
      <c r="E135" s="173">
        <v>175.27700000000291</v>
      </c>
      <c r="F135" s="173">
        <v>175.27700000000291</v>
      </c>
      <c r="G135" s="173">
        <v>189.14905386767222</v>
      </c>
      <c r="H135" s="176">
        <v>121.2740000000025</v>
      </c>
      <c r="I135" s="176">
        <v>156.37852786838744</v>
      </c>
      <c r="J135" s="176">
        <v>269.44508023844077</v>
      </c>
      <c r="K135" s="176">
        <v>156.22282869876477</v>
      </c>
      <c r="L135" s="176">
        <v>178.5245757051465</v>
      </c>
      <c r="M135" s="176">
        <v>257.73440701897141</v>
      </c>
      <c r="N135" s="176">
        <v>172.83347621630986</v>
      </c>
      <c r="O135" s="176">
        <v>179.04431201686148</v>
      </c>
      <c r="P135" s="176">
        <v>485.05730309589876</v>
      </c>
      <c r="Q135" s="173">
        <v>185.27786734524921</v>
      </c>
      <c r="R135" s="173">
        <v>179.77263796717102</v>
      </c>
      <c r="S135" s="173">
        <v>171.42752622805111</v>
      </c>
      <c r="T135" s="173">
        <v>128.05395131586397</v>
      </c>
      <c r="U135" s="173">
        <v>207.19</v>
      </c>
      <c r="X135" s="174">
        <f>SUMPRODUCT($AD$2:$AP$2,'monthly price-series'!AD135:AP135)</f>
        <v>0</v>
      </c>
      <c r="Y135" s="175">
        <f ca="1">SUMPRODUCT($AA$3:$AQ$3,'monthly price-series'!AA135:AQ135)</f>
        <v>-3.9897326429268271E-2</v>
      </c>
      <c r="Z135" s="184">
        <f t="shared" si="54"/>
        <v>4.0061903093516094E-2</v>
      </c>
      <c r="AA135" s="173">
        <f t="shared" si="94"/>
        <v>-1.1397505086135809E-3</v>
      </c>
      <c r="AB135" s="173">
        <f t="shared" si="94"/>
        <v>-1.1397505086135809E-3</v>
      </c>
      <c r="AC135" s="173">
        <f t="shared" si="94"/>
        <v>5.0891557070572397E-3</v>
      </c>
      <c r="AD135" s="173">
        <f t="shared" si="94"/>
        <v>-9.052457909932865E-2</v>
      </c>
      <c r="AE135" s="173">
        <f t="shared" si="94"/>
        <v>-7.5255402904961702E-2</v>
      </c>
      <c r="AF135" s="173">
        <f t="shared" si="94"/>
        <v>-6.1641180087229588E-2</v>
      </c>
      <c r="AG135" s="173">
        <f t="shared" si="94"/>
        <v>-9.8560990685513911E-2</v>
      </c>
      <c r="AH135" s="173">
        <f t="shared" si="93"/>
        <v>-0.13934211407736358</v>
      </c>
      <c r="AI135" s="173">
        <f t="shared" si="93"/>
        <v>-9.4123912265601198E-2</v>
      </c>
      <c r="AJ135" s="173">
        <f t="shared" si="93"/>
        <v>-3.2825241785735614E-2</v>
      </c>
      <c r="AK135" s="173">
        <f t="shared" si="93"/>
        <v>-1.4391743120733584E-3</v>
      </c>
      <c r="AL135" s="173">
        <f t="shared" si="93"/>
        <v>-0.12940793456780264</v>
      </c>
      <c r="AM135" s="173">
        <f t="shared" si="93"/>
        <v>-1.8378465729390309E-2</v>
      </c>
      <c r="AN135" s="173">
        <f t="shared" si="93"/>
        <v>-1.5473333333333335E-2</v>
      </c>
      <c r="AO135" s="173">
        <f t="shared" si="93"/>
        <v>-3.4778088882256707E-3</v>
      </c>
      <c r="AP135" s="173">
        <f t="shared" si="93"/>
        <v>-3.1970000000000026E-2</v>
      </c>
      <c r="AQ135" s="173">
        <f t="shared" si="73"/>
        <v>-6.797121007647329E-2</v>
      </c>
      <c r="AS135" s="177"/>
      <c r="AT135" s="177">
        <f ca="1">MAX(C$7:C135)</f>
        <v>198.74051054364674</v>
      </c>
      <c r="AU135" s="177"/>
      <c r="AV135" s="173">
        <f>MAX(E$7:E135)</f>
        <v>175.99700000000252</v>
      </c>
      <c r="AW135" s="173">
        <f>MAX(F$7:F135)</f>
        <v>175.99700000000252</v>
      </c>
      <c r="AX135" s="173">
        <f>MAX(G$7:G135)</f>
        <v>189.14905386767222</v>
      </c>
      <c r="AY135" s="173">
        <f>MAX(H$7:H135)</f>
        <v>148.19000000000239</v>
      </c>
      <c r="AZ135" s="173">
        <f>MAX(I$7:I135)</f>
        <v>174.46727414551114</v>
      </c>
      <c r="BA135" s="173">
        <f>MAX(J$7:J135)</f>
        <v>288.18198899659882</v>
      </c>
      <c r="BB135" s="173">
        <f>MAX(K$7:K135)</f>
        <v>211.39924179828981</v>
      </c>
      <c r="BC135" s="173">
        <f>MAX(L$7:L135)</f>
        <v>288.87081592863967</v>
      </c>
      <c r="BD135" s="173">
        <f>MAX(M$7:M135)</f>
        <v>328.83399893196497</v>
      </c>
      <c r="BE135" s="173">
        <f>MAX(N$7:N135)</f>
        <v>215.75753472119581</v>
      </c>
      <c r="BF135" s="173">
        <f>MAX(O$7:O135)</f>
        <v>208.63031848033012</v>
      </c>
      <c r="BG135" s="173">
        <f>MAX(P$7:P135)</f>
        <v>667.57101928567624</v>
      </c>
      <c r="BH135" s="173">
        <f>MAX(Q$7:Q135)</f>
        <v>192.28315715169629</v>
      </c>
      <c r="BI135" s="173">
        <f>MAX(R$7:R135)</f>
        <v>191.45486215488555</v>
      </c>
      <c r="BJ135" s="173">
        <f>MAX(S$7:S135)</f>
        <v>177.24679999801771</v>
      </c>
      <c r="BK135" s="173">
        <f>MAX(T$7:T135)</f>
        <v>137.93049323157109</v>
      </c>
      <c r="BL135" s="173">
        <v>222.3</v>
      </c>
      <c r="BO135" s="178"/>
      <c r="BP135" s="178">
        <f t="shared" ca="1" si="76"/>
        <v>-7.4966046281159812E-2</v>
      </c>
      <c r="BQ135" s="178">
        <f t="shared" si="77"/>
        <v>-4.0909788235003472E-3</v>
      </c>
      <c r="BR135" s="178">
        <f t="shared" si="78"/>
        <v>-4.0909788235003472E-3</v>
      </c>
      <c r="BS135" s="178">
        <f t="shared" si="79"/>
        <v>0</v>
      </c>
      <c r="BT135" s="178">
        <f t="shared" si="80"/>
        <v>-0.18163168904784027</v>
      </c>
      <c r="BU135" s="178">
        <f t="shared" si="81"/>
        <v>-0.10367988131709518</v>
      </c>
      <c r="BV135" s="178">
        <f t="shared" si="82"/>
        <v>-6.5017625922413863E-2</v>
      </c>
      <c r="BW135" s="178">
        <f t="shared" si="83"/>
        <v>-0.26100572845087378</v>
      </c>
      <c r="BX135" s="178">
        <f t="shared" si="84"/>
        <v>-0.38199165211189839</v>
      </c>
      <c r="BY135" s="178">
        <f t="shared" si="85"/>
        <v>-0.21621727723994838</v>
      </c>
      <c r="BZ135" s="178">
        <f t="shared" si="86"/>
        <v>-0.1989458146171019</v>
      </c>
      <c r="CA135" s="178">
        <f t="shared" si="87"/>
        <v>-0.14181067583548762</v>
      </c>
      <c r="CB135" s="178">
        <f t="shared" si="88"/>
        <v>-0.2733996996829991</v>
      </c>
      <c r="CC135" s="178">
        <f t="shared" si="89"/>
        <v>-3.643215511029111E-2</v>
      </c>
      <c r="CD135" s="178">
        <f t="shared" si="90"/>
        <v>-6.1018164053016806E-2</v>
      </c>
      <c r="CE135" s="178">
        <f t="shared" si="91"/>
        <v>-3.2831474362480344E-2</v>
      </c>
      <c r="CF135" s="178">
        <f t="shared" si="92"/>
        <v>-7.1605209872811992E-2</v>
      </c>
      <c r="CG135" s="178">
        <f t="shared" si="92"/>
        <v>-6.797121007647329E-2</v>
      </c>
    </row>
    <row r="136" spans="1:85" ht="15">
      <c r="A136" s="170">
        <v>39752</v>
      </c>
      <c r="B136" s="171"/>
      <c r="C136" s="172">
        <f t="shared" ca="1" si="72"/>
        <v>170.74473869030862</v>
      </c>
      <c r="D136" s="182">
        <v>279.52009950426583</v>
      </c>
      <c r="E136" s="173">
        <v>176.64400000000299</v>
      </c>
      <c r="F136" s="173">
        <v>176.64400000000299</v>
      </c>
      <c r="G136" s="173">
        <v>190.94685259062234</v>
      </c>
      <c r="H136" s="176">
        <v>99.677000000002053</v>
      </c>
      <c r="I136" s="176">
        <v>132.6903985250319</v>
      </c>
      <c r="J136" s="176">
        <v>228.31563938427897</v>
      </c>
      <c r="K136" s="176">
        <v>133.72200979708222</v>
      </c>
      <c r="L136" s="176">
        <v>143.31987332331002</v>
      </c>
      <c r="M136" s="176">
        <v>206.79724155557153</v>
      </c>
      <c r="N136" s="176">
        <v>157.4982554823001</v>
      </c>
      <c r="O136" s="176">
        <v>165.8981920907334</v>
      </c>
      <c r="P136" s="176">
        <v>346.61164354559691</v>
      </c>
      <c r="Q136" s="173">
        <v>183.84125351854917</v>
      </c>
      <c r="R136" s="173">
        <v>182.10728529223803</v>
      </c>
      <c r="S136" s="173">
        <v>177.17987189567253</v>
      </c>
      <c r="T136" s="173">
        <v>126.9911035199423</v>
      </c>
      <c r="U136" s="173">
        <v>178.11</v>
      </c>
      <c r="X136" s="174">
        <f>SUMPRODUCT($AD$2:$AP$2,'monthly price-series'!AD136:AP136)</f>
        <v>0</v>
      </c>
      <c r="Y136" s="175">
        <f ca="1">SUMPRODUCT($AA$3:$AQ$3,'monthly price-series'!AA136:AQ136)</f>
        <v>-7.1240529763501356E-2</v>
      </c>
      <c r="Z136" s="184">
        <f t="shared" ref="Z136:Z174" si="95">(D136-D135)/D135</f>
        <v>0.11653781037085653</v>
      </c>
      <c r="AA136" s="173">
        <f t="shared" si="94"/>
        <v>7.7990837360295577E-3</v>
      </c>
      <c r="AB136" s="173">
        <f t="shared" si="94"/>
        <v>7.7990837360295577E-3</v>
      </c>
      <c r="AC136" s="173">
        <f t="shared" si="94"/>
        <v>9.5046667492603536E-3</v>
      </c>
      <c r="AD136" s="173">
        <f t="shared" si="94"/>
        <v>-0.17808433794547887</v>
      </c>
      <c r="AE136" s="173">
        <f t="shared" si="94"/>
        <v>-0.15147942410157575</v>
      </c>
      <c r="AF136" s="173">
        <f t="shared" si="94"/>
        <v>-0.15264498731157017</v>
      </c>
      <c r="AG136" s="173">
        <f t="shared" si="94"/>
        <v>-0.14403028730883849</v>
      </c>
      <c r="AH136" s="173">
        <f t="shared" si="93"/>
        <v>-0.19719807339008061</v>
      </c>
      <c r="AI136" s="173">
        <f t="shared" si="93"/>
        <v>-0.19763432462337277</v>
      </c>
      <c r="AJ136" s="173">
        <f t="shared" si="93"/>
        <v>-8.8728301193322992E-2</v>
      </c>
      <c r="AK136" s="173">
        <f t="shared" ref="AK136:AP174" si="96">(O136-O135)/O135</f>
        <v>-7.3423834457751691E-2</v>
      </c>
      <c r="AL136" s="173">
        <f t="shared" si="96"/>
        <v>-0.28542124542124525</v>
      </c>
      <c r="AM136" s="173">
        <f t="shared" si="96"/>
        <v>-7.7538339969287018E-3</v>
      </c>
      <c r="AN136" s="173">
        <f t="shared" si="96"/>
        <v>1.2986666666666754E-2</v>
      </c>
      <c r="AO136" s="173">
        <f t="shared" si="96"/>
        <v>3.3555554316108169E-2</v>
      </c>
      <c r="AP136" s="173">
        <f t="shared" si="96"/>
        <v>-8.2999999999999897E-3</v>
      </c>
      <c r="AQ136" s="173">
        <f t="shared" si="73"/>
        <v>-0.14035426420194017</v>
      </c>
      <c r="AS136" s="177"/>
      <c r="AT136" s="177">
        <f ca="1">MAX(C$7:C136)</f>
        <v>198.74051054364674</v>
      </c>
      <c r="AU136" s="177"/>
      <c r="AV136" s="173">
        <f>MAX(E$7:E136)</f>
        <v>176.64400000000299</v>
      </c>
      <c r="AW136" s="173">
        <f>MAX(F$7:F136)</f>
        <v>176.64400000000299</v>
      </c>
      <c r="AX136" s="173">
        <f>MAX(G$7:G136)</f>
        <v>190.94685259062234</v>
      </c>
      <c r="AY136" s="173">
        <f>MAX(H$7:H136)</f>
        <v>148.19000000000239</v>
      </c>
      <c r="AZ136" s="173">
        <f>MAX(I$7:I136)</f>
        <v>174.46727414551114</v>
      </c>
      <c r="BA136" s="173">
        <f>MAX(J$7:J136)</f>
        <v>288.18198899659882</v>
      </c>
      <c r="BB136" s="173">
        <f>MAX(K$7:K136)</f>
        <v>211.39924179828981</v>
      </c>
      <c r="BC136" s="173">
        <f>MAX(L$7:L136)</f>
        <v>288.87081592863967</v>
      </c>
      <c r="BD136" s="173">
        <f>MAX(M$7:M136)</f>
        <v>328.83399893196497</v>
      </c>
      <c r="BE136" s="173">
        <f>MAX(N$7:N136)</f>
        <v>215.75753472119581</v>
      </c>
      <c r="BF136" s="173">
        <f>MAX(O$7:O136)</f>
        <v>208.63031848033012</v>
      </c>
      <c r="BG136" s="173">
        <f>MAX(P$7:P136)</f>
        <v>667.57101928567624</v>
      </c>
      <c r="BH136" s="173">
        <f>MAX(Q$7:Q136)</f>
        <v>192.28315715169629</v>
      </c>
      <c r="BI136" s="173">
        <f>MAX(R$7:R136)</f>
        <v>191.45486215488555</v>
      </c>
      <c r="BJ136" s="173">
        <f>MAX(S$7:S136)</f>
        <v>177.24679999801771</v>
      </c>
      <c r="BK136" s="173">
        <f>MAX(T$7:T136)</f>
        <v>137.93049323157109</v>
      </c>
      <c r="BL136" s="173">
        <v>207.19</v>
      </c>
      <c r="BO136" s="178"/>
      <c r="BP136" s="178">
        <f t="shared" ref="BP136:BP167" ca="1" si="97">(C136-AT136)/AT136</f>
        <v>-0.14086595519331613</v>
      </c>
      <c r="BQ136" s="178">
        <f t="shared" ref="BQ136:BQ167" si="98">(E136-AV136)/AV136</f>
        <v>0</v>
      </c>
      <c r="BR136" s="178">
        <f t="shared" ref="BR136:BR167" si="99">(F136-AW136)/AW136</f>
        <v>0</v>
      </c>
      <c r="BS136" s="178">
        <f t="shared" ref="BS136:BS167" si="100">(G136-AX136)/AX136</f>
        <v>0</v>
      </c>
      <c r="BT136" s="178">
        <f t="shared" ref="BT136:BT167" si="101">(H136-AY136)/AY136</f>
        <v>-0.32737026789931539</v>
      </c>
      <c r="BU136" s="178">
        <f t="shared" ref="BU136:BU167" si="102">(I136-AZ136)/AZ136</f>
        <v>-0.23945393670583762</v>
      </c>
      <c r="BV136" s="178">
        <f t="shared" ref="BV136:BV167" si="103">(J136-BA136)/BA136</f>
        <v>-0.20773799855002878</v>
      </c>
      <c r="BW136" s="178">
        <f t="shared" ref="BW136:BW167" si="104">(K136-BB136)/BB136</f>
        <v>-0.36744328570168022</v>
      </c>
      <c r="BX136" s="178">
        <f t="shared" ref="BX136:BX167" si="105">(L136-BC136)/BC136</f>
        <v>-0.50386170765441873</v>
      </c>
      <c r="BY136" s="178">
        <f t="shared" ref="BY136:BY167" si="106">(M136-BD136)/BD136</f>
        <v>-0.37111964630409938</v>
      </c>
      <c r="BZ136" s="178">
        <f t="shared" ref="BZ136:BZ167" si="107">(N136-BE136)/BE136</f>
        <v>-0.27002199164992768</v>
      </c>
      <c r="CA136" s="178">
        <f t="shared" ref="CA136:CA167" si="108">(O136-BF136)/BF136</f>
        <v>-0.20482222670635258</v>
      </c>
      <c r="CB136" s="178">
        <f t="shared" ref="CB136:CB167" si="109">(P136-BG136)/BG136</f>
        <v>-0.48078686232292828</v>
      </c>
      <c r="CC136" s="178">
        <f t="shared" ref="CC136:CC167" si="110">(Q136-BH136)/BH136</f>
        <v>-4.3903500224344257E-2</v>
      </c>
      <c r="CD136" s="178">
        <f t="shared" ref="CD136:CD167" si="111">(R136-BI136)/BI136</f>
        <v>-4.8823919943518569E-2</v>
      </c>
      <c r="CE136" s="178">
        <f t="shared" ref="CE136:CE167" si="112">(S136-BJ136)/BJ136</f>
        <v>-3.7759836762029899E-4</v>
      </c>
      <c r="CF136" s="178">
        <f t="shared" ref="CF136:CG167" si="113">(T136-BK136)/BK136</f>
        <v>-7.9310886630867647E-2</v>
      </c>
      <c r="CG136" s="178">
        <f t="shared" si="113"/>
        <v>-0.14035426420194017</v>
      </c>
    </row>
    <row r="137" spans="1:85" ht="15">
      <c r="A137" s="170">
        <v>39780</v>
      </c>
      <c r="B137" s="171"/>
      <c r="C137" s="172">
        <f t="shared" ref="C137:C186" ca="1" si="114">C136*(1+Y137)</f>
        <v>167.23370249528722</v>
      </c>
      <c r="D137" s="182">
        <v>286.00662068390864</v>
      </c>
      <c r="E137" s="173">
        <v>177.90000000000299</v>
      </c>
      <c r="F137" s="173">
        <v>177.90000000000299</v>
      </c>
      <c r="G137" s="173">
        <v>192.77251867430351</v>
      </c>
      <c r="H137" s="176">
        <v>95.797000000001958</v>
      </c>
      <c r="I137" s="176">
        <v>124.05066657211751</v>
      </c>
      <c r="J137" s="176">
        <v>234.04113751437959</v>
      </c>
      <c r="K137" s="176">
        <v>125.3179738328317</v>
      </c>
      <c r="L137" s="176">
        <v>132.89663493768776</v>
      </c>
      <c r="M137" s="176">
        <v>186.1879526718557</v>
      </c>
      <c r="N137" s="176">
        <v>147.59637976111745</v>
      </c>
      <c r="O137" s="176">
        <v>153.98874949368383</v>
      </c>
      <c r="P137" s="176">
        <v>295.38984692016419</v>
      </c>
      <c r="Q137" s="173">
        <v>172.97579935337129</v>
      </c>
      <c r="R137" s="173">
        <v>182.83510740912268</v>
      </c>
      <c r="S137" s="173">
        <v>180.33410273690762</v>
      </c>
      <c r="T137" s="173">
        <v>126.55933376797451</v>
      </c>
      <c r="U137" s="173">
        <v>168.13</v>
      </c>
      <c r="X137" s="174">
        <f>SUMPRODUCT($AD$2:$AP$2,'monthly price-series'!AD137:AP137)</f>
        <v>0</v>
      </c>
      <c r="Y137" s="175">
        <f ca="1">SUMPRODUCT($AA$3:$AQ$3,'monthly price-series'!AA137:AQ137)</f>
        <v>-2.0563071061238419E-2</v>
      </c>
      <c r="Z137" s="184">
        <f t="shared" si="95"/>
        <v>2.3205920401240466E-2</v>
      </c>
      <c r="AA137" s="173">
        <f t="shared" si="94"/>
        <v>7.1103462331014861E-3</v>
      </c>
      <c r="AB137" s="173">
        <f t="shared" si="94"/>
        <v>7.1103462331014861E-3</v>
      </c>
      <c r="AC137" s="173">
        <f t="shared" si="94"/>
        <v>9.5611216362664012E-3</v>
      </c>
      <c r="AD137" s="173">
        <f t="shared" si="94"/>
        <v>-3.8925730108249797E-2</v>
      </c>
      <c r="AE137" s="173">
        <f t="shared" si="94"/>
        <v>-6.5111960239417871E-2</v>
      </c>
      <c r="AF137" s="173">
        <f t="shared" si="94"/>
        <v>2.5077117562078213E-2</v>
      </c>
      <c r="AG137" s="173">
        <f t="shared" si="94"/>
        <v>-6.2847065916847286E-2</v>
      </c>
      <c r="AH137" s="173">
        <f t="shared" si="94"/>
        <v>-7.2727097393596327E-2</v>
      </c>
      <c r="AI137" s="173">
        <f t="shared" si="94"/>
        <v>-9.965939936475221E-2</v>
      </c>
      <c r="AJ137" s="173">
        <f t="shared" si="94"/>
        <v>-6.2869748562360661E-2</v>
      </c>
      <c r="AK137" s="173">
        <f t="shared" si="96"/>
        <v>-7.1787657520318474E-2</v>
      </c>
      <c r="AL137" s="173">
        <f t="shared" si="96"/>
        <v>-0.1477786380788286</v>
      </c>
      <c r="AM137" s="173">
        <f t="shared" si="96"/>
        <v>-5.9102372058628179E-2</v>
      </c>
      <c r="AN137" s="173">
        <f t="shared" si="96"/>
        <v>3.9966666666667117E-3</v>
      </c>
      <c r="AO137" s="173">
        <f t="shared" si="96"/>
        <v>1.7802421953958585E-2</v>
      </c>
      <c r="AP137" s="173">
        <f t="shared" si="96"/>
        <v>-3.3999999999999079E-3</v>
      </c>
      <c r="AQ137" s="173">
        <f t="shared" ref="AQ137:AQ174" si="115">(U137-U136)/U136</f>
        <v>-5.6032788726068261E-2</v>
      </c>
      <c r="AS137" s="177"/>
      <c r="AT137" s="177">
        <f ca="1">MAX(C$7:C137)</f>
        <v>198.74051054364674</v>
      </c>
      <c r="AU137" s="177"/>
      <c r="AV137" s="173">
        <f>MAX(E$7:E137)</f>
        <v>177.90000000000299</v>
      </c>
      <c r="AW137" s="173">
        <f>MAX(F$7:F137)</f>
        <v>177.90000000000299</v>
      </c>
      <c r="AX137" s="173">
        <f>MAX(G$7:G137)</f>
        <v>192.77251867430351</v>
      </c>
      <c r="AY137" s="173">
        <f>MAX(H$7:H137)</f>
        <v>148.19000000000239</v>
      </c>
      <c r="AZ137" s="173">
        <f>MAX(I$7:I137)</f>
        <v>174.46727414551114</v>
      </c>
      <c r="BA137" s="173">
        <f>MAX(J$7:J137)</f>
        <v>288.18198899659882</v>
      </c>
      <c r="BB137" s="173">
        <f>MAX(K$7:K137)</f>
        <v>211.39924179828981</v>
      </c>
      <c r="BC137" s="173">
        <f>MAX(L$7:L137)</f>
        <v>288.87081592863967</v>
      </c>
      <c r="BD137" s="173">
        <f>MAX(M$7:M137)</f>
        <v>328.83399893196497</v>
      </c>
      <c r="BE137" s="173">
        <f>MAX(N$7:N137)</f>
        <v>215.75753472119581</v>
      </c>
      <c r="BF137" s="173">
        <f>MAX(O$7:O137)</f>
        <v>208.63031848033012</v>
      </c>
      <c r="BG137" s="173">
        <f>MAX(P$7:P137)</f>
        <v>667.57101928567624</v>
      </c>
      <c r="BH137" s="173">
        <f>MAX(Q$7:Q137)</f>
        <v>192.28315715169629</v>
      </c>
      <c r="BI137" s="173">
        <f>MAX(R$7:R137)</f>
        <v>191.45486215488555</v>
      </c>
      <c r="BJ137" s="173">
        <f>MAX(S$7:S137)</f>
        <v>180.33410273690762</v>
      </c>
      <c r="BK137" s="173">
        <f>MAX(T$7:T137)</f>
        <v>137.93049323157109</v>
      </c>
      <c r="BL137" s="173">
        <v>178.11</v>
      </c>
      <c r="BO137" s="178"/>
      <c r="BP137" s="178">
        <f t="shared" ca="1" si="97"/>
        <v>-0.15853238960780516</v>
      </c>
      <c r="BQ137" s="178">
        <f t="shared" si="98"/>
        <v>0</v>
      </c>
      <c r="BR137" s="178">
        <f t="shared" si="99"/>
        <v>0</v>
      </c>
      <c r="BS137" s="178">
        <f t="shared" si="100"/>
        <v>0</v>
      </c>
      <c r="BT137" s="178">
        <f t="shared" si="101"/>
        <v>-0.35355287131385105</v>
      </c>
      <c r="BU137" s="178">
        <f t="shared" si="102"/>
        <v>-0.28897458173929291</v>
      </c>
      <c r="BV137" s="178">
        <f t="shared" si="103"/>
        <v>-0.18787035119970047</v>
      </c>
      <c r="BW137" s="178">
        <f t="shared" si="104"/>
        <v>-0.40719761922133108</v>
      </c>
      <c r="BX137" s="178">
        <f t="shared" si="105"/>
        <v>-0.53994440556252843</v>
      </c>
      <c r="BY137" s="178">
        <f t="shared" si="106"/>
        <v>-0.43379348462572576</v>
      </c>
      <c r="BZ137" s="178">
        <f t="shared" si="107"/>
        <v>-0.31591552549094953</v>
      </c>
      <c r="CA137" s="178">
        <f t="shared" si="108"/>
        <v>-0.26190617636332636</v>
      </c>
      <c r="CB137" s="178">
        <f t="shared" si="109"/>
        <v>-0.55751547268148127</v>
      </c>
      <c r="CC137" s="178">
        <f t="shared" si="110"/>
        <v>-0.10041107127803718</v>
      </c>
      <c r="CD137" s="178">
        <f t="shared" si="111"/>
        <v>-4.5022386210226119E-2</v>
      </c>
      <c r="CE137" s="178">
        <f t="shared" si="112"/>
        <v>0</v>
      </c>
      <c r="CF137" s="178">
        <f t="shared" si="113"/>
        <v>-8.2441229616322609E-2</v>
      </c>
      <c r="CG137" s="178">
        <f t="shared" si="113"/>
        <v>-5.6032788726068261E-2</v>
      </c>
    </row>
    <row r="138" spans="1:85" ht="15">
      <c r="A138" s="170">
        <v>39813</v>
      </c>
      <c r="B138" s="171"/>
      <c r="C138" s="172">
        <f t="shared" ca="1" si="114"/>
        <v>168.48566584668418</v>
      </c>
      <c r="D138" s="182">
        <v>279.9958399337134</v>
      </c>
      <c r="E138" s="173">
        <v>177.26000000000315</v>
      </c>
      <c r="F138" s="173">
        <v>177.26000000000315</v>
      </c>
      <c r="G138" s="173">
        <v>192.8609071744697</v>
      </c>
      <c r="H138" s="176">
        <v>96.041000000001944</v>
      </c>
      <c r="I138" s="176">
        <v>131.68965394979446</v>
      </c>
      <c r="J138" s="176">
        <v>251.61783989285334</v>
      </c>
      <c r="K138" s="176">
        <v>124.79765036252176</v>
      </c>
      <c r="L138" s="176">
        <v>130.32274854987205</v>
      </c>
      <c r="M138" s="176">
        <v>192.71620872148699</v>
      </c>
      <c r="N138" s="176">
        <v>147.94927954232847</v>
      </c>
      <c r="O138" s="176">
        <v>155.90400105002141</v>
      </c>
      <c r="P138" s="176">
        <v>264.10284204385675</v>
      </c>
      <c r="Q138" s="173">
        <v>162.83366303845787</v>
      </c>
      <c r="R138" s="173">
        <v>184.26061179655582</v>
      </c>
      <c r="S138" s="173">
        <v>182.47053477874726</v>
      </c>
      <c r="T138" s="173">
        <v>122.91315936211916</v>
      </c>
      <c r="U138" s="173">
        <v>166.79</v>
      </c>
      <c r="X138" s="174">
        <f>SUMPRODUCT($AD$2:$AP$2,'monthly price-series'!AD138:AP138)</f>
        <v>0</v>
      </c>
      <c r="Y138" s="175">
        <f ca="1">SUMPRODUCT($AA$3:$AQ$3,'monthly price-series'!AA138:AQ138)</f>
        <v>7.4863100721713378E-3</v>
      </c>
      <c r="Z138" s="184">
        <f t="shared" si="95"/>
        <v>-2.1016229399942063E-2</v>
      </c>
      <c r="AA138" s="173">
        <f t="shared" si="94"/>
        <v>-3.5975267003925436E-3</v>
      </c>
      <c r="AB138" s="173">
        <f t="shared" si="94"/>
        <v>-3.5975267003925436E-3</v>
      </c>
      <c r="AC138" s="173">
        <f t="shared" si="94"/>
        <v>4.5851193299769672E-4</v>
      </c>
      <c r="AD138" s="173">
        <f t="shared" si="94"/>
        <v>2.5470526216894119E-3</v>
      </c>
      <c r="AE138" s="173">
        <f t="shared" si="94"/>
        <v>6.1579575416759159E-2</v>
      </c>
      <c r="AF138" s="173">
        <f t="shared" si="94"/>
        <v>7.5100909887663811E-2</v>
      </c>
      <c r="AG138" s="173">
        <f t="shared" si="94"/>
        <v>-4.152025877820366E-3</v>
      </c>
      <c r="AH138" s="173">
        <f t="shared" si="94"/>
        <v>-1.9367581346379132E-2</v>
      </c>
      <c r="AI138" s="173">
        <f t="shared" si="94"/>
        <v>3.5062719987779913E-2</v>
      </c>
      <c r="AJ138" s="173">
        <f t="shared" si="94"/>
        <v>2.3909785713049671E-3</v>
      </c>
      <c r="AK138" s="173">
        <f t="shared" si="96"/>
        <v>1.2437607050092565E-2</v>
      </c>
      <c r="AL138" s="173">
        <f t="shared" si="96"/>
        <v>-0.10591767185811048</v>
      </c>
      <c r="AM138" s="173">
        <f t="shared" si="96"/>
        <v>-5.8633267502317489E-2</v>
      </c>
      <c r="AN138" s="173">
        <f t="shared" si="96"/>
        <v>7.7966666666667199E-3</v>
      </c>
      <c r="AO138" s="173">
        <f t="shared" si="96"/>
        <v>1.1847077227298022E-2</v>
      </c>
      <c r="AP138" s="173">
        <f t="shared" si="96"/>
        <v>-2.8810000000000016E-2</v>
      </c>
      <c r="AQ138" s="173">
        <f t="shared" si="115"/>
        <v>-7.9700231963361883E-3</v>
      </c>
      <c r="AS138" s="177"/>
      <c r="AT138" s="177">
        <f ca="1">MAX(C$7:C138)</f>
        <v>198.74051054364674</v>
      </c>
      <c r="AU138" s="177"/>
      <c r="AV138" s="173">
        <f>MAX(E$7:E138)</f>
        <v>177.90000000000299</v>
      </c>
      <c r="AW138" s="173">
        <f>MAX(F$7:F138)</f>
        <v>177.90000000000299</v>
      </c>
      <c r="AX138" s="173">
        <f>MAX(G$7:G138)</f>
        <v>192.8609071744697</v>
      </c>
      <c r="AY138" s="173">
        <f>MAX(H$7:H138)</f>
        <v>148.19000000000239</v>
      </c>
      <c r="AZ138" s="173">
        <f>MAX(I$7:I138)</f>
        <v>174.46727414551114</v>
      </c>
      <c r="BA138" s="173">
        <f>MAX(J$7:J138)</f>
        <v>288.18198899659882</v>
      </c>
      <c r="BB138" s="173">
        <f>MAX(K$7:K138)</f>
        <v>211.39924179828981</v>
      </c>
      <c r="BC138" s="173">
        <f>MAX(L$7:L138)</f>
        <v>288.87081592863967</v>
      </c>
      <c r="BD138" s="173">
        <f>MAX(M$7:M138)</f>
        <v>328.83399893196497</v>
      </c>
      <c r="BE138" s="173">
        <f>MAX(N$7:N138)</f>
        <v>215.75753472119581</v>
      </c>
      <c r="BF138" s="173">
        <f>MAX(O$7:O138)</f>
        <v>208.63031848033012</v>
      </c>
      <c r="BG138" s="173">
        <f>MAX(P$7:P138)</f>
        <v>667.57101928567624</v>
      </c>
      <c r="BH138" s="173">
        <f>MAX(Q$7:Q138)</f>
        <v>192.28315715169629</v>
      </c>
      <c r="BI138" s="173">
        <f>MAX(R$7:R138)</f>
        <v>191.45486215488555</v>
      </c>
      <c r="BJ138" s="173">
        <f>MAX(S$7:S138)</f>
        <v>182.47053477874726</v>
      </c>
      <c r="BK138" s="173">
        <f>MAX(T$7:T138)</f>
        <v>137.93049323157109</v>
      </c>
      <c r="BL138" s="173">
        <v>168.13</v>
      </c>
      <c r="BO138" s="178"/>
      <c r="BP138" s="178">
        <f t="shared" ca="1" si="97"/>
        <v>-0.15223290216072019</v>
      </c>
      <c r="BQ138" s="178">
        <f t="shared" si="98"/>
        <v>-3.5975267003925436E-3</v>
      </c>
      <c r="BR138" s="178">
        <f t="shared" si="99"/>
        <v>-3.5975267003925436E-3</v>
      </c>
      <c r="BS138" s="178">
        <f t="shared" si="100"/>
        <v>0</v>
      </c>
      <c r="BT138" s="178">
        <f t="shared" si="101"/>
        <v>-0.3519063364599474</v>
      </c>
      <c r="BU138" s="178">
        <f t="shared" si="102"/>
        <v>-0.24518993837227498</v>
      </c>
      <c r="BV138" s="178">
        <f t="shared" si="103"/>
        <v>-0.12687867562804911</v>
      </c>
      <c r="BW138" s="178">
        <f t="shared" si="104"/>
        <v>-0.40965895004675762</v>
      </c>
      <c r="BX138" s="178">
        <f t="shared" si="105"/>
        <v>-0.54885456971165292</v>
      </c>
      <c r="BY138" s="178">
        <f t="shared" si="106"/>
        <v>-0.41394074412190102</v>
      </c>
      <c r="BZ138" s="178">
        <f t="shared" si="107"/>
        <v>-0.31427989417143598</v>
      </c>
      <c r="CA138" s="178">
        <f t="shared" si="108"/>
        <v>-0.25272605541883308</v>
      </c>
      <c r="CB138" s="178">
        <f t="shared" si="109"/>
        <v>-0.60438240364829532</v>
      </c>
      <c r="CC138" s="178">
        <f t="shared" si="110"/>
        <v>-0.15315690957791525</v>
      </c>
      <c r="CD138" s="178">
        <f t="shared" si="111"/>
        <v>-3.7576744081378462E-2</v>
      </c>
      <c r="CE138" s="178">
        <f t="shared" si="112"/>
        <v>0</v>
      </c>
      <c r="CF138" s="178">
        <f t="shared" si="113"/>
        <v>-0.10887609779107638</v>
      </c>
      <c r="CG138" s="178">
        <f t="shared" si="113"/>
        <v>-7.9700231963361883E-3</v>
      </c>
    </row>
    <row r="139" spans="1:85" ht="15">
      <c r="A139" s="170">
        <v>39843</v>
      </c>
      <c r="B139" s="171"/>
      <c r="C139" s="172">
        <f t="shared" ca="1" si="114"/>
        <v>169.68617881591669</v>
      </c>
      <c r="D139" s="182">
        <v>290.99423231438197</v>
      </c>
      <c r="E139" s="173">
        <v>180.37100000000333</v>
      </c>
      <c r="F139" s="173">
        <v>180.37100000000333</v>
      </c>
      <c r="G139" s="173">
        <v>195.65255858420642</v>
      </c>
      <c r="H139" s="176">
        <v>105.36100000000215</v>
      </c>
      <c r="I139" s="176">
        <v>140.94011487732251</v>
      </c>
      <c r="J139" s="176">
        <v>250.36140001585898</v>
      </c>
      <c r="K139" s="176">
        <v>118.5437391599006</v>
      </c>
      <c r="L139" s="176">
        <v>132.73366523279162</v>
      </c>
      <c r="M139" s="176">
        <v>178.01571302215388</v>
      </c>
      <c r="N139" s="176">
        <v>145.40223483573351</v>
      </c>
      <c r="O139" s="176">
        <v>154.2466717194705</v>
      </c>
      <c r="P139" s="176">
        <v>247.98040816981032</v>
      </c>
      <c r="Q139" s="173">
        <v>157.81008984827756</v>
      </c>
      <c r="R139" s="173">
        <v>183.46214914543742</v>
      </c>
      <c r="S139" s="173">
        <v>181.94216409701559</v>
      </c>
      <c r="T139" s="173">
        <v>122.69929046482908</v>
      </c>
      <c r="U139" s="173">
        <v>167.59</v>
      </c>
      <c r="X139" s="174">
        <f>SUMPRODUCT($AD$2:$AP$2,'monthly price-series'!AD139:AP139)</f>
        <v>0</v>
      </c>
      <c r="Y139" s="175">
        <f ca="1">SUMPRODUCT($AA$3:$AQ$3,'monthly price-series'!AA139:AQ139)</f>
        <v>7.1253121931745007E-3</v>
      </c>
      <c r="Z139" s="184">
        <f t="shared" si="95"/>
        <v>3.9280556394239115E-2</v>
      </c>
      <c r="AA139" s="173">
        <f t="shared" si="94"/>
        <v>1.7550490804468768E-2</v>
      </c>
      <c r="AB139" s="173">
        <f t="shared" si="94"/>
        <v>1.7550490804468768E-2</v>
      </c>
      <c r="AC139" s="173">
        <f t="shared" si="94"/>
        <v>1.447494700007439E-2</v>
      </c>
      <c r="AD139" s="173">
        <f t="shared" si="94"/>
        <v>9.7041888360179684E-2</v>
      </c>
      <c r="AE139" s="173">
        <f t="shared" si="94"/>
        <v>7.0244401515814681E-2</v>
      </c>
      <c r="AF139" s="173">
        <f t="shared" si="94"/>
        <v>-4.9934451290472668E-3</v>
      </c>
      <c r="AG139" s="173">
        <f t="shared" si="94"/>
        <v>-5.0112411447285496E-2</v>
      </c>
      <c r="AH139" s="173">
        <f t="shared" si="94"/>
        <v>1.8499584376068964E-2</v>
      </c>
      <c r="AI139" s="173">
        <f t="shared" si="94"/>
        <v>-7.6280536011261196E-2</v>
      </c>
      <c r="AJ139" s="173">
        <f t="shared" si="94"/>
        <v>-1.7215661437987924E-2</v>
      </c>
      <c r="AK139" s="173">
        <f t="shared" si="96"/>
        <v>-1.0630447707491216E-2</v>
      </c>
      <c r="AL139" s="173">
        <f t="shared" si="96"/>
        <v>-6.1046044598676276E-2</v>
      </c>
      <c r="AM139" s="173">
        <f t="shared" si="96"/>
        <v>-3.0850949959860898E-2</v>
      </c>
      <c r="AN139" s="173">
        <f t="shared" si="96"/>
        <v>-4.3333333333332811E-3</v>
      </c>
      <c r="AO139" s="173">
        <f t="shared" si="96"/>
        <v>-2.8956493297525709E-3</v>
      </c>
      <c r="AP139" s="173">
        <f t="shared" si="96"/>
        <v>-1.7399999999999707E-3</v>
      </c>
      <c r="AQ139" s="173">
        <f t="shared" si="115"/>
        <v>4.7964506265364311E-3</v>
      </c>
      <c r="AS139" s="177"/>
      <c r="AT139" s="177">
        <f ca="1">MAX(C$7:C139)</f>
        <v>198.74051054364674</v>
      </c>
      <c r="AU139" s="177"/>
      <c r="AV139" s="173">
        <f>MAX(E$7:E139)</f>
        <v>180.37100000000333</v>
      </c>
      <c r="AW139" s="173">
        <f>MAX(F$7:F139)</f>
        <v>180.37100000000333</v>
      </c>
      <c r="AX139" s="173">
        <f>MAX(G$7:G139)</f>
        <v>195.65255858420642</v>
      </c>
      <c r="AY139" s="173">
        <f>MAX(H$7:H139)</f>
        <v>148.19000000000239</v>
      </c>
      <c r="AZ139" s="173">
        <f>MAX(I$7:I139)</f>
        <v>174.46727414551114</v>
      </c>
      <c r="BA139" s="173">
        <f>MAX(J$7:J139)</f>
        <v>288.18198899659882</v>
      </c>
      <c r="BB139" s="173">
        <f>MAX(K$7:K139)</f>
        <v>211.39924179828981</v>
      </c>
      <c r="BC139" s="173">
        <f>MAX(L$7:L139)</f>
        <v>288.87081592863967</v>
      </c>
      <c r="BD139" s="173">
        <f>MAX(M$7:M139)</f>
        <v>328.83399893196497</v>
      </c>
      <c r="BE139" s="173">
        <f>MAX(N$7:N139)</f>
        <v>215.75753472119581</v>
      </c>
      <c r="BF139" s="173">
        <f>MAX(O$7:O139)</f>
        <v>208.63031848033012</v>
      </c>
      <c r="BG139" s="173">
        <f>MAX(P$7:P139)</f>
        <v>667.57101928567624</v>
      </c>
      <c r="BH139" s="173">
        <f>MAX(Q$7:Q139)</f>
        <v>192.28315715169629</v>
      </c>
      <c r="BI139" s="173">
        <f>MAX(R$7:R139)</f>
        <v>191.45486215488555</v>
      </c>
      <c r="BJ139" s="173">
        <f>MAX(S$7:S139)</f>
        <v>182.47053477874726</v>
      </c>
      <c r="BK139" s="173">
        <f>MAX(T$7:T139)</f>
        <v>137.93049323157109</v>
      </c>
      <c r="BL139" s="173">
        <v>166.79</v>
      </c>
      <c r="BO139" s="178"/>
      <c r="BP139" s="178">
        <f t="shared" ca="1" si="97"/>
        <v>-0.14619229692151378</v>
      </c>
      <c r="BQ139" s="178">
        <f t="shared" si="98"/>
        <v>0</v>
      </c>
      <c r="BR139" s="178">
        <f t="shared" si="99"/>
        <v>0</v>
      </c>
      <c r="BS139" s="178">
        <f t="shared" si="100"/>
        <v>0</v>
      </c>
      <c r="BT139" s="178">
        <f t="shared" si="101"/>
        <v>-0.28901410351575374</v>
      </c>
      <c r="BU139" s="178">
        <f t="shared" si="102"/>
        <v>-0.19216875733512023</v>
      </c>
      <c r="BV139" s="178">
        <f t="shared" si="103"/>
        <v>-0.13123855905230153</v>
      </c>
      <c r="BW139" s="178">
        <f t="shared" si="104"/>
        <v>-0.43924236363623703</v>
      </c>
      <c r="BX139" s="178">
        <f t="shared" si="105"/>
        <v>-0.54050856675815573</v>
      </c>
      <c r="BY139" s="178">
        <f t="shared" si="106"/>
        <v>-0.45864565829464327</v>
      </c>
      <c r="BZ139" s="178">
        <f t="shared" si="107"/>
        <v>-0.32608501935460177</v>
      </c>
      <c r="CA139" s="178">
        <f t="shared" si="108"/>
        <v>-0.26066991200987388</v>
      </c>
      <c r="CB139" s="178">
        <f t="shared" si="109"/>
        <v>-0.62853329307920258</v>
      </c>
      <c r="CC139" s="178">
        <f t="shared" si="110"/>
        <v>-0.17928282338438095</v>
      </c>
      <c r="CD139" s="178">
        <f t="shared" si="111"/>
        <v>-4.1747244857025773E-2</v>
      </c>
      <c r="CE139" s="178">
        <f t="shared" si="112"/>
        <v>-2.8956493297525709E-3</v>
      </c>
      <c r="CF139" s="178">
        <f t="shared" si="113"/>
        <v>-0.11042665338091988</v>
      </c>
      <c r="CG139" s="178">
        <f t="shared" si="113"/>
        <v>4.7964506265364311E-3</v>
      </c>
    </row>
    <row r="140" spans="1:85" ht="15">
      <c r="A140" s="170">
        <v>39871</v>
      </c>
      <c r="B140" s="171"/>
      <c r="C140" s="172">
        <f t="shared" ca="1" si="114"/>
        <v>165.52965094440171</v>
      </c>
      <c r="D140" s="182">
        <v>283.37101726265314</v>
      </c>
      <c r="E140" s="173">
        <v>180.33200000000338</v>
      </c>
      <c r="F140" s="173">
        <v>180.33200000000338</v>
      </c>
      <c r="G140" s="173">
        <v>194.85199254447892</v>
      </c>
      <c r="H140" s="176">
        <v>102.65600000000214</v>
      </c>
      <c r="I140" s="176">
        <v>137.48049921996898</v>
      </c>
      <c r="J140" s="176">
        <v>245.78163922071735</v>
      </c>
      <c r="K140" s="176">
        <v>107.12320812061658</v>
      </c>
      <c r="L140" s="176">
        <v>126.66978148598282</v>
      </c>
      <c r="M140" s="176">
        <v>159.66900211987527</v>
      </c>
      <c r="N140" s="176">
        <v>140.17227376827952</v>
      </c>
      <c r="O140" s="176">
        <v>146.183775061994</v>
      </c>
      <c r="P140" s="176">
        <v>235.86763282881836</v>
      </c>
      <c r="Q140" s="173">
        <v>153.12682463463736</v>
      </c>
      <c r="R140" s="173">
        <v>182.62495020483706</v>
      </c>
      <c r="S140" s="173">
        <v>181.41768366088118</v>
      </c>
      <c r="T140" s="173">
        <v>121.21217506439534</v>
      </c>
      <c r="U140" s="173">
        <v>169.28</v>
      </c>
      <c r="X140" s="174">
        <f>SUMPRODUCT($AD$2:$AP$2,'monthly price-series'!AD140:AP140)</f>
        <v>0</v>
      </c>
      <c r="Y140" s="175">
        <f ca="1">SUMPRODUCT($AA$3:$AQ$3,'monthly price-series'!AA140:AQ140)</f>
        <v>-2.4495382596977311E-2</v>
      </c>
      <c r="Z140" s="184">
        <f t="shared" si="95"/>
        <v>-2.619713453115087E-2</v>
      </c>
      <c r="AA140" s="173">
        <f t="shared" si="94"/>
        <v>-2.1622101113792197E-4</v>
      </c>
      <c r="AB140" s="173">
        <f t="shared" si="94"/>
        <v>-2.1622101113792197E-4</v>
      </c>
      <c r="AC140" s="173">
        <f t="shared" si="94"/>
        <v>-4.0917739360047563E-3</v>
      </c>
      <c r="AD140" s="173">
        <f t="shared" si="94"/>
        <v>-2.5673636355007613E-2</v>
      </c>
      <c r="AE140" s="173">
        <f t="shared" si="94"/>
        <v>-2.4546706665911733E-2</v>
      </c>
      <c r="AF140" s="173">
        <f t="shared" si="94"/>
        <v>-1.8292599397716748E-2</v>
      </c>
      <c r="AG140" s="173">
        <f t="shared" si="94"/>
        <v>-9.6340229523881937E-2</v>
      </c>
      <c r="AH140" s="173">
        <f t="shared" si="94"/>
        <v>-4.5684595058637215E-2</v>
      </c>
      <c r="AI140" s="173">
        <f t="shared" si="94"/>
        <v>-0.10306231169602074</v>
      </c>
      <c r="AJ140" s="173">
        <f t="shared" si="94"/>
        <v>-3.5968918038725282E-2</v>
      </c>
      <c r="AK140" s="173">
        <f t="shared" si="96"/>
        <v>-5.2272743182041212E-2</v>
      </c>
      <c r="AL140" s="173">
        <f t="shared" si="96"/>
        <v>-4.8845694828832831E-2</v>
      </c>
      <c r="AM140" s="173">
        <f t="shared" si="96"/>
        <v>-2.9676589235471586E-2</v>
      </c>
      <c r="AN140" s="173">
        <f t="shared" si="96"/>
        <v>-4.5633333333334053E-3</v>
      </c>
      <c r="AO140" s="173">
        <f t="shared" si="96"/>
        <v>-2.8826766941979776E-3</v>
      </c>
      <c r="AP140" s="173">
        <f t="shared" si="96"/>
        <v>-1.212000000000007E-2</v>
      </c>
      <c r="AQ140" s="173">
        <f t="shared" si="115"/>
        <v>1.0084133898203937E-2</v>
      </c>
      <c r="AS140" s="177"/>
      <c r="AT140" s="177">
        <f ca="1">MAX(C$7:C140)</f>
        <v>198.74051054364674</v>
      </c>
      <c r="AU140" s="177"/>
      <c r="AV140" s="173">
        <f>MAX(E$7:E140)</f>
        <v>180.37100000000333</v>
      </c>
      <c r="AW140" s="173">
        <f>MAX(F$7:F140)</f>
        <v>180.37100000000333</v>
      </c>
      <c r="AX140" s="173">
        <f>MAX(G$7:G140)</f>
        <v>195.65255858420642</v>
      </c>
      <c r="AY140" s="173">
        <f>MAX(H$7:H140)</f>
        <v>148.19000000000239</v>
      </c>
      <c r="AZ140" s="173">
        <f>MAX(I$7:I140)</f>
        <v>174.46727414551114</v>
      </c>
      <c r="BA140" s="173">
        <f>MAX(J$7:J140)</f>
        <v>288.18198899659882</v>
      </c>
      <c r="BB140" s="173">
        <f>MAX(K$7:K140)</f>
        <v>211.39924179828981</v>
      </c>
      <c r="BC140" s="173">
        <f>MAX(L$7:L140)</f>
        <v>288.87081592863967</v>
      </c>
      <c r="BD140" s="173">
        <f>MAX(M$7:M140)</f>
        <v>328.83399893196497</v>
      </c>
      <c r="BE140" s="173">
        <f>MAX(N$7:N140)</f>
        <v>215.75753472119581</v>
      </c>
      <c r="BF140" s="173">
        <f>MAX(O$7:O140)</f>
        <v>208.63031848033012</v>
      </c>
      <c r="BG140" s="173">
        <f>MAX(P$7:P140)</f>
        <v>667.57101928567624</v>
      </c>
      <c r="BH140" s="173">
        <f>MAX(Q$7:Q140)</f>
        <v>192.28315715169629</v>
      </c>
      <c r="BI140" s="173">
        <f>MAX(R$7:R140)</f>
        <v>191.45486215488555</v>
      </c>
      <c r="BJ140" s="173">
        <f>MAX(S$7:S140)</f>
        <v>182.47053477874726</v>
      </c>
      <c r="BK140" s="173">
        <f>MAX(T$7:T140)</f>
        <v>137.93049323157109</v>
      </c>
      <c r="BL140" s="173">
        <v>167.59</v>
      </c>
      <c r="BO140" s="178"/>
      <c r="BP140" s="178">
        <f t="shared" ca="1" si="97"/>
        <v>-0.16710664327266769</v>
      </c>
      <c r="BQ140" s="178">
        <f t="shared" si="98"/>
        <v>-2.1622101113792197E-4</v>
      </c>
      <c r="BR140" s="178">
        <f t="shared" si="99"/>
        <v>-2.1622101113792197E-4</v>
      </c>
      <c r="BS140" s="178">
        <f t="shared" si="100"/>
        <v>-4.0917739360047563E-3</v>
      </c>
      <c r="BT140" s="178">
        <f t="shared" si="101"/>
        <v>-0.30726769687562938</v>
      </c>
      <c r="BU140" s="178">
        <f t="shared" si="102"/>
        <v>-0.21199835388437399</v>
      </c>
      <c r="BV140" s="178">
        <f t="shared" si="103"/>
        <v>-0.14713046406374092</v>
      </c>
      <c r="BW140" s="178">
        <f t="shared" si="104"/>
        <v>-0.4932658830307915</v>
      </c>
      <c r="BX140" s="178">
        <f t="shared" si="105"/>
        <v>-0.56150024681872224</v>
      </c>
      <c r="BY140" s="178">
        <f t="shared" si="106"/>
        <v>-0.51443888819747485</v>
      </c>
      <c r="BZ140" s="178">
        <f t="shared" si="107"/>
        <v>-0.35032501205850525</v>
      </c>
      <c r="CA140" s="178">
        <f t="shared" si="108"/>
        <v>-0.29931672382613767</v>
      </c>
      <c r="CB140" s="178">
        <f t="shared" si="109"/>
        <v>-0.64667784248452731</v>
      </c>
      <c r="CC140" s="178">
        <f t="shared" si="110"/>
        <v>-0.20363890991329867</v>
      </c>
      <c r="CD140" s="178">
        <f t="shared" si="111"/>
        <v>-4.6120071596328284E-2</v>
      </c>
      <c r="CE140" s="178">
        <f t="shared" si="112"/>
        <v>-5.7699788031131006E-3</v>
      </c>
      <c r="CF140" s="178">
        <f t="shared" si="113"/>
        <v>-0.12120828234194318</v>
      </c>
      <c r="CG140" s="178">
        <f t="shared" si="113"/>
        <v>1.0084133898203937E-2</v>
      </c>
    </row>
    <row r="141" spans="1:85" ht="15">
      <c r="A141" s="170">
        <v>39903</v>
      </c>
      <c r="B141" s="171"/>
      <c r="C141" s="172">
        <f t="shared" ca="1" si="114"/>
        <v>168.83561246162427</v>
      </c>
      <c r="D141" s="182">
        <v>281.32537044176962</v>
      </c>
      <c r="E141" s="173">
        <v>180.79100000000341</v>
      </c>
      <c r="F141" s="173">
        <v>180.79100000000341</v>
      </c>
      <c r="G141" s="173">
        <v>194.15413432829456</v>
      </c>
      <c r="H141" s="176">
        <v>102.95400000000215</v>
      </c>
      <c r="I141" s="176">
        <v>140.05371578499518</v>
      </c>
      <c r="J141" s="176">
        <v>255.68632270486805</v>
      </c>
      <c r="K141" s="176">
        <v>113.05763266845432</v>
      </c>
      <c r="L141" s="176">
        <v>138.74070554832534</v>
      </c>
      <c r="M141" s="176">
        <v>170.97090541919695</v>
      </c>
      <c r="N141" s="176">
        <v>139.50861901753464</v>
      </c>
      <c r="O141" s="176">
        <v>145.59438029336772</v>
      </c>
      <c r="P141" s="176">
        <v>249.1111743063808</v>
      </c>
      <c r="Q141" s="173">
        <v>154.77999808277198</v>
      </c>
      <c r="R141" s="173">
        <v>180.8930569270612</v>
      </c>
      <c r="S141" s="173">
        <v>178.54898948983853</v>
      </c>
      <c r="T141" s="173">
        <v>120.90065977447985</v>
      </c>
      <c r="U141" s="173">
        <v>172.23</v>
      </c>
      <c r="X141" s="174">
        <f>SUMPRODUCT($AD$2:$AP$2,'monthly price-series'!AD141:AP141)</f>
        <v>0</v>
      </c>
      <c r="Y141" s="175">
        <f ca="1">SUMPRODUCT($AA$3:$AQ$3,'monthly price-series'!AA141:AQ141)</f>
        <v>1.9972020108548299E-2</v>
      </c>
      <c r="Z141" s="184">
        <f t="shared" si="95"/>
        <v>-7.2189698178887294E-3</v>
      </c>
      <c r="AA141" s="173">
        <f t="shared" si="94"/>
        <v>2.5453053257326655E-3</v>
      </c>
      <c r="AB141" s="173">
        <f t="shared" si="94"/>
        <v>2.5453053257326655E-3</v>
      </c>
      <c r="AC141" s="173">
        <f t="shared" si="94"/>
        <v>-3.5814784702550956E-3</v>
      </c>
      <c r="AD141" s="173">
        <f t="shared" si="94"/>
        <v>2.9028990024938615E-3</v>
      </c>
      <c r="AE141" s="173">
        <f t="shared" si="94"/>
        <v>1.8716956802062892E-2</v>
      </c>
      <c r="AF141" s="173">
        <f t="shared" si="94"/>
        <v>4.029871196056297E-2</v>
      </c>
      <c r="AG141" s="173">
        <f t="shared" si="94"/>
        <v>5.5398121956502684E-2</v>
      </c>
      <c r="AH141" s="173">
        <f t="shared" si="94"/>
        <v>9.5294425558618903E-2</v>
      </c>
      <c r="AI141" s="173">
        <f t="shared" si="94"/>
        <v>7.0783327692099621E-2</v>
      </c>
      <c r="AJ141" s="173">
        <f t="shared" si="94"/>
        <v>-4.73456506699733E-3</v>
      </c>
      <c r="AK141" s="173">
        <f t="shared" si="96"/>
        <v>-4.0318754141923452E-3</v>
      </c>
      <c r="AL141" s="173">
        <f t="shared" si="96"/>
        <v>5.6148193453800357E-2</v>
      </c>
      <c r="AM141" s="173">
        <f t="shared" si="96"/>
        <v>1.0796106117129492E-2</v>
      </c>
      <c r="AN141" s="173">
        <f t="shared" si="96"/>
        <v>-9.4833333333333124E-3</v>
      </c>
      <c r="AO141" s="173">
        <f t="shared" si="96"/>
        <v>-1.5812649093265987E-2</v>
      </c>
      <c r="AP141" s="173">
        <f t="shared" si="96"/>
        <v>-2.569999999999956E-3</v>
      </c>
      <c r="AQ141" s="173">
        <f t="shared" si="115"/>
        <v>1.7426748582230558E-2</v>
      </c>
      <c r="AS141" s="177"/>
      <c r="AT141" s="177">
        <f ca="1">MAX(C$7:C141)</f>
        <v>198.74051054364674</v>
      </c>
      <c r="AU141" s="177"/>
      <c r="AV141" s="173">
        <f>MAX(E$7:E141)</f>
        <v>180.79100000000341</v>
      </c>
      <c r="AW141" s="173">
        <f>MAX(F$7:F141)</f>
        <v>180.79100000000341</v>
      </c>
      <c r="AX141" s="173">
        <f>MAX(G$7:G141)</f>
        <v>195.65255858420642</v>
      </c>
      <c r="AY141" s="173">
        <f>MAX(H$7:H141)</f>
        <v>148.19000000000239</v>
      </c>
      <c r="AZ141" s="173">
        <f>MAX(I$7:I141)</f>
        <v>174.46727414551114</v>
      </c>
      <c r="BA141" s="173">
        <f>MAX(J$7:J141)</f>
        <v>288.18198899659882</v>
      </c>
      <c r="BB141" s="173">
        <f>MAX(K$7:K141)</f>
        <v>211.39924179828981</v>
      </c>
      <c r="BC141" s="173">
        <f>MAX(L$7:L141)</f>
        <v>288.87081592863967</v>
      </c>
      <c r="BD141" s="173">
        <f>MAX(M$7:M141)</f>
        <v>328.83399893196497</v>
      </c>
      <c r="BE141" s="173">
        <f>MAX(N$7:N141)</f>
        <v>215.75753472119581</v>
      </c>
      <c r="BF141" s="173">
        <f>MAX(O$7:O141)</f>
        <v>208.63031848033012</v>
      </c>
      <c r="BG141" s="173">
        <f>MAX(P$7:P141)</f>
        <v>667.57101928567624</v>
      </c>
      <c r="BH141" s="173">
        <f>MAX(Q$7:Q141)</f>
        <v>192.28315715169629</v>
      </c>
      <c r="BI141" s="173">
        <f>MAX(R$7:R141)</f>
        <v>191.45486215488555</v>
      </c>
      <c r="BJ141" s="173">
        <f>MAX(S$7:S141)</f>
        <v>182.47053477874726</v>
      </c>
      <c r="BK141" s="173">
        <f>MAX(T$7:T141)</f>
        <v>137.93049323157109</v>
      </c>
      <c r="BL141" s="173">
        <v>169.28</v>
      </c>
      <c r="BO141" s="178"/>
      <c r="BP141" s="178">
        <f t="shared" ca="1" si="97"/>
        <v>-0.1504720804038332</v>
      </c>
      <c r="BQ141" s="178">
        <f t="shared" si="98"/>
        <v>0</v>
      </c>
      <c r="BR141" s="178">
        <f t="shared" si="99"/>
        <v>0</v>
      </c>
      <c r="BS141" s="178">
        <f t="shared" si="100"/>
        <v>-7.6585978060028995E-3</v>
      </c>
      <c r="BT141" s="178">
        <f t="shared" si="101"/>
        <v>-0.30525676496389437</v>
      </c>
      <c r="BU141" s="178">
        <f t="shared" si="102"/>
        <v>-0.19724936111407337</v>
      </c>
      <c r="BV141" s="178">
        <f t="shared" si="103"/>
        <v>-0.11276092029510662</v>
      </c>
      <c r="BW141" s="178">
        <f t="shared" si="104"/>
        <v>-0.46519376461941059</v>
      </c>
      <c r="BX141" s="178">
        <f t="shared" si="105"/>
        <v>-0.51971366473171621</v>
      </c>
      <c r="BY141" s="178">
        <f t="shared" si="106"/>
        <v>-0.48006925690621649</v>
      </c>
      <c r="BZ141" s="178">
        <f t="shared" si="107"/>
        <v>-0.35340094056131494</v>
      </c>
      <c r="CA141" s="178">
        <f t="shared" si="108"/>
        <v>-0.30214179150047882</v>
      </c>
      <c r="CB141" s="178">
        <f t="shared" si="109"/>
        <v>-0.62683944163283445</v>
      </c>
      <c r="CC141" s="178">
        <f t="shared" si="110"/>
        <v>-0.19504131107716971</v>
      </c>
      <c r="CD141" s="178">
        <f t="shared" si="111"/>
        <v>-5.5166032917356417E-2</v>
      </c>
      <c r="CE141" s="178">
        <f t="shared" si="112"/>
        <v>-2.1491389246289877E-2</v>
      </c>
      <c r="CF141" s="178">
        <f t="shared" si="113"/>
        <v>-0.12346677705632435</v>
      </c>
      <c r="CG141" s="178">
        <f t="shared" si="113"/>
        <v>1.7426748582230558E-2</v>
      </c>
    </row>
    <row r="142" spans="1:85" ht="15">
      <c r="A142" s="170">
        <v>39933</v>
      </c>
      <c r="B142" s="171"/>
      <c r="C142" s="172">
        <f t="shared" ca="1" si="114"/>
        <v>176.89125665957303</v>
      </c>
      <c r="D142" s="182">
        <v>271.7080371858242</v>
      </c>
      <c r="E142" s="173">
        <v>179.90500000000344</v>
      </c>
      <c r="F142" s="173">
        <v>179.90500000000344</v>
      </c>
      <c r="G142" s="173">
        <v>194.60709120865255</v>
      </c>
      <c r="H142" s="176">
        <v>112.53400000000235</v>
      </c>
      <c r="I142" s="176">
        <v>152.68578924975205</v>
      </c>
      <c r="J142" s="176">
        <v>271.2482685845859</v>
      </c>
      <c r="K142" s="176">
        <v>127.02466303223423</v>
      </c>
      <c r="L142" s="176">
        <v>162.0731469833481</v>
      </c>
      <c r="M142" s="176">
        <v>200.43464739260543</v>
      </c>
      <c r="N142" s="176">
        <v>151.51361820498957</v>
      </c>
      <c r="O142" s="176">
        <v>160.73338398495989</v>
      </c>
      <c r="P142" s="176">
        <v>249.26922698400639</v>
      </c>
      <c r="Q142" s="173">
        <v>154.62226250337696</v>
      </c>
      <c r="R142" s="173">
        <v>180.12908524997258</v>
      </c>
      <c r="S142" s="173">
        <v>177.11564145974694</v>
      </c>
      <c r="T142" s="173">
        <v>120.06402720884044</v>
      </c>
      <c r="U142" s="173">
        <v>175.55</v>
      </c>
      <c r="X142" s="174">
        <f>SUMPRODUCT($AD$2:$AP$2,'monthly price-series'!AD142:AP142)</f>
        <v>0</v>
      </c>
      <c r="Y142" s="175">
        <f ca="1">SUMPRODUCT($AA$3:$AQ$3,'monthly price-series'!AA142:AQ142)</f>
        <v>4.7712944446360747E-2</v>
      </c>
      <c r="Z142" s="184">
        <f t="shared" si="95"/>
        <v>-3.4185801447068842E-2</v>
      </c>
      <c r="AA142" s="173">
        <f t="shared" si="94"/>
        <v>-4.9006864279745703E-3</v>
      </c>
      <c r="AB142" s="173">
        <f t="shared" si="94"/>
        <v>-4.9006864279745703E-3</v>
      </c>
      <c r="AC142" s="173">
        <f t="shared" si="94"/>
        <v>2.3329757150166298E-3</v>
      </c>
      <c r="AD142" s="173">
        <f t="shared" si="94"/>
        <v>9.3051265613769224E-2</v>
      </c>
      <c r="AE142" s="173">
        <f t="shared" si="94"/>
        <v>9.0194489978039014E-2</v>
      </c>
      <c r="AF142" s="173">
        <f t="shared" si="94"/>
        <v>6.0863427167672929E-2</v>
      </c>
      <c r="AG142" s="173">
        <f t="shared" si="94"/>
        <v>0.12353903079448643</v>
      </c>
      <c r="AH142" s="173">
        <f t="shared" si="94"/>
        <v>0.16817300548392947</v>
      </c>
      <c r="AI142" s="173">
        <f t="shared" si="94"/>
        <v>0.1723319058360688</v>
      </c>
      <c r="AJ142" s="173">
        <f t="shared" si="94"/>
        <v>8.6052025114993339E-2</v>
      </c>
      <c r="AK142" s="173">
        <f t="shared" si="96"/>
        <v>0.10398068703673581</v>
      </c>
      <c r="AL142" s="173">
        <f t="shared" si="96"/>
        <v>6.3446643076397081E-4</v>
      </c>
      <c r="AM142" s="173">
        <f t="shared" si="96"/>
        <v>-1.0190953698724734E-3</v>
      </c>
      <c r="AN142" s="173">
        <f t="shared" si="96"/>
        <v>-4.2233333333333211E-3</v>
      </c>
      <c r="AO142" s="173">
        <f t="shared" si="96"/>
        <v>-8.0277577273724504E-3</v>
      </c>
      <c r="AP142" s="173">
        <f t="shared" si="96"/>
        <v>-6.9200000000000398E-3</v>
      </c>
      <c r="AQ142" s="173">
        <f t="shared" si="115"/>
        <v>1.9276548801022017E-2</v>
      </c>
      <c r="AS142" s="177"/>
      <c r="AT142" s="177">
        <f ca="1">MAX(C$7:C142)</f>
        <v>198.74051054364674</v>
      </c>
      <c r="AU142" s="177"/>
      <c r="AV142" s="173">
        <f>MAX(E$7:E142)</f>
        <v>180.79100000000341</v>
      </c>
      <c r="AW142" s="173">
        <f>MAX(F$7:F142)</f>
        <v>180.79100000000341</v>
      </c>
      <c r="AX142" s="173">
        <f>MAX(G$7:G142)</f>
        <v>195.65255858420642</v>
      </c>
      <c r="AY142" s="173">
        <f>MAX(H$7:H142)</f>
        <v>148.19000000000239</v>
      </c>
      <c r="AZ142" s="173">
        <f>MAX(I$7:I142)</f>
        <v>174.46727414551114</v>
      </c>
      <c r="BA142" s="173">
        <f>MAX(J$7:J142)</f>
        <v>288.18198899659882</v>
      </c>
      <c r="BB142" s="173">
        <f>MAX(K$7:K142)</f>
        <v>211.39924179828981</v>
      </c>
      <c r="BC142" s="173">
        <f>MAX(L$7:L142)</f>
        <v>288.87081592863967</v>
      </c>
      <c r="BD142" s="173">
        <f>MAX(M$7:M142)</f>
        <v>328.83399893196497</v>
      </c>
      <c r="BE142" s="173">
        <f>MAX(N$7:N142)</f>
        <v>215.75753472119581</v>
      </c>
      <c r="BF142" s="173">
        <f>MAX(O$7:O142)</f>
        <v>208.63031848033012</v>
      </c>
      <c r="BG142" s="173">
        <f>MAX(P$7:P142)</f>
        <v>667.57101928567624</v>
      </c>
      <c r="BH142" s="173">
        <f>MAX(Q$7:Q142)</f>
        <v>192.28315715169629</v>
      </c>
      <c r="BI142" s="173">
        <f>MAX(R$7:R142)</f>
        <v>191.45486215488555</v>
      </c>
      <c r="BJ142" s="173">
        <f>MAX(S$7:S142)</f>
        <v>182.47053477874726</v>
      </c>
      <c r="BK142" s="173">
        <f>MAX(T$7:T142)</f>
        <v>137.93049323157109</v>
      </c>
      <c r="BL142" s="173">
        <v>172.23</v>
      </c>
      <c r="BO142" s="178"/>
      <c r="BP142" s="178">
        <f t="shared" ca="1" si="97"/>
        <v>-0.10993860197050889</v>
      </c>
      <c r="BQ142" s="178">
        <f t="shared" si="98"/>
        <v>-4.9006864279745703E-3</v>
      </c>
      <c r="BR142" s="178">
        <f t="shared" si="99"/>
        <v>-4.9006864279745703E-3</v>
      </c>
      <c r="BS142" s="178">
        <f t="shared" si="100"/>
        <v>-5.3434894136787543E-3</v>
      </c>
      <c r="BT142" s="178">
        <f t="shared" si="101"/>
        <v>-0.24061002766718037</v>
      </c>
      <c r="BU142" s="178">
        <f t="shared" si="102"/>
        <v>-0.12484567666021225</v>
      </c>
      <c r="BV142" s="178">
        <f t="shared" si="103"/>
        <v>-5.8760509187174681E-2</v>
      </c>
      <c r="BW142" s="178">
        <f t="shared" si="104"/>
        <v>-0.39912432063764458</v>
      </c>
      <c r="BX142" s="178">
        <f t="shared" si="105"/>
        <v>-0.43894246823678668</v>
      </c>
      <c r="BY142" s="178">
        <f t="shared" si="106"/>
        <v>-0.39046860104610132</v>
      </c>
      <c r="BZ142" s="178">
        <f t="shared" si="107"/>
        <v>-0.29775978205916614</v>
      </c>
      <c r="CA142" s="178">
        <f t="shared" si="108"/>
        <v>-0.22957801552647297</v>
      </c>
      <c r="CB142" s="178">
        <f t="shared" si="109"/>
        <v>-0.62660268378526529</v>
      </c>
      <c r="CC142" s="178">
        <f t="shared" si="110"/>
        <v>-0.19586164074998957</v>
      </c>
      <c r="CD142" s="178">
        <f t="shared" si="111"/>
        <v>-5.9156381705002099E-2</v>
      </c>
      <c r="CE142" s="178">
        <f t="shared" si="112"/>
        <v>-2.9346619307568454E-2</v>
      </c>
      <c r="CF142" s="178">
        <f t="shared" si="113"/>
        <v>-0.12953238695909464</v>
      </c>
      <c r="CG142" s="178">
        <f t="shared" si="113"/>
        <v>1.9276548801022017E-2</v>
      </c>
    </row>
    <row r="143" spans="1:85" ht="15">
      <c r="A143" s="170">
        <v>39962</v>
      </c>
      <c r="B143" s="171"/>
      <c r="C143" s="172">
        <f t="shared" ca="1" si="114"/>
        <v>181.16094614316657</v>
      </c>
      <c r="D143" s="182">
        <v>269.74273433694844</v>
      </c>
      <c r="E143" s="173">
        <v>178.31400000000352</v>
      </c>
      <c r="F143" s="173">
        <v>178.31400000000352</v>
      </c>
      <c r="G143" s="173">
        <v>193.93737889062416</v>
      </c>
      <c r="H143" s="176">
        <v>123.90300000000259</v>
      </c>
      <c r="I143" s="176">
        <v>160.90714083108804</v>
      </c>
      <c r="J143" s="176">
        <v>282.54142258924185</v>
      </c>
      <c r="K143" s="176">
        <v>133.30165962456584</v>
      </c>
      <c r="L143" s="176">
        <v>177.04649354987541</v>
      </c>
      <c r="M143" s="176">
        <v>208.14982149169694</v>
      </c>
      <c r="N143" s="176">
        <v>152.31159513076244</v>
      </c>
      <c r="O143" s="176">
        <v>158.76076230776189</v>
      </c>
      <c r="P143" s="176">
        <v>297.28541829544679</v>
      </c>
      <c r="Q143" s="173">
        <v>154.21136567638933</v>
      </c>
      <c r="R143" s="173">
        <v>185.89621812939251</v>
      </c>
      <c r="S143" s="173">
        <v>181.82011747672374</v>
      </c>
      <c r="T143" s="173">
        <v>121.01493430433445</v>
      </c>
      <c r="U143" s="173">
        <v>183.16</v>
      </c>
      <c r="X143" s="174">
        <f>SUMPRODUCT($AD$2:$AP$2,'monthly price-series'!AD143:AP143)</f>
        <v>0</v>
      </c>
      <c r="Y143" s="175">
        <f ca="1">SUMPRODUCT($AA$3:$AQ$3,'monthly price-series'!AA143:AQ143)</f>
        <v>2.413736871014803E-2</v>
      </c>
      <c r="Z143" s="184">
        <f t="shared" si="95"/>
        <v>-7.2331421228134614E-3</v>
      </c>
      <c r="AA143" s="173">
        <f t="shared" si="94"/>
        <v>-8.8435563213912476E-3</v>
      </c>
      <c r="AB143" s="173">
        <f t="shared" si="94"/>
        <v>-8.8435563213912476E-3</v>
      </c>
      <c r="AC143" s="173">
        <f t="shared" si="94"/>
        <v>-3.4413561904090145E-3</v>
      </c>
      <c r="AD143" s="173">
        <f t="shared" si="94"/>
        <v>0.10102724509925892</v>
      </c>
      <c r="AE143" s="173">
        <f t="shared" si="94"/>
        <v>5.3844903456523513E-2</v>
      </c>
      <c r="AF143" s="173">
        <f t="shared" si="94"/>
        <v>4.1634013236601715E-2</v>
      </c>
      <c r="AG143" s="173">
        <f t="shared" si="94"/>
        <v>4.9415573657052257E-2</v>
      </c>
      <c r="AH143" s="173">
        <f t="shared" si="94"/>
        <v>9.2386350516570889E-2</v>
      </c>
      <c r="AI143" s="173">
        <f t="shared" si="94"/>
        <v>3.8492217784978362E-2</v>
      </c>
      <c r="AJ143" s="173">
        <f t="shared" si="94"/>
        <v>5.2667010083097161E-3</v>
      </c>
      <c r="AK143" s="173">
        <f t="shared" si="96"/>
        <v>-1.2272632033819271E-2</v>
      </c>
      <c r="AL143" s="173">
        <f t="shared" si="96"/>
        <v>0.19262783413903398</v>
      </c>
      <c r="AM143" s="173">
        <f t="shared" si="96"/>
        <v>-2.6574234546506543E-3</v>
      </c>
      <c r="AN143" s="173">
        <f t="shared" si="96"/>
        <v>3.2016666666666541E-2</v>
      </c>
      <c r="AO143" s="173">
        <f t="shared" si="96"/>
        <v>2.6561606745759855E-2</v>
      </c>
      <c r="AP143" s="173">
        <f t="shared" si="96"/>
        <v>7.9199999999998889E-3</v>
      </c>
      <c r="AQ143" s="173">
        <f t="shared" si="115"/>
        <v>4.3349473084591195E-2</v>
      </c>
      <c r="AS143" s="177"/>
      <c r="AT143" s="177">
        <f ca="1">MAX(C$7:C143)</f>
        <v>198.74051054364674</v>
      </c>
      <c r="AU143" s="177"/>
      <c r="AV143" s="173">
        <f>MAX(E$7:E143)</f>
        <v>180.79100000000341</v>
      </c>
      <c r="AW143" s="173">
        <f>MAX(F$7:F143)</f>
        <v>180.79100000000341</v>
      </c>
      <c r="AX143" s="173">
        <f>MAX(G$7:G143)</f>
        <v>195.65255858420642</v>
      </c>
      <c r="AY143" s="173">
        <f>MAX(H$7:H143)</f>
        <v>148.19000000000239</v>
      </c>
      <c r="AZ143" s="173">
        <f>MAX(I$7:I143)</f>
        <v>174.46727414551114</v>
      </c>
      <c r="BA143" s="173">
        <f>MAX(J$7:J143)</f>
        <v>288.18198899659882</v>
      </c>
      <c r="BB143" s="173">
        <f>MAX(K$7:K143)</f>
        <v>211.39924179828981</v>
      </c>
      <c r="BC143" s="173">
        <f>MAX(L$7:L143)</f>
        <v>288.87081592863967</v>
      </c>
      <c r="BD143" s="173">
        <f>MAX(M$7:M143)</f>
        <v>328.83399893196497</v>
      </c>
      <c r="BE143" s="173">
        <f>MAX(N$7:N143)</f>
        <v>215.75753472119581</v>
      </c>
      <c r="BF143" s="173">
        <f>MAX(O$7:O143)</f>
        <v>208.63031848033012</v>
      </c>
      <c r="BG143" s="173">
        <f>MAX(P$7:P143)</f>
        <v>667.57101928567624</v>
      </c>
      <c r="BH143" s="173">
        <f>MAX(Q$7:Q143)</f>
        <v>192.28315715169629</v>
      </c>
      <c r="BI143" s="173">
        <f>MAX(R$7:R143)</f>
        <v>191.45486215488555</v>
      </c>
      <c r="BJ143" s="173">
        <f>MAX(S$7:S143)</f>
        <v>182.47053477874726</v>
      </c>
      <c r="BK143" s="173">
        <f>MAX(T$7:T143)</f>
        <v>137.93049323157109</v>
      </c>
      <c r="BL143" s="173">
        <v>175.55</v>
      </c>
      <c r="BO143" s="178"/>
      <c r="BP143" s="178">
        <f t="shared" ca="1" si="97"/>
        <v>-8.8454861831601256E-2</v>
      </c>
      <c r="BQ143" s="178">
        <f t="shared" si="98"/>
        <v>-1.3700903252926548E-2</v>
      </c>
      <c r="BR143" s="178">
        <f t="shared" si="99"/>
        <v>-1.3700903252926548E-2</v>
      </c>
      <c r="BS143" s="178">
        <f t="shared" si="100"/>
        <v>-8.76645675371562E-3</v>
      </c>
      <c r="BT143" s="178">
        <f t="shared" si="101"/>
        <v>-0.16389095080639315</v>
      </c>
      <c r="BU143" s="178">
        <f t="shared" si="102"/>
        <v>-7.7723076610422215E-2</v>
      </c>
      <c r="BV143" s="178">
        <f t="shared" si="103"/>
        <v>-1.9572931767861252E-2</v>
      </c>
      <c r="BW143" s="178">
        <f t="shared" si="104"/>
        <v>-0.3694317042453828</v>
      </c>
      <c r="BX143" s="178">
        <f t="shared" si="105"/>
        <v>-0.38710841044734839</v>
      </c>
      <c r="BY143" s="178">
        <f t="shared" si="106"/>
        <v>-0.36700638569078536</v>
      </c>
      <c r="BZ143" s="178">
        <f t="shared" si="107"/>
        <v>-0.29406129279526155</v>
      </c>
      <c r="CA143" s="178">
        <f t="shared" si="108"/>
        <v>-0.2390331210526814</v>
      </c>
      <c r="CB143" s="178">
        <f t="shared" si="109"/>
        <v>-0.55467596748949299</v>
      </c>
      <c r="CC143" s="178">
        <f t="shared" si="110"/>
        <v>-0.19799857688664485</v>
      </c>
      <c r="CD143" s="178">
        <f t="shared" si="111"/>
        <v>-2.9033705192590704E-2</v>
      </c>
      <c r="CE143" s="178">
        <f t="shared" si="112"/>
        <v>-3.564505923173754E-3</v>
      </c>
      <c r="CF143" s="178">
        <f t="shared" si="113"/>
        <v>-0.12263828346381075</v>
      </c>
      <c r="CG143" s="178">
        <f t="shared" si="113"/>
        <v>4.3349473084591195E-2</v>
      </c>
    </row>
    <row r="144" spans="1:85" ht="15">
      <c r="A144" s="170">
        <v>39994</v>
      </c>
      <c r="B144" s="171"/>
      <c r="C144" s="172">
        <f t="shared" ca="1" si="114"/>
        <v>181.58720504936451</v>
      </c>
      <c r="D144" s="182">
        <v>275.58267008490157</v>
      </c>
      <c r="E144" s="173">
        <v>176.77900000000358</v>
      </c>
      <c r="F144" s="173">
        <v>176.77900000000358</v>
      </c>
      <c r="G144" s="173">
        <v>192.72619820878333</v>
      </c>
      <c r="H144" s="176">
        <v>127.75600000000274</v>
      </c>
      <c r="I144" s="176">
        <v>165.27974755353878</v>
      </c>
      <c r="J144" s="176">
        <v>286.84714178097187</v>
      </c>
      <c r="K144" s="176">
        <v>133.74953485885911</v>
      </c>
      <c r="L144" s="176">
        <v>176.00398998279502</v>
      </c>
      <c r="M144" s="176">
        <v>210.72633496592354</v>
      </c>
      <c r="N144" s="176">
        <v>151.86108003425156</v>
      </c>
      <c r="O144" s="176">
        <v>158.35650174758538</v>
      </c>
      <c r="P144" s="176">
        <v>299.91715449134841</v>
      </c>
      <c r="Q144" s="173">
        <v>155.30549285832555</v>
      </c>
      <c r="R144" s="173">
        <v>183.10343727902858</v>
      </c>
      <c r="S144" s="173">
        <v>179.61669105668327</v>
      </c>
      <c r="T144" s="173">
        <v>120.81283936404621</v>
      </c>
      <c r="U144" s="173">
        <v>186.51</v>
      </c>
      <c r="X144" s="174">
        <f>SUMPRODUCT($AD$2:$AP$2,'monthly price-series'!AD144:AP144)</f>
        <v>0</v>
      </c>
      <c r="Y144" s="175">
        <f ca="1">SUMPRODUCT($AA$3:$AQ$3,'monthly price-series'!AA144:AQ144)</f>
        <v>2.3529293441703261E-3</v>
      </c>
      <c r="Z144" s="184">
        <f t="shared" si="95"/>
        <v>2.1650020573522399E-2</v>
      </c>
      <c r="AA144" s="173">
        <f t="shared" si="94"/>
        <v>-8.6084098836878165E-3</v>
      </c>
      <c r="AB144" s="173">
        <f t="shared" si="94"/>
        <v>-8.6084098836878165E-3</v>
      </c>
      <c r="AC144" s="173">
        <f t="shared" si="94"/>
        <v>-6.2452152791231926E-3</v>
      </c>
      <c r="AD144" s="173">
        <f t="shared" si="94"/>
        <v>3.1096906451014667E-2</v>
      </c>
      <c r="AE144" s="173">
        <f t="shared" si="94"/>
        <v>2.7174721394377866E-2</v>
      </c>
      <c r="AF144" s="173">
        <f t="shared" si="94"/>
        <v>1.523924935420767E-2</v>
      </c>
      <c r="AG144" s="173">
        <f t="shared" si="94"/>
        <v>3.3598624019736201E-3</v>
      </c>
      <c r="AH144" s="173">
        <f t="shared" si="94"/>
        <v>-5.8883039487404839E-3</v>
      </c>
      <c r="AI144" s="173">
        <f t="shared" si="94"/>
        <v>1.2378168070297279E-2</v>
      </c>
      <c r="AJ144" s="173">
        <f t="shared" si="94"/>
        <v>-2.9578516075818655E-3</v>
      </c>
      <c r="AK144" s="173">
        <f t="shared" si="96"/>
        <v>-2.5463505862540563E-3</v>
      </c>
      <c r="AL144" s="173">
        <f t="shared" si="96"/>
        <v>8.8525572865002216E-3</v>
      </c>
      <c r="AM144" s="173">
        <f t="shared" si="96"/>
        <v>7.0949840638350106E-3</v>
      </c>
      <c r="AN144" s="173">
        <f t="shared" si="96"/>
        <v>-1.5023333333333434E-2</v>
      </c>
      <c r="AO144" s="173">
        <f t="shared" si="96"/>
        <v>-1.2118716292890694E-2</v>
      </c>
      <c r="AP144" s="173">
        <f t="shared" si="96"/>
        <v>-1.6699999999999604E-3</v>
      </c>
      <c r="AQ144" s="173">
        <f t="shared" si="115"/>
        <v>1.8290019654946463E-2</v>
      </c>
      <c r="AS144" s="177"/>
      <c r="AT144" s="177">
        <f ca="1">MAX(C$7:C144)</f>
        <v>198.74051054364674</v>
      </c>
      <c r="AU144" s="177"/>
      <c r="AV144" s="173">
        <f>MAX(E$7:E144)</f>
        <v>180.79100000000341</v>
      </c>
      <c r="AW144" s="173">
        <f>MAX(F$7:F144)</f>
        <v>180.79100000000341</v>
      </c>
      <c r="AX144" s="173">
        <f>MAX(G$7:G144)</f>
        <v>195.65255858420642</v>
      </c>
      <c r="AY144" s="173">
        <f>MAX(H$7:H144)</f>
        <v>148.19000000000239</v>
      </c>
      <c r="AZ144" s="173">
        <f>MAX(I$7:I144)</f>
        <v>174.46727414551114</v>
      </c>
      <c r="BA144" s="173">
        <f>MAX(J$7:J144)</f>
        <v>288.18198899659882</v>
      </c>
      <c r="BB144" s="173">
        <f>MAX(K$7:K144)</f>
        <v>211.39924179828981</v>
      </c>
      <c r="BC144" s="173">
        <f>MAX(L$7:L144)</f>
        <v>288.87081592863967</v>
      </c>
      <c r="BD144" s="173">
        <f>MAX(M$7:M144)</f>
        <v>328.83399893196497</v>
      </c>
      <c r="BE144" s="173">
        <f>MAX(N$7:N144)</f>
        <v>215.75753472119581</v>
      </c>
      <c r="BF144" s="173">
        <f>MAX(O$7:O144)</f>
        <v>208.63031848033012</v>
      </c>
      <c r="BG144" s="173">
        <f>MAX(P$7:P144)</f>
        <v>667.57101928567624</v>
      </c>
      <c r="BH144" s="173">
        <f>MAX(Q$7:Q144)</f>
        <v>192.28315715169629</v>
      </c>
      <c r="BI144" s="173">
        <f>MAX(R$7:R144)</f>
        <v>191.45486215488555</v>
      </c>
      <c r="BJ144" s="173">
        <f>MAX(S$7:S144)</f>
        <v>182.47053477874726</v>
      </c>
      <c r="BK144" s="173">
        <f>MAX(T$7:T144)</f>
        <v>137.93049323157109</v>
      </c>
      <c r="BL144" s="173">
        <v>183.16</v>
      </c>
      <c r="BO144" s="178"/>
      <c r="BP144" s="178">
        <f t="shared" ca="1" si="97"/>
        <v>-8.631006052746891E-2</v>
      </c>
      <c r="BQ144" s="178">
        <f t="shared" si="98"/>
        <v>-2.2191370145636422E-2</v>
      </c>
      <c r="BR144" s="178">
        <f t="shared" si="99"/>
        <v>-2.2191370145636422E-2</v>
      </c>
      <c r="BS144" s="178">
        <f t="shared" si="100"/>
        <v>-1.4956923623176735E-2</v>
      </c>
      <c r="BT144" s="178">
        <f t="shared" si="101"/>
        <v>-0.13789054592077274</v>
      </c>
      <c r="BU144" s="178">
        <f t="shared" si="102"/>
        <v>-5.2660458168846465E-2</v>
      </c>
      <c r="BV144" s="178">
        <f t="shared" si="103"/>
        <v>-4.6319592014569134E-3</v>
      </c>
      <c r="BW144" s="178">
        <f t="shared" si="104"/>
        <v>-0.36731308153660025</v>
      </c>
      <c r="BX144" s="178">
        <f t="shared" si="105"/>
        <v>-0.39071730241426106</v>
      </c>
      <c r="BY144" s="178">
        <f t="shared" si="106"/>
        <v>-0.35917108434544093</v>
      </c>
      <c r="BZ144" s="178">
        <f t="shared" si="107"/>
        <v>-0.29614935473522136</v>
      </c>
      <c r="CA144" s="178">
        <f t="shared" si="108"/>
        <v>-0.24097080951100883</v>
      </c>
      <c r="CB144" s="178">
        <f t="shared" si="109"/>
        <v>-0.55073371098063839</v>
      </c>
      <c r="CC144" s="178">
        <f t="shared" si="110"/>
        <v>-0.1923083895704826</v>
      </c>
      <c r="CD144" s="178">
        <f t="shared" si="111"/>
        <v>-4.3620855494914117E-2</v>
      </c>
      <c r="CE144" s="178">
        <f t="shared" si="112"/>
        <v>-1.5640024980057177E-2</v>
      </c>
      <c r="CF144" s="178">
        <f t="shared" si="113"/>
        <v>-0.12410347753042615</v>
      </c>
      <c r="CG144" s="178">
        <f t="shared" si="113"/>
        <v>1.8290019654946463E-2</v>
      </c>
    </row>
    <row r="145" spans="1:85" ht="15">
      <c r="A145" s="170">
        <v>40025</v>
      </c>
      <c r="B145" s="171"/>
      <c r="C145" s="172">
        <f t="shared" ca="1" si="114"/>
        <v>187.17580196390202</v>
      </c>
      <c r="D145" s="182">
        <v>279.01673445957783</v>
      </c>
      <c r="E145" s="173">
        <v>178.90000000000362</v>
      </c>
      <c r="F145" s="173">
        <v>178.90000000000362</v>
      </c>
      <c r="G145" s="173">
        <v>191.32957306737384</v>
      </c>
      <c r="H145" s="176">
        <v>135.81400000000295</v>
      </c>
      <c r="I145" s="176">
        <v>172.9107573393847</v>
      </c>
      <c r="J145" s="176">
        <v>296.36167855008358</v>
      </c>
      <c r="K145" s="176">
        <v>144.30284336128352</v>
      </c>
      <c r="L145" s="176">
        <v>192.95227633770318</v>
      </c>
      <c r="M145" s="176">
        <v>230.17907727974614</v>
      </c>
      <c r="N145" s="176">
        <v>158.76210588447643</v>
      </c>
      <c r="O145" s="176">
        <v>164.77139905977583</v>
      </c>
      <c r="P145" s="176">
        <v>303.26277962712999</v>
      </c>
      <c r="Q145" s="173">
        <v>159.06413127783247</v>
      </c>
      <c r="R145" s="173">
        <v>183.39396139951131</v>
      </c>
      <c r="S145" s="173">
        <v>178.96420409672368</v>
      </c>
      <c r="T145" s="173">
        <v>120.7439760456087</v>
      </c>
      <c r="U145" s="173">
        <v>193.31</v>
      </c>
      <c r="X145" s="174">
        <f>SUMPRODUCT($AD$2:$AP$2,'monthly price-series'!AD145:AP145)</f>
        <v>0</v>
      </c>
      <c r="Y145" s="175">
        <f ca="1">SUMPRODUCT($AA$3:$AQ$3,'monthly price-series'!AA145:AQ145)</f>
        <v>3.0776380489023075E-2</v>
      </c>
      <c r="Z145" s="184">
        <f t="shared" si="95"/>
        <v>1.2461104225524416E-2</v>
      </c>
      <c r="AA145" s="173">
        <f t="shared" si="94"/>
        <v>1.1998031440385989E-2</v>
      </c>
      <c r="AB145" s="173">
        <f t="shared" si="94"/>
        <v>1.1998031440385989E-2</v>
      </c>
      <c r="AC145" s="173">
        <f t="shared" si="94"/>
        <v>-7.2466802873188052E-3</v>
      </c>
      <c r="AD145" s="173">
        <f t="shared" si="94"/>
        <v>6.3073358589812084E-2</v>
      </c>
      <c r="AE145" s="173">
        <f t="shared" si="94"/>
        <v>4.617026525511856E-2</v>
      </c>
      <c r="AF145" s="173">
        <f t="shared" si="94"/>
        <v>3.3169362295325702E-2</v>
      </c>
      <c r="AG145" s="173">
        <f t="shared" si="94"/>
        <v>7.8903515541649746E-2</v>
      </c>
      <c r="AH145" s="173">
        <f t="shared" si="94"/>
        <v>9.6294898522271646E-2</v>
      </c>
      <c r="AI145" s="173">
        <f t="shared" si="94"/>
        <v>9.2312820402671983E-2</v>
      </c>
      <c r="AJ145" s="173">
        <f t="shared" si="94"/>
        <v>4.5443018373558089E-2</v>
      </c>
      <c r="AK145" s="173">
        <f t="shared" si="96"/>
        <v>4.0509213334451941E-2</v>
      </c>
      <c r="AL145" s="173">
        <f t="shared" si="96"/>
        <v>1.1155164303474626E-2</v>
      </c>
      <c r="AM145" s="173">
        <f t="shared" si="96"/>
        <v>2.4201580706071153E-2</v>
      </c>
      <c r="AN145" s="173">
        <f t="shared" si="96"/>
        <v>1.5866666666666874E-3</v>
      </c>
      <c r="AO145" s="173">
        <f t="shared" si="96"/>
        <v>-3.6326632904827181E-3</v>
      </c>
      <c r="AP145" s="173">
        <f t="shared" si="96"/>
        <v>-5.7000000000001223E-4</v>
      </c>
      <c r="AQ145" s="173">
        <f t="shared" si="115"/>
        <v>3.6459171090022044E-2</v>
      </c>
      <c r="AS145" s="177"/>
      <c r="AT145" s="177">
        <f ca="1">MAX(C$7:C145)</f>
        <v>198.74051054364674</v>
      </c>
      <c r="AU145" s="177"/>
      <c r="AV145" s="173">
        <f>MAX(E$7:E145)</f>
        <v>180.79100000000341</v>
      </c>
      <c r="AW145" s="173">
        <f>MAX(F$7:F145)</f>
        <v>180.79100000000341</v>
      </c>
      <c r="AX145" s="173">
        <f>MAX(G$7:G145)</f>
        <v>195.65255858420642</v>
      </c>
      <c r="AY145" s="173">
        <f>MAX(H$7:H145)</f>
        <v>148.19000000000239</v>
      </c>
      <c r="AZ145" s="173">
        <f>MAX(I$7:I145)</f>
        <v>174.46727414551114</v>
      </c>
      <c r="BA145" s="173">
        <f>MAX(J$7:J145)</f>
        <v>296.36167855008358</v>
      </c>
      <c r="BB145" s="173">
        <f>MAX(K$7:K145)</f>
        <v>211.39924179828981</v>
      </c>
      <c r="BC145" s="173">
        <f>MAX(L$7:L145)</f>
        <v>288.87081592863967</v>
      </c>
      <c r="BD145" s="173">
        <f>MAX(M$7:M145)</f>
        <v>328.83399893196497</v>
      </c>
      <c r="BE145" s="173">
        <f>MAX(N$7:N145)</f>
        <v>215.75753472119581</v>
      </c>
      <c r="BF145" s="173">
        <f>MAX(O$7:O145)</f>
        <v>208.63031848033012</v>
      </c>
      <c r="BG145" s="173">
        <f>MAX(P$7:P145)</f>
        <v>667.57101928567624</v>
      </c>
      <c r="BH145" s="173">
        <f>MAX(Q$7:Q145)</f>
        <v>192.28315715169629</v>
      </c>
      <c r="BI145" s="173">
        <f>MAX(R$7:R145)</f>
        <v>191.45486215488555</v>
      </c>
      <c r="BJ145" s="173">
        <f>MAX(S$7:S145)</f>
        <v>182.47053477874726</v>
      </c>
      <c r="BK145" s="173">
        <f>MAX(T$7:T145)</f>
        <v>137.93049323157109</v>
      </c>
      <c r="BL145" s="173">
        <v>186.51</v>
      </c>
      <c r="BO145" s="178"/>
      <c r="BP145" s="178">
        <f t="shared" ca="1" si="97"/>
        <v>-5.8189991301269776E-2</v>
      </c>
      <c r="BQ145" s="178">
        <f t="shared" si="98"/>
        <v>-1.0459591461963021E-2</v>
      </c>
      <c r="BR145" s="178">
        <f t="shared" si="99"/>
        <v>-1.0459591461963021E-2</v>
      </c>
      <c r="BS145" s="178">
        <f t="shared" si="100"/>
        <v>-2.2095215866916533E-2</v>
      </c>
      <c r="BT145" s="178">
        <f t="shared" si="101"/>
        <v>-8.3514407179966513E-2</v>
      </c>
      <c r="BU145" s="178">
        <f t="shared" si="102"/>
        <v>-8.9215402358396173E-3</v>
      </c>
      <c r="BV145" s="178">
        <f t="shared" si="103"/>
        <v>0</v>
      </c>
      <c r="BW145" s="178">
        <f t="shared" si="104"/>
        <v>-0.31739185943262493</v>
      </c>
      <c r="BX145" s="178">
        <f t="shared" si="105"/>
        <v>-0.3320464868788664</v>
      </c>
      <c r="BY145" s="178">
        <f t="shared" si="106"/>
        <v>-0.30001435974578261</v>
      </c>
      <c r="BZ145" s="178">
        <f t="shared" si="107"/>
        <v>-0.26416425693021328</v>
      </c>
      <c r="CA145" s="178">
        <f t="shared" si="108"/>
        <v>-0.21022313410641394</v>
      </c>
      <c r="CB145" s="178">
        <f t="shared" si="109"/>
        <v>-0.54572207171061515</v>
      </c>
      <c r="CC145" s="178">
        <f t="shared" si="110"/>
        <v>-0.17276097587505604</v>
      </c>
      <c r="CD145" s="178">
        <f t="shared" si="111"/>
        <v>-4.2103400585632694E-2</v>
      </c>
      <c r="CE145" s="178">
        <f t="shared" si="112"/>
        <v>-1.9215873325932609E-2</v>
      </c>
      <c r="CF145" s="178">
        <f t="shared" si="113"/>
        <v>-0.12460273854823382</v>
      </c>
      <c r="CG145" s="178">
        <f t="shared" si="113"/>
        <v>3.6459171090022044E-2</v>
      </c>
    </row>
    <row r="146" spans="1:85" ht="15">
      <c r="A146" s="170">
        <v>40056</v>
      </c>
      <c r="B146" s="171"/>
      <c r="C146" s="172">
        <f t="shared" ca="1" si="114"/>
        <v>190.57467640405946</v>
      </c>
      <c r="D146" s="182">
        <v>276.77530163239868</v>
      </c>
      <c r="E146" s="173">
        <v>181.57100000000372</v>
      </c>
      <c r="F146" s="173">
        <v>181.57100000000372</v>
      </c>
      <c r="G146" s="173">
        <v>192.95682314099125</v>
      </c>
      <c r="H146" s="176">
        <v>141.22700000000302</v>
      </c>
      <c r="I146" s="176">
        <v>175.64175294284519</v>
      </c>
      <c r="J146" s="176">
        <v>301.53175035584741</v>
      </c>
      <c r="K146" s="176">
        <v>150.648376414192</v>
      </c>
      <c r="L146" s="176">
        <v>191.12237234251623</v>
      </c>
      <c r="M146" s="176">
        <v>241.28317190827295</v>
      </c>
      <c r="N146" s="176">
        <v>169.34085946791225</v>
      </c>
      <c r="O146" s="176">
        <v>174.7180345323803</v>
      </c>
      <c r="P146" s="176">
        <v>298.47028299952677</v>
      </c>
      <c r="Q146" s="173">
        <v>160.18658114667664</v>
      </c>
      <c r="R146" s="173">
        <v>183.47037555009445</v>
      </c>
      <c r="S146" s="173">
        <v>179.63678016348641</v>
      </c>
      <c r="T146" s="173">
        <v>120.9721821603349</v>
      </c>
      <c r="U146" s="173">
        <v>197.92</v>
      </c>
      <c r="X146" s="174">
        <f>SUMPRODUCT($AD$2:$AP$2,'monthly price-series'!AD146:AP146)</f>
        <v>0</v>
      </c>
      <c r="Y146" s="175">
        <f ca="1">SUMPRODUCT($AA$3:$AQ$3,'monthly price-series'!AA146:AQ146)</f>
        <v>1.8158727808271512E-2</v>
      </c>
      <c r="Z146" s="184">
        <f t="shared" si="95"/>
        <v>-8.033327576285134E-3</v>
      </c>
      <c r="AA146" s="173">
        <f t="shared" si="94"/>
        <v>1.4930128563443555E-2</v>
      </c>
      <c r="AB146" s="173">
        <f t="shared" si="94"/>
        <v>1.4930128563443555E-2</v>
      </c>
      <c r="AC146" s="173">
        <f t="shared" si="94"/>
        <v>8.5049584731179649E-3</v>
      </c>
      <c r="AD146" s="173">
        <f t="shared" si="94"/>
        <v>3.9855979501376516E-2</v>
      </c>
      <c r="AE146" s="173">
        <f t="shared" si="94"/>
        <v>1.5794249273341384E-2</v>
      </c>
      <c r="AF146" s="173">
        <f t="shared" si="94"/>
        <v>1.7445142810156241E-2</v>
      </c>
      <c r="AG146" s="173">
        <f t="shared" si="94"/>
        <v>4.3973721550458283E-2</v>
      </c>
      <c r="AH146" s="173">
        <f t="shared" si="94"/>
        <v>-9.4837129155412141E-3</v>
      </c>
      <c r="AI146" s="173">
        <f t="shared" si="94"/>
        <v>4.8241111919271204E-2</v>
      </c>
      <c r="AJ146" s="173">
        <f t="shared" si="94"/>
        <v>6.6632736599837483E-2</v>
      </c>
      <c r="AK146" s="173">
        <f t="shared" si="96"/>
        <v>6.0366274301015224E-2</v>
      </c>
      <c r="AL146" s="173">
        <f t="shared" si="96"/>
        <v>-1.5803115151472664E-2</v>
      </c>
      <c r="AM146" s="173">
        <f t="shared" si="96"/>
        <v>7.0565869239471862E-3</v>
      </c>
      <c r="AN146" s="173">
        <f t="shared" si="96"/>
        <v>4.166666666666861E-4</v>
      </c>
      <c r="AO146" s="173">
        <f t="shared" si="96"/>
        <v>3.7581597401412565E-3</v>
      </c>
      <c r="AP146" s="173">
        <f t="shared" si="96"/>
        <v>1.8899999999999245E-3</v>
      </c>
      <c r="AQ146" s="173">
        <f t="shared" si="115"/>
        <v>2.3847705757591358E-2</v>
      </c>
      <c r="AS146" s="177"/>
      <c r="AT146" s="177">
        <f ca="1">MAX(C$7:C146)</f>
        <v>198.74051054364674</v>
      </c>
      <c r="AU146" s="177"/>
      <c r="AV146" s="173">
        <f>MAX(E$7:E146)</f>
        <v>181.57100000000372</v>
      </c>
      <c r="AW146" s="173">
        <f>MAX(F$7:F146)</f>
        <v>181.57100000000372</v>
      </c>
      <c r="AX146" s="173">
        <f>MAX(G$7:G146)</f>
        <v>195.65255858420642</v>
      </c>
      <c r="AY146" s="173">
        <f>MAX(H$7:H146)</f>
        <v>148.19000000000239</v>
      </c>
      <c r="AZ146" s="173">
        <f>MAX(I$7:I146)</f>
        <v>175.64175294284519</v>
      </c>
      <c r="BA146" s="173">
        <f>MAX(J$7:J146)</f>
        <v>301.53175035584741</v>
      </c>
      <c r="BB146" s="173">
        <f>MAX(K$7:K146)</f>
        <v>211.39924179828981</v>
      </c>
      <c r="BC146" s="173">
        <f>MAX(L$7:L146)</f>
        <v>288.87081592863967</v>
      </c>
      <c r="BD146" s="173">
        <f>MAX(M$7:M146)</f>
        <v>328.83399893196497</v>
      </c>
      <c r="BE146" s="173">
        <f>MAX(N$7:N146)</f>
        <v>215.75753472119581</v>
      </c>
      <c r="BF146" s="173">
        <f>MAX(O$7:O146)</f>
        <v>208.63031848033012</v>
      </c>
      <c r="BG146" s="173">
        <f>MAX(P$7:P146)</f>
        <v>667.57101928567624</v>
      </c>
      <c r="BH146" s="173">
        <f>MAX(Q$7:Q146)</f>
        <v>192.28315715169629</v>
      </c>
      <c r="BI146" s="173">
        <f>MAX(R$7:R146)</f>
        <v>191.45486215488555</v>
      </c>
      <c r="BJ146" s="173">
        <f>MAX(S$7:S146)</f>
        <v>182.47053477874726</v>
      </c>
      <c r="BK146" s="173">
        <f>MAX(T$7:T146)</f>
        <v>137.93049323157109</v>
      </c>
      <c r="BL146" s="173">
        <v>193.31</v>
      </c>
      <c r="BO146" s="178"/>
      <c r="BP146" s="178">
        <f t="shared" ca="1" si="97"/>
        <v>-4.1087919706203645E-2</v>
      </c>
      <c r="BQ146" s="178">
        <f t="shared" si="98"/>
        <v>0</v>
      </c>
      <c r="BR146" s="178">
        <f t="shared" si="99"/>
        <v>0</v>
      </c>
      <c r="BS146" s="178">
        <f t="shared" si="100"/>
        <v>-1.3778176287201271E-2</v>
      </c>
      <c r="BT146" s="178">
        <f t="shared" si="101"/>
        <v>-4.698697617922435E-2</v>
      </c>
      <c r="BU146" s="178">
        <f t="shared" si="102"/>
        <v>0</v>
      </c>
      <c r="BV146" s="178">
        <f t="shared" si="103"/>
        <v>0</v>
      </c>
      <c r="BW146" s="178">
        <f t="shared" si="104"/>
        <v>-0.28737503913123907</v>
      </c>
      <c r="BX146" s="178">
        <f t="shared" si="105"/>
        <v>-0.33838116623823444</v>
      </c>
      <c r="BY146" s="178">
        <f t="shared" si="106"/>
        <v>-0.26624627413239621</v>
      </c>
      <c r="BZ146" s="178">
        <f t="shared" si="107"/>
        <v>-0.2151335076814985</v>
      </c>
      <c r="CA146" s="178">
        <f t="shared" si="108"/>
        <v>-0.16254724718328559</v>
      </c>
      <c r="CB146" s="178">
        <f t="shared" si="109"/>
        <v>-0.55290107812214473</v>
      </c>
      <c r="CC146" s="178">
        <f t="shared" si="110"/>
        <v>-0.16692349179443713</v>
      </c>
      <c r="CD146" s="178">
        <f t="shared" si="111"/>
        <v>-4.1704277002543352E-2</v>
      </c>
      <c r="CE146" s="178">
        <f t="shared" si="112"/>
        <v>-1.5529929907296527E-2</v>
      </c>
      <c r="CF146" s="178">
        <f t="shared" si="113"/>
        <v>-0.12294823772409005</v>
      </c>
      <c r="CG146" s="178">
        <f t="shared" si="113"/>
        <v>2.3847705757591358E-2</v>
      </c>
    </row>
    <row r="147" spans="1:85" ht="15">
      <c r="A147" s="170">
        <v>40086</v>
      </c>
      <c r="B147" s="171"/>
      <c r="C147" s="172">
        <f t="shared" ca="1" si="114"/>
        <v>193.08480732740898</v>
      </c>
      <c r="D147" s="182">
        <v>278.14724611061007</v>
      </c>
      <c r="E147" s="173">
        <v>183.20200000000378</v>
      </c>
      <c r="F147" s="173">
        <v>183.20200000000378</v>
      </c>
      <c r="G147" s="173">
        <v>182.57393064898278</v>
      </c>
      <c r="H147" s="176">
        <v>149.81900000000323</v>
      </c>
      <c r="I147" s="176">
        <v>183.76648702311761</v>
      </c>
      <c r="J147" s="176">
        <v>314.72596547170417</v>
      </c>
      <c r="K147" s="176">
        <v>155.40917175930358</v>
      </c>
      <c r="L147" s="176">
        <v>204.18525347810967</v>
      </c>
      <c r="M147" s="176">
        <v>254.91568976343663</v>
      </c>
      <c r="N147" s="176">
        <v>171.09197152691667</v>
      </c>
      <c r="O147" s="176">
        <v>176.52218674445464</v>
      </c>
      <c r="P147" s="176">
        <v>295.6423069018752</v>
      </c>
      <c r="Q147" s="173">
        <v>162.03583473494322</v>
      </c>
      <c r="R147" s="173">
        <v>185.99431634974525</v>
      </c>
      <c r="S147" s="173">
        <v>181.19754867687132</v>
      </c>
      <c r="T147" s="173">
        <v>120.95040716754605</v>
      </c>
      <c r="U147" s="173">
        <v>203.4</v>
      </c>
      <c r="X147" s="174">
        <f>SUMPRODUCT($AD$2:$AP$2,'monthly price-series'!AD147:AP147)</f>
        <v>0</v>
      </c>
      <c r="Y147" s="175">
        <f ca="1">SUMPRODUCT($AA$3:$AQ$3,'monthly price-series'!AA147:AQ147)</f>
        <v>1.3171377072300572E-2</v>
      </c>
      <c r="Z147" s="184">
        <f t="shared" si="95"/>
        <v>4.9568891086732465E-3</v>
      </c>
      <c r="AA147" s="173">
        <f t="shared" si="94"/>
        <v>8.9827119969599963E-3</v>
      </c>
      <c r="AB147" s="173">
        <f t="shared" si="94"/>
        <v>8.9827119969599963E-3</v>
      </c>
      <c r="AC147" s="173">
        <f t="shared" si="94"/>
        <v>-5.3809408358790251E-2</v>
      </c>
      <c r="AD147" s="173">
        <f t="shared" si="94"/>
        <v>6.083822498530754E-2</v>
      </c>
      <c r="AE147" s="173">
        <f t="shared" si="94"/>
        <v>4.625741854737838E-2</v>
      </c>
      <c r="AF147" s="173">
        <f t="shared" si="94"/>
        <v>4.3757299522474306E-2</v>
      </c>
      <c r="AG147" s="173">
        <f t="shared" si="94"/>
        <v>3.1602035537523915E-2</v>
      </c>
      <c r="AH147" s="173">
        <f t="shared" si="94"/>
        <v>6.8348257587463684E-2</v>
      </c>
      <c r="AI147" s="173">
        <f t="shared" si="94"/>
        <v>5.6500077263350421E-2</v>
      </c>
      <c r="AJ147" s="173">
        <f t="shared" si="94"/>
        <v>1.034075334509699E-2</v>
      </c>
      <c r="AK147" s="173">
        <f t="shared" si="96"/>
        <v>1.0326078912820993E-2</v>
      </c>
      <c r="AL147" s="173">
        <f t="shared" si="96"/>
        <v>-9.4749000444243735E-3</v>
      </c>
      <c r="AM147" s="173">
        <f t="shared" si="96"/>
        <v>1.1544372662359826E-2</v>
      </c>
      <c r="AN147" s="173">
        <f t="shared" si="96"/>
        <v>1.3756666666666683E-2</v>
      </c>
      <c r="AO147" s="173">
        <f t="shared" si="96"/>
        <v>8.688468541712159E-3</v>
      </c>
      <c r="AP147" s="173">
        <f t="shared" si="96"/>
        <v>-1.799999999999075E-4</v>
      </c>
      <c r="AQ147" s="173">
        <f t="shared" si="115"/>
        <v>2.7687954729183603E-2</v>
      </c>
      <c r="AS147" s="177"/>
      <c r="AT147" s="177">
        <f ca="1">MAX(C$7:C147)</f>
        <v>198.74051054364674</v>
      </c>
      <c r="AU147" s="177"/>
      <c r="AV147" s="173">
        <f>MAX(E$7:E147)</f>
        <v>183.20200000000378</v>
      </c>
      <c r="AW147" s="173">
        <f>MAX(F$7:F147)</f>
        <v>183.20200000000378</v>
      </c>
      <c r="AX147" s="173">
        <f>MAX(G$7:G147)</f>
        <v>195.65255858420642</v>
      </c>
      <c r="AY147" s="173">
        <f>MAX(H$7:H147)</f>
        <v>149.81900000000323</v>
      </c>
      <c r="AZ147" s="173">
        <f>MAX(I$7:I147)</f>
        <v>183.76648702311761</v>
      </c>
      <c r="BA147" s="173">
        <f>MAX(J$7:J147)</f>
        <v>314.72596547170417</v>
      </c>
      <c r="BB147" s="173">
        <f>MAX(K$7:K147)</f>
        <v>211.39924179828981</v>
      </c>
      <c r="BC147" s="173">
        <f>MAX(L$7:L147)</f>
        <v>288.87081592863967</v>
      </c>
      <c r="BD147" s="173">
        <f>MAX(M$7:M147)</f>
        <v>328.83399893196497</v>
      </c>
      <c r="BE147" s="173">
        <f>MAX(N$7:N147)</f>
        <v>215.75753472119581</v>
      </c>
      <c r="BF147" s="173">
        <f>MAX(O$7:O147)</f>
        <v>208.63031848033012</v>
      </c>
      <c r="BG147" s="173">
        <f>MAX(P$7:P147)</f>
        <v>667.57101928567624</v>
      </c>
      <c r="BH147" s="173">
        <f>MAX(Q$7:Q147)</f>
        <v>192.28315715169629</v>
      </c>
      <c r="BI147" s="173">
        <f>MAX(R$7:R147)</f>
        <v>191.45486215488555</v>
      </c>
      <c r="BJ147" s="173">
        <f>MAX(S$7:S147)</f>
        <v>182.47053477874726</v>
      </c>
      <c r="BK147" s="173">
        <f>MAX(T$7:T147)</f>
        <v>137.93049323157109</v>
      </c>
      <c r="BL147" s="173">
        <v>197.92</v>
      </c>
      <c r="BO147" s="178"/>
      <c r="BP147" s="178">
        <f t="shared" ca="1" si="97"/>
        <v>-2.8457727117469928E-2</v>
      </c>
      <c r="BQ147" s="178">
        <f t="shared" si="98"/>
        <v>0</v>
      </c>
      <c r="BR147" s="178">
        <f t="shared" si="99"/>
        <v>0</v>
      </c>
      <c r="BS147" s="178">
        <f t="shared" si="100"/>
        <v>-6.6846189131714112E-2</v>
      </c>
      <c r="BT147" s="178">
        <f t="shared" si="101"/>
        <v>0</v>
      </c>
      <c r="BU147" s="178">
        <f t="shared" si="102"/>
        <v>0</v>
      </c>
      <c r="BV147" s="178">
        <f t="shared" si="103"/>
        <v>0</v>
      </c>
      <c r="BW147" s="178">
        <f t="shared" si="104"/>
        <v>-0.26485463979293794</v>
      </c>
      <c r="BX147" s="178">
        <f t="shared" si="105"/>
        <v>-0.29316067176356797</v>
      </c>
      <c r="BY147" s="178">
        <f t="shared" si="106"/>
        <v>-0.22478913192860533</v>
      </c>
      <c r="BZ147" s="178">
        <f t="shared" si="107"/>
        <v>-0.20701739687560142</v>
      </c>
      <c r="CA147" s="178">
        <f t="shared" si="108"/>
        <v>-0.15389964397194103</v>
      </c>
      <c r="CB147" s="178">
        <f t="shared" si="109"/>
        <v>-0.55713729571690729</v>
      </c>
      <c r="CC147" s="178">
        <f t="shared" si="110"/>
        <v>-0.15730614612745467</v>
      </c>
      <c r="CD147" s="178">
        <f t="shared" si="111"/>
        <v>-2.8521322173174993E-2</v>
      </c>
      <c r="CE147" s="178">
        <f t="shared" si="112"/>
        <v>-6.9763926730389081E-3</v>
      </c>
      <c r="CF147" s="178">
        <f t="shared" si="113"/>
        <v>-0.12310610704129962</v>
      </c>
      <c r="CG147" s="178">
        <f t="shared" si="113"/>
        <v>2.7687954729183603E-2</v>
      </c>
    </row>
    <row r="148" spans="1:85" ht="15">
      <c r="A148" s="170">
        <v>40116</v>
      </c>
      <c r="B148" s="171"/>
      <c r="C148" s="172">
        <f t="shared" ca="1" si="114"/>
        <v>191.77253494051556</v>
      </c>
      <c r="D148" s="182">
        <v>284.02488558634474</v>
      </c>
      <c r="E148" s="173">
        <v>186.11300000000384</v>
      </c>
      <c r="F148" s="173">
        <v>186.11300000000384</v>
      </c>
      <c r="G148" s="173">
        <v>171.34459137768519</v>
      </c>
      <c r="H148" s="176">
        <v>152.86600000000331</v>
      </c>
      <c r="I148" s="176">
        <v>186.60473691674972</v>
      </c>
      <c r="J148" s="176">
        <v>316.09371289032566</v>
      </c>
      <c r="K148" s="176">
        <v>151.88957605652686</v>
      </c>
      <c r="L148" s="176">
        <v>203.38227588726312</v>
      </c>
      <c r="M148" s="176">
        <v>240.86206054543698</v>
      </c>
      <c r="N148" s="176">
        <v>171.84863430107589</v>
      </c>
      <c r="O148" s="176">
        <v>175.40096092644146</v>
      </c>
      <c r="P148" s="176">
        <v>316.52329320430317</v>
      </c>
      <c r="Q148" s="173">
        <v>163.82059974378859</v>
      </c>
      <c r="R148" s="173">
        <v>184.4146046228814</v>
      </c>
      <c r="S148" s="173">
        <v>179.16821776973484</v>
      </c>
      <c r="T148" s="173">
        <v>120.43757744115565</v>
      </c>
      <c r="U148" s="173">
        <v>207.35</v>
      </c>
      <c r="X148" s="174">
        <f>SUMPRODUCT($AD$2:$AP$2,'monthly price-series'!AD148:AP148)</f>
        <v>0</v>
      </c>
      <c r="Y148" s="175">
        <f ca="1">SUMPRODUCT($AA$3:$AQ$3,'monthly price-series'!AA148:AQ148)</f>
        <v>-6.7963523648354876E-3</v>
      </c>
      <c r="Z148" s="184">
        <f t="shared" si="95"/>
        <v>2.1131395539315614E-2</v>
      </c>
      <c r="AA148" s="173">
        <f t="shared" si="94"/>
        <v>1.5889564524404744E-2</v>
      </c>
      <c r="AB148" s="173">
        <f t="shared" si="94"/>
        <v>1.5889564524404744E-2</v>
      </c>
      <c r="AC148" s="173">
        <f t="shared" si="94"/>
        <v>-6.1505710214932896E-2</v>
      </c>
      <c r="AD148" s="173">
        <f t="shared" si="94"/>
        <v>2.0337874368404653E-2</v>
      </c>
      <c r="AE148" s="173">
        <f t="shared" si="94"/>
        <v>1.5444872128806932E-2</v>
      </c>
      <c r="AF148" s="173">
        <f t="shared" si="94"/>
        <v>4.3458359610448472E-3</v>
      </c>
      <c r="AG148" s="173">
        <f t="shared" si="94"/>
        <v>-2.2647284345790303E-2</v>
      </c>
      <c r="AH148" s="173">
        <f t="shared" si="94"/>
        <v>-3.9325934521154743E-3</v>
      </c>
      <c r="AI148" s="173">
        <f t="shared" si="94"/>
        <v>-5.5130499150685915E-2</v>
      </c>
      <c r="AJ148" s="173">
        <f t="shared" si="94"/>
        <v>4.422549856701978E-3</v>
      </c>
      <c r="AK148" s="173">
        <f t="shared" si="96"/>
        <v>-6.3517557690147388E-3</v>
      </c>
      <c r="AL148" s="173">
        <f t="shared" si="96"/>
        <v>7.062922259417509E-2</v>
      </c>
      <c r="AM148" s="173">
        <f t="shared" si="96"/>
        <v>1.1014631496575259E-2</v>
      </c>
      <c r="AN148" s="173">
        <f t="shared" si="96"/>
        <v>-8.4933333333333996E-3</v>
      </c>
      <c r="AO148" s="173">
        <f t="shared" si="96"/>
        <v>-1.1199549452820572E-2</v>
      </c>
      <c r="AP148" s="173">
        <f t="shared" si="96"/>
        <v>-4.2399999999999825E-3</v>
      </c>
      <c r="AQ148" s="173">
        <f t="shared" si="115"/>
        <v>1.9419862340216264E-2</v>
      </c>
      <c r="AS148" s="177"/>
      <c r="AT148" s="177">
        <f ca="1">MAX(C$7:C148)</f>
        <v>198.74051054364674</v>
      </c>
      <c r="AU148" s="177"/>
      <c r="AV148" s="173">
        <f>MAX(E$7:E148)</f>
        <v>186.11300000000384</v>
      </c>
      <c r="AW148" s="173">
        <f>MAX(F$7:F148)</f>
        <v>186.11300000000384</v>
      </c>
      <c r="AX148" s="173">
        <f>MAX(G$7:G148)</f>
        <v>195.65255858420642</v>
      </c>
      <c r="AY148" s="173">
        <f>MAX(H$7:H148)</f>
        <v>152.86600000000331</v>
      </c>
      <c r="AZ148" s="173">
        <f>MAX(I$7:I148)</f>
        <v>186.60473691674972</v>
      </c>
      <c r="BA148" s="173">
        <f>MAX(J$7:J148)</f>
        <v>316.09371289032566</v>
      </c>
      <c r="BB148" s="173">
        <f>MAX(K$7:K148)</f>
        <v>211.39924179828981</v>
      </c>
      <c r="BC148" s="173">
        <f>MAX(L$7:L148)</f>
        <v>288.87081592863967</v>
      </c>
      <c r="BD148" s="173">
        <f>MAX(M$7:M148)</f>
        <v>328.83399893196497</v>
      </c>
      <c r="BE148" s="173">
        <f>MAX(N$7:N148)</f>
        <v>215.75753472119581</v>
      </c>
      <c r="BF148" s="173">
        <f>MAX(O$7:O148)</f>
        <v>208.63031848033012</v>
      </c>
      <c r="BG148" s="173">
        <f>MAX(P$7:P148)</f>
        <v>667.57101928567624</v>
      </c>
      <c r="BH148" s="173">
        <f>MAX(Q$7:Q148)</f>
        <v>192.28315715169629</v>
      </c>
      <c r="BI148" s="173">
        <f>MAX(R$7:R148)</f>
        <v>191.45486215488555</v>
      </c>
      <c r="BJ148" s="173">
        <f>MAX(S$7:S148)</f>
        <v>182.47053477874726</v>
      </c>
      <c r="BK148" s="173">
        <f>MAX(T$7:T148)</f>
        <v>137.93049323157109</v>
      </c>
      <c r="BL148" s="173">
        <v>203.4</v>
      </c>
      <c r="BO148" s="178"/>
      <c r="BP148" s="178">
        <f t="shared" ca="1" si="97"/>
        <v>-3.506067074131268E-2</v>
      </c>
      <c r="BQ148" s="178">
        <f t="shared" si="98"/>
        <v>0</v>
      </c>
      <c r="BR148" s="178">
        <f t="shared" si="99"/>
        <v>0</v>
      </c>
      <c r="BS148" s="178">
        <f t="shared" si="100"/>
        <v>-0.1242404770089392</v>
      </c>
      <c r="BT148" s="178">
        <f t="shared" si="101"/>
        <v>0</v>
      </c>
      <c r="BU148" s="178">
        <f t="shared" si="102"/>
        <v>0</v>
      </c>
      <c r="BV148" s="178">
        <f t="shared" si="103"/>
        <v>0</v>
      </c>
      <c r="BW148" s="178">
        <f t="shared" si="104"/>
        <v>-0.28150368580103569</v>
      </c>
      <c r="BX148" s="178">
        <f t="shared" si="105"/>
        <v>-0.2959403834774883</v>
      </c>
      <c r="BY148" s="178">
        <f t="shared" si="106"/>
        <v>-0.26752689403241786</v>
      </c>
      <c r="BZ148" s="178">
        <f t="shared" si="107"/>
        <v>-0.20351039177778643</v>
      </c>
      <c r="CA148" s="178">
        <f t="shared" si="108"/>
        <v>-0.15927386678950767</v>
      </c>
      <c r="CB148" s="178">
        <f t="shared" si="109"/>
        <v>-0.52585824719743846</v>
      </c>
      <c r="CC148" s="178">
        <f t="shared" si="110"/>
        <v>-0.14802418386261973</v>
      </c>
      <c r="CD148" s="178">
        <f t="shared" si="111"/>
        <v>-3.6772414410184223E-2</v>
      </c>
      <c r="CE148" s="178">
        <f t="shared" si="112"/>
        <v>-1.8097809671115486E-2</v>
      </c>
      <c r="CF148" s="178">
        <f t="shared" si="113"/>
        <v>-0.1268241371474445</v>
      </c>
      <c r="CG148" s="178">
        <f t="shared" si="113"/>
        <v>1.9419862340216264E-2</v>
      </c>
    </row>
    <row r="149" spans="1:85" ht="15">
      <c r="A149" s="170">
        <v>40147</v>
      </c>
      <c r="B149" s="171"/>
      <c r="C149" s="172">
        <f t="shared" ca="1" si="114"/>
        <v>195.39593424275208</v>
      </c>
      <c r="D149" s="182">
        <v>278.60983090810709</v>
      </c>
      <c r="E149" s="173">
        <v>191.17200000000398</v>
      </c>
      <c r="F149" s="173">
        <v>191.17200000000398</v>
      </c>
      <c r="G149" s="173">
        <v>175.34836557914869</v>
      </c>
      <c r="H149" s="176">
        <v>154.08300000000335</v>
      </c>
      <c r="I149" s="176">
        <v>187.9857467025958</v>
      </c>
      <c r="J149" s="176">
        <v>320.51172408951402</v>
      </c>
      <c r="K149" s="176">
        <v>156.38152939284453</v>
      </c>
      <c r="L149" s="176">
        <v>208.47807917890577</v>
      </c>
      <c r="M149" s="176">
        <v>247.0597549178014</v>
      </c>
      <c r="N149" s="176">
        <v>170.31699596465901</v>
      </c>
      <c r="O149" s="176">
        <v>175.53653489304125</v>
      </c>
      <c r="P149" s="176">
        <v>325.03480115912566</v>
      </c>
      <c r="Q149" s="173">
        <v>166.08336456091118</v>
      </c>
      <c r="R149" s="173">
        <v>187.80168619445499</v>
      </c>
      <c r="S149" s="173">
        <v>183.28069608942099</v>
      </c>
      <c r="T149" s="173">
        <v>119.63305442384873</v>
      </c>
      <c r="U149" s="173">
        <v>210.9</v>
      </c>
      <c r="X149" s="174">
        <f>SUMPRODUCT($AD$2:$AP$2,'monthly price-series'!AD149:AP149)</f>
        <v>0</v>
      </c>
      <c r="Y149" s="175">
        <f ca="1">SUMPRODUCT($AA$3:$AQ$3,'monthly price-series'!AA149:AQ149)</f>
        <v>1.8894255652199876E-2</v>
      </c>
      <c r="Z149" s="184">
        <f t="shared" si="95"/>
        <v>-1.9065423323941285E-2</v>
      </c>
      <c r="AA149" s="173">
        <f t="shared" si="94"/>
        <v>2.7182410685981286E-2</v>
      </c>
      <c r="AB149" s="173">
        <f t="shared" si="94"/>
        <v>2.7182410685981286E-2</v>
      </c>
      <c r="AC149" s="173">
        <f t="shared" si="94"/>
        <v>2.3366796519641561E-2</v>
      </c>
      <c r="AD149" s="173">
        <f t="shared" si="94"/>
        <v>7.961220938599918E-3</v>
      </c>
      <c r="AE149" s="173">
        <f t="shared" si="94"/>
        <v>7.4007220216612268E-3</v>
      </c>
      <c r="AF149" s="173">
        <f t="shared" si="94"/>
        <v>1.3976903111392361E-2</v>
      </c>
      <c r="AG149" s="173">
        <f t="shared" si="94"/>
        <v>2.9573809164138751E-2</v>
      </c>
      <c r="AH149" s="173">
        <f t="shared" si="94"/>
        <v>2.5055296826687636E-2</v>
      </c>
      <c r="AI149" s="173">
        <f t="shared" si="94"/>
        <v>2.5731301801245162E-2</v>
      </c>
      <c r="AJ149" s="173">
        <f t="shared" si="94"/>
        <v>-8.9127175356742798E-3</v>
      </c>
      <c r="AK149" s="173">
        <f t="shared" si="96"/>
        <v>7.7293742225647893E-4</v>
      </c>
      <c r="AL149" s="173">
        <f t="shared" si="96"/>
        <v>2.6890621125089369E-2</v>
      </c>
      <c r="AM149" s="173">
        <f t="shared" si="96"/>
        <v>1.3812455946697154E-2</v>
      </c>
      <c r="AN149" s="173">
        <f t="shared" si="96"/>
        <v>1.836666666666667E-2</v>
      </c>
      <c r="AO149" s="173">
        <f t="shared" si="96"/>
        <v>2.29531686527767E-2</v>
      </c>
      <c r="AP149" s="173">
        <f t="shared" si="96"/>
        <v>-6.6800000000000019E-3</v>
      </c>
      <c r="AQ149" s="173">
        <f t="shared" si="115"/>
        <v>1.7120810224258556E-2</v>
      </c>
      <c r="AS149" s="177"/>
      <c r="AT149" s="177">
        <f ca="1">MAX(C$7:C149)</f>
        <v>198.74051054364674</v>
      </c>
      <c r="AU149" s="177"/>
      <c r="AV149" s="173">
        <f>MAX(E$7:E149)</f>
        <v>191.17200000000398</v>
      </c>
      <c r="AW149" s="173">
        <f>MAX(F$7:F149)</f>
        <v>191.17200000000398</v>
      </c>
      <c r="AX149" s="173">
        <f>MAX(G$7:G149)</f>
        <v>195.65255858420642</v>
      </c>
      <c r="AY149" s="173">
        <f>MAX(H$7:H149)</f>
        <v>154.08300000000335</v>
      </c>
      <c r="AZ149" s="173">
        <f>MAX(I$7:I149)</f>
        <v>187.9857467025958</v>
      </c>
      <c r="BA149" s="173">
        <f>MAX(J$7:J149)</f>
        <v>320.51172408951402</v>
      </c>
      <c r="BB149" s="173">
        <f>MAX(K$7:K149)</f>
        <v>211.39924179828981</v>
      </c>
      <c r="BC149" s="173">
        <f>MAX(L$7:L149)</f>
        <v>288.87081592863967</v>
      </c>
      <c r="BD149" s="173">
        <f>MAX(M$7:M149)</f>
        <v>328.83399893196497</v>
      </c>
      <c r="BE149" s="173">
        <f>MAX(N$7:N149)</f>
        <v>215.75753472119581</v>
      </c>
      <c r="BF149" s="173">
        <f>MAX(O$7:O149)</f>
        <v>208.63031848033012</v>
      </c>
      <c r="BG149" s="173">
        <f>MAX(P$7:P149)</f>
        <v>667.57101928567624</v>
      </c>
      <c r="BH149" s="173">
        <f>MAX(Q$7:Q149)</f>
        <v>192.28315715169629</v>
      </c>
      <c r="BI149" s="173">
        <f>MAX(R$7:R149)</f>
        <v>191.45486215488555</v>
      </c>
      <c r="BJ149" s="173">
        <f>MAX(S$7:S149)</f>
        <v>183.28069608942099</v>
      </c>
      <c r="BK149" s="173">
        <f>MAX(T$7:T149)</f>
        <v>137.93049323157109</v>
      </c>
      <c r="BL149" s="173">
        <v>207.35</v>
      </c>
      <c r="BO149" s="178"/>
      <c r="BP149" s="178">
        <f t="shared" ca="1" si="97"/>
        <v>-1.6828860365436838E-2</v>
      </c>
      <c r="BQ149" s="178">
        <f t="shared" si="98"/>
        <v>0</v>
      </c>
      <c r="BR149" s="178">
        <f t="shared" si="99"/>
        <v>0</v>
      </c>
      <c r="BS149" s="178">
        <f t="shared" si="100"/>
        <v>-0.10377678243506872</v>
      </c>
      <c r="BT149" s="178">
        <f t="shared" si="101"/>
        <v>0</v>
      </c>
      <c r="BU149" s="178">
        <f t="shared" si="102"/>
        <v>0</v>
      </c>
      <c r="BV149" s="178">
        <f t="shared" si="103"/>
        <v>0</v>
      </c>
      <c r="BW149" s="178">
        <f t="shared" si="104"/>
        <v>-0.26025501291977843</v>
      </c>
      <c r="BX149" s="178">
        <f t="shared" si="105"/>
        <v>-0.27829996080183289</v>
      </c>
      <c r="BY149" s="178">
        <f t="shared" si="106"/>
        <v>-0.24867940748147055</v>
      </c>
      <c r="BZ149" s="178">
        <f t="shared" si="107"/>
        <v>-0.2106092786759709</v>
      </c>
      <c r="CA149" s="178">
        <f t="shared" si="108"/>
        <v>-0.1586240380992803</v>
      </c>
      <c r="CB149" s="178">
        <f t="shared" si="109"/>
        <v>-0.51310828096323891</v>
      </c>
      <c r="CC149" s="178">
        <f t="shared" si="110"/>
        <v>-0.13625630543457082</v>
      </c>
      <c r="CD149" s="178">
        <f t="shared" si="111"/>
        <v>-1.9081134421517942E-2</v>
      </c>
      <c r="CE149" s="178">
        <f t="shared" si="112"/>
        <v>0</v>
      </c>
      <c r="CF149" s="178">
        <f t="shared" si="113"/>
        <v>-0.13265695191129959</v>
      </c>
      <c r="CG149" s="178">
        <f t="shared" si="113"/>
        <v>1.7120810224258556E-2</v>
      </c>
    </row>
    <row r="150" spans="1:85" ht="15">
      <c r="A150" s="170">
        <v>40178</v>
      </c>
      <c r="B150" s="171"/>
      <c r="C150" s="172">
        <f t="shared" ca="1" si="114"/>
        <v>200.73274800523797</v>
      </c>
      <c r="D150" s="182">
        <v>285.22974358976137</v>
      </c>
      <c r="E150" s="173">
        <v>193.44300000000402</v>
      </c>
      <c r="F150" s="173">
        <v>193.44300000000402</v>
      </c>
      <c r="G150" s="173">
        <v>184.10025588326863</v>
      </c>
      <c r="H150" s="176">
        <v>156.91000000000346</v>
      </c>
      <c r="I150" s="176">
        <v>192.34417103956926</v>
      </c>
      <c r="J150" s="176">
        <v>320.8688134828721</v>
      </c>
      <c r="K150" s="176">
        <v>163.66677580807541</v>
      </c>
      <c r="L150" s="176">
        <v>226.4651729375247</v>
      </c>
      <c r="M150" s="176">
        <v>265.95008288852853</v>
      </c>
      <c r="N150" s="176">
        <v>173.83285983923761</v>
      </c>
      <c r="O150" s="176">
        <v>182.22222600948265</v>
      </c>
      <c r="P150" s="176">
        <v>325.86113025892706</v>
      </c>
      <c r="Q150" s="173">
        <v>166.49077551874086</v>
      </c>
      <c r="R150" s="173">
        <v>184.73050261955501</v>
      </c>
      <c r="S150" s="173">
        <v>180.29221152174034</v>
      </c>
      <c r="T150" s="173">
        <v>119.89863980466968</v>
      </c>
      <c r="U150" s="173">
        <v>212.5</v>
      </c>
      <c r="X150" s="174">
        <f>SUMPRODUCT($AD$2:$AP$2,'monthly price-series'!AD150:AP150)</f>
        <v>0</v>
      </c>
      <c r="Y150" s="175">
        <f ca="1">SUMPRODUCT($AA$3:$AQ$3,'monthly price-series'!AA150:AQ150)</f>
        <v>2.731281888319979E-2</v>
      </c>
      <c r="Z150" s="184">
        <f t="shared" si="95"/>
        <v>2.3760513618909976E-2</v>
      </c>
      <c r="AA150" s="173">
        <f t="shared" si="94"/>
        <v>1.1879354717217983E-2</v>
      </c>
      <c r="AB150" s="173">
        <f t="shared" si="94"/>
        <v>1.1879354717217983E-2</v>
      </c>
      <c r="AC150" s="173">
        <f t="shared" si="94"/>
        <v>4.9911444998154336E-2</v>
      </c>
      <c r="AD150" s="173">
        <f t="shared" si="94"/>
        <v>1.834725440184868E-2</v>
      </c>
      <c r="AE150" s="173">
        <f t="shared" si="94"/>
        <v>2.3184865945548163E-2</v>
      </c>
      <c r="AF150" s="173">
        <f t="shared" si="94"/>
        <v>1.1141227185135698E-3</v>
      </c>
      <c r="AG150" s="173">
        <f t="shared" si="94"/>
        <v>4.6586361212325081E-2</v>
      </c>
      <c r="AH150" s="173">
        <f t="shared" si="94"/>
        <v>8.6278105734000327E-2</v>
      </c>
      <c r="AI150" s="173">
        <f t="shared" si="94"/>
        <v>7.6460563060997452E-2</v>
      </c>
      <c r="AJ150" s="173">
        <f t="shared" si="94"/>
        <v>2.0643059459011039E-2</v>
      </c>
      <c r="AK150" s="173">
        <f t="shared" si="96"/>
        <v>3.8087177239286174E-2</v>
      </c>
      <c r="AL150" s="173">
        <f t="shared" si="96"/>
        <v>2.5422788478482242E-3</v>
      </c>
      <c r="AM150" s="173">
        <f t="shared" si="96"/>
        <v>2.4530509657411503E-3</v>
      </c>
      <c r="AN150" s="173">
        <f t="shared" si="96"/>
        <v>-1.6353333333333275E-2</v>
      </c>
      <c r="AO150" s="173">
        <f t="shared" si="96"/>
        <v>-1.6305506425087938E-2</v>
      </c>
      <c r="AP150" s="173">
        <f t="shared" si="96"/>
        <v>2.2200000000000605E-3</v>
      </c>
      <c r="AQ150" s="173">
        <f t="shared" si="115"/>
        <v>7.5865339023233492E-3</v>
      </c>
      <c r="AS150" s="177"/>
      <c r="AT150" s="177">
        <f ca="1">MAX(C$7:C150)</f>
        <v>200.73274800523797</v>
      </c>
      <c r="AU150" s="177"/>
      <c r="AV150" s="173">
        <f>MAX(E$7:E150)</f>
        <v>193.44300000000402</v>
      </c>
      <c r="AW150" s="173">
        <f>MAX(F$7:F150)</f>
        <v>193.44300000000402</v>
      </c>
      <c r="AX150" s="173">
        <f>MAX(G$7:G150)</f>
        <v>195.65255858420642</v>
      </c>
      <c r="AY150" s="173">
        <f>MAX(H$7:H150)</f>
        <v>156.91000000000346</v>
      </c>
      <c r="AZ150" s="173">
        <f>MAX(I$7:I150)</f>
        <v>192.34417103956926</v>
      </c>
      <c r="BA150" s="173">
        <f>MAX(J$7:J150)</f>
        <v>320.8688134828721</v>
      </c>
      <c r="BB150" s="173">
        <f>MAX(K$7:K150)</f>
        <v>211.39924179828981</v>
      </c>
      <c r="BC150" s="173">
        <f>MAX(L$7:L150)</f>
        <v>288.87081592863967</v>
      </c>
      <c r="BD150" s="173">
        <f>MAX(M$7:M150)</f>
        <v>328.83399893196497</v>
      </c>
      <c r="BE150" s="173">
        <f>MAX(N$7:N150)</f>
        <v>215.75753472119581</v>
      </c>
      <c r="BF150" s="173">
        <f>MAX(O$7:O150)</f>
        <v>208.63031848033012</v>
      </c>
      <c r="BG150" s="173">
        <f>MAX(P$7:P150)</f>
        <v>667.57101928567624</v>
      </c>
      <c r="BH150" s="173">
        <f>MAX(Q$7:Q150)</f>
        <v>192.28315715169629</v>
      </c>
      <c r="BI150" s="173">
        <f>MAX(R$7:R150)</f>
        <v>191.45486215488555</v>
      </c>
      <c r="BJ150" s="173">
        <f>MAX(S$7:S150)</f>
        <v>183.28069608942099</v>
      </c>
      <c r="BK150" s="173">
        <f>MAX(T$7:T150)</f>
        <v>137.93049323157109</v>
      </c>
      <c r="BL150" s="173">
        <v>210.9</v>
      </c>
      <c r="BO150" s="178"/>
      <c r="BP150" s="178">
        <f t="shared" ca="1" si="97"/>
        <v>0</v>
      </c>
      <c r="BQ150" s="178">
        <f t="shared" si="98"/>
        <v>0</v>
      </c>
      <c r="BR150" s="178">
        <f t="shared" si="99"/>
        <v>0</v>
      </c>
      <c r="BS150" s="178">
        <f t="shared" si="100"/>
        <v>-5.9044986605507742E-2</v>
      </c>
      <c r="BT150" s="178">
        <f t="shared" si="101"/>
        <v>0</v>
      </c>
      <c r="BU150" s="178">
        <f t="shared" si="102"/>
        <v>0</v>
      </c>
      <c r="BV150" s="178">
        <f t="shared" si="103"/>
        <v>0</v>
      </c>
      <c r="BW150" s="178">
        <f t="shared" si="104"/>
        <v>-0.22579298574665249</v>
      </c>
      <c r="BX150" s="178">
        <f t="shared" si="105"/>
        <v>-0.21603304851166122</v>
      </c>
      <c r="BY150" s="178">
        <f t="shared" si="106"/>
        <v>-0.19123301193818157</v>
      </c>
      <c r="BZ150" s="178">
        <f t="shared" si="107"/>
        <v>-0.19431383907928734</v>
      </c>
      <c r="CA150" s="178">
        <f t="shared" si="108"/>
        <v>-0.12657840271349269</v>
      </c>
      <c r="CB150" s="178">
        <f t="shared" si="109"/>
        <v>-0.51187046644473932</v>
      </c>
      <c r="CC150" s="178">
        <f t="shared" si="110"/>
        <v>-0.13413749813046424</v>
      </c>
      <c r="CD150" s="178">
        <f t="shared" si="111"/>
        <v>-3.5122427603277995E-2</v>
      </c>
      <c r="CE150" s="178">
        <f t="shared" si="112"/>
        <v>-1.6305506425087938E-2</v>
      </c>
      <c r="CF150" s="178">
        <f t="shared" si="113"/>
        <v>-0.13073145034454262</v>
      </c>
      <c r="CG150" s="178">
        <f t="shared" si="113"/>
        <v>7.5865339023233492E-3</v>
      </c>
    </row>
    <row r="151" spans="1:85" ht="15">
      <c r="A151" s="170">
        <v>40207</v>
      </c>
      <c r="B151" s="171"/>
      <c r="C151" s="172">
        <f t="shared" ca="1" si="114"/>
        <v>200.08230805280675</v>
      </c>
      <c r="D151" s="182">
        <v>291.24811979965688</v>
      </c>
      <c r="E151" s="173">
        <v>190.73300000000401</v>
      </c>
      <c r="F151" s="173">
        <v>190.73300000000401</v>
      </c>
      <c r="G151" s="173">
        <v>187.19036478455422</v>
      </c>
      <c r="H151" s="176">
        <v>161.16300000000354</v>
      </c>
      <c r="I151" s="176">
        <v>194.79683732803883</v>
      </c>
      <c r="J151" s="176">
        <v>321.78452709443559</v>
      </c>
      <c r="K151" s="176">
        <v>159.87914232150189</v>
      </c>
      <c r="L151" s="176">
        <v>221.05359823019407</v>
      </c>
      <c r="M151" s="176">
        <v>260.80349469365808</v>
      </c>
      <c r="N151" s="176">
        <v>172.64211047773261</v>
      </c>
      <c r="O151" s="176">
        <v>181.88294159699981</v>
      </c>
      <c r="P151" s="176">
        <v>300.19931564737811</v>
      </c>
      <c r="Q151" s="173">
        <v>167.16616266808421</v>
      </c>
      <c r="R151" s="173">
        <v>180.50694756132992</v>
      </c>
      <c r="S151" s="173">
        <v>176.838953679225</v>
      </c>
      <c r="T151" s="173">
        <v>119.26557498650104</v>
      </c>
      <c r="U151" s="173">
        <v>216.79</v>
      </c>
      <c r="X151" s="174">
        <f>SUMPRODUCT($AD$2:$AP$2,'monthly price-series'!AD151:AP151)</f>
        <v>0</v>
      </c>
      <c r="Y151" s="175">
        <f ca="1">SUMPRODUCT($AA$3:$AQ$3,'monthly price-series'!AA151:AQ151)</f>
        <v>-3.2403280426082778E-3</v>
      </c>
      <c r="Z151" s="184">
        <f t="shared" si="95"/>
        <v>2.1100100340697932E-2</v>
      </c>
      <c r="AA151" s="173">
        <f t="shared" si="94"/>
        <v>-1.4009294727645619E-2</v>
      </c>
      <c r="AB151" s="173">
        <f t="shared" si="94"/>
        <v>-1.4009294727645619E-2</v>
      </c>
      <c r="AC151" s="173">
        <f t="shared" si="94"/>
        <v>1.6784924531799219E-2</v>
      </c>
      <c r="AD151" s="173">
        <f t="shared" si="94"/>
        <v>2.7104709706200863E-2</v>
      </c>
      <c r="AE151" s="173">
        <f t="shared" si="94"/>
        <v>1.2751445885849108E-2</v>
      </c>
      <c r="AF151" s="173">
        <f t="shared" si="94"/>
        <v>2.853856694964749E-3</v>
      </c>
      <c r="AG151" s="173">
        <f t="shared" si="94"/>
        <v>-2.314234802923662E-2</v>
      </c>
      <c r="AH151" s="173">
        <f t="shared" si="94"/>
        <v>-2.3895836331635546E-2</v>
      </c>
      <c r="AI151" s="173">
        <f t="shared" si="94"/>
        <v>-1.9351707429350981E-2</v>
      </c>
      <c r="AJ151" s="173">
        <f t="shared" si="94"/>
        <v>-6.8499670465423839E-3</v>
      </c>
      <c r="AK151" s="173">
        <f t="shared" si="96"/>
        <v>-1.8619266151714336E-3</v>
      </c>
      <c r="AL151" s="173">
        <f t="shared" si="96"/>
        <v>-7.8750769050479397E-2</v>
      </c>
      <c r="AM151" s="173">
        <f t="shared" si="96"/>
        <v>4.0566040204871685E-3</v>
      </c>
      <c r="AN151" s="173">
        <f t="shared" si="96"/>
        <v>-2.2863333333333308E-2</v>
      </c>
      <c r="AO151" s="173">
        <f t="shared" si="96"/>
        <v>-1.9153671771888685E-2</v>
      </c>
      <c r="AP151" s="173">
        <f t="shared" si="96"/>
        <v>-5.2799999999999375E-3</v>
      </c>
      <c r="AQ151" s="173">
        <f t="shared" si="115"/>
        <v>2.0188235294117611E-2</v>
      </c>
      <c r="AS151" s="177"/>
      <c r="AT151" s="177">
        <f ca="1">MAX(C$7:C151)</f>
        <v>200.73274800523797</v>
      </c>
      <c r="AU151" s="177"/>
      <c r="AV151" s="173">
        <f>MAX(E$7:E151)</f>
        <v>193.44300000000402</v>
      </c>
      <c r="AW151" s="173">
        <f>MAX(F$7:F151)</f>
        <v>193.44300000000402</v>
      </c>
      <c r="AX151" s="173">
        <f>MAX(G$7:G151)</f>
        <v>195.65255858420642</v>
      </c>
      <c r="AY151" s="173">
        <f>MAX(H$7:H151)</f>
        <v>161.16300000000354</v>
      </c>
      <c r="AZ151" s="173">
        <f>MAX(I$7:I151)</f>
        <v>194.79683732803883</v>
      </c>
      <c r="BA151" s="173">
        <f>MAX(J$7:J151)</f>
        <v>321.78452709443559</v>
      </c>
      <c r="BB151" s="173">
        <f>MAX(K$7:K151)</f>
        <v>211.39924179828981</v>
      </c>
      <c r="BC151" s="173">
        <f>MAX(L$7:L151)</f>
        <v>288.87081592863967</v>
      </c>
      <c r="BD151" s="173">
        <f>MAX(M$7:M151)</f>
        <v>328.83399893196497</v>
      </c>
      <c r="BE151" s="173">
        <f>MAX(N$7:N151)</f>
        <v>215.75753472119581</v>
      </c>
      <c r="BF151" s="173">
        <f>MAX(O$7:O151)</f>
        <v>208.63031848033012</v>
      </c>
      <c r="BG151" s="173">
        <f>MAX(P$7:P151)</f>
        <v>667.57101928567624</v>
      </c>
      <c r="BH151" s="173">
        <f>MAX(Q$7:Q151)</f>
        <v>192.28315715169629</v>
      </c>
      <c r="BI151" s="173">
        <f>MAX(R$7:R151)</f>
        <v>191.45486215488555</v>
      </c>
      <c r="BJ151" s="173">
        <f>MAX(S$7:S151)</f>
        <v>183.28069608942099</v>
      </c>
      <c r="BK151" s="173">
        <f>MAX(T$7:T151)</f>
        <v>137.93049323157109</v>
      </c>
      <c r="BL151" s="173">
        <v>212.5</v>
      </c>
      <c r="BO151" s="178"/>
      <c r="BP151" s="178">
        <f t="shared" ca="1" si="97"/>
        <v>-3.2403280426083775E-3</v>
      </c>
      <c r="BQ151" s="178">
        <f t="shared" si="98"/>
        <v>-1.4009294727645619E-2</v>
      </c>
      <c r="BR151" s="178">
        <f t="shared" si="99"/>
        <v>-1.4009294727645619E-2</v>
      </c>
      <c r="BS151" s="178">
        <f t="shared" si="100"/>
        <v>-4.3251127717863068E-2</v>
      </c>
      <c r="BT151" s="178">
        <f t="shared" si="101"/>
        <v>0</v>
      </c>
      <c r="BU151" s="178">
        <f t="shared" si="102"/>
        <v>0</v>
      </c>
      <c r="BV151" s="178">
        <f t="shared" si="103"/>
        <v>0</v>
      </c>
      <c r="BW151" s="178">
        <f t="shared" si="104"/>
        <v>-0.24370995391717962</v>
      </c>
      <c r="BX151" s="178">
        <f t="shared" si="105"/>
        <v>-0.23476659447383783</v>
      </c>
      <c r="BY151" s="178">
        <f t="shared" si="106"/>
        <v>-0.20688403406967129</v>
      </c>
      <c r="BZ151" s="178">
        <f t="shared" si="107"/>
        <v>-0.19983276273144948</v>
      </c>
      <c r="CA151" s="178">
        <f t="shared" si="108"/>
        <v>-0.12820464963174599</v>
      </c>
      <c r="CB151" s="178">
        <f t="shared" si="109"/>
        <v>-0.55031104260846786</v>
      </c>
      <c r="CC151" s="178">
        <f t="shared" si="110"/>
        <v>-0.13062503682419122</v>
      </c>
      <c r="CD151" s="178">
        <f t="shared" si="111"/>
        <v>-5.7182745166841686E-2</v>
      </c>
      <c r="CE151" s="178">
        <f t="shared" si="112"/>
        <v>-3.5146867878836065E-2</v>
      </c>
      <c r="CF151" s="178">
        <f t="shared" si="113"/>
        <v>-0.13532118828672338</v>
      </c>
      <c r="CG151" s="178">
        <f t="shared" si="113"/>
        <v>2.0188235294117611E-2</v>
      </c>
    </row>
    <row r="152" spans="1:85" ht="15">
      <c r="A152" s="170">
        <v>40235</v>
      </c>
      <c r="B152" s="171"/>
      <c r="C152" s="172">
        <f t="shared" ca="1" si="114"/>
        <v>201.60999255115257</v>
      </c>
      <c r="D152" s="182">
        <v>293.08951262120837</v>
      </c>
      <c r="E152" s="173">
        <v>194.09800000000411</v>
      </c>
      <c r="F152" s="173">
        <v>194.09800000000411</v>
      </c>
      <c r="G152" s="173">
        <v>183.84181869233444</v>
      </c>
      <c r="H152" s="176">
        <v>161.39800000000349</v>
      </c>
      <c r="I152" s="176">
        <v>195.12214579492294</v>
      </c>
      <c r="J152" s="176">
        <v>325.98590324339722</v>
      </c>
      <c r="K152" s="176">
        <v>163.3458450332314</v>
      </c>
      <c r="L152" s="176">
        <v>225.60673246716453</v>
      </c>
      <c r="M152" s="176">
        <v>268.60117076411996</v>
      </c>
      <c r="N152" s="176">
        <v>171.8334380156642</v>
      </c>
      <c r="O152" s="176">
        <v>184.07278568859246</v>
      </c>
      <c r="P152" s="176">
        <v>318.28733080760168</v>
      </c>
      <c r="Q152" s="173">
        <v>167.16616266808421</v>
      </c>
      <c r="R152" s="173">
        <v>180.19406885222361</v>
      </c>
      <c r="S152" s="173">
        <v>176.76737062095137</v>
      </c>
      <c r="T152" s="173">
        <v>119.39915243048591</v>
      </c>
      <c r="U152" s="173">
        <v>216.95</v>
      </c>
      <c r="X152" s="174">
        <f>SUMPRODUCT($AD$2:$AP$2,'monthly price-series'!AD152:AP152)</f>
        <v>0</v>
      </c>
      <c r="Y152" s="175">
        <f ca="1">SUMPRODUCT($AA$3:$AQ$3,'monthly price-series'!AA152:AQ152)</f>
        <v>7.6352802664723975E-3</v>
      </c>
      <c r="Z152" s="184">
        <f t="shared" si="95"/>
        <v>6.3224196016034287E-3</v>
      </c>
      <c r="AA152" s="173">
        <f t="shared" si="94"/>
        <v>1.764246354852083E-2</v>
      </c>
      <c r="AB152" s="173">
        <f t="shared" si="94"/>
        <v>1.764246354852083E-2</v>
      </c>
      <c r="AC152" s="173">
        <f t="shared" si="94"/>
        <v>-1.7888453265603545E-2</v>
      </c>
      <c r="AD152" s="173">
        <f t="shared" si="94"/>
        <v>1.458151064449977E-3</v>
      </c>
      <c r="AE152" s="173">
        <f t="shared" si="94"/>
        <v>1.6699884420417397E-3</v>
      </c>
      <c r="AF152" s="173">
        <f t="shared" si="94"/>
        <v>1.3056489032888245E-2</v>
      </c>
      <c r="AG152" s="173">
        <f t="shared" si="94"/>
        <v>2.1683270634253831E-2</v>
      </c>
      <c r="AH152" s="173">
        <f t="shared" ref="AH152:AJ174" si="116">(L152-L151)/L151</f>
        <v>2.0597421952973868E-2</v>
      </c>
      <c r="AI152" s="173">
        <f t="shared" si="116"/>
        <v>2.9898664048275462E-2</v>
      </c>
      <c r="AJ152" s="173">
        <f t="shared" si="116"/>
        <v>-4.6840974072355178E-3</v>
      </c>
      <c r="AK152" s="173">
        <f t="shared" si="96"/>
        <v>1.2039854163150223E-2</v>
      </c>
      <c r="AL152" s="173">
        <f t="shared" si="96"/>
        <v>6.025335241426804E-2</v>
      </c>
      <c r="AM152" s="173">
        <f t="shared" si="96"/>
        <v>0</v>
      </c>
      <c r="AN152" s="173">
        <f t="shared" si="96"/>
        <v>-1.7333333333333851E-3</v>
      </c>
      <c r="AO152" s="173">
        <f t="shared" si="96"/>
        <v>-4.0479236494171369E-4</v>
      </c>
      <c r="AP152" s="173">
        <f t="shared" si="96"/>
        <v>1.1199999999999589E-3</v>
      </c>
      <c r="AQ152" s="173">
        <f t="shared" si="115"/>
        <v>7.380414225748263E-4</v>
      </c>
      <c r="AS152" s="177"/>
      <c r="AT152" s="177">
        <f ca="1">MAX(C$7:C152)</f>
        <v>201.60999255115257</v>
      </c>
      <c r="AU152" s="177"/>
      <c r="AV152" s="173">
        <f>MAX(E$7:E152)</f>
        <v>194.09800000000411</v>
      </c>
      <c r="AW152" s="173">
        <f>MAX(F$7:F152)</f>
        <v>194.09800000000411</v>
      </c>
      <c r="AX152" s="173">
        <f>MAX(G$7:G152)</f>
        <v>195.65255858420642</v>
      </c>
      <c r="AY152" s="173">
        <f>MAX(H$7:H152)</f>
        <v>161.39800000000349</v>
      </c>
      <c r="AZ152" s="173">
        <f>MAX(I$7:I152)</f>
        <v>195.12214579492294</v>
      </c>
      <c r="BA152" s="173">
        <f>MAX(J$7:J152)</f>
        <v>325.98590324339722</v>
      </c>
      <c r="BB152" s="173">
        <f>MAX(K$7:K152)</f>
        <v>211.39924179828981</v>
      </c>
      <c r="BC152" s="173">
        <f>MAX(L$7:L152)</f>
        <v>288.87081592863967</v>
      </c>
      <c r="BD152" s="173">
        <f>MAX(M$7:M152)</f>
        <v>328.83399893196497</v>
      </c>
      <c r="BE152" s="173">
        <f>MAX(N$7:N152)</f>
        <v>215.75753472119581</v>
      </c>
      <c r="BF152" s="173">
        <f>MAX(O$7:O152)</f>
        <v>208.63031848033012</v>
      </c>
      <c r="BG152" s="173">
        <f>MAX(P$7:P152)</f>
        <v>667.57101928567624</v>
      </c>
      <c r="BH152" s="173">
        <f>MAX(Q$7:Q152)</f>
        <v>192.28315715169629</v>
      </c>
      <c r="BI152" s="173">
        <f>MAX(R$7:R152)</f>
        <v>191.45486215488555</v>
      </c>
      <c r="BJ152" s="173">
        <f>MAX(S$7:S152)</f>
        <v>183.28069608942099</v>
      </c>
      <c r="BK152" s="173">
        <f>MAX(T$7:T152)</f>
        <v>137.93049323157109</v>
      </c>
      <c r="BL152" s="173">
        <v>216.79</v>
      </c>
      <c r="BO152" s="178"/>
      <c r="BP152" s="178">
        <f t="shared" ca="1" si="97"/>
        <v>0</v>
      </c>
      <c r="BQ152" s="178">
        <f t="shared" si="98"/>
        <v>0</v>
      </c>
      <c r="BR152" s="178">
        <f t="shared" si="99"/>
        <v>0</v>
      </c>
      <c r="BS152" s="178">
        <f t="shared" si="100"/>
        <v>-6.0365885206600967E-2</v>
      </c>
      <c r="BT152" s="178">
        <f t="shared" si="101"/>
        <v>0</v>
      </c>
      <c r="BU152" s="178">
        <f t="shared" si="102"/>
        <v>0</v>
      </c>
      <c r="BV152" s="178">
        <f t="shared" si="103"/>
        <v>0</v>
      </c>
      <c r="BW152" s="178">
        <f t="shared" si="104"/>
        <v>-0.22731111216997352</v>
      </c>
      <c r="BX152" s="178">
        <f t="shared" si="105"/>
        <v>-0.21900475912770431</v>
      </c>
      <c r="BY152" s="178">
        <f t="shared" si="106"/>
        <v>-0.18317092625299689</v>
      </c>
      <c r="BZ152" s="178">
        <f t="shared" si="107"/>
        <v>-0.2035808240128939</v>
      </c>
      <c r="CA152" s="178">
        <f t="shared" si="108"/>
        <v>-0.11770836075319976</v>
      </c>
      <c r="CB152" s="178">
        <f t="shared" si="109"/>
        <v>-0.52321577538195119</v>
      </c>
      <c r="CC152" s="178">
        <f t="shared" si="110"/>
        <v>-0.13062503682419122</v>
      </c>
      <c r="CD152" s="178">
        <f t="shared" si="111"/>
        <v>-5.881696174188588E-2</v>
      </c>
      <c r="CE152" s="178">
        <f t="shared" si="112"/>
        <v>-3.5537433060008811E-2</v>
      </c>
      <c r="CF152" s="178">
        <f t="shared" si="113"/>
        <v>-0.13435274801760452</v>
      </c>
      <c r="CG152" s="178">
        <f t="shared" si="113"/>
        <v>7.380414225748263E-4</v>
      </c>
    </row>
    <row r="153" spans="1:85" ht="15">
      <c r="A153" s="170">
        <v>40268</v>
      </c>
      <c r="B153" s="171"/>
      <c r="C153" s="172">
        <f t="shared" ca="1" si="114"/>
        <v>206.43169142815108</v>
      </c>
      <c r="D153" s="182">
        <v>301.33903396960039</v>
      </c>
      <c r="E153" s="173">
        <v>195.14000000000414</v>
      </c>
      <c r="F153" s="173">
        <v>195.14000000000414</v>
      </c>
      <c r="G153" s="173">
        <v>183.12584535550405</v>
      </c>
      <c r="H153" s="176">
        <v>168.09800000000365</v>
      </c>
      <c r="I153" s="176">
        <v>200.44319954616395</v>
      </c>
      <c r="J153" s="176">
        <v>335.05343971374663</v>
      </c>
      <c r="K153" s="176">
        <v>174.51071287420399</v>
      </c>
      <c r="L153" s="176">
        <v>245.5865865369656</v>
      </c>
      <c r="M153" s="176">
        <v>291.8675124630592</v>
      </c>
      <c r="N153" s="176">
        <v>176.81081366293611</v>
      </c>
      <c r="O153" s="176">
        <v>190.55106169037498</v>
      </c>
      <c r="P153" s="176">
        <v>327.82459003265285</v>
      </c>
      <c r="Q153" s="173">
        <v>167.90080959311189</v>
      </c>
      <c r="R153" s="173">
        <v>182.45850765079987</v>
      </c>
      <c r="S153" s="173">
        <v>178.87358465503314</v>
      </c>
      <c r="T153" s="173">
        <v>119.71914215899962</v>
      </c>
      <c r="U153" s="173">
        <v>220.08</v>
      </c>
      <c r="X153" s="174">
        <f>SUMPRODUCT($AD$2:$AP$2,'monthly price-series'!AD153:AP153)</f>
        <v>0</v>
      </c>
      <c r="Y153" s="175">
        <f ca="1">SUMPRODUCT($AA$3:$AQ$3,'monthly price-series'!AA153:AQ153)</f>
        <v>2.3915971703511348E-2</v>
      </c>
      <c r="Z153" s="184">
        <f t="shared" si="95"/>
        <v>2.8146764019679478E-2</v>
      </c>
      <c r="AA153" s="173">
        <f t="shared" ref="AA153:AG174" si="117">(E153-E152)/E152</f>
        <v>5.3684221372709041E-3</v>
      </c>
      <c r="AB153" s="173">
        <f t="shared" si="117"/>
        <v>5.3684221372709041E-3</v>
      </c>
      <c r="AC153" s="173">
        <f t="shared" si="117"/>
        <v>-3.8945074734524541E-3</v>
      </c>
      <c r="AD153" s="173">
        <f t="shared" si="117"/>
        <v>4.1512286397601052E-2</v>
      </c>
      <c r="AE153" s="173">
        <f t="shared" si="117"/>
        <v>2.7270373281121755E-2</v>
      </c>
      <c r="AF153" s="173">
        <f t="shared" si="117"/>
        <v>2.7815731846475393E-2</v>
      </c>
      <c r="AG153" s="173">
        <f t="shared" si="117"/>
        <v>6.8351097872744709E-2</v>
      </c>
      <c r="AH153" s="173">
        <f t="shared" si="116"/>
        <v>8.856054006592641E-2</v>
      </c>
      <c r="AI153" s="173">
        <f t="shared" si="116"/>
        <v>8.6620403152938105E-2</v>
      </c>
      <c r="AJ153" s="173">
        <f t="shared" si="116"/>
        <v>2.8966280979713502E-2</v>
      </c>
      <c r="AK153" s="173">
        <f t="shared" si="96"/>
        <v>3.5194099864073479E-2</v>
      </c>
      <c r="AL153" s="173">
        <f t="shared" si="96"/>
        <v>2.9964306781711823E-2</v>
      </c>
      <c r="AM153" s="173">
        <f t="shared" si="96"/>
        <v>4.3947107076110214E-3</v>
      </c>
      <c r="AN153" s="173">
        <f t="shared" si="96"/>
        <v>1.2566666666666601E-2</v>
      </c>
      <c r="AO153" s="173">
        <f t="shared" si="96"/>
        <v>1.1915174314597935E-2</v>
      </c>
      <c r="AP153" s="173">
        <f t="shared" si="96"/>
        <v>2.6800000000000157E-3</v>
      </c>
      <c r="AQ153" s="173">
        <f t="shared" si="115"/>
        <v>1.442728739340873E-2</v>
      </c>
      <c r="AS153" s="177"/>
      <c r="AT153" s="177">
        <f ca="1">MAX(C$7:C153)</f>
        <v>206.43169142815108</v>
      </c>
      <c r="AU153" s="177"/>
      <c r="AV153" s="173">
        <f>MAX(E$7:E153)</f>
        <v>195.14000000000414</v>
      </c>
      <c r="AW153" s="173">
        <f>MAX(F$7:F153)</f>
        <v>195.14000000000414</v>
      </c>
      <c r="AX153" s="173">
        <f>MAX(G$7:G153)</f>
        <v>195.65255858420642</v>
      </c>
      <c r="AY153" s="173">
        <f>MAX(H$7:H153)</f>
        <v>168.09800000000365</v>
      </c>
      <c r="AZ153" s="173">
        <f>MAX(I$7:I153)</f>
        <v>200.44319954616395</v>
      </c>
      <c r="BA153" s="173">
        <f>MAX(J$7:J153)</f>
        <v>335.05343971374663</v>
      </c>
      <c r="BB153" s="173">
        <f>MAX(K$7:K153)</f>
        <v>211.39924179828981</v>
      </c>
      <c r="BC153" s="173">
        <f>MAX(L$7:L153)</f>
        <v>288.87081592863967</v>
      </c>
      <c r="BD153" s="173">
        <f>MAX(M$7:M153)</f>
        <v>328.83399893196497</v>
      </c>
      <c r="BE153" s="173">
        <f>MAX(N$7:N153)</f>
        <v>215.75753472119581</v>
      </c>
      <c r="BF153" s="173">
        <f>MAX(O$7:O153)</f>
        <v>208.63031848033012</v>
      </c>
      <c r="BG153" s="173">
        <f>MAX(P$7:P153)</f>
        <v>667.57101928567624</v>
      </c>
      <c r="BH153" s="173">
        <f>MAX(Q$7:Q153)</f>
        <v>192.28315715169629</v>
      </c>
      <c r="BI153" s="173">
        <f>MAX(R$7:R153)</f>
        <v>191.45486215488555</v>
      </c>
      <c r="BJ153" s="173">
        <f>MAX(S$7:S153)</f>
        <v>183.28069608942099</v>
      </c>
      <c r="BK153" s="173">
        <f>MAX(T$7:T153)</f>
        <v>137.93049323157109</v>
      </c>
      <c r="BL153" s="173">
        <v>216.95</v>
      </c>
      <c r="BO153" s="178"/>
      <c r="BP153" s="178">
        <f t="shared" ca="1" si="97"/>
        <v>0</v>
      </c>
      <c r="BQ153" s="178">
        <f t="shared" si="98"/>
        <v>0</v>
      </c>
      <c r="BR153" s="178">
        <f t="shared" si="99"/>
        <v>0</v>
      </c>
      <c r="BS153" s="178">
        <f t="shared" si="100"/>
        <v>-6.4025297288974742E-2</v>
      </c>
      <c r="BT153" s="178">
        <f t="shared" si="101"/>
        <v>0</v>
      </c>
      <c r="BU153" s="178">
        <f t="shared" si="102"/>
        <v>0</v>
      </c>
      <c r="BV153" s="178">
        <f t="shared" si="103"/>
        <v>0</v>
      </c>
      <c r="BW153" s="178">
        <f t="shared" si="104"/>
        <v>-0.17449697837272113</v>
      </c>
      <c r="BX153" s="178">
        <f t="shared" si="105"/>
        <v>-0.14983939880713551</v>
      </c>
      <c r="BY153" s="178">
        <f t="shared" si="106"/>
        <v>-0.11241686257799047</v>
      </c>
      <c r="BZ153" s="178">
        <f t="shared" si="107"/>
        <v>-0.1805115223836195</v>
      </c>
      <c r="CA153" s="178">
        <f t="shared" si="108"/>
        <v>-8.6656900692310787E-2</v>
      </c>
      <c r="CB153" s="178">
        <f t="shared" si="109"/>
        <v>-0.50892926660681537</v>
      </c>
      <c r="CC153" s="178">
        <f t="shared" si="110"/>
        <v>-0.12680438536459357</v>
      </c>
      <c r="CD153" s="178">
        <f t="shared" si="111"/>
        <v>-4.6989428227775638E-2</v>
      </c>
      <c r="CE153" s="178">
        <f t="shared" si="112"/>
        <v>-2.4045693455014235E-2</v>
      </c>
      <c r="CF153" s="178">
        <f t="shared" si="113"/>
        <v>-0.1320328133822917</v>
      </c>
      <c r="CG153" s="178">
        <f t="shared" si="113"/>
        <v>1.442728739340873E-2</v>
      </c>
    </row>
    <row r="154" spans="1:85" ht="15">
      <c r="A154" s="170">
        <v>40298</v>
      </c>
      <c r="B154" s="171"/>
      <c r="C154" s="172">
        <f t="shared" ca="1" si="114"/>
        <v>209.34573292891048</v>
      </c>
      <c r="D154" s="182">
        <v>319.54836046729861</v>
      </c>
      <c r="E154" s="173">
        <v>196.75200000000419</v>
      </c>
      <c r="F154" s="173">
        <v>196.75200000000419</v>
      </c>
      <c r="G154" s="173">
        <v>187.95712854094319</v>
      </c>
      <c r="H154" s="176">
        <v>170.07100000000364</v>
      </c>
      <c r="I154" s="176">
        <v>204.19621330307783</v>
      </c>
      <c r="J154" s="176">
        <v>338.14751376872516</v>
      </c>
      <c r="K154" s="176">
        <v>176.66910153051774</v>
      </c>
      <c r="L154" s="176">
        <v>253.03062216015209</v>
      </c>
      <c r="M154" s="176">
        <v>306.05379948166967</v>
      </c>
      <c r="N154" s="176">
        <v>175.27739862243769</v>
      </c>
      <c r="O154" s="176">
        <v>192.74870471772255</v>
      </c>
      <c r="P154" s="176">
        <v>340.65019355729896</v>
      </c>
      <c r="Q154" s="173">
        <v>168.48251400883666</v>
      </c>
      <c r="R154" s="173">
        <v>183.34282321788075</v>
      </c>
      <c r="S154" s="173">
        <v>179.37719113895869</v>
      </c>
      <c r="T154" s="173">
        <v>119.24026559036362</v>
      </c>
      <c r="U154" s="173">
        <v>223.94</v>
      </c>
      <c r="X154" s="174">
        <f>SUMPRODUCT($AD$2:$AP$2,'monthly price-series'!AD154:AP154)</f>
        <v>0</v>
      </c>
      <c r="Y154" s="175">
        <f ca="1">SUMPRODUCT($AA$3:$AQ$3,'monthly price-series'!AA154:AQ154)</f>
        <v>1.4116250661898122E-2</v>
      </c>
      <c r="Z154" s="184">
        <f t="shared" si="95"/>
        <v>6.0428037675116467E-2</v>
      </c>
      <c r="AA154" s="173">
        <f t="shared" si="117"/>
        <v>8.2607358819310108E-3</v>
      </c>
      <c r="AB154" s="173">
        <f t="shared" si="117"/>
        <v>8.2607358819310108E-3</v>
      </c>
      <c r="AC154" s="173">
        <f t="shared" si="117"/>
        <v>2.6382311989113904E-2</v>
      </c>
      <c r="AD154" s="173">
        <f t="shared" si="117"/>
        <v>1.1737200918511475E-2</v>
      </c>
      <c r="AE154" s="173">
        <f t="shared" si="117"/>
        <v>1.872357737958338E-2</v>
      </c>
      <c r="AF154" s="173">
        <f t="shared" si="117"/>
        <v>9.2345688425761602E-3</v>
      </c>
      <c r="AG154" s="173">
        <f t="shared" si="117"/>
        <v>1.236823012619071E-2</v>
      </c>
      <c r="AH154" s="173">
        <f t="shared" si="116"/>
        <v>3.0311246750709737E-2</v>
      </c>
      <c r="AI154" s="173">
        <f t="shared" si="116"/>
        <v>4.8605228101246754E-2</v>
      </c>
      <c r="AJ154" s="173">
        <f t="shared" si="116"/>
        <v>-8.6726315474213965E-3</v>
      </c>
      <c r="AK154" s="173">
        <f t="shared" si="96"/>
        <v>1.1533092536206916E-2</v>
      </c>
      <c r="AL154" s="173">
        <f t="shared" si="96"/>
        <v>3.9123372421112836E-2</v>
      </c>
      <c r="AM154" s="173">
        <f t="shared" si="96"/>
        <v>3.4645718334203705E-3</v>
      </c>
      <c r="AN154" s="173">
        <f t="shared" si="96"/>
        <v>4.8466666666666606E-3</v>
      </c>
      <c r="AO154" s="173">
        <f t="shared" si="96"/>
        <v>2.8154323898455019E-3</v>
      </c>
      <c r="AP154" s="173">
        <f t="shared" si="96"/>
        <v>-3.9999999999999845E-3</v>
      </c>
      <c r="AQ154" s="173">
        <f t="shared" si="115"/>
        <v>1.7539076699381973E-2</v>
      </c>
      <c r="AS154" s="177"/>
      <c r="AT154" s="177">
        <f ca="1">MAX(C$7:C154)</f>
        <v>209.34573292891048</v>
      </c>
      <c r="AU154" s="177"/>
      <c r="AV154" s="173">
        <f>MAX(E$7:E154)</f>
        <v>196.75200000000419</v>
      </c>
      <c r="AW154" s="173">
        <f>MAX(F$7:F154)</f>
        <v>196.75200000000419</v>
      </c>
      <c r="AX154" s="173">
        <f>MAX(G$7:G154)</f>
        <v>195.65255858420642</v>
      </c>
      <c r="AY154" s="173">
        <f>MAX(H$7:H154)</f>
        <v>170.07100000000364</v>
      </c>
      <c r="AZ154" s="173">
        <f>MAX(I$7:I154)</f>
        <v>204.19621330307783</v>
      </c>
      <c r="BA154" s="173">
        <f>MAX(J$7:J154)</f>
        <v>338.14751376872516</v>
      </c>
      <c r="BB154" s="173">
        <f>MAX(K$7:K154)</f>
        <v>211.39924179828981</v>
      </c>
      <c r="BC154" s="173">
        <f>MAX(L$7:L154)</f>
        <v>288.87081592863967</v>
      </c>
      <c r="BD154" s="173">
        <f>MAX(M$7:M154)</f>
        <v>328.83399893196497</v>
      </c>
      <c r="BE154" s="173">
        <f>MAX(N$7:N154)</f>
        <v>215.75753472119581</v>
      </c>
      <c r="BF154" s="173">
        <f>MAX(O$7:O154)</f>
        <v>208.63031848033012</v>
      </c>
      <c r="BG154" s="173">
        <f>MAX(P$7:P154)</f>
        <v>667.57101928567624</v>
      </c>
      <c r="BH154" s="173">
        <f>MAX(Q$7:Q154)</f>
        <v>192.28315715169629</v>
      </c>
      <c r="BI154" s="173">
        <f>MAX(R$7:R154)</f>
        <v>191.45486215488555</v>
      </c>
      <c r="BJ154" s="173">
        <f>MAX(S$7:S154)</f>
        <v>183.28069608942099</v>
      </c>
      <c r="BK154" s="173">
        <f>MAX(T$7:T154)</f>
        <v>137.93049323157109</v>
      </c>
      <c r="BL154" s="173">
        <v>220.08</v>
      </c>
      <c r="BO154" s="178"/>
      <c r="BP154" s="178">
        <f t="shared" ca="1" si="97"/>
        <v>0</v>
      </c>
      <c r="BQ154" s="178">
        <f t="shared" si="98"/>
        <v>0</v>
      </c>
      <c r="BR154" s="178">
        <f t="shared" si="99"/>
        <v>0</v>
      </c>
      <c r="BS154" s="178">
        <f t="shared" si="100"/>
        <v>-3.9332120668134338E-2</v>
      </c>
      <c r="BT154" s="178">
        <f t="shared" si="101"/>
        <v>0</v>
      </c>
      <c r="BU154" s="178">
        <f t="shared" si="102"/>
        <v>0</v>
      </c>
      <c r="BV154" s="178">
        <f t="shared" si="103"/>
        <v>0</v>
      </c>
      <c r="BW154" s="178">
        <f t="shared" si="104"/>
        <v>-0.16428696703136914</v>
      </c>
      <c r="BX154" s="178">
        <f t="shared" si="105"/>
        <v>-0.12406997104664687</v>
      </c>
      <c r="BY154" s="178">
        <f t="shared" si="106"/>
        <v>-6.9275681724773455E-2</v>
      </c>
      <c r="BZ154" s="178">
        <f t="shared" si="107"/>
        <v>-0.18761864400734365</v>
      </c>
      <c r="CA154" s="178">
        <f t="shared" si="108"/>
        <v>-7.6123230210689188E-2</v>
      </c>
      <c r="CB154" s="178">
        <f t="shared" si="109"/>
        <v>-0.48971692341916478</v>
      </c>
      <c r="CC154" s="178">
        <f t="shared" si="110"/>
        <v>-0.12377913643306154</v>
      </c>
      <c r="CD154" s="178">
        <f t="shared" si="111"/>
        <v>-4.2370503656586268E-2</v>
      </c>
      <c r="CE154" s="178">
        <f t="shared" si="112"/>
        <v>-2.1297960089358279E-2</v>
      </c>
      <c r="CF154" s="178">
        <f t="shared" si="113"/>
        <v>-0.13550468212876252</v>
      </c>
      <c r="CG154" s="178">
        <f t="shared" si="113"/>
        <v>1.7539076699381973E-2</v>
      </c>
    </row>
    <row r="155" spans="1:85" ht="15">
      <c r="A155" s="170">
        <v>40329</v>
      </c>
      <c r="B155" s="171"/>
      <c r="C155" s="172">
        <f t="shared" ca="1" si="114"/>
        <v>206.22614009017875</v>
      </c>
      <c r="D155" s="182">
        <v>318.76408839360835</v>
      </c>
      <c r="E155" s="173">
        <v>193.63100000000415</v>
      </c>
      <c r="F155" s="173">
        <v>193.63100000000415</v>
      </c>
      <c r="G155" s="173">
        <v>193.9851514046025</v>
      </c>
      <c r="H155" s="176">
        <v>164.20300000000341</v>
      </c>
      <c r="I155" s="176">
        <v>198.20770103531436</v>
      </c>
      <c r="J155" s="176">
        <v>330.30446405250871</v>
      </c>
      <c r="K155" s="176">
        <v>166.05106339103034</v>
      </c>
      <c r="L155" s="176">
        <v>249.52565208163955</v>
      </c>
      <c r="M155" s="176">
        <v>285.17805811430696</v>
      </c>
      <c r="N155" s="176">
        <v>171.35162454841631</v>
      </c>
      <c r="O155" s="176">
        <v>193.63155365069392</v>
      </c>
      <c r="P155" s="176">
        <v>295.99447796879946</v>
      </c>
      <c r="Q155" s="173">
        <v>168.86900975171898</v>
      </c>
      <c r="R155" s="173">
        <v>179.8293635822821</v>
      </c>
      <c r="S155" s="173">
        <v>177.13397883028384</v>
      </c>
      <c r="T155" s="173">
        <v>118.04547812914818</v>
      </c>
      <c r="U155" s="173">
        <v>222.17</v>
      </c>
      <c r="X155" s="174">
        <f>SUMPRODUCT($AD$2:$AP$2,'monthly price-series'!AD155:AP155)</f>
        <v>0</v>
      </c>
      <c r="Y155" s="175">
        <f ca="1">SUMPRODUCT($AA$3:$AQ$3,'monthly price-series'!AA155:AQ155)</f>
        <v>-1.4901630881538376E-2</v>
      </c>
      <c r="Z155" s="184">
        <f t="shared" si="95"/>
        <v>-2.4543141843799887E-3</v>
      </c>
      <c r="AA155" s="173">
        <f t="shared" si="117"/>
        <v>-1.5862608766365634E-2</v>
      </c>
      <c r="AB155" s="173">
        <f t="shared" si="117"/>
        <v>-1.5862608766365634E-2</v>
      </c>
      <c r="AC155" s="173">
        <f t="shared" si="117"/>
        <v>3.2071264923299869E-2</v>
      </c>
      <c r="AD155" s="173">
        <f t="shared" si="117"/>
        <v>-3.4503236883419851E-2</v>
      </c>
      <c r="AE155" s="173">
        <f t="shared" si="117"/>
        <v>-2.9327244471840576E-2</v>
      </c>
      <c r="AF155" s="173">
        <f t="shared" si="117"/>
        <v>-2.3194166441752054E-2</v>
      </c>
      <c r="AG155" s="173">
        <f t="shared" si="117"/>
        <v>-6.0101274345662765E-2</v>
      </c>
      <c r="AH155" s="173">
        <f t="shared" si="116"/>
        <v>-1.3851960085266367E-2</v>
      </c>
      <c r="AI155" s="173">
        <f t="shared" si="116"/>
        <v>-6.8209384764109121E-2</v>
      </c>
      <c r="AJ155" s="173">
        <f t="shared" si="116"/>
        <v>-2.2397491661077337E-2</v>
      </c>
      <c r="AK155" s="173">
        <f t="shared" si="96"/>
        <v>4.5803105876342405E-3</v>
      </c>
      <c r="AL155" s="173">
        <f t="shared" si="96"/>
        <v>-0.13108965276718154</v>
      </c>
      <c r="AM155" s="173">
        <f t="shared" si="96"/>
        <v>2.2939813378024874E-3</v>
      </c>
      <c r="AN155" s="173">
        <f t="shared" si="96"/>
        <v>-1.916333333333331E-2</v>
      </c>
      <c r="AO155" s="173">
        <f t="shared" si="96"/>
        <v>-1.2505560458559639E-2</v>
      </c>
      <c r="AP155" s="173">
        <f t="shared" si="96"/>
        <v>-1.0019999999999977E-2</v>
      </c>
      <c r="AQ155" s="173">
        <f t="shared" si="115"/>
        <v>-7.9039028311155227E-3</v>
      </c>
      <c r="AS155" s="177"/>
      <c r="AT155" s="177">
        <f ca="1">MAX(C$7:C155)</f>
        <v>209.34573292891048</v>
      </c>
      <c r="AU155" s="177"/>
      <c r="AV155" s="173">
        <f>MAX(E$7:E155)</f>
        <v>196.75200000000419</v>
      </c>
      <c r="AW155" s="173">
        <f>MAX(F$7:F155)</f>
        <v>196.75200000000419</v>
      </c>
      <c r="AX155" s="173">
        <f>MAX(G$7:G155)</f>
        <v>195.65255858420642</v>
      </c>
      <c r="AY155" s="173">
        <f>MAX(H$7:H155)</f>
        <v>170.07100000000364</v>
      </c>
      <c r="AZ155" s="173">
        <f>MAX(I$7:I155)</f>
        <v>204.19621330307783</v>
      </c>
      <c r="BA155" s="173">
        <f>MAX(J$7:J155)</f>
        <v>338.14751376872516</v>
      </c>
      <c r="BB155" s="173">
        <f>MAX(K$7:K155)</f>
        <v>211.39924179828981</v>
      </c>
      <c r="BC155" s="173">
        <f>MAX(L$7:L155)</f>
        <v>288.87081592863967</v>
      </c>
      <c r="BD155" s="173">
        <f>MAX(M$7:M155)</f>
        <v>328.83399893196497</v>
      </c>
      <c r="BE155" s="173">
        <f>MAX(N$7:N155)</f>
        <v>215.75753472119581</v>
      </c>
      <c r="BF155" s="173">
        <f>MAX(O$7:O155)</f>
        <v>208.63031848033012</v>
      </c>
      <c r="BG155" s="173">
        <f>MAX(P$7:P155)</f>
        <v>667.57101928567624</v>
      </c>
      <c r="BH155" s="173">
        <f>MAX(Q$7:Q155)</f>
        <v>192.28315715169629</v>
      </c>
      <c r="BI155" s="173">
        <f>MAX(R$7:R155)</f>
        <v>191.45486215488555</v>
      </c>
      <c r="BJ155" s="173">
        <f>MAX(S$7:S155)</f>
        <v>183.28069608942099</v>
      </c>
      <c r="BK155" s="173">
        <f>MAX(T$7:T155)</f>
        <v>137.93049323157109</v>
      </c>
      <c r="BL155" s="173">
        <v>223.94</v>
      </c>
      <c r="BO155" s="178"/>
      <c r="BP155" s="178">
        <f t="shared" ca="1" si="97"/>
        <v>-1.4901630881538357E-2</v>
      </c>
      <c r="BQ155" s="178">
        <f t="shared" si="98"/>
        <v>-1.5862608766365634E-2</v>
      </c>
      <c r="BR155" s="178">
        <f t="shared" si="99"/>
        <v>-1.5862608766365634E-2</v>
      </c>
      <c r="BS155" s="178">
        <f t="shared" si="100"/>
        <v>-8.5222866067773996E-3</v>
      </c>
      <c r="BT155" s="178">
        <f t="shared" si="101"/>
        <v>-3.4503236883419851E-2</v>
      </c>
      <c r="BU155" s="178">
        <f t="shared" si="102"/>
        <v>-2.9327244471840576E-2</v>
      </c>
      <c r="BV155" s="178">
        <f t="shared" si="103"/>
        <v>-2.3194166441752054E-2</v>
      </c>
      <c r="BW155" s="178">
        <f t="shared" si="104"/>
        <v>-0.21451438530006273</v>
      </c>
      <c r="BX155" s="178">
        <f t="shared" si="105"/>
        <v>-0.13620331884519493</v>
      </c>
      <c r="BY155" s="178">
        <f t="shared" si="106"/>
        <v>-0.13275981485932153</v>
      </c>
      <c r="BZ155" s="178">
        <f t="shared" si="107"/>
        <v>-0.20581394865380387</v>
      </c>
      <c r="CA155" s="178">
        <f t="shared" si="108"/>
        <v>-7.1891587660353876E-2</v>
      </c>
      <c r="CB155" s="178">
        <f t="shared" si="109"/>
        <v>-0.55660975474111551</v>
      </c>
      <c r="CC155" s="178">
        <f t="shared" si="110"/>
        <v>-0.1217691021242458</v>
      </c>
      <c r="CD155" s="178">
        <f t="shared" si="111"/>
        <v>-6.0721876904847191E-2</v>
      </c>
      <c r="CE155" s="178">
        <f t="shared" si="112"/>
        <v>-3.3537177620376453E-2</v>
      </c>
      <c r="CF155" s="178">
        <f t="shared" si="113"/>
        <v>-0.14416692521383231</v>
      </c>
      <c r="CG155" s="178">
        <f t="shared" si="113"/>
        <v>-7.9039028311155227E-3</v>
      </c>
    </row>
    <row r="156" spans="1:85" ht="15">
      <c r="A156" s="170">
        <v>40359</v>
      </c>
      <c r="B156" s="171"/>
      <c r="C156" s="172">
        <f t="shared" ca="1" si="114"/>
        <v>207.74201172697505</v>
      </c>
      <c r="D156" s="182">
        <v>313.04347348880498</v>
      </c>
      <c r="E156" s="173">
        <v>196.29200000000415</v>
      </c>
      <c r="F156" s="173">
        <v>196.29200000000415</v>
      </c>
      <c r="G156" s="173">
        <v>199.92710217200926</v>
      </c>
      <c r="H156" s="176">
        <v>165.41100000000344</v>
      </c>
      <c r="I156" s="176">
        <v>201.06456530988524</v>
      </c>
      <c r="J156" s="176">
        <v>335.38097175352169</v>
      </c>
      <c r="K156" s="176">
        <v>160.8481711037908</v>
      </c>
      <c r="L156" s="176">
        <v>248.45969227787654</v>
      </c>
      <c r="M156" s="176">
        <v>270.57954691904791</v>
      </c>
      <c r="N156" s="176">
        <v>170.24132488481197</v>
      </c>
      <c r="O156" s="176">
        <v>191.55334235912542</v>
      </c>
      <c r="P156" s="176">
        <v>295.67094731996849</v>
      </c>
      <c r="Q156" s="173">
        <v>170.75442923249878</v>
      </c>
      <c r="R156" s="173">
        <v>179.0213303085857</v>
      </c>
      <c r="S156" s="173">
        <v>177.60008400918588</v>
      </c>
      <c r="T156" s="173">
        <v>116.89807608173287</v>
      </c>
      <c r="U156" s="173">
        <v>224.22</v>
      </c>
      <c r="X156" s="174">
        <f>SUMPRODUCT($AD$2:$AP$2,'monthly price-series'!AD156:AP156)</f>
        <v>0</v>
      </c>
      <c r="Y156" s="175">
        <f ca="1">SUMPRODUCT($AA$3:$AQ$3,'monthly price-series'!AA156:AQ156)</f>
        <v>7.3505310051064825E-3</v>
      </c>
      <c r="Z156" s="184">
        <f t="shared" si="95"/>
        <v>-1.794623394884929E-2</v>
      </c>
      <c r="AA156" s="173">
        <f t="shared" si="117"/>
        <v>1.3742634185641475E-2</v>
      </c>
      <c r="AB156" s="173">
        <f t="shared" si="117"/>
        <v>1.3742634185641475E-2</v>
      </c>
      <c r="AC156" s="173">
        <f t="shared" si="117"/>
        <v>3.0630956670561812E-2</v>
      </c>
      <c r="AD156" s="173">
        <f t="shared" si="117"/>
        <v>7.3567474406679642E-3</v>
      </c>
      <c r="AE156" s="173">
        <f t="shared" si="117"/>
        <v>1.4413487768882797E-2</v>
      </c>
      <c r="AF156" s="173">
        <f t="shared" si="117"/>
        <v>1.5369176785349077E-2</v>
      </c>
      <c r="AG156" s="173">
        <f t="shared" si="117"/>
        <v>-3.1333086226538326E-2</v>
      </c>
      <c r="AH156" s="173">
        <f t="shared" si="116"/>
        <v>-4.2719447674832564E-3</v>
      </c>
      <c r="AI156" s="173">
        <f t="shared" si="116"/>
        <v>-5.1190864022952205E-2</v>
      </c>
      <c r="AJ156" s="173">
        <f t="shared" si="116"/>
        <v>-6.4796564755685527E-3</v>
      </c>
      <c r="AK156" s="173">
        <f t="shared" si="96"/>
        <v>-1.073281318249158E-2</v>
      </c>
      <c r="AL156" s="173">
        <f t="shared" si="96"/>
        <v>-1.0930293397739353E-3</v>
      </c>
      <c r="AM156" s="173">
        <f t="shared" si="96"/>
        <v>1.1164982157187133E-2</v>
      </c>
      <c r="AN156" s="173">
        <f t="shared" si="96"/>
        <v>-4.4933333333333769E-3</v>
      </c>
      <c r="AO156" s="173">
        <f t="shared" si="96"/>
        <v>2.6313707961623028E-3</v>
      </c>
      <c r="AP156" s="173">
        <f t="shared" si="96"/>
        <v>-9.7199999999999318E-3</v>
      </c>
      <c r="AQ156" s="173">
        <f t="shared" si="115"/>
        <v>9.227168384570425E-3</v>
      </c>
      <c r="AS156" s="177"/>
      <c r="AT156" s="177">
        <f ca="1">MAX(C$7:C156)</f>
        <v>209.34573292891048</v>
      </c>
      <c r="AU156" s="177"/>
      <c r="AV156" s="173">
        <f>MAX(E$7:E156)</f>
        <v>196.75200000000419</v>
      </c>
      <c r="AW156" s="173">
        <f>MAX(F$7:F156)</f>
        <v>196.75200000000419</v>
      </c>
      <c r="AX156" s="173">
        <f>MAX(G$7:G156)</f>
        <v>199.92710217200926</v>
      </c>
      <c r="AY156" s="173">
        <f>MAX(H$7:H156)</f>
        <v>170.07100000000364</v>
      </c>
      <c r="AZ156" s="173">
        <f>MAX(I$7:I156)</f>
        <v>204.19621330307783</v>
      </c>
      <c r="BA156" s="173">
        <f>MAX(J$7:J156)</f>
        <v>338.14751376872516</v>
      </c>
      <c r="BB156" s="173">
        <f>MAX(K$7:K156)</f>
        <v>211.39924179828981</v>
      </c>
      <c r="BC156" s="173">
        <f>MAX(L$7:L156)</f>
        <v>288.87081592863967</v>
      </c>
      <c r="BD156" s="173">
        <f>MAX(M$7:M156)</f>
        <v>328.83399893196497</v>
      </c>
      <c r="BE156" s="173">
        <f>MAX(N$7:N156)</f>
        <v>215.75753472119581</v>
      </c>
      <c r="BF156" s="173">
        <f>MAX(O$7:O156)</f>
        <v>208.63031848033012</v>
      </c>
      <c r="BG156" s="173">
        <f>MAX(P$7:P156)</f>
        <v>667.57101928567624</v>
      </c>
      <c r="BH156" s="173">
        <f>MAX(Q$7:Q156)</f>
        <v>192.28315715169629</v>
      </c>
      <c r="BI156" s="173">
        <f>MAX(R$7:R156)</f>
        <v>191.45486215488555</v>
      </c>
      <c r="BJ156" s="173">
        <f>MAX(S$7:S156)</f>
        <v>183.28069608942099</v>
      </c>
      <c r="BK156" s="173">
        <f>MAX(T$7:T156)</f>
        <v>137.93049323157109</v>
      </c>
      <c r="BL156" s="173">
        <v>222.17</v>
      </c>
      <c r="BO156" s="178"/>
      <c r="BP156" s="178">
        <f t="shared" ca="1" si="97"/>
        <v>-7.6606347762532105E-3</v>
      </c>
      <c r="BQ156" s="178">
        <f t="shared" si="98"/>
        <v>-2.3379686102302727E-3</v>
      </c>
      <c r="BR156" s="178">
        <f t="shared" si="99"/>
        <v>-2.3379686102302727E-3</v>
      </c>
      <c r="BS156" s="178">
        <f t="shared" si="100"/>
        <v>0</v>
      </c>
      <c r="BT156" s="178">
        <f t="shared" si="101"/>
        <v>-2.7400321042388744E-2</v>
      </c>
      <c r="BU156" s="178">
        <f t="shared" si="102"/>
        <v>-1.533646458244769E-2</v>
      </c>
      <c r="BV156" s="178">
        <f t="shared" si="103"/>
        <v>-8.1814649008350743E-3</v>
      </c>
      <c r="BW156" s="178">
        <f t="shared" si="104"/>
        <v>-0.23912607379516135</v>
      </c>
      <c r="BX156" s="178">
        <f t="shared" si="105"/>
        <v>-0.1398934105574236</v>
      </c>
      <c r="BY156" s="178">
        <f t="shared" si="106"/>
        <v>-0.1771545892520979</v>
      </c>
      <c r="BZ156" s="178">
        <f t="shared" si="107"/>
        <v>-0.21096000144421548</v>
      </c>
      <c r="CA156" s="178">
        <f t="shared" si="108"/>
        <v>-8.1852801863094168E-2</v>
      </c>
      <c r="CB156" s="178">
        <f t="shared" si="109"/>
        <v>-0.55709439328815313</v>
      </c>
      <c r="CC156" s="178">
        <f t="shared" si="110"/>
        <v>-0.11196366981957258</v>
      </c>
      <c r="CD156" s="178">
        <f t="shared" si="111"/>
        <v>-6.4942366604621451E-2</v>
      </c>
      <c r="CE156" s="178">
        <f t="shared" si="112"/>
        <v>-3.0994055573990119E-2</v>
      </c>
      <c r="CF156" s="178">
        <f t="shared" si="113"/>
        <v>-0.1524856227007538</v>
      </c>
      <c r="CG156" s="178">
        <f t="shared" si="113"/>
        <v>9.227168384570425E-3</v>
      </c>
    </row>
    <row r="157" spans="1:85" ht="15">
      <c r="A157" s="170">
        <v>40389</v>
      </c>
      <c r="B157" s="171"/>
      <c r="C157" s="172">
        <f t="shared" ca="1" si="114"/>
        <v>213.03987456636963</v>
      </c>
      <c r="D157" s="182">
        <v>360.59232500204678</v>
      </c>
      <c r="E157" s="173">
        <v>198.37300000000428</v>
      </c>
      <c r="F157" s="173">
        <v>198.37300000000428</v>
      </c>
      <c r="G157" s="173">
        <v>204.19325353093299</v>
      </c>
      <c r="H157" s="176">
        <v>170.76100000000361</v>
      </c>
      <c r="I157" s="176">
        <v>207.81538079705004</v>
      </c>
      <c r="J157" s="176">
        <v>350.18460864352454</v>
      </c>
      <c r="K157" s="176">
        <v>169.11279323444742</v>
      </c>
      <c r="L157" s="176">
        <v>252.75603818895888</v>
      </c>
      <c r="M157" s="176">
        <v>288.02892595638986</v>
      </c>
      <c r="N157" s="176">
        <v>177.27933455322867</v>
      </c>
      <c r="O157" s="176">
        <v>195.52467060251865</v>
      </c>
      <c r="P157" s="176">
        <v>312.00871470782715</v>
      </c>
      <c r="Q157" s="173">
        <v>172.39670933951493</v>
      </c>
      <c r="R157" s="173">
        <v>178.3135993160991</v>
      </c>
      <c r="S157" s="173">
        <v>177.24528077380526</v>
      </c>
      <c r="T157" s="173">
        <v>117.55504326931221</v>
      </c>
      <c r="U157" s="173">
        <v>226.92</v>
      </c>
      <c r="X157" s="174">
        <f>SUMPRODUCT($AD$2:$AP$2,'monthly price-series'!AD157:AP157)</f>
        <v>0</v>
      </c>
      <c r="Y157" s="175">
        <f ca="1">SUMPRODUCT($AA$3:$AQ$3,'monthly price-series'!AA157:AQ157)</f>
        <v>2.5502125426402882E-2</v>
      </c>
      <c r="Z157" s="184">
        <f t="shared" si="95"/>
        <v>0.15189216687164775</v>
      </c>
      <c r="AA157" s="173">
        <f t="shared" si="117"/>
        <v>1.0601552788702989E-2</v>
      </c>
      <c r="AB157" s="173">
        <f t="shared" si="117"/>
        <v>1.0601552788702989E-2</v>
      </c>
      <c r="AC157" s="173">
        <f t="shared" si="117"/>
        <v>2.13385344586914E-2</v>
      </c>
      <c r="AD157" s="173">
        <f t="shared" si="117"/>
        <v>3.234367726451115E-2</v>
      </c>
      <c r="AE157" s="173">
        <f t="shared" si="117"/>
        <v>3.3575361609641613E-2</v>
      </c>
      <c r="AF157" s="173">
        <f t="shared" si="117"/>
        <v>4.4139763841111249E-2</v>
      </c>
      <c r="AG157" s="173">
        <f t="shared" si="117"/>
        <v>5.138151135907968E-2</v>
      </c>
      <c r="AH157" s="173">
        <f t="shared" si="116"/>
        <v>1.7291923175519839E-2</v>
      </c>
      <c r="AI157" s="173">
        <f t="shared" si="116"/>
        <v>6.4488906260762022E-2</v>
      </c>
      <c r="AJ157" s="173">
        <f t="shared" si="116"/>
        <v>4.1341370393931806E-2</v>
      </c>
      <c r="AK157" s="173">
        <f t="shared" si="96"/>
        <v>2.0732231526128943E-2</v>
      </c>
      <c r="AL157" s="173">
        <f t="shared" si="96"/>
        <v>5.5256586877906189E-2</v>
      </c>
      <c r="AM157" s="173">
        <f t="shared" si="96"/>
        <v>9.6177892099069597E-3</v>
      </c>
      <c r="AN157" s="173">
        <f t="shared" si="96"/>
        <v>-3.9533333333333E-3</v>
      </c>
      <c r="AO157" s="173">
        <f t="shared" si="96"/>
        <v>-1.9977650199887505E-3</v>
      </c>
      <c r="AP157" s="173">
        <f t="shared" si="96"/>
        <v>5.6200000000000139E-3</v>
      </c>
      <c r="AQ157" s="173">
        <f t="shared" si="115"/>
        <v>1.2041744715011991E-2</v>
      </c>
      <c r="AS157" s="177"/>
      <c r="AT157" s="177">
        <f ca="1">MAX(C$7:C157)</f>
        <v>213.03987456636963</v>
      </c>
      <c r="AU157" s="177"/>
      <c r="AV157" s="173">
        <f>MAX(E$7:E157)</f>
        <v>198.37300000000428</v>
      </c>
      <c r="AW157" s="173">
        <f>MAX(F$7:F157)</f>
        <v>198.37300000000428</v>
      </c>
      <c r="AX157" s="173">
        <f>MAX(G$7:G157)</f>
        <v>204.19325353093299</v>
      </c>
      <c r="AY157" s="173">
        <f>MAX(H$7:H157)</f>
        <v>170.76100000000361</v>
      </c>
      <c r="AZ157" s="173">
        <f>MAX(I$7:I157)</f>
        <v>207.81538079705004</v>
      </c>
      <c r="BA157" s="173">
        <f>MAX(J$7:J157)</f>
        <v>350.18460864352454</v>
      </c>
      <c r="BB157" s="173">
        <f>MAX(K$7:K157)</f>
        <v>211.39924179828981</v>
      </c>
      <c r="BC157" s="173">
        <f>MAX(L$7:L157)</f>
        <v>288.87081592863967</v>
      </c>
      <c r="BD157" s="173">
        <f>MAX(M$7:M157)</f>
        <v>328.83399893196497</v>
      </c>
      <c r="BE157" s="173">
        <f>MAX(N$7:N157)</f>
        <v>215.75753472119581</v>
      </c>
      <c r="BF157" s="173">
        <f>MAX(O$7:O157)</f>
        <v>208.63031848033012</v>
      </c>
      <c r="BG157" s="173">
        <f>MAX(P$7:P157)</f>
        <v>667.57101928567624</v>
      </c>
      <c r="BH157" s="173">
        <f>MAX(Q$7:Q157)</f>
        <v>192.28315715169629</v>
      </c>
      <c r="BI157" s="173">
        <f>MAX(R$7:R157)</f>
        <v>191.45486215488555</v>
      </c>
      <c r="BJ157" s="173">
        <f>MAX(S$7:S157)</f>
        <v>183.28069608942099</v>
      </c>
      <c r="BK157" s="173">
        <f>MAX(T$7:T157)</f>
        <v>137.93049323157109</v>
      </c>
      <c r="BL157" s="173">
        <v>224.22</v>
      </c>
      <c r="BO157" s="178"/>
      <c r="BP157" s="178">
        <f t="shared" ca="1" si="97"/>
        <v>0</v>
      </c>
      <c r="BQ157" s="178">
        <f t="shared" si="98"/>
        <v>0</v>
      </c>
      <c r="BR157" s="178">
        <f t="shared" si="99"/>
        <v>0</v>
      </c>
      <c r="BS157" s="178">
        <f t="shared" si="100"/>
        <v>0</v>
      </c>
      <c r="BT157" s="178">
        <f t="shared" si="101"/>
        <v>0</v>
      </c>
      <c r="BU157" s="178">
        <f t="shared" si="102"/>
        <v>0</v>
      </c>
      <c r="BV157" s="178">
        <f t="shared" si="103"/>
        <v>0</v>
      </c>
      <c r="BW157" s="178">
        <f t="shared" si="104"/>
        <v>-0.20003122151303987</v>
      </c>
      <c r="BX157" s="178">
        <f t="shared" si="105"/>
        <v>-0.12502051349002419</v>
      </c>
      <c r="BY157" s="178">
        <f t="shared" si="106"/>
        <v>-0.12409018869127822</v>
      </c>
      <c r="BZ157" s="178">
        <f t="shared" si="107"/>
        <v>-0.17834000660829336</v>
      </c>
      <c r="CA157" s="178">
        <f t="shared" si="108"/>
        <v>-6.2817561576253247E-2</v>
      </c>
      <c r="CB157" s="178">
        <f t="shared" si="109"/>
        <v>-0.53262094115216818</v>
      </c>
      <c r="CC157" s="178">
        <f t="shared" si="110"/>
        <v>-0.10342272358515789</v>
      </c>
      <c r="CD157" s="178">
        <f t="shared" si="111"/>
        <v>-6.8638961115311148E-2</v>
      </c>
      <c r="CE157" s="178">
        <f t="shared" si="112"/>
        <v>-3.2929901753925565E-2</v>
      </c>
      <c r="CF157" s="178">
        <f t="shared" si="113"/>
        <v>-0.14772259190033202</v>
      </c>
      <c r="CG157" s="178">
        <f t="shared" si="113"/>
        <v>1.2041744715011991E-2</v>
      </c>
    </row>
    <row r="158" spans="1:85" ht="15">
      <c r="A158" s="170">
        <v>40421</v>
      </c>
      <c r="B158" s="171"/>
      <c r="C158" s="172">
        <f t="shared" ca="1" si="114"/>
        <v>214.50309028300615</v>
      </c>
      <c r="D158" s="182">
        <v>343.86730754905483</v>
      </c>
      <c r="E158" s="173">
        <v>200.88200000000435</v>
      </c>
      <c r="F158" s="173">
        <v>200.88200000000435</v>
      </c>
      <c r="G158" s="173">
        <v>209.77582704047012</v>
      </c>
      <c r="H158" s="176">
        <v>172.7980000000037</v>
      </c>
      <c r="I158" s="176">
        <v>208.98985959438372</v>
      </c>
      <c r="J158" s="176">
        <v>357.29847147975494</v>
      </c>
      <c r="K158" s="176">
        <v>164.69524583766173</v>
      </c>
      <c r="L158" s="176">
        <v>254.93773616931438</v>
      </c>
      <c r="M158" s="176">
        <v>272.90472640516401</v>
      </c>
      <c r="N158" s="176">
        <v>177.70336280890206</v>
      </c>
      <c r="O158" s="176">
        <v>197.30417053598299</v>
      </c>
      <c r="P158" s="176">
        <v>299.66045148473535</v>
      </c>
      <c r="Q158" s="173">
        <v>169.23807614881176</v>
      </c>
      <c r="R158" s="173">
        <v>180.73093734416102</v>
      </c>
      <c r="S158" s="173">
        <v>180.02560166898931</v>
      </c>
      <c r="T158" s="173">
        <v>116.35480627753252</v>
      </c>
      <c r="U158" s="173">
        <v>229.74</v>
      </c>
      <c r="X158" s="174">
        <f>SUMPRODUCT($AD$2:$AP$2,'monthly price-series'!AD158:AP158)</f>
        <v>0</v>
      </c>
      <c r="Y158" s="175">
        <f ca="1">SUMPRODUCT($AA$3:$AQ$3,'monthly price-series'!AA158:AQ158)</f>
        <v>6.8682715834995876E-3</v>
      </c>
      <c r="Z158" s="184">
        <f t="shared" si="95"/>
        <v>-4.6382067208160946E-2</v>
      </c>
      <c r="AA158" s="173">
        <f t="shared" si="117"/>
        <v>1.2647890589949324E-2</v>
      </c>
      <c r="AB158" s="173">
        <f t="shared" si="117"/>
        <v>1.2647890589949324E-2</v>
      </c>
      <c r="AC158" s="173">
        <f t="shared" si="117"/>
        <v>2.7339656981818106E-2</v>
      </c>
      <c r="AD158" s="173">
        <f t="shared" si="117"/>
        <v>1.1928953332435675E-2</v>
      </c>
      <c r="AE158" s="173">
        <f t="shared" si="117"/>
        <v>5.6515489509443894E-3</v>
      </c>
      <c r="AF158" s="173">
        <f t="shared" si="117"/>
        <v>2.0314607383193288E-2</v>
      </c>
      <c r="AG158" s="173">
        <f t="shared" si="117"/>
        <v>-2.6121899545834364E-2</v>
      </c>
      <c r="AH158" s="173">
        <f t="shared" si="116"/>
        <v>8.6316354536482738E-3</v>
      </c>
      <c r="AI158" s="173">
        <f t="shared" si="116"/>
        <v>-5.2509307879430769E-2</v>
      </c>
      <c r="AJ158" s="173">
        <f t="shared" si="116"/>
        <v>2.3918651135622121E-3</v>
      </c>
      <c r="AK158" s="173">
        <f t="shared" si="96"/>
        <v>9.1011529541552075E-3</v>
      </c>
      <c r="AL158" s="173">
        <f t="shared" si="96"/>
        <v>-3.9576661295037965E-2</v>
      </c>
      <c r="AM158" s="173">
        <f t="shared" si="96"/>
        <v>-1.8321887945567546E-2</v>
      </c>
      <c r="AN158" s="173">
        <f t="shared" si="96"/>
        <v>1.3556666666666684E-2</v>
      </c>
      <c r="AO158" s="173">
        <f t="shared" si="96"/>
        <v>1.5686290111905456E-2</v>
      </c>
      <c r="AP158" s="173">
        <f t="shared" si="96"/>
        <v>-1.0210000000000103E-2</v>
      </c>
      <c r="AQ158" s="173">
        <f t="shared" si="115"/>
        <v>1.2427287149656362E-2</v>
      </c>
      <c r="AS158" s="177"/>
      <c r="AT158" s="177">
        <f ca="1">MAX(C$7:C158)</f>
        <v>214.50309028300615</v>
      </c>
      <c r="AU158" s="177"/>
      <c r="AV158" s="173">
        <f>MAX(E$7:E158)</f>
        <v>200.88200000000435</v>
      </c>
      <c r="AW158" s="173">
        <f>MAX(F$7:F158)</f>
        <v>200.88200000000435</v>
      </c>
      <c r="AX158" s="173">
        <f>MAX(G$7:G158)</f>
        <v>209.77582704047012</v>
      </c>
      <c r="AY158" s="173">
        <f>MAX(H$7:H158)</f>
        <v>172.7980000000037</v>
      </c>
      <c r="AZ158" s="173">
        <f>MAX(I$7:I158)</f>
        <v>208.98985959438372</v>
      </c>
      <c r="BA158" s="173">
        <f>MAX(J$7:J158)</f>
        <v>357.29847147975494</v>
      </c>
      <c r="BB158" s="173">
        <f>MAX(K$7:K158)</f>
        <v>211.39924179828981</v>
      </c>
      <c r="BC158" s="173">
        <f>MAX(L$7:L158)</f>
        <v>288.87081592863967</v>
      </c>
      <c r="BD158" s="173">
        <f>MAX(M$7:M158)</f>
        <v>328.83399893196497</v>
      </c>
      <c r="BE158" s="173">
        <f>MAX(N$7:N158)</f>
        <v>215.75753472119581</v>
      </c>
      <c r="BF158" s="173">
        <f>MAX(O$7:O158)</f>
        <v>208.63031848033012</v>
      </c>
      <c r="BG158" s="173">
        <f>MAX(P$7:P158)</f>
        <v>667.57101928567624</v>
      </c>
      <c r="BH158" s="173">
        <f>MAX(Q$7:Q158)</f>
        <v>192.28315715169629</v>
      </c>
      <c r="BI158" s="173">
        <f>MAX(R$7:R158)</f>
        <v>191.45486215488555</v>
      </c>
      <c r="BJ158" s="173">
        <f>MAX(S$7:S158)</f>
        <v>183.28069608942099</v>
      </c>
      <c r="BK158" s="173">
        <f>MAX(T$7:T158)</f>
        <v>137.93049323157109</v>
      </c>
      <c r="BL158" s="173">
        <v>226.92</v>
      </c>
      <c r="BO158" s="178"/>
      <c r="BP158" s="178">
        <f t="shared" ca="1" si="97"/>
        <v>0</v>
      </c>
      <c r="BQ158" s="178">
        <f t="shared" si="98"/>
        <v>0</v>
      </c>
      <c r="BR158" s="178">
        <f t="shared" si="99"/>
        <v>0</v>
      </c>
      <c r="BS158" s="178">
        <f t="shared" si="100"/>
        <v>0</v>
      </c>
      <c r="BT158" s="178">
        <f t="shared" si="101"/>
        <v>0</v>
      </c>
      <c r="BU158" s="178">
        <f t="shared" si="102"/>
        <v>0</v>
      </c>
      <c r="BV158" s="178">
        <f t="shared" si="103"/>
        <v>0</v>
      </c>
      <c r="BW158" s="178">
        <f t="shared" si="104"/>
        <v>-0.22092792558448007</v>
      </c>
      <c r="BX158" s="178">
        <f t="shared" si="105"/>
        <v>-0.11746800953304971</v>
      </c>
      <c r="BY158" s="178">
        <f t="shared" si="106"/>
        <v>-0.17008360664790201</v>
      </c>
      <c r="BZ158" s="178">
        <f t="shared" si="107"/>
        <v>-0.17637470673488997</v>
      </c>
      <c r="CA158" s="178">
        <f t="shared" si="108"/>
        <v>-5.4288120858210588E-2</v>
      </c>
      <c r="CB158" s="178">
        <f t="shared" si="109"/>
        <v>-0.55111824386058239</v>
      </c>
      <c r="CC158" s="178">
        <f t="shared" si="110"/>
        <v>-0.11984971197817276</v>
      </c>
      <c r="CD158" s="178">
        <f t="shared" si="111"/>
        <v>-5.6012809964831038E-2</v>
      </c>
      <c r="CE158" s="178">
        <f t="shared" si="112"/>
        <v>-1.776015963428873E-2</v>
      </c>
      <c r="CF158" s="178">
        <f t="shared" si="113"/>
        <v>-0.15642434423702972</v>
      </c>
      <c r="CG158" s="178">
        <f t="shared" si="113"/>
        <v>1.2427287149656362E-2</v>
      </c>
    </row>
    <row r="159" spans="1:85" ht="15">
      <c r="A159" s="170">
        <v>40451</v>
      </c>
      <c r="B159" s="171"/>
      <c r="C159" s="172">
        <f t="shared" ca="1" si="114"/>
        <v>219.36614049086083</v>
      </c>
      <c r="D159" s="182">
        <v>337.34647383053016</v>
      </c>
      <c r="E159" s="173">
        <v>202.39000000000436</v>
      </c>
      <c r="F159" s="173">
        <v>202.39000000000436</v>
      </c>
      <c r="G159" s="173">
        <v>213.51476262327247</v>
      </c>
      <c r="H159" s="176">
        <v>176.03400000000383</v>
      </c>
      <c r="I159" s="176">
        <v>214.60874344064666</v>
      </c>
      <c r="J159" s="176">
        <v>366.49636918775866</v>
      </c>
      <c r="K159" s="176">
        <v>174.74145584815457</v>
      </c>
      <c r="L159" s="176">
        <v>263.88611456402964</v>
      </c>
      <c r="M159" s="176">
        <v>301.79386179990354</v>
      </c>
      <c r="N159" s="176">
        <v>182.48515143637931</v>
      </c>
      <c r="O159" s="176">
        <v>197.32664921654754</v>
      </c>
      <c r="P159" s="176">
        <v>324.6688402612678</v>
      </c>
      <c r="Q159" s="173">
        <v>168.19187966779666</v>
      </c>
      <c r="R159" s="173">
        <v>185.07149202270995</v>
      </c>
      <c r="S159" s="173">
        <v>183.62977344398402</v>
      </c>
      <c r="T159" s="173">
        <v>117.34382213089154</v>
      </c>
      <c r="U159" s="173">
        <v>233.3</v>
      </c>
      <c r="X159" s="174">
        <f>SUMPRODUCT($AD$2:$AP$2,'monthly price-series'!AD159:AP159)</f>
        <v>0</v>
      </c>
      <c r="Y159" s="175">
        <f ca="1">SUMPRODUCT($AA$3:$AQ$3,'monthly price-series'!AA159:AQ159)</f>
        <v>2.2671236118037317E-2</v>
      </c>
      <c r="Z159" s="184">
        <f t="shared" si="95"/>
        <v>-1.896322673127172E-2</v>
      </c>
      <c r="AA159" s="173">
        <f t="shared" si="117"/>
        <v>7.5068945948366557E-3</v>
      </c>
      <c r="AB159" s="173">
        <f t="shared" si="117"/>
        <v>7.5068945948366557E-3</v>
      </c>
      <c r="AC159" s="173">
        <f t="shared" si="117"/>
        <v>1.7823481549573569E-2</v>
      </c>
      <c r="AD159" s="173">
        <f t="shared" si="117"/>
        <v>1.8727068600331385E-2</v>
      </c>
      <c r="AE159" s="173">
        <f t="shared" si="117"/>
        <v>2.6885916173963232E-2</v>
      </c>
      <c r="AF159" s="173">
        <f t="shared" si="117"/>
        <v>2.5742896883690948E-2</v>
      </c>
      <c r="AG159" s="173">
        <f t="shared" si="117"/>
        <v>6.0998785723270235E-2</v>
      </c>
      <c r="AH159" s="173">
        <f t="shared" si="116"/>
        <v>3.5100250473599118E-2</v>
      </c>
      <c r="AI159" s="173">
        <f t="shared" si="116"/>
        <v>0.10585795187676483</v>
      </c>
      <c r="AJ159" s="173">
        <f t="shared" si="116"/>
        <v>2.6908824638391768E-2</v>
      </c>
      <c r="AK159" s="173">
        <f t="shared" si="96"/>
        <v>1.1392906953503543E-4</v>
      </c>
      <c r="AL159" s="173">
        <f t="shared" si="96"/>
        <v>8.3455753512426317E-2</v>
      </c>
      <c r="AM159" s="173">
        <f t="shared" si="96"/>
        <v>-6.1818032018703438E-3</v>
      </c>
      <c r="AN159" s="173">
        <f t="shared" si="96"/>
        <v>2.4016666666666627E-2</v>
      </c>
      <c r="AO159" s="173">
        <f t="shared" si="96"/>
        <v>2.002032900643573E-2</v>
      </c>
      <c r="AP159" s="173">
        <f t="shared" si="96"/>
        <v>8.4999999999999538E-3</v>
      </c>
      <c r="AQ159" s="173">
        <f t="shared" si="115"/>
        <v>1.5495777835814408E-2</v>
      </c>
      <c r="AS159" s="177"/>
      <c r="AT159" s="177">
        <f ca="1">MAX(C$7:C159)</f>
        <v>219.36614049086083</v>
      </c>
      <c r="AU159" s="177"/>
      <c r="AV159" s="173">
        <f>MAX(E$7:E159)</f>
        <v>202.39000000000436</v>
      </c>
      <c r="AW159" s="173">
        <f>MAX(F$7:F159)</f>
        <v>202.39000000000436</v>
      </c>
      <c r="AX159" s="173">
        <f>MAX(G$7:G159)</f>
        <v>213.51476262327247</v>
      </c>
      <c r="AY159" s="173">
        <f>MAX(H$7:H159)</f>
        <v>176.03400000000383</v>
      </c>
      <c r="AZ159" s="173">
        <f>MAX(I$7:I159)</f>
        <v>214.60874344064666</v>
      </c>
      <c r="BA159" s="173">
        <f>MAX(J$7:J159)</f>
        <v>366.49636918775866</v>
      </c>
      <c r="BB159" s="173">
        <f>MAX(K$7:K159)</f>
        <v>211.39924179828981</v>
      </c>
      <c r="BC159" s="173">
        <f>MAX(L$7:L159)</f>
        <v>288.87081592863967</v>
      </c>
      <c r="BD159" s="173">
        <f>MAX(M$7:M159)</f>
        <v>328.83399893196497</v>
      </c>
      <c r="BE159" s="173">
        <f>MAX(N$7:N159)</f>
        <v>215.75753472119581</v>
      </c>
      <c r="BF159" s="173">
        <f>MAX(O$7:O159)</f>
        <v>208.63031848033012</v>
      </c>
      <c r="BG159" s="173">
        <f>MAX(P$7:P159)</f>
        <v>667.57101928567624</v>
      </c>
      <c r="BH159" s="173">
        <f>MAX(Q$7:Q159)</f>
        <v>192.28315715169629</v>
      </c>
      <c r="BI159" s="173">
        <f>MAX(R$7:R159)</f>
        <v>191.45486215488555</v>
      </c>
      <c r="BJ159" s="173">
        <f>MAX(S$7:S159)</f>
        <v>183.62977344398402</v>
      </c>
      <c r="BK159" s="173">
        <f>MAX(T$7:T159)</f>
        <v>137.93049323157109</v>
      </c>
      <c r="BL159" s="173">
        <v>229.74</v>
      </c>
      <c r="BO159" s="178"/>
      <c r="BP159" s="178">
        <f t="shared" ca="1" si="97"/>
        <v>0</v>
      </c>
      <c r="BQ159" s="178">
        <f t="shared" si="98"/>
        <v>0</v>
      </c>
      <c r="BR159" s="178">
        <f t="shared" si="99"/>
        <v>0</v>
      </c>
      <c r="BS159" s="178">
        <f t="shared" si="100"/>
        <v>0</v>
      </c>
      <c r="BT159" s="178">
        <f t="shared" si="101"/>
        <v>0</v>
      </c>
      <c r="BU159" s="178">
        <f t="shared" si="102"/>
        <v>0</v>
      </c>
      <c r="BV159" s="178">
        <f t="shared" si="103"/>
        <v>0</v>
      </c>
      <c r="BW159" s="178">
        <f t="shared" si="104"/>
        <v>-0.17340547505422413</v>
      </c>
      <c r="BX159" s="178">
        <f t="shared" si="105"/>
        <v>-8.6490915616695779E-2</v>
      </c>
      <c r="BY159" s="178">
        <f t="shared" si="106"/>
        <v>-8.2230357018697381E-2</v>
      </c>
      <c r="BZ159" s="178">
        <f t="shared" si="107"/>
        <v>-0.15421191815067514</v>
      </c>
      <c r="CA159" s="178">
        <f t="shared" si="108"/>
        <v>-5.4180376783771737E-2</v>
      </c>
      <c r="CB159" s="178">
        <f t="shared" si="109"/>
        <v>-0.51365647866398612</v>
      </c>
      <c r="CC159" s="178">
        <f t="shared" si="110"/>
        <v>-0.12529062784679321</v>
      </c>
      <c r="CD159" s="178">
        <f t="shared" si="111"/>
        <v>-3.3341384284153106E-2</v>
      </c>
      <c r="CE159" s="178">
        <f t="shared" si="112"/>
        <v>0</v>
      </c>
      <c r="CF159" s="178">
        <f t="shared" si="113"/>
        <v>-0.14925395116304452</v>
      </c>
      <c r="CG159" s="178">
        <f t="shared" si="113"/>
        <v>1.5495777835814408E-2</v>
      </c>
    </row>
    <row r="160" spans="1:85" ht="15">
      <c r="A160" s="170">
        <v>40480</v>
      </c>
      <c r="B160" s="171"/>
      <c r="C160" s="172">
        <f t="shared" ca="1" si="114"/>
        <v>221.66953427931739</v>
      </c>
      <c r="D160" s="182">
        <v>324.02719036665553</v>
      </c>
      <c r="E160" s="173">
        <v>202.30800000000443</v>
      </c>
      <c r="F160" s="173">
        <v>202.30800000000443</v>
      </c>
      <c r="G160" s="173">
        <v>215.32818221469506</v>
      </c>
      <c r="H160" s="176">
        <v>178.47900000000402</v>
      </c>
      <c r="I160" s="176">
        <v>219.21890511984117</v>
      </c>
      <c r="J160" s="176">
        <v>372.73455947446837</v>
      </c>
      <c r="K160" s="176">
        <v>179.43378148138623</v>
      </c>
      <c r="L160" s="176">
        <v>265.20117381554405</v>
      </c>
      <c r="M160" s="176">
        <v>313.79666131700037</v>
      </c>
      <c r="N160" s="176">
        <v>185.18813200759655</v>
      </c>
      <c r="O160" s="176">
        <v>199.24041105515107</v>
      </c>
      <c r="P160" s="176">
        <v>333.43280819780125</v>
      </c>
      <c r="Q160" s="173">
        <v>169.13524300865367</v>
      </c>
      <c r="R160" s="173">
        <v>188.58353203632757</v>
      </c>
      <c r="S160" s="173">
        <v>187.58355815102018</v>
      </c>
      <c r="T160" s="173">
        <v>117.97747877039836</v>
      </c>
      <c r="U160" s="173">
        <v>235.87</v>
      </c>
      <c r="X160" s="174">
        <f>SUMPRODUCT($AD$2:$AP$2,'monthly price-series'!AD160:AP160)</f>
        <v>0</v>
      </c>
      <c r="Y160" s="175">
        <f ca="1">SUMPRODUCT($AA$3:$AQ$3,'monthly price-series'!AA160:AQ160)</f>
        <v>1.0500224799061505E-2</v>
      </c>
      <c r="Z160" s="184">
        <f t="shared" si="95"/>
        <v>-3.948250388579938E-2</v>
      </c>
      <c r="AA160" s="173">
        <f t="shared" si="117"/>
        <v>-4.0515835762604388E-4</v>
      </c>
      <c r="AB160" s="173">
        <f t="shared" si="117"/>
        <v>-4.0515835762604388E-4</v>
      </c>
      <c r="AC160" s="173">
        <f t="shared" si="117"/>
        <v>8.4931813104754828E-3</v>
      </c>
      <c r="AD160" s="173">
        <f t="shared" si="117"/>
        <v>1.3889362282287166E-2</v>
      </c>
      <c r="AE160" s="173">
        <f t="shared" si="117"/>
        <v>2.1481704823780937E-2</v>
      </c>
      <c r="AF160" s="173">
        <f t="shared" si="117"/>
        <v>1.7021151670710933E-2</v>
      </c>
      <c r="AG160" s="173">
        <f t="shared" si="117"/>
        <v>2.6852961768323372E-2</v>
      </c>
      <c r="AH160" s="173">
        <f t="shared" si="116"/>
        <v>4.983434818793109E-3</v>
      </c>
      <c r="AI160" s="173">
        <f t="shared" si="116"/>
        <v>3.9771516377145447E-2</v>
      </c>
      <c r="AJ160" s="173">
        <f t="shared" si="116"/>
        <v>1.4812057583543132E-2</v>
      </c>
      <c r="AK160" s="173">
        <f t="shared" si="96"/>
        <v>9.6984459331864482E-3</v>
      </c>
      <c r="AL160" s="173">
        <f t="shared" si="96"/>
        <v>2.6993560359783522E-2</v>
      </c>
      <c r="AM160" s="173">
        <f t="shared" si="96"/>
        <v>5.6088518822686216E-3</v>
      </c>
      <c r="AN160" s="173">
        <f t="shared" si="96"/>
        <v>1.8976666666666645E-2</v>
      </c>
      <c r="AO160" s="173">
        <f t="shared" si="96"/>
        <v>2.1531283478069853E-2</v>
      </c>
      <c r="AP160" s="173">
        <f t="shared" si="96"/>
        <v>5.4000000000000879E-3</v>
      </c>
      <c r="AQ160" s="173">
        <f t="shared" si="115"/>
        <v>1.1015859408486896E-2</v>
      </c>
      <c r="AS160" s="177"/>
      <c r="AT160" s="177">
        <f ca="1">MAX(C$7:C160)</f>
        <v>221.66953427931739</v>
      </c>
      <c r="AU160" s="177"/>
      <c r="AV160" s="173">
        <f>MAX(E$7:E160)</f>
        <v>202.39000000000436</v>
      </c>
      <c r="AW160" s="173">
        <f>MAX(F$7:F160)</f>
        <v>202.39000000000436</v>
      </c>
      <c r="AX160" s="173">
        <f>MAX(G$7:G160)</f>
        <v>215.32818221469506</v>
      </c>
      <c r="AY160" s="173">
        <f>MAX(H$7:H160)</f>
        <v>178.47900000000402</v>
      </c>
      <c r="AZ160" s="173">
        <f>MAX(I$7:I160)</f>
        <v>219.21890511984117</v>
      </c>
      <c r="BA160" s="173">
        <f>MAX(J$7:J160)</f>
        <v>372.73455947446837</v>
      </c>
      <c r="BB160" s="173">
        <f>MAX(K$7:K160)</f>
        <v>211.39924179828981</v>
      </c>
      <c r="BC160" s="173">
        <f>MAX(L$7:L160)</f>
        <v>288.87081592863967</v>
      </c>
      <c r="BD160" s="173">
        <f>MAX(M$7:M160)</f>
        <v>328.83399893196497</v>
      </c>
      <c r="BE160" s="173">
        <f>MAX(N$7:N160)</f>
        <v>215.75753472119581</v>
      </c>
      <c r="BF160" s="173">
        <f>MAX(O$7:O160)</f>
        <v>208.63031848033012</v>
      </c>
      <c r="BG160" s="173">
        <f>MAX(P$7:P160)</f>
        <v>667.57101928567624</v>
      </c>
      <c r="BH160" s="173">
        <f>MAX(Q$7:Q160)</f>
        <v>192.28315715169629</v>
      </c>
      <c r="BI160" s="173">
        <f>MAX(R$7:R160)</f>
        <v>191.45486215488555</v>
      </c>
      <c r="BJ160" s="173">
        <f>MAX(S$7:S160)</f>
        <v>187.58355815102018</v>
      </c>
      <c r="BK160" s="173">
        <f>MAX(T$7:T160)</f>
        <v>137.93049323157109</v>
      </c>
      <c r="BL160" s="173">
        <v>233.3</v>
      </c>
      <c r="BO160" s="178"/>
      <c r="BP160" s="178">
        <f t="shared" ca="1" si="97"/>
        <v>0</v>
      </c>
      <c r="BQ160" s="178">
        <f t="shared" si="98"/>
        <v>-4.0515835762604388E-4</v>
      </c>
      <c r="BR160" s="178">
        <f t="shared" si="99"/>
        <v>-4.0515835762604388E-4</v>
      </c>
      <c r="BS160" s="178">
        <f t="shared" si="100"/>
        <v>0</v>
      </c>
      <c r="BT160" s="178">
        <f t="shared" si="101"/>
        <v>0</v>
      </c>
      <c r="BU160" s="178">
        <f t="shared" si="102"/>
        <v>0</v>
      </c>
      <c r="BV160" s="178">
        <f t="shared" si="103"/>
        <v>0</v>
      </c>
      <c r="BW160" s="178">
        <f t="shared" si="104"/>
        <v>-0.15120896387794977</v>
      </c>
      <c r="BX160" s="178">
        <f t="shared" si="105"/>
        <v>-8.1938502638296204E-2</v>
      </c>
      <c r="BY160" s="178">
        <f t="shared" si="106"/>
        <v>-4.5729266632419573E-2</v>
      </c>
      <c r="BZ160" s="178">
        <f t="shared" si="107"/>
        <v>-0.14168405637884846</v>
      </c>
      <c r="CA160" s="178">
        <f t="shared" si="108"/>
        <v>-4.5007396305462369E-2</v>
      </c>
      <c r="CB160" s="178">
        <f t="shared" si="109"/>
        <v>-0.5005283354652128</v>
      </c>
      <c r="CC160" s="178">
        <f t="shared" si="110"/>
        <v>-0.12038451253835368</v>
      </c>
      <c r="CD160" s="178">
        <f t="shared" si="111"/>
        <v>-1.4997425953252069E-2</v>
      </c>
      <c r="CE160" s="178">
        <f t="shared" si="112"/>
        <v>0</v>
      </c>
      <c r="CF160" s="178">
        <f t="shared" si="113"/>
        <v>-0.14465992249932488</v>
      </c>
      <c r="CG160" s="178">
        <f t="shared" si="113"/>
        <v>1.1015859408486896E-2</v>
      </c>
    </row>
    <row r="161" spans="1:85" ht="15">
      <c r="A161" s="170">
        <v>40512</v>
      </c>
      <c r="B161" s="171"/>
      <c r="C161" s="172">
        <f t="shared" ca="1" si="114"/>
        <v>222.2034212624842</v>
      </c>
      <c r="D161" s="182">
        <v>308.47873857129218</v>
      </c>
      <c r="E161" s="173">
        <v>203.27100000000445</v>
      </c>
      <c r="F161" s="173">
        <v>203.27100000000445</v>
      </c>
      <c r="G161" s="173">
        <v>218.99268518420115</v>
      </c>
      <c r="H161" s="176">
        <v>175.99200000000405</v>
      </c>
      <c r="I161" s="176">
        <v>216.80701318961846</v>
      </c>
      <c r="J161" s="176">
        <v>359.30804756065032</v>
      </c>
      <c r="K161" s="176">
        <v>181.45568494060058</v>
      </c>
      <c r="L161" s="176">
        <v>276.20186538586245</v>
      </c>
      <c r="M161" s="176">
        <v>322.24945779642417</v>
      </c>
      <c r="N161" s="176">
        <v>180.66667720367565</v>
      </c>
      <c r="O161" s="176">
        <v>199.91262165415642</v>
      </c>
      <c r="P161" s="176">
        <v>336.68614754194886</v>
      </c>
      <c r="Q161" s="173">
        <v>169.49820913472013</v>
      </c>
      <c r="R161" s="173">
        <v>186.22749510942037</v>
      </c>
      <c r="S161" s="173">
        <v>184.53447640363851</v>
      </c>
      <c r="T161" s="173">
        <v>117.8996136344099</v>
      </c>
      <c r="U161" s="173">
        <v>237.62</v>
      </c>
      <c r="X161" s="174">
        <f>SUMPRODUCT($AD$2:$AP$2,'monthly price-series'!AD161:AP161)</f>
        <v>0</v>
      </c>
      <c r="Y161" s="175">
        <f ca="1">SUMPRODUCT($AA$3:$AQ$3,'monthly price-series'!AA161:AQ161)</f>
        <v>2.4084815484569861E-3</v>
      </c>
      <c r="Z161" s="184">
        <f t="shared" si="95"/>
        <v>-4.7985021805637282E-2</v>
      </c>
      <c r="AA161" s="173">
        <f t="shared" si="117"/>
        <v>4.7600688059790085E-3</v>
      </c>
      <c r="AB161" s="173">
        <f t="shared" si="117"/>
        <v>4.7600688059790085E-3</v>
      </c>
      <c r="AC161" s="173">
        <f t="shared" si="117"/>
        <v>1.7018222751039435E-2</v>
      </c>
      <c r="AD161" s="173">
        <f t="shared" si="117"/>
        <v>-1.3934412451884592E-2</v>
      </c>
      <c r="AE161" s="173">
        <f t="shared" si="117"/>
        <v>-1.10022077197411E-2</v>
      </c>
      <c r="AF161" s="173">
        <f t="shared" si="117"/>
        <v>-3.602164482077691E-2</v>
      </c>
      <c r="AG161" s="173">
        <f t="shared" si="117"/>
        <v>1.1268243039419461E-2</v>
      </c>
      <c r="AH161" s="173">
        <f t="shared" si="116"/>
        <v>4.1480553845397873E-2</v>
      </c>
      <c r="AI161" s="173">
        <f t="shared" si="116"/>
        <v>2.6937177865269574E-2</v>
      </c>
      <c r="AJ161" s="173">
        <f t="shared" si="116"/>
        <v>-2.4415467421721335E-2</v>
      </c>
      <c r="AK161" s="173">
        <f t="shared" si="96"/>
        <v>3.3738667544672006E-3</v>
      </c>
      <c r="AL161" s="173">
        <f t="shared" si="96"/>
        <v>9.757106271970805E-3</v>
      </c>
      <c r="AM161" s="173">
        <f t="shared" si="96"/>
        <v>2.1460112015086207E-3</v>
      </c>
      <c r="AN161" s="173">
        <f t="shared" si="96"/>
        <v>-1.2493333333333377E-2</v>
      </c>
      <c r="AO161" s="173">
        <f t="shared" si="96"/>
        <v>-1.625452559614482E-2</v>
      </c>
      <c r="AP161" s="173">
        <f t="shared" si="96"/>
        <v>-6.5999999999998005E-4</v>
      </c>
      <c r="AQ161" s="173">
        <f t="shared" si="115"/>
        <v>7.4193411625047695E-3</v>
      </c>
      <c r="AS161" s="177"/>
      <c r="AT161" s="177">
        <f ca="1">MAX(C$7:C161)</f>
        <v>222.2034212624842</v>
      </c>
      <c r="AU161" s="177"/>
      <c r="AV161" s="173">
        <f>MAX(E$7:E161)</f>
        <v>203.27100000000445</v>
      </c>
      <c r="AW161" s="173">
        <f>MAX(F$7:F161)</f>
        <v>203.27100000000445</v>
      </c>
      <c r="AX161" s="173">
        <f>MAX(G$7:G161)</f>
        <v>218.99268518420115</v>
      </c>
      <c r="AY161" s="173">
        <f>MAX(H$7:H161)</f>
        <v>178.47900000000402</v>
      </c>
      <c r="AZ161" s="173">
        <f>MAX(I$7:I161)</f>
        <v>219.21890511984117</v>
      </c>
      <c r="BA161" s="173">
        <f>MAX(J$7:J161)</f>
        <v>372.73455947446837</v>
      </c>
      <c r="BB161" s="173">
        <f>MAX(K$7:K161)</f>
        <v>211.39924179828981</v>
      </c>
      <c r="BC161" s="173">
        <f>MAX(L$7:L161)</f>
        <v>288.87081592863967</v>
      </c>
      <c r="BD161" s="173">
        <f>MAX(M$7:M161)</f>
        <v>328.83399893196497</v>
      </c>
      <c r="BE161" s="173">
        <f>MAX(N$7:N161)</f>
        <v>215.75753472119581</v>
      </c>
      <c r="BF161" s="173">
        <f>MAX(O$7:O161)</f>
        <v>208.63031848033012</v>
      </c>
      <c r="BG161" s="173">
        <f>MAX(P$7:P161)</f>
        <v>667.57101928567624</v>
      </c>
      <c r="BH161" s="173">
        <f>MAX(Q$7:Q161)</f>
        <v>192.28315715169629</v>
      </c>
      <c r="BI161" s="173">
        <f>MAX(R$7:R161)</f>
        <v>191.45486215488555</v>
      </c>
      <c r="BJ161" s="173">
        <f>MAX(S$7:S161)</f>
        <v>187.58355815102018</v>
      </c>
      <c r="BK161" s="173">
        <f>MAX(T$7:T161)</f>
        <v>137.93049323157109</v>
      </c>
      <c r="BL161" s="173">
        <v>235.87</v>
      </c>
      <c r="BO161" s="178"/>
      <c r="BP161" s="178">
        <f t="shared" ca="1" si="97"/>
        <v>0</v>
      </c>
      <c r="BQ161" s="178">
        <f t="shared" si="98"/>
        <v>0</v>
      </c>
      <c r="BR161" s="178">
        <f t="shared" si="99"/>
        <v>0</v>
      </c>
      <c r="BS161" s="178">
        <f t="shared" si="100"/>
        <v>0</v>
      </c>
      <c r="BT161" s="178">
        <f t="shared" si="101"/>
        <v>-1.3934412451884592E-2</v>
      </c>
      <c r="BU161" s="178">
        <f t="shared" si="102"/>
        <v>-1.10022077197411E-2</v>
      </c>
      <c r="BV161" s="178">
        <f t="shared" si="103"/>
        <v>-3.602164482077691E-2</v>
      </c>
      <c r="BW161" s="178">
        <f t="shared" si="104"/>
        <v>-0.14164458019324586</v>
      </c>
      <c r="BX161" s="178">
        <f t="shared" si="105"/>
        <v>-4.3856803263597456E-2</v>
      </c>
      <c r="BY161" s="178">
        <f t="shared" si="106"/>
        <v>-2.002390615607582E-2</v>
      </c>
      <c r="BZ161" s="178">
        <f t="shared" si="107"/>
        <v>-0.16264024133787469</v>
      </c>
      <c r="CA161" s="178">
        <f t="shared" si="108"/>
        <v>-4.1785378509095299E-2</v>
      </c>
      <c r="CB161" s="178">
        <f t="shared" si="109"/>
        <v>-0.49565493735450872</v>
      </c>
      <c r="CC161" s="178">
        <f t="shared" si="110"/>
        <v>-0.11849684784924051</v>
      </c>
      <c r="CD161" s="178">
        <f t="shared" si="111"/>
        <v>-2.7303391445009484E-2</v>
      </c>
      <c r="CE161" s="178">
        <f t="shared" si="112"/>
        <v>-1.625452559614482E-2</v>
      </c>
      <c r="CF161" s="178">
        <f t="shared" si="113"/>
        <v>-0.14522444695047529</v>
      </c>
      <c r="CG161" s="178">
        <f t="shared" si="113"/>
        <v>7.4193411625047695E-3</v>
      </c>
    </row>
    <row r="162" spans="1:85" ht="15">
      <c r="A162" s="170">
        <v>40543</v>
      </c>
      <c r="B162" s="171"/>
      <c r="C162" s="172">
        <f t="shared" ca="1" si="114"/>
        <v>225.28631748406301</v>
      </c>
      <c r="D162" s="182">
        <v>300.42101714173674</v>
      </c>
      <c r="E162" s="173">
        <v>201.8890000000045</v>
      </c>
      <c r="F162" s="173">
        <v>201.8890000000045</v>
      </c>
      <c r="G162" s="173">
        <v>217.89729659620411</v>
      </c>
      <c r="H162" s="176">
        <v>179.31400000000409</v>
      </c>
      <c r="I162" s="176">
        <v>219.76315416253007</v>
      </c>
      <c r="J162" s="176">
        <v>361.20101328370623</v>
      </c>
      <c r="K162" s="176">
        <v>192.75452448786299</v>
      </c>
      <c r="L162" s="176">
        <v>288.26163244112348</v>
      </c>
      <c r="M162" s="176">
        <v>349.25712504963178</v>
      </c>
      <c r="N162" s="176">
        <v>186.70285953806214</v>
      </c>
      <c r="O162" s="176">
        <v>203.59603020314196</v>
      </c>
      <c r="P162" s="176">
        <v>369.48897306474714</v>
      </c>
      <c r="Q162" s="173">
        <v>171.97666210598786</v>
      </c>
      <c r="R162" s="173">
        <v>191.82673512904361</v>
      </c>
      <c r="S162" s="173">
        <v>190.89877514908275</v>
      </c>
      <c r="T162" s="173">
        <v>118.60701131621636</v>
      </c>
      <c r="U162" s="173">
        <v>239.08</v>
      </c>
      <c r="X162" s="174">
        <f>SUMPRODUCT($AD$2:$AP$2,'monthly price-series'!AD162:AP162)</f>
        <v>0</v>
      </c>
      <c r="Y162" s="175">
        <f ca="1">SUMPRODUCT($AA$3:$AQ$3,'monthly price-series'!AA162:AQ162)</f>
        <v>1.3874206814921247E-2</v>
      </c>
      <c r="Z162" s="184">
        <f t="shared" si="95"/>
        <v>-2.6120832401203661E-2</v>
      </c>
      <c r="AA162" s="173">
        <f t="shared" si="117"/>
        <v>-6.7988055354670264E-3</v>
      </c>
      <c r="AB162" s="173">
        <f t="shared" si="117"/>
        <v>-6.7988055354670264E-3</v>
      </c>
      <c r="AC162" s="173">
        <f t="shared" si="117"/>
        <v>-5.001941444188752E-3</v>
      </c>
      <c r="AD162" s="173">
        <f t="shared" si="117"/>
        <v>1.8875857993544902E-2</v>
      </c>
      <c r="AE162" s="173">
        <f t="shared" si="117"/>
        <v>1.3634895520313193E-2</v>
      </c>
      <c r="AF162" s="173">
        <f t="shared" si="117"/>
        <v>5.2683643906872996E-3</v>
      </c>
      <c r="AG162" s="173">
        <f t="shared" si="117"/>
        <v>6.2267762792668012E-2</v>
      </c>
      <c r="AH162" s="173">
        <f t="shared" si="116"/>
        <v>4.3662873306134886E-2</v>
      </c>
      <c r="AI162" s="173">
        <f t="shared" si="116"/>
        <v>8.3809814414860143E-2</v>
      </c>
      <c r="AJ162" s="173">
        <f t="shared" si="116"/>
        <v>3.3410601378258423E-2</v>
      </c>
      <c r="AK162" s="173">
        <f t="shared" si="96"/>
        <v>1.8425092515457778E-2</v>
      </c>
      <c r="AL162" s="173">
        <f t="shared" si="96"/>
        <v>9.7428497615011836E-2</v>
      </c>
      <c r="AM162" s="173">
        <f t="shared" si="96"/>
        <v>1.4622295916399982E-2</v>
      </c>
      <c r="AN162" s="173">
        <f t="shared" si="96"/>
        <v>3.0066666666666662E-2</v>
      </c>
      <c r="AO162" s="173">
        <f t="shared" si="96"/>
        <v>3.4488399509278685E-2</v>
      </c>
      <c r="AP162" s="173">
        <f t="shared" si="96"/>
        <v>5.9999999999999637E-3</v>
      </c>
      <c r="AQ162" s="173">
        <f t="shared" si="115"/>
        <v>6.1442639508459216E-3</v>
      </c>
      <c r="AS162" s="177"/>
      <c r="AT162" s="177">
        <f ca="1">MAX(C$7:C162)</f>
        <v>225.28631748406301</v>
      </c>
      <c r="AU162" s="177"/>
      <c r="AV162" s="173">
        <f>MAX(E$7:E162)</f>
        <v>203.27100000000445</v>
      </c>
      <c r="AW162" s="173">
        <f>MAX(F$7:F162)</f>
        <v>203.27100000000445</v>
      </c>
      <c r="AX162" s="173">
        <f>MAX(G$7:G162)</f>
        <v>218.99268518420115</v>
      </c>
      <c r="AY162" s="173">
        <f>MAX(H$7:H162)</f>
        <v>179.31400000000409</v>
      </c>
      <c r="AZ162" s="173">
        <f>MAX(I$7:I162)</f>
        <v>219.76315416253007</v>
      </c>
      <c r="BA162" s="173">
        <f>MAX(J$7:J162)</f>
        <v>372.73455947446837</v>
      </c>
      <c r="BB162" s="173">
        <f>MAX(K$7:K162)</f>
        <v>211.39924179828981</v>
      </c>
      <c r="BC162" s="173">
        <f>MAX(L$7:L162)</f>
        <v>288.87081592863967</v>
      </c>
      <c r="BD162" s="173">
        <f>MAX(M$7:M162)</f>
        <v>349.25712504963178</v>
      </c>
      <c r="BE162" s="173">
        <f>MAX(N$7:N162)</f>
        <v>215.75753472119581</v>
      </c>
      <c r="BF162" s="173">
        <f>MAX(O$7:O162)</f>
        <v>208.63031848033012</v>
      </c>
      <c r="BG162" s="173">
        <f>MAX(P$7:P162)</f>
        <v>667.57101928567624</v>
      </c>
      <c r="BH162" s="173">
        <f>MAX(Q$7:Q162)</f>
        <v>192.28315715169629</v>
      </c>
      <c r="BI162" s="173">
        <f>MAX(R$7:R162)</f>
        <v>191.82673512904361</v>
      </c>
      <c r="BJ162" s="173">
        <f>MAX(S$7:S162)</f>
        <v>190.89877514908275</v>
      </c>
      <c r="BK162" s="173">
        <f>MAX(T$7:T162)</f>
        <v>137.93049323157109</v>
      </c>
      <c r="BL162" s="173">
        <v>237.62</v>
      </c>
      <c r="BO162" s="178"/>
      <c r="BP162" s="178">
        <f t="shared" ca="1" si="97"/>
        <v>0</v>
      </c>
      <c r="BQ162" s="178">
        <f t="shared" si="98"/>
        <v>-6.7988055354670264E-3</v>
      </c>
      <c r="BR162" s="178">
        <f t="shared" si="99"/>
        <v>-6.7988055354670264E-3</v>
      </c>
      <c r="BS162" s="178">
        <f t="shared" si="100"/>
        <v>-5.001941444188752E-3</v>
      </c>
      <c r="BT162" s="178">
        <f t="shared" si="101"/>
        <v>0</v>
      </c>
      <c r="BU162" s="178">
        <f t="shared" si="102"/>
        <v>0</v>
      </c>
      <c r="BV162" s="178">
        <f t="shared" si="103"/>
        <v>-3.0943055580957377E-2</v>
      </c>
      <c r="BW162" s="178">
        <f t="shared" si="104"/>
        <v>-8.8196708520917919E-2</v>
      </c>
      <c r="BX162" s="178">
        <f t="shared" si="105"/>
        <v>-2.1088440019731126E-3</v>
      </c>
      <c r="BY162" s="178">
        <f t="shared" si="106"/>
        <v>0</v>
      </c>
      <c r="BZ162" s="178">
        <f t="shared" si="107"/>
        <v>-0.13466354823101973</v>
      </c>
      <c r="CA162" s="178">
        <f t="shared" si="108"/>
        <v>-2.4130185458461021E-2</v>
      </c>
      <c r="CB162" s="178">
        <f t="shared" si="109"/>
        <v>-0.44651735562140948</v>
      </c>
      <c r="CC162" s="178">
        <f t="shared" si="110"/>
        <v>-0.10560724790725276</v>
      </c>
      <c r="CD162" s="178">
        <f t="shared" si="111"/>
        <v>0</v>
      </c>
      <c r="CE162" s="178">
        <f t="shared" si="112"/>
        <v>0</v>
      </c>
      <c r="CF162" s="178">
        <f t="shared" si="113"/>
        <v>-0.14009579363217819</v>
      </c>
      <c r="CG162" s="178">
        <f t="shared" si="113"/>
        <v>6.1442639508459216E-3</v>
      </c>
    </row>
    <row r="163" spans="1:85" ht="15">
      <c r="A163" s="170">
        <v>40574</v>
      </c>
      <c r="B163" s="171"/>
      <c r="C163" s="172">
        <f t="shared" ca="1" si="114"/>
        <v>226.02895622118311</v>
      </c>
      <c r="D163" s="182">
        <v>302.85953184754504</v>
      </c>
      <c r="E163" s="173">
        <v>202.53500000000457</v>
      </c>
      <c r="F163" s="173">
        <v>202.53500000000457</v>
      </c>
      <c r="G163" s="173">
        <v>220.57983167411555</v>
      </c>
      <c r="H163" s="176">
        <v>183.16900000000425</v>
      </c>
      <c r="I163" s="176">
        <v>223.95138987377661</v>
      </c>
      <c r="J163" s="176">
        <v>358.84464467695915</v>
      </c>
      <c r="K163" s="176">
        <v>195.02445148582905</v>
      </c>
      <c r="L163" s="176">
        <v>274.01266769727579</v>
      </c>
      <c r="M163" s="176">
        <v>349.51643596204605</v>
      </c>
      <c r="N163" s="176">
        <v>185.83763971977058</v>
      </c>
      <c r="O163" s="176">
        <v>202.71132738781589</v>
      </c>
      <c r="P163" s="176">
        <v>383.18227518199592</v>
      </c>
      <c r="Q163" s="173">
        <v>173.70042440456996</v>
      </c>
      <c r="R163" s="173">
        <v>189.80424191833305</v>
      </c>
      <c r="S163" s="173">
        <v>189.77022422148039</v>
      </c>
      <c r="T163" s="173">
        <v>119.08618364193387</v>
      </c>
      <c r="U163" s="173">
        <v>243.09</v>
      </c>
      <c r="X163" s="174">
        <f>SUMPRODUCT($AD$2:$AP$2,'monthly price-series'!AD163:AP163)</f>
        <v>0</v>
      </c>
      <c r="Y163" s="175">
        <f ca="1">SUMPRODUCT($AA$3:$AQ$3,'monthly price-series'!AA163:AQ163)</f>
        <v>3.2964218396115273E-3</v>
      </c>
      <c r="Z163" s="184">
        <f t="shared" si="95"/>
        <v>8.1169910447970624E-3</v>
      </c>
      <c r="AA163" s="173">
        <f t="shared" si="117"/>
        <v>3.1997780958846565E-3</v>
      </c>
      <c r="AB163" s="173">
        <f t="shared" si="117"/>
        <v>3.1997780958846565E-3</v>
      </c>
      <c r="AC163" s="173">
        <f t="shared" si="117"/>
        <v>1.2311006698181174E-2</v>
      </c>
      <c r="AD163" s="173">
        <f t="shared" si="117"/>
        <v>2.1498600220842056E-2</v>
      </c>
      <c r="AE163" s="173">
        <f t="shared" si="117"/>
        <v>1.9057952308734357E-2</v>
      </c>
      <c r="AF163" s="173">
        <f t="shared" si="117"/>
        <v>-6.5237043089252551E-3</v>
      </c>
      <c r="AG163" s="173">
        <f t="shared" si="117"/>
        <v>1.1776257932191787E-2</v>
      </c>
      <c r="AH163" s="173">
        <f t="shared" si="116"/>
        <v>-4.9430666936773136E-2</v>
      </c>
      <c r="AI163" s="173">
        <f t="shared" si="116"/>
        <v>7.4246420134568326E-4</v>
      </c>
      <c r="AJ163" s="173">
        <f t="shared" si="116"/>
        <v>-4.6342076411270824E-3</v>
      </c>
      <c r="AK163" s="173">
        <f t="shared" si="96"/>
        <v>-4.345383426402517E-3</v>
      </c>
      <c r="AL163" s="173">
        <f t="shared" si="96"/>
        <v>3.7060110356390098E-2</v>
      </c>
      <c r="AM163" s="173">
        <f t="shared" si="96"/>
        <v>1.0023233835761744E-2</v>
      </c>
      <c r="AN163" s="173">
        <f t="shared" si="96"/>
        <v>-1.054333333333341E-2</v>
      </c>
      <c r="AO163" s="173">
        <f t="shared" si="96"/>
        <v>-5.911776682281056E-3</v>
      </c>
      <c r="AP163" s="173">
        <f t="shared" si="96"/>
        <v>4.0399999999999959E-3</v>
      </c>
      <c r="AQ163" s="173">
        <f t="shared" si="115"/>
        <v>1.6772628408900748E-2</v>
      </c>
      <c r="AS163" s="177"/>
      <c r="AT163" s="177">
        <f ca="1">MAX(C$7:C163)</f>
        <v>226.02895622118311</v>
      </c>
      <c r="AU163" s="177"/>
      <c r="AV163" s="173">
        <f>MAX(E$7:E163)</f>
        <v>203.27100000000445</v>
      </c>
      <c r="AW163" s="173">
        <f>MAX(F$7:F163)</f>
        <v>203.27100000000445</v>
      </c>
      <c r="AX163" s="173">
        <f>MAX(G$7:G163)</f>
        <v>220.57983167411555</v>
      </c>
      <c r="AY163" s="173">
        <f>MAX(H$7:H163)</f>
        <v>183.16900000000425</v>
      </c>
      <c r="AZ163" s="173">
        <f>MAX(I$7:I163)</f>
        <v>223.95138987377661</v>
      </c>
      <c r="BA163" s="173">
        <f>MAX(J$7:J163)</f>
        <v>372.73455947446837</v>
      </c>
      <c r="BB163" s="173">
        <f>MAX(K$7:K163)</f>
        <v>211.39924179828981</v>
      </c>
      <c r="BC163" s="173">
        <f>MAX(L$7:L163)</f>
        <v>288.87081592863967</v>
      </c>
      <c r="BD163" s="173">
        <f>MAX(M$7:M163)</f>
        <v>349.51643596204605</v>
      </c>
      <c r="BE163" s="173">
        <f>MAX(N$7:N163)</f>
        <v>215.75753472119581</v>
      </c>
      <c r="BF163" s="173">
        <f>MAX(O$7:O163)</f>
        <v>208.63031848033012</v>
      </c>
      <c r="BG163" s="173">
        <f>MAX(P$7:P163)</f>
        <v>667.57101928567624</v>
      </c>
      <c r="BH163" s="173">
        <f>MAX(Q$7:Q163)</f>
        <v>192.28315715169629</v>
      </c>
      <c r="BI163" s="173">
        <f>MAX(R$7:R163)</f>
        <v>191.82673512904361</v>
      </c>
      <c r="BJ163" s="173">
        <f>MAX(S$7:S163)</f>
        <v>190.89877514908275</v>
      </c>
      <c r="BK163" s="173">
        <f>MAX(T$7:T163)</f>
        <v>137.93049323157109</v>
      </c>
      <c r="BL163" s="173">
        <v>239.08</v>
      </c>
      <c r="BO163" s="178"/>
      <c r="BP163" s="178">
        <f t="shared" ca="1" si="97"/>
        <v>0</v>
      </c>
      <c r="BQ163" s="178">
        <f t="shared" si="98"/>
        <v>-3.6207821086129363E-3</v>
      </c>
      <c r="BR163" s="178">
        <f t="shared" si="99"/>
        <v>-3.6207821086129363E-3</v>
      </c>
      <c r="BS163" s="178">
        <f t="shared" si="100"/>
        <v>0</v>
      </c>
      <c r="BT163" s="178">
        <f t="shared" si="101"/>
        <v>0</v>
      </c>
      <c r="BU163" s="178">
        <f t="shared" si="102"/>
        <v>0</v>
      </c>
      <c r="BV163" s="178">
        <f t="shared" si="103"/>
        <v>-3.7264896544857824E-2</v>
      </c>
      <c r="BW163" s="178">
        <f t="shared" si="104"/>
        <v>-7.7459077777038796E-2</v>
      </c>
      <c r="BX163" s="178">
        <f t="shared" si="105"/>
        <v>-5.1435269373263107E-2</v>
      </c>
      <c r="BY163" s="178">
        <f t="shared" si="106"/>
        <v>0</v>
      </c>
      <c r="BZ163" s="178">
        <f t="shared" si="107"/>
        <v>-0.13867369702795335</v>
      </c>
      <c r="CA163" s="178">
        <f t="shared" si="108"/>
        <v>-2.8370713976896323E-2</v>
      </c>
      <c r="CB163" s="178">
        <f t="shared" si="109"/>
        <v>-0.42600522774039229</v>
      </c>
      <c r="CC163" s="178">
        <f t="shared" si="110"/>
        <v>-9.6642540212016667E-2</v>
      </c>
      <c r="CD163" s="178">
        <f t="shared" si="111"/>
        <v>-1.054333333333341E-2</v>
      </c>
      <c r="CE163" s="178">
        <f t="shared" si="112"/>
        <v>-5.911776682281056E-3</v>
      </c>
      <c r="CF163" s="178">
        <f t="shared" si="113"/>
        <v>-0.13662178063845218</v>
      </c>
      <c r="CG163" s="178">
        <f t="shared" si="113"/>
        <v>1.6772628408900748E-2</v>
      </c>
    </row>
    <row r="164" spans="1:85" ht="15">
      <c r="A164" s="170">
        <v>40602</v>
      </c>
      <c r="B164" s="171"/>
      <c r="C164" s="172">
        <f t="shared" ca="1" si="114"/>
        <v>228.42030464988881</v>
      </c>
      <c r="D164" s="182">
        <v>292.82740015259395</v>
      </c>
      <c r="E164" s="173">
        <v>204.93600000000464</v>
      </c>
      <c r="F164" s="173">
        <v>204.93600000000464</v>
      </c>
      <c r="G164" s="173">
        <v>221.59009554075692</v>
      </c>
      <c r="H164" s="176">
        <v>185.70300000000429</v>
      </c>
      <c r="I164" s="176">
        <v>226.76216139554666</v>
      </c>
      <c r="J164" s="176">
        <v>360.72679316024085</v>
      </c>
      <c r="K164" s="176">
        <v>201.29811783819125</v>
      </c>
      <c r="L164" s="176">
        <v>269.60711757293961</v>
      </c>
      <c r="M164" s="176">
        <v>366.1311527184165</v>
      </c>
      <c r="N164" s="176">
        <v>189.88631996688187</v>
      </c>
      <c r="O164" s="176">
        <v>206.54576507855364</v>
      </c>
      <c r="P164" s="176">
        <v>401.12284522685064</v>
      </c>
      <c r="Q164" s="173">
        <v>173.81632955407017</v>
      </c>
      <c r="R164" s="173">
        <v>191.59156519639734</v>
      </c>
      <c r="S164" s="173">
        <v>191.59780867914034</v>
      </c>
      <c r="T164" s="173">
        <v>119.25647688454184</v>
      </c>
      <c r="U164" s="173">
        <v>245.36</v>
      </c>
      <c r="X164" s="174">
        <f>SUMPRODUCT($AD$2:$AP$2,'monthly price-series'!AD164:AP164)</f>
        <v>0</v>
      </c>
      <c r="Y164" s="175">
        <f ca="1">SUMPRODUCT($AA$3:$AQ$3,'monthly price-series'!AA164:AQ164)</f>
        <v>1.0579832197984336E-2</v>
      </c>
      <c r="Z164" s="184">
        <f t="shared" si="95"/>
        <v>-3.312470185023305E-2</v>
      </c>
      <c r="AA164" s="173">
        <f t="shared" si="117"/>
        <v>1.185474115584967E-2</v>
      </c>
      <c r="AB164" s="173">
        <f t="shared" si="117"/>
        <v>1.185474115584967E-2</v>
      </c>
      <c r="AC164" s="173">
        <f t="shared" si="117"/>
        <v>4.58003734509114E-3</v>
      </c>
      <c r="AD164" s="173">
        <f t="shared" si="117"/>
        <v>1.3834218672373545E-2</v>
      </c>
      <c r="AE164" s="173">
        <f t="shared" si="117"/>
        <v>1.2550810795835008E-2</v>
      </c>
      <c r="AF164" s="173">
        <f t="shared" si="117"/>
        <v>5.245023190957895E-3</v>
      </c>
      <c r="AG164" s="173">
        <f t="shared" si="117"/>
        <v>3.2168614266391407E-2</v>
      </c>
      <c r="AH164" s="173">
        <f t="shared" si="116"/>
        <v>-1.6077906767446769E-2</v>
      </c>
      <c r="AI164" s="173">
        <f t="shared" si="116"/>
        <v>4.7536295998894446E-2</v>
      </c>
      <c r="AJ164" s="173">
        <f t="shared" si="116"/>
        <v>2.1786115305900369E-2</v>
      </c>
      <c r="AK164" s="173">
        <f t="shared" si="96"/>
        <v>1.8915754438339441E-2</v>
      </c>
      <c r="AL164" s="173">
        <f t="shared" si="96"/>
        <v>4.6819937160020482E-2</v>
      </c>
      <c r="AM164" s="173">
        <f t="shared" si="96"/>
        <v>6.6727038749341179E-4</v>
      </c>
      <c r="AN164" s="173">
        <f t="shared" si="96"/>
        <v>9.4166666666666114E-3</v>
      </c>
      <c r="AO164" s="173">
        <f t="shared" si="96"/>
        <v>9.6305121899786707E-3</v>
      </c>
      <c r="AP164" s="173">
        <f t="shared" si="96"/>
        <v>1.430000000000025E-3</v>
      </c>
      <c r="AQ164" s="173">
        <f t="shared" si="115"/>
        <v>9.3381052285162296E-3</v>
      </c>
      <c r="AS164" s="177"/>
      <c r="AT164" s="177">
        <f ca="1">MAX(C$7:C164)</f>
        <v>228.42030464988881</v>
      </c>
      <c r="AU164" s="177"/>
      <c r="AV164" s="173">
        <f>MAX(E$7:E164)</f>
        <v>204.93600000000464</v>
      </c>
      <c r="AW164" s="173">
        <f>MAX(F$7:F164)</f>
        <v>204.93600000000464</v>
      </c>
      <c r="AX164" s="173">
        <f>MAX(G$7:G164)</f>
        <v>221.59009554075692</v>
      </c>
      <c r="AY164" s="173">
        <f>MAX(H$7:H164)</f>
        <v>185.70300000000429</v>
      </c>
      <c r="AZ164" s="173">
        <f>MAX(I$7:I164)</f>
        <v>226.76216139554666</v>
      </c>
      <c r="BA164" s="173">
        <f>MAX(J$7:J164)</f>
        <v>372.73455947446837</v>
      </c>
      <c r="BB164" s="173">
        <f>MAX(K$7:K164)</f>
        <v>211.39924179828981</v>
      </c>
      <c r="BC164" s="173">
        <f>MAX(L$7:L164)</f>
        <v>288.87081592863967</v>
      </c>
      <c r="BD164" s="173">
        <f>MAX(M$7:M164)</f>
        <v>366.1311527184165</v>
      </c>
      <c r="BE164" s="173">
        <f>MAX(N$7:N164)</f>
        <v>215.75753472119581</v>
      </c>
      <c r="BF164" s="173">
        <f>MAX(O$7:O164)</f>
        <v>208.63031848033012</v>
      </c>
      <c r="BG164" s="173">
        <f>MAX(P$7:P164)</f>
        <v>667.57101928567624</v>
      </c>
      <c r="BH164" s="173">
        <f>MAX(Q$7:Q164)</f>
        <v>192.28315715169629</v>
      </c>
      <c r="BI164" s="173">
        <f>MAX(R$7:R164)</f>
        <v>191.82673512904361</v>
      </c>
      <c r="BJ164" s="173">
        <f>MAX(S$7:S164)</f>
        <v>191.59780867914034</v>
      </c>
      <c r="BK164" s="173">
        <f>MAX(T$7:T164)</f>
        <v>137.93049323157109</v>
      </c>
      <c r="BL164" s="173">
        <v>243.09</v>
      </c>
      <c r="BO164" s="178"/>
      <c r="BP164" s="178">
        <f t="shared" ca="1" si="97"/>
        <v>0</v>
      </c>
      <c r="BQ164" s="178">
        <f t="shared" si="98"/>
        <v>0</v>
      </c>
      <c r="BR164" s="178">
        <f t="shared" si="99"/>
        <v>0</v>
      </c>
      <c r="BS164" s="178">
        <f t="shared" si="100"/>
        <v>0</v>
      </c>
      <c r="BT164" s="178">
        <f t="shared" si="101"/>
        <v>0</v>
      </c>
      <c r="BU164" s="178">
        <f t="shared" si="102"/>
        <v>0</v>
      </c>
      <c r="BV164" s="178">
        <f t="shared" si="103"/>
        <v>-3.2215328600486356E-2</v>
      </c>
      <c r="BW164" s="178">
        <f t="shared" si="104"/>
        <v>-4.778221470508736E-2</v>
      </c>
      <c r="BX164" s="178">
        <f t="shared" si="105"/>
        <v>-6.6686204675168045E-2</v>
      </c>
      <c r="BY164" s="178">
        <f t="shared" si="106"/>
        <v>0</v>
      </c>
      <c r="BZ164" s="178">
        <f t="shared" si="107"/>
        <v>-0.11990874287539946</v>
      </c>
      <c r="CA164" s="178">
        <f t="shared" si="108"/>
        <v>-9.9916129973842156E-3</v>
      </c>
      <c r="CB164" s="178">
        <f t="shared" si="109"/>
        <v>-0.39913082857301718</v>
      </c>
      <c r="CC164" s="178">
        <f t="shared" si="110"/>
        <v>-9.6039756529778877E-2</v>
      </c>
      <c r="CD164" s="178">
        <f t="shared" si="111"/>
        <v>-1.2259497222223545E-3</v>
      </c>
      <c r="CE164" s="178">
        <f t="shared" si="112"/>
        <v>0</v>
      </c>
      <c r="CF164" s="178">
        <f t="shared" si="113"/>
        <v>-0.13538714978476515</v>
      </c>
      <c r="CG164" s="178">
        <f t="shared" si="113"/>
        <v>9.3381052285162296E-3</v>
      </c>
    </row>
    <row r="165" spans="1:85" ht="15">
      <c r="A165" s="170">
        <v>40633</v>
      </c>
      <c r="B165" s="171"/>
      <c r="C165" s="172">
        <f t="shared" ca="1" si="114"/>
        <v>229.58385709448513</v>
      </c>
      <c r="D165" s="182">
        <v>297.06730997020611</v>
      </c>
      <c r="E165" s="173">
        <v>206.42300000000463</v>
      </c>
      <c r="F165" s="173">
        <v>206.42300000000463</v>
      </c>
      <c r="G165" s="173">
        <v>222.59433958402334</v>
      </c>
      <c r="H165" s="176">
        <v>184.49800000000431</v>
      </c>
      <c r="I165" s="176">
        <v>227.76911076443034</v>
      </c>
      <c r="J165" s="176">
        <v>366.00739650846606</v>
      </c>
      <c r="K165" s="176">
        <v>197.31143956794284</v>
      </c>
      <c r="L165" s="176">
        <v>277.45208287998423</v>
      </c>
      <c r="M165" s="176">
        <v>372.23466113059078</v>
      </c>
      <c r="N165" s="176">
        <v>189.30394626128805</v>
      </c>
      <c r="O165" s="176">
        <v>203.98770696387334</v>
      </c>
      <c r="P165" s="176">
        <v>417.18163372735643</v>
      </c>
      <c r="Q165" s="173">
        <v>176.41853088044337</v>
      </c>
      <c r="R165" s="173">
        <v>188.86266266944997</v>
      </c>
      <c r="S165" s="173">
        <v>189.27528221639827</v>
      </c>
      <c r="T165" s="173">
        <v>119.35068950128064</v>
      </c>
      <c r="U165" s="173">
        <v>244.6</v>
      </c>
      <c r="X165" s="174">
        <f>SUMPRODUCT($AD$2:$AP$2,'monthly price-series'!AD165:AP165)</f>
        <v>0</v>
      </c>
      <c r="Y165" s="175">
        <f ca="1">SUMPRODUCT($AA$3:$AQ$3,'monthly price-series'!AA165:AQ165)</f>
        <v>5.0939098710150888E-3</v>
      </c>
      <c r="Z165" s="184">
        <f t="shared" si="95"/>
        <v>1.447921135591382E-2</v>
      </c>
      <c r="AA165" s="173">
        <f t="shared" si="117"/>
        <v>7.2559238006009736E-3</v>
      </c>
      <c r="AB165" s="173">
        <f t="shared" si="117"/>
        <v>7.2559238006009736E-3</v>
      </c>
      <c r="AC165" s="173">
        <f t="shared" si="117"/>
        <v>4.531989757104081E-3</v>
      </c>
      <c r="AD165" s="173">
        <f t="shared" si="117"/>
        <v>-6.4888558612405623E-3</v>
      </c>
      <c r="AE165" s="173">
        <f t="shared" si="117"/>
        <v>4.4405528801043474E-3</v>
      </c>
      <c r="AF165" s="173">
        <f t="shared" si="117"/>
        <v>1.463878882398259E-2</v>
      </c>
      <c r="AG165" s="173">
        <f t="shared" si="117"/>
        <v>-1.980484623037063E-2</v>
      </c>
      <c r="AH165" s="173">
        <f t="shared" si="116"/>
        <v>2.9097767809940098E-2</v>
      </c>
      <c r="AI165" s="173">
        <f t="shared" si="116"/>
        <v>1.6670278851874575E-2</v>
      </c>
      <c r="AJ165" s="173">
        <f t="shared" si="116"/>
        <v>-3.0669597772782992E-3</v>
      </c>
      <c r="AK165" s="173">
        <f t="shared" si="96"/>
        <v>-1.2384945843394196E-2</v>
      </c>
      <c r="AL165" s="173">
        <f t="shared" si="96"/>
        <v>4.0034589631572623E-2</v>
      </c>
      <c r="AM165" s="173">
        <f t="shared" si="96"/>
        <v>1.4970983066143514E-2</v>
      </c>
      <c r="AN165" s="173">
        <f t="shared" si="96"/>
        <v>-1.4243333333333399E-2</v>
      </c>
      <c r="AO165" s="173">
        <f t="shared" si="96"/>
        <v>-1.2121884267640552E-2</v>
      </c>
      <c r="AP165" s="173">
        <f t="shared" si="96"/>
        <v>7.9000000000010941E-4</v>
      </c>
      <c r="AQ165" s="173">
        <f t="shared" si="115"/>
        <v>-3.0974894033258039E-3</v>
      </c>
      <c r="AS165" s="177"/>
      <c r="AT165" s="177">
        <f ca="1">MAX(C$7:C165)</f>
        <v>229.58385709448513</v>
      </c>
      <c r="AU165" s="177"/>
      <c r="AV165" s="173">
        <f>MAX(E$7:E165)</f>
        <v>206.42300000000463</v>
      </c>
      <c r="AW165" s="173">
        <f>MAX(F$7:F165)</f>
        <v>206.42300000000463</v>
      </c>
      <c r="AX165" s="173">
        <f>MAX(G$7:G165)</f>
        <v>222.59433958402334</v>
      </c>
      <c r="AY165" s="173">
        <f>MAX(H$7:H165)</f>
        <v>185.70300000000429</v>
      </c>
      <c r="AZ165" s="173">
        <f>MAX(I$7:I165)</f>
        <v>227.76911076443034</v>
      </c>
      <c r="BA165" s="173">
        <f>MAX(J$7:J165)</f>
        <v>372.73455947446837</v>
      </c>
      <c r="BB165" s="173">
        <f>MAX(K$7:K165)</f>
        <v>211.39924179828981</v>
      </c>
      <c r="BC165" s="173">
        <f>MAX(L$7:L165)</f>
        <v>288.87081592863967</v>
      </c>
      <c r="BD165" s="173">
        <f>MAX(M$7:M165)</f>
        <v>372.23466113059078</v>
      </c>
      <c r="BE165" s="173">
        <f>MAX(N$7:N165)</f>
        <v>215.75753472119581</v>
      </c>
      <c r="BF165" s="173">
        <f>MAX(O$7:O165)</f>
        <v>208.63031848033012</v>
      </c>
      <c r="BG165" s="173">
        <f>MAX(P$7:P165)</f>
        <v>667.57101928567624</v>
      </c>
      <c r="BH165" s="173">
        <f>MAX(Q$7:Q165)</f>
        <v>192.28315715169629</v>
      </c>
      <c r="BI165" s="173">
        <f>MAX(R$7:R165)</f>
        <v>191.82673512904361</v>
      </c>
      <c r="BJ165" s="173">
        <f>MAX(S$7:S165)</f>
        <v>191.59780867914034</v>
      </c>
      <c r="BK165" s="173">
        <f>MAX(T$7:T165)</f>
        <v>137.93049323157109</v>
      </c>
      <c r="BL165" s="173">
        <v>245.36</v>
      </c>
      <c r="BO165" s="178"/>
      <c r="BP165" s="178">
        <f t="shared" ca="1" si="97"/>
        <v>0</v>
      </c>
      <c r="BQ165" s="178">
        <f t="shared" si="98"/>
        <v>0</v>
      </c>
      <c r="BR165" s="178">
        <f t="shared" si="99"/>
        <v>0</v>
      </c>
      <c r="BS165" s="178">
        <f t="shared" si="100"/>
        <v>0</v>
      </c>
      <c r="BT165" s="178">
        <f t="shared" si="101"/>
        <v>-6.4888558612405623E-3</v>
      </c>
      <c r="BU165" s="178">
        <f t="shared" si="102"/>
        <v>0</v>
      </c>
      <c r="BV165" s="178">
        <f t="shared" si="103"/>
        <v>-1.8048133168781493E-2</v>
      </c>
      <c r="BW165" s="178">
        <f t="shared" si="104"/>
        <v>-6.6640741520677185E-2</v>
      </c>
      <c r="BX165" s="178">
        <f t="shared" si="105"/>
        <v>-3.9528856564992124E-2</v>
      </c>
      <c r="BY165" s="178">
        <f t="shared" si="106"/>
        <v>0</v>
      </c>
      <c r="BZ165" s="178">
        <f t="shared" si="107"/>
        <v>-0.1226079473613349</v>
      </c>
      <c r="CA165" s="178">
        <f t="shared" si="108"/>
        <v>-2.2252813254917656E-2</v>
      </c>
      <c r="CB165" s="178">
        <f t="shared" si="109"/>
        <v>-0.37507527787267486</v>
      </c>
      <c r="CC165" s="178">
        <f t="shared" si="110"/>
        <v>-8.2506583032319225E-2</v>
      </c>
      <c r="CD165" s="178">
        <f t="shared" si="111"/>
        <v>-1.5451821445012233E-2</v>
      </c>
      <c r="CE165" s="178">
        <f t="shared" si="112"/>
        <v>-1.2121884267640552E-2</v>
      </c>
      <c r="CF165" s="178">
        <f t="shared" si="113"/>
        <v>-0.13470410563309501</v>
      </c>
      <c r="CG165" s="178">
        <f t="shared" si="113"/>
        <v>-3.0974894033258039E-3</v>
      </c>
    </row>
    <row r="166" spans="1:85" ht="15">
      <c r="A166" s="170">
        <v>40662</v>
      </c>
      <c r="B166" s="171"/>
      <c r="C166" s="172">
        <f t="shared" ca="1" si="114"/>
        <v>231.02183220375642</v>
      </c>
      <c r="D166" s="182">
        <v>305.97810722792059</v>
      </c>
      <c r="E166" s="173">
        <v>203.79200000000458</v>
      </c>
      <c r="F166" s="173">
        <v>203.79200000000458</v>
      </c>
      <c r="G166" s="173">
        <v>224.52577008264197</v>
      </c>
      <c r="H166" s="176">
        <v>187.02600000000442</v>
      </c>
      <c r="I166" s="176">
        <v>230.93000992766963</v>
      </c>
      <c r="J166" s="176">
        <v>373.89233590819219</v>
      </c>
      <c r="K166" s="176">
        <v>202.15076811051432</v>
      </c>
      <c r="L166" s="176">
        <v>274.13836329038884</v>
      </c>
      <c r="M166" s="176">
        <v>383.92515912814338</v>
      </c>
      <c r="N166" s="176">
        <v>192.13144739524654</v>
      </c>
      <c r="O166" s="176">
        <v>204.91004929832042</v>
      </c>
      <c r="P166" s="176">
        <v>436.06309454438531</v>
      </c>
      <c r="Q166" s="173">
        <v>177.51440099695853</v>
      </c>
      <c r="R166" s="173">
        <v>192.71105419244446</v>
      </c>
      <c r="S166" s="173">
        <v>194.73046649776623</v>
      </c>
      <c r="T166" s="173">
        <v>119.38410769434101</v>
      </c>
      <c r="U166" s="173">
        <v>246.86</v>
      </c>
      <c r="X166" s="174">
        <f>SUMPRODUCT($AD$2:$AP$2,'monthly price-series'!AD166:AP166)</f>
        <v>0</v>
      </c>
      <c r="Y166" s="175">
        <f ca="1">SUMPRODUCT($AA$3:$AQ$3,'monthly price-series'!AA166:AQ166)</f>
        <v>6.2633981651395625E-3</v>
      </c>
      <c r="Z166" s="184">
        <f t="shared" si="95"/>
        <v>2.9995886314815898E-2</v>
      </c>
      <c r="AA166" s="173">
        <f t="shared" si="117"/>
        <v>-1.2745672720578608E-2</v>
      </c>
      <c r="AB166" s="173">
        <f t="shared" si="117"/>
        <v>-1.2745672720578608E-2</v>
      </c>
      <c r="AC166" s="173">
        <f t="shared" si="117"/>
        <v>8.676907518079818E-3</v>
      </c>
      <c r="AD166" s="173">
        <f t="shared" si="117"/>
        <v>1.3702045550629526E-2</v>
      </c>
      <c r="AE166" s="173">
        <f t="shared" si="117"/>
        <v>1.3877646326276636E-2</v>
      </c>
      <c r="AF166" s="173">
        <f t="shared" si="117"/>
        <v>2.1543114906815142E-2</v>
      </c>
      <c r="AG166" s="173">
        <f t="shared" si="117"/>
        <v>2.4526345523443863E-2</v>
      </c>
      <c r="AH166" s="173">
        <f t="shared" si="116"/>
        <v>-1.1943394171702036E-2</v>
      </c>
      <c r="AI166" s="173">
        <f t="shared" si="116"/>
        <v>3.1406258519948063E-2</v>
      </c>
      <c r="AJ166" s="173">
        <f t="shared" si="116"/>
        <v>1.4936303176986149E-2</v>
      </c>
      <c r="AK166" s="173">
        <f t="shared" si="96"/>
        <v>4.5215584221966329E-3</v>
      </c>
      <c r="AL166" s="173">
        <f t="shared" si="96"/>
        <v>4.5259568711906936E-2</v>
      </c>
      <c r="AM166" s="173">
        <f t="shared" si="96"/>
        <v>6.2117630786632924E-3</v>
      </c>
      <c r="AN166" s="173">
        <f t="shared" si="96"/>
        <v>2.0376666666666654E-2</v>
      </c>
      <c r="AO166" s="173">
        <f t="shared" si="96"/>
        <v>2.8821429916723384E-2</v>
      </c>
      <c r="AP166" s="173">
        <f t="shared" si="96"/>
        <v>2.800000000001001E-4</v>
      </c>
      <c r="AQ166" s="173">
        <f t="shared" si="115"/>
        <v>9.2395748160262452E-3</v>
      </c>
      <c r="AS166" s="177"/>
      <c r="AT166" s="177">
        <f ca="1">MAX(C$7:C166)</f>
        <v>231.02183220375642</v>
      </c>
      <c r="AU166" s="177"/>
      <c r="AV166" s="173">
        <f>MAX(E$7:E166)</f>
        <v>206.42300000000463</v>
      </c>
      <c r="AW166" s="173">
        <f>MAX(F$7:F166)</f>
        <v>206.42300000000463</v>
      </c>
      <c r="AX166" s="173">
        <f>MAX(G$7:G166)</f>
        <v>224.52577008264197</v>
      </c>
      <c r="AY166" s="173">
        <f>MAX(H$7:H166)</f>
        <v>187.02600000000442</v>
      </c>
      <c r="AZ166" s="173">
        <f>MAX(I$7:I166)</f>
        <v>230.93000992766963</v>
      </c>
      <c r="BA166" s="173">
        <f>MAX(J$7:J166)</f>
        <v>373.89233590819219</v>
      </c>
      <c r="BB166" s="173">
        <f>MAX(K$7:K166)</f>
        <v>211.39924179828981</v>
      </c>
      <c r="BC166" s="173">
        <f>MAX(L$7:L166)</f>
        <v>288.87081592863967</v>
      </c>
      <c r="BD166" s="173">
        <f>MAX(M$7:M166)</f>
        <v>383.92515912814338</v>
      </c>
      <c r="BE166" s="173">
        <f>MAX(N$7:N166)</f>
        <v>215.75753472119581</v>
      </c>
      <c r="BF166" s="173">
        <f>MAX(O$7:O166)</f>
        <v>208.63031848033012</v>
      </c>
      <c r="BG166" s="173">
        <f>MAX(P$7:P166)</f>
        <v>667.57101928567624</v>
      </c>
      <c r="BH166" s="173">
        <f>MAX(Q$7:Q166)</f>
        <v>192.28315715169629</v>
      </c>
      <c r="BI166" s="173">
        <f>MAX(R$7:R166)</f>
        <v>192.71105419244446</v>
      </c>
      <c r="BJ166" s="173">
        <f>MAX(S$7:S166)</f>
        <v>194.73046649776623</v>
      </c>
      <c r="BK166" s="173">
        <f>MAX(T$7:T166)</f>
        <v>137.93049323157109</v>
      </c>
      <c r="BL166" s="173">
        <v>244.6</v>
      </c>
      <c r="BO166" s="178"/>
      <c r="BP166" s="178">
        <f t="shared" ca="1" si="97"/>
        <v>0</v>
      </c>
      <c r="BQ166" s="178">
        <f t="shared" si="98"/>
        <v>-1.2745672720578608E-2</v>
      </c>
      <c r="BR166" s="178">
        <f t="shared" si="99"/>
        <v>-1.2745672720578608E-2</v>
      </c>
      <c r="BS166" s="178">
        <f t="shared" si="100"/>
        <v>0</v>
      </c>
      <c r="BT166" s="178">
        <f t="shared" si="101"/>
        <v>0</v>
      </c>
      <c r="BU166" s="178">
        <f t="shared" si="102"/>
        <v>0</v>
      </c>
      <c r="BV166" s="178">
        <f t="shared" si="103"/>
        <v>0</v>
      </c>
      <c r="BW166" s="178">
        <f t="shared" si="104"/>
        <v>-4.3748849849707956E-2</v>
      </c>
      <c r="BX166" s="178">
        <f t="shared" si="105"/>
        <v>-5.100014202158179E-2</v>
      </c>
      <c r="BY166" s="178">
        <f t="shared" si="106"/>
        <v>0</v>
      </c>
      <c r="BZ166" s="178">
        <f t="shared" si="107"/>
        <v>-0.1095029536580456</v>
      </c>
      <c r="CA166" s="178">
        <f t="shared" si="108"/>
        <v>-1.7831872227911362E-2</v>
      </c>
      <c r="CB166" s="178">
        <f t="shared" si="109"/>
        <v>-0.34679145447178383</v>
      </c>
      <c r="CC166" s="178">
        <f t="shared" si="110"/>
        <v>-7.6807331299882764E-2</v>
      </c>
      <c r="CD166" s="178">
        <f t="shared" si="111"/>
        <v>0</v>
      </c>
      <c r="CE166" s="178">
        <f t="shared" si="112"/>
        <v>0</v>
      </c>
      <c r="CF166" s="178">
        <f t="shared" si="113"/>
        <v>-0.13446182278267221</v>
      </c>
      <c r="CG166" s="178">
        <f t="shared" si="113"/>
        <v>9.2395748160262452E-3</v>
      </c>
    </row>
    <row r="167" spans="1:85" ht="15">
      <c r="A167" s="170">
        <v>40694</v>
      </c>
      <c r="B167" s="171"/>
      <c r="C167" s="172">
        <f t="shared" ca="1" si="114"/>
        <v>232.7027664325193</v>
      </c>
      <c r="D167" s="182">
        <v>296.20997961262111</v>
      </c>
      <c r="E167" s="173">
        <v>208.1160000000047</v>
      </c>
      <c r="F167" s="173">
        <v>208.1160000000047</v>
      </c>
      <c r="G167" s="173">
        <v>225.25388318252016</v>
      </c>
      <c r="H167" s="176">
        <v>188.3970000000044</v>
      </c>
      <c r="I167" s="176">
        <v>232.34913487448569</v>
      </c>
      <c r="J167" s="176">
        <v>377.19812094405376</v>
      </c>
      <c r="K167" s="176">
        <v>201.07428569016091</v>
      </c>
      <c r="L167" s="176">
        <v>275.08508652587466</v>
      </c>
      <c r="M167" s="176">
        <v>380.62463869935556</v>
      </c>
      <c r="N167" s="176">
        <v>194.90711354066269</v>
      </c>
      <c r="O167" s="176">
        <v>209.2745166237701</v>
      </c>
      <c r="P167" s="176">
        <v>405.97262269064004</v>
      </c>
      <c r="Q167" s="173">
        <v>178.9052627909611</v>
      </c>
      <c r="R167" s="173">
        <v>187.63440265483482</v>
      </c>
      <c r="S167" s="173">
        <v>189.26777014431391</v>
      </c>
      <c r="T167" s="173">
        <v>118.51499139032622</v>
      </c>
      <c r="U167" s="173">
        <v>247.39</v>
      </c>
      <c r="X167" s="174">
        <f>SUMPRODUCT($AD$2:$AP$2,'monthly price-series'!AD167:AP167)</f>
        <v>0</v>
      </c>
      <c r="Y167" s="175">
        <f ca="1">SUMPRODUCT($AA$3:$AQ$3,'monthly price-series'!AA167:AQ167)</f>
        <v>7.2760838779961246E-3</v>
      </c>
      <c r="Z167" s="184">
        <f t="shared" si="95"/>
        <v>-3.192426969300545E-2</v>
      </c>
      <c r="AA167" s="173">
        <f t="shared" si="117"/>
        <v>2.1217712177121914E-2</v>
      </c>
      <c r="AB167" s="173">
        <f t="shared" si="117"/>
        <v>2.1217712177121914E-2</v>
      </c>
      <c r="AC167" s="173">
        <f t="shared" si="117"/>
        <v>3.2428932305195394E-3</v>
      </c>
      <c r="AD167" s="173">
        <f t="shared" si="117"/>
        <v>7.3305315838436821E-3</v>
      </c>
      <c r="AE167" s="173">
        <f t="shared" si="117"/>
        <v>6.1452599740525011E-3</v>
      </c>
      <c r="AF167" s="173">
        <f t="shared" si="117"/>
        <v>8.8415426538009691E-3</v>
      </c>
      <c r="AG167" s="173">
        <f t="shared" si="117"/>
        <v>-5.3251463272447706E-3</v>
      </c>
      <c r="AH167" s="173">
        <f t="shared" si="116"/>
        <v>3.4534503822180344E-3</v>
      </c>
      <c r="AI167" s="173">
        <f t="shared" si="116"/>
        <v>-8.5967807795742802E-3</v>
      </c>
      <c r="AJ167" s="173">
        <f t="shared" si="116"/>
        <v>1.4446703978168359E-2</v>
      </c>
      <c r="AK167" s="173">
        <f t="shared" si="96"/>
        <v>2.1299430361737048E-2</v>
      </c>
      <c r="AL167" s="173">
        <f t="shared" si="96"/>
        <v>-6.900485785247408E-2</v>
      </c>
      <c r="AM167" s="173">
        <f t="shared" si="96"/>
        <v>7.8352054041317207E-3</v>
      </c>
      <c r="AN167" s="173">
        <f t="shared" si="96"/>
        <v>-2.6343333333333441E-2</v>
      </c>
      <c r="AO167" s="173">
        <f t="shared" si="96"/>
        <v>-2.8052602408339521E-2</v>
      </c>
      <c r="AP167" s="173">
        <f t="shared" si="96"/>
        <v>-7.279999999999941E-3</v>
      </c>
      <c r="AQ167" s="173">
        <f t="shared" si="115"/>
        <v>2.1469658915983661E-3</v>
      </c>
      <c r="AS167" s="177"/>
      <c r="AT167" s="177">
        <f ca="1">MAX(C$7:C167)</f>
        <v>232.7027664325193</v>
      </c>
      <c r="AU167" s="177"/>
      <c r="AV167" s="173">
        <f>MAX(E$7:E167)</f>
        <v>208.1160000000047</v>
      </c>
      <c r="AW167" s="173">
        <f>MAX(F$7:F167)</f>
        <v>208.1160000000047</v>
      </c>
      <c r="AX167" s="173">
        <f>MAX(G$7:G167)</f>
        <v>225.25388318252016</v>
      </c>
      <c r="AY167" s="173">
        <f>MAX(H$7:H167)</f>
        <v>188.3970000000044</v>
      </c>
      <c r="AZ167" s="173">
        <f>MAX(I$7:I167)</f>
        <v>232.34913487448569</v>
      </c>
      <c r="BA167" s="173">
        <f>MAX(J$7:J167)</f>
        <v>377.19812094405376</v>
      </c>
      <c r="BB167" s="173">
        <f>MAX(K$7:K167)</f>
        <v>211.39924179828981</v>
      </c>
      <c r="BC167" s="173">
        <f>MAX(L$7:L167)</f>
        <v>288.87081592863967</v>
      </c>
      <c r="BD167" s="173">
        <f>MAX(M$7:M167)</f>
        <v>383.92515912814338</v>
      </c>
      <c r="BE167" s="173">
        <f>MAX(N$7:N167)</f>
        <v>215.75753472119581</v>
      </c>
      <c r="BF167" s="173">
        <f>MAX(O$7:O167)</f>
        <v>209.2745166237701</v>
      </c>
      <c r="BG167" s="173">
        <f>MAX(P$7:P167)</f>
        <v>667.57101928567624</v>
      </c>
      <c r="BH167" s="173">
        <f>MAX(Q$7:Q167)</f>
        <v>192.28315715169629</v>
      </c>
      <c r="BI167" s="173">
        <f>MAX(R$7:R167)</f>
        <v>192.71105419244446</v>
      </c>
      <c r="BJ167" s="173">
        <f>MAX(S$7:S167)</f>
        <v>194.73046649776623</v>
      </c>
      <c r="BK167" s="173">
        <f>MAX(T$7:T167)</f>
        <v>137.93049323157109</v>
      </c>
      <c r="BL167" s="173">
        <v>246.86</v>
      </c>
      <c r="BO167" s="178"/>
      <c r="BP167" s="178">
        <f t="shared" ca="1" si="97"/>
        <v>0</v>
      </c>
      <c r="BQ167" s="178">
        <f t="shared" si="98"/>
        <v>0</v>
      </c>
      <c r="BR167" s="178">
        <f t="shared" si="99"/>
        <v>0</v>
      </c>
      <c r="BS167" s="178">
        <f t="shared" si="100"/>
        <v>0</v>
      </c>
      <c r="BT167" s="178">
        <f t="shared" si="101"/>
        <v>0</v>
      </c>
      <c r="BU167" s="178">
        <f t="shared" si="102"/>
        <v>0</v>
      </c>
      <c r="BV167" s="178">
        <f t="shared" si="103"/>
        <v>0</v>
      </c>
      <c r="BW167" s="178">
        <f t="shared" si="104"/>
        <v>-4.8841027149854374E-2</v>
      </c>
      <c r="BX167" s="178">
        <f t="shared" si="105"/>
        <v>-4.7722818099321357E-2</v>
      </c>
      <c r="BY167" s="178">
        <f t="shared" si="106"/>
        <v>-8.5967807795742802E-3</v>
      </c>
      <c r="BZ167" s="178">
        <f t="shared" si="107"/>
        <v>-9.6638206436110125E-2</v>
      </c>
      <c r="CA167" s="178">
        <f t="shared" si="108"/>
        <v>0</v>
      </c>
      <c r="CB167" s="178">
        <f t="shared" si="109"/>
        <v>-0.39186601730397974</v>
      </c>
      <c r="CC167" s="178">
        <f t="shared" si="110"/>
        <v>-6.9573927113028816E-2</v>
      </c>
      <c r="CD167" s="178">
        <f t="shared" si="111"/>
        <v>-2.6343333333333441E-2</v>
      </c>
      <c r="CE167" s="178">
        <f t="shared" si="112"/>
        <v>-2.8052602408339521E-2</v>
      </c>
      <c r="CF167" s="178">
        <f t="shared" si="113"/>
        <v>-0.14076294071281431</v>
      </c>
      <c r="CG167" s="178">
        <f t="shared" si="113"/>
        <v>2.1469658915983661E-3</v>
      </c>
    </row>
    <row r="168" spans="1:85" ht="15">
      <c r="A168" s="170">
        <v>40724</v>
      </c>
      <c r="B168" s="171"/>
      <c r="C168" s="172">
        <f t="shared" ca="1" si="114"/>
        <v>231.6160370276707</v>
      </c>
      <c r="D168" s="182">
        <v>315.62226320796941</v>
      </c>
      <c r="E168" s="173">
        <v>206.45200000000466</v>
      </c>
      <c r="F168" s="173">
        <v>206.45200000000466</v>
      </c>
      <c r="G168" s="173">
        <v>228.69013998763194</v>
      </c>
      <c r="H168" s="176">
        <v>186.35800000000441</v>
      </c>
      <c r="I168" s="176">
        <v>230.33346333853336</v>
      </c>
      <c r="J168" s="176">
        <v>380.42847797080492</v>
      </c>
      <c r="K168" s="176">
        <v>197.04456613124526</v>
      </c>
      <c r="L168" s="176">
        <v>268.16627838210184</v>
      </c>
      <c r="M168" s="176">
        <v>371.65809349008714</v>
      </c>
      <c r="N168" s="176">
        <v>193.43799796258409</v>
      </c>
      <c r="O168" s="176">
        <v>206.66527747231012</v>
      </c>
      <c r="P168" s="176">
        <v>384.77128800805804</v>
      </c>
      <c r="Q168" s="173">
        <v>178.34273065560481</v>
      </c>
      <c r="R168" s="173">
        <v>183.74223969576468</v>
      </c>
      <c r="S168" s="173">
        <v>185.85609179005374</v>
      </c>
      <c r="T168" s="173">
        <v>117.99115512838098</v>
      </c>
      <c r="U168" s="173">
        <v>247.53</v>
      </c>
      <c r="X168" s="174">
        <f>SUMPRODUCT($AD$2:$AP$2,'monthly price-series'!AD168:AP168)</f>
        <v>0</v>
      </c>
      <c r="Y168" s="175">
        <f ca="1">SUMPRODUCT($AA$3:$AQ$3,'monthly price-series'!AA168:AQ168)</f>
        <v>-4.6700321681123228E-3</v>
      </c>
      <c r="Z168" s="184">
        <f t="shared" si="95"/>
        <v>6.5535548872240515E-2</v>
      </c>
      <c r="AA168" s="173">
        <f t="shared" si="117"/>
        <v>-7.9955409483173159E-3</v>
      </c>
      <c r="AB168" s="173">
        <f t="shared" si="117"/>
        <v>-7.9955409483173159E-3</v>
      </c>
      <c r="AC168" s="173">
        <f t="shared" si="117"/>
        <v>1.5255039143220584E-2</v>
      </c>
      <c r="AD168" s="173">
        <f t="shared" si="117"/>
        <v>-1.0822889961092479E-2</v>
      </c>
      <c r="AE168" s="173">
        <f t="shared" si="117"/>
        <v>-8.6751841664535635E-3</v>
      </c>
      <c r="AF168" s="173">
        <f t="shared" si="117"/>
        <v>8.5640856817266412E-3</v>
      </c>
      <c r="AG168" s="173">
        <f t="shared" si="117"/>
        <v>-2.0040949269490949E-2</v>
      </c>
      <c r="AH168" s="173">
        <f t="shared" si="116"/>
        <v>-2.5151520321048136E-2</v>
      </c>
      <c r="AI168" s="173">
        <f t="shared" si="116"/>
        <v>-2.3557448198593452E-2</v>
      </c>
      <c r="AJ168" s="173">
        <f t="shared" si="116"/>
        <v>-7.5375164681821876E-3</v>
      </c>
      <c r="AK168" s="173">
        <f t="shared" si="96"/>
        <v>-1.2468021398662774E-2</v>
      </c>
      <c r="AL168" s="173">
        <f t="shared" si="96"/>
        <v>-5.2223557692307444E-2</v>
      </c>
      <c r="AM168" s="173">
        <f t="shared" si="96"/>
        <v>-3.1443017750325979E-3</v>
      </c>
      <c r="AN168" s="173">
        <f t="shared" si="96"/>
        <v>-2.0743333333333391E-2</v>
      </c>
      <c r="AO168" s="173">
        <f t="shared" si="96"/>
        <v>-1.8025669936613191E-2</v>
      </c>
      <c r="AP168" s="173">
        <f t="shared" si="96"/>
        <v>-4.4199999999999387E-3</v>
      </c>
      <c r="AQ168" s="173">
        <f t="shared" si="115"/>
        <v>5.6590808035900716E-4</v>
      </c>
      <c r="AS168" s="177"/>
      <c r="AT168" s="177">
        <f ca="1">MAX(C$7:C168)</f>
        <v>232.7027664325193</v>
      </c>
      <c r="AU168" s="177"/>
      <c r="AV168" s="173">
        <f>MAX(E$7:E168)</f>
        <v>208.1160000000047</v>
      </c>
      <c r="AW168" s="173">
        <f>MAX(F$7:F168)</f>
        <v>208.1160000000047</v>
      </c>
      <c r="AX168" s="173">
        <f>MAX(G$7:G168)</f>
        <v>228.69013998763194</v>
      </c>
      <c r="AY168" s="173">
        <f>MAX(H$7:H168)</f>
        <v>188.3970000000044</v>
      </c>
      <c r="AZ168" s="173">
        <f>MAX(I$7:I168)</f>
        <v>232.34913487448569</v>
      </c>
      <c r="BA168" s="173">
        <f>MAX(J$7:J168)</f>
        <v>380.42847797080492</v>
      </c>
      <c r="BB168" s="173">
        <f>MAX(K$7:K168)</f>
        <v>211.39924179828981</v>
      </c>
      <c r="BC168" s="173">
        <f>MAX(L$7:L168)</f>
        <v>288.87081592863967</v>
      </c>
      <c r="BD168" s="173">
        <f>MAX(M$7:M168)</f>
        <v>383.92515912814338</v>
      </c>
      <c r="BE168" s="173">
        <f>MAX(N$7:N168)</f>
        <v>215.75753472119581</v>
      </c>
      <c r="BF168" s="173">
        <f>MAX(O$7:O168)</f>
        <v>209.2745166237701</v>
      </c>
      <c r="BG168" s="173">
        <f>MAX(P$7:P168)</f>
        <v>667.57101928567624</v>
      </c>
      <c r="BH168" s="173">
        <f>MAX(Q$7:Q168)</f>
        <v>192.28315715169629</v>
      </c>
      <c r="BI168" s="173">
        <f>MAX(R$7:R168)</f>
        <v>192.71105419244446</v>
      </c>
      <c r="BJ168" s="173">
        <f>MAX(S$7:S168)</f>
        <v>194.73046649776623</v>
      </c>
      <c r="BK168" s="173">
        <f>MAX(T$7:T168)</f>
        <v>137.93049323157109</v>
      </c>
      <c r="BL168" s="173">
        <v>247.39</v>
      </c>
      <c r="BO168" s="178"/>
      <c r="BP168" s="178">
        <f t="shared" ref="BP168:BP174" ca="1" si="118">(C168-AT168)/AT168</f>
        <v>-4.6700321681123393E-3</v>
      </c>
      <c r="BQ168" s="178">
        <f t="shared" ref="BQ168:BQ174" si="119">(E168-AV168)/AV168</f>
        <v>-7.9955409483173159E-3</v>
      </c>
      <c r="BR168" s="178">
        <f t="shared" ref="BR168:BR174" si="120">(F168-AW168)/AW168</f>
        <v>-7.9955409483173159E-3</v>
      </c>
      <c r="BS168" s="178">
        <f t="shared" ref="BS168:BS174" si="121">(G168-AX168)/AX168</f>
        <v>0</v>
      </c>
      <c r="BT168" s="178">
        <f t="shared" ref="BT168:BT174" si="122">(H168-AY168)/AY168</f>
        <v>-1.0822889961092479E-2</v>
      </c>
      <c r="BU168" s="178">
        <f t="shared" ref="BU168:BU174" si="123">(I168-AZ168)/AZ168</f>
        <v>-8.6751841664535635E-3</v>
      </c>
      <c r="BV168" s="178">
        <f t="shared" ref="BV168:BV174" si="124">(J168-BA168)/BA168</f>
        <v>0</v>
      </c>
      <c r="BW168" s="178">
        <f t="shared" ref="BW168:BW174" si="125">(K168-BB168)/BB168</f>
        <v>-6.7903155871965257E-2</v>
      </c>
      <c r="BX168" s="178">
        <f t="shared" ref="BX168:BX174" si="126">(L168-BC168)/BC168</f>
        <v>-7.1674036991166729E-2</v>
      </c>
      <c r="BY168" s="178">
        <f t="shared" ref="BY168:BY174" si="127">(M168-BD168)/BD168</f>
        <v>-3.1951710760278251E-2</v>
      </c>
      <c r="BZ168" s="178">
        <f t="shared" ref="BZ168:BZ174" si="128">(N168-BE168)/BE168</f>
        <v>-0.10344731083182454</v>
      </c>
      <c r="CA168" s="178">
        <f t="shared" ref="CA168:CA174" si="129">(O168-BF168)/BF168</f>
        <v>-1.2468021398662774E-2</v>
      </c>
      <c r="CB168" s="178">
        <f t="shared" ref="CB168:CB174" si="130">(P168-BG168)/BG168</f>
        <v>-0.42362493743395807</v>
      </c>
      <c r="CC168" s="178">
        <f t="shared" ref="CC168:CC174" si="131">(Q168-BH168)/BH168</f>
        <v>-7.2499467465543935E-2</v>
      </c>
      <c r="CD168" s="178">
        <f t="shared" ref="CD168:CD174" si="132">(R168-BI168)/BI168</f>
        <v>-4.6540218122222386E-2</v>
      </c>
      <c r="CE168" s="178">
        <f t="shared" ref="CE168:CE174" si="133">(S168-BJ168)/BJ168</f>
        <v>-4.5572605393076948E-2</v>
      </c>
      <c r="CF168" s="178">
        <f t="shared" ref="CF168:CG174" si="134">(T168-BK168)/BK168</f>
        <v>-0.1445607685148636</v>
      </c>
      <c r="CG168" s="178">
        <f t="shared" si="134"/>
        <v>5.6590808035900716E-4</v>
      </c>
    </row>
    <row r="169" spans="1:85" ht="15">
      <c r="A169" s="170">
        <v>40753</v>
      </c>
      <c r="B169" s="171"/>
      <c r="C169" s="172">
        <f t="shared" ca="1" si="114"/>
        <v>232.8884300399429</v>
      </c>
      <c r="D169" s="182">
        <v>330.40846776049983</v>
      </c>
      <c r="E169" s="173">
        <v>208.04600000000471</v>
      </c>
      <c r="F169" s="173">
        <v>208.04600000000471</v>
      </c>
      <c r="G169" s="173">
        <v>231.97564004482618</v>
      </c>
      <c r="H169" s="176">
        <v>186.15400000000443</v>
      </c>
      <c r="I169" s="176">
        <v>233.41901857892472</v>
      </c>
      <c r="J169" s="176">
        <v>386.91201890110227</v>
      </c>
      <c r="K169" s="176">
        <v>193.7320061872777</v>
      </c>
      <c r="L169" s="176">
        <v>269.08892373821925</v>
      </c>
      <c r="M169" s="176">
        <v>359.59278326786233</v>
      </c>
      <c r="N169" s="176">
        <v>192.05728807220768</v>
      </c>
      <c r="O169" s="176">
        <v>207.03816852777064</v>
      </c>
      <c r="P169" s="176">
        <v>394.87393030139424</v>
      </c>
      <c r="Q169" s="173">
        <v>179.74056418792318</v>
      </c>
      <c r="R169" s="173">
        <v>186.17253705280734</v>
      </c>
      <c r="S169" s="173">
        <v>188.31759907208905</v>
      </c>
      <c r="T169" s="173">
        <v>117.29972695932867</v>
      </c>
      <c r="U169" s="173">
        <v>248.9</v>
      </c>
      <c r="X169" s="174">
        <f>SUMPRODUCT($AD$2:$AP$2,'monthly price-series'!AD169:AP169)</f>
        <v>0</v>
      </c>
      <c r="Y169" s="175">
        <f ca="1">SUMPRODUCT($AA$3:$AQ$3,'monthly price-series'!AA169:AQ169)</f>
        <v>5.4935445256762173E-3</v>
      </c>
      <c r="Z169" s="184">
        <f t="shared" si="95"/>
        <v>4.6847786978789628E-2</v>
      </c>
      <c r="AA169" s="173">
        <f t="shared" si="117"/>
        <v>7.720923023269404E-3</v>
      </c>
      <c r="AB169" s="173">
        <f t="shared" si="117"/>
        <v>7.720923023269404E-3</v>
      </c>
      <c r="AC169" s="173">
        <f t="shared" si="117"/>
        <v>1.4366601277046436E-2</v>
      </c>
      <c r="AD169" s="173">
        <f t="shared" si="117"/>
        <v>-1.09466725335094E-3</v>
      </c>
      <c r="AE169" s="173">
        <f t="shared" si="117"/>
        <v>1.3396035450812254E-2</v>
      </c>
      <c r="AF169" s="173">
        <f t="shared" si="117"/>
        <v>1.7042732880777962E-2</v>
      </c>
      <c r="AG169" s="173">
        <f t="shared" si="117"/>
        <v>-1.6811221994120679E-2</v>
      </c>
      <c r="AH169" s="173">
        <f t="shared" si="116"/>
        <v>3.440571878328285E-3</v>
      </c>
      <c r="AI169" s="173">
        <f t="shared" si="116"/>
        <v>-3.2463466916392111E-2</v>
      </c>
      <c r="AJ169" s="173">
        <f t="shared" si="116"/>
        <v>-7.1377387324049616E-3</v>
      </c>
      <c r="AK169" s="173">
        <f t="shared" si="96"/>
        <v>1.804323687178051E-3</v>
      </c>
      <c r="AL169" s="173">
        <f t="shared" si="96"/>
        <v>2.6256227032004087E-2</v>
      </c>
      <c r="AM169" s="173">
        <f t="shared" si="96"/>
        <v>7.8379058522867959E-3</v>
      </c>
      <c r="AN169" s="173">
        <f t="shared" si="96"/>
        <v>1.3226666666666742E-2</v>
      </c>
      <c r="AO169" s="173">
        <f t="shared" si="96"/>
        <v>1.3244157123544138E-2</v>
      </c>
      <c r="AP169" s="173">
        <f t="shared" si="96"/>
        <v>-5.860000000000024E-3</v>
      </c>
      <c r="AQ169" s="173">
        <f t="shared" si="115"/>
        <v>5.5346826647275265E-3</v>
      </c>
      <c r="AS169" s="177"/>
      <c r="AT169" s="177">
        <f ca="1">MAX(C$7:C169)</f>
        <v>232.8884300399429</v>
      </c>
      <c r="AU169" s="177"/>
      <c r="AV169" s="173">
        <f>MAX(E$7:E169)</f>
        <v>208.1160000000047</v>
      </c>
      <c r="AW169" s="173">
        <f>MAX(F$7:F169)</f>
        <v>208.1160000000047</v>
      </c>
      <c r="AX169" s="173">
        <f>MAX(G$7:G169)</f>
        <v>231.97564004482618</v>
      </c>
      <c r="AY169" s="173">
        <f>MAX(H$7:H169)</f>
        <v>188.3970000000044</v>
      </c>
      <c r="AZ169" s="173">
        <f>MAX(I$7:I169)</f>
        <v>233.41901857892472</v>
      </c>
      <c r="BA169" s="173">
        <f>MAX(J$7:J169)</f>
        <v>386.91201890110227</v>
      </c>
      <c r="BB169" s="173">
        <f>MAX(K$7:K169)</f>
        <v>211.39924179828981</v>
      </c>
      <c r="BC169" s="173">
        <f>MAX(L$7:L169)</f>
        <v>288.87081592863967</v>
      </c>
      <c r="BD169" s="173">
        <f>MAX(M$7:M169)</f>
        <v>383.92515912814338</v>
      </c>
      <c r="BE169" s="173">
        <f>MAX(N$7:N169)</f>
        <v>215.75753472119581</v>
      </c>
      <c r="BF169" s="173">
        <f>MAX(O$7:O169)</f>
        <v>209.2745166237701</v>
      </c>
      <c r="BG169" s="173">
        <f>MAX(P$7:P169)</f>
        <v>667.57101928567624</v>
      </c>
      <c r="BH169" s="173">
        <f>MAX(Q$7:Q169)</f>
        <v>192.28315715169629</v>
      </c>
      <c r="BI169" s="173">
        <f>MAX(R$7:R169)</f>
        <v>192.71105419244446</v>
      </c>
      <c r="BJ169" s="173">
        <f>MAX(S$7:S169)</f>
        <v>194.73046649776623</v>
      </c>
      <c r="BK169" s="173">
        <f>MAX(T$7:T169)</f>
        <v>137.93049323157109</v>
      </c>
      <c r="BL169" s="173">
        <v>247.53</v>
      </c>
      <c r="BO169" s="178"/>
      <c r="BP169" s="178">
        <f t="shared" ca="1" si="118"/>
        <v>0</v>
      </c>
      <c r="BQ169" s="178">
        <f t="shared" si="119"/>
        <v>-3.3635088123926848E-4</v>
      </c>
      <c r="BR169" s="178">
        <f t="shared" si="120"/>
        <v>-3.3635088123926848E-4</v>
      </c>
      <c r="BS169" s="178">
        <f t="shared" si="121"/>
        <v>0</v>
      </c>
      <c r="BT169" s="178">
        <f t="shared" si="122"/>
        <v>-1.190570975121639E-2</v>
      </c>
      <c r="BU169" s="178">
        <f t="shared" si="123"/>
        <v>0</v>
      </c>
      <c r="BV169" s="178">
        <f t="shared" si="124"/>
        <v>0</v>
      </c>
      <c r="BW169" s="178">
        <f t="shared" si="125"/>
        <v>-8.3572842838620945E-2</v>
      </c>
      <c r="BX169" s="178">
        <f t="shared" si="126"/>
        <v>-6.8480064788916509E-2</v>
      </c>
      <c r="BY169" s="178">
        <f t="shared" si="127"/>
        <v>-6.3377914371481936E-2</v>
      </c>
      <c r="BZ169" s="178">
        <f t="shared" si="128"/>
        <v>-0.10984666968694205</v>
      </c>
      <c r="CA169" s="178">
        <f t="shared" si="129"/>
        <v>-1.0686194057826573E-2</v>
      </c>
      <c r="CB169" s="178">
        <f t="shared" si="130"/>
        <v>-0.40849150293563852</v>
      </c>
      <c r="CC169" s="178">
        <f t="shared" si="131"/>
        <v>-6.5229805613592998E-2</v>
      </c>
      <c r="CD169" s="178">
        <f t="shared" si="132"/>
        <v>-3.3929123407252237E-2</v>
      </c>
      <c r="CE169" s="178">
        <f t="shared" si="133"/>
        <v>-3.2932019015887992E-2</v>
      </c>
      <c r="CF169" s="178">
        <f t="shared" si="134"/>
        <v>-0.14957364241136653</v>
      </c>
      <c r="CG169" s="178">
        <f t="shared" si="134"/>
        <v>5.5346826647275265E-3</v>
      </c>
    </row>
    <row r="170" spans="1:85" ht="15">
      <c r="A170" s="170">
        <v>40786</v>
      </c>
      <c r="B170" s="171"/>
      <c r="C170" s="172">
        <f t="shared" ca="1" si="114"/>
        <v>230.09200775233066</v>
      </c>
      <c r="D170" s="182">
        <v>359.37758398095644</v>
      </c>
      <c r="E170" s="173">
        <v>214.01800000000492</v>
      </c>
      <c r="F170" s="173">
        <v>214.01800000000492</v>
      </c>
      <c r="G170" s="173">
        <v>235.67926470908807</v>
      </c>
      <c r="H170" s="176">
        <v>175.15300000000414</v>
      </c>
      <c r="I170" s="176">
        <v>225.60806977733634</v>
      </c>
      <c r="J170" s="176">
        <v>388.41989914956542</v>
      </c>
      <c r="K170" s="176">
        <v>179.19004881062207</v>
      </c>
      <c r="L170" s="176">
        <v>244.85476629873151</v>
      </c>
      <c r="M170" s="176">
        <v>328.31191723438332</v>
      </c>
      <c r="N170" s="176">
        <v>185.61981995063519</v>
      </c>
      <c r="O170" s="176">
        <v>201.53892969448566</v>
      </c>
      <c r="P170" s="176">
        <v>387.20466278975806</v>
      </c>
      <c r="Q170" s="173">
        <v>178.60852817889477</v>
      </c>
      <c r="R170" s="173">
        <v>184.60062026495814</v>
      </c>
      <c r="S170" s="173">
        <v>187.5506444652425</v>
      </c>
      <c r="T170" s="173">
        <v>114.03879454985932</v>
      </c>
      <c r="U170" s="173">
        <v>248.22</v>
      </c>
      <c r="X170" s="174">
        <f>SUMPRODUCT($AD$2:$AP$2,'monthly price-series'!AD170:AP170)</f>
        <v>0</v>
      </c>
      <c r="Y170" s="175">
        <f ca="1">SUMPRODUCT($AA$3:$AQ$3,'monthly price-series'!AA170:AQ170)</f>
        <v>-1.200756210659591E-2</v>
      </c>
      <c r="Z170" s="184">
        <f t="shared" si="95"/>
        <v>8.7676676136082543E-2</v>
      </c>
      <c r="AA170" s="173">
        <f t="shared" si="117"/>
        <v>2.8705190198321871E-2</v>
      </c>
      <c r="AB170" s="173">
        <f t="shared" si="117"/>
        <v>2.8705190198321871E-2</v>
      </c>
      <c r="AC170" s="173">
        <f t="shared" si="117"/>
        <v>1.5965575797295867E-2</v>
      </c>
      <c r="AD170" s="173">
        <f t="shared" si="117"/>
        <v>-5.90962321518744E-2</v>
      </c>
      <c r="AE170" s="173">
        <f t="shared" si="117"/>
        <v>-3.3463206422262061E-2</v>
      </c>
      <c r="AF170" s="173">
        <f t="shared" si="117"/>
        <v>3.8972173900045691E-3</v>
      </c>
      <c r="AG170" s="173">
        <f t="shared" si="117"/>
        <v>-7.5062235006218586E-2</v>
      </c>
      <c r="AH170" s="173">
        <f t="shared" si="116"/>
        <v>-9.0060033325874561E-2</v>
      </c>
      <c r="AI170" s="173">
        <f t="shared" si="116"/>
        <v>-8.6989693589533901E-2</v>
      </c>
      <c r="AJ170" s="173">
        <f t="shared" si="116"/>
        <v>-3.3518478711165603E-2</v>
      </c>
      <c r="AK170" s="173">
        <f t="shared" si="96"/>
        <v>-2.6561473531134663E-2</v>
      </c>
      <c r="AL170" s="173">
        <f t="shared" si="96"/>
        <v>-1.9422065938317273E-2</v>
      </c>
      <c r="AM170" s="173">
        <f t="shared" si="96"/>
        <v>-6.2981665498993301E-3</v>
      </c>
      <c r="AN170" s="173">
        <f t="shared" si="96"/>
        <v>-8.4433333333333391E-3</v>
      </c>
      <c r="AO170" s="173">
        <f t="shared" si="96"/>
        <v>-4.0726655959168164E-3</v>
      </c>
      <c r="AP170" s="173">
        <f t="shared" si="96"/>
        <v>-2.7800000000000092E-2</v>
      </c>
      <c r="AQ170" s="173">
        <f t="shared" si="115"/>
        <v>-2.7320208919244951E-3</v>
      </c>
      <c r="AS170" s="177"/>
      <c r="AT170" s="177">
        <f ca="1">MAX(C$7:C170)</f>
        <v>232.8884300399429</v>
      </c>
      <c r="AU170" s="177"/>
      <c r="AV170" s="173">
        <f>MAX(E$7:E170)</f>
        <v>214.01800000000492</v>
      </c>
      <c r="AW170" s="173">
        <f>MAX(F$7:F170)</f>
        <v>214.01800000000492</v>
      </c>
      <c r="AX170" s="173">
        <f>MAX(G$7:G170)</f>
        <v>235.67926470908807</v>
      </c>
      <c r="AY170" s="173">
        <f>MAX(H$7:H170)</f>
        <v>188.3970000000044</v>
      </c>
      <c r="AZ170" s="173">
        <f>MAX(I$7:I170)</f>
        <v>233.41901857892472</v>
      </c>
      <c r="BA170" s="173">
        <f>MAX(J$7:J170)</f>
        <v>388.41989914956542</v>
      </c>
      <c r="BB170" s="173">
        <f>MAX(K$7:K170)</f>
        <v>211.39924179828981</v>
      </c>
      <c r="BC170" s="173">
        <f>MAX(L$7:L170)</f>
        <v>288.87081592863967</v>
      </c>
      <c r="BD170" s="173">
        <f>MAX(M$7:M170)</f>
        <v>383.92515912814338</v>
      </c>
      <c r="BE170" s="173">
        <f>MAX(N$7:N170)</f>
        <v>215.75753472119581</v>
      </c>
      <c r="BF170" s="173">
        <f>MAX(O$7:O170)</f>
        <v>209.2745166237701</v>
      </c>
      <c r="BG170" s="173">
        <f>MAX(P$7:P170)</f>
        <v>667.57101928567624</v>
      </c>
      <c r="BH170" s="173">
        <f>MAX(Q$7:Q170)</f>
        <v>192.28315715169629</v>
      </c>
      <c r="BI170" s="173">
        <f>MAX(R$7:R170)</f>
        <v>192.71105419244446</v>
      </c>
      <c r="BJ170" s="173">
        <f>MAX(S$7:S170)</f>
        <v>194.73046649776623</v>
      </c>
      <c r="BK170" s="173">
        <f>MAX(T$7:T170)</f>
        <v>137.93049323157109</v>
      </c>
      <c r="BL170" s="173">
        <v>248.9</v>
      </c>
      <c r="BO170" s="178"/>
      <c r="BP170" s="178">
        <f t="shared" ca="1" si="118"/>
        <v>-1.2007562106595969E-2</v>
      </c>
      <c r="BQ170" s="178">
        <f t="shared" si="119"/>
        <v>0</v>
      </c>
      <c r="BR170" s="178">
        <f t="shared" si="120"/>
        <v>0</v>
      </c>
      <c r="BS170" s="178">
        <f t="shared" si="121"/>
        <v>0</v>
      </c>
      <c r="BT170" s="178">
        <f t="shared" si="122"/>
        <v>-7.0298359315700068E-2</v>
      </c>
      <c r="BU170" s="178">
        <f t="shared" si="123"/>
        <v>-3.3463206422262061E-2</v>
      </c>
      <c r="BV170" s="178">
        <f t="shared" si="124"/>
        <v>0</v>
      </c>
      <c r="BW170" s="178">
        <f t="shared" si="125"/>
        <v>-0.1523619134755492</v>
      </c>
      <c r="BX170" s="178">
        <f t="shared" si="126"/>
        <v>-0.15237278119774322</v>
      </c>
      <c r="BY170" s="178">
        <f t="shared" si="127"/>
        <v>-0.1448543826094969</v>
      </c>
      <c r="BZ170" s="178">
        <f t="shared" si="128"/>
        <v>-0.13968325513871346</v>
      </c>
      <c r="CA170" s="178">
        <f t="shared" si="129"/>
        <v>-3.6963826528345706E-2</v>
      </c>
      <c r="CB170" s="178">
        <f t="shared" si="130"/>
        <v>-0.41997981996869749</v>
      </c>
      <c r="CC170" s="178">
        <f t="shared" si="131"/>
        <v>-7.1117143983720363E-2</v>
      </c>
      <c r="CD170" s="178">
        <f t="shared" si="132"/>
        <v>-4.2085981841950344E-2</v>
      </c>
      <c r="CE170" s="178">
        <f t="shared" si="133"/>
        <v>-3.6870563510954725E-2</v>
      </c>
      <c r="CF170" s="178">
        <f t="shared" si="134"/>
        <v>-0.17321549515233062</v>
      </c>
      <c r="CG170" s="178">
        <f t="shared" si="134"/>
        <v>-2.7320208919244951E-3</v>
      </c>
    </row>
    <row r="171" spans="1:85" ht="15">
      <c r="A171" s="170">
        <v>40816</v>
      </c>
      <c r="B171" s="171"/>
      <c r="C171" s="172">
        <f t="shared" ca="1" si="114"/>
        <v>223.87128484533378</v>
      </c>
      <c r="D171" s="182">
        <v>353.8205378466925</v>
      </c>
      <c r="E171" s="173">
        <v>211.55300000000486</v>
      </c>
      <c r="F171" s="173">
        <v>211.55300000000486</v>
      </c>
      <c r="G171" s="173">
        <v>238.15856401013193</v>
      </c>
      <c r="H171" s="176">
        <v>169.63200000000401</v>
      </c>
      <c r="I171" s="176">
        <v>218.74734080272285</v>
      </c>
      <c r="J171" s="176">
        <v>364.54181526195526</v>
      </c>
      <c r="K171" s="176">
        <v>169.54219615005078</v>
      </c>
      <c r="L171" s="176">
        <v>225.13944481887208</v>
      </c>
      <c r="M171" s="176">
        <v>297.02046278496402</v>
      </c>
      <c r="N171" s="176">
        <v>179.68612148325539</v>
      </c>
      <c r="O171" s="176">
        <v>198.60754239922315</v>
      </c>
      <c r="P171" s="176">
        <v>338.61142009154975</v>
      </c>
      <c r="Q171" s="173">
        <v>176.96363367001018</v>
      </c>
      <c r="R171" s="173">
        <v>181.69069915418152</v>
      </c>
      <c r="S171" s="173">
        <v>187.29567551121747</v>
      </c>
      <c r="T171" s="173">
        <v>110.51613618621417</v>
      </c>
      <c r="U171" s="173">
        <v>247.76</v>
      </c>
      <c r="X171" s="174">
        <f>SUMPRODUCT($AD$2:$AP$2,'monthly price-series'!AD171:AP171)</f>
        <v>0</v>
      </c>
      <c r="Y171" s="175">
        <f ca="1">SUMPRODUCT($AA$3:$AQ$3,'monthly price-series'!AA171:AQ171)</f>
        <v>-2.7035806101065544E-2</v>
      </c>
      <c r="Z171" s="184">
        <f t="shared" si="95"/>
        <v>-1.5462973713347719E-2</v>
      </c>
      <c r="AA171" s="173">
        <f t="shared" si="117"/>
        <v>-1.1517722808361931E-2</v>
      </c>
      <c r="AB171" s="173">
        <f t="shared" si="117"/>
        <v>-1.1517722808361931E-2</v>
      </c>
      <c r="AC171" s="173">
        <f t="shared" si="117"/>
        <v>1.0519802427694215E-2</v>
      </c>
      <c r="AD171" s="173">
        <f t="shared" si="117"/>
        <v>-3.1521013057155732E-2</v>
      </c>
      <c r="AE171" s="173">
        <f t="shared" si="117"/>
        <v>-3.0409944916352873E-2</v>
      </c>
      <c r="AF171" s="173">
        <f t="shared" si="117"/>
        <v>-6.1474924276255054E-2</v>
      </c>
      <c r="AG171" s="173">
        <f t="shared" si="117"/>
        <v>-5.3841453387669262E-2</v>
      </c>
      <c r="AH171" s="173">
        <f t="shared" si="116"/>
        <v>-8.051843048791639E-2</v>
      </c>
      <c r="AI171" s="173">
        <f t="shared" si="116"/>
        <v>-9.5310138946556072E-2</v>
      </c>
      <c r="AJ171" s="173">
        <f t="shared" si="116"/>
        <v>-3.1966944418747097E-2</v>
      </c>
      <c r="AK171" s="173">
        <f t="shared" si="96"/>
        <v>-1.454501767825314E-2</v>
      </c>
      <c r="AL171" s="173">
        <f t="shared" si="96"/>
        <v>-0.12549756593347938</v>
      </c>
      <c r="AM171" s="173">
        <f t="shared" si="96"/>
        <v>-9.2094959051286715E-3</v>
      </c>
      <c r="AN171" s="173">
        <f t="shared" si="96"/>
        <v>-1.5763333333333327E-2</v>
      </c>
      <c r="AO171" s="173">
        <f t="shared" si="96"/>
        <v>-1.3594672241837216E-3</v>
      </c>
      <c r="AP171" s="173">
        <f t="shared" si="96"/>
        <v>-3.0889999999999956E-2</v>
      </c>
      <c r="AQ171" s="173">
        <f t="shared" si="115"/>
        <v>-1.8531947465957939E-3</v>
      </c>
      <c r="AS171" s="177"/>
      <c r="AT171" s="177">
        <f ca="1">MAX(C$7:C171)</f>
        <v>232.8884300399429</v>
      </c>
      <c r="AU171" s="177"/>
      <c r="AV171" s="173">
        <f>MAX(E$7:E171)</f>
        <v>214.01800000000492</v>
      </c>
      <c r="AW171" s="173">
        <f>MAX(F$7:F171)</f>
        <v>214.01800000000492</v>
      </c>
      <c r="AX171" s="173">
        <f>MAX(G$7:G171)</f>
        <v>238.15856401013193</v>
      </c>
      <c r="AY171" s="173">
        <f>MAX(H$7:H171)</f>
        <v>188.3970000000044</v>
      </c>
      <c r="AZ171" s="173">
        <f>MAX(I$7:I171)</f>
        <v>233.41901857892472</v>
      </c>
      <c r="BA171" s="173">
        <f>MAX(J$7:J171)</f>
        <v>388.41989914956542</v>
      </c>
      <c r="BB171" s="173">
        <f>MAX(K$7:K171)</f>
        <v>211.39924179828981</v>
      </c>
      <c r="BC171" s="173">
        <f>MAX(L$7:L171)</f>
        <v>288.87081592863967</v>
      </c>
      <c r="BD171" s="173">
        <f>MAX(M$7:M171)</f>
        <v>383.92515912814338</v>
      </c>
      <c r="BE171" s="173">
        <f>MAX(N$7:N171)</f>
        <v>215.75753472119581</v>
      </c>
      <c r="BF171" s="173">
        <f>MAX(O$7:O171)</f>
        <v>209.2745166237701</v>
      </c>
      <c r="BG171" s="173">
        <f>MAX(P$7:P171)</f>
        <v>667.57101928567624</v>
      </c>
      <c r="BH171" s="173">
        <f>MAX(Q$7:Q171)</f>
        <v>192.28315715169629</v>
      </c>
      <c r="BI171" s="173">
        <f>MAX(R$7:R171)</f>
        <v>192.71105419244446</v>
      </c>
      <c r="BJ171" s="173">
        <f>MAX(S$7:S171)</f>
        <v>194.73046649776623</v>
      </c>
      <c r="BK171" s="173">
        <f>MAX(T$7:T171)</f>
        <v>137.93049323157109</v>
      </c>
      <c r="BL171" s="173">
        <v>248.22</v>
      </c>
      <c r="BO171" s="178"/>
      <c r="BP171" s="178">
        <f t="shared" ca="1" si="118"/>
        <v>-3.8718734086801092E-2</v>
      </c>
      <c r="BQ171" s="178">
        <f t="shared" si="119"/>
        <v>-1.1517722808361931E-2</v>
      </c>
      <c r="BR171" s="178">
        <f t="shared" si="120"/>
        <v>-1.1517722808361931E-2</v>
      </c>
      <c r="BS171" s="178">
        <f t="shared" si="121"/>
        <v>0</v>
      </c>
      <c r="BT171" s="178">
        <f t="shared" si="122"/>
        <v>-9.9603496870969005E-2</v>
      </c>
      <c r="BU171" s="178">
        <f t="shared" si="123"/>
        <v>-6.2855537074589407E-2</v>
      </c>
      <c r="BV171" s="178">
        <f t="shared" si="124"/>
        <v>-6.1474924276255054E-2</v>
      </c>
      <c r="BW171" s="178">
        <f t="shared" si="125"/>
        <v>-0.19799998000076857</v>
      </c>
      <c r="BX171" s="178">
        <f t="shared" si="126"/>
        <v>-0.22062239449453863</v>
      </c>
      <c r="BY171" s="178">
        <f t="shared" si="127"/>
        <v>-0.22635843022252422</v>
      </c>
      <c r="BZ171" s="178">
        <f t="shared" si="128"/>
        <v>-0.16718495270421163</v>
      </c>
      <c r="CA171" s="178">
        <f t="shared" si="129"/>
        <v>-5.0971204696288172E-2</v>
      </c>
      <c r="CB171" s="178">
        <f t="shared" si="130"/>
        <v>-0.49277094075492445</v>
      </c>
      <c r="CC171" s="178">
        <f t="shared" si="131"/>
        <v>-7.967168684254651E-2</v>
      </c>
      <c r="CD171" s="178">
        <f t="shared" si="132"/>
        <v>-5.7185899814848395E-2</v>
      </c>
      <c r="CE171" s="178">
        <f t="shared" si="133"/>
        <v>-3.8179906412508118E-2</v>
      </c>
      <c r="CF171" s="178">
        <f t="shared" si="134"/>
        <v>-0.19875486850707508</v>
      </c>
      <c r="CG171" s="178">
        <f t="shared" si="134"/>
        <v>-1.8531947465957939E-3</v>
      </c>
    </row>
    <row r="172" spans="1:85" ht="15">
      <c r="A172" s="170">
        <v>40847</v>
      </c>
      <c r="B172" s="171"/>
      <c r="C172" s="172">
        <f t="shared" ca="1" si="114"/>
        <v>230.96406119128224</v>
      </c>
      <c r="D172" s="182">
        <v>351.5237476261326</v>
      </c>
      <c r="E172" s="173">
        <v>210.42300000000486</v>
      </c>
      <c r="F172" s="173">
        <v>210.42300000000486</v>
      </c>
      <c r="G172" s="173">
        <v>239.4770376666159</v>
      </c>
      <c r="H172" s="176">
        <v>181.17000000000417</v>
      </c>
      <c r="I172" s="176">
        <v>230.39285207771934</v>
      </c>
      <c r="J172" s="176">
        <v>382.61043563912159</v>
      </c>
      <c r="K172" s="176">
        <v>184.46738459410335</v>
      </c>
      <c r="L172" s="176">
        <v>244.74091997141539</v>
      </c>
      <c r="M172" s="176">
        <v>335.44103996702887</v>
      </c>
      <c r="N172" s="176">
        <v>184.37964445352978</v>
      </c>
      <c r="O172" s="176">
        <v>203.51247071130513</v>
      </c>
      <c r="P172" s="176">
        <v>372.27133664469409</v>
      </c>
      <c r="Q172" s="173">
        <v>177.34272194093194</v>
      </c>
      <c r="R172" s="173">
        <v>179.47346698883666</v>
      </c>
      <c r="S172" s="173">
        <v>183.10087155620118</v>
      </c>
      <c r="T172" s="173">
        <v>112.19487629488276</v>
      </c>
      <c r="U172" s="173">
        <v>248.11</v>
      </c>
      <c r="X172" s="174">
        <f>SUMPRODUCT($AD$2:$AP$2,'monthly price-series'!AD172:AP172)</f>
        <v>0</v>
      </c>
      <c r="Y172" s="175">
        <f ca="1">SUMPRODUCT($AA$3:$AQ$3,'monthly price-series'!AA172:AQ172)</f>
        <v>3.16823854870385E-2</v>
      </c>
      <c r="Z172" s="184">
        <f t="shared" si="95"/>
        <v>-6.4913988162978798E-3</v>
      </c>
      <c r="AA172" s="173">
        <f t="shared" si="117"/>
        <v>-5.3414510784530094E-3</v>
      </c>
      <c r="AB172" s="173">
        <f t="shared" si="117"/>
        <v>-5.3414510784530094E-3</v>
      </c>
      <c r="AC172" s="173">
        <f t="shared" si="117"/>
        <v>5.5361169226225363E-3</v>
      </c>
      <c r="AD172" s="173">
        <f t="shared" si="117"/>
        <v>6.8017826825126623E-2</v>
      </c>
      <c r="AE172" s="173">
        <f t="shared" si="117"/>
        <v>5.3237270141258501E-2</v>
      </c>
      <c r="AF172" s="173">
        <f t="shared" si="117"/>
        <v>4.9565288865921833E-2</v>
      </c>
      <c r="AG172" s="173">
        <f t="shared" si="117"/>
        <v>8.8032293924299829E-2</v>
      </c>
      <c r="AH172" s="173">
        <f t="shared" si="116"/>
        <v>8.7063709197262099E-2</v>
      </c>
      <c r="AI172" s="173">
        <f t="shared" si="116"/>
        <v>0.12935330051613467</v>
      </c>
      <c r="AJ172" s="173">
        <f t="shared" si="116"/>
        <v>2.612067605183279E-2</v>
      </c>
      <c r="AK172" s="173">
        <f t="shared" si="96"/>
        <v>2.4696586306991952E-2</v>
      </c>
      <c r="AL172" s="173">
        <f t="shared" si="96"/>
        <v>9.9405733403922919E-2</v>
      </c>
      <c r="AM172" s="173">
        <f t="shared" si="96"/>
        <v>2.1421817752039028E-3</v>
      </c>
      <c r="AN172" s="173">
        <f t="shared" si="96"/>
        <v>-1.2203333333333288E-2</v>
      </c>
      <c r="AO172" s="173">
        <f t="shared" si="96"/>
        <v>-2.2396694123164893E-2</v>
      </c>
      <c r="AP172" s="173">
        <f t="shared" si="96"/>
        <v>1.5189999999999986E-2</v>
      </c>
      <c r="AQ172" s="173">
        <f t="shared" si="115"/>
        <v>1.4126574103972504E-3</v>
      </c>
      <c r="AS172" s="177"/>
      <c r="AT172" s="177">
        <f ca="1">MAX(C$7:C172)</f>
        <v>232.8884300399429</v>
      </c>
      <c r="AU172" s="177"/>
      <c r="AV172" s="173">
        <f>MAX(E$7:E172)</f>
        <v>214.01800000000492</v>
      </c>
      <c r="AW172" s="173">
        <f>MAX(F$7:F172)</f>
        <v>214.01800000000492</v>
      </c>
      <c r="AX172" s="173">
        <f>MAX(G$7:G172)</f>
        <v>239.4770376666159</v>
      </c>
      <c r="AY172" s="173">
        <f>MAX(H$7:H172)</f>
        <v>188.3970000000044</v>
      </c>
      <c r="AZ172" s="173">
        <f>MAX(I$7:I172)</f>
        <v>233.41901857892472</v>
      </c>
      <c r="BA172" s="173">
        <f>MAX(J$7:J172)</f>
        <v>388.41989914956542</v>
      </c>
      <c r="BB172" s="173">
        <f>MAX(K$7:K172)</f>
        <v>211.39924179828981</v>
      </c>
      <c r="BC172" s="173">
        <f>MAX(L$7:L172)</f>
        <v>288.87081592863967</v>
      </c>
      <c r="BD172" s="173">
        <f>MAX(M$7:M172)</f>
        <v>383.92515912814338</v>
      </c>
      <c r="BE172" s="173">
        <f>MAX(N$7:N172)</f>
        <v>215.75753472119581</v>
      </c>
      <c r="BF172" s="173">
        <f>MAX(O$7:O172)</f>
        <v>209.2745166237701</v>
      </c>
      <c r="BG172" s="173">
        <f>MAX(P$7:P172)</f>
        <v>667.57101928567624</v>
      </c>
      <c r="BH172" s="173">
        <f>MAX(Q$7:Q172)</f>
        <v>192.28315715169629</v>
      </c>
      <c r="BI172" s="173">
        <f>MAX(R$7:R172)</f>
        <v>192.71105419244446</v>
      </c>
      <c r="BJ172" s="173">
        <f>MAX(S$7:S172)</f>
        <v>194.73046649776623</v>
      </c>
      <c r="BK172" s="173">
        <f>MAX(T$7:T172)</f>
        <v>137.93049323157109</v>
      </c>
      <c r="BL172" s="173">
        <v>247.76</v>
      </c>
      <c r="BO172" s="178"/>
      <c r="BP172" s="178">
        <f t="shared" ca="1" si="118"/>
        <v>-8.2630504586707586E-3</v>
      </c>
      <c r="BQ172" s="178">
        <f t="shared" si="119"/>
        <v>-1.6797652533898894E-2</v>
      </c>
      <c r="BR172" s="178">
        <f t="shared" si="120"/>
        <v>-1.6797652533898894E-2</v>
      </c>
      <c r="BS172" s="178">
        <f t="shared" si="121"/>
        <v>0</v>
      </c>
      <c r="BT172" s="178">
        <f t="shared" si="122"/>
        <v>-3.8360483447188981E-2</v>
      </c>
      <c r="BU172" s="178">
        <f t="shared" si="123"/>
        <v>-1.2964524140444708E-2</v>
      </c>
      <c r="BV172" s="178">
        <f t="shared" si="124"/>
        <v>-1.4956657790096473E-2</v>
      </c>
      <c r="BW172" s="178">
        <f t="shared" si="125"/>
        <v>-0.12739807851290189</v>
      </c>
      <c r="BX172" s="178">
        <f t="shared" si="126"/>
        <v>-0.15276688929395268</v>
      </c>
      <c r="BY172" s="178">
        <f t="shared" si="127"/>
        <v>-0.12628533975532424</v>
      </c>
      <c r="BZ172" s="178">
        <f t="shared" si="128"/>
        <v>-0.14543126064270653</v>
      </c>
      <c r="CA172" s="178">
        <f t="shared" si="129"/>
        <v>-2.7533433145249458E-2</v>
      </c>
      <c r="CB172" s="178">
        <f t="shared" si="130"/>
        <v>-0.44234946411688586</v>
      </c>
      <c r="CC172" s="178">
        <f t="shared" si="131"/>
        <v>-7.7700176302896468E-2</v>
      </c>
      <c r="CD172" s="178">
        <f t="shared" si="132"/>
        <v>-6.8691374550774481E-2</v>
      </c>
      <c r="CE172" s="178">
        <f t="shared" si="133"/>
        <v>-5.9721496850101009E-2</v>
      </c>
      <c r="CF172" s="178">
        <f t="shared" si="134"/>
        <v>-0.18658395495969757</v>
      </c>
      <c r="CG172" s="178">
        <f t="shared" si="134"/>
        <v>1.4126574103972504E-3</v>
      </c>
    </row>
    <row r="173" spans="1:85" ht="15">
      <c r="A173" s="170">
        <v>40877</v>
      </c>
      <c r="B173" s="171"/>
      <c r="C173" s="172">
        <f t="shared" ca="1" si="114"/>
        <v>227.12873964797862</v>
      </c>
      <c r="D173" s="182">
        <v>371.73392140934209</v>
      </c>
      <c r="E173" s="173">
        <v>204.75700000000472</v>
      </c>
      <c r="F173" s="173">
        <v>204.75700000000472</v>
      </c>
      <c r="G173" s="173">
        <v>238.02262588902994</v>
      </c>
      <c r="H173" s="176">
        <v>173.28000000000404</v>
      </c>
      <c r="I173" s="176">
        <v>226.24893632108908</v>
      </c>
      <c r="J173" s="176">
        <v>377.13553047875109</v>
      </c>
      <c r="K173" s="176">
        <v>183.16681286996243</v>
      </c>
      <c r="L173" s="176">
        <v>236.88929477997436</v>
      </c>
      <c r="M173" s="176">
        <v>332.64157070140652</v>
      </c>
      <c r="N173" s="176">
        <v>181.42623422259194</v>
      </c>
      <c r="O173" s="176">
        <v>202.67953865442257</v>
      </c>
      <c r="P173" s="176">
        <v>379.11215354407733</v>
      </c>
      <c r="Q173" s="173">
        <v>173.56491124105656</v>
      </c>
      <c r="R173" s="173">
        <v>177.79000586848139</v>
      </c>
      <c r="S173" s="173">
        <v>183.10087155620118</v>
      </c>
      <c r="T173" s="173">
        <v>111.56097524381667</v>
      </c>
      <c r="U173" s="173">
        <v>249.34</v>
      </c>
      <c r="X173" s="174">
        <f>SUMPRODUCT($AD$2:$AP$2,'monthly price-series'!AD173:AP173)</f>
        <v>0</v>
      </c>
      <c r="Y173" s="175">
        <f ca="1">SUMPRODUCT($AA$3:$AQ$3,'monthly price-series'!AA173:AQ173)</f>
        <v>-1.6605707067677732E-2</v>
      </c>
      <c r="Z173" s="184">
        <f t="shared" si="95"/>
        <v>5.7493053939286803E-2</v>
      </c>
      <c r="AA173" s="173">
        <f t="shared" si="117"/>
        <v>-2.692671428503542E-2</v>
      </c>
      <c r="AB173" s="173">
        <f t="shared" si="117"/>
        <v>-2.692671428503542E-2</v>
      </c>
      <c r="AC173" s="173">
        <f t="shared" si="117"/>
        <v>-6.073282815577067E-3</v>
      </c>
      <c r="AD173" s="173">
        <f t="shared" si="117"/>
        <v>-4.3550256665010473E-2</v>
      </c>
      <c r="AE173" s="173">
        <f t="shared" si="117"/>
        <v>-1.7986303477993234E-2</v>
      </c>
      <c r="AF173" s="173">
        <f t="shared" si="117"/>
        <v>-1.4309346140089161E-2</v>
      </c>
      <c r="AG173" s="173">
        <f t="shared" si="117"/>
        <v>-7.0504155897405003E-3</v>
      </c>
      <c r="AH173" s="173">
        <f t="shared" si="116"/>
        <v>-3.2081374836533526E-2</v>
      </c>
      <c r="AI173" s="173">
        <f t="shared" si="116"/>
        <v>-8.3456373313698113E-3</v>
      </c>
      <c r="AJ173" s="173">
        <f t="shared" si="116"/>
        <v>-1.6018092667936554E-2</v>
      </c>
      <c r="AK173" s="173">
        <f t="shared" si="96"/>
        <v>-4.0927814102562788E-3</v>
      </c>
      <c r="AL173" s="173">
        <f t="shared" si="96"/>
        <v>1.8375889374239694E-2</v>
      </c>
      <c r="AM173" s="173">
        <f t="shared" si="96"/>
        <v>-2.1302315981896684E-2</v>
      </c>
      <c r="AN173" s="173">
        <f t="shared" si="96"/>
        <v>-9.3799999999999301E-3</v>
      </c>
      <c r="AO173" s="173">
        <f t="shared" si="96"/>
        <v>0</v>
      </c>
      <c r="AP173" s="173">
        <f t="shared" si="96"/>
        <v>-5.6500000000000205E-3</v>
      </c>
      <c r="AQ173" s="173">
        <f t="shared" si="115"/>
        <v>4.9574785377453131E-3</v>
      </c>
      <c r="AS173" s="177"/>
      <c r="AT173" s="177">
        <f ca="1">MAX(C$7:C173)</f>
        <v>232.8884300399429</v>
      </c>
      <c r="AU173" s="177"/>
      <c r="AV173" s="173">
        <f>MAX(E$7:E173)</f>
        <v>214.01800000000492</v>
      </c>
      <c r="AW173" s="173">
        <f>MAX(F$7:F173)</f>
        <v>214.01800000000492</v>
      </c>
      <c r="AX173" s="173">
        <f>MAX(G$7:G173)</f>
        <v>239.4770376666159</v>
      </c>
      <c r="AY173" s="173">
        <f>MAX(H$7:H173)</f>
        <v>188.3970000000044</v>
      </c>
      <c r="AZ173" s="173">
        <f>MAX(I$7:I173)</f>
        <v>233.41901857892472</v>
      </c>
      <c r="BA173" s="173">
        <f>MAX(J$7:J173)</f>
        <v>388.41989914956542</v>
      </c>
      <c r="BB173" s="173">
        <f>MAX(K$7:K173)</f>
        <v>211.39924179828981</v>
      </c>
      <c r="BC173" s="173">
        <f>MAX(L$7:L173)</f>
        <v>288.87081592863967</v>
      </c>
      <c r="BD173" s="173">
        <f>MAX(M$7:M173)</f>
        <v>383.92515912814338</v>
      </c>
      <c r="BE173" s="173">
        <f>MAX(N$7:N173)</f>
        <v>215.75753472119581</v>
      </c>
      <c r="BF173" s="173">
        <f>MAX(O$7:O173)</f>
        <v>209.2745166237701</v>
      </c>
      <c r="BG173" s="173">
        <f>MAX(P$7:P173)</f>
        <v>667.57101928567624</v>
      </c>
      <c r="BH173" s="173">
        <f>MAX(Q$7:Q173)</f>
        <v>192.28315715169629</v>
      </c>
      <c r="BI173" s="173">
        <f>MAX(R$7:R173)</f>
        <v>192.71105419244446</v>
      </c>
      <c r="BJ173" s="173">
        <f>MAX(S$7:S173)</f>
        <v>194.73046649776623</v>
      </c>
      <c r="BK173" s="173">
        <f>MAX(T$7:T173)</f>
        <v>137.93049323157109</v>
      </c>
      <c r="BL173" s="173">
        <v>248.11</v>
      </c>
      <c r="BO173" s="178"/>
      <c r="BP173" s="178">
        <f t="shared" ca="1" si="118"/>
        <v>-2.4731543730946336E-2</v>
      </c>
      <c r="BQ173" s="178">
        <f t="shared" si="119"/>
        <v>-4.3272061228494717E-2</v>
      </c>
      <c r="BR173" s="178">
        <f t="shared" si="120"/>
        <v>-4.3272061228494717E-2</v>
      </c>
      <c r="BS173" s="178">
        <f t="shared" si="121"/>
        <v>-6.073282815577067E-3</v>
      </c>
      <c r="BT173" s="178">
        <f t="shared" si="122"/>
        <v>-8.0240131212280491E-2</v>
      </c>
      <c r="BU173" s="178">
        <f t="shared" si="123"/>
        <v>-3.0717643752800134E-2</v>
      </c>
      <c r="BV173" s="178">
        <f t="shared" si="124"/>
        <v>-2.9051983936768281E-2</v>
      </c>
      <c r="BW173" s="178">
        <f t="shared" si="125"/>
        <v>-0.13355028470379204</v>
      </c>
      <c r="BX173" s="178">
        <f t="shared" si="126"/>
        <v>-0.1799472922924357</v>
      </c>
      <c r="BY173" s="178">
        <f t="shared" si="127"/>
        <v>-0.1335770454408273</v>
      </c>
      <c r="BZ173" s="178">
        <f t="shared" si="128"/>
        <v>-0.15911982190085339</v>
      </c>
      <c r="CA173" s="178">
        <f t="shared" si="129"/>
        <v>-3.1513526232168326E-2</v>
      </c>
      <c r="CB173" s="178">
        <f t="shared" si="130"/>
        <v>-0.43210213956001225</v>
      </c>
      <c r="CC173" s="178">
        <f t="shared" si="131"/>
        <v>-9.7347298577339772E-2</v>
      </c>
      <c r="CD173" s="178">
        <f t="shared" si="132"/>
        <v>-7.7427049457488156E-2</v>
      </c>
      <c r="CE173" s="178">
        <f t="shared" si="133"/>
        <v>-5.9721496850101009E-2</v>
      </c>
      <c r="CF173" s="178">
        <f t="shared" si="134"/>
        <v>-0.1911797556141753</v>
      </c>
      <c r="CG173" s="178">
        <f t="shared" si="134"/>
        <v>4.9574785377453131E-3</v>
      </c>
    </row>
    <row r="174" spans="1:85" ht="15">
      <c r="A174" s="170">
        <v>40907</v>
      </c>
      <c r="B174" s="171"/>
      <c r="C174" s="172">
        <f t="shared" ca="1" si="114"/>
        <v>227.66018240343163</v>
      </c>
      <c r="D174" s="182">
        <v>380.48164849568332</v>
      </c>
      <c r="E174" s="173">
        <v>203.66500000000474</v>
      </c>
      <c r="F174" s="173">
        <v>203.66500000000474</v>
      </c>
      <c r="G174" s="173">
        <v>235.07155745293096</v>
      </c>
      <c r="H174" s="176">
        <v>177.17800000000409</v>
      </c>
      <c r="I174" s="176">
        <v>231.6160828251312</v>
      </c>
      <c r="J174" s="176">
        <v>378.37363675091825</v>
      </c>
      <c r="K174" s="176">
        <v>186.42784335789545</v>
      </c>
      <c r="L174" s="176">
        <v>242.8279467307874</v>
      </c>
      <c r="M174" s="176">
        <v>335.8047086975929</v>
      </c>
      <c r="N174" s="176">
        <v>181.14296364747315</v>
      </c>
      <c r="O174" s="176">
        <v>206.41066499468954</v>
      </c>
      <c r="P174" s="176">
        <v>372.82080836959432</v>
      </c>
      <c r="Q174" s="173">
        <v>170.04854072802377</v>
      </c>
      <c r="R174" s="173">
        <v>176.84949673743711</v>
      </c>
      <c r="S174" s="173">
        <v>183.10087155620118</v>
      </c>
      <c r="T174" s="173">
        <v>111.61564012168616</v>
      </c>
      <c r="U174" s="159">
        <v>250.29</v>
      </c>
      <c r="X174" s="174">
        <f>SUMPRODUCT($AD$2:$AP$2,'monthly price-series'!AD174:AP174)</f>
        <v>0</v>
      </c>
      <c r="Y174" s="175">
        <f ca="1">SUMPRODUCT($AA$3:$AQ$3,'monthly price-series'!AA174:AQ174)</f>
        <v>2.3398305132001302E-3</v>
      </c>
      <c r="Z174" s="184">
        <f t="shared" si="95"/>
        <v>2.3532227172533168E-2</v>
      </c>
      <c r="AA174" s="173">
        <f t="shared" si="117"/>
        <v>-5.333151003384301E-3</v>
      </c>
      <c r="AB174" s="173">
        <f t="shared" si="117"/>
        <v>-5.333151003384301E-3</v>
      </c>
      <c r="AC174" s="173">
        <f t="shared" si="117"/>
        <v>-1.2398268547271701E-2</v>
      </c>
      <c r="AD174" s="173">
        <f t="shared" si="117"/>
        <v>2.2495383194828959E-2</v>
      </c>
      <c r="AE174" s="173">
        <f t="shared" si="117"/>
        <v>2.3722306019707214E-2</v>
      </c>
      <c r="AF174" s="173">
        <f t="shared" si="117"/>
        <v>3.2829213163645867E-3</v>
      </c>
      <c r="AG174" s="173">
        <f t="shared" si="117"/>
        <v>1.7803609927133281E-2</v>
      </c>
      <c r="AH174" s="173">
        <f t="shared" si="116"/>
        <v>2.5069313310797477E-2</v>
      </c>
      <c r="AI174" s="173">
        <f t="shared" si="116"/>
        <v>9.5091482087359073E-3</v>
      </c>
      <c r="AJ174" s="173">
        <f t="shared" si="116"/>
        <v>-1.5613539923407481E-3</v>
      </c>
      <c r="AK174" s="173">
        <f t="shared" si="96"/>
        <v>1.8408993650951125E-2</v>
      </c>
      <c r="AL174" s="173">
        <f t="shared" si="96"/>
        <v>-1.6594944571597735E-2</v>
      </c>
      <c r="AM174" s="173">
        <f t="shared" si="96"/>
        <v>-2.0259685485328693E-2</v>
      </c>
      <c r="AN174" s="173">
        <f t="shared" si="96"/>
        <v>-5.290000000000075E-3</v>
      </c>
      <c r="AO174" s="173">
        <f t="shared" si="96"/>
        <v>0</v>
      </c>
      <c r="AP174" s="173">
        <f t="shared" si="96"/>
        <v>4.9000000000012835E-4</v>
      </c>
      <c r="AQ174" s="173">
        <f t="shared" si="115"/>
        <v>3.8100585545840565E-3</v>
      </c>
      <c r="AS174" s="177"/>
      <c r="AT174" s="177">
        <f ca="1">MAX(C$7:C174)</f>
        <v>232.8884300399429</v>
      </c>
      <c r="AU174" s="177"/>
      <c r="AV174" s="173">
        <f>MAX(E$7:E174)</f>
        <v>214.01800000000492</v>
      </c>
      <c r="AW174" s="173">
        <f>MAX(F$7:F174)</f>
        <v>214.01800000000492</v>
      </c>
      <c r="AX174" s="173">
        <f>MAX(G$7:G174)</f>
        <v>239.4770376666159</v>
      </c>
      <c r="AY174" s="173">
        <f>MAX(H$7:H174)</f>
        <v>188.3970000000044</v>
      </c>
      <c r="AZ174" s="173">
        <f>MAX(I$7:I174)</f>
        <v>233.41901857892472</v>
      </c>
      <c r="BA174" s="173">
        <f>MAX(J$7:J174)</f>
        <v>388.41989914956542</v>
      </c>
      <c r="BB174" s="173">
        <f>MAX(K$7:K174)</f>
        <v>211.39924179828981</v>
      </c>
      <c r="BC174" s="173">
        <f>MAX(L$7:L174)</f>
        <v>288.87081592863967</v>
      </c>
      <c r="BD174" s="173">
        <f>MAX(M$7:M174)</f>
        <v>383.92515912814338</v>
      </c>
      <c r="BE174" s="173">
        <f>MAX(N$7:N174)</f>
        <v>215.75753472119581</v>
      </c>
      <c r="BF174" s="173">
        <f>MAX(O$7:O174)</f>
        <v>209.2745166237701</v>
      </c>
      <c r="BG174" s="173">
        <f>MAX(P$7:P174)</f>
        <v>667.57101928567624</v>
      </c>
      <c r="BH174" s="173">
        <f>MAX(Q$7:Q174)</f>
        <v>192.28315715169629</v>
      </c>
      <c r="BI174" s="173">
        <f>MAX(R$7:R174)</f>
        <v>192.71105419244446</v>
      </c>
      <c r="BJ174" s="173">
        <f>MAX(S$7:S174)</f>
        <v>194.73046649776623</v>
      </c>
      <c r="BK174" s="173">
        <f>MAX(T$7:T174)</f>
        <v>137.93049323157109</v>
      </c>
      <c r="BL174" s="173">
        <v>249.34</v>
      </c>
      <c r="BO174" s="178"/>
      <c r="BP174" s="178">
        <f t="shared" ca="1" si="118"/>
        <v>-2.244958083840648E-2</v>
      </c>
      <c r="BQ174" s="178">
        <f t="shared" si="119"/>
        <v>-4.8374435795119762E-2</v>
      </c>
      <c r="BR174" s="178">
        <f t="shared" si="120"/>
        <v>-4.8374435795119762E-2</v>
      </c>
      <c r="BS174" s="178">
        <f t="shared" si="121"/>
        <v>-1.8396253171537712E-2</v>
      </c>
      <c r="BT174" s="178">
        <f t="shared" si="122"/>
        <v>-5.954978051667513E-2</v>
      </c>
      <c r="BU174" s="178">
        <f t="shared" si="123"/>
        <v>-7.7240310784011919E-3</v>
      </c>
      <c r="BV174" s="178">
        <f t="shared" si="124"/>
        <v>-2.5864437997752395E-2</v>
      </c>
      <c r="BW174" s="178">
        <f t="shared" si="125"/>
        <v>-0.11812435195118268</v>
      </c>
      <c r="BX174" s="178">
        <f t="shared" si="126"/>
        <v>-0.15938913403154692</v>
      </c>
      <c r="BY174" s="178">
        <f t="shared" si="127"/>
        <v>-0.12533810115447325</v>
      </c>
      <c r="BZ174" s="178">
        <f t="shared" si="128"/>
        <v>-0.16043273352400869</v>
      </c>
      <c r="CA174" s="178">
        <f t="shared" si="129"/>
        <v>-1.3684664885544269E-2</v>
      </c>
      <c r="CB174" s="178">
        <f t="shared" si="130"/>
        <v>-0.44152637307634279</v>
      </c>
      <c r="CC174" s="178">
        <f t="shared" si="131"/>
        <v>-0.11563475841064517</v>
      </c>
      <c r="CD174" s="178">
        <f t="shared" si="132"/>
        <v>-8.2307460365858107E-2</v>
      </c>
      <c r="CE174" s="178">
        <f t="shared" si="133"/>
        <v>-5.9721496850101009E-2</v>
      </c>
      <c r="CF174" s="178">
        <f t="shared" si="134"/>
        <v>-0.19078343369442613</v>
      </c>
      <c r="CG174" s="178">
        <f t="shared" si="134"/>
        <v>3.8100585545840565E-3</v>
      </c>
    </row>
    <row r="175" spans="1:85" ht="15">
      <c r="A175" s="170">
        <v>40939</v>
      </c>
      <c r="B175" s="171"/>
      <c r="C175" s="172">
        <f t="shared" ca="1" si="114"/>
        <v>227.66018240343163</v>
      </c>
      <c r="D175" s="182">
        <v>378.96125249398341</v>
      </c>
      <c r="E175" s="173">
        <v>202.82900000000481</v>
      </c>
      <c r="F175" s="173">
        <v>202.82900000000481</v>
      </c>
      <c r="G175" s="173">
        <v>237.55782212545418</v>
      </c>
      <c r="H175" s="176">
        <v>187.20500000000433</v>
      </c>
      <c r="I175" s="176">
        <v>237.53013756913916</v>
      </c>
      <c r="J175" s="176">
        <v>389.5496041604103</v>
      </c>
      <c r="K175" s="176">
        <v>195.61085610205359</v>
      </c>
      <c r="L175" s="176">
        <v>268.09529618196711</v>
      </c>
      <c r="M175" s="176">
        <v>361.10857807165189</v>
      </c>
      <c r="N175" s="176">
        <v>184.75675566180249</v>
      </c>
      <c r="O175" s="176">
        <v>210.41389452504188</v>
      </c>
      <c r="P175" s="176">
        <v>382.90435705086844</v>
      </c>
      <c r="Q175" s="173">
        <v>171.29735335384186</v>
      </c>
      <c r="BO175" s="178"/>
    </row>
    <row r="176" spans="1:85" ht="15">
      <c r="A176" s="170">
        <v>40968</v>
      </c>
      <c r="B176" s="171"/>
      <c r="C176" s="172">
        <f t="shared" ca="1" si="114"/>
        <v>227.66018240343163</v>
      </c>
      <c r="D176" s="182">
        <v>377.61118154910179</v>
      </c>
      <c r="E176" s="173">
        <v>203.13000000000486</v>
      </c>
      <c r="F176" s="173">
        <v>203.13000000000486</v>
      </c>
      <c r="G176" s="173">
        <v>238.29843564980774</v>
      </c>
      <c r="H176" s="176">
        <v>194.23300000000458</v>
      </c>
      <c r="I176" s="176">
        <v>242.40444617784718</v>
      </c>
      <c r="J176" s="176">
        <v>400.38616003020093</v>
      </c>
      <c r="K176" s="176">
        <v>203.36123801653315</v>
      </c>
      <c r="L176" s="176">
        <v>278.07020947637261</v>
      </c>
      <c r="M176" s="176">
        <v>374.25879641707797</v>
      </c>
      <c r="N176" s="176">
        <v>185.16742133445271</v>
      </c>
      <c r="O176" s="176">
        <v>208.99125647399032</v>
      </c>
      <c r="P176" s="176">
        <v>406.51254760950872</v>
      </c>
      <c r="Q176" s="173">
        <v>170.70867719980131</v>
      </c>
    </row>
    <row r="177" spans="1:17" ht="15">
      <c r="A177" s="170">
        <v>40998</v>
      </c>
      <c r="B177" s="171"/>
      <c r="C177" s="172">
        <f t="shared" ca="1" si="114"/>
        <v>227.66018240343163</v>
      </c>
      <c r="D177" s="182">
        <v>380.75312823693463</v>
      </c>
      <c r="E177" s="173">
        <v>202.32000000000482</v>
      </c>
      <c r="F177" s="173">
        <v>202.32000000000482</v>
      </c>
      <c r="G177" s="173">
        <v>238.27958176045178</v>
      </c>
      <c r="H177" s="176">
        <v>196.35200000000458</v>
      </c>
      <c r="I177" s="176">
        <v>241.86906112608142</v>
      </c>
      <c r="J177" s="176">
        <v>399.63156080999562</v>
      </c>
      <c r="K177" s="176">
        <v>206.19477069477466</v>
      </c>
      <c r="L177" s="176">
        <v>269.07053575705936</v>
      </c>
      <c r="M177" s="176">
        <v>382.6901269541529</v>
      </c>
      <c r="N177" s="176">
        <v>188.75234295130647</v>
      </c>
      <c r="O177" s="176">
        <v>213.37453653742804</v>
      </c>
      <c r="P177" s="176">
        <v>398.40624853289432</v>
      </c>
      <c r="Q177" s="173">
        <v>170.14745226537923</v>
      </c>
    </row>
    <row r="178" spans="1:17" ht="15">
      <c r="A178" s="170">
        <v>41029</v>
      </c>
      <c r="B178" s="171"/>
      <c r="C178" s="172">
        <f t="shared" ca="1" si="114"/>
        <v>227.66018240343163</v>
      </c>
      <c r="D178" s="182">
        <v>429.83154356132178</v>
      </c>
      <c r="E178" s="173">
        <v>202.49700000000487</v>
      </c>
      <c r="F178" s="173">
        <v>202.49700000000487</v>
      </c>
      <c r="G178" s="173">
        <v>241.55478494503348</v>
      </c>
      <c r="H178" s="176">
        <v>196.26100000000463</v>
      </c>
      <c r="I178" s="176">
        <v>244.31906821727412</v>
      </c>
      <c r="J178" s="176">
        <v>406.01610642976584</v>
      </c>
      <c r="K178" s="176">
        <v>204.43491684232603</v>
      </c>
      <c r="L178" s="176">
        <v>268.14527607682726</v>
      </c>
      <c r="M178" s="176">
        <v>379.39719454194255</v>
      </c>
      <c r="N178" s="176">
        <v>188.53807325785453</v>
      </c>
      <c r="O178" s="176">
        <v>214.77287777897658</v>
      </c>
      <c r="P178" s="176">
        <v>395.37248572746142</v>
      </c>
      <c r="Q178" s="173">
        <v>172.13134754986973</v>
      </c>
    </row>
    <row r="179" spans="1:17" ht="15">
      <c r="A179" s="170">
        <v>41060</v>
      </c>
      <c r="B179" s="171"/>
      <c r="C179" s="172">
        <f t="shared" ca="1" si="114"/>
        <v>227.66018240343163</v>
      </c>
      <c r="D179" s="182">
        <v>397.53791568118908</v>
      </c>
      <c r="E179" s="173">
        <v>205.03400000000494</v>
      </c>
      <c r="F179" s="173">
        <v>205.03400000000494</v>
      </c>
      <c r="G179" s="173">
        <v>244.41804243727955</v>
      </c>
      <c r="H179" s="176">
        <v>193.1980000000047</v>
      </c>
      <c r="I179" s="176">
        <v>241.84069635512685</v>
      </c>
      <c r="J179" s="176">
        <v>391.08782337096119</v>
      </c>
      <c r="K179" s="176">
        <v>192.67296555268007</v>
      </c>
      <c r="L179" s="176">
        <v>254.75066186734122</v>
      </c>
      <c r="M179" s="176">
        <v>355.78308890414786</v>
      </c>
      <c r="N179" s="176">
        <v>187.96248982491332</v>
      </c>
      <c r="O179" s="176">
        <v>217.59557273720171</v>
      </c>
      <c r="P179" s="176">
        <v>344.06476784774907</v>
      </c>
      <c r="Q179" s="173">
        <v>173.74661217091216</v>
      </c>
    </row>
    <row r="180" spans="1:17" ht="15">
      <c r="A180" s="170">
        <v>41089</v>
      </c>
      <c r="B180" s="171"/>
      <c r="C180" s="172">
        <f t="shared" ca="1" si="114"/>
        <v>227.66018240343163</v>
      </c>
      <c r="D180" s="182">
        <v>402.06343659942041</v>
      </c>
      <c r="E180" s="173">
        <v>204.07900000000495</v>
      </c>
      <c r="F180" s="173">
        <v>204.07900000000495</v>
      </c>
      <c r="G180" s="173">
        <v>243.67324530282747</v>
      </c>
      <c r="H180" s="176">
        <v>197.05200000000471</v>
      </c>
      <c r="I180" s="176">
        <v>246.44199404339795</v>
      </c>
      <c r="J180" s="176">
        <v>407.96331451201587</v>
      </c>
      <c r="K180" s="176">
        <v>201.15595912375153</v>
      </c>
      <c r="L180" s="176">
        <v>258.55972741241078</v>
      </c>
      <c r="M180" s="176">
        <v>372.42337542290005</v>
      </c>
      <c r="N180" s="176">
        <v>191.16630844996456</v>
      </c>
      <c r="O180" s="176">
        <v>220.13808959910844</v>
      </c>
      <c r="P180" s="176">
        <v>345.79592200805223</v>
      </c>
      <c r="Q180" s="173">
        <v>174.35751074083433</v>
      </c>
    </row>
    <row r="181" spans="1:17" ht="15">
      <c r="A181" s="170">
        <v>41121</v>
      </c>
      <c r="B181" s="171"/>
      <c r="C181" s="172">
        <f t="shared" ca="1" si="114"/>
        <v>227.66018240343163</v>
      </c>
      <c r="D181" s="182">
        <v>405.65067365319851</v>
      </c>
      <c r="E181" s="173">
        <v>204.14300000000492</v>
      </c>
      <c r="F181" s="173">
        <v>204.14300000000492</v>
      </c>
      <c r="G181" s="173">
        <v>247.74574820588293</v>
      </c>
      <c r="H181" s="176">
        <v>200.97500000000485</v>
      </c>
      <c r="I181" s="176">
        <v>251.37125939583007</v>
      </c>
      <c r="J181" s="176">
        <v>422.06655413832812</v>
      </c>
      <c r="K181" s="176">
        <v>206.04362539697311</v>
      </c>
      <c r="L181" s="176">
        <v>270.9938214993935</v>
      </c>
      <c r="M181" s="176">
        <v>373.67871257051496</v>
      </c>
      <c r="N181" s="176">
        <v>196.52449650048689</v>
      </c>
      <c r="O181" s="176">
        <v>226.8419570991278</v>
      </c>
      <c r="P181" s="176">
        <v>366.44248118460575</v>
      </c>
      <c r="Q181" s="173">
        <v>174.09912068950493</v>
      </c>
    </row>
    <row r="182" spans="1:17" ht="15">
      <c r="A182" s="170">
        <v>41152</v>
      </c>
      <c r="B182" s="171"/>
      <c r="C182" s="172">
        <f t="shared" ca="1" si="114"/>
        <v>227.66018240343163</v>
      </c>
      <c r="D182" s="182">
        <v>396.51675747893574</v>
      </c>
      <c r="E182" s="173">
        <v>210.36100000000508</v>
      </c>
      <c r="F182" s="173">
        <v>210.36100000000508</v>
      </c>
      <c r="G182" s="173">
        <v>247.26333657607793</v>
      </c>
      <c r="H182" s="176">
        <v>205.54300000000512</v>
      </c>
      <c r="I182" s="176">
        <v>254.20773649127756</v>
      </c>
      <c r="J182" s="176">
        <v>425.96477026697011</v>
      </c>
      <c r="K182" s="176">
        <v>209.6360177408624</v>
      </c>
      <c r="L182" s="176">
        <v>264.39773946153025</v>
      </c>
      <c r="M182" s="176">
        <v>386.0163728904098</v>
      </c>
      <c r="N182" s="176">
        <v>195.97937915687584</v>
      </c>
      <c r="O182" s="176">
        <v>224.84201352275707</v>
      </c>
      <c r="P182" s="176">
        <v>391.32676148273413</v>
      </c>
      <c r="Q182" s="173">
        <v>171.76358835371116</v>
      </c>
    </row>
    <row r="183" spans="1:17" ht="15">
      <c r="A183" s="170">
        <v>41180</v>
      </c>
      <c r="B183" s="171"/>
      <c r="C183" s="172">
        <f t="shared" ca="1" si="114"/>
        <v>227.66018240343163</v>
      </c>
      <c r="D183" s="182">
        <v>396.55925432932821</v>
      </c>
      <c r="E183" s="173">
        <v>211.15400000000506</v>
      </c>
      <c r="F183" s="173">
        <v>211.15400000000506</v>
      </c>
      <c r="G183" s="173">
        <v>245.29240497981931</v>
      </c>
      <c r="H183" s="176">
        <v>208.73100000000528</v>
      </c>
      <c r="I183" s="176">
        <v>257.35888526450123</v>
      </c>
      <c r="J183" s="176">
        <v>434.32658489064477</v>
      </c>
      <c r="K183" s="176">
        <v>213.140754971277</v>
      </c>
      <c r="L183" s="176">
        <v>273.71116797097079</v>
      </c>
      <c r="M183" s="176">
        <v>398.22758862125323</v>
      </c>
      <c r="N183" s="176">
        <v>195.7610110029905</v>
      </c>
      <c r="O183" s="176">
        <v>222.45842480533128</v>
      </c>
      <c r="P183" s="176">
        <v>384.19423662128992</v>
      </c>
      <c r="Q183" s="173">
        <v>171.34310538653932</v>
      </c>
    </row>
    <row r="184" spans="1:17" ht="15">
      <c r="A184" s="170">
        <v>41213</v>
      </c>
      <c r="B184" s="171"/>
      <c r="C184" s="172">
        <f t="shared" ca="1" si="114"/>
        <v>227.66018240343163</v>
      </c>
      <c r="D184" s="182">
        <v>400.96123830305135</v>
      </c>
      <c r="E184" s="173">
        <v>207.87500000000503</v>
      </c>
      <c r="F184" s="173">
        <v>207.87500000000503</v>
      </c>
      <c r="G184" s="173">
        <v>248.68845117143283</v>
      </c>
      <c r="H184" s="176">
        <v>213.2670000000054</v>
      </c>
      <c r="I184" s="176">
        <v>259.85143951212564</v>
      </c>
      <c r="J184" s="176">
        <v>437.74276085456461</v>
      </c>
      <c r="K184" s="176">
        <v>211.58257961778153</v>
      </c>
      <c r="L184" s="176">
        <v>270.07750439200987</v>
      </c>
      <c r="M184" s="176">
        <v>394.15996495442374</v>
      </c>
      <c r="N184" s="176">
        <v>199.72373864395686</v>
      </c>
      <c r="O184" s="176">
        <v>224.55279851680945</v>
      </c>
      <c r="P184" s="176">
        <v>368.19803273809873</v>
      </c>
      <c r="Q184" s="173">
        <v>172.4367968348308</v>
      </c>
    </row>
    <row r="185" spans="1:17" ht="15">
      <c r="A185" s="170">
        <v>41243</v>
      </c>
      <c r="B185" s="171"/>
      <c r="C185" s="172">
        <f t="shared" ca="1" si="114"/>
        <v>227.66018240343163</v>
      </c>
      <c r="D185" s="182">
        <v>407.35807796643803</v>
      </c>
      <c r="E185" s="173">
        <v>202.6520000000049</v>
      </c>
      <c r="F185" s="173">
        <v>202.6520000000049</v>
      </c>
      <c r="G185" s="173">
        <v>245.23885040435206</v>
      </c>
      <c r="H185" s="176">
        <v>216.25100000000546</v>
      </c>
      <c r="I185" s="176">
        <v>261.79974471706089</v>
      </c>
      <c r="J185" s="176">
        <v>443.42230354488089</v>
      </c>
      <c r="K185" s="176">
        <v>214.78226733152599</v>
      </c>
      <c r="L185" s="176">
        <v>272.83357484131687</v>
      </c>
      <c r="M185" s="176">
        <v>398.59263875663254</v>
      </c>
      <c r="N185" s="176">
        <v>201.15336151378318</v>
      </c>
      <c r="O185" s="176">
        <v>225.17998220868668</v>
      </c>
      <c r="P185" s="176">
        <v>375.04839644351307</v>
      </c>
      <c r="Q185" s="173">
        <v>173.60282006814876</v>
      </c>
    </row>
    <row r="186" spans="1:17" ht="15">
      <c r="A186" s="170">
        <v>41274</v>
      </c>
      <c r="B186" s="171"/>
      <c r="C186" s="172">
        <f t="shared" ca="1" si="114"/>
        <v>227.66018240343163</v>
      </c>
      <c r="D186" s="182"/>
      <c r="E186" s="173">
        <v>210.82300000000521</v>
      </c>
      <c r="F186" s="173">
        <v>210.82300000000521</v>
      </c>
      <c r="G186" s="173">
        <v>248.30916070055648</v>
      </c>
      <c r="H186" s="176">
        <v>220.68300000000562</v>
      </c>
      <c r="I186" s="176">
        <v>265.39852503190986</v>
      </c>
      <c r="J186" s="176">
        <v>448.44936284473556</v>
      </c>
      <c r="K186" s="176">
        <v>218.23360946064807</v>
      </c>
      <c r="L186" s="176">
        <v>281.94525178603686</v>
      </c>
      <c r="M186" s="176">
        <v>412.74012234076434</v>
      </c>
      <c r="N186" s="176">
        <v>202.17008399616242</v>
      </c>
      <c r="O186" s="176">
        <v>226.16614590684182</v>
      </c>
      <c r="P186" s="176">
        <v>372.79322870772631</v>
      </c>
      <c r="Q186" s="173">
        <v>174.44857907258449</v>
      </c>
    </row>
    <row r="187" spans="1:17" ht="15">
      <c r="A187" s="170"/>
      <c r="B187" s="179"/>
      <c r="C187" s="180"/>
      <c r="D187" s="183"/>
      <c r="H187" s="176"/>
      <c r="I187" s="176"/>
      <c r="J187" s="176"/>
      <c r="K187" s="176"/>
      <c r="L187" s="176"/>
      <c r="M187" s="176"/>
      <c r="N187" s="176"/>
      <c r="O187" s="176"/>
      <c r="P187" s="17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U187"/>
  <sheetViews>
    <sheetView workbookViewId="0">
      <selection activeCell="U5" sqref="U5"/>
    </sheetView>
  </sheetViews>
  <sheetFormatPr defaultRowHeight="12.75"/>
  <cols>
    <col min="1" max="1" width="10.42578125" style="173" bestFit="1" customWidth="1"/>
    <col min="2" max="2" width="10.42578125" style="174" customWidth="1"/>
    <col min="3" max="3" width="10.42578125" style="175" customWidth="1"/>
    <col min="4" max="4" width="10.42578125" style="184" customWidth="1"/>
    <col min="5" max="5" width="19.5703125" style="173" bestFit="1" customWidth="1"/>
    <col min="6" max="20" width="9.140625" style="173"/>
  </cols>
  <sheetData>
    <row r="1" spans="1:21" ht="63.75">
      <c r="A1" s="159"/>
      <c r="B1" s="160" t="s">
        <v>297</v>
      </c>
      <c r="C1" s="161" t="s">
        <v>298</v>
      </c>
      <c r="D1" s="181" t="s">
        <v>301</v>
      </c>
      <c r="E1" s="159" t="s">
        <v>7</v>
      </c>
      <c r="F1" s="159" t="s">
        <v>8</v>
      </c>
      <c r="G1" s="162" t="s">
        <v>9</v>
      </c>
      <c r="H1" s="163" t="s">
        <v>10</v>
      </c>
      <c r="I1" s="163" t="s">
        <v>11</v>
      </c>
      <c r="J1" s="163" t="s">
        <v>12</v>
      </c>
      <c r="K1" s="163" t="s">
        <v>13</v>
      </c>
      <c r="L1" s="163" t="s">
        <v>14</v>
      </c>
      <c r="M1" s="163" t="s">
        <v>15</v>
      </c>
      <c r="N1" s="163" t="s">
        <v>16</v>
      </c>
      <c r="O1" s="163" t="s">
        <v>17</v>
      </c>
      <c r="P1" s="163" t="s">
        <v>2</v>
      </c>
      <c r="Q1" s="163" t="s">
        <v>23</v>
      </c>
      <c r="R1" s="163" t="s">
        <v>20</v>
      </c>
      <c r="S1" s="163" t="s">
        <v>21</v>
      </c>
      <c r="T1" s="163" t="s">
        <v>22</v>
      </c>
      <c r="U1" s="163" t="s">
        <v>398</v>
      </c>
    </row>
    <row r="2" spans="1:21">
      <c r="A2" s="159"/>
      <c r="B2" s="166"/>
      <c r="C2" s="161"/>
      <c r="D2" s="181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</row>
    <row r="3" spans="1:21">
      <c r="A3" s="159"/>
      <c r="B3" s="166"/>
      <c r="C3" s="161"/>
      <c r="D3" s="181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</row>
    <row r="4" spans="1:21">
      <c r="A4" s="159" t="s">
        <v>304</v>
      </c>
      <c r="B4" s="166"/>
      <c r="C4" s="161"/>
      <c r="D4" s="181"/>
      <c r="E4" s="189">
        <f t="array" ref="E4">PRODUCT(E8:E174+1)^(12/COUNT(E8:E174))-1</f>
        <v>-4.0256806616907781E-2</v>
      </c>
      <c r="F4" s="189">
        <f t="array" ref="F4">PRODUCT(F8:F174+1)^(12/COUNT(F8:F174))-1</f>
        <v>-4.0256806616907781E-2</v>
      </c>
      <c r="G4" s="189">
        <f t="array" ref="G4">PRODUCT(G8:G174+1)^(12/COUNT(G8:G174))-1</f>
        <v>-2.8763681066709457E-2</v>
      </c>
      <c r="H4" s="189">
        <f t="array" ref="H4">PRODUCT(H8:H174+1)^(12/COUNT(H8:H174))-1</f>
        <v>-5.5346257444103708E-2</v>
      </c>
      <c r="I4" s="189">
        <f t="array" ref="I4">PRODUCT(I8:I174+1)^(12/COUNT(I8:I174))-1</f>
        <v>-3.4062593428211829E-2</v>
      </c>
      <c r="J4" s="189">
        <f t="array" ref="J4">PRODUCT(J8:J174+1)^(12/COUNT(J8:J174))-1</f>
        <v>-6.9698567385145793E-5</v>
      </c>
      <c r="K4" s="189">
        <f t="array" ref="K4">PRODUCT(K8:K174+1)^(12/COUNT(K8:K174))-1</f>
        <v>-5.5865765376329257E-2</v>
      </c>
      <c r="L4" s="189">
        <f t="array" ref="L4">PRODUCT(L8:L174+1)^(12/COUNT(L8:L174))-1</f>
        <v>-3.6727660549067953E-2</v>
      </c>
      <c r="M4" s="189">
        <f t="array" ref="M4">PRODUCT(M8:M174+1)^(12/COUNT(M8:M174))-1</f>
        <v>-1.4405806883061145E-2</v>
      </c>
      <c r="N4" s="189">
        <f t="array" ref="N4">PRODUCT(N8:N174+1)^(12/COUNT(N8:N174))-1</f>
        <v>-5.2431000802801719E-2</v>
      </c>
      <c r="O4" s="189">
        <f t="array" ref="O4">PRODUCT(O8:O174+1)^(12/COUNT(O8:O174))-1</f>
        <v>-4.1775532183910835E-2</v>
      </c>
      <c r="P4" s="189">
        <f t="array" ref="P4">PRODUCT(P8:P174+1)^(12/COUNT(P8:P174))-1</f>
        <v>3.6194533105446958E-3</v>
      </c>
      <c r="Q4" s="189">
        <f t="array" ref="Q4">PRODUCT(Q8:Q174+1)^(12/COUNT(Q8:Q174))-1</f>
        <v>-5.197933243046049E-2</v>
      </c>
      <c r="R4" s="189">
        <f t="array" ref="R4">PRODUCT(R8:R174+1)^(12/COUNT(R8:R174))-1</f>
        <v>-5.9532936122255187E-2</v>
      </c>
      <c r="S4" s="189">
        <f t="array" ref="S4">PRODUCT(S8:S174+1)^(12/COUNT(S8:S174))-1</f>
        <v>-5.177656703874578E-2</v>
      </c>
      <c r="T4" s="189">
        <f t="array" ref="T4">PRODUCT(T7:T173+1)^(12/COUNT(T7:T173))-1</f>
        <v>-8.6560658965179393E-2</v>
      </c>
      <c r="U4" s="189">
        <f t="array" ref="U4">PRODUCT(U7:U173+1)^(12/COUNT(U7:U173))-1</f>
        <v>-5.1235658952340835E-2</v>
      </c>
    </row>
    <row r="5" spans="1:21">
      <c r="A5" s="159" t="s">
        <v>305</v>
      </c>
      <c r="B5" s="166"/>
      <c r="C5" s="161"/>
      <c r="D5" s="181"/>
      <c r="E5" s="189">
        <f>STDEV(E7:E173)*SQRT(12)</f>
        <v>0.10876428801610574</v>
      </c>
      <c r="F5" s="189">
        <f>STDEV(F7:F173)*SQRT(12)</f>
        <v>0.10876428801610574</v>
      </c>
      <c r="G5" s="189">
        <f>STDEV(G7:G173)*SQRT(12)</f>
        <v>0.10879278195924456</v>
      </c>
      <c r="H5" s="189">
        <f t="shared" ref="H5:T5" si="0">STDEV(H8:H174)*SQRT(12)</f>
        <v>0.18095433630762739</v>
      </c>
      <c r="I5" s="189">
        <f t="shared" si="0"/>
        <v>0.15358769052051091</v>
      </c>
      <c r="J5" s="189">
        <f t="shared" si="0"/>
        <v>0.17242571597462089</v>
      </c>
      <c r="K5" s="189">
        <f t="shared" si="0"/>
        <v>0.20576373885201341</v>
      </c>
      <c r="L5" s="189">
        <f t="shared" si="0"/>
        <v>0.29181409293167493</v>
      </c>
      <c r="M5" s="189">
        <f t="shared" si="0"/>
        <v>0.24380434998767098</v>
      </c>
      <c r="N5" s="189">
        <f t="shared" si="0"/>
        <v>0.13888521694921163</v>
      </c>
      <c r="O5" s="189">
        <f t="shared" si="0"/>
        <v>0.13820531305769054</v>
      </c>
      <c r="P5" s="189">
        <f t="shared" si="0"/>
        <v>0.26963638745859003</v>
      </c>
      <c r="Q5" s="189">
        <f t="shared" si="0"/>
        <v>0.11273130424677563</v>
      </c>
      <c r="R5" s="189">
        <f t="shared" si="0"/>
        <v>0.12391721521894794</v>
      </c>
      <c r="S5" s="189">
        <f t="shared" si="0"/>
        <v>0.12000066078096978</v>
      </c>
      <c r="T5" s="189">
        <f t="shared" si="0"/>
        <v>0.1094673691499702</v>
      </c>
      <c r="U5" s="189">
        <f t="shared" ref="U5" si="1">STDEV(U8:U174)*SQRT(12)</f>
        <v>0.13358990080900998</v>
      </c>
    </row>
    <row r="6" spans="1:21">
      <c r="A6" s="159"/>
      <c r="B6" s="166"/>
      <c r="C6" s="161"/>
      <c r="D6" s="181"/>
      <c r="E6" s="198"/>
      <c r="F6" s="159"/>
      <c r="G6" s="159"/>
      <c r="H6" s="163"/>
      <c r="I6" s="163"/>
      <c r="J6" s="163"/>
      <c r="K6" s="163"/>
      <c r="L6" s="163"/>
      <c r="M6" s="163"/>
      <c r="N6" s="163"/>
      <c r="O6" s="163"/>
      <c r="P6" s="163"/>
      <c r="Q6" s="159"/>
      <c r="R6" s="159"/>
      <c r="S6" s="159"/>
      <c r="T6" s="159"/>
      <c r="U6" s="159"/>
    </row>
    <row r="7" spans="1:21" ht="15">
      <c r="A7" s="170">
        <v>35853</v>
      </c>
      <c r="B7" s="171"/>
      <c r="C7" s="172"/>
      <c r="D7" s="182"/>
      <c r="E7" s="173">
        <f>'monthly price-series'!AA8-'monthly price-series'!$Z8</f>
        <v>-2.0046506478090306E-3</v>
      </c>
      <c r="F7" s="173">
        <f>'monthly price-series'!AB8-'monthly price-series'!$Z8</f>
        <v>-2.0046506478090306E-3</v>
      </c>
      <c r="G7" s="173">
        <f>'monthly price-series'!AC8-'monthly price-series'!$Z8</f>
        <v>-5.6144164075206081E-3</v>
      </c>
      <c r="H7" s="173">
        <f>'monthly price-series'!AD8-'monthly price-series'!$Z8</f>
        <v>-2.1504463349566174E-3</v>
      </c>
      <c r="I7" s="173">
        <f>'monthly price-series'!AE8-'monthly price-series'!$Z8</f>
        <v>-4.886922231406382E-3</v>
      </c>
      <c r="J7" s="173">
        <f>'monthly price-series'!AF8-'monthly price-series'!$Z8</f>
        <v>1.5081417148079687E-2</v>
      </c>
      <c r="K7" s="173">
        <f>'monthly price-series'!AG8-'monthly price-series'!$Z8</f>
        <v>5.7561399475527131E-2</v>
      </c>
      <c r="L7" s="173">
        <f>'monthly price-series'!AH8-'monthly price-series'!$Z8</f>
        <v>8.6361661062317616E-2</v>
      </c>
      <c r="M7" s="173">
        <f>'monthly price-series'!AI8-'monthly price-series'!$Z8</f>
        <v>6.5176386890067606E-2</v>
      </c>
      <c r="N7" s="173">
        <f>'monthly price-series'!AJ8-'monthly price-series'!$Z8</f>
        <v>-2.9581700168546084E-3</v>
      </c>
      <c r="O7" s="173">
        <f>'monthly price-series'!AK8-'monthly price-series'!$Z8</f>
        <v>-1.057624540152126E-2</v>
      </c>
      <c r="P7" s="173">
        <f>'monthly price-series'!AL8-'monthly price-series'!$Z8</f>
        <v>-7.0622104913948866E-2</v>
      </c>
      <c r="Q7" s="173">
        <f>'monthly price-series'!AM8-'monthly price-series'!$Z8</f>
        <v>-1.7977313316849028E-2</v>
      </c>
      <c r="R7" s="173">
        <f>'monthly price-series'!AN8-'monthly price-series'!$Z8</f>
        <v>5.98966025914624E-3</v>
      </c>
      <c r="S7" s="173">
        <f>'monthly price-series'!AO8-'monthly price-series'!$Z8</f>
        <v>-2.0493936312118606E-2</v>
      </c>
      <c r="T7" s="173">
        <f>'monthly price-series'!AP8-'monthly price-series'!$Z8</f>
        <v>-5.3270064075204033E-3</v>
      </c>
      <c r="U7" s="173">
        <f>'monthly price-series'!AQ8-'monthly price-series'!$Z8</f>
        <v>-1.569850961626932E-3</v>
      </c>
    </row>
    <row r="8" spans="1:21" ht="15">
      <c r="A8" s="170">
        <v>35885</v>
      </c>
      <c r="B8" s="171"/>
      <c r="C8" s="172"/>
      <c r="D8" s="182"/>
      <c r="E8" s="173">
        <f>'monthly price-series'!AA9-'monthly price-series'!$Z9</f>
        <v>-8.4583309730721819E-3</v>
      </c>
      <c r="F8" s="173">
        <f>'monthly price-series'!AB9-'monthly price-series'!$Z9</f>
        <v>-8.4583309730721819E-3</v>
      </c>
      <c r="G8" s="173">
        <f>'monthly price-series'!AC9-'monthly price-series'!$Z9</f>
        <v>5.5019509311986688E-3</v>
      </c>
      <c r="H8" s="173">
        <f>'monthly price-series'!AD9-'monthly price-series'!$Z9</f>
        <v>2.0879548741720499E-2</v>
      </c>
      <c r="I8" s="173">
        <f>'monthly price-series'!AE9-'monthly price-series'!$Z9</f>
        <v>1.1999594267315308E-2</v>
      </c>
      <c r="J8" s="173">
        <f>'monthly price-series'!AF9-'monthly price-series'!$Z9</f>
        <v>2.3831288373050413E-2</v>
      </c>
      <c r="K8" s="173">
        <f>'monthly price-series'!AG9-'monthly price-series'!$Z9</f>
        <v>5.5160577762318572E-2</v>
      </c>
      <c r="L8" s="173">
        <f>'monthly price-series'!AH9-'monthly price-series'!$Z9</f>
        <v>6.1885059510760301E-2</v>
      </c>
      <c r="M8" s="173">
        <f>'monthly price-series'!AI9-'monthly price-series'!$Z9</f>
        <v>6.5717604181058875E-2</v>
      </c>
      <c r="N8" s="173">
        <f>'monthly price-series'!AJ9-'monthly price-series'!$Z9</f>
        <v>1.9000851970376126E-2</v>
      </c>
      <c r="O8" s="173">
        <f>'monthly price-series'!AK9-'monthly price-series'!$Z9</f>
        <v>2.3808975432671926E-2</v>
      </c>
      <c r="P8" s="173">
        <f>'monthly price-series'!AL9-'monthly price-series'!$Z9</f>
        <v>-7.5017285426314572E-3</v>
      </c>
      <c r="Q8" s="173">
        <f>'monthly price-series'!AM9-'monthly price-series'!$Z9</f>
        <v>5.6820044524002215E-3</v>
      </c>
      <c r="R8" s="173">
        <f>'monthly price-series'!AN9-'monthly price-series'!$Z9</f>
        <v>4.9849247597864972E-2</v>
      </c>
      <c r="S8" s="173">
        <f>'monthly price-series'!AO9-'monthly price-series'!$Z9</f>
        <v>7.166069973324511E-3</v>
      </c>
      <c r="T8" s="173">
        <f>'monthly price-series'!AP9-'monthly price-series'!$Z9</f>
        <v>1.2032580931198342E-2</v>
      </c>
      <c r="U8" s="173">
        <f>'monthly price-series'!AQ9-'monthly price-series'!$Z9</f>
        <v>1.8766497015114528E-2</v>
      </c>
    </row>
    <row r="9" spans="1:21" ht="15">
      <c r="A9" s="170">
        <v>35915</v>
      </c>
      <c r="B9" s="171"/>
      <c r="C9" s="172"/>
      <c r="D9" s="182"/>
      <c r="E9" s="173">
        <f>'monthly price-series'!AA10-'monthly price-series'!$Z10</f>
        <v>-8.5125784942912796E-3</v>
      </c>
      <c r="F9" s="173">
        <f>'monthly price-series'!AB10-'monthly price-series'!$Z10</f>
        <v>-8.5125784942912796E-3</v>
      </c>
      <c r="G9" s="173">
        <f>'monthly price-series'!AC10-'monthly price-series'!$Z10</f>
        <v>-2.9601515104327947E-2</v>
      </c>
      <c r="H9" s="173">
        <f>'monthly price-series'!AD10-'monthly price-series'!$Z10</f>
        <v>-4.9154867652720698E-3</v>
      </c>
      <c r="I9" s="173">
        <f>'monthly price-series'!AE10-'monthly price-series'!$Z10</f>
        <v>-1.4764475076229407E-2</v>
      </c>
      <c r="J9" s="173">
        <f>'monthly price-series'!AF10-'monthly price-series'!$Z10</f>
        <v>-1.6462177013434418E-2</v>
      </c>
      <c r="K9" s="173">
        <f>'monthly price-series'!AG10-'monthly price-series'!$Z10</f>
        <v>-2.4807200905098165E-2</v>
      </c>
      <c r="L9" s="173">
        <f>'monthly price-series'!AH10-'monthly price-series'!$Z10</f>
        <v>-6.0245114655126393E-2</v>
      </c>
      <c r="M9" s="173">
        <f>'monthly price-series'!AI10-'monthly price-series'!$Z10</f>
        <v>-1.4168651510112942E-2</v>
      </c>
      <c r="N9" s="173">
        <f>'monthly price-series'!AJ10-'monthly price-series'!$Z10</f>
        <v>-2.0796896661876386E-2</v>
      </c>
      <c r="O9" s="173">
        <f>'monthly price-series'!AK10-'monthly price-series'!$Z10</f>
        <v>-3.1699532953069806E-2</v>
      </c>
      <c r="P9" s="173">
        <f>'monthly price-series'!AL10-'monthly price-series'!$Z10</f>
        <v>-2.9709345095005585E-2</v>
      </c>
      <c r="Q9" s="173">
        <f>'monthly price-series'!AM10-'monthly price-series'!$Z10</f>
        <v>-6.8292129132616064E-4</v>
      </c>
      <c r="R9" s="173">
        <f>'monthly price-series'!AN10-'monthly price-series'!$Z10</f>
        <v>-2.3319478437661034E-2</v>
      </c>
      <c r="S9" s="173">
        <f>'monthly price-series'!AO10-'monthly price-series'!$Z10</f>
        <v>-5.3502891380178372E-2</v>
      </c>
      <c r="T9" s="173">
        <f>'monthly price-series'!AP10-'monthly price-series'!$Z10</f>
        <v>-1.5336145104327653E-2</v>
      </c>
      <c r="U9" s="173">
        <f>'monthly price-series'!AQ10-'monthly price-series'!$Z10</f>
        <v>-1.882379135346739E-2</v>
      </c>
    </row>
    <row r="10" spans="1:21" ht="15">
      <c r="A10" s="170">
        <v>35944</v>
      </c>
      <c r="B10" s="171"/>
      <c r="C10" s="172"/>
      <c r="D10" s="182"/>
      <c r="E10" s="173">
        <f>'monthly price-series'!AA11-'monthly price-series'!$Z11</f>
        <v>-9.8645957401513745E-3</v>
      </c>
      <c r="F10" s="173">
        <f>'monthly price-series'!AB11-'monthly price-series'!$Z11</f>
        <v>-9.8645957401513745E-3</v>
      </c>
      <c r="G10" s="173">
        <f>'monthly price-series'!AC11-'monthly price-series'!$Z11</f>
        <v>-2.0882229326331433E-3</v>
      </c>
      <c r="H10" s="173">
        <f>'monthly price-series'!AD11-'monthly price-series'!$Z11</f>
        <v>-2.3687921318652765E-2</v>
      </c>
      <c r="I10" s="173">
        <f>'monthly price-series'!AE11-'monthly price-series'!$Z11</f>
        <v>-9.1614119566472661E-3</v>
      </c>
      <c r="J10" s="173">
        <f>'monthly price-series'!AF11-'monthly price-series'!$Z11</f>
        <v>-4.1768620171505073E-2</v>
      </c>
      <c r="K10" s="173">
        <f>'monthly price-series'!AG11-'monthly price-series'!$Z11</f>
        <v>-3.5189288850555347E-2</v>
      </c>
      <c r="L10" s="173">
        <f>'monthly price-series'!AH11-'monthly price-series'!$Z11</f>
        <v>-0.16148449334512557</v>
      </c>
      <c r="M10" s="173">
        <f>'monthly price-series'!AI11-'monthly price-series'!$Z11</f>
        <v>-3.9412941090842986E-2</v>
      </c>
      <c r="N10" s="173">
        <f>'monthly price-series'!AJ11-'monthly price-series'!$Z11</f>
        <v>-3.2124260420958138E-2</v>
      </c>
      <c r="O10" s="173">
        <f>'monthly price-series'!AK11-'monthly price-series'!$Z11</f>
        <v>-2.5200890592789654E-2</v>
      </c>
      <c r="P10" s="173">
        <f>'monthly price-series'!AL11-'monthly price-series'!$Z11</f>
        <v>-5.8122446826569724E-2</v>
      </c>
      <c r="Q10" s="173">
        <f>'monthly price-series'!AM11-'monthly price-series'!$Z11</f>
        <v>-4.9135872044606312E-3</v>
      </c>
      <c r="R10" s="173">
        <f>'monthly price-series'!AN11-'monthly price-series'!$Z11</f>
        <v>-1.7944906265967057E-2</v>
      </c>
      <c r="S10" s="173">
        <f>'monthly price-series'!AO11-'monthly price-series'!$Z11</f>
        <v>-8.7279762380086529E-3</v>
      </c>
      <c r="T10" s="173">
        <f>'monthly price-series'!AP11-'monthly price-series'!$Z11</f>
        <v>-1.3861572932633771E-2</v>
      </c>
      <c r="U10" s="173">
        <f>'monthly price-series'!AQ11-'monthly price-series'!$Z11</f>
        <v>-1.747655090620202E-2</v>
      </c>
    </row>
    <row r="11" spans="1:21" ht="15">
      <c r="A11" s="170">
        <v>35976</v>
      </c>
      <c r="B11" s="171"/>
      <c r="C11" s="172"/>
      <c r="D11" s="182"/>
      <c r="E11" s="173">
        <f>'monthly price-series'!AA12-'monthly price-series'!$Z12</f>
        <v>-6.1396588628491976E-3</v>
      </c>
      <c r="F11" s="173">
        <f>'monthly price-series'!AB12-'monthly price-series'!$Z12</f>
        <v>-6.1396588628491976E-3</v>
      </c>
      <c r="G11" s="173">
        <f>'monthly price-series'!AC12-'monthly price-series'!$Z12</f>
        <v>-1.3372104484175E-2</v>
      </c>
      <c r="H11" s="173">
        <f>'monthly price-series'!AD12-'monthly price-series'!$Z12</f>
        <v>-3.0710985585825822E-2</v>
      </c>
      <c r="I11" s="173">
        <f>'monthly price-series'!AE12-'monthly price-series'!$Z12</f>
        <v>-1.6666211528669587E-2</v>
      </c>
      <c r="J11" s="173">
        <f>'monthly price-series'!AF12-'monthly price-series'!$Z12</f>
        <v>-4.7734313876868217E-2</v>
      </c>
      <c r="K11" s="173">
        <f>'monthly price-series'!AG12-'monthly price-series'!$Z12</f>
        <v>1.476636875948692E-4</v>
      </c>
      <c r="L11" s="173">
        <f>'monthly price-series'!AH12-'monthly price-series'!$Z12</f>
        <v>-0.11959467873174302</v>
      </c>
      <c r="M11" s="173">
        <f>'monthly price-series'!AI12-'monthly price-series'!$Z12</f>
        <v>-2.5183715062106676E-2</v>
      </c>
      <c r="N11" s="173">
        <f>'monthly price-series'!AJ12-'monthly price-series'!$Z12</f>
        <v>-2.4057352692769644E-2</v>
      </c>
      <c r="O11" s="173">
        <f>'monthly price-series'!AK12-'monthly price-series'!$Z12</f>
        <v>-1.9517615894073598E-2</v>
      </c>
      <c r="P11" s="173">
        <f>'monthly price-series'!AL12-'monthly price-series'!$Z12</f>
        <v>-6.3186959218321931E-2</v>
      </c>
      <c r="Q11" s="173">
        <f>'monthly price-series'!AM12-'monthly price-series'!$Z12</f>
        <v>-1.7933104901159843E-2</v>
      </c>
      <c r="R11" s="173">
        <f>'monthly price-series'!AN12-'monthly price-series'!$Z12</f>
        <v>-2.1065467817508107E-2</v>
      </c>
      <c r="S11" s="173">
        <f>'monthly price-series'!AO12-'monthly price-series'!$Z12</f>
        <v>-2.0748810079793362E-2</v>
      </c>
      <c r="T11" s="173">
        <f>'monthly price-series'!AP12-'monthly price-series'!$Z12</f>
        <v>-9.7821344841747416E-3</v>
      </c>
      <c r="U11" s="173">
        <f>'monthly price-series'!AQ12-'monthly price-series'!$Z12</f>
        <v>-3.4192239326221924E-2</v>
      </c>
    </row>
    <row r="12" spans="1:21" ht="15">
      <c r="A12" s="170">
        <v>36007</v>
      </c>
      <c r="B12" s="171"/>
      <c r="C12" s="172"/>
      <c r="D12" s="182"/>
      <c r="E12" s="173">
        <f>'monthly price-series'!AA13-'monthly price-series'!$Z13</f>
        <v>-1.7429129737184728E-2</v>
      </c>
      <c r="F12" s="173">
        <f>'monthly price-series'!AB13-'monthly price-series'!$Z13</f>
        <v>-1.7429129737184728E-2</v>
      </c>
      <c r="G12" s="173">
        <f>'monthly price-series'!AC13-'monthly price-series'!$Z13</f>
        <v>-1.752270976458592E-2</v>
      </c>
      <c r="H12" s="173">
        <f>'monthly price-series'!AD13-'monthly price-series'!$Z13</f>
        <v>-1.7007076548963461E-2</v>
      </c>
      <c r="I12" s="173">
        <f>'monthly price-series'!AE13-'monthly price-series'!$Z13</f>
        <v>-2.228351007018382E-2</v>
      </c>
      <c r="J12" s="173">
        <f>'monthly price-series'!AF13-'monthly price-series'!$Z13</f>
        <v>-2.6096134823839354E-2</v>
      </c>
      <c r="K12" s="173">
        <f>'monthly price-series'!AG13-'monthly price-series'!$Z13</f>
        <v>-4.1399044736171516E-2</v>
      </c>
      <c r="L12" s="173">
        <f>'monthly price-series'!AH13-'monthly price-series'!$Z13</f>
        <v>-1.4623424151745296E-2</v>
      </c>
      <c r="M12" s="173">
        <f>'monthly price-series'!AI13-'monthly price-series'!$Z13</f>
        <v>-8.6808577554770672E-2</v>
      </c>
      <c r="N12" s="173">
        <f>'monthly price-series'!AJ13-'monthly price-series'!$Z13</f>
        <v>-6.0241891438890013E-2</v>
      </c>
      <c r="O12" s="173">
        <f>'monthly price-series'!AK13-'monthly price-series'!$Z13</f>
        <v>-6.0251164039944259E-2</v>
      </c>
      <c r="P12" s="173">
        <f>'monthly price-series'!AL13-'monthly price-series'!$Z13</f>
        <v>-8.944295342451003E-2</v>
      </c>
      <c r="Q12" s="173">
        <f>'monthly price-series'!AM13-'monthly price-series'!$Z13</f>
        <v>-2.5094616597103502E-2</v>
      </c>
      <c r="R12" s="173">
        <f>'monthly price-series'!AN13-'monthly price-series'!$Z13</f>
        <v>-2.9528813097918789E-2</v>
      </c>
      <c r="S12" s="173">
        <f>'monthly price-series'!AO13-'monthly price-series'!$Z13</f>
        <v>-3.2312408553478465E-2</v>
      </c>
      <c r="T12" s="173">
        <f>'monthly price-series'!AP13-'monthly price-series'!$Z13</f>
        <v>-3.4445479764585507E-2</v>
      </c>
      <c r="U12" s="173">
        <f>'monthly price-series'!AQ13-'monthly price-series'!$Z13</f>
        <v>-2.3684435279855143E-2</v>
      </c>
    </row>
    <row r="13" spans="1:21" ht="15">
      <c r="A13" s="170">
        <v>36038</v>
      </c>
      <c r="B13" s="171"/>
      <c r="C13" s="172"/>
      <c r="D13" s="182"/>
      <c r="E13" s="173">
        <f>'monthly price-series'!AA14-'monthly price-series'!$Z14</f>
        <v>-5.5204749463964427E-2</v>
      </c>
      <c r="F13" s="173">
        <f>'monthly price-series'!AB14-'monthly price-series'!$Z14</f>
        <v>-5.5204749463964427E-2</v>
      </c>
      <c r="G13" s="173">
        <f>'monthly price-series'!AC14-'monthly price-series'!$Z14</f>
        <v>-2.3983797854987374E-2</v>
      </c>
      <c r="H13" s="173">
        <f>'monthly price-series'!AD14-'monthly price-series'!$Z14</f>
        <v>-0.12575394722531763</v>
      </c>
      <c r="I13" s="173">
        <f>'monthly price-series'!AE14-'monthly price-series'!$Z14</f>
        <v>-9.5058382196230085E-2</v>
      </c>
      <c r="J13" s="173">
        <f>'monthly price-series'!AF14-'monthly price-series'!$Z14</f>
        <v>-0.31015909100295402</v>
      </c>
      <c r="K13" s="173">
        <f>'monthly price-series'!AG14-'monthly price-series'!$Z14</f>
        <v>-0.18938624116058528</v>
      </c>
      <c r="L13" s="173">
        <f>'monthly price-series'!AH14-'monthly price-series'!$Z14</f>
        <v>-0.34442170857390358</v>
      </c>
      <c r="M13" s="173">
        <f>'monthly price-series'!AI14-'monthly price-series'!$Z14</f>
        <v>-0.22196427380281164</v>
      </c>
      <c r="N13" s="173">
        <f>'monthly price-series'!AJ14-'monthly price-series'!$Z14</f>
        <v>-6.7314982759371561E-2</v>
      </c>
      <c r="O13" s="173">
        <f>'monthly price-series'!AK14-'monthly price-series'!$Z14</f>
        <v>-7.6206609599943659E-2</v>
      </c>
      <c r="P13" s="173">
        <f>'monthly price-series'!AL14-'monthly price-series'!$Z14</f>
        <v>-0.10859799598583186</v>
      </c>
      <c r="Q13" s="173">
        <f>'monthly price-series'!AM14-'monthly price-series'!$Z14</f>
        <v>-4.6577133458843491E-2</v>
      </c>
      <c r="R13" s="173">
        <f>'monthly price-series'!AN14-'monthly price-series'!$Z14</f>
        <v>-9.0811951188321055E-2</v>
      </c>
      <c r="S13" s="173">
        <f>'monthly price-series'!AO14-'monthly price-series'!$Z14</f>
        <v>7.8047998393783527E-3</v>
      </c>
      <c r="T13" s="173">
        <f>'monthly price-series'!AP14-'monthly price-series'!$Z14</f>
        <v>-7.0428617854987829E-2</v>
      </c>
      <c r="U13" s="173">
        <f>'monthly price-series'!AQ14-'monthly price-series'!$Z14</f>
        <v>-6.5120211082383583E-2</v>
      </c>
    </row>
    <row r="14" spans="1:21" ht="15">
      <c r="A14" s="170">
        <v>36068</v>
      </c>
      <c r="B14" s="171"/>
      <c r="C14" s="172"/>
      <c r="D14" s="182"/>
      <c r="E14" s="173">
        <f>'monthly price-series'!AA15-'monthly price-series'!$Z15</f>
        <v>6.0710010152759057E-2</v>
      </c>
      <c r="F14" s="173">
        <f>'monthly price-series'!AB15-'monthly price-series'!$Z15</f>
        <v>6.0710010152759057E-2</v>
      </c>
      <c r="G14" s="173">
        <f>'monthly price-series'!AC15-'monthly price-series'!$Z15</f>
        <v>3.8728623825594478E-2</v>
      </c>
      <c r="H14" s="173">
        <f>'monthly price-series'!AD15-'monthly price-series'!$Z15</f>
        <v>-2.3642086986419772E-2</v>
      </c>
      <c r="I14" s="173">
        <f>'monthly price-series'!AE15-'monthly price-series'!$Z15</f>
        <v>5.4084961826617012E-2</v>
      </c>
      <c r="J14" s="173">
        <f>'monthly price-series'!AF15-'monthly price-series'!$Z15</f>
        <v>0.14276085911230546</v>
      </c>
      <c r="K14" s="173">
        <f>'monthly price-series'!AG15-'monthly price-series'!$Z15</f>
        <v>3.8079502978747674E-2</v>
      </c>
      <c r="L14" s="173">
        <f>'monthly price-series'!AH15-'monthly price-series'!$Z15</f>
        <v>4.6069898856783635E-2</v>
      </c>
      <c r="M14" s="173">
        <f>'monthly price-series'!AI15-'monthly price-series'!$Z15</f>
        <v>7.2731088249889567E-2</v>
      </c>
      <c r="N14" s="173">
        <f>'monthly price-series'!AJ15-'monthly price-series'!$Z15</f>
        <v>5.1507869574479913E-2</v>
      </c>
      <c r="O14" s="173">
        <f>'monthly price-series'!AK15-'monthly price-series'!$Z15</f>
        <v>4.6266946452019814E-2</v>
      </c>
      <c r="P14" s="173">
        <f>'monthly price-series'!AL15-'monthly price-series'!$Z15</f>
        <v>0.13390000498058297</v>
      </c>
      <c r="Q14" s="173">
        <f>'monthly price-series'!AM15-'monthly price-series'!$Z15</f>
        <v>8.7429384419806383E-3</v>
      </c>
      <c r="R14" s="173">
        <f>'monthly price-series'!AN15-'monthly price-series'!$Z15</f>
        <v>3.9210610492260989E-2</v>
      </c>
      <c r="S14" s="173">
        <f>'monthly price-series'!AO15-'monthly price-series'!$Z15</f>
        <v>7.8227204150109114E-2</v>
      </c>
      <c r="T14" s="173">
        <f>'monthly price-series'!AP15-'monthly price-series'!$Z15</f>
        <v>5.239394382559432E-2</v>
      </c>
      <c r="U14" s="173">
        <f>'monthly price-series'!AQ15-'monthly price-series'!$Z15</f>
        <v>1.0149577628411191E-2</v>
      </c>
    </row>
    <row r="15" spans="1:21" ht="15">
      <c r="A15" s="170">
        <v>36098</v>
      </c>
      <c r="B15" s="171"/>
      <c r="C15" s="172"/>
      <c r="D15" s="182"/>
      <c r="E15" s="173">
        <f>'monthly price-series'!AA16-'monthly price-series'!$Z16</f>
        <v>-5.1433537766623884E-2</v>
      </c>
      <c r="F15" s="173">
        <f>'monthly price-series'!AB16-'monthly price-series'!$Z16</f>
        <v>-5.1433537766623884E-2</v>
      </c>
      <c r="G15" s="173">
        <f>'monthly price-series'!AC16-'monthly price-series'!$Z16</f>
        <v>-3.5593885458082418E-2</v>
      </c>
      <c r="H15" s="173">
        <f>'monthly price-series'!AD16-'monthly price-series'!$Z16</f>
        <v>-5.6943046746620707E-2</v>
      </c>
      <c r="I15" s="173">
        <f>'monthly price-series'!AE16-'monthly price-series'!$Z16</f>
        <v>-6.9272063256296187E-2</v>
      </c>
      <c r="J15" s="173">
        <f>'monthly price-series'!AF16-'monthly price-series'!$Z16</f>
        <v>1.5770579977236354E-2</v>
      </c>
      <c r="K15" s="173">
        <f>'monthly price-series'!AG16-'monthly price-series'!$Z16</f>
        <v>3.6605865694775377E-2</v>
      </c>
      <c r="L15" s="173">
        <f>'monthly price-series'!AH16-'monthly price-series'!$Z16</f>
        <v>4.4617905743427319E-2</v>
      </c>
      <c r="M15" s="173">
        <f>'monthly price-series'!AI16-'monthly price-series'!$Z16</f>
        <v>-6.0832336396584794E-3</v>
      </c>
      <c r="N15" s="173">
        <f>'monthly price-series'!AJ16-'monthly price-series'!$Z16</f>
        <v>-6.3261651010421152E-2</v>
      </c>
      <c r="O15" s="173">
        <f>'monthly price-series'!AK16-'monthly price-series'!$Z16</f>
        <v>-6.2288690587378473E-2</v>
      </c>
      <c r="P15" s="173">
        <f>'monthly price-series'!AL16-'monthly price-series'!$Z16</f>
        <v>-8.0914716014083218E-2</v>
      </c>
      <c r="Q15" s="173">
        <f>'monthly price-series'!AM16-'monthly price-series'!$Z16</f>
        <v>-6.6766126609640319E-2</v>
      </c>
      <c r="R15" s="173">
        <f>'monthly price-series'!AN16-'monthly price-series'!$Z16</f>
        <v>-7.119966879141626E-2</v>
      </c>
      <c r="S15" s="173">
        <f>'monthly price-series'!AO16-'monthly price-series'!$Z16</f>
        <v>-5.7982774774551681E-2</v>
      </c>
      <c r="T15" s="173">
        <f>'monthly price-series'!AP16-'monthly price-series'!$Z16</f>
        <v>-5.8916335458082933E-2</v>
      </c>
      <c r="U15" s="173">
        <f>'monthly price-series'!AQ16-'monthly price-series'!$Z16</f>
        <v>-0.11921298115272039</v>
      </c>
    </row>
    <row r="16" spans="1:21" ht="15">
      <c r="A16" s="170">
        <v>36129</v>
      </c>
      <c r="B16" s="171"/>
      <c r="C16" s="172"/>
      <c r="D16" s="182"/>
      <c r="E16" s="173">
        <f>'monthly price-series'!AA17-'monthly price-series'!$Z17</f>
        <v>-2.0355486712532976E-4</v>
      </c>
      <c r="F16" s="173">
        <f>'monthly price-series'!AB17-'monthly price-series'!$Z17</f>
        <v>-2.0355486712532976E-4</v>
      </c>
      <c r="G16" s="173">
        <f>'monthly price-series'!AC17-'monthly price-series'!$Z17</f>
        <v>-2.4517331515657281E-3</v>
      </c>
      <c r="H16" s="173">
        <f>'monthly price-series'!AD17-'monthly price-series'!$Z17</f>
        <v>0.11258268076550765</v>
      </c>
      <c r="I16" s="173">
        <f>'monthly price-series'!AE17-'monthly price-series'!$Z17</f>
        <v>3.5442792548425479E-2</v>
      </c>
      <c r="J16" s="173">
        <f>'monthly price-series'!AF17-'monthly price-series'!$Z17</f>
        <v>5.5180640422219256E-2</v>
      </c>
      <c r="K16" s="173">
        <f>'monthly price-series'!AG17-'monthly price-series'!$Z17</f>
        <v>5.7086028493418074E-2</v>
      </c>
      <c r="L16" s="173">
        <f>'monthly price-series'!AH17-'monthly price-series'!$Z17</f>
        <v>9.3588601383505554E-2</v>
      </c>
      <c r="M16" s="173">
        <f>'monthly price-series'!AI17-'monthly price-series'!$Z17</f>
        <v>4.2711629832263683E-2</v>
      </c>
      <c r="N16" s="173">
        <f>'monthly price-series'!AJ17-'monthly price-series'!$Z17</f>
        <v>-1.7999449967163444E-3</v>
      </c>
      <c r="O16" s="173">
        <f>'monthly price-series'!AK17-'monthly price-series'!$Z17</f>
        <v>5.5425575841495482E-3</v>
      </c>
      <c r="P16" s="173">
        <f>'monthly price-series'!AL17-'monthly price-series'!$Z17</f>
        <v>-0.11398739366221083</v>
      </c>
      <c r="Q16" s="173">
        <f>'monthly price-series'!AM17-'monthly price-series'!$Z17</f>
        <v>-2.3219508923888417E-2</v>
      </c>
      <c r="R16" s="173">
        <f>'monthly price-series'!AN17-'monthly price-series'!$Z17</f>
        <v>4.7460535151010591E-3</v>
      </c>
      <c r="S16" s="173">
        <f>'monthly price-series'!AO17-'monthly price-series'!$Z17</f>
        <v>-2.1937135333881898E-2</v>
      </c>
      <c r="T16" s="173">
        <f>'monthly price-series'!AP17-'monthly price-series'!$Z17</f>
        <v>-6.4706131515655484E-3</v>
      </c>
      <c r="U16" s="173">
        <f>'monthly price-series'!AQ17-'monthly price-series'!$Z17</f>
        <v>3.7704617874922564E-3</v>
      </c>
    </row>
    <row r="17" spans="1:21" ht="15">
      <c r="A17" s="170">
        <v>36160</v>
      </c>
      <c r="B17" s="171"/>
      <c r="C17" s="172"/>
      <c r="D17" s="182"/>
      <c r="E17" s="173">
        <f>'monthly price-series'!AA18-'monthly price-series'!$Z18</f>
        <v>-2.3358542813882985E-2</v>
      </c>
      <c r="F17" s="173">
        <f>'monthly price-series'!AB18-'monthly price-series'!$Z18</f>
        <v>-2.3358542813882985E-2</v>
      </c>
      <c r="G17" s="173">
        <f>'monthly price-series'!AC18-'monthly price-series'!$Z18</f>
        <v>-3.470357007378868E-2</v>
      </c>
      <c r="H17" s="173">
        <f>'monthly price-series'!AD18-'monthly price-series'!$Z18</f>
        <v>-4.2779922838281963E-2</v>
      </c>
      <c r="I17" s="173">
        <f>'monthly price-series'!AE18-'monthly price-series'!$Z18</f>
        <v>-3.7283963723166544E-2</v>
      </c>
      <c r="J17" s="173">
        <f>'monthly price-series'!AF18-'monthly price-series'!$Z18</f>
        <v>-4.634220046077224E-2</v>
      </c>
      <c r="K17" s="173">
        <f>'monthly price-series'!AG18-'monthly price-series'!$Z18</f>
        <v>7.0370740294830245E-3</v>
      </c>
      <c r="L17" s="173">
        <f>'monthly price-series'!AH18-'monthly price-series'!$Z18</f>
        <v>-6.9538991207864526E-2</v>
      </c>
      <c r="M17" s="173">
        <f>'monthly price-series'!AI18-'monthly price-series'!$Z18</f>
        <v>1.229415880786449E-2</v>
      </c>
      <c r="N17" s="173">
        <f>'monthly price-series'!AJ18-'monthly price-series'!$Z18</f>
        <v>-3.6123382589984453E-2</v>
      </c>
      <c r="O17" s="173">
        <f>'monthly price-series'!AK18-'monthly price-series'!$Z18</f>
        <v>-3.9390577739020646E-2</v>
      </c>
      <c r="P17" s="173">
        <f>'monthly price-series'!AL18-'monthly price-series'!$Z18</f>
        <v>-5.9189497253637452E-2</v>
      </c>
      <c r="Q17" s="173">
        <f>'monthly price-series'!AM18-'monthly price-series'!$Z18</f>
        <v>-2.0476122736108444E-2</v>
      </c>
      <c r="R17" s="173">
        <f>'monthly price-series'!AN18-'monthly price-series'!$Z18</f>
        <v>-1.59101534071222E-2</v>
      </c>
      <c r="S17" s="173">
        <f>'monthly price-series'!AO18-'monthly price-series'!$Z18</f>
        <v>-1.6693742936795427E-2</v>
      </c>
      <c r="T17" s="173">
        <f>'monthly price-series'!AP18-'monthly price-series'!$Z18</f>
        <v>-4.3268200737886925E-3</v>
      </c>
      <c r="U17" s="173">
        <f>'monthly price-series'!AQ18-'monthly price-series'!$Z18</f>
        <v>-1.9631303580060908E-2</v>
      </c>
    </row>
    <row r="18" spans="1:21" ht="15">
      <c r="A18" s="170">
        <v>36189</v>
      </c>
      <c r="B18" s="171"/>
      <c r="C18" s="172"/>
      <c r="D18" s="182"/>
      <c r="E18" s="173">
        <f>'monthly price-series'!AA19-'monthly price-series'!$Z19</f>
        <v>6.6119073458993621E-2</v>
      </c>
      <c r="F18" s="173">
        <f>'monthly price-series'!AB19-'monthly price-series'!$Z19</f>
        <v>6.6119073458993621E-2</v>
      </c>
      <c r="G18" s="173">
        <f>'monthly price-series'!AC19-'monthly price-series'!$Z19</f>
        <v>5.9242539065332792E-2</v>
      </c>
      <c r="H18" s="173">
        <f>'monthly price-series'!AD19-'monthly price-series'!$Z19</f>
        <v>8.7601815800831651E-2</v>
      </c>
      <c r="I18" s="173">
        <f>'monthly price-series'!AE19-'monthly price-series'!$Z19</f>
        <v>6.2269154992296107E-2</v>
      </c>
      <c r="J18" s="173">
        <f>'monthly price-series'!AF19-'monthly price-series'!$Z19</f>
        <v>4.0084539009913739E-2</v>
      </c>
      <c r="K18" s="173">
        <f>'monthly price-series'!AG19-'monthly price-series'!$Z19</f>
        <v>8.3940079174767951E-2</v>
      </c>
      <c r="L18" s="173">
        <f>'monthly price-series'!AH19-'monthly price-series'!$Z19</f>
        <v>6.7095765594429563E-2</v>
      </c>
      <c r="M18" s="173">
        <f>'monthly price-series'!AI19-'monthly price-series'!$Z19</f>
        <v>7.2358037712399029E-2</v>
      </c>
      <c r="N18" s="173">
        <f>'monthly price-series'!AJ19-'monthly price-series'!$Z19</f>
        <v>4.9065484382698685E-2</v>
      </c>
      <c r="O18" s="173">
        <f>'monthly price-series'!AK19-'monthly price-series'!$Z19</f>
        <v>5.6845935538388341E-2</v>
      </c>
      <c r="P18" s="173">
        <f>'monthly price-series'!AL19-'monthly price-series'!$Z19</f>
        <v>6.0368157261128708E-2</v>
      </c>
      <c r="Q18" s="173">
        <f>'monthly price-series'!AM19-'monthly price-series'!$Z19</f>
        <v>5.1857538401556415E-2</v>
      </c>
      <c r="R18" s="173">
        <f>'monthly price-series'!AN19-'monthly price-series'!$Z19</f>
        <v>5.6427575731999982E-2</v>
      </c>
      <c r="S18" s="173">
        <f>'monthly price-series'!AO19-'monthly price-series'!$Z19</f>
        <v>3.5744559692538189E-2</v>
      </c>
      <c r="T18" s="173">
        <f>'monthly price-series'!AP19-'monthly price-series'!$Z19</f>
        <v>4.9910909065333402E-2</v>
      </c>
      <c r="U18" s="173">
        <f>'monthly price-series'!AQ19-'monthly price-series'!$Z19</f>
        <v>7.0689680567845234E-2</v>
      </c>
    </row>
    <row r="19" spans="1:21" ht="15">
      <c r="A19" s="170">
        <v>36217</v>
      </c>
      <c r="B19" s="171"/>
      <c r="C19" s="172"/>
      <c r="D19" s="182"/>
      <c r="E19" s="173">
        <f>'monthly price-series'!AA20-'monthly price-series'!$Z20</f>
        <v>1.1180972821574339E-2</v>
      </c>
      <c r="F19" s="173">
        <f>'monthly price-series'!AB20-'monthly price-series'!$Z20</f>
        <v>1.1180972821574339E-2</v>
      </c>
      <c r="G19" s="173">
        <f>'monthly price-series'!AC20-'monthly price-series'!$Z20</f>
        <v>1.3879556490424029E-2</v>
      </c>
      <c r="H19" s="173">
        <f>'monthly price-series'!AD20-'monthly price-series'!$Z20</f>
        <v>1.2328957987285706E-2</v>
      </c>
      <c r="I19" s="173">
        <f>'monthly price-series'!AE20-'monthly price-series'!$Z20</f>
        <v>-6.0201848526375088E-3</v>
      </c>
      <c r="J19" s="173">
        <f>'monthly price-series'!AF20-'monthly price-series'!$Z20</f>
        <v>6.8151764398991892E-3</v>
      </c>
      <c r="K19" s="173">
        <f>'monthly price-series'!AG20-'monthly price-series'!$Z20</f>
        <v>-1.5091656197497879E-2</v>
      </c>
      <c r="L19" s="173">
        <f>'monthly price-series'!AH20-'monthly price-series'!$Z20</f>
        <v>4.01076015267351E-2</v>
      </c>
      <c r="M19" s="173">
        <f>'monthly price-series'!AI20-'monthly price-series'!$Z20</f>
        <v>-5.052921421411323E-2</v>
      </c>
      <c r="N19" s="173">
        <f>'monthly price-series'!AJ20-'monthly price-series'!$Z20</f>
        <v>2.8117990000645E-2</v>
      </c>
      <c r="O19" s="173">
        <f>'monthly price-series'!AK20-'monthly price-series'!$Z20</f>
        <v>2.5377998723838915E-2</v>
      </c>
      <c r="P19" s="173">
        <f>'monthly price-series'!AL20-'monthly price-series'!$Z20</f>
        <v>-3.8552908796145612E-2</v>
      </c>
      <c r="Q19" s="173">
        <f>'monthly price-series'!AM20-'monthly price-series'!$Z20</f>
        <v>1.1525737566342524E-2</v>
      </c>
      <c r="R19" s="173">
        <f>'monthly price-series'!AN20-'monthly price-series'!$Z20</f>
        <v>-1.5107456842909638E-2</v>
      </c>
      <c r="S19" s="173">
        <f>'monthly price-series'!AO20-'monthly price-series'!$Z20</f>
        <v>2.5908971513321756E-2</v>
      </c>
      <c r="T19" s="173">
        <f>'monthly price-series'!AP20-'monthly price-series'!$Z20</f>
        <v>-1.5924123509576192E-2</v>
      </c>
      <c r="U19" s="173">
        <f>'monthly price-series'!AQ20-'monthly price-series'!$Z20</f>
        <v>1.5788708877636209E-2</v>
      </c>
    </row>
    <row r="20" spans="1:21" ht="15">
      <c r="A20" s="170">
        <v>36250</v>
      </c>
      <c r="B20" s="171"/>
      <c r="C20" s="172"/>
      <c r="D20" s="182"/>
      <c r="E20" s="173">
        <f>'monthly price-series'!AA21-'monthly price-series'!$Z21</f>
        <v>-1.1285208683302055E-2</v>
      </c>
      <c r="F20" s="173">
        <f>'monthly price-series'!AB21-'monthly price-series'!$Z21</f>
        <v>-1.1285208683302055E-2</v>
      </c>
      <c r="G20" s="173">
        <f>'monthly price-series'!AC21-'monthly price-series'!$Z21</f>
        <v>-1.7318385925304065E-2</v>
      </c>
      <c r="H20" s="173">
        <f>'monthly price-series'!AD21-'monthly price-series'!$Z21</f>
        <v>1.7127670567536502E-2</v>
      </c>
      <c r="I20" s="173">
        <f>'monthly price-series'!AE21-'monthly price-series'!$Z21</f>
        <v>-5.7752546681320849E-3</v>
      </c>
      <c r="J20" s="173">
        <f>'monthly price-series'!AF21-'monthly price-series'!$Z21</f>
        <v>3.6147307699596419E-2</v>
      </c>
      <c r="K20" s="173">
        <f>'monthly price-series'!AG21-'monthly price-series'!$Z21</f>
        <v>3.3637050365340808E-2</v>
      </c>
      <c r="L20" s="173">
        <f>'monthly price-series'!AH21-'monthly price-series'!$Z21</f>
        <v>0.13458470477342843</v>
      </c>
      <c r="M20" s="173">
        <f>'monthly price-series'!AI21-'monthly price-series'!$Z21</f>
        <v>5.456648452164297E-3</v>
      </c>
      <c r="N20" s="173">
        <f>'monthly price-series'!AJ21-'monthly price-series'!$Z21</f>
        <v>-3.20303464639707E-3</v>
      </c>
      <c r="O20" s="173">
        <f>'monthly price-series'!AK21-'monthly price-series'!$Z21</f>
        <v>-1.7265723603927738E-3</v>
      </c>
      <c r="P20" s="173">
        <f>'monthly price-series'!AL21-'monthly price-series'!$Z21</f>
        <v>0.13907280802703914</v>
      </c>
      <c r="Q20" s="173">
        <f>'monthly price-series'!AM21-'monthly price-series'!$Z21</f>
        <v>-1.3879058391023297E-2</v>
      </c>
      <c r="R20" s="173">
        <f>'monthly price-series'!AN21-'monthly price-series'!$Z21</f>
        <v>-1.0012869258637553E-2</v>
      </c>
      <c r="S20" s="173">
        <f>'monthly price-series'!AO21-'monthly price-series'!$Z21</f>
        <v>-3.0496304747102847E-2</v>
      </c>
      <c r="T20" s="173">
        <f>'monthly price-series'!AP21-'monthly price-series'!$Z21</f>
        <v>-2.8229535925304354E-2</v>
      </c>
      <c r="U20" s="173">
        <f>'monthly price-series'!AQ21-'monthly price-series'!$Z21</f>
        <v>-3.9883211508212838E-3</v>
      </c>
    </row>
    <row r="21" spans="1:21" ht="15">
      <c r="A21" s="170">
        <v>36280</v>
      </c>
      <c r="B21" s="171"/>
      <c r="C21" s="172"/>
      <c r="D21" s="182"/>
      <c r="E21" s="173">
        <f>'monthly price-series'!AA22-'monthly price-series'!$Z22</f>
        <v>2.9651696869178398E-2</v>
      </c>
      <c r="F21" s="173">
        <f>'monthly price-series'!AB22-'monthly price-series'!$Z22</f>
        <v>2.9651696869178398E-2</v>
      </c>
      <c r="G21" s="173">
        <f>'monthly price-series'!AC22-'monthly price-series'!$Z22</f>
        <v>3.4542066014261436E-2</v>
      </c>
      <c r="H21" s="173">
        <f>'monthly price-series'!AD22-'monthly price-series'!$Z22</f>
        <v>5.997379711387054E-2</v>
      </c>
      <c r="I21" s="173">
        <f>'monthly price-series'!AE22-'monthly price-series'!$Z22</f>
        <v>4.5618661746483422E-2</v>
      </c>
      <c r="J21" s="173">
        <f>'monthly price-series'!AF22-'monthly price-series'!$Z22</f>
        <v>8.5160657415351393E-2</v>
      </c>
      <c r="K21" s="173">
        <f>'monthly price-series'!AG22-'monthly price-series'!$Z22</f>
        <v>8.8780072423757711E-2</v>
      </c>
      <c r="L21" s="173">
        <f>'monthly price-series'!AH22-'monthly price-series'!$Z22</f>
        <v>0.17843605979555421</v>
      </c>
      <c r="M21" s="173">
        <f>'monthly price-series'!AI22-'monthly price-series'!$Z22</f>
        <v>0.11698776957521689</v>
      </c>
      <c r="N21" s="173">
        <f>'monthly price-series'!AJ22-'monthly price-series'!$Z22</f>
        <v>4.9142005643383016E-2</v>
      </c>
      <c r="O21" s="173">
        <f>'monthly price-series'!AK22-'monthly price-series'!$Z22</f>
        <v>6.4997409698555761E-2</v>
      </c>
      <c r="P21" s="173">
        <f>'monthly price-series'!AL22-'monthly price-series'!$Z22</f>
        <v>6.6827083117045702E-2</v>
      </c>
      <c r="Q21" s="173">
        <f>'monthly price-series'!AM22-'monthly price-series'!$Z22</f>
        <v>4.2764073002336797E-2</v>
      </c>
      <c r="R21" s="173">
        <f>'monthly price-series'!AN22-'monthly price-series'!$Z22</f>
        <v>6.6329972680928273E-2</v>
      </c>
      <c r="S21" s="173">
        <f>'monthly price-series'!AO22-'monthly price-series'!$Z22</f>
        <v>4.8247052397860563E-2</v>
      </c>
      <c r="T21" s="173">
        <f>'monthly price-series'!AP22-'monthly price-series'!$Z22</f>
        <v>2.1313306014261624E-2</v>
      </c>
      <c r="U21" s="173">
        <f>'monthly price-series'!AQ22-'monthly price-series'!$Z22</f>
        <v>4.7399616186337507E-2</v>
      </c>
    </row>
    <row r="22" spans="1:21" ht="15">
      <c r="A22" s="170">
        <v>36311</v>
      </c>
      <c r="B22" s="171"/>
      <c r="C22" s="172"/>
      <c r="D22" s="182"/>
      <c r="E22" s="173">
        <f>'monthly price-series'!AA23-'monthly price-series'!$Z23</f>
        <v>4.2753928858595948E-2</v>
      </c>
      <c r="F22" s="173">
        <f>'monthly price-series'!AB23-'monthly price-series'!$Z23</f>
        <v>4.2753928858595948E-2</v>
      </c>
      <c r="G22" s="173">
        <f>'monthly price-series'!AC23-'monthly price-series'!$Z23</f>
        <v>3.7912894935306009E-2</v>
      </c>
      <c r="H22" s="173">
        <f>'monthly price-series'!AD23-'monthly price-series'!$Z23</f>
        <v>1.5500382612782495E-2</v>
      </c>
      <c r="I22" s="173">
        <f>'monthly price-series'!AE23-'monthly price-series'!$Z23</f>
        <v>2.2305136870266772E-2</v>
      </c>
      <c r="J22" s="173">
        <f>'monthly price-series'!AF23-'monthly price-series'!$Z23</f>
        <v>-1.5882910577871646E-2</v>
      </c>
      <c r="K22" s="173">
        <f>'monthly price-series'!AG23-'monthly price-series'!$Z23</f>
        <v>4.990663588044137E-3</v>
      </c>
      <c r="L22" s="173">
        <f>'monthly price-series'!AH23-'monthly price-series'!$Z23</f>
        <v>3.5271736293131378E-2</v>
      </c>
      <c r="M22" s="173">
        <f>'monthly price-series'!AI23-'monthly price-series'!$Z23</f>
        <v>4.1764636926727709E-2</v>
      </c>
      <c r="N22" s="173">
        <f>'monthly price-series'!AJ23-'monthly price-series'!$Z23</f>
        <v>4.6506374048893365E-2</v>
      </c>
      <c r="O22" s="173">
        <f>'monthly price-series'!AK23-'monthly price-series'!$Z23</f>
        <v>5.0258274469202474E-2</v>
      </c>
      <c r="P22" s="173">
        <f>'monthly price-series'!AL23-'monthly price-series'!$Z23</f>
        <v>-1.8040195817707098E-2</v>
      </c>
      <c r="Q22" s="173">
        <f>'monthly price-series'!AM23-'monthly price-series'!$Z23</f>
        <v>4.9277881893471639E-2</v>
      </c>
      <c r="R22" s="173">
        <f>'monthly price-series'!AN23-'monthly price-series'!$Z23</f>
        <v>1.984540160197313E-2</v>
      </c>
      <c r="S22" s="173">
        <f>'monthly price-series'!AO23-'monthly price-series'!$Z23</f>
        <v>1.6961721593568943E-2</v>
      </c>
      <c r="T22" s="173">
        <f>'monthly price-series'!AP23-'monthly price-series'!$Z23</f>
        <v>3.0628734935306365E-2</v>
      </c>
      <c r="U22" s="173">
        <f>'monthly price-series'!AQ23-'monthly price-series'!$Z23</f>
        <v>4.0965704502387616E-2</v>
      </c>
    </row>
    <row r="23" spans="1:21" ht="15">
      <c r="A23" s="170">
        <v>36341</v>
      </c>
      <c r="B23" s="171"/>
      <c r="C23" s="172"/>
      <c r="D23" s="182"/>
      <c r="E23" s="173">
        <f>'monthly price-series'!AA24-'monthly price-series'!$Z24</f>
        <v>3.6306669863282841E-2</v>
      </c>
      <c r="F23" s="173">
        <f>'monthly price-series'!AB24-'monthly price-series'!$Z24</f>
        <v>3.6306669863282841E-2</v>
      </c>
      <c r="G23" s="173">
        <f>'monthly price-series'!AC24-'monthly price-series'!$Z24</f>
        <v>3.5092339836634817E-2</v>
      </c>
      <c r="H23" s="173">
        <f>'monthly price-series'!AD24-'monthly price-series'!$Z24</f>
        <v>2.1978263751712461E-2</v>
      </c>
      <c r="I23" s="173">
        <f>'monthly price-series'!AE24-'monthly price-series'!$Z24</f>
        <v>2.4357092300369039E-2</v>
      </c>
      <c r="J23" s="173">
        <f>'monthly price-series'!AF24-'monthly price-series'!$Z24</f>
        <v>5.5551416034022263E-2</v>
      </c>
      <c r="K23" s="173">
        <f>'monthly price-series'!AG24-'monthly price-series'!$Z24</f>
        <v>7.8113410302907457E-2</v>
      </c>
      <c r="L23" s="173">
        <f>'monthly price-series'!AH24-'monthly price-series'!$Z24</f>
        <v>0.15281240832485948</v>
      </c>
      <c r="M23" s="173">
        <f>'monthly price-series'!AI24-'monthly price-series'!$Z24</f>
        <v>6.9483129311540881E-2</v>
      </c>
      <c r="N23" s="173">
        <f>'monthly price-series'!AJ24-'monthly price-series'!$Z24</f>
        <v>3.0838331125852058E-2</v>
      </c>
      <c r="O23" s="173">
        <f>'monthly price-series'!AK24-'monthly price-series'!$Z24</f>
        <v>3.0374166802177784E-2</v>
      </c>
      <c r="P23" s="173">
        <f>'monthly price-series'!AL24-'monthly price-series'!$Z24</f>
        <v>9.8350817639708099E-2</v>
      </c>
      <c r="Q23" s="173">
        <f>'monthly price-series'!AM24-'monthly price-series'!$Z24</f>
        <v>3.8024586882976802E-2</v>
      </c>
      <c r="R23" s="173">
        <f>'monthly price-series'!AN24-'monthly price-series'!$Z24</f>
        <v>4.4790506503301436E-2</v>
      </c>
      <c r="S23" s="173">
        <f>'monthly price-series'!AO24-'monthly price-series'!$Z24</f>
        <v>4.1107383762301532E-2</v>
      </c>
      <c r="T23" s="173">
        <f>'monthly price-series'!AP24-'monthly price-series'!$Z24</f>
        <v>4.3473839836634783E-2</v>
      </c>
      <c r="U23" s="173">
        <f>'monthly price-series'!AQ24-'monthly price-series'!$Z24</f>
        <v>3.4030390364217851E-2</v>
      </c>
    </row>
    <row r="24" spans="1:21" ht="15">
      <c r="A24" s="170">
        <v>36371</v>
      </c>
      <c r="B24" s="171"/>
      <c r="C24" s="172"/>
      <c r="D24" s="182"/>
      <c r="E24" s="173">
        <f>'monthly price-series'!AA25-'monthly price-series'!$Z25</f>
        <v>1.6055955205912728E-2</v>
      </c>
      <c r="F24" s="173">
        <f>'monthly price-series'!AB25-'monthly price-series'!$Z25</f>
        <v>1.6055955205912728E-2</v>
      </c>
      <c r="G24" s="173">
        <f>'monthly price-series'!AC25-'monthly price-series'!$Z25</f>
        <v>1.3549510780796099E-2</v>
      </c>
      <c r="H24" s="173">
        <f>'monthly price-series'!AD25-'monthly price-series'!$Z25</f>
        <v>2.1325582738793104E-3</v>
      </c>
      <c r="I24" s="173">
        <f>'monthly price-series'!AE25-'monthly price-series'!$Z25</f>
        <v>9.1335570771701752E-3</v>
      </c>
      <c r="J24" s="173">
        <f>'monthly price-series'!AF25-'monthly price-series'!$Z25</f>
        <v>-6.0548148096649969E-3</v>
      </c>
      <c r="K24" s="173">
        <f>'monthly price-series'!AG25-'monthly price-series'!$Z25</f>
        <v>-1.1055437255198966E-2</v>
      </c>
      <c r="L24" s="173">
        <f>'monthly price-series'!AH25-'monthly price-series'!$Z25</f>
        <v>-5.7430100837465227E-2</v>
      </c>
      <c r="M24" s="173">
        <f>'monthly price-series'!AI25-'monthly price-series'!$Z25</f>
        <v>-1.060935676654799E-2</v>
      </c>
      <c r="N24" s="173">
        <f>'monthly price-series'!AJ25-'monthly price-series'!$Z25</f>
        <v>9.1495637690508658E-3</v>
      </c>
      <c r="O24" s="173">
        <f>'monthly price-series'!AK25-'monthly price-series'!$Z25</f>
        <v>-6.1247892506781504E-3</v>
      </c>
      <c r="P24" s="173">
        <f>'monthly price-series'!AL25-'monthly price-series'!$Z25</f>
        <v>4.2186250423956621E-2</v>
      </c>
      <c r="Q24" s="173">
        <f>'monthly price-series'!AM25-'monthly price-series'!$Z25</f>
        <v>2.2570898861842319E-2</v>
      </c>
      <c r="R24" s="173">
        <f>'monthly price-series'!AN25-'monthly price-series'!$Z25</f>
        <v>9.3354574474626799E-3</v>
      </c>
      <c r="S24" s="173">
        <f>'monthly price-series'!AO25-'monthly price-series'!$Z25</f>
        <v>1.9522360073897672E-3</v>
      </c>
      <c r="T24" s="173">
        <f>'monthly price-series'!AP25-'monthly price-series'!$Z25</f>
        <v>2.3918790780795868E-2</v>
      </c>
      <c r="U24" s="173">
        <f>'monthly price-series'!AQ25-'monthly price-series'!$Z25</f>
        <v>1.2989012893679788E-2</v>
      </c>
    </row>
    <row r="25" spans="1:21" ht="15">
      <c r="A25" s="170">
        <v>36403</v>
      </c>
      <c r="B25" s="171"/>
      <c r="C25" s="172"/>
      <c r="D25" s="182"/>
      <c r="E25" s="173">
        <f>'monthly price-series'!AA26-'monthly price-series'!$Z26</f>
        <v>2.701981650801168E-2</v>
      </c>
      <c r="F25" s="173">
        <f>'monthly price-series'!AB26-'monthly price-series'!$Z26</f>
        <v>2.701981650801168E-2</v>
      </c>
      <c r="G25" s="173">
        <f>'monthly price-series'!AC26-'monthly price-series'!$Z26</f>
        <v>9.0550579609248068E-3</v>
      </c>
      <c r="H25" s="173">
        <f>'monthly price-series'!AD26-'monthly price-series'!$Z26</f>
        <v>3.4503205924269744E-3</v>
      </c>
      <c r="I25" s="173">
        <f>'monthly price-series'!AE26-'monthly price-series'!$Z26</f>
        <v>-2.16116292984806E-3</v>
      </c>
      <c r="J25" s="173">
        <f>'monthly price-series'!AF26-'monthly price-series'!$Z26</f>
        <v>3.25172858266882E-3</v>
      </c>
      <c r="K25" s="173">
        <f>'monthly price-series'!AG26-'monthly price-series'!$Z26</f>
        <v>8.3119400650549756E-3</v>
      </c>
      <c r="L25" s="173">
        <f>'monthly price-series'!AH26-'monthly price-series'!$Z26</f>
        <v>2.6504044350341267E-2</v>
      </c>
      <c r="M25" s="173">
        <f>'monthly price-series'!AI26-'monthly price-series'!$Z26</f>
        <v>-1.0896918321886391E-2</v>
      </c>
      <c r="N25" s="173">
        <f>'monthly price-series'!AJ26-'monthly price-series'!$Z26</f>
        <v>1.2844227775511264E-2</v>
      </c>
      <c r="O25" s="173">
        <f>'monthly price-series'!AK26-'monthly price-series'!$Z26</f>
        <v>1.5010475410906846E-2</v>
      </c>
      <c r="P25" s="173">
        <f>'monthly price-series'!AL26-'monthly price-series'!$Z26</f>
        <v>7.4289626073071033E-2</v>
      </c>
      <c r="Q25" s="173">
        <f>'monthly price-series'!AM26-'monthly price-series'!$Z26</f>
        <v>1.8030636728756991E-2</v>
      </c>
      <c r="R25" s="173">
        <f>'monthly price-series'!AN26-'monthly price-series'!$Z26</f>
        <v>-2.4016753724090461E-3</v>
      </c>
      <c r="S25" s="173">
        <f>'monthly price-series'!AO26-'monthly price-series'!$Z26</f>
        <v>2.314720567665976E-3</v>
      </c>
      <c r="T25" s="173">
        <f>'monthly price-series'!AP26-'monthly price-series'!$Z26</f>
        <v>1.0181657960924202E-2</v>
      </c>
      <c r="U25" s="173">
        <f>'monthly price-series'!AQ26-'monthly price-series'!$Z26</f>
        <v>2.3049180854258985E-3</v>
      </c>
    </row>
    <row r="26" spans="1:21" ht="15">
      <c r="A26" s="170">
        <v>36433</v>
      </c>
      <c r="B26" s="171"/>
      <c r="C26" s="172"/>
      <c r="D26" s="182"/>
      <c r="E26" s="173">
        <f>'monthly price-series'!AA27-'monthly price-series'!$Z27</f>
        <v>9.830468443997183E-3</v>
      </c>
      <c r="F26" s="173">
        <f>'monthly price-series'!AB27-'monthly price-series'!$Z27</f>
        <v>9.830468443997183E-3</v>
      </c>
      <c r="G26" s="173">
        <f>'monthly price-series'!AC27-'monthly price-series'!$Z27</f>
        <v>3.8298617998291902E-3</v>
      </c>
      <c r="H26" s="173">
        <f>'monthly price-series'!AD27-'monthly price-series'!$Z27</f>
        <v>-1.4840701701476245E-2</v>
      </c>
      <c r="I26" s="173">
        <f>'monthly price-series'!AE27-'monthly price-series'!$Z27</f>
        <v>-4.5781275797743869E-3</v>
      </c>
      <c r="J26" s="173">
        <f>'monthly price-series'!AF27-'monthly price-series'!$Z27</f>
        <v>2.5916225504750832E-2</v>
      </c>
      <c r="K26" s="173">
        <f>'monthly price-series'!AG27-'monthly price-series'!$Z27</f>
        <v>-1.3911330336120551E-2</v>
      </c>
      <c r="L26" s="173">
        <f>'monthly price-series'!AH27-'monthly price-series'!$Z27</f>
        <v>-4.5442522550496564E-2</v>
      </c>
      <c r="M26" s="173">
        <f>'monthly price-series'!AI27-'monthly price-series'!$Z27</f>
        <v>-7.4718082979210627E-3</v>
      </c>
      <c r="N26" s="173">
        <f>'monthly price-series'!AJ27-'monthly price-series'!$Z27</f>
        <v>-1.2737639496941296E-2</v>
      </c>
      <c r="O26" s="173">
        <f>'monthly price-series'!AK27-'monthly price-series'!$Z27</f>
        <v>-1.7685639954635717E-2</v>
      </c>
      <c r="P26" s="173">
        <f>'monthly price-series'!AL27-'monthly price-series'!$Z27</f>
        <v>5.9932082813486588E-2</v>
      </c>
      <c r="Q26" s="173">
        <f>'monthly price-series'!AM27-'monthly price-series'!$Z27</f>
        <v>4.2385760732682005E-4</v>
      </c>
      <c r="R26" s="173">
        <f>'monthly price-series'!AN27-'monthly price-series'!$Z27</f>
        <v>4.1894784664964707E-3</v>
      </c>
      <c r="S26" s="173">
        <f>'monthly price-series'!AO27-'monthly price-series'!$Z27</f>
        <v>-3.6937718249642707E-3</v>
      </c>
      <c r="T26" s="173">
        <f>'monthly price-series'!AP27-'monthly price-series'!$Z27</f>
        <v>1.972811799829821E-3</v>
      </c>
      <c r="U26" s="173">
        <f>'monthly price-series'!AQ27-'monthly price-series'!$Z27</f>
        <v>4.097443068266449E-3</v>
      </c>
    </row>
    <row r="27" spans="1:21" ht="15">
      <c r="A27" s="170">
        <v>36462</v>
      </c>
      <c r="B27" s="171"/>
      <c r="C27" s="172"/>
      <c r="D27" s="182"/>
      <c r="E27" s="173">
        <f>'monthly price-series'!AA28-'monthly price-series'!$Z28</f>
        <v>-1.9546392055580088E-3</v>
      </c>
      <c r="F27" s="173">
        <f>'monthly price-series'!AB28-'monthly price-series'!$Z28</f>
        <v>-1.9546392055580088E-3</v>
      </c>
      <c r="G27" s="173">
        <f>'monthly price-series'!AC28-'monthly price-series'!$Z28</f>
        <v>2.8641360002174199E-2</v>
      </c>
      <c r="H27" s="173">
        <f>'monthly price-series'!AD28-'monthly price-series'!$Z28</f>
        <v>4.2819017235551653E-4</v>
      </c>
      <c r="I27" s="173">
        <f>'monthly price-series'!AE28-'monthly price-series'!$Z28</f>
        <v>-5.5786118935809825E-3</v>
      </c>
      <c r="J27" s="173">
        <f>'monthly price-series'!AF28-'monthly price-series'!$Z28</f>
        <v>3.0853081438189163E-2</v>
      </c>
      <c r="K27" s="173">
        <f>'monthly price-series'!AG28-'monthly price-series'!$Z28</f>
        <v>5.1493625050803495E-2</v>
      </c>
      <c r="L27" s="173">
        <f>'monthly price-series'!AH28-'monthly price-series'!$Z28</f>
        <v>3.0529632764727428E-2</v>
      </c>
      <c r="M27" s="173">
        <f>'monthly price-series'!AI28-'monthly price-series'!$Z28</f>
        <v>4.3775298872485609E-3</v>
      </c>
      <c r="N27" s="173">
        <f>'monthly price-series'!AJ28-'monthly price-series'!$Z28</f>
        <v>-1.0498803783653154E-2</v>
      </c>
      <c r="O27" s="173">
        <f>'monthly price-series'!AK28-'monthly price-series'!$Z28</f>
        <v>-5.5747354723373992E-3</v>
      </c>
      <c r="P27" s="173">
        <f>'monthly price-series'!AL28-'monthly price-series'!$Z28</f>
        <v>-4.5171936079551368E-2</v>
      </c>
      <c r="Q27" s="173">
        <f>'monthly price-series'!AM28-'monthly price-series'!$Z28</f>
        <v>6.8077464838017469E-3</v>
      </c>
      <c r="R27" s="173">
        <f>'monthly price-series'!AN28-'monthly price-series'!$Z28</f>
        <v>-1.2123403331158869E-2</v>
      </c>
      <c r="S27" s="173">
        <f>'monthly price-series'!AO28-'monthly price-series'!$Z28</f>
        <v>-4.4306841208335147E-2</v>
      </c>
      <c r="T27" s="173">
        <f>'monthly price-series'!AP28-'monthly price-series'!$Z28</f>
        <v>-1.4006999782553058E-4</v>
      </c>
      <c r="U27" s="173">
        <f>'monthly price-series'!AQ28-'monthly price-series'!$Z28</f>
        <v>7.8433051677605104E-3</v>
      </c>
    </row>
    <row r="28" spans="1:21" ht="15">
      <c r="A28" s="170">
        <v>36494</v>
      </c>
      <c r="B28" s="171"/>
      <c r="C28" s="172"/>
      <c r="D28" s="182"/>
      <c r="E28" s="173">
        <f>'monthly price-series'!AA29-'monthly price-series'!$Z29</f>
        <v>4.0703073627638621E-2</v>
      </c>
      <c r="F28" s="173">
        <f>'monthly price-series'!AB29-'monthly price-series'!$Z29</f>
        <v>4.0703073627638621E-2</v>
      </c>
      <c r="G28" s="173">
        <f>'monthly price-series'!AC29-'monthly price-series'!$Z29</f>
        <v>1.9105706810432742E-2</v>
      </c>
      <c r="H28" s="173">
        <f>'monthly price-series'!AD29-'monthly price-series'!$Z29</f>
        <v>5.2342396805870189E-2</v>
      </c>
      <c r="I28" s="173">
        <f>'monthly price-series'!AE29-'monthly price-series'!$Z29</f>
        <v>3.9502258701440349E-2</v>
      </c>
      <c r="J28" s="173">
        <f>'monthly price-series'!AF29-'monthly price-series'!$Z29</f>
        <v>5.1006691632152254E-2</v>
      </c>
      <c r="K28" s="173">
        <f>'monthly price-series'!AG29-'monthly price-series'!$Z29</f>
        <v>8.4752900735479725E-2</v>
      </c>
      <c r="L28" s="173">
        <f>'monthly price-series'!AH29-'monthly price-series'!$Z29</f>
        <v>0.16818229671462814</v>
      </c>
      <c r="M28" s="173">
        <f>'monthly price-series'!AI29-'monthly price-series'!$Z29</f>
        <v>0.10045816085126875</v>
      </c>
      <c r="N28" s="173">
        <f>'monthly price-series'!AJ29-'monthly price-series'!$Z29</f>
        <v>3.759719265052365E-2</v>
      </c>
      <c r="O28" s="173">
        <f>'monthly price-series'!AK29-'monthly price-series'!$Z29</f>
        <v>4.645487240419939E-2</v>
      </c>
      <c r="P28" s="173">
        <f>'monthly price-series'!AL29-'monthly price-series'!$Z29</f>
        <v>8.3562705457444028E-2</v>
      </c>
      <c r="Q28" s="173">
        <f>'monthly price-series'!AM29-'monthly price-series'!$Z29</f>
        <v>3.5744450083307323E-2</v>
      </c>
      <c r="R28" s="173">
        <f>'monthly price-series'!AN29-'monthly price-series'!$Z29</f>
        <v>6.210856347709881E-2</v>
      </c>
      <c r="S28" s="173">
        <f>'monthly price-series'!AO29-'monthly price-series'!$Z29</f>
        <v>4.5825577756223576E-2</v>
      </c>
      <c r="T28" s="173">
        <f>'monthly price-series'!AP29-'monthly price-series'!$Z29</f>
        <v>3.4391896810432199E-2</v>
      </c>
      <c r="U28" s="173">
        <f>'monthly price-series'!AQ29-'monthly price-series'!$Z29</f>
        <v>3.4948999200925507E-2</v>
      </c>
    </row>
    <row r="29" spans="1:21" ht="15">
      <c r="A29" s="170">
        <v>36525</v>
      </c>
      <c r="B29" s="171"/>
      <c r="C29" s="172"/>
      <c r="D29" s="182"/>
      <c r="E29" s="173">
        <f>'monthly price-series'!AA30-'monthly price-series'!$Z30</f>
        <v>1.6034324614042781E-2</v>
      </c>
      <c r="F29" s="173">
        <f>'monthly price-series'!AB30-'monthly price-series'!$Z30</f>
        <v>1.6034324614042781E-2</v>
      </c>
      <c r="G29" s="173">
        <f>'monthly price-series'!AC30-'monthly price-series'!$Z30</f>
        <v>1.169877686492672E-2</v>
      </c>
      <c r="H29" s="173">
        <f>'monthly price-series'!AD30-'monthly price-series'!$Z30</f>
        <v>1.7020953043384419E-2</v>
      </c>
      <c r="I29" s="173">
        <f>'monthly price-series'!AE30-'monthly price-series'!$Z30</f>
        <v>1.1511698276355835E-2</v>
      </c>
      <c r="J29" s="173">
        <f>'monthly price-series'!AF30-'monthly price-series'!$Z30</f>
        <v>3.7762310415790291E-2</v>
      </c>
      <c r="K29" s="173">
        <f>'monthly price-series'!AG30-'monthly price-series'!$Z30</f>
        <v>8.4255445499588466E-2</v>
      </c>
      <c r="L29" s="173">
        <f>'monthly price-series'!AH30-'monthly price-series'!$Z30</f>
        <v>0.13075412227565292</v>
      </c>
      <c r="M29" s="173">
        <f>'monthly price-series'!AI30-'monthly price-series'!$Z30</f>
        <v>0.11519397045798589</v>
      </c>
      <c r="N29" s="173">
        <f>'monthly price-series'!AJ30-'monthly price-series'!$Z30</f>
        <v>5.2139837685593257E-3</v>
      </c>
      <c r="O29" s="173">
        <f>'monthly price-series'!AK30-'monthly price-series'!$Z30</f>
        <v>1.2626692132699827E-2</v>
      </c>
      <c r="P29" s="173">
        <f>'monthly price-series'!AL30-'monthly price-series'!$Z30</f>
        <v>5.0569346449845926E-2</v>
      </c>
      <c r="Q29" s="173">
        <f>'monthly price-series'!AM30-'monthly price-series'!$Z30</f>
        <v>3.8367079829715607E-2</v>
      </c>
      <c r="R29" s="173">
        <f>'monthly price-series'!AN30-'monthly price-series'!$Z30</f>
        <v>6.8733823531593324E-2</v>
      </c>
      <c r="S29" s="173">
        <f>'monthly price-series'!AO30-'monthly price-series'!$Z30</f>
        <v>5.150039290696142E-3</v>
      </c>
      <c r="T29" s="173">
        <f>'monthly price-series'!AP30-'monthly price-series'!$Z30</f>
        <v>2.4517156864926896E-2</v>
      </c>
      <c r="U29" s="173">
        <f>'monthly price-series'!AQ30-'monthly price-series'!$Z30</f>
        <v>1.3601852141542876E-2</v>
      </c>
    </row>
    <row r="30" spans="1:21" ht="15">
      <c r="A30" s="170">
        <v>36556</v>
      </c>
      <c r="B30" s="171"/>
      <c r="C30" s="172"/>
      <c r="D30" s="182"/>
      <c r="E30" s="173">
        <f>'monthly price-series'!AA31-'monthly price-series'!$Z31</f>
        <v>-3.285429769001709E-3</v>
      </c>
      <c r="F30" s="173">
        <f>'monthly price-series'!AB31-'monthly price-series'!$Z31</f>
        <v>-3.285429769001709E-3</v>
      </c>
      <c r="G30" s="173">
        <f>'monthly price-series'!AC31-'monthly price-series'!$Z31</f>
        <v>-1.3045817294498628E-2</v>
      </c>
      <c r="H30" s="173">
        <f>'monthly price-series'!AD31-'monthly price-series'!$Z31</f>
        <v>-1.2955654027134778E-2</v>
      </c>
      <c r="I30" s="173">
        <f>'monthly price-series'!AE31-'monthly price-series'!$Z31</f>
        <v>-2.2095910070875174E-2</v>
      </c>
      <c r="J30" s="173">
        <f>'monthly price-series'!AF31-'monthly price-series'!$Z31</f>
        <v>-2.8924764170017481E-2</v>
      </c>
      <c r="K30" s="173">
        <f>'monthly price-series'!AG31-'monthly price-series'!$Z31</f>
        <v>-4.906301805396962E-2</v>
      </c>
      <c r="L30" s="173">
        <f>'monthly price-series'!AH31-'monthly price-series'!$Z31</f>
        <v>2.2512808236943519E-2</v>
      </c>
      <c r="M30" s="173">
        <f>'monthly price-series'!AI31-'monthly price-series'!$Z31</f>
        <v>-2.3736159892371392E-2</v>
      </c>
      <c r="N30" s="173">
        <f>'monthly price-series'!AJ31-'monthly price-series'!$Z31</f>
        <v>-2.1129211719964933E-2</v>
      </c>
      <c r="O30" s="173">
        <f>'monthly price-series'!AK31-'monthly price-series'!$Z31</f>
        <v>-5.528771473125001E-3</v>
      </c>
      <c r="P30" s="173">
        <f>'monthly price-series'!AL31-'monthly price-series'!$Z31</f>
        <v>5.2398318858820236E-2</v>
      </c>
      <c r="Q30" s="173">
        <f>'monthly price-series'!AM31-'monthly price-series'!$Z31</f>
        <v>2.2222792694197451E-2</v>
      </c>
      <c r="R30" s="173">
        <f>'monthly price-series'!AN31-'monthly price-series'!$Z31</f>
        <v>-9.3074306278323488E-3</v>
      </c>
      <c r="S30" s="173">
        <f>'monthly price-series'!AO31-'monthly price-series'!$Z31</f>
        <v>-4.1903005756079338E-3</v>
      </c>
      <c r="T30" s="173">
        <f>'monthly price-series'!AP31-'monthly price-series'!$Z31</f>
        <v>-3.252409729449908E-2</v>
      </c>
      <c r="U30" s="173">
        <f>'monthly price-series'!AQ31-'monthly price-series'!$Z31</f>
        <v>-1.2010528824134298E-2</v>
      </c>
    </row>
    <row r="31" spans="1:21" ht="15">
      <c r="A31" s="170">
        <v>36585</v>
      </c>
      <c r="B31" s="171"/>
      <c r="C31" s="172"/>
      <c r="D31" s="182"/>
      <c r="E31" s="173">
        <f>'monthly price-series'!AA32-'monthly price-series'!$Z32</f>
        <v>-4.585578368017184E-2</v>
      </c>
      <c r="F31" s="173">
        <f>'monthly price-series'!AB32-'monthly price-series'!$Z32</f>
        <v>-4.585578368017184E-2</v>
      </c>
      <c r="G31" s="173">
        <f>'monthly price-series'!AC32-'monthly price-series'!$Z32</f>
        <v>-4.0602616966317825E-2</v>
      </c>
      <c r="H31" s="173">
        <f>'monthly price-series'!AD32-'monthly price-series'!$Z32</f>
        <v>-2.0801677555810416E-2</v>
      </c>
      <c r="I31" s="173">
        <f>'monthly price-series'!AE32-'monthly price-series'!$Z32</f>
        <v>-3.1118677859148351E-2</v>
      </c>
      <c r="J31" s="173">
        <f>'monthly price-series'!AF32-'monthly price-series'!$Z32</f>
        <v>1.2169274514180435E-2</v>
      </c>
      <c r="K31" s="173">
        <f>'monthly price-series'!AG32-'monthly price-series'!$Z32</f>
        <v>-2.861172829009221E-3</v>
      </c>
      <c r="L31" s="173">
        <f>'monthly price-series'!AH32-'monthly price-series'!$Z32</f>
        <v>-1.3598253590834296E-2</v>
      </c>
      <c r="M31" s="173">
        <f>'monthly price-series'!AI32-'monthly price-series'!$Z32</f>
        <v>0.10653315057350091</v>
      </c>
      <c r="N31" s="173">
        <f>'monthly price-series'!AJ32-'monthly price-series'!$Z32</f>
        <v>-5.0631749965117781E-2</v>
      </c>
      <c r="O31" s="173">
        <f>'monthly price-series'!AK32-'monthly price-series'!$Z32</f>
        <v>-4.3395092721065877E-2</v>
      </c>
      <c r="P31" s="173">
        <f>'monthly price-series'!AL32-'monthly price-series'!$Z32</f>
        <v>2.2659851180181753E-2</v>
      </c>
      <c r="Q31" s="173">
        <f>'monthly price-series'!AM32-'monthly price-series'!$Z32</f>
        <v>-1.6443144433042057E-2</v>
      </c>
      <c r="R31" s="173">
        <f>'monthly price-series'!AN32-'monthly price-series'!$Z32</f>
        <v>1.9216672050278438E-3</v>
      </c>
      <c r="S31" s="173">
        <f>'monthly price-series'!AO32-'monthly price-series'!$Z32</f>
        <v>-3.6762012155236487E-2</v>
      </c>
      <c r="T31" s="173">
        <f>'monthly price-series'!AP32-'monthly price-series'!$Z32</f>
        <v>-1.2094999461638917E-2</v>
      </c>
      <c r="U31" s="173">
        <f>'monthly price-series'!AQ32-'monthly price-series'!$Z32</f>
        <v>-2.5772390061314921E-2</v>
      </c>
    </row>
    <row r="32" spans="1:21" ht="15">
      <c r="A32" s="170">
        <v>36616</v>
      </c>
      <c r="B32" s="171"/>
      <c r="C32" s="172"/>
      <c r="D32" s="182"/>
      <c r="E32" s="173">
        <f>'monthly price-series'!AA33-'monthly price-series'!$Z33</f>
        <v>1.0971616648802297E-2</v>
      </c>
      <c r="F32" s="173">
        <f>'monthly price-series'!AB33-'monthly price-series'!$Z33</f>
        <v>1.0971616648802297E-2</v>
      </c>
      <c r="G32" s="173">
        <f>'monthly price-series'!AC33-'monthly price-series'!$Z33</f>
        <v>1.3748939025102415E-2</v>
      </c>
      <c r="H32" s="173">
        <f>'monthly price-series'!AD33-'monthly price-series'!$Z33</f>
        <v>6.4105598671689856E-3</v>
      </c>
      <c r="I32" s="173">
        <f>'monthly price-series'!AE33-'monthly price-series'!$Z33</f>
        <v>-1.1104226386974256E-2</v>
      </c>
      <c r="J32" s="173">
        <f>'monthly price-series'!AF33-'monthly price-series'!$Z33</f>
        <v>2.3699166281178071E-2</v>
      </c>
      <c r="K32" s="173">
        <f>'monthly price-series'!AG33-'monthly price-series'!$Z33</f>
        <v>6.3965078900099476E-2</v>
      </c>
      <c r="L32" s="173">
        <f>'monthly price-series'!AH33-'monthly price-series'!$Z33</f>
        <v>1.9621054019640094E-2</v>
      </c>
      <c r="M32" s="173">
        <f>'monthly price-series'!AI33-'monthly price-series'!$Z33</f>
        <v>-3.8672373624332262E-2</v>
      </c>
      <c r="N32" s="173">
        <f>'monthly price-series'!AJ33-'monthly price-series'!$Z33</f>
        <v>3.6322363899655978E-2</v>
      </c>
      <c r="O32" s="173">
        <f>'monthly price-series'!AK33-'monthly price-series'!$Z33</f>
        <v>3.4085311050444385E-2</v>
      </c>
      <c r="P32" s="173">
        <f>'monthly price-series'!AL33-'monthly price-series'!$Z33</f>
        <v>-4.2481680006943917E-3</v>
      </c>
      <c r="Q32" s="173">
        <f>'monthly price-series'!AM33-'monthly price-series'!$Z33</f>
        <v>2.4321324696667982E-2</v>
      </c>
      <c r="R32" s="173">
        <f>'monthly price-series'!AN33-'monthly price-series'!$Z33</f>
        <v>-2.1613064308230831E-2</v>
      </c>
      <c r="S32" s="173">
        <f>'monthly price-series'!AO33-'monthly price-series'!$Z33</f>
        <v>-4.7962495534325774E-3</v>
      </c>
      <c r="T32" s="173">
        <f>'monthly price-series'!AP33-'monthly price-series'!$Z33</f>
        <v>5.9702690251024586E-3</v>
      </c>
      <c r="U32" s="173">
        <f>'monthly price-series'!AQ33-'monthly price-series'!$Z33</f>
        <v>2.9429657750353506E-3</v>
      </c>
    </row>
    <row r="33" spans="1:21" ht="15">
      <c r="A33" s="170">
        <v>36644</v>
      </c>
      <c r="B33" s="171"/>
      <c r="C33" s="172"/>
      <c r="D33" s="182"/>
      <c r="E33" s="173">
        <f>'monthly price-series'!AA34-'monthly price-series'!$Z34</f>
        <v>-2.0053979977029783E-3</v>
      </c>
      <c r="F33" s="173">
        <f>'monthly price-series'!AB34-'monthly price-series'!$Z34</f>
        <v>-2.0053979977029783E-3</v>
      </c>
      <c r="G33" s="173">
        <f>'monthly price-series'!AC34-'monthly price-series'!$Z34</f>
        <v>-1.2991899363879213E-2</v>
      </c>
      <c r="H33" s="173">
        <f>'monthly price-series'!AD34-'monthly price-series'!$Z34</f>
        <v>-1.3933250591521581E-2</v>
      </c>
      <c r="I33" s="173">
        <f>'monthly price-series'!AE34-'monthly price-series'!$Z34</f>
        <v>-1.2575576093107992E-2</v>
      </c>
      <c r="J33" s="173">
        <f>'monthly price-series'!AF34-'monthly price-series'!$Z34</f>
        <v>-3.22151349809379E-2</v>
      </c>
      <c r="K33" s="173">
        <f>'monthly price-series'!AG34-'monthly price-series'!$Z34</f>
        <v>-3.3661706739649792E-2</v>
      </c>
      <c r="L33" s="173">
        <f>'monthly price-series'!AH34-'monthly price-series'!$Z34</f>
        <v>-6.5974394906397726E-2</v>
      </c>
      <c r="M33" s="173">
        <f>'monthly price-series'!AI34-'monthly price-series'!$Z34</f>
        <v>-5.6064887236044775E-2</v>
      </c>
      <c r="N33" s="173">
        <f>'monthly price-series'!AJ34-'monthly price-series'!$Z34</f>
        <v>5.4118709994024627E-3</v>
      </c>
      <c r="O33" s="173">
        <f>'monthly price-series'!AK34-'monthly price-series'!$Z34</f>
        <v>2.4964750473159561E-2</v>
      </c>
      <c r="P33" s="173">
        <f>'monthly price-series'!AL34-'monthly price-series'!$Z34</f>
        <v>-2.8346930647961857E-2</v>
      </c>
      <c r="Q33" s="173">
        <f>'monthly price-series'!AM34-'monthly price-series'!$Z34</f>
        <v>5.9432000633300591E-6</v>
      </c>
      <c r="R33" s="173">
        <f>'monthly price-series'!AN34-'monthly price-series'!$Z34</f>
        <v>-5.3125232697212643E-2</v>
      </c>
      <c r="S33" s="173">
        <f>'monthly price-series'!AO34-'monthly price-series'!$Z34</f>
        <v>-3.0008913132981534E-2</v>
      </c>
      <c r="T33" s="173">
        <f>'monthly price-series'!AP34-'monthly price-series'!$Z34</f>
        <v>1.0158100636120805E-2</v>
      </c>
      <c r="U33" s="173">
        <f>'monthly price-series'!AQ34-'monthly price-series'!$Z34</f>
        <v>-3.6442194714783049E-3</v>
      </c>
    </row>
    <row r="34" spans="1:21" ht="15">
      <c r="A34" s="170">
        <v>36677</v>
      </c>
      <c r="B34" s="171"/>
      <c r="C34" s="172"/>
      <c r="D34" s="182"/>
      <c r="E34" s="173">
        <f>'monthly price-series'!AA35-'monthly price-series'!$Z35</f>
        <v>8.3118414162262014E-3</v>
      </c>
      <c r="F34" s="173">
        <f>'monthly price-series'!AB35-'monthly price-series'!$Z35</f>
        <v>8.3118414162262014E-3</v>
      </c>
      <c r="G34" s="173">
        <f>'monthly price-series'!AC35-'monthly price-series'!$Z35</f>
        <v>9.5004449015669186E-3</v>
      </c>
      <c r="H34" s="173">
        <f>'monthly price-series'!AD35-'monthly price-series'!$Z35</f>
        <v>-1.2137219875741592E-2</v>
      </c>
      <c r="I34" s="173">
        <f>'monthly price-series'!AE35-'monthly price-series'!$Z35</f>
        <v>6.6029028348770016E-3</v>
      </c>
      <c r="J34" s="173">
        <f>'monthly price-series'!AF35-'monthly price-series'!$Z35</f>
        <v>-5.3995709055836977E-3</v>
      </c>
      <c r="K34" s="173">
        <f>'monthly price-series'!AG35-'monthly price-series'!$Z35</f>
        <v>-2.1126662590401902E-2</v>
      </c>
      <c r="L34" s="173">
        <f>'monthly price-series'!AH35-'monthly price-series'!$Z35</f>
        <v>-5.0660111816458478E-2</v>
      </c>
      <c r="M34" s="173">
        <f>'monthly price-series'!AI35-'monthly price-series'!$Z35</f>
        <v>-3.4253332239627468E-2</v>
      </c>
      <c r="N34" s="173">
        <f>'monthly price-series'!AJ35-'monthly price-series'!$Z35</f>
        <v>1.4312739416217407E-2</v>
      </c>
      <c r="O34" s="173">
        <f>'monthly price-series'!AK35-'monthly price-series'!$Z35</f>
        <v>1.0732094560629939E-2</v>
      </c>
      <c r="P34" s="173">
        <f>'monthly price-series'!AL35-'monthly price-series'!$Z35</f>
        <v>0.10385146549802306</v>
      </c>
      <c r="Q34" s="173">
        <f>'monthly price-series'!AM35-'monthly price-series'!$Z35</f>
        <v>8.0252235733114918E-3</v>
      </c>
      <c r="R34" s="173">
        <f>'monthly price-series'!AN35-'monthly price-series'!$Z35</f>
        <v>-2.0069443503068392E-3</v>
      </c>
      <c r="S34" s="173">
        <f>'monthly price-series'!AO35-'monthly price-series'!$Z35</f>
        <v>2.380966662054506E-2</v>
      </c>
      <c r="T34" s="173">
        <f>'monthly price-series'!AP35-'monthly price-series'!$Z35</f>
        <v>1.6176388983026511E-2</v>
      </c>
      <c r="U34" s="173">
        <f>'monthly price-series'!AQ35-'monthly price-series'!$Z35</f>
        <v>1.6926269054983366E-2</v>
      </c>
    </row>
    <row r="35" spans="1:21" ht="15">
      <c r="A35" s="170">
        <v>36707</v>
      </c>
      <c r="B35" s="171"/>
      <c r="C35" s="172"/>
      <c r="D35" s="182"/>
      <c r="E35" s="173">
        <f>'monthly price-series'!AA36-'monthly price-series'!$Z36</f>
        <v>-3.557398547745437E-2</v>
      </c>
      <c r="F35" s="173">
        <f>'monthly price-series'!AB36-'monthly price-series'!$Z36</f>
        <v>-3.557398547745437E-2</v>
      </c>
      <c r="G35" s="173">
        <f>'monthly price-series'!AC36-'monthly price-series'!$Z36</f>
        <v>-1.9196029063153246E-2</v>
      </c>
      <c r="H35" s="173">
        <f>'monthly price-series'!AD36-'monthly price-series'!$Z36</f>
        <v>-1.0906349762373646E-2</v>
      </c>
      <c r="I35" s="173">
        <f>'monthly price-series'!AE36-'monthly price-series'!$Z36</f>
        <v>3.6187950388083916E-3</v>
      </c>
      <c r="J35" s="173">
        <f>'monthly price-series'!AF36-'monthly price-series'!$Z36</f>
        <v>2.6268934200239E-2</v>
      </c>
      <c r="K35" s="173">
        <f>'monthly price-series'!AG36-'monthly price-series'!$Z36</f>
        <v>9.6613295365218753E-3</v>
      </c>
      <c r="L35" s="173">
        <f>'monthly price-series'!AH36-'monthly price-series'!$Z36</f>
        <v>-5.0078360484549587E-3</v>
      </c>
      <c r="M35" s="173">
        <f>'monthly price-series'!AI36-'monthly price-series'!$Z36</f>
        <v>5.4247537523195964E-2</v>
      </c>
      <c r="N35" s="173">
        <f>'monthly price-series'!AJ36-'monthly price-series'!$Z36</f>
        <v>-5.2043327424523139E-5</v>
      </c>
      <c r="O35" s="173">
        <f>'monthly price-series'!AK36-'monthly price-series'!$Z36</f>
        <v>-5.9274738944092922E-3</v>
      </c>
      <c r="P35" s="173">
        <f>'monthly price-series'!AL36-'monthly price-series'!$Z36</f>
        <v>4.6582866954052983E-2</v>
      </c>
      <c r="Q35" s="173">
        <f>'monthly price-series'!AM36-'monthly price-series'!$Z36</f>
        <v>-2.8075395100850414E-2</v>
      </c>
      <c r="R35" s="173">
        <f>'monthly price-series'!AN36-'monthly price-series'!$Z36</f>
        <v>-9.209968738782855E-3</v>
      </c>
      <c r="S35" s="173">
        <f>'monthly price-series'!AO36-'monthly price-series'!$Z36</f>
        <v>-2.8693186227527413E-2</v>
      </c>
      <c r="T35" s="173">
        <f>'monthly price-series'!AP36-'monthly price-series'!$Z36</f>
        <v>-6.5266354054494494E-3</v>
      </c>
      <c r="U35" s="173">
        <f>'monthly price-series'!AQ36-'monthly price-series'!$Z36</f>
        <v>-9.0173761461902063E-3</v>
      </c>
    </row>
    <row r="36" spans="1:21" ht="15">
      <c r="A36" s="170">
        <v>36738</v>
      </c>
      <c r="B36" s="171"/>
      <c r="C36" s="172"/>
      <c r="D36" s="182"/>
      <c r="E36" s="173">
        <f>'monthly price-series'!AA37-'monthly price-series'!$Z37</f>
        <v>-6.5440502441788135E-3</v>
      </c>
      <c r="F36" s="173">
        <f>'monthly price-series'!AB37-'monthly price-series'!$Z37</f>
        <v>-6.5440502441788135E-3</v>
      </c>
      <c r="G36" s="173">
        <f>'monthly price-series'!AC37-'monthly price-series'!$Z37</f>
        <v>6.6722948889593532E-4</v>
      </c>
      <c r="H36" s="173">
        <f>'monthly price-series'!AD37-'monthly price-series'!$Z37</f>
        <v>-1.0687269455179765E-2</v>
      </c>
      <c r="I36" s="173">
        <f>'monthly price-series'!AE37-'monthly price-series'!$Z37</f>
        <v>5.6124043751315938E-3</v>
      </c>
      <c r="J36" s="173">
        <f>'monthly price-series'!AF37-'monthly price-series'!$Z37</f>
        <v>2.9918461829930632E-2</v>
      </c>
      <c r="K36" s="173">
        <f>'monthly price-series'!AG37-'monthly price-series'!$Z37</f>
        <v>-1.4988487034840927E-2</v>
      </c>
      <c r="L36" s="173">
        <f>'monthly price-series'!AH37-'monthly price-series'!$Z37</f>
        <v>-2.6619150966145103E-2</v>
      </c>
      <c r="M36" s="173">
        <f>'monthly price-series'!AI37-'monthly price-series'!$Z37</f>
        <v>-1.2511446453572992E-2</v>
      </c>
      <c r="N36" s="173">
        <f>'monthly price-series'!AJ37-'monthly price-series'!$Z37</f>
        <v>1.4936654213733861E-2</v>
      </c>
      <c r="O36" s="173">
        <f>'monthly price-series'!AK37-'monthly price-series'!$Z37</f>
        <v>3.2786032636187817E-2</v>
      </c>
      <c r="P36" s="173">
        <f>'monthly price-series'!AL37-'monthly price-series'!$Z37</f>
        <v>-5.5390515275887127E-2</v>
      </c>
      <c r="Q36" s="173">
        <f>'monthly price-series'!AM37-'monthly price-series'!$Z37</f>
        <v>1.3767557086300831E-2</v>
      </c>
      <c r="R36" s="173">
        <f>'monthly price-series'!AN37-'monthly price-series'!$Z37</f>
        <v>-2.1661038444374496E-3</v>
      </c>
      <c r="S36" s="173">
        <f>'monthly price-series'!AO37-'monthly price-series'!$Z37</f>
        <v>-1.224927743346302E-2</v>
      </c>
      <c r="T36" s="173">
        <f>'monthly price-series'!AP37-'monthly price-series'!$Z37</f>
        <v>-2.9827705111040671E-3</v>
      </c>
      <c r="U36" s="173">
        <f>'monthly price-series'!AQ37-'monthly price-series'!$Z37</f>
        <v>6.2114179913050401E-3</v>
      </c>
    </row>
    <row r="37" spans="1:21" ht="15">
      <c r="A37" s="170">
        <v>36769</v>
      </c>
      <c r="B37" s="171"/>
      <c r="C37" s="172"/>
      <c r="D37" s="182"/>
      <c r="E37" s="173">
        <f>'monthly price-series'!AA38-'monthly price-series'!$Z38</f>
        <v>-2.4451739648331155E-3</v>
      </c>
      <c r="F37" s="173">
        <f>'monthly price-series'!AB38-'monthly price-series'!$Z38</f>
        <v>-2.4451739648331155E-3</v>
      </c>
      <c r="G37" s="173">
        <f>'monthly price-series'!AC38-'monthly price-series'!$Z38</f>
        <v>-2.4745506678810359E-3</v>
      </c>
      <c r="H37" s="173">
        <f>'monthly price-series'!AD38-'monthly price-series'!$Z38</f>
        <v>-2.7066672596900666E-3</v>
      </c>
      <c r="I37" s="173">
        <f>'monthly price-series'!AE38-'monthly price-series'!$Z38</f>
        <v>1.2878397517559389E-2</v>
      </c>
      <c r="J37" s="173">
        <f>'monthly price-series'!AF38-'monthly price-series'!$Z38</f>
        <v>3.305854408740859E-2</v>
      </c>
      <c r="K37" s="173">
        <f>'monthly price-series'!AG38-'monthly price-series'!$Z38</f>
        <v>6.7067497900535136E-2</v>
      </c>
      <c r="L37" s="173">
        <f>'monthly price-series'!AH38-'monthly price-series'!$Z38</f>
        <v>5.21862881374974E-2</v>
      </c>
      <c r="M37" s="173">
        <f>'monthly price-series'!AI38-'monthly price-series'!$Z38</f>
        <v>7.4694114111005266E-2</v>
      </c>
      <c r="N37" s="173">
        <f>'monthly price-series'!AJ38-'monthly price-series'!$Z38</f>
        <v>2.2201488147416265E-2</v>
      </c>
      <c r="O37" s="173">
        <f>'monthly price-series'!AK38-'monthly price-series'!$Z38</f>
        <v>2.3247560023053931E-2</v>
      </c>
      <c r="P37" s="173">
        <f>'monthly price-series'!AL38-'monthly price-series'!$Z38</f>
        <v>0.1336581940250357</v>
      </c>
      <c r="Q37" s="173">
        <f>'monthly price-series'!AM38-'monthly price-series'!$Z38</f>
        <v>3.6508823615308346E-3</v>
      </c>
      <c r="R37" s="173">
        <f>'monthly price-series'!AN38-'monthly price-series'!$Z38</f>
        <v>1.5416015351777232E-2</v>
      </c>
      <c r="S37" s="173">
        <f>'monthly price-series'!AO38-'monthly price-series'!$Z38</f>
        <v>2.6132727187445772E-2</v>
      </c>
      <c r="T37" s="173">
        <f>'monthly price-series'!AP38-'monthly price-series'!$Z38</f>
        <v>2.8799348685110554E-2</v>
      </c>
      <c r="U37" s="173">
        <f>'monthly price-series'!AQ38-'monthly price-series'!$Z38</f>
        <v>8.1444586293180077E-3</v>
      </c>
    </row>
    <row r="38" spans="1:21" ht="15">
      <c r="A38" s="170">
        <v>36798</v>
      </c>
      <c r="B38" s="171"/>
      <c r="C38" s="172"/>
      <c r="D38" s="182"/>
      <c r="E38" s="173">
        <f>'monthly price-series'!AA39-'monthly price-series'!$Z39</f>
        <v>-1.1253761314086565E-2</v>
      </c>
      <c r="F38" s="173">
        <f>'monthly price-series'!AB39-'monthly price-series'!$Z39</f>
        <v>-1.1253761314086565E-2</v>
      </c>
      <c r="G38" s="173">
        <f>'monthly price-series'!AC39-'monthly price-series'!$Z39</f>
        <v>-5.8956467006663904E-3</v>
      </c>
      <c r="H38" s="173">
        <f>'monthly price-series'!AD39-'monthly price-series'!$Z39</f>
        <v>-4.1957071387215827E-2</v>
      </c>
      <c r="I38" s="173">
        <f>'monthly price-series'!AE39-'monthly price-series'!$Z39</f>
        <v>-1.5097467240385113E-2</v>
      </c>
      <c r="J38" s="173">
        <f>'monthly price-series'!AF39-'monthly price-series'!$Z39</f>
        <v>-1.682503362793698E-2</v>
      </c>
      <c r="K38" s="173">
        <f>'monthly price-series'!AG39-'monthly price-series'!$Z39</f>
        <v>-4.9359395639328611E-2</v>
      </c>
      <c r="L38" s="173">
        <f>'monthly price-series'!AH39-'monthly price-series'!$Z39</f>
        <v>-9.1198099344605515E-2</v>
      </c>
      <c r="M38" s="173">
        <f>'monthly price-series'!AI39-'monthly price-series'!$Z39</f>
        <v>-3.774413477651143E-2</v>
      </c>
      <c r="N38" s="173">
        <f>'monthly price-series'!AJ39-'monthly price-series'!$Z39</f>
        <v>-5.1393409139614118E-3</v>
      </c>
      <c r="O38" s="173">
        <f>'monthly price-series'!AK39-'monthly price-series'!$Z39</f>
        <v>3.8916321454479045E-3</v>
      </c>
      <c r="P38" s="173">
        <f>'monthly price-series'!AL39-'monthly price-series'!$Z39</f>
        <v>-2.0769797562565931E-2</v>
      </c>
      <c r="Q38" s="173">
        <f>'monthly price-series'!AM39-'monthly price-series'!$Z39</f>
        <v>6.7046105765534731E-3</v>
      </c>
      <c r="R38" s="173">
        <f>'monthly price-series'!AN39-'monthly price-series'!$Z39</f>
        <v>-3.1128980033999751E-2</v>
      </c>
      <c r="S38" s="173">
        <f>'monthly price-series'!AO39-'monthly price-series'!$Z39</f>
        <v>-2.1712616215456695E-2</v>
      </c>
      <c r="T38" s="173">
        <f>'monthly price-series'!AP39-'monthly price-series'!$Z39</f>
        <v>2.5435329933370856E-4</v>
      </c>
      <c r="U38" s="173">
        <f>'monthly price-series'!AQ39-'monthly price-series'!$Z39</f>
        <v>1.6025602498454805E-3</v>
      </c>
    </row>
    <row r="39" spans="1:21" ht="15">
      <c r="A39" s="170">
        <v>36830</v>
      </c>
      <c r="B39" s="171"/>
      <c r="C39" s="172"/>
      <c r="D39" s="182"/>
      <c r="E39" s="173">
        <f>'monthly price-series'!AA40-'monthly price-series'!$Z40</f>
        <v>-2.4536338511854286E-2</v>
      </c>
      <c r="F39" s="173">
        <f>'monthly price-series'!AB40-'monthly price-series'!$Z40</f>
        <v>-2.4536338511854286E-2</v>
      </c>
      <c r="G39" s="173">
        <f>'monthly price-series'!AC40-'monthly price-series'!$Z40</f>
        <v>-9.6087309675033494E-3</v>
      </c>
      <c r="H39" s="173">
        <f>'monthly price-series'!AD40-'monthly price-series'!$Z40</f>
        <v>-6.7520015265300756E-2</v>
      </c>
      <c r="I39" s="173">
        <f>'monthly price-series'!AE40-'monthly price-series'!$Z40</f>
        <v>-5.3589871468809377E-2</v>
      </c>
      <c r="J39" s="173">
        <f>'monthly price-series'!AF40-'monthly price-series'!$Z40</f>
        <v>-4.2390553537763082E-2</v>
      </c>
      <c r="K39" s="173">
        <f>'monthly price-series'!AG40-'monthly price-series'!$Z40</f>
        <v>-2.4611509368796233E-2</v>
      </c>
      <c r="L39" s="173">
        <f>'monthly price-series'!AH40-'monthly price-series'!$Z40</f>
        <v>-6.0466475821207802E-2</v>
      </c>
      <c r="M39" s="173">
        <f>'monthly price-series'!AI40-'monthly price-series'!$Z40</f>
        <v>-5.4511827249205239E-2</v>
      </c>
      <c r="N39" s="173">
        <f>'monthly price-series'!AJ40-'monthly price-series'!$Z40</f>
        <v>-2.6026491236822023E-2</v>
      </c>
      <c r="O39" s="173">
        <f>'monthly price-series'!AK40-'monthly price-series'!$Z40</f>
        <v>-1.8293904075079429E-2</v>
      </c>
      <c r="P39" s="173">
        <f>'monthly price-series'!AL40-'monthly price-series'!$Z40</f>
        <v>-9.8654164256938414E-3</v>
      </c>
      <c r="Q39" s="173">
        <f>'monthly price-series'!AM40-'monthly price-series'!$Z40</f>
        <v>-3.0688478391723773E-2</v>
      </c>
      <c r="R39" s="173">
        <f>'monthly price-series'!AN40-'monthly price-series'!$Z40</f>
        <v>-3.511916892022688E-2</v>
      </c>
      <c r="S39" s="173">
        <f>'monthly price-series'!AO40-'monthly price-series'!$Z40</f>
        <v>-1.6601944931500107E-2</v>
      </c>
      <c r="T39" s="173">
        <f>'monthly price-series'!AP40-'monthly price-series'!$Z40</f>
        <v>-2.5435835586893486E-2</v>
      </c>
      <c r="U39" s="173">
        <f>'monthly price-series'!AQ40-'monthly price-series'!$Z40</f>
        <v>-2.1573591217232641E-2</v>
      </c>
    </row>
    <row r="40" spans="1:21" ht="15">
      <c r="A40" s="170">
        <v>36860</v>
      </c>
      <c r="B40" s="171"/>
      <c r="C40" s="172"/>
      <c r="D40" s="182"/>
      <c r="E40" s="173">
        <f>'monthly price-series'!AA41-'monthly price-series'!$Z41</f>
        <v>-8.0038923140755575E-3</v>
      </c>
      <c r="F40" s="173">
        <f>'monthly price-series'!AB41-'monthly price-series'!$Z41</f>
        <v>-8.0038923140755575E-3</v>
      </c>
      <c r="G40" s="173">
        <f>'monthly price-series'!AC41-'monthly price-series'!$Z41</f>
        <v>-1.1687406484061807E-2</v>
      </c>
      <c r="H40" s="173">
        <f>'monthly price-series'!AD41-'monthly price-series'!$Z41</f>
        <v>-8.4231848474922946E-2</v>
      </c>
      <c r="I40" s="173">
        <f>'monthly price-series'!AE41-'monthly price-series'!$Z41</f>
        <v>-4.934748653887313E-2</v>
      </c>
      <c r="J40" s="173">
        <f>'monthly price-series'!AF41-'monthly price-series'!$Z41</f>
        <v>-1.729839444552932E-2</v>
      </c>
      <c r="K40" s="173">
        <f>'monthly price-series'!AG41-'monthly price-series'!$Z41</f>
        <v>-9.1704450817282526E-2</v>
      </c>
      <c r="L40" s="173">
        <f>'monthly price-series'!AH41-'monthly price-series'!$Z41</f>
        <v>-0.12572104754514635</v>
      </c>
      <c r="M40" s="173">
        <f>'monthly price-series'!AI41-'monthly price-series'!$Z41</f>
        <v>-0.10636094162061656</v>
      </c>
      <c r="N40" s="173">
        <f>'monthly price-series'!AJ41-'monthly price-series'!$Z41</f>
        <v>-8.1378981872754809E-4</v>
      </c>
      <c r="O40" s="173">
        <f>'monthly price-series'!AK41-'monthly price-series'!$Z41</f>
        <v>-1.0122778556480652E-2</v>
      </c>
      <c r="P40" s="173">
        <f>'monthly price-series'!AL41-'monthly price-series'!$Z41</f>
        <v>3.5795428237642209E-2</v>
      </c>
      <c r="Q40" s="173">
        <f>'monthly price-series'!AM41-'monthly price-series'!$Z41</f>
        <v>-1.2372049102614045E-2</v>
      </c>
      <c r="R40" s="173">
        <f>'monthly price-series'!AN41-'monthly price-series'!$Z41</f>
        <v>-1.4906300302919617E-2</v>
      </c>
      <c r="S40" s="173">
        <f>'monthly price-series'!AO41-'monthly price-series'!$Z41</f>
        <v>1.2409894607136682E-2</v>
      </c>
      <c r="T40" s="173">
        <f>'monthly price-series'!AP41-'monthly price-series'!$Z41</f>
        <v>-7.0229669695862779E-3</v>
      </c>
      <c r="U40" s="173">
        <f>'monthly price-series'!AQ41-'monthly price-series'!$Z41</f>
        <v>-7.0393475593778293E-3</v>
      </c>
    </row>
    <row r="41" spans="1:21" ht="15">
      <c r="A41" s="170">
        <v>36889</v>
      </c>
      <c r="B41" s="171"/>
      <c r="C41" s="172"/>
      <c r="D41" s="182"/>
      <c r="E41" s="173">
        <f>'monthly price-series'!AA42-'monthly price-series'!$Z42</f>
        <v>-2.6792429591988683E-2</v>
      </c>
      <c r="F41" s="173">
        <f>'monthly price-series'!AB42-'monthly price-series'!$Z42</f>
        <v>-2.6792429591988683E-2</v>
      </c>
      <c r="G41" s="173">
        <f>'monthly price-series'!AC42-'monthly price-series'!$Z42</f>
        <v>-2.3311840569230535E-2</v>
      </c>
      <c r="H41" s="173">
        <f>'monthly price-series'!AD42-'monthly price-series'!$Z42</f>
        <v>3.0020795195131258E-2</v>
      </c>
      <c r="I41" s="173">
        <f>'monthly price-series'!AE42-'monthly price-series'!$Z42</f>
        <v>3.1946124792784879E-3</v>
      </c>
      <c r="J41" s="173">
        <f>'monthly price-series'!AF42-'monthly price-series'!$Z42</f>
        <v>1.7248971182744061E-2</v>
      </c>
      <c r="K41" s="173">
        <f>'monthly price-series'!AG42-'monthly price-series'!$Z42</f>
        <v>-3.2938787388436239E-2</v>
      </c>
      <c r="L41" s="173">
        <f>'monthly price-series'!AH42-'monthly price-series'!$Z42</f>
        <v>-7.7792794602411008E-2</v>
      </c>
      <c r="M41" s="173">
        <f>'monthly price-series'!AI42-'monthly price-series'!$Z42</f>
        <v>3.7882227345636732E-2</v>
      </c>
      <c r="N41" s="173">
        <f>'monthly price-series'!AJ42-'monthly price-series'!$Z42</f>
        <v>-2.0620055165569261E-2</v>
      </c>
      <c r="O41" s="173">
        <f>'monthly price-series'!AK42-'monthly price-series'!$Z42</f>
        <v>-3.4108051276827027E-2</v>
      </c>
      <c r="P41" s="173">
        <f>'monthly price-series'!AL42-'monthly price-series'!$Z42</f>
        <v>-0.12047398452756158</v>
      </c>
      <c r="Q41" s="173">
        <f>'monthly price-series'!AM42-'monthly price-series'!$Z42</f>
        <v>-2.67113865990838E-2</v>
      </c>
      <c r="R41" s="173">
        <f>'monthly price-series'!AN42-'monthly price-series'!$Z42</f>
        <v>1.9454826097435995E-2</v>
      </c>
      <c r="S41" s="173">
        <f>'monthly price-series'!AO42-'monthly price-series'!$Z42</f>
        <v>3.5771884907509641E-2</v>
      </c>
      <c r="T41" s="173">
        <f>'monthly price-series'!AP42-'monthly price-series'!$Z42</f>
        <v>-7.6184056923045071E-4</v>
      </c>
      <c r="U41" s="173">
        <f>'monthly price-series'!AQ42-'monthly price-series'!$Z42</f>
        <v>-2.0107944631770583E-2</v>
      </c>
    </row>
    <row r="42" spans="1:21" ht="15">
      <c r="A42" s="170">
        <v>36922</v>
      </c>
      <c r="B42" s="171"/>
      <c r="C42" s="172"/>
      <c r="D42" s="182"/>
      <c r="E42" s="173">
        <f>'monthly price-series'!AA43-'monthly price-series'!$Z43</f>
        <v>-9.1334109672506856E-3</v>
      </c>
      <c r="F42" s="173">
        <f>'monthly price-series'!AB43-'monthly price-series'!$Z43</f>
        <v>-9.1334109672506856E-3</v>
      </c>
      <c r="G42" s="173">
        <f>'monthly price-series'!AC43-'monthly price-series'!$Z43</f>
        <v>-1.1782961664082244E-2</v>
      </c>
      <c r="H42" s="173">
        <f>'monthly price-series'!AD43-'monthly price-series'!$Z43</f>
        <v>7.9443067221857608E-2</v>
      </c>
      <c r="I42" s="173">
        <f>'monthly price-series'!AE43-'monthly price-series'!$Z43</f>
        <v>5.8974009939783488E-2</v>
      </c>
      <c r="J42" s="173">
        <f>'monthly price-series'!AF43-'monthly price-series'!$Z43</f>
        <v>4.0772254650154209E-2</v>
      </c>
      <c r="K42" s="173">
        <f>'monthly price-series'!AG43-'monthly price-series'!$Z43</f>
        <v>2.1999164985628719E-2</v>
      </c>
      <c r="L42" s="173">
        <f>'monthly price-series'!AH43-'monthly price-series'!$Z43</f>
        <v>0.14884653371827966</v>
      </c>
      <c r="M42" s="173">
        <f>'monthly price-series'!AI43-'monthly price-series'!$Z43</f>
        <v>4.4570390661660506E-2</v>
      </c>
      <c r="N42" s="173">
        <f>'monthly price-series'!AJ43-'monthly price-series'!$Z43</f>
        <v>1.4778283658069821E-2</v>
      </c>
      <c r="O42" s="173">
        <f>'monthly price-series'!AK43-'monthly price-series'!$Z43</f>
        <v>1.247068192612974E-2</v>
      </c>
      <c r="P42" s="173">
        <f>'monthly price-series'!AL43-'monthly price-series'!$Z43</f>
        <v>2.5447849892354955E-2</v>
      </c>
      <c r="Q42" s="173">
        <f>'monthly price-series'!AM43-'monthly price-series'!$Z43</f>
        <v>3.3793224085784607E-3</v>
      </c>
      <c r="R42" s="173">
        <f>'monthly price-series'!AN43-'monthly price-series'!$Z43</f>
        <v>1.4146434098126028E-2</v>
      </c>
      <c r="S42" s="173">
        <f>'monthly price-series'!AO43-'monthly price-series'!$Z43</f>
        <v>-5.0369003912899713E-3</v>
      </c>
      <c r="T42" s="173">
        <f>'monthly price-series'!AP43-'monthly price-series'!$Z43</f>
        <v>-2.2970232568540624E-2</v>
      </c>
      <c r="U42" s="173">
        <f>'monthly price-series'!AQ43-'monthly price-series'!$Z43</f>
        <v>1.0223507850468026E-2</v>
      </c>
    </row>
    <row r="43" spans="1:21" ht="15">
      <c r="A43" s="170">
        <v>36950</v>
      </c>
      <c r="B43" s="171"/>
      <c r="C43" s="172"/>
      <c r="D43" s="182"/>
      <c r="E43" s="173">
        <f>'monthly price-series'!AA44-'monthly price-series'!$Z44</f>
        <v>-5.4360383332317597E-3</v>
      </c>
      <c r="F43" s="173">
        <f>'monthly price-series'!AB44-'monthly price-series'!$Z44</f>
        <v>-5.4360383332317597E-3</v>
      </c>
      <c r="G43" s="173">
        <f>'monthly price-series'!AC44-'monthly price-series'!$Z44</f>
        <v>-1.148692655636341E-2</v>
      </c>
      <c r="H43" s="173">
        <f>'monthly price-series'!AD44-'monthly price-series'!$Z44</f>
        <v>-9.8824376548431701E-3</v>
      </c>
      <c r="I43" s="173">
        <f>'monthly price-series'!AE44-'monthly price-series'!$Z44</f>
        <v>8.6288134457720121E-4</v>
      </c>
      <c r="J43" s="173">
        <f>'monthly price-series'!AF44-'monthly price-series'!$Z44</f>
        <v>-1.908564334893598E-2</v>
      </c>
      <c r="K43" s="173">
        <f>'monthly price-series'!AG44-'monthly price-series'!$Z44</f>
        <v>-8.7971716779030429E-2</v>
      </c>
      <c r="L43" s="173">
        <f>'monthly price-series'!AH44-'monthly price-series'!$Z44</f>
        <v>-8.2280742265955498E-2</v>
      </c>
      <c r="M43" s="173">
        <f>'monthly price-series'!AI44-'monthly price-series'!$Z44</f>
        <v>-6.6527903693705037E-2</v>
      </c>
      <c r="N43" s="173">
        <f>'monthly price-series'!AJ44-'monthly price-series'!$Z44</f>
        <v>-1.6468405278353762E-3</v>
      </c>
      <c r="O43" s="173">
        <f>'monthly price-series'!AK44-'monthly price-series'!$Z44</f>
        <v>-3.3052986663490904E-3</v>
      </c>
      <c r="P43" s="173">
        <f>'monthly price-series'!AL44-'monthly price-series'!$Z44</f>
        <v>-9.1760258687298181E-3</v>
      </c>
      <c r="Q43" s="173">
        <f>'monthly price-series'!AM44-'monthly price-series'!$Z44</f>
        <v>4.5127678275945996E-3</v>
      </c>
      <c r="R43" s="173">
        <f>'monthly price-series'!AN44-'monthly price-series'!$Z44</f>
        <v>-3.1920259889696732E-2</v>
      </c>
      <c r="S43" s="173">
        <f>'monthly price-series'!AO44-'monthly price-series'!$Z44</f>
        <v>-1.8603706877327968E-2</v>
      </c>
      <c r="T43" s="173">
        <f>'monthly price-series'!AP44-'monthly price-series'!$Z44</f>
        <v>5.9630734436366493E-3</v>
      </c>
      <c r="U43" s="173">
        <f>'monthly price-series'!AQ44-'monthly price-series'!$Z44</f>
        <v>-6.1969208885001726E-3</v>
      </c>
    </row>
    <row r="44" spans="1:21" ht="15">
      <c r="A44" s="170">
        <v>36980</v>
      </c>
      <c r="B44" s="171"/>
      <c r="C44" s="172"/>
      <c r="D44" s="182"/>
      <c r="E44" s="173">
        <f>'monthly price-series'!AA45-'monthly price-series'!$Z45</f>
        <v>3.5032347004989778E-2</v>
      </c>
      <c r="F44" s="173">
        <f>'monthly price-series'!AB45-'monthly price-series'!$Z45</f>
        <v>3.5032347004989778E-2</v>
      </c>
      <c r="G44" s="173">
        <f>'monthly price-series'!AC45-'monthly price-series'!$Z45</f>
        <v>3.1278381600615655E-2</v>
      </c>
      <c r="H44" s="173">
        <f>'monthly price-series'!AD45-'monthly price-series'!$Z45</f>
        <v>-3.7201353819873967E-2</v>
      </c>
      <c r="I44" s="173">
        <f>'monthly price-series'!AE45-'monthly price-series'!$Z45</f>
        <v>4.9342125546286905E-3</v>
      </c>
      <c r="J44" s="173">
        <f>'monthly price-series'!AF45-'monthly price-series'!$Z45</f>
        <v>1.9404672600042291E-2</v>
      </c>
      <c r="K44" s="173">
        <f>'monthly price-series'!AG45-'monthly price-series'!$Z45</f>
        <v>-1.7144965653642465E-2</v>
      </c>
      <c r="L44" s="173">
        <f>'monthly price-series'!AH45-'monthly price-series'!$Z45</f>
        <v>-2.836982867817231E-2</v>
      </c>
      <c r="M44" s="173">
        <f>'monthly price-series'!AI45-'monthly price-series'!$Z45</f>
        <v>-2.249475581674866E-2</v>
      </c>
      <c r="N44" s="173">
        <f>'monthly price-series'!AJ45-'monthly price-series'!$Z45</f>
        <v>1.9134171012343583E-2</v>
      </c>
      <c r="O44" s="173">
        <f>'monthly price-series'!AK45-'monthly price-series'!$Z45</f>
        <v>3.9702240110124527E-2</v>
      </c>
      <c r="P44" s="173">
        <f>'monthly price-series'!AL45-'monthly price-series'!$Z45</f>
        <v>-5.3099571812925822E-3</v>
      </c>
      <c r="Q44" s="173">
        <f>'monthly price-series'!AM45-'monthly price-series'!$Z45</f>
        <v>1.4903710002454319E-2</v>
      </c>
      <c r="R44" s="173">
        <f>'monthly price-series'!AN45-'monthly price-series'!$Z45</f>
        <v>2.8070684308840542E-2</v>
      </c>
      <c r="S44" s="173">
        <f>'monthly price-series'!AO45-'monthly price-series'!$Z45</f>
        <v>6.6287050698964303E-2</v>
      </c>
      <c r="T44" s="173">
        <f>'monthly price-series'!AP45-'monthly price-series'!$Z45</f>
        <v>3.7554017642174101E-2</v>
      </c>
      <c r="U44" s="173">
        <f>'monthly price-series'!AQ45-'monthly price-series'!$Z45</f>
        <v>2.5547167426049275E-2</v>
      </c>
    </row>
    <row r="45" spans="1:21" ht="15">
      <c r="A45" s="170">
        <v>37011</v>
      </c>
      <c r="B45" s="171"/>
      <c r="C45" s="172"/>
      <c r="D45" s="182"/>
      <c r="E45" s="173">
        <f>'monthly price-series'!AA46-'monthly price-series'!$Z46</f>
        <v>1.1604400848319757E-2</v>
      </c>
      <c r="F45" s="173">
        <f>'monthly price-series'!AB46-'monthly price-series'!$Z46</f>
        <v>1.1604400848319757E-2</v>
      </c>
      <c r="G45" s="173">
        <f>'monthly price-series'!AC46-'monthly price-series'!$Z46</f>
        <v>1.1368549184140929E-2</v>
      </c>
      <c r="H45" s="173">
        <f>'monthly price-series'!AD46-'monthly price-series'!$Z46</f>
        <v>-1.4299825065366065E-2</v>
      </c>
      <c r="I45" s="173">
        <f>'monthly price-series'!AE46-'monthly price-series'!$Z46</f>
        <v>-1.4226506822606136E-3</v>
      </c>
      <c r="J45" s="173">
        <f>'monthly price-series'!AF46-'monthly price-series'!$Z46</f>
        <v>6.9965990079662796E-3</v>
      </c>
      <c r="K45" s="173">
        <f>'monthly price-series'!AG46-'monthly price-series'!$Z46</f>
        <v>7.8445012657430147E-2</v>
      </c>
      <c r="L45" s="173">
        <f>'monthly price-series'!AH46-'monthly price-series'!$Z46</f>
        <v>4.7114246565668788E-2</v>
      </c>
      <c r="M45" s="173">
        <f>'monthly price-series'!AI46-'monthly price-series'!$Z46</f>
        <v>7.9950097807837489E-2</v>
      </c>
      <c r="N45" s="173">
        <f>'monthly price-series'!AJ46-'monthly price-series'!$Z46</f>
        <v>1.5632232435100531E-2</v>
      </c>
      <c r="O45" s="173">
        <f>'monthly price-series'!AK46-'monthly price-series'!$Z46</f>
        <v>1.4041771971976707E-2</v>
      </c>
      <c r="P45" s="173">
        <f>'monthly price-series'!AL46-'monthly price-series'!$Z46</f>
        <v>7.9091351018188621E-2</v>
      </c>
      <c r="Q45" s="173">
        <f>'monthly price-series'!AM46-'monthly price-series'!$Z46</f>
        <v>3.1352154133525061E-3</v>
      </c>
      <c r="R45" s="173">
        <f>'monthly price-series'!AN46-'monthly price-series'!$Z46</f>
        <v>4.3023621748666347E-3</v>
      </c>
      <c r="S45" s="173">
        <f>'monthly price-series'!AO46-'monthly price-series'!$Z46</f>
        <v>-3.0281019852177328E-2</v>
      </c>
      <c r="T45" s="173">
        <f>'monthly price-series'!AP46-'monthly price-series'!$Z46</f>
        <v>6.1856955081998552E-3</v>
      </c>
      <c r="U45" s="173">
        <f>'monthly price-series'!AQ46-'monthly price-series'!$Z46</f>
        <v>2.2021547276728753E-2</v>
      </c>
    </row>
    <row r="46" spans="1:21" ht="15">
      <c r="A46" s="170">
        <v>37042</v>
      </c>
      <c r="B46" s="171"/>
      <c r="C46" s="172"/>
      <c r="D46" s="182"/>
      <c r="E46" s="173">
        <f>'monthly price-series'!AA47-'monthly price-series'!$Z47</f>
        <v>-4.006392851125239E-3</v>
      </c>
      <c r="F46" s="173">
        <f>'monthly price-series'!AB47-'monthly price-series'!$Z47</f>
        <v>-4.006392851125239E-3</v>
      </c>
      <c r="G46" s="173">
        <f>'monthly price-series'!AC47-'monthly price-series'!$Z47</f>
        <v>-9.1918704618705344E-3</v>
      </c>
      <c r="H46" s="173">
        <f>'monthly price-series'!AD47-'monthly price-series'!$Z47</f>
        <v>6.6610470748631728E-3</v>
      </c>
      <c r="I46" s="173">
        <f>'monthly price-series'!AE47-'monthly price-series'!$Z47</f>
        <v>9.7050907814094974E-3</v>
      </c>
      <c r="J46" s="173">
        <f>'monthly price-series'!AF47-'monthly price-series'!$Z47</f>
        <v>2.0939468050265531E-2</v>
      </c>
      <c r="K46" s="173">
        <f>'monthly price-series'!AG47-'monthly price-series'!$Z47</f>
        <v>6.0230870116150369E-3</v>
      </c>
      <c r="L46" s="173">
        <f>'monthly price-series'!AH47-'monthly price-series'!$Z47</f>
        <v>5.4048258676688776E-2</v>
      </c>
      <c r="M46" s="173">
        <f>'monthly price-series'!AI47-'monthly price-series'!$Z47</f>
        <v>2.5059998863213855E-2</v>
      </c>
      <c r="N46" s="173">
        <f>'monthly price-series'!AJ47-'monthly price-series'!$Z47</f>
        <v>1.475756511062117E-2</v>
      </c>
      <c r="O46" s="173">
        <f>'monthly price-series'!AK47-'monthly price-series'!$Z47</f>
        <v>2.7188922090793835E-2</v>
      </c>
      <c r="P46" s="173">
        <f>'monthly price-series'!AL47-'monthly price-series'!$Z47</f>
        <v>-1.206132948869241E-2</v>
      </c>
      <c r="Q46" s="173">
        <f>'monthly price-series'!AM47-'monthly price-series'!$Z47</f>
        <v>1.967864003823953E-3</v>
      </c>
      <c r="R46" s="173">
        <f>'monthly price-series'!AN47-'monthly price-series'!$Z47</f>
        <v>-1.0067455831968688E-2</v>
      </c>
      <c r="S46" s="173">
        <f>'monthly price-series'!AO47-'monthly price-series'!$Z47</f>
        <v>-6.5077062884780386E-4</v>
      </c>
      <c r="T46" s="173">
        <f>'monthly price-series'!AP47-'monthly price-series'!$Z47</f>
        <v>-6.1841224986354214E-3</v>
      </c>
      <c r="U46" s="173">
        <f>'monthly price-series'!AQ47-'monthly price-series'!$Z47</f>
        <v>-5.530949281673048E-4</v>
      </c>
    </row>
    <row r="47" spans="1:21" ht="15">
      <c r="A47" s="170">
        <v>37071</v>
      </c>
      <c r="B47" s="171"/>
      <c r="C47" s="172"/>
      <c r="D47" s="182"/>
      <c r="E47" s="173">
        <f>'monthly price-series'!AA48-'monthly price-series'!$Z48</f>
        <v>-3.7103936365189605E-2</v>
      </c>
      <c r="F47" s="173">
        <f>'monthly price-series'!AB48-'monthly price-series'!$Z48</f>
        <v>-3.7103936365189605E-2</v>
      </c>
      <c r="G47" s="173">
        <f>'monthly price-series'!AC48-'monthly price-series'!$Z48</f>
        <v>-2.148995355533884E-2</v>
      </c>
      <c r="H47" s="173">
        <f>'monthly price-series'!AD48-'monthly price-series'!$Z48</f>
        <v>-0.12124370794124643</v>
      </c>
      <c r="I47" s="173">
        <f>'monthly price-series'!AE48-'monthly price-series'!$Z48</f>
        <v>-6.4408552223401166E-2</v>
      </c>
      <c r="J47" s="173">
        <f>'monthly price-series'!AF48-'monthly price-series'!$Z48</f>
        <v>-2.206150759311316E-2</v>
      </c>
      <c r="K47" s="173">
        <f>'monthly price-series'!AG48-'monthly price-series'!$Z48</f>
        <v>-7.0341451528690674E-2</v>
      </c>
      <c r="L47" s="173">
        <f>'monthly price-series'!AH48-'monthly price-series'!$Z48</f>
        <v>-6.5541297239136473E-2</v>
      </c>
      <c r="M47" s="173">
        <f>'monthly price-series'!AI48-'monthly price-series'!$Z48</f>
        <v>-2.9238638521798588E-2</v>
      </c>
      <c r="N47" s="173">
        <f>'monthly price-series'!AJ48-'monthly price-series'!$Z48</f>
        <v>-4.5699372490936141E-2</v>
      </c>
      <c r="O47" s="173">
        <f>'monthly price-series'!AK48-'monthly price-series'!$Z48</f>
        <v>-3.3329336164035939E-2</v>
      </c>
      <c r="P47" s="173">
        <f>'monthly price-series'!AL48-'monthly price-series'!$Z48</f>
        <v>-9.2296320005968213E-2</v>
      </c>
      <c r="Q47" s="173">
        <f>'monthly price-series'!AM48-'monthly price-series'!$Z48</f>
        <v>-3.2359157861353953E-2</v>
      </c>
      <c r="R47" s="173">
        <f>'monthly price-series'!AN48-'monthly price-series'!$Z48</f>
        <v>-3.9892107662823244E-2</v>
      </c>
      <c r="S47" s="173">
        <f>'monthly price-series'!AO48-'monthly price-series'!$Z48</f>
        <v>-5.2074942460439561E-2</v>
      </c>
      <c r="T47" s="173">
        <f>'monthly price-series'!AP48-'monthly price-series'!$Z48</f>
        <v>-4.050877432948978E-2</v>
      </c>
      <c r="U47" s="173">
        <f>'monthly price-series'!AQ48-'monthly price-series'!$Z48</f>
        <v>-3.5827173421347308E-2</v>
      </c>
    </row>
    <row r="48" spans="1:21" ht="15">
      <c r="A48" s="170">
        <v>37103</v>
      </c>
      <c r="B48" s="171"/>
      <c r="C48" s="172"/>
      <c r="D48" s="182"/>
      <c r="E48" s="173">
        <f>'monthly price-series'!AA49-'monthly price-series'!$Z49</f>
        <v>-7.6368724950056487E-3</v>
      </c>
      <c r="F48" s="173">
        <f>'monthly price-series'!AB49-'monthly price-series'!$Z49</f>
        <v>-7.6368724950056487E-3</v>
      </c>
      <c r="G48" s="173">
        <f>'monthly price-series'!AC49-'monthly price-series'!$Z49</f>
        <v>-5.5399238529362307E-5</v>
      </c>
      <c r="H48" s="173">
        <f>'monthly price-series'!AD49-'monthly price-series'!$Z49</f>
        <v>-3.0304189298211468E-2</v>
      </c>
      <c r="I48" s="173">
        <f>'monthly price-series'!AE49-'monthly price-series'!$Z49</f>
        <v>1.5204172654066702E-3</v>
      </c>
      <c r="J48" s="173">
        <f>'monthly price-series'!AF49-'monthly price-series'!$Z49</f>
        <v>-4.1539679809764821E-2</v>
      </c>
      <c r="K48" s="173">
        <f>'monthly price-series'!AG49-'monthly price-series'!$Z49</f>
        <v>-4.5634513347162772E-2</v>
      </c>
      <c r="L48" s="173">
        <f>'monthly price-series'!AH49-'monthly price-series'!$Z49</f>
        <v>-0.1035058915065566</v>
      </c>
      <c r="M48" s="173">
        <f>'monthly price-series'!AI49-'monthly price-series'!$Z49</f>
        <v>-6.0202923726193597E-2</v>
      </c>
      <c r="N48" s="173">
        <f>'monthly price-series'!AJ49-'monthly price-series'!$Z49</f>
        <v>-1.8202666066967851E-2</v>
      </c>
      <c r="O48" s="173">
        <f>'monthly price-series'!AK49-'monthly price-series'!$Z49</f>
        <v>-2.8067751091310815E-2</v>
      </c>
      <c r="P48" s="173">
        <f>'monthly price-series'!AL49-'monthly price-series'!$Z49</f>
        <v>-1.8375626057455397E-2</v>
      </c>
      <c r="Q48" s="173">
        <f>'monthly price-series'!AM49-'monthly price-series'!$Z49</f>
        <v>-1.4399256707931102E-2</v>
      </c>
      <c r="R48" s="173">
        <f>'monthly price-series'!AN49-'monthly price-series'!$Z49</f>
        <v>-1.98321500535431E-2</v>
      </c>
      <c r="S48" s="173">
        <f>'monthly price-series'!AO49-'monthly price-series'!$Z49</f>
        <v>-2.1015440682639497E-2</v>
      </c>
      <c r="T48" s="173">
        <f>'monthly price-series'!AP49-'monthly price-series'!$Z49</f>
        <v>-1.2248816720209927E-2</v>
      </c>
      <c r="U48" s="173">
        <f>'monthly price-series'!AQ49-'monthly price-series'!$Z49</f>
        <v>-4.4018022504619392E-3</v>
      </c>
    </row>
    <row r="49" spans="1:21" ht="15">
      <c r="A49" s="170">
        <v>37134</v>
      </c>
      <c r="B49" s="171"/>
      <c r="C49" s="172"/>
      <c r="D49" s="182"/>
      <c r="E49" s="173">
        <f>'monthly price-series'!AA50-'monthly price-series'!$Z50</f>
        <v>5.5447047549976782E-3</v>
      </c>
      <c r="F49" s="173">
        <f>'monthly price-series'!AB50-'monthly price-series'!$Z50</f>
        <v>5.5447047549976782E-3</v>
      </c>
      <c r="G49" s="173">
        <f>'monthly price-series'!AC50-'monthly price-series'!$Z50</f>
        <v>1.5832425320529517E-2</v>
      </c>
      <c r="H49" s="173">
        <f>'monthly price-series'!AD50-'monthly price-series'!$Z50</f>
        <v>-7.4735376417177576E-3</v>
      </c>
      <c r="I49" s="173">
        <f>'monthly price-series'!AE50-'monthly price-series'!$Z50</f>
        <v>1.4392458489614382E-2</v>
      </c>
      <c r="J49" s="173">
        <f>'monthly price-series'!AF50-'monthly price-series'!$Z50</f>
        <v>4.3898045747661055E-2</v>
      </c>
      <c r="K49" s="173">
        <f>'monthly price-series'!AG50-'monthly price-series'!$Z50</f>
        <v>-5.4880197682276907E-2</v>
      </c>
      <c r="L49" s="173">
        <f>'monthly price-series'!AH50-'monthly price-series'!$Z50</f>
        <v>-4.6378361495374332E-2</v>
      </c>
      <c r="M49" s="173">
        <f>'monthly price-series'!AI50-'monthly price-series'!$Z50</f>
        <v>-2.7504308978785492E-2</v>
      </c>
      <c r="N49" s="173">
        <f>'monthly price-series'!AJ50-'monthly price-series'!$Z50</f>
        <v>2.4694975374458077E-3</v>
      </c>
      <c r="O49" s="173">
        <f>'monthly price-series'!AK50-'monthly price-series'!$Z50</f>
        <v>-1.7988901697982649E-3</v>
      </c>
      <c r="P49" s="173">
        <f>'monthly price-series'!AL50-'monthly price-series'!$Z50</f>
        <v>4.4321326232523994E-2</v>
      </c>
      <c r="Q49" s="173">
        <f>'monthly price-series'!AM50-'monthly price-series'!$Z50</f>
        <v>9.9442157083812818E-3</v>
      </c>
      <c r="R49" s="173">
        <f>'monthly price-series'!AN50-'monthly price-series'!$Z50</f>
        <v>8.0094547107232468E-3</v>
      </c>
      <c r="S49" s="173">
        <f>'monthly price-series'!AO50-'monthly price-series'!$Z50</f>
        <v>1.9626074816865773E-2</v>
      </c>
      <c r="T49" s="173">
        <f>'monthly price-series'!AP50-'monthly price-series'!$Z50</f>
        <v>1.9692788044056529E-2</v>
      </c>
      <c r="U49" s="173">
        <f>'monthly price-series'!AQ50-'monthly price-series'!$Z50</f>
        <v>1.2056147192168919E-2</v>
      </c>
    </row>
    <row r="50" spans="1:21" ht="15">
      <c r="A50" s="170">
        <v>37162</v>
      </c>
      <c r="B50" s="171"/>
      <c r="C50" s="172"/>
      <c r="D50" s="182"/>
      <c r="E50" s="173">
        <f>'monthly price-series'!AA51-'monthly price-series'!$Z51</f>
        <v>-8.3165898427013218E-2</v>
      </c>
      <c r="F50" s="173">
        <f>'monthly price-series'!AB51-'monthly price-series'!$Z51</f>
        <v>-8.3165898427013218E-2</v>
      </c>
      <c r="G50" s="173">
        <f>'monthly price-series'!AC51-'monthly price-series'!$Z51</f>
        <v>-7.5768278088205285E-2</v>
      </c>
      <c r="H50" s="173">
        <f>'monthly price-series'!AD51-'monthly price-series'!$Z51</f>
        <v>-0.20026932721791565</v>
      </c>
      <c r="I50" s="173">
        <f>'monthly price-series'!AE51-'monthly price-series'!$Z51</f>
        <v>-0.14831284441090162</v>
      </c>
      <c r="J50" s="173">
        <f>'monthly price-series'!AF51-'monthly price-series'!$Z51</f>
        <v>-0.11263054861574859</v>
      </c>
      <c r="K50" s="173">
        <f>'monthly price-series'!AG51-'monthly price-series'!$Z51</f>
        <v>-0.18286648837179414</v>
      </c>
      <c r="L50" s="173">
        <f>'monthly price-series'!AH51-'monthly price-series'!$Z51</f>
        <v>-0.24164425067098955</v>
      </c>
      <c r="M50" s="173">
        <f>'monthly price-series'!AI51-'monthly price-series'!$Z51</f>
        <v>-0.22417281025791691</v>
      </c>
      <c r="N50" s="173">
        <f>'monthly price-series'!AJ51-'monthly price-series'!$Z51</f>
        <v>-0.12092747019752825</v>
      </c>
      <c r="O50" s="173">
        <f>'monthly price-series'!AK51-'monthly price-series'!$Z51</f>
        <v>-0.11011444284563404</v>
      </c>
      <c r="P50" s="173">
        <f>'monthly price-series'!AL51-'monthly price-series'!$Z51</f>
        <v>-0.18628941590440587</v>
      </c>
      <c r="Q50" s="173">
        <f>'monthly price-series'!AM51-'monthly price-series'!$Z51</f>
        <v>-8.7665706874402241E-2</v>
      </c>
      <c r="R50" s="173">
        <f>'monthly price-series'!AN51-'monthly price-series'!$Z51</f>
        <v>-8.4597063907028078E-2</v>
      </c>
      <c r="S50" s="173">
        <f>'monthly price-series'!AO51-'monthly price-series'!$Z51</f>
        <v>-7.0580881054739114E-2</v>
      </c>
      <c r="T50" s="173">
        <f>'monthly price-series'!AP51-'monthly price-series'!$Z51</f>
        <v>-7.7713730573694573E-2</v>
      </c>
      <c r="U50" s="173">
        <f>'monthly price-series'!AQ51-'monthly price-series'!$Z51</f>
        <v>-8.5760195645234877E-2</v>
      </c>
    </row>
    <row r="51" spans="1:21" ht="15">
      <c r="A51" s="170">
        <v>37195</v>
      </c>
      <c r="B51" s="171"/>
      <c r="C51" s="172"/>
      <c r="D51" s="182"/>
      <c r="E51" s="173">
        <f>'monthly price-series'!AA52-'monthly price-series'!$Z52</f>
        <v>1.7934142073193191E-2</v>
      </c>
      <c r="F51" s="173">
        <f>'monthly price-series'!AB52-'monthly price-series'!$Z52</f>
        <v>1.7934142073193191E-2</v>
      </c>
      <c r="G51" s="173">
        <f>'monthly price-series'!AC52-'monthly price-series'!$Z52</f>
        <v>1.2255362902340125E-2</v>
      </c>
      <c r="H51" s="173">
        <f>'monthly price-series'!AD52-'monthly price-series'!$Z52</f>
        <v>8.5646080633848223E-2</v>
      </c>
      <c r="I51" s="173">
        <f>'monthly price-series'!AE52-'monthly price-series'!$Z52</f>
        <v>4.3081614024156972E-2</v>
      </c>
      <c r="J51" s="173">
        <f>'monthly price-series'!AF52-'monthly price-series'!$Z52</f>
        <v>2.6886344618257837E-2</v>
      </c>
      <c r="K51" s="173">
        <f>'monthly price-series'!AG52-'monthly price-series'!$Z52</f>
        <v>4.3026113494309529E-2</v>
      </c>
      <c r="L51" s="173">
        <f>'monthly price-series'!AH52-'monthly price-series'!$Z52</f>
        <v>8.3041362162534577E-2</v>
      </c>
      <c r="M51" s="173">
        <f>'monthly price-series'!AI52-'monthly price-series'!$Z52</f>
        <v>7.2748339632479619E-2</v>
      </c>
      <c r="N51" s="173">
        <f>'monthly price-series'!AJ52-'monthly price-series'!$Z52</f>
        <v>2.0771521114769743E-2</v>
      </c>
      <c r="O51" s="173">
        <f>'monthly price-series'!AK52-'monthly price-series'!$Z52</f>
        <v>1.4968939039619451E-2</v>
      </c>
      <c r="P51" s="173">
        <f>'monthly price-series'!AL52-'monthly price-series'!$Z52</f>
        <v>-5.9727683362220091E-2</v>
      </c>
      <c r="Q51" s="173">
        <f>'monthly price-series'!AM52-'monthly price-series'!$Z52</f>
        <v>5.2170615861428567E-3</v>
      </c>
      <c r="R51" s="173">
        <f>'monthly price-series'!AN52-'monthly price-series'!$Z52</f>
        <v>3.4083063299519475E-2</v>
      </c>
      <c r="S51" s="173">
        <f>'monthly price-series'!AO52-'monthly price-series'!$Z52</f>
        <v>3.500018441011029E-2</v>
      </c>
      <c r="T51" s="173">
        <f>'monthly price-series'!AP52-'monthly price-series'!$Z52</f>
        <v>7.166396632852793E-3</v>
      </c>
      <c r="U51" s="173">
        <f>'monthly price-series'!AQ52-'monthly price-series'!$Z52</f>
        <v>2.5798873829204299E-2</v>
      </c>
    </row>
    <row r="52" spans="1:21" ht="15">
      <c r="A52" s="170">
        <v>37225</v>
      </c>
      <c r="B52" s="171"/>
      <c r="C52" s="172"/>
      <c r="D52" s="182"/>
      <c r="E52" s="173">
        <f>'monthly price-series'!AA53-'monthly price-series'!$Z53</f>
        <v>3.9280707253142325E-2</v>
      </c>
      <c r="F52" s="173">
        <f>'monthly price-series'!AB53-'monthly price-series'!$Z53</f>
        <v>3.9280707253142325E-2</v>
      </c>
      <c r="G52" s="173">
        <f>'monthly price-series'!AC53-'monthly price-series'!$Z53</f>
        <v>3.4296893935462876E-2</v>
      </c>
      <c r="H52" s="173">
        <f>'monthly price-series'!AD53-'monthly price-series'!$Z53</f>
        <v>9.0986867657201334E-2</v>
      </c>
      <c r="I52" s="173">
        <f>'monthly price-series'!AE53-'monthly price-series'!$Z53</f>
        <v>6.0510912598076359E-2</v>
      </c>
      <c r="J52" s="173">
        <f>'monthly price-series'!AF53-'monthly price-series'!$Z53</f>
        <v>3.4916062524781064E-2</v>
      </c>
      <c r="K52" s="173">
        <f>'monthly price-series'!AG53-'monthly price-series'!$Z53</f>
        <v>8.9262362662588662E-2</v>
      </c>
      <c r="L52" s="173">
        <f>'monthly price-series'!AH53-'monthly price-series'!$Z53</f>
        <v>0.13947094816960448</v>
      </c>
      <c r="M52" s="173">
        <f>'monthly price-series'!AI53-'monthly price-series'!$Z53</f>
        <v>0.10467196241209482</v>
      </c>
      <c r="N52" s="173">
        <f>'monthly price-series'!AJ53-'monthly price-series'!$Z53</f>
        <v>3.0722663477639897E-2</v>
      </c>
      <c r="O52" s="173">
        <f>'monthly price-series'!AK53-'monthly price-series'!$Z53</f>
        <v>4.0351991513449523E-2</v>
      </c>
      <c r="P52" s="173">
        <f>'monthly price-series'!AL53-'monthly price-series'!$Z53</f>
        <v>-1.4535381323188684E-3</v>
      </c>
      <c r="Q52" s="173">
        <f>'monthly price-series'!AM53-'monthly price-series'!$Z53</f>
        <v>3.5174530862865601E-2</v>
      </c>
      <c r="R52" s="173">
        <f>'monthly price-series'!AN53-'monthly price-series'!$Z53</f>
        <v>2.5942526051756159E-2</v>
      </c>
      <c r="S52" s="173">
        <f>'monthly price-series'!AO53-'monthly price-series'!$Z53</f>
        <v>-1.8240802196094107E-2</v>
      </c>
      <c r="T52" s="173">
        <f>'monthly price-series'!AP53-'monthly price-series'!$Z53</f>
        <v>2.102585938508952E-2</v>
      </c>
      <c r="U52" s="173">
        <f>'monthly price-series'!AQ53-'monthly price-series'!$Z53</f>
        <v>2.5157504580692897E-2</v>
      </c>
    </row>
    <row r="53" spans="1:21" ht="15">
      <c r="A53" s="170">
        <v>37256</v>
      </c>
      <c r="B53" s="171"/>
      <c r="C53" s="172"/>
      <c r="D53" s="182"/>
      <c r="E53" s="173">
        <f>'monthly price-series'!AA54-'monthly price-series'!$Z54</f>
        <v>-1.4736869112732162E-2</v>
      </c>
      <c r="F53" s="173">
        <f>'monthly price-series'!AB54-'monthly price-series'!$Z54</f>
        <v>-1.4736869112732162E-2</v>
      </c>
      <c r="G53" s="173">
        <f>'monthly price-series'!AC54-'monthly price-series'!$Z54</f>
        <v>-7.1390651823475329E-3</v>
      </c>
      <c r="H53" s="173">
        <f>'monthly price-series'!AD54-'monthly price-series'!$Z54</f>
        <v>-3.146075011165881E-2</v>
      </c>
      <c r="I53" s="173">
        <f>'monthly price-series'!AE54-'monthly price-series'!$Z54</f>
        <v>-3.6999982334121835E-2</v>
      </c>
      <c r="J53" s="173">
        <f>'monthly price-series'!AF54-'monthly price-series'!$Z54</f>
        <v>-1.9049080321191889E-2</v>
      </c>
      <c r="K53" s="173">
        <f>'monthly price-series'!AG54-'monthly price-series'!$Z54</f>
        <v>-1.3784179108920779E-2</v>
      </c>
      <c r="L53" s="173">
        <f>'monthly price-series'!AH54-'monthly price-series'!$Z54</f>
        <v>5.7768341286446145E-2</v>
      </c>
      <c r="M53" s="173">
        <f>'monthly price-series'!AI54-'monthly price-series'!$Z54</f>
        <v>2.6379832281207088E-2</v>
      </c>
      <c r="N53" s="173">
        <f>'monthly price-series'!AJ54-'monthly price-series'!$Z54</f>
        <v>-2.1647505371543998E-2</v>
      </c>
      <c r="O53" s="173">
        <f>'monthly price-series'!AK54-'monthly price-series'!$Z54</f>
        <v>-1.5951498791196728E-2</v>
      </c>
      <c r="P53" s="173">
        <f>'monthly price-series'!AL54-'monthly price-series'!$Z54</f>
        <v>-3.22304676671425E-2</v>
      </c>
      <c r="Q53" s="173">
        <f>'monthly price-series'!AM54-'monthly price-series'!$Z54</f>
        <v>-2.5733734385826063E-2</v>
      </c>
      <c r="R53" s="173">
        <f>'monthly price-series'!AN54-'monthly price-series'!$Z54</f>
        <v>-1.7169325582330947E-2</v>
      </c>
      <c r="S53" s="173">
        <f>'monthly price-series'!AO54-'monthly price-series'!$Z54</f>
        <v>-1.9852664705042974E-2</v>
      </c>
      <c r="T53" s="173">
        <f>'monthly price-series'!AP54-'monthly price-series'!$Z54</f>
        <v>-2.758599224899759E-2</v>
      </c>
      <c r="U53" s="173">
        <f>'monthly price-series'!AQ54-'monthly price-series'!$Z54</f>
        <v>-2.6625018084503526E-2</v>
      </c>
    </row>
    <row r="54" spans="1:21" ht="15">
      <c r="A54" s="170">
        <v>37287</v>
      </c>
      <c r="B54" s="171"/>
      <c r="C54" s="172"/>
      <c r="D54" s="182"/>
      <c r="E54" s="173">
        <f>'monthly price-series'!AA55-'monthly price-series'!$Z55</f>
        <v>2.0700391431854755E-2</v>
      </c>
      <c r="F54" s="173">
        <f>'monthly price-series'!AB55-'monthly price-series'!$Z55</f>
        <v>2.0700391431854755E-2</v>
      </c>
      <c r="G54" s="173">
        <f>'monthly price-series'!AC55-'monthly price-series'!$Z55</f>
        <v>3.0526559080905784E-2</v>
      </c>
      <c r="H54" s="173">
        <f>'monthly price-series'!AD55-'monthly price-series'!$Z55</f>
        <v>-3.0346542283340664E-3</v>
      </c>
      <c r="I54" s="173">
        <f>'monthly price-series'!AE55-'monthly price-series'!$Z55</f>
        <v>1.6855402372731032E-2</v>
      </c>
      <c r="J54" s="173">
        <f>'monthly price-series'!AF55-'monthly price-series'!$Z55</f>
        <v>2.8880077821787212E-2</v>
      </c>
      <c r="K54" s="173">
        <f>'monthly price-series'!AG55-'monthly price-series'!$Z55</f>
        <v>-2.2564732425682556E-3</v>
      </c>
      <c r="L54" s="173">
        <f>'monthly price-series'!AH55-'monthly price-series'!$Z55</f>
        <v>8.2893186649285203E-2</v>
      </c>
      <c r="M54" s="173">
        <f>'monthly price-series'!AI55-'monthly price-series'!$Z55</f>
        <v>1.1069349509746487E-2</v>
      </c>
      <c r="N54" s="173">
        <f>'monthly price-series'!AJ55-'monthly price-series'!$Z55</f>
        <v>3.1778139178939936E-2</v>
      </c>
      <c r="O54" s="173">
        <f>'monthly price-series'!AK55-'monthly price-series'!$Z55</f>
        <v>3.243473589616136E-2</v>
      </c>
      <c r="P54" s="173">
        <f>'monthly price-series'!AL55-'monthly price-series'!$Z55</f>
        <v>1.5406216539738896E-3</v>
      </c>
      <c r="Q54" s="173">
        <f>'monthly price-series'!AM55-'monthly price-series'!$Z55</f>
        <v>1.5756410395045401E-2</v>
      </c>
      <c r="R54" s="173">
        <f>'monthly price-series'!AN55-'monthly price-series'!$Z55</f>
        <v>1.263432953012983E-2</v>
      </c>
      <c r="S54" s="173">
        <f>'monthly price-series'!AO55-'monthly price-series'!$Z55</f>
        <v>2.2838684395330329E-3</v>
      </c>
      <c r="T54" s="173">
        <f>'monthly price-series'!AP55-'monthly price-series'!$Z55</f>
        <v>1.6217662863463093E-2</v>
      </c>
      <c r="U54" s="173">
        <f>'monthly price-series'!AQ55-'monthly price-series'!$Z55</f>
        <v>2.2203509744929392E-2</v>
      </c>
    </row>
    <row r="55" spans="1:21" ht="15">
      <c r="A55" s="170">
        <v>37315</v>
      </c>
      <c r="B55" s="171"/>
      <c r="C55" s="172"/>
      <c r="D55" s="182"/>
      <c r="E55" s="173">
        <f>'monthly price-series'!AA56-'monthly price-series'!$Z56</f>
        <v>3.5622048839409497E-2</v>
      </c>
      <c r="F55" s="173">
        <f>'monthly price-series'!AB56-'monthly price-series'!$Z56</f>
        <v>3.5622048839409497E-2</v>
      </c>
      <c r="G55" s="173">
        <f>'monthly price-series'!AC56-'monthly price-series'!$Z56</f>
        <v>4.022593767382681E-2</v>
      </c>
      <c r="H55" s="173">
        <f>'monthly price-series'!AD56-'monthly price-series'!$Z56</f>
        <v>-3.5672965301583121E-2</v>
      </c>
      <c r="I55" s="173">
        <f>'monthly price-series'!AE56-'monthly price-series'!$Z56</f>
        <v>2.063744747531511E-2</v>
      </c>
      <c r="J55" s="173">
        <f>'monthly price-series'!AF56-'monthly price-series'!$Z56</f>
        <v>6.0566182311503569E-2</v>
      </c>
      <c r="K55" s="173">
        <f>'monthly price-series'!AG56-'monthly price-series'!$Z56</f>
        <v>1.7737121993505727E-2</v>
      </c>
      <c r="L55" s="173">
        <f>'monthly price-series'!AH56-'monthly price-series'!$Z56</f>
        <v>3.372114755744432E-2</v>
      </c>
      <c r="M55" s="173">
        <f>'monthly price-series'!AI56-'monthly price-series'!$Z56</f>
        <v>1.1962936831191404E-2</v>
      </c>
      <c r="N55" s="173">
        <f>'monthly price-series'!AJ56-'monthly price-series'!$Z56</f>
        <v>4.749806799663342E-2</v>
      </c>
      <c r="O55" s="173">
        <f>'monthly price-series'!AK56-'monthly price-series'!$Z56</f>
        <v>4.0556600334715615E-2</v>
      </c>
      <c r="P55" s="173">
        <f>'monthly price-series'!AL56-'monthly price-series'!$Z56</f>
        <v>7.261457295167284E-2</v>
      </c>
      <c r="Q55" s="173">
        <f>'monthly price-series'!AM56-'monthly price-series'!$Z56</f>
        <v>3.6186716178712983E-2</v>
      </c>
      <c r="R55" s="173">
        <f>'monthly price-series'!AN56-'monthly price-series'!$Z56</f>
        <v>1.3902127931926994E-2</v>
      </c>
      <c r="S55" s="173">
        <f>'monthly price-series'!AO56-'monthly price-series'!$Z56</f>
        <v>7.1605084405720956E-3</v>
      </c>
      <c r="T55" s="173">
        <f>'monthly price-series'!AP56-'monthly price-series'!$Z56</f>
        <v>2.3845461265260395E-2</v>
      </c>
      <c r="U55" s="173">
        <f>'monthly price-series'!AQ56-'monthly price-series'!$Z56</f>
        <v>3.8034010124242075E-2</v>
      </c>
    </row>
    <row r="56" spans="1:21" ht="15">
      <c r="A56" s="170">
        <v>37344</v>
      </c>
      <c r="B56" s="171"/>
      <c r="C56" s="172"/>
      <c r="D56" s="182"/>
      <c r="E56" s="173">
        <f>'monthly price-series'!AA57-'monthly price-series'!$Z57</f>
        <v>-8.8851264474877293E-3</v>
      </c>
      <c r="F56" s="173">
        <f>'monthly price-series'!AB57-'monthly price-series'!$Z57</f>
        <v>-8.8851264474877293E-3</v>
      </c>
      <c r="G56" s="173">
        <f>'monthly price-series'!AC57-'monthly price-series'!$Z57</f>
        <v>-9.8855254304109005E-3</v>
      </c>
      <c r="H56" s="173">
        <f>'monthly price-series'!AD57-'monthly price-series'!$Z57</f>
        <v>7.4772704752375865E-3</v>
      </c>
      <c r="I56" s="173">
        <f>'monthly price-series'!AE57-'monthly price-series'!$Z57</f>
        <v>3.5138033042298039E-3</v>
      </c>
      <c r="J56" s="173">
        <f>'monthly price-series'!AF57-'monthly price-series'!$Z57</f>
        <v>-1.6476103156682156E-2</v>
      </c>
      <c r="K56" s="173">
        <f>'monthly price-series'!AG57-'monthly price-series'!$Z57</f>
        <v>3.2362950518234221E-2</v>
      </c>
      <c r="L56" s="173">
        <f>'monthly price-series'!AH57-'monthly price-series'!$Z57</f>
        <v>3.9387961402947952E-2</v>
      </c>
      <c r="M56" s="173">
        <f>'monthly price-series'!AI57-'monthly price-series'!$Z57</f>
        <v>6.1446307672190878E-2</v>
      </c>
      <c r="N56" s="173">
        <f>'monthly price-series'!AJ57-'monthly price-series'!$Z57</f>
        <v>-7.3898774948214126E-3</v>
      </c>
      <c r="O56" s="173">
        <f>'monthly price-series'!AK57-'monthly price-series'!$Z57</f>
        <v>-3.2752373358618143E-3</v>
      </c>
      <c r="P56" s="173">
        <f>'monthly price-series'!AL57-'monthly price-series'!$Z57</f>
        <v>9.9395147143279683E-2</v>
      </c>
      <c r="Q56" s="173">
        <f>'monthly price-series'!AM57-'monthly price-series'!$Z57</f>
        <v>-1.7547070389669659E-2</v>
      </c>
      <c r="R56" s="173">
        <f>'monthly price-series'!AN57-'monthly price-series'!$Z57</f>
        <v>1.2920217003512674E-4</v>
      </c>
      <c r="S56" s="173">
        <f>'monthly price-series'!AO57-'monthly price-series'!$Z57</f>
        <v>-1.2752800066969192E-2</v>
      </c>
      <c r="T56" s="173">
        <f>'monthly price-series'!AP57-'monthly price-series'!$Z57</f>
        <v>-2.0357464496631547E-2</v>
      </c>
      <c r="U56" s="173">
        <f>'monthly price-series'!AQ57-'monthly price-series'!$Z57</f>
        <v>-1.1334591940218623E-2</v>
      </c>
    </row>
    <row r="57" spans="1:21" ht="15">
      <c r="A57" s="170">
        <v>37376</v>
      </c>
      <c r="B57" s="171"/>
      <c r="C57" s="172"/>
      <c r="D57" s="182"/>
      <c r="E57" s="173">
        <f>'monthly price-series'!AA58-'monthly price-series'!$Z58</f>
        <v>-1.1217205876638107E-2</v>
      </c>
      <c r="F57" s="173">
        <f>'monthly price-series'!AB58-'monthly price-series'!$Z58</f>
        <v>-1.1217205876638107E-2</v>
      </c>
      <c r="G57" s="173">
        <f>'monthly price-series'!AC58-'monthly price-series'!$Z58</f>
        <v>-1.3990045966663694E-3</v>
      </c>
      <c r="H57" s="173">
        <f>'monthly price-series'!AD58-'monthly price-series'!$Z58</f>
        <v>1.7381375226691278E-2</v>
      </c>
      <c r="I57" s="173">
        <f>'monthly price-series'!AE58-'monthly price-series'!$Z58</f>
        <v>1.2737773369121441E-2</v>
      </c>
      <c r="J57" s="173">
        <f>'monthly price-series'!AF58-'monthly price-series'!$Z58</f>
        <v>1.1624127708581065E-2</v>
      </c>
      <c r="K57" s="173">
        <f>'monthly price-series'!AG58-'monthly price-series'!$Z58</f>
        <v>-3.7395811693954048E-2</v>
      </c>
      <c r="L57" s="173">
        <f>'monthly price-series'!AH58-'monthly price-series'!$Z58</f>
        <v>-2.8572330537456905E-2</v>
      </c>
      <c r="M57" s="173">
        <f>'monthly price-series'!AI58-'monthly price-series'!$Z58</f>
        <v>2.7376663011232723E-3</v>
      </c>
      <c r="N57" s="173">
        <f>'monthly price-series'!AJ58-'monthly price-series'!$Z58</f>
        <v>1.9644441964052371E-2</v>
      </c>
      <c r="O57" s="173">
        <f>'monthly price-series'!AK58-'monthly price-series'!$Z58</f>
        <v>2.3175589070634898E-3</v>
      </c>
      <c r="P57" s="173">
        <f>'monthly price-series'!AL58-'monthly price-series'!$Z58</f>
        <v>-1.083088332145694E-3</v>
      </c>
      <c r="Q57" s="173">
        <f>'monthly price-series'!AM58-'monthly price-series'!$Z58</f>
        <v>4.8601279239479829E-3</v>
      </c>
      <c r="R57" s="173">
        <f>'monthly price-series'!AN58-'monthly price-series'!$Z58</f>
        <v>-9.3187306614449803E-4</v>
      </c>
      <c r="S57" s="173">
        <f>'monthly price-series'!AO58-'monthly price-series'!$Z58</f>
        <v>-1.1540106404998508E-2</v>
      </c>
      <c r="T57" s="173">
        <f>'monthly price-series'!AP58-'monthly price-series'!$Z58</f>
        <v>5.1614602671890015E-3</v>
      </c>
      <c r="U57" s="173">
        <f>'monthly price-series'!AQ58-'monthly price-series'!$Z58</f>
        <v>1.1990046847774669E-2</v>
      </c>
    </row>
    <row r="58" spans="1:21" ht="15">
      <c r="A58" s="170">
        <v>37407</v>
      </c>
      <c r="B58" s="171"/>
      <c r="C58" s="172"/>
      <c r="D58" s="182"/>
      <c r="E58" s="173">
        <f>'monthly price-series'!AA59-'monthly price-series'!$Z59</f>
        <v>-4.19842602650735E-2</v>
      </c>
      <c r="F58" s="173">
        <f>'monthly price-series'!AB59-'monthly price-series'!$Z59</f>
        <v>-4.19842602650735E-2</v>
      </c>
      <c r="G58" s="173">
        <f>'monthly price-series'!AC59-'monthly price-series'!$Z59</f>
        <v>-3.7236863193831564E-2</v>
      </c>
      <c r="H58" s="173">
        <f>'monthly price-series'!AD59-'monthly price-series'!$Z59</f>
        <v>-5.1451068667127474E-2</v>
      </c>
      <c r="I58" s="173">
        <f>'monthly price-series'!AE59-'monthly price-series'!$Z59</f>
        <v>-4.357609128123812E-2</v>
      </c>
      <c r="J58" s="173">
        <f>'monthly price-series'!AF59-'monthly price-series'!$Z59</f>
        <v>-4.4142981735091479E-2</v>
      </c>
      <c r="K58" s="173">
        <f>'monthly price-series'!AG59-'monthly price-series'!$Z59</f>
        <v>-5.8912785481699204E-2</v>
      </c>
      <c r="L58" s="173">
        <f>'monthly price-series'!AH59-'monthly price-series'!$Z59</f>
        <v>-9.243987897207763E-2</v>
      </c>
      <c r="M58" s="173">
        <f>'monthly price-series'!AI59-'monthly price-series'!$Z59</f>
        <v>-7.573821395196155E-2</v>
      </c>
      <c r="N58" s="173">
        <f>'monthly price-series'!AJ59-'monthly price-series'!$Z59</f>
        <v>-3.241650493047344E-2</v>
      </c>
      <c r="O58" s="173">
        <f>'monthly price-series'!AK59-'monthly price-series'!$Z59</f>
        <v>-4.3936839642958934E-2</v>
      </c>
      <c r="P58" s="173">
        <f>'monthly price-series'!AL59-'monthly price-series'!$Z59</f>
        <v>-6.9218188650587917E-2</v>
      </c>
      <c r="Q58" s="173">
        <f>'monthly price-series'!AM59-'monthly price-series'!$Z59</f>
        <v>-3.586304191910903E-2</v>
      </c>
      <c r="R58" s="173">
        <f>'monthly price-series'!AN59-'monthly price-series'!$Z59</f>
        <v>-2.6631943534351762E-2</v>
      </c>
      <c r="S58" s="173">
        <f>'monthly price-series'!AO59-'monthly price-series'!$Z59</f>
        <v>-1.716541072200431E-2</v>
      </c>
      <c r="T58" s="173">
        <f>'monthly price-series'!AP59-'monthly price-series'!$Z59</f>
        <v>-4.4978610201018308E-2</v>
      </c>
      <c r="U58" s="173">
        <f>'monthly price-series'!AQ59-'monthly price-series'!$Z59</f>
        <v>-2.7592017094431855E-2</v>
      </c>
    </row>
    <row r="59" spans="1:21" ht="15">
      <c r="A59" s="170">
        <v>37435</v>
      </c>
      <c r="B59" s="171"/>
      <c r="C59" s="172"/>
      <c r="D59" s="182"/>
      <c r="E59" s="173">
        <f>'monthly price-series'!AA60-'monthly price-series'!$Z60</f>
        <v>-1.1887788684119665E-2</v>
      </c>
      <c r="F59" s="173">
        <f>'monthly price-series'!AB60-'monthly price-series'!$Z60</f>
        <v>-1.1887788684119665E-2</v>
      </c>
      <c r="G59" s="173">
        <f>'monthly price-series'!AC60-'monthly price-series'!$Z60</f>
        <v>-1.0625963455072817E-2</v>
      </c>
      <c r="H59" s="173">
        <f>'monthly price-series'!AD60-'monthly price-series'!$Z60</f>
        <v>-7.3648351827463931E-2</v>
      </c>
      <c r="I59" s="173">
        <f>'monthly price-series'!AE60-'monthly price-series'!$Z60</f>
        <v>-7.8432560993857259E-2</v>
      </c>
      <c r="J59" s="173">
        <f>'monthly price-series'!AF60-'monthly price-series'!$Z60</f>
        <v>-5.9925936643074794E-2</v>
      </c>
      <c r="K59" s="173">
        <f>'monthly price-series'!AG60-'monthly price-series'!$Z60</f>
        <v>-0.10612602031121861</v>
      </c>
      <c r="L59" s="173">
        <f>'monthly price-series'!AH60-'monthly price-series'!$Z60</f>
        <v>-0.15287916351866226</v>
      </c>
      <c r="M59" s="173">
        <f>'monthly price-series'!AI60-'monthly price-series'!$Z60</f>
        <v>-8.3485616532632159E-2</v>
      </c>
      <c r="N59" s="173">
        <f>'monthly price-series'!AJ60-'monthly price-series'!$Z60</f>
        <v>-5.3505308708526891E-2</v>
      </c>
      <c r="O59" s="173">
        <f>'monthly price-series'!AK60-'monthly price-series'!$Z60</f>
        <v>-5.5251524547785549E-2</v>
      </c>
      <c r="P59" s="173">
        <f>'monthly price-series'!AL60-'monthly price-series'!$Z60</f>
        <v>1.6981793980819407E-2</v>
      </c>
      <c r="Q59" s="173">
        <f>'monthly price-series'!AM60-'monthly price-series'!$Z60</f>
        <v>-1.9363632798960632E-2</v>
      </c>
      <c r="R59" s="173">
        <f>'monthly price-series'!AN60-'monthly price-series'!$Z60</f>
        <v>-1.5460248428533527E-2</v>
      </c>
      <c r="S59" s="173">
        <f>'monthly price-series'!AO60-'monthly price-series'!$Z60</f>
        <v>3.9463246728448573E-2</v>
      </c>
      <c r="T59" s="173">
        <f>'monthly price-series'!AP60-'monthly price-series'!$Z60</f>
        <v>-2.6896915095200244E-2</v>
      </c>
      <c r="U59" s="173">
        <f>'monthly price-series'!AQ60-'monthly price-series'!$Z60</f>
        <v>-1.7643214713948901E-2</v>
      </c>
    </row>
    <row r="60" spans="1:21" ht="15">
      <c r="A60" s="170">
        <v>37468</v>
      </c>
      <c r="B60" s="171"/>
      <c r="C60" s="172"/>
      <c r="D60" s="182"/>
      <c r="E60" s="173">
        <f>'monthly price-series'!AA61-'monthly price-series'!$Z61</f>
        <v>-1.8646091685014927E-2</v>
      </c>
      <c r="F60" s="173">
        <f>'monthly price-series'!AB61-'monthly price-series'!$Z61</f>
        <v>-1.8646091685014927E-2</v>
      </c>
      <c r="G60" s="173">
        <f>'monthly price-series'!AC61-'monthly price-series'!$Z61</f>
        <v>-9.2170897882426009E-3</v>
      </c>
      <c r="H60" s="173">
        <f>'monthly price-series'!AD61-'monthly price-series'!$Z61</f>
        <v>-8.394392491082249E-2</v>
      </c>
      <c r="I60" s="173">
        <f>'monthly price-series'!AE61-'monthly price-series'!$Z61</f>
        <v>-6.2271416700788979E-2</v>
      </c>
      <c r="J60" s="173">
        <f>'monthly price-series'!AF61-'monthly price-series'!$Z61</f>
        <v>-5.891219389675055E-2</v>
      </c>
      <c r="K60" s="173">
        <f>'monthly price-series'!AG61-'monthly price-series'!$Z61</f>
        <v>-0.11050002960446026</v>
      </c>
      <c r="L60" s="173">
        <f>'monthly price-series'!AH61-'monthly price-series'!$Z61</f>
        <v>-9.2119390659055472E-2</v>
      </c>
      <c r="M60" s="173">
        <f>'monthly price-series'!AI61-'monthly price-series'!$Z61</f>
        <v>-0.15839588157526407</v>
      </c>
      <c r="N60" s="173">
        <f>'monthly price-series'!AJ61-'monthly price-series'!$Z61</f>
        <v>-3.2333006558623124E-2</v>
      </c>
      <c r="O60" s="173">
        <f>'monthly price-series'!AK61-'monthly price-series'!$Z61</f>
        <v>-3.4768599410825302E-2</v>
      </c>
      <c r="P60" s="173">
        <f>'monthly price-series'!AL61-'monthly price-series'!$Z61</f>
        <v>-1.2631867456241499E-2</v>
      </c>
      <c r="Q60" s="173">
        <f>'monthly price-series'!AM61-'monthly price-series'!$Z61</f>
        <v>-3.1514650622164922E-2</v>
      </c>
      <c r="R60" s="173">
        <f>'monthly price-series'!AN61-'monthly price-series'!$Z61</f>
        <v>-3.3806237130542462E-2</v>
      </c>
      <c r="S60" s="173">
        <f>'monthly price-series'!AO61-'monthly price-series'!$Z61</f>
        <v>1.2317708145170789E-3</v>
      </c>
      <c r="T60" s="173">
        <f>'monthly price-series'!AP61-'monthly price-series'!$Z61</f>
        <v>-3.3022903797209235E-2</v>
      </c>
      <c r="U60" s="173">
        <f>'monthly price-series'!AQ61-'monthly price-series'!$Z61</f>
        <v>-1.6276308431790253E-2</v>
      </c>
    </row>
    <row r="61" spans="1:21" ht="15">
      <c r="A61" s="170">
        <v>37498</v>
      </c>
      <c r="B61" s="171"/>
      <c r="C61" s="172"/>
      <c r="D61" s="182"/>
      <c r="E61" s="173">
        <f>'monthly price-series'!AA62-'monthly price-series'!$Z62</f>
        <v>-1.527606521630942E-2</v>
      </c>
      <c r="F61" s="173">
        <f>'monthly price-series'!AB62-'monthly price-series'!$Z62</f>
        <v>-1.527606521630942E-2</v>
      </c>
      <c r="G61" s="173">
        <f>'monthly price-series'!AC62-'monthly price-series'!$Z62</f>
        <v>-1.1942394782329736E-2</v>
      </c>
      <c r="H61" s="173">
        <f>'monthly price-series'!AD62-'monthly price-series'!$Z62</f>
        <v>-2.4139917241414118E-2</v>
      </c>
      <c r="I61" s="173">
        <f>'monthly price-series'!AE62-'monthly price-series'!$Z62</f>
        <v>3.1540016114900288E-3</v>
      </c>
      <c r="J61" s="173">
        <f>'monthly price-series'!AF62-'monthly price-series'!$Z62</f>
        <v>3.0757809564346376E-2</v>
      </c>
      <c r="K61" s="173">
        <f>'monthly price-series'!AG62-'monthly price-series'!$Z62</f>
        <v>-2.4174486858913269E-2</v>
      </c>
      <c r="L61" s="173">
        <f>'monthly price-series'!AH62-'monthly price-series'!$Z62</f>
        <v>-1.278861190880571E-2</v>
      </c>
      <c r="M61" s="173">
        <f>'monthly price-series'!AI62-'monthly price-series'!$Z62</f>
        <v>-2.7135341181617489E-2</v>
      </c>
      <c r="N61" s="173">
        <f>'monthly price-series'!AJ62-'monthly price-series'!$Z62</f>
        <v>-3.4664642979786851E-2</v>
      </c>
      <c r="O61" s="173">
        <f>'monthly price-series'!AK62-'monthly price-series'!$Z62</f>
        <v>-2.9306917056487566E-2</v>
      </c>
      <c r="P61" s="173">
        <f>'monthly price-series'!AL62-'monthly price-series'!$Z62</f>
        <v>3.8713579247179081E-2</v>
      </c>
      <c r="Q61" s="173">
        <f>'monthly price-series'!AM62-'monthly price-series'!$Z62</f>
        <v>-3.161397586134395E-2</v>
      </c>
      <c r="R61" s="173">
        <f>'monthly price-series'!AN62-'monthly price-series'!$Z62</f>
        <v>-2.2115490760684958E-2</v>
      </c>
      <c r="S61" s="173">
        <f>'monthly price-series'!AO62-'monthly price-series'!$Z62</f>
        <v>-1.3069051467671134E-2</v>
      </c>
      <c r="T61" s="173">
        <f>'monthly price-series'!AP62-'monthly price-series'!$Z62</f>
        <v>-2.2992157427351573E-2</v>
      </c>
      <c r="U61" s="173">
        <f>'monthly price-series'!AQ62-'monthly price-series'!$Z62</f>
        <v>-1.2727839120286796E-2</v>
      </c>
    </row>
    <row r="62" spans="1:21" ht="15">
      <c r="A62" s="170">
        <v>37529</v>
      </c>
      <c r="B62" s="171"/>
      <c r="C62" s="172"/>
      <c r="D62" s="182"/>
      <c r="E62" s="173">
        <f>'monthly price-series'!AA63-'monthly price-series'!$Z63</f>
        <v>3.0444317255927229E-2</v>
      </c>
      <c r="F62" s="173">
        <f>'monthly price-series'!AB63-'monthly price-series'!$Z63</f>
        <v>3.0444317255927229E-2</v>
      </c>
      <c r="G62" s="173">
        <f>'monthly price-series'!AC63-'monthly price-series'!$Z63</f>
        <v>2.9137256135645502E-2</v>
      </c>
      <c r="H62" s="173">
        <f>'monthly price-series'!AD63-'monthly price-series'!$Z63</f>
        <v>4.6624342052281748E-3</v>
      </c>
      <c r="I62" s="173">
        <f>'monthly price-series'!AE63-'monthly price-series'!$Z63</f>
        <v>8.1478987659528504E-3</v>
      </c>
      <c r="J62" s="173">
        <f>'monthly price-series'!AF63-'monthly price-series'!$Z63</f>
        <v>8.1174948844864973E-3</v>
      </c>
      <c r="K62" s="173">
        <f>'monthly price-series'!AG63-'monthly price-series'!$Z63</f>
        <v>-8.4954325615658091E-2</v>
      </c>
      <c r="L62" s="173">
        <f>'monthly price-series'!AH63-'monthly price-series'!$Z63</f>
        <v>-9.1770604505312756E-2</v>
      </c>
      <c r="M62" s="173">
        <f>'monthly price-series'!AI63-'monthly price-series'!$Z63</f>
        <v>-6.2555295460679575E-2</v>
      </c>
      <c r="N62" s="173">
        <f>'monthly price-series'!AJ63-'monthly price-series'!$Z63</f>
        <v>-6.2153268078010797E-3</v>
      </c>
      <c r="O62" s="173">
        <f>'monthly price-series'!AK63-'monthly price-series'!$Z63</f>
        <v>-2.6113799392958707E-3</v>
      </c>
      <c r="P62" s="173">
        <f>'monthly price-series'!AL63-'monthly price-series'!$Z63</f>
        <v>5.9630915258086586E-2</v>
      </c>
      <c r="Q62" s="173">
        <f>'monthly price-series'!AM63-'monthly price-series'!$Z63</f>
        <v>2.4231773687411168E-2</v>
      </c>
      <c r="R62" s="173">
        <f>'monthly price-series'!AN63-'monthly price-series'!$Z63</f>
        <v>2.7196900665206705E-2</v>
      </c>
      <c r="S62" s="173">
        <f>'monthly price-series'!AO63-'monthly price-series'!$Z63</f>
        <v>4.4477369854336486E-2</v>
      </c>
      <c r="T62" s="173">
        <f>'monthly price-series'!AP63-'monthly price-series'!$Z63</f>
        <v>1.5510233998540103E-2</v>
      </c>
      <c r="U62" s="173">
        <f>'monthly price-series'!AQ63-'monthly price-series'!$Z63</f>
        <v>9.8329884895582437E-3</v>
      </c>
    </row>
    <row r="63" spans="1:21" ht="15">
      <c r="A63" s="170">
        <v>37560</v>
      </c>
      <c r="B63" s="171"/>
      <c r="C63" s="172"/>
      <c r="D63" s="182"/>
      <c r="E63" s="173">
        <f>'monthly price-series'!AA64-'monthly price-series'!$Z64</f>
        <v>1.5841124011947205E-2</v>
      </c>
      <c r="F63" s="173">
        <f>'monthly price-series'!AB64-'monthly price-series'!$Z64</f>
        <v>1.5841124011947205E-2</v>
      </c>
      <c r="G63" s="173">
        <f>'monthly price-series'!AC64-'monthly price-series'!$Z64</f>
        <v>2.2857815555753207E-3</v>
      </c>
      <c r="H63" s="173">
        <f>'monthly price-series'!AD64-'monthly price-series'!$Z64</f>
        <v>6.8706539805315266E-3</v>
      </c>
      <c r="I63" s="173">
        <f>'monthly price-series'!AE64-'monthly price-series'!$Z64</f>
        <v>-1.735492115572515E-2</v>
      </c>
      <c r="J63" s="173">
        <f>'monthly price-series'!AF64-'monthly price-series'!$Z64</f>
        <v>3.7450771015231935E-2</v>
      </c>
      <c r="K63" s="173">
        <f>'monthly price-series'!AG64-'monthly price-series'!$Z64</f>
        <v>5.6959251041900576E-2</v>
      </c>
      <c r="L63" s="173">
        <f>'monthly price-series'!AH64-'monthly price-series'!$Z64</f>
        <v>5.5095912241587698E-2</v>
      </c>
      <c r="M63" s="173">
        <f>'monthly price-series'!AI64-'monthly price-series'!$Z64</f>
        <v>3.2837440019288747E-2</v>
      </c>
      <c r="N63" s="173">
        <f>'monthly price-series'!AJ64-'monthly price-series'!$Z64</f>
        <v>1.6181677613810647E-2</v>
      </c>
      <c r="O63" s="173">
        <f>'monthly price-series'!AK64-'monthly price-series'!$Z64</f>
        <v>-1.2880342639578022E-3</v>
      </c>
      <c r="P63" s="173">
        <f>'monthly price-series'!AL64-'monthly price-series'!$Z64</f>
        <v>-5.3544402484229238E-2</v>
      </c>
      <c r="Q63" s="173">
        <f>'monthly price-series'!AM64-'monthly price-series'!$Z64</f>
        <v>-1.0836658816932795E-2</v>
      </c>
      <c r="R63" s="173">
        <f>'monthly price-series'!AN64-'monthly price-series'!$Z64</f>
        <v>-2.7935641912154481E-2</v>
      </c>
      <c r="S63" s="173">
        <f>'monthly price-series'!AO64-'monthly price-series'!$Z64</f>
        <v>-4.251584692512668E-2</v>
      </c>
      <c r="T63" s="173">
        <f>'monthly price-series'!AP64-'monthly price-series'!$Z64</f>
        <v>-1.4302308578821043E-2</v>
      </c>
      <c r="U63" s="173">
        <f>'monthly price-series'!AQ64-'monthly price-series'!$Z64</f>
        <v>-3.0838284020702073E-2</v>
      </c>
    </row>
    <row r="64" spans="1:21" ht="15">
      <c r="A64" s="170">
        <v>37589</v>
      </c>
      <c r="B64" s="171"/>
      <c r="C64" s="172"/>
      <c r="D64" s="182"/>
      <c r="E64" s="173">
        <f>'monthly price-series'!AA65-'monthly price-series'!$Z65</f>
        <v>-4.7138457704262754E-2</v>
      </c>
      <c r="F64" s="173">
        <f>'monthly price-series'!AB65-'monthly price-series'!$Z65</f>
        <v>-4.7138457704262754E-2</v>
      </c>
      <c r="G64" s="173">
        <f>'monthly price-series'!AC65-'monthly price-series'!$Z65</f>
        <v>-4.8817764385111276E-2</v>
      </c>
      <c r="H64" s="173">
        <f>'monthly price-series'!AD65-'monthly price-series'!$Z65</f>
        <v>1.405316186921516E-2</v>
      </c>
      <c r="I64" s="173">
        <f>'monthly price-series'!AE65-'monthly price-series'!$Z65</f>
        <v>2.0689470123261285E-2</v>
      </c>
      <c r="J64" s="173">
        <f>'monthly price-series'!AF65-'monthly price-series'!$Z65</f>
        <v>-1.0198870885092696E-2</v>
      </c>
      <c r="K64" s="173">
        <f>'monthly price-series'!AG65-'monthly price-series'!$Z65</f>
        <v>1.5088845896424882E-2</v>
      </c>
      <c r="L64" s="173">
        <f>'monthly price-series'!AH65-'monthly price-series'!$Z65</f>
        <v>2.6499663349367986E-2</v>
      </c>
      <c r="M64" s="173">
        <f>'monthly price-series'!AI65-'monthly price-series'!$Z65</f>
        <v>4.0821712849373831E-2</v>
      </c>
      <c r="N64" s="173">
        <f>'monthly price-series'!AJ65-'monthly price-series'!$Z65</f>
        <v>-2.861775365435517E-2</v>
      </c>
      <c r="O64" s="173">
        <f>'monthly price-series'!AK65-'monthly price-series'!$Z65</f>
        <v>-2.5710088238251216E-2</v>
      </c>
      <c r="P64" s="173">
        <f>'monthly price-series'!AL65-'monthly price-series'!$Z65</f>
        <v>-3.592515991229249E-2</v>
      </c>
      <c r="Q64" s="173">
        <f>'monthly price-series'!AM65-'monthly price-series'!$Z65</f>
        <v>-3.4080692331757569E-2</v>
      </c>
      <c r="R64" s="173">
        <f>'monthly price-series'!AN65-'monthly price-series'!$Z65</f>
        <v>-4.5134384143054894E-2</v>
      </c>
      <c r="S64" s="173">
        <f>'monthly price-series'!AO65-'monthly price-series'!$Z65</f>
        <v>-5.2212710499358897E-2</v>
      </c>
      <c r="T64" s="173">
        <f>'monthly price-series'!AP65-'monthly price-series'!$Z65</f>
        <v>-4.9521050809721627E-2</v>
      </c>
      <c r="U64" s="173">
        <f>'monthly price-series'!AQ65-'monthly price-series'!$Z65</f>
        <v>-4.2457123827919753E-2</v>
      </c>
    </row>
    <row r="65" spans="1:21" ht="15">
      <c r="A65" s="170">
        <v>37621</v>
      </c>
      <c r="B65" s="171"/>
      <c r="C65" s="172"/>
      <c r="D65" s="182"/>
      <c r="E65" s="173">
        <f>'monthly price-series'!AA66-'monthly price-series'!$Z66</f>
        <v>-3.4030198778706493E-2</v>
      </c>
      <c r="F65" s="173">
        <f>'monthly price-series'!AB66-'monthly price-series'!$Z66</f>
        <v>-3.4030198778706493E-2</v>
      </c>
      <c r="G65" s="173">
        <f>'monthly price-series'!AC66-'monthly price-series'!$Z66</f>
        <v>-2.9614503717841759E-2</v>
      </c>
      <c r="H65" s="173">
        <f>'monthly price-series'!AD66-'monthly price-series'!$Z66</f>
        <v>-4.7542404119177394E-3</v>
      </c>
      <c r="I65" s="173">
        <f>'monthly price-series'!AE66-'monthly price-series'!$Z66</f>
        <v>-1.5552843888003589E-2</v>
      </c>
      <c r="J65" s="173">
        <f>'monthly price-series'!AF66-'monthly price-series'!$Z66</f>
        <v>-1.7337864996624236E-3</v>
      </c>
      <c r="K65" s="173">
        <f>'monthly price-series'!AG66-'monthly price-series'!$Z66</f>
        <v>-9.6611499709539944E-2</v>
      </c>
      <c r="L65" s="173">
        <f>'monthly price-series'!AH66-'monthly price-series'!$Z66</f>
        <v>-0.1115708655148874</v>
      </c>
      <c r="M65" s="173">
        <f>'monthly price-series'!AI66-'monthly price-series'!$Z66</f>
        <v>-8.4476141907509392E-2</v>
      </c>
      <c r="N65" s="173">
        <f>'monthly price-series'!AJ66-'monthly price-series'!$Z66</f>
        <v>-3.054783546319477E-2</v>
      </c>
      <c r="O65" s="173">
        <f>'monthly price-series'!AK66-'monthly price-series'!$Z66</f>
        <v>-4.3532800625122797E-2</v>
      </c>
      <c r="P65" s="173">
        <f>'monthly price-series'!AL66-'monthly price-series'!$Z66</f>
        <v>4.5315612430817526E-2</v>
      </c>
      <c r="Q65" s="173">
        <f>'monthly price-series'!AM66-'monthly price-series'!$Z66</f>
        <v>-1.7141980978181651E-2</v>
      </c>
      <c r="R65" s="173">
        <f>'monthly price-series'!AN66-'monthly price-series'!$Z66</f>
        <v>4.1306540320546481E-3</v>
      </c>
      <c r="S65" s="173">
        <f>'monthly price-series'!AO66-'monthly price-series'!$Z66</f>
        <v>1.8181222793563923E-2</v>
      </c>
      <c r="T65" s="173">
        <f>'monthly price-series'!AP66-'monthly price-series'!$Z66</f>
        <v>-2.4866012634612012E-2</v>
      </c>
      <c r="U65" s="173">
        <f>'monthly price-series'!AQ66-'monthly price-series'!$Z66</f>
        <v>-1.3478618128806396E-2</v>
      </c>
    </row>
    <row r="66" spans="1:21" ht="15">
      <c r="A66" s="170">
        <v>37652</v>
      </c>
      <c r="B66" s="171"/>
      <c r="C66" s="172"/>
      <c r="D66" s="182"/>
      <c r="E66" s="173">
        <f>'monthly price-series'!AA67-'monthly price-series'!$Z67</f>
        <v>-1.4976861367669344E-4</v>
      </c>
      <c r="F66" s="173">
        <f>'monthly price-series'!AB67-'monthly price-series'!$Z67</f>
        <v>-1.4976861367669344E-4</v>
      </c>
      <c r="G66" s="173">
        <f>'monthly price-series'!AC67-'monthly price-series'!$Z67</f>
        <v>8.7049529140946821E-3</v>
      </c>
      <c r="H66" s="173">
        <f>'monthly price-series'!AD67-'monthly price-series'!$Z67</f>
        <v>3.5285125770524367E-2</v>
      </c>
      <c r="I66" s="173">
        <f>'monthly price-series'!AE67-'monthly price-series'!$Z67</f>
        <v>1.7742614486333089E-2</v>
      </c>
      <c r="J66" s="173">
        <f>'monthly price-series'!AF67-'monthly price-series'!$Z67</f>
        <v>1.0106813477186673E-2</v>
      </c>
      <c r="K66" s="173">
        <f>'monthly price-series'!AG67-'monthly price-series'!$Z67</f>
        <v>-4.8343086047011603E-2</v>
      </c>
      <c r="L66" s="173">
        <f>'monthly price-series'!AH67-'monthly price-series'!$Z67</f>
        <v>-3.3070219012367813E-2</v>
      </c>
      <c r="M66" s="173">
        <f>'monthly price-series'!AI67-'monthly price-series'!$Z67</f>
        <v>-3.8602202904968935E-2</v>
      </c>
      <c r="N66" s="173">
        <f>'monthly price-series'!AJ67-'monthly price-series'!$Z67</f>
        <v>-2.1961759184802372E-2</v>
      </c>
      <c r="O66" s="173">
        <f>'monthly price-series'!AK67-'monthly price-series'!$Z67</f>
        <v>-2.5583917292746276E-2</v>
      </c>
      <c r="P66" s="173">
        <f>'monthly price-series'!AL67-'monthly price-series'!$Z67</f>
        <v>7.8647631090907041E-2</v>
      </c>
      <c r="Q66" s="173">
        <f>'monthly price-series'!AM67-'monthly price-series'!$Z67</f>
        <v>4.78951016069162E-3</v>
      </c>
      <c r="R66" s="173">
        <f>'monthly price-series'!AN67-'monthly price-series'!$Z67</f>
        <v>1.7615801955334694E-2</v>
      </c>
      <c r="S66" s="173">
        <f>'monthly price-series'!AO67-'monthly price-series'!$Z67</f>
        <v>2.3939756693089217E-2</v>
      </c>
      <c r="T66" s="173">
        <f>'monthly price-series'!AP67-'monthly price-series'!$Z67</f>
        <v>-4.5308647113317981E-3</v>
      </c>
      <c r="U66" s="173">
        <f>'monthly price-series'!AQ67-'monthly price-series'!$Z67</f>
        <v>8.3833034460920122E-3</v>
      </c>
    </row>
    <row r="67" spans="1:21" ht="15">
      <c r="A67" s="170">
        <v>37680</v>
      </c>
      <c r="B67" s="171"/>
      <c r="C67" s="172"/>
      <c r="D67" s="182"/>
      <c r="E67" s="173">
        <f>'monthly price-series'!AA68-'monthly price-series'!$Z68</f>
        <v>1.9003610754111101E-2</v>
      </c>
      <c r="F67" s="173">
        <f>'monthly price-series'!AB68-'monthly price-series'!$Z68</f>
        <v>1.9003610754111101E-2</v>
      </c>
      <c r="G67" s="173">
        <f>'monthly price-series'!AC68-'monthly price-series'!$Z68</f>
        <v>2.2300401031154281E-2</v>
      </c>
      <c r="H67" s="173">
        <f>'monthly price-series'!AD68-'monthly price-series'!$Z68</f>
        <v>2.6712311487398575E-2</v>
      </c>
      <c r="I67" s="173">
        <f>'monthly price-series'!AE68-'monthly price-series'!$Z68</f>
        <v>2.839866121661129E-2</v>
      </c>
      <c r="J67" s="173">
        <f>'monthly price-series'!AF68-'monthly price-series'!$Z68</f>
        <v>3.8299643755971696E-2</v>
      </c>
      <c r="K67" s="173">
        <f>'monthly price-series'!AG68-'monthly price-series'!$Z68</f>
        <v>-4.5499384398514711E-3</v>
      </c>
      <c r="L67" s="173">
        <f>'monthly price-series'!AH68-'monthly price-series'!$Z68</f>
        <v>-1.4860378365354802E-2</v>
      </c>
      <c r="M67" s="173">
        <f>'monthly price-series'!AI68-'monthly price-series'!$Z68</f>
        <v>-1.4722489292769328E-2</v>
      </c>
      <c r="N67" s="173">
        <f>'monthly price-series'!AJ68-'monthly price-series'!$Z68</f>
        <v>1.4609348647270847E-2</v>
      </c>
      <c r="O67" s="173">
        <f>'monthly price-series'!AK68-'monthly price-series'!$Z68</f>
        <v>1.8755762483829395E-2</v>
      </c>
      <c r="P67" s="173">
        <f>'monthly price-series'!AL68-'monthly price-series'!$Z68</f>
        <v>7.5892495871785037E-2</v>
      </c>
      <c r="Q67" s="173">
        <f>'monthly price-series'!AM68-'monthly price-series'!$Z68</f>
        <v>1.6743556837792523E-2</v>
      </c>
      <c r="R67" s="173">
        <f>'monthly price-series'!AN68-'monthly price-series'!$Z68</f>
        <v>3.2510223504459264E-2</v>
      </c>
      <c r="S67" s="173">
        <f>'monthly price-series'!AO68-'monthly price-series'!$Z68</f>
        <v>4.1961906879789415E-2</v>
      </c>
      <c r="T67" s="173">
        <f>'monthly price-series'!AP68-'monthly price-series'!$Z68</f>
        <v>1.1663556837792657E-2</v>
      </c>
      <c r="U67" s="173">
        <f>'monthly price-series'!AQ68-'monthly price-series'!$Z68</f>
        <v>2.6680622091187749E-2</v>
      </c>
    </row>
    <row r="68" spans="1:21" ht="15">
      <c r="A68" s="170">
        <v>37711</v>
      </c>
      <c r="B68" s="171"/>
      <c r="C68" s="172"/>
      <c r="D68" s="182"/>
      <c r="E68" s="173">
        <f>'monthly price-series'!AA69-'monthly price-series'!$Z69</f>
        <v>-9.5604821124691246E-3</v>
      </c>
      <c r="F68" s="173">
        <f>'monthly price-series'!AB69-'monthly price-series'!$Z69</f>
        <v>-9.5604821124691246E-3</v>
      </c>
      <c r="G68" s="173">
        <f>'monthly price-series'!AC69-'monthly price-series'!$Z69</f>
        <v>-1.6631833653927369E-2</v>
      </c>
      <c r="H68" s="173">
        <f>'monthly price-series'!AD69-'monthly price-series'!$Z69</f>
        <v>1.7785294780887327E-2</v>
      </c>
      <c r="I68" s="173">
        <f>'monthly price-series'!AE69-'monthly price-series'!$Z69</f>
        <v>2.3356542354586899E-2</v>
      </c>
      <c r="J68" s="173">
        <f>'monthly price-series'!AF69-'monthly price-series'!$Z69</f>
        <v>1.0177500680112228E-2</v>
      </c>
      <c r="K68" s="173">
        <f>'monthly price-series'!AG69-'monthly price-series'!$Z69</f>
        <v>-6.409711248714282E-3</v>
      </c>
      <c r="L68" s="173">
        <f>'monthly price-series'!AH69-'monthly price-series'!$Z69</f>
        <v>-3.6134359158003351E-2</v>
      </c>
      <c r="M68" s="173">
        <f>'monthly price-series'!AI69-'monthly price-series'!$Z69</f>
        <v>8.4683676165074589E-3</v>
      </c>
      <c r="N68" s="173">
        <f>'monthly price-series'!AJ69-'monthly price-series'!$Z69</f>
        <v>-1.2248509368041014E-2</v>
      </c>
      <c r="O68" s="173">
        <f>'monthly price-series'!AK69-'monthly price-series'!$Z69</f>
        <v>-5.4328743995904058E-3</v>
      </c>
      <c r="P68" s="173">
        <f>'monthly price-series'!AL69-'monthly price-series'!$Z69</f>
        <v>-9.6137343871033829E-2</v>
      </c>
      <c r="Q68" s="173">
        <f>'monthly price-series'!AM69-'monthly price-series'!$Z69</f>
        <v>1.8658125362687315E-2</v>
      </c>
      <c r="R68" s="173">
        <f>'monthly price-series'!AN69-'monthly price-series'!$Z69</f>
        <v>-2.475437144760044E-2</v>
      </c>
      <c r="S68" s="173">
        <f>'monthly price-series'!AO69-'monthly price-series'!$Z69</f>
        <v>-4.6190945497921847E-2</v>
      </c>
      <c r="T68" s="173">
        <f>'monthly price-series'!AP69-'monthly price-series'!$Z69</f>
        <v>-2.8310381142671584E-3</v>
      </c>
      <c r="U68" s="173">
        <f>'monthly price-series'!AQ69-'monthly price-series'!$Z69</f>
        <v>5.0433294379356869E-3</v>
      </c>
    </row>
    <row r="69" spans="1:21" ht="15">
      <c r="A69" s="170">
        <v>37741</v>
      </c>
      <c r="B69" s="171"/>
      <c r="C69" s="172"/>
      <c r="D69" s="182"/>
      <c r="E69" s="173">
        <f>'monthly price-series'!AA70-'monthly price-series'!$Z70</f>
        <v>-3.3952035810245529E-2</v>
      </c>
      <c r="F69" s="173">
        <f>'monthly price-series'!AB70-'monthly price-series'!$Z70</f>
        <v>-3.3952035810245529E-2</v>
      </c>
      <c r="G69" s="173">
        <f>'monthly price-series'!AC70-'monthly price-series'!$Z70</f>
        <v>-2.989452965031968E-2</v>
      </c>
      <c r="H69" s="173">
        <f>'monthly price-series'!AD70-'monthly price-series'!$Z70</f>
        <v>1.3870927791554903E-2</v>
      </c>
      <c r="I69" s="173">
        <f>'monthly price-series'!AE70-'monthly price-series'!$Z70</f>
        <v>3.3544441743943026E-3</v>
      </c>
      <c r="J69" s="173">
        <f>'monthly price-series'!AF70-'monthly price-series'!$Z70</f>
        <v>7.8056383720426642E-3</v>
      </c>
      <c r="K69" s="173">
        <f>'monthly price-series'!AG70-'monthly price-series'!$Z70</f>
        <v>3.2767260771706136E-2</v>
      </c>
      <c r="L69" s="173">
        <f>'monthly price-series'!AH70-'monthly price-series'!$Z70</f>
        <v>1.8747887025910376E-2</v>
      </c>
      <c r="M69" s="173">
        <f>'monthly price-series'!AI70-'monthly price-series'!$Z70</f>
        <v>5.5671681607197779E-2</v>
      </c>
      <c r="N69" s="173">
        <f>'monthly price-series'!AJ70-'monthly price-series'!$Z70</f>
        <v>-3.3662582121306947E-2</v>
      </c>
      <c r="O69" s="173">
        <f>'monthly price-series'!AK70-'monthly price-series'!$Z70</f>
        <v>-3.8813731998661768E-2</v>
      </c>
      <c r="P69" s="173">
        <f>'monthly price-series'!AL70-'monthly price-series'!$Z70</f>
        <v>-0.10440820195057135</v>
      </c>
      <c r="Q69" s="173">
        <f>'monthly price-series'!AM70-'monthly price-series'!$Z70</f>
        <v>-4.1220569929201818E-2</v>
      </c>
      <c r="R69" s="173">
        <f>'monthly price-series'!AN70-'monthly price-series'!$Z70</f>
        <v>-3.5686861439700263E-2</v>
      </c>
      <c r="S69" s="173">
        <f>'monthly price-series'!AO70-'monthly price-series'!$Z70</f>
        <v>-3.6909139587157427E-2</v>
      </c>
      <c r="T69" s="173">
        <f>'monthly price-series'!AP70-'monthly price-series'!$Z70</f>
        <v>-4.4253528106366763E-2</v>
      </c>
      <c r="U69" s="173">
        <f>'monthly price-series'!AQ70-'monthly price-series'!$Z70</f>
        <v>-3.2103114388348189E-2</v>
      </c>
    </row>
    <row r="70" spans="1:21" ht="15">
      <c r="A70" s="170">
        <v>37771</v>
      </c>
      <c r="B70" s="171"/>
      <c r="C70" s="172"/>
      <c r="D70" s="182"/>
      <c r="E70" s="173">
        <f>'monthly price-series'!AA71-'monthly price-series'!$Z71</f>
        <v>1.8887888826330055E-2</v>
      </c>
      <c r="F70" s="173">
        <f>'monthly price-series'!AB71-'monthly price-series'!$Z71</f>
        <v>1.8887888826330055E-2</v>
      </c>
      <c r="G70" s="173">
        <f>'monthly price-series'!AC71-'monthly price-series'!$Z71</f>
        <v>2.5428074960294013E-2</v>
      </c>
      <c r="H70" s="173">
        <f>'monthly price-series'!AD71-'monthly price-series'!$Z71</f>
        <v>2.7194102620909356E-2</v>
      </c>
      <c r="I70" s="173">
        <f>'monthly price-series'!AE71-'monthly price-series'!$Z71</f>
        <v>2.2067180450990861E-2</v>
      </c>
      <c r="J70" s="173">
        <f>'monthly price-series'!AF71-'monthly price-series'!$Z71</f>
        <v>5.2435195294260883E-2</v>
      </c>
      <c r="K70" s="173">
        <f>'monthly price-series'!AG71-'monthly price-series'!$Z71</f>
        <v>5.063287289405384E-2</v>
      </c>
      <c r="L70" s="173">
        <f>'monthly price-series'!AH71-'monthly price-series'!$Z71</f>
        <v>3.0671165387158264E-2</v>
      </c>
      <c r="M70" s="173">
        <f>'monthly price-series'!AI71-'monthly price-series'!$Z71</f>
        <v>0.10474656370827783</v>
      </c>
      <c r="N70" s="173">
        <f>'monthly price-series'!AJ71-'monthly price-series'!$Z71</f>
        <v>4.4007976181717104E-2</v>
      </c>
      <c r="O70" s="173">
        <f>'monthly price-series'!AK71-'monthly price-series'!$Z71</f>
        <v>2.4135283840356257E-2</v>
      </c>
      <c r="P70" s="173">
        <f>'monthly price-series'!AL71-'monthly price-series'!$Z71</f>
        <v>9.7644726927962888E-2</v>
      </c>
      <c r="Q70" s="173">
        <f>'monthly price-series'!AM71-'monthly price-series'!$Z71</f>
        <v>2.6157370629662315E-2</v>
      </c>
      <c r="R70" s="173">
        <f>'monthly price-series'!AN71-'monthly price-series'!$Z71</f>
        <v>6.8866702918502998E-2</v>
      </c>
      <c r="S70" s="173">
        <f>'monthly price-series'!AO71-'monthly price-series'!$Z71</f>
        <v>6.5617515093180756E-2</v>
      </c>
      <c r="T70" s="173">
        <f>'monthly price-series'!AP71-'monthly price-series'!$Z71</f>
        <v>1.5810036251836218E-2</v>
      </c>
      <c r="U70" s="173">
        <f>'monthly price-series'!AQ71-'monthly price-series'!$Z71</f>
        <v>2.8345735176567403E-2</v>
      </c>
    </row>
    <row r="71" spans="1:21" ht="15">
      <c r="A71" s="170">
        <v>37802</v>
      </c>
      <c r="B71" s="171"/>
      <c r="C71" s="172"/>
      <c r="D71" s="182"/>
      <c r="E71" s="173">
        <f>'monthly price-series'!AA72-'monthly price-series'!$Z72</f>
        <v>5.685387375998277E-2</v>
      </c>
      <c r="F71" s="173">
        <f>'monthly price-series'!AB72-'monthly price-series'!$Z72</f>
        <v>5.685387375998277E-2</v>
      </c>
      <c r="G71" s="173">
        <f>'monthly price-series'!AC72-'monthly price-series'!$Z72</f>
        <v>4.7585899139406702E-2</v>
      </c>
      <c r="H71" s="173">
        <f>'monthly price-series'!AD72-'monthly price-series'!$Z72</f>
        <v>7.6646905018122158E-2</v>
      </c>
      <c r="I71" s="173">
        <f>'monthly price-series'!AE72-'monthly price-series'!$Z72</f>
        <v>6.5431268090115985E-2</v>
      </c>
      <c r="J71" s="173">
        <f>'monthly price-series'!AF72-'monthly price-series'!$Z72</f>
        <v>3.8958034170396089E-2</v>
      </c>
      <c r="K71" s="173">
        <f>'monthly price-series'!AG72-'monthly price-series'!$Z72</f>
        <v>7.351471177889754E-2</v>
      </c>
      <c r="L71" s="173">
        <f>'monthly price-series'!AH72-'monthly price-series'!$Z72</f>
        <v>0.1241509641151439</v>
      </c>
      <c r="M71" s="173">
        <f>'monthly price-series'!AI72-'monthly price-series'!$Z72</f>
        <v>6.8476463901429335E-2</v>
      </c>
      <c r="N71" s="173">
        <f>'monthly price-series'!AJ72-'monthly price-series'!$Z72</f>
        <v>5.7107170256229925E-2</v>
      </c>
      <c r="O71" s="173">
        <f>'monthly price-series'!AK72-'monthly price-series'!$Z72</f>
        <v>6.2789607504109141E-2</v>
      </c>
      <c r="P71" s="173">
        <f>'monthly price-series'!AL72-'monthly price-series'!$Z72</f>
        <v>6.9650763174412961E-2</v>
      </c>
      <c r="Q71" s="173">
        <f>'monthly price-series'!AM72-'monthly price-series'!$Z72</f>
        <v>3.9764815310556013E-2</v>
      </c>
      <c r="R71" s="173">
        <f>'monthly price-series'!AN72-'monthly price-series'!$Z72</f>
        <v>4.1741481977222689E-2</v>
      </c>
      <c r="S71" s="173">
        <f>'monthly price-series'!AO72-'monthly price-series'!$Z72</f>
        <v>1.4998126139811267E-2</v>
      </c>
      <c r="T71" s="173">
        <f>'monthly price-series'!AP72-'monthly price-series'!$Z72</f>
        <v>4.0474815310555988E-2</v>
      </c>
      <c r="U71" s="173">
        <f>'monthly price-series'!AQ72-'monthly price-series'!$Z72</f>
        <v>4.3162203568332926E-2</v>
      </c>
    </row>
    <row r="72" spans="1:21" ht="15">
      <c r="A72" s="170">
        <v>37833</v>
      </c>
      <c r="B72" s="171"/>
      <c r="C72" s="172"/>
      <c r="D72" s="182"/>
      <c r="E72" s="173">
        <f>'monthly price-series'!AA73-'monthly price-series'!$Z73</f>
        <v>-1.089018612672369E-2</v>
      </c>
      <c r="F72" s="173">
        <f>'monthly price-series'!AB73-'monthly price-series'!$Z73</f>
        <v>-1.089018612672369E-2</v>
      </c>
      <c r="G72" s="173">
        <f>'monthly price-series'!AC73-'monthly price-series'!$Z73</f>
        <v>-2.5633841980044897E-2</v>
      </c>
      <c r="H72" s="173">
        <f>'monthly price-series'!AD73-'monthly price-series'!$Z73</f>
        <v>-2.1528897377369047E-2</v>
      </c>
      <c r="I72" s="173">
        <f>'monthly price-series'!AE73-'monthly price-series'!$Z73</f>
        <v>-3.7553322665408839E-2</v>
      </c>
      <c r="J72" s="173">
        <f>'monthly price-series'!AF73-'monthly price-series'!$Z73</f>
        <v>-4.9321816016422299E-2</v>
      </c>
      <c r="K72" s="173">
        <f>'monthly price-series'!AG73-'monthly price-series'!$Z73</f>
        <v>1.5948775491224972E-2</v>
      </c>
      <c r="L72" s="173">
        <f>'monthly price-series'!AH73-'monthly price-series'!$Z73</f>
        <v>6.3783236052092462E-2</v>
      </c>
      <c r="M72" s="173">
        <f>'monthly price-series'!AI73-'monthly price-series'!$Z73</f>
        <v>4.3868144960885938E-2</v>
      </c>
      <c r="N72" s="173">
        <f>'monthly price-series'!AJ73-'monthly price-series'!$Z73</f>
        <v>-9.9757056002352622E-3</v>
      </c>
      <c r="O72" s="173">
        <f>'monthly price-series'!AK73-'monthly price-series'!$Z73</f>
        <v>3.7441028861911682E-4</v>
      </c>
      <c r="P72" s="173">
        <f>'monthly price-series'!AL73-'monthly price-series'!$Z73</f>
        <v>7.2488438657301486E-3</v>
      </c>
      <c r="Q72" s="173">
        <f>'monthly price-series'!AM73-'monthly price-series'!$Z73</f>
        <v>-4.2868322592203786E-3</v>
      </c>
      <c r="R72" s="173">
        <f>'monthly price-series'!AN73-'monthly price-series'!$Z73</f>
        <v>-1.78230388685599E-2</v>
      </c>
      <c r="S72" s="173">
        <f>'monthly price-series'!AO73-'monthly price-series'!$Z73</f>
        <v>-3.2452293846973644E-2</v>
      </c>
      <c r="T72" s="173">
        <f>'monthly price-series'!AP73-'monthly price-series'!$Z73</f>
        <v>-2.9419705535226513E-2</v>
      </c>
      <c r="U72" s="173">
        <f>'monthly price-series'!AQ73-'monthly price-series'!$Z73</f>
        <v>-3.1537029627915297E-2</v>
      </c>
    </row>
    <row r="73" spans="1:21" ht="15">
      <c r="A73" s="170">
        <v>37862</v>
      </c>
      <c r="B73" s="171"/>
      <c r="C73" s="172"/>
      <c r="D73" s="182"/>
      <c r="E73" s="173">
        <f>'monthly price-series'!AA74-'monthly price-series'!$Z74</f>
        <v>6.0436609747651499E-3</v>
      </c>
      <c r="F73" s="173">
        <f>'monthly price-series'!AB74-'monthly price-series'!$Z74</f>
        <v>6.0436609747651499E-3</v>
      </c>
      <c r="G73" s="173">
        <f>'monthly price-series'!AC74-'monthly price-series'!$Z74</f>
        <v>8.5201299831902493E-3</v>
      </c>
      <c r="H73" s="173">
        <f>'monthly price-series'!AD74-'monthly price-series'!$Z74</f>
        <v>4.9125740356949932E-3</v>
      </c>
      <c r="I73" s="173">
        <f>'monthly price-series'!AE74-'monthly price-series'!$Z74</f>
        <v>1.3263492679734586E-3</v>
      </c>
      <c r="J73" s="173">
        <f>'monthly price-series'!AF74-'monthly price-series'!$Z74</f>
        <v>4.4680772246821505E-3</v>
      </c>
      <c r="K73" s="173">
        <f>'monthly price-series'!AG74-'monthly price-series'!$Z74</f>
        <v>2.787018115759668E-2</v>
      </c>
      <c r="L73" s="173">
        <f>'monthly price-series'!AH74-'monthly price-series'!$Z74</f>
        <v>8.2088745465293267E-2</v>
      </c>
      <c r="M73" s="173">
        <f>'monthly price-series'!AI74-'monthly price-series'!$Z74</f>
        <v>4.1034903056150339E-2</v>
      </c>
      <c r="N73" s="173">
        <f>'monthly price-series'!AJ74-'monthly price-series'!$Z74</f>
        <v>2.0300339592889318E-3</v>
      </c>
      <c r="O73" s="173">
        <f>'monthly price-series'!AK74-'monthly price-series'!$Z74</f>
        <v>6.7182868669310343E-3</v>
      </c>
      <c r="P73" s="173">
        <f>'monthly price-series'!AL74-'monthly price-series'!$Z74</f>
        <v>3.9661824815467053E-2</v>
      </c>
      <c r="Q73" s="173">
        <f>'monthly price-series'!AM74-'monthly price-series'!$Z74</f>
        <v>-9.3063390252346168E-3</v>
      </c>
      <c r="R73" s="173">
        <f>'monthly price-series'!AN74-'monthly price-series'!$Z74</f>
        <v>5.9203276414321621E-3</v>
      </c>
      <c r="S73" s="173">
        <f>'monthly price-series'!AO74-'monthly price-series'!$Z74</f>
        <v>-4.1114233437168912E-3</v>
      </c>
      <c r="T73" s="173">
        <f>'monthly price-series'!AP74-'monthly price-series'!$Z74</f>
        <v>-1.1246339025234656E-2</v>
      </c>
      <c r="U73" s="173">
        <f>'monthly price-series'!AQ74-'monthly price-series'!$Z74</f>
        <v>-7.2226717708668503E-3</v>
      </c>
    </row>
    <row r="74" spans="1:21" ht="15">
      <c r="A74" s="170">
        <v>37894</v>
      </c>
      <c r="B74" s="171"/>
      <c r="C74" s="172"/>
      <c r="D74" s="182"/>
      <c r="E74" s="173">
        <f>'monthly price-series'!AA75-'monthly price-series'!$Z75</f>
        <v>3.3670297248086026E-2</v>
      </c>
      <c r="F74" s="173">
        <f>'monthly price-series'!AB75-'monthly price-series'!$Z75</f>
        <v>3.3670297248086026E-2</v>
      </c>
      <c r="G74" s="173">
        <f>'monthly price-series'!AC75-'monthly price-series'!$Z75</f>
        <v>3.685301598177175E-2</v>
      </c>
      <c r="H74" s="173">
        <f>'monthly price-series'!AD75-'monthly price-series'!$Z75</f>
        <v>3.5807347493750113E-2</v>
      </c>
      <c r="I74" s="173">
        <f>'monthly price-series'!AE75-'monthly price-series'!$Z75</f>
        <v>4.2959177539634436E-2</v>
      </c>
      <c r="J74" s="173">
        <f>'monthly price-series'!AF75-'monthly price-series'!$Z75</f>
        <v>5.3777425506181344E-2</v>
      </c>
      <c r="K74" s="173">
        <f>'monthly price-series'!AG75-'monthly price-series'!$Z75</f>
        <v>-2.4416477604549507E-3</v>
      </c>
      <c r="L74" s="173">
        <f>'monthly price-series'!AH75-'monthly price-series'!$Z75</f>
        <v>-3.4398659711687068E-2</v>
      </c>
      <c r="M74" s="173">
        <f>'monthly price-series'!AI75-'monthly price-series'!$Z75</f>
        <v>-2.5853981772663848E-4</v>
      </c>
      <c r="N74" s="173">
        <f>'monthly price-series'!AJ75-'monthly price-series'!$Z75</f>
        <v>1.7818921448821433E-2</v>
      </c>
      <c r="O74" s="173">
        <f>'monthly price-series'!AK75-'monthly price-series'!$Z75</f>
        <v>3.9571558857454392E-3</v>
      </c>
      <c r="P74" s="173">
        <f>'monthly price-series'!AL75-'monthly price-series'!$Z75</f>
        <v>-1.9323034261301761E-2</v>
      </c>
      <c r="Q74" s="173">
        <f>'monthly price-series'!AM75-'monthly price-series'!$Z75</f>
        <v>1.480544420667845E-2</v>
      </c>
      <c r="R74" s="173">
        <f>'monthly price-series'!AN75-'monthly price-series'!$Z75</f>
        <v>3.6532747353256928E-2</v>
      </c>
      <c r="S74" s="173">
        <f>'monthly price-series'!AO75-'monthly price-series'!$Z75</f>
        <v>2.132468588679241E-2</v>
      </c>
      <c r="T74" s="173">
        <f>'monthly price-series'!AP75-'monthly price-series'!$Z75</f>
        <v>1.9996080686590246E-2</v>
      </c>
      <c r="U74" s="173">
        <f>'monthly price-series'!AQ75-'monthly price-series'!$Z75</f>
        <v>2.8855711737987101E-2</v>
      </c>
    </row>
    <row r="75" spans="1:21" ht="15">
      <c r="A75" s="170">
        <v>37925</v>
      </c>
      <c r="B75" s="171"/>
      <c r="C75" s="172"/>
      <c r="D75" s="182"/>
      <c r="E75" s="173">
        <f>'monthly price-series'!AA76-'monthly price-series'!$Z76</f>
        <v>5.5596496945533053E-3</v>
      </c>
      <c r="F75" s="173">
        <f>'monthly price-series'!AB76-'monthly price-series'!$Z76</f>
        <v>5.5596496945533053E-3</v>
      </c>
      <c r="G75" s="173">
        <f>'monthly price-series'!AC76-'monthly price-series'!$Z76</f>
        <v>-8.8393680765481812E-4</v>
      </c>
      <c r="H75" s="173">
        <f>'monthly price-series'!AD76-'monthly price-series'!$Z76</f>
        <v>2.9830546959405312E-2</v>
      </c>
      <c r="I75" s="173">
        <f>'monthly price-series'!AE76-'monthly price-series'!$Z76</f>
        <v>2.7713217966684467E-2</v>
      </c>
      <c r="J75" s="173">
        <f>'monthly price-series'!AF76-'monthly price-series'!$Z76</f>
        <v>9.6084808233020402E-3</v>
      </c>
      <c r="K75" s="173">
        <f>'monthly price-series'!AG76-'monthly price-series'!$Z76</f>
        <v>7.6335519839903637E-2</v>
      </c>
      <c r="L75" s="173">
        <f>'monthly price-series'!AH76-'monthly price-series'!$Z76</f>
        <v>0.10152725578738039</v>
      </c>
      <c r="M75" s="173">
        <f>'monthly price-series'!AI76-'monthly price-series'!$Z76</f>
        <v>9.6855194933453306E-2</v>
      </c>
      <c r="N75" s="173">
        <f>'monthly price-series'!AJ76-'monthly price-series'!$Z76</f>
        <v>2.7363745865357277E-2</v>
      </c>
      <c r="O75" s="173">
        <f>'monthly price-series'!AK76-'monthly price-series'!$Z76</f>
        <v>2.4964943567951984E-2</v>
      </c>
      <c r="P75" s="173">
        <f>'monthly price-series'!AL76-'monthly price-series'!$Z76</f>
        <v>4.4490087685084674E-2</v>
      </c>
      <c r="Q75" s="173">
        <f>'monthly price-series'!AM76-'monthly price-series'!$Z76</f>
        <v>2.3508174241716272E-2</v>
      </c>
      <c r="R75" s="173">
        <f>'monthly price-series'!AN76-'monthly price-series'!$Z76</f>
        <v>2.3475396636417626E-2</v>
      </c>
      <c r="S75" s="173">
        <f>'monthly price-series'!AO76-'monthly price-series'!$Z76</f>
        <v>2.1127155041314748E-2</v>
      </c>
      <c r="T75" s="173">
        <f>'monthly price-series'!AP76-'monthly price-series'!$Z76</f>
        <v>1.6828729969750829E-2</v>
      </c>
      <c r="U75" s="173">
        <f>'monthly price-series'!AQ76-'monthly price-series'!$Z76</f>
        <v>1.4104193523221668E-2</v>
      </c>
    </row>
    <row r="76" spans="1:21" ht="15">
      <c r="A76" s="170">
        <v>37953</v>
      </c>
      <c r="B76" s="171"/>
      <c r="C76" s="172"/>
      <c r="D76" s="182"/>
      <c r="E76" s="173">
        <f>'monthly price-series'!AA77-'monthly price-series'!$Z77</f>
        <v>-1.6048962329079E-2</v>
      </c>
      <c r="F76" s="173">
        <f>'monthly price-series'!AB77-'monthly price-series'!$Z77</f>
        <v>-1.6048962329079E-2</v>
      </c>
      <c r="G76" s="173">
        <f>'monthly price-series'!AC77-'monthly price-series'!$Z77</f>
        <v>-1.0176027049088127E-2</v>
      </c>
      <c r="H76" s="173">
        <f>'monthly price-series'!AD77-'monthly price-series'!$Z77</f>
        <v>-9.5615365333956495E-3</v>
      </c>
      <c r="I76" s="173">
        <f>'monthly price-series'!AE77-'monthly price-series'!$Z77</f>
        <v>-9.2322091705243151E-3</v>
      </c>
      <c r="J76" s="173">
        <f>'monthly price-series'!AF77-'monthly price-series'!$Z77</f>
        <v>-1.2468212919321622E-2</v>
      </c>
      <c r="K76" s="173">
        <f>'monthly price-series'!AG77-'monthly price-series'!$Z77</f>
        <v>-1.9314712029958516E-2</v>
      </c>
      <c r="L76" s="173">
        <f>'monthly price-series'!AH77-'monthly price-series'!$Z77</f>
        <v>-4.3297912744729952E-2</v>
      </c>
      <c r="M76" s="173">
        <f>'monthly price-series'!AI77-'monthly price-series'!$Z77</f>
        <v>6.4826309516571728E-3</v>
      </c>
      <c r="N76" s="173">
        <f>'monthly price-series'!AJ77-'monthly price-series'!$Z77</f>
        <v>-2.6906862780160593E-3</v>
      </c>
      <c r="O76" s="173">
        <f>'monthly price-series'!AK77-'monthly price-series'!$Z77</f>
        <v>-1.3624543818902601E-2</v>
      </c>
      <c r="P76" s="173">
        <f>'monthly price-series'!AL77-'monthly price-series'!$Z77</f>
        <v>1.4792274607059633E-2</v>
      </c>
      <c r="Q76" s="173">
        <f>'monthly price-series'!AM77-'monthly price-series'!$Z77</f>
        <v>-2.1462218204442045E-2</v>
      </c>
      <c r="R76" s="173">
        <f>'monthly price-series'!AN77-'monthly price-series'!$Z77</f>
        <v>-2.2865551537775343E-2</v>
      </c>
      <c r="S76" s="173">
        <f>'monthly price-series'!AO77-'monthly price-series'!$Z77</f>
        <v>-2.784309398755511E-2</v>
      </c>
      <c r="T76" s="173">
        <f>'monthly price-series'!AP77-'monthly price-series'!$Z77</f>
        <v>-2.2672218204442034E-2</v>
      </c>
      <c r="U76" s="173">
        <f>'monthly price-series'!AQ77-'monthly price-series'!$Z77</f>
        <v>-1.6215628487757889E-2</v>
      </c>
    </row>
    <row r="77" spans="1:21" ht="15">
      <c r="A77" s="170">
        <v>37986</v>
      </c>
      <c r="B77" s="171"/>
      <c r="C77" s="172"/>
      <c r="D77" s="182"/>
      <c r="E77" s="173">
        <f>'monthly price-series'!AA78-'monthly price-series'!$Z78</f>
        <v>2.1166994583151244E-2</v>
      </c>
      <c r="F77" s="173">
        <f>'monthly price-series'!AB78-'monthly price-series'!$Z78</f>
        <v>2.1166994583151244E-2</v>
      </c>
      <c r="G77" s="173">
        <f>'monthly price-series'!AC78-'monthly price-series'!$Z78</f>
        <v>2.9304806113055675E-2</v>
      </c>
      <c r="H77" s="173">
        <f>'monthly price-series'!AD78-'monthly price-series'!$Z78</f>
        <v>1.2201022384773091E-2</v>
      </c>
      <c r="I77" s="173">
        <f>'monthly price-series'!AE78-'monthly price-series'!$Z78</f>
        <v>1.9678343216775671E-2</v>
      </c>
      <c r="J77" s="173">
        <f>'monthly price-series'!AF78-'monthly price-series'!$Z78</f>
        <v>2.7131616444369382E-2</v>
      </c>
      <c r="K77" s="173">
        <f>'monthly price-series'!AG78-'monthly price-series'!$Z78</f>
        <v>3.4341885184166712E-2</v>
      </c>
      <c r="L77" s="173">
        <f>'monthly price-series'!AH78-'monthly price-series'!$Z78</f>
        <v>2.1730644410426079E-2</v>
      </c>
      <c r="M77" s="173">
        <f>'monthly price-series'!AI78-'monthly price-series'!$Z78</f>
        <v>1.8037667302410784E-2</v>
      </c>
      <c r="N77" s="173">
        <f>'monthly price-series'!AJ78-'monthly price-series'!$Z78</f>
        <v>7.7170027195718862E-3</v>
      </c>
      <c r="O77" s="173">
        <f>'monthly price-series'!AK78-'monthly price-series'!$Z78</f>
        <v>-6.8551070038716825E-3</v>
      </c>
      <c r="P77" s="173">
        <f>'monthly price-series'!AL78-'monthly price-series'!$Z78</f>
        <v>4.4311505995778731E-2</v>
      </c>
      <c r="Q77" s="173">
        <f>'monthly price-series'!AM78-'monthly price-series'!$Z78</f>
        <v>7.8363340145152331E-3</v>
      </c>
      <c r="R77" s="173">
        <f>'monthly price-series'!AN78-'monthly price-series'!$Z78</f>
        <v>2.8292566457683358E-2</v>
      </c>
      <c r="S77" s="173">
        <f>'monthly price-series'!AO78-'monthly price-series'!$Z78</f>
        <v>3.1234365193189496E-2</v>
      </c>
      <c r="T77" s="173">
        <f>'monthly price-series'!AP78-'monthly price-series'!$Z78</f>
        <v>-8.3841002089835096E-3</v>
      </c>
      <c r="U77" s="173">
        <f>'monthly price-series'!AQ78-'monthly price-series'!$Z78</f>
        <v>5.8434780791166681E-3</v>
      </c>
    </row>
    <row r="78" spans="1:21" ht="15">
      <c r="A78" s="170">
        <v>38016</v>
      </c>
      <c r="B78" s="171"/>
      <c r="C78" s="172"/>
      <c r="D78" s="182"/>
      <c r="E78" s="173">
        <f>'monthly price-series'!AA79-'monthly price-series'!$Z79</f>
        <v>-8.30604841003337E-3</v>
      </c>
      <c r="F78" s="173">
        <f>'monthly price-series'!AB79-'monthly price-series'!$Z79</f>
        <v>-8.30604841003337E-3</v>
      </c>
      <c r="G78" s="173">
        <f>'monthly price-series'!AC79-'monthly price-series'!$Z79</f>
        <v>-2.1613332393790149E-2</v>
      </c>
      <c r="H78" s="173">
        <f>'monthly price-series'!AD79-'monthly price-series'!$Z79</f>
        <v>1.6626448741401158E-3</v>
      </c>
      <c r="I78" s="173">
        <f>'monthly price-series'!AE79-'monthly price-series'!$Z79</f>
        <v>-8.2185073298455518E-3</v>
      </c>
      <c r="J78" s="173">
        <f>'monthly price-series'!AF79-'monthly price-series'!$Z79</f>
        <v>-1.6667264112230254E-2</v>
      </c>
      <c r="K78" s="173">
        <f>'monthly price-series'!AG79-'monthly price-series'!$Z79</f>
        <v>2.2736424071427425E-3</v>
      </c>
      <c r="L78" s="173">
        <f>'monthly price-series'!AH79-'monthly price-series'!$Z79</f>
        <v>2.1132054322740686E-2</v>
      </c>
      <c r="M78" s="173">
        <f>'monthly price-series'!AI79-'monthly price-series'!$Z79</f>
        <v>2.7694853644241187E-2</v>
      </c>
      <c r="N78" s="173">
        <f>'monthly price-series'!AJ79-'monthly price-series'!$Z79</f>
        <v>-1.0327372563339746E-2</v>
      </c>
      <c r="O78" s="173">
        <f>'monthly price-series'!AK79-'monthly price-series'!$Z79</f>
        <v>-3.2175580813331543E-3</v>
      </c>
      <c r="P78" s="173">
        <f>'monthly price-series'!AL79-'monthly price-series'!$Z79</f>
        <v>1.705568824234005E-5</v>
      </c>
      <c r="Q78" s="173">
        <f>'monthly price-series'!AM79-'monthly price-series'!$Z79</f>
        <v>-1.4871480771693483E-2</v>
      </c>
      <c r="R78" s="173">
        <f>'monthly price-series'!AN79-'monthly price-series'!$Z79</f>
        <v>-1.7795462518702038E-2</v>
      </c>
      <c r="S78" s="173">
        <f>'monthly price-series'!AO79-'monthly price-series'!$Z79</f>
        <v>-1.3727710451660633E-2</v>
      </c>
      <c r="T78" s="173">
        <f>'monthly price-series'!AP79-'monthly price-series'!$Z79</f>
        <v>-1.3432129185368836E-2</v>
      </c>
      <c r="U78" s="173">
        <f>'monthly price-series'!AQ79-'monthly price-series'!$Z79</f>
        <v>-8.6512376041324099E-3</v>
      </c>
    </row>
    <row r="79" spans="1:21" ht="15">
      <c r="A79" s="170">
        <v>38044</v>
      </c>
      <c r="B79" s="171"/>
      <c r="C79" s="172"/>
      <c r="D79" s="182"/>
      <c r="E79" s="173">
        <f>'monthly price-series'!AA80-'monthly price-series'!$Z80</f>
        <v>-6.888005847954402E-3</v>
      </c>
      <c r="F79" s="173">
        <f>'monthly price-series'!AB80-'monthly price-series'!$Z80</f>
        <v>-6.888005847954402E-3</v>
      </c>
      <c r="G79" s="173">
        <f>'monthly price-series'!AC80-'monthly price-series'!$Z80</f>
        <v>5.1581488435601536E-4</v>
      </c>
      <c r="H79" s="173">
        <f>'monthly price-series'!AD80-'monthly price-series'!$Z80</f>
        <v>-1.1239863601434481E-2</v>
      </c>
      <c r="I79" s="173">
        <f>'monthly price-series'!AE80-'monthly price-series'!$Z80</f>
        <v>-1.4938558165649384E-2</v>
      </c>
      <c r="J79" s="173">
        <f>'monthly price-series'!AF80-'monthly price-series'!$Z80</f>
        <v>-8.4521637706097032E-3</v>
      </c>
      <c r="K79" s="173">
        <f>'monthly price-series'!AG80-'monthly price-series'!$Z80</f>
        <v>1.4868463467770654E-3</v>
      </c>
      <c r="L79" s="173">
        <f>'monthly price-series'!AH80-'monthly price-series'!$Z80</f>
        <v>2.7728917420426043E-2</v>
      </c>
      <c r="M79" s="173">
        <f>'monthly price-series'!AI80-'monthly price-series'!$Z80</f>
        <v>3.688055083630272E-3</v>
      </c>
      <c r="N79" s="173">
        <f>'monthly price-series'!AJ80-'monthly price-series'!$Z80</f>
        <v>1.4906375537587755E-2</v>
      </c>
      <c r="O79" s="173">
        <f>'monthly price-series'!AK80-'monthly price-series'!$Z80</f>
        <v>5.4304507721594057E-3</v>
      </c>
      <c r="P79" s="173">
        <f>'monthly price-series'!AL80-'monthly price-series'!$Z80</f>
        <v>6.7325068074152741E-2</v>
      </c>
      <c r="Q79" s="173">
        <f>'monthly price-series'!AM80-'monthly price-series'!$Z80</f>
        <v>-6.8416711247362965E-3</v>
      </c>
      <c r="R79" s="173">
        <f>'monthly price-series'!AN80-'monthly price-series'!$Z80</f>
        <v>-2.1579890663215445E-4</v>
      </c>
      <c r="S79" s="173">
        <f>'monthly price-series'!AO80-'monthly price-series'!$Z80</f>
        <v>1.8997901322405853E-2</v>
      </c>
      <c r="T79" s="173">
        <f>'monthly price-series'!AP80-'monthly price-series'!$Z80</f>
        <v>-1.4452465573298795E-2</v>
      </c>
      <c r="U79" s="173">
        <f>'monthly price-series'!AQ80-'monthly price-series'!$Z80</f>
        <v>-8.1772581670279659E-3</v>
      </c>
    </row>
    <row r="80" spans="1:21" ht="15">
      <c r="A80" s="170">
        <v>38077</v>
      </c>
      <c r="B80" s="171"/>
      <c r="C80" s="172"/>
      <c r="D80" s="182"/>
      <c r="E80" s="173">
        <f>'monthly price-series'!AA81-'monthly price-series'!$Z81</f>
        <v>1.327106388106424E-2</v>
      </c>
      <c r="F80" s="173">
        <f>'monthly price-series'!AB81-'monthly price-series'!$Z81</f>
        <v>1.327106388106424E-2</v>
      </c>
      <c r="G80" s="173">
        <f>'monthly price-series'!AC81-'monthly price-series'!$Z81</f>
        <v>2.3482801317146154E-2</v>
      </c>
      <c r="H80" s="173">
        <f>'monthly price-series'!AD81-'monthly price-series'!$Z81</f>
        <v>2.559282687118343E-2</v>
      </c>
      <c r="I80" s="173">
        <f>'monthly price-series'!AE81-'monthly price-series'!$Z81</f>
        <v>2.6320635730975418E-2</v>
      </c>
      <c r="J80" s="173">
        <f>'monthly price-series'!AF81-'monthly price-series'!$Z81</f>
        <v>3.9774261054464147E-2</v>
      </c>
      <c r="K80" s="173">
        <f>'monthly price-series'!AG81-'monthly price-series'!$Z81</f>
        <v>2.3294520624536744E-2</v>
      </c>
      <c r="L80" s="173">
        <f>'monthly price-series'!AH81-'monthly price-series'!$Z81</f>
        <v>4.5818633982237095E-2</v>
      </c>
      <c r="M80" s="173">
        <f>'monthly price-series'!AI81-'monthly price-series'!$Z81</f>
        <v>2.681501236396662E-2</v>
      </c>
      <c r="N80" s="173">
        <f>'monthly price-series'!AJ81-'monthly price-series'!$Z81</f>
        <v>2.9374717398775469E-2</v>
      </c>
      <c r="O80" s="173">
        <f>'monthly price-series'!AK81-'monthly price-series'!$Z81</f>
        <v>3.7964815370518656E-2</v>
      </c>
      <c r="P80" s="173">
        <f>'monthly price-series'!AL81-'monthly price-series'!$Z81</f>
        <v>3.8297604738325358E-2</v>
      </c>
      <c r="Q80" s="173">
        <f>'monthly price-series'!AM81-'monthly price-series'!$Z81</f>
        <v>3.0744198425271652E-2</v>
      </c>
      <c r="R80" s="173">
        <f>'monthly price-series'!AN81-'monthly price-series'!$Z81</f>
        <v>2.4912034846746624E-2</v>
      </c>
      <c r="S80" s="173">
        <f>'monthly price-series'!AO81-'monthly price-series'!$Z81</f>
        <v>2.0286710139112436E-2</v>
      </c>
      <c r="T80" s="173">
        <f>'monthly price-series'!AP81-'monthly price-series'!$Z81</f>
        <v>1.7815368180079921E-2</v>
      </c>
      <c r="U80" s="173">
        <f>'monthly price-series'!AQ81-'monthly price-series'!$Z81</f>
        <v>1.2147460873148209E-2</v>
      </c>
    </row>
    <row r="81" spans="1:21" ht="15">
      <c r="A81" s="170">
        <v>38107</v>
      </c>
      <c r="B81" s="171"/>
      <c r="C81" s="172"/>
      <c r="D81" s="182"/>
      <c r="E81" s="173">
        <f>'monthly price-series'!AA82-'monthly price-series'!$Z82</f>
        <v>1.655538851031595E-2</v>
      </c>
      <c r="F81" s="173">
        <f>'monthly price-series'!AB82-'monthly price-series'!$Z82</f>
        <v>1.655538851031595E-2</v>
      </c>
      <c r="G81" s="173">
        <f>'monthly price-series'!AC82-'monthly price-series'!$Z82</f>
        <v>3.0043362017329815E-2</v>
      </c>
      <c r="H81" s="173">
        <f>'monthly price-series'!AD82-'monthly price-series'!$Z82</f>
        <v>1.8747932997787934E-2</v>
      </c>
      <c r="I81" s="173">
        <f>'monthly price-series'!AE82-'monthly price-series'!$Z82</f>
        <v>6.4608633135529447E-3</v>
      </c>
      <c r="J81" s="173">
        <f>'monthly price-series'!AF82-'monthly price-series'!$Z82</f>
        <v>-3.1389919776513543E-2</v>
      </c>
      <c r="K81" s="173">
        <f>'monthly price-series'!AG82-'monthly price-series'!$Z82</f>
        <v>5.9105089395565958E-3</v>
      </c>
      <c r="L81" s="173">
        <f>'monthly price-series'!AH82-'monthly price-series'!$Z82</f>
        <v>-4.2828258944236162E-2</v>
      </c>
      <c r="M81" s="173">
        <f>'monthly price-series'!AI82-'monthly price-series'!$Z82</f>
        <v>-1.5651623354197258E-2</v>
      </c>
      <c r="N81" s="173">
        <f>'monthly price-series'!AJ82-'monthly price-series'!$Z82</f>
        <v>6.5462683298642965E-3</v>
      </c>
      <c r="O81" s="173">
        <f>'monthly price-series'!AK82-'monthly price-series'!$Z82</f>
        <v>-5.5171538157908467E-3</v>
      </c>
      <c r="P81" s="173">
        <f>'monthly price-series'!AL82-'monthly price-series'!$Z82</f>
        <v>5.5871296307764044E-2</v>
      </c>
      <c r="Q81" s="173">
        <f>'monthly price-series'!AM82-'monthly price-series'!$Z82</f>
        <v>2.2130274068665346E-2</v>
      </c>
      <c r="R81" s="173">
        <f>'monthly price-series'!AN82-'monthly price-series'!$Z82</f>
        <v>-1.6821820392242386E-2</v>
      </c>
      <c r="S81" s="173">
        <f>'monthly price-series'!AO82-'monthly price-series'!$Z82</f>
        <v>-2.1546438785678759E-2</v>
      </c>
      <c r="T81" s="173">
        <f>'monthly price-series'!AP82-'monthly price-series'!$Z82</f>
        <v>2.1151294109093832E-4</v>
      </c>
      <c r="U81" s="173">
        <f>'monthly price-series'!AQ82-'monthly price-series'!$Z82</f>
        <v>2.8312786826441255E-2</v>
      </c>
    </row>
    <row r="82" spans="1:21" ht="15">
      <c r="A82" s="170">
        <v>38138</v>
      </c>
      <c r="B82" s="171"/>
      <c r="C82" s="172"/>
      <c r="D82" s="182"/>
      <c r="E82" s="173">
        <f>'monthly price-series'!AA83-'monthly price-series'!$Z83</f>
        <v>4.6743879695167849E-3</v>
      </c>
      <c r="F82" s="173">
        <f>'monthly price-series'!AB83-'monthly price-series'!$Z83</f>
        <v>4.6743879695167849E-3</v>
      </c>
      <c r="G82" s="173">
        <f>'monthly price-series'!AC83-'monthly price-series'!$Z83</f>
        <v>8.408359836639144E-3</v>
      </c>
      <c r="H82" s="173">
        <f>'monthly price-series'!AD83-'monthly price-series'!$Z83</f>
        <v>-3.1789358674907175E-2</v>
      </c>
      <c r="I82" s="173">
        <f>'monthly price-series'!AE83-'monthly price-series'!$Z83</f>
        <v>-3.412583034722376E-2</v>
      </c>
      <c r="J82" s="173">
        <f>'monthly price-series'!AF83-'monthly price-series'!$Z83</f>
        <v>-2.9706338389489127E-2</v>
      </c>
      <c r="K82" s="173">
        <f>'monthly price-series'!AG83-'monthly price-series'!$Z83</f>
        <v>-1.6929701998015488E-2</v>
      </c>
      <c r="L82" s="173">
        <f>'monthly price-series'!AH83-'monthly price-series'!$Z83</f>
        <v>-5.4851778722006805E-2</v>
      </c>
      <c r="M82" s="173">
        <f>'monthly price-series'!AI83-'monthly price-series'!$Z83</f>
        <v>-5.0466749620291015E-3</v>
      </c>
      <c r="N82" s="173">
        <f>'monthly price-series'!AJ83-'monthly price-series'!$Z83</f>
        <v>-5.1417777162793728E-3</v>
      </c>
      <c r="O82" s="173">
        <f>'monthly price-series'!AK83-'monthly price-series'!$Z83</f>
        <v>-4.2752243155543129E-3</v>
      </c>
      <c r="P82" s="173">
        <f>'monthly price-series'!AL83-'monthly price-series'!$Z83</f>
        <v>2.7930586961439397E-2</v>
      </c>
      <c r="Q82" s="173">
        <f>'monthly price-series'!AM83-'monthly price-series'!$Z83</f>
        <v>-1.5394344359906045E-2</v>
      </c>
      <c r="R82" s="173">
        <f>'monthly price-series'!AN83-'monthly price-series'!$Z83</f>
        <v>-2.8380285636861614E-2</v>
      </c>
      <c r="S82" s="173">
        <f>'monthly price-series'!AO83-'monthly price-series'!$Z83</f>
        <v>-2.8654345196197507E-2</v>
      </c>
      <c r="T82" s="173">
        <f>'monthly price-series'!AP83-'monthly price-series'!$Z83</f>
        <v>-1.7896952303528228E-2</v>
      </c>
      <c r="U82" s="173">
        <f>'monthly price-series'!AQ83-'monthly price-series'!$Z83</f>
        <v>-1.1761473622916841E-2</v>
      </c>
    </row>
    <row r="83" spans="1:21" ht="15">
      <c r="A83" s="170">
        <v>38168</v>
      </c>
      <c r="B83" s="171"/>
      <c r="C83" s="172"/>
      <c r="D83" s="182"/>
      <c r="E83" s="173">
        <f>'monthly price-series'!AA84-'monthly price-series'!$Z84</f>
        <v>-1.9080815021014164E-2</v>
      </c>
      <c r="F83" s="173">
        <f>'monthly price-series'!AB84-'monthly price-series'!$Z84</f>
        <v>-1.9080815021014164E-2</v>
      </c>
      <c r="G83" s="173">
        <f>'monthly price-series'!AC84-'monthly price-series'!$Z84</f>
        <v>-1.7371756161745331E-2</v>
      </c>
      <c r="H83" s="173">
        <f>'monthly price-series'!AD84-'monthly price-series'!$Z84</f>
        <v>2.2790530676325658E-3</v>
      </c>
      <c r="I83" s="173">
        <f>'monthly price-series'!AE84-'monthly price-series'!$Z84</f>
        <v>-5.5068842004148792E-3</v>
      </c>
      <c r="J83" s="173">
        <f>'monthly price-series'!AF84-'monthly price-series'!$Z84</f>
        <v>-6.4692604352759846E-3</v>
      </c>
      <c r="K83" s="173">
        <f>'monthly price-series'!AG84-'monthly price-series'!$Z84</f>
        <v>4.9776863512509505E-3</v>
      </c>
      <c r="L83" s="173">
        <f>'monthly price-series'!AH84-'monthly price-series'!$Z84</f>
        <v>-1.2278071028264465E-2</v>
      </c>
      <c r="M83" s="173">
        <f>'monthly price-series'!AI84-'monthly price-series'!$Z84</f>
        <v>2.2072084056822615E-2</v>
      </c>
      <c r="N83" s="173">
        <f>'monthly price-series'!AJ84-'monthly price-series'!$Z84</f>
        <v>-4.1604854066557145E-3</v>
      </c>
      <c r="O83" s="173">
        <f>'monthly price-series'!AK84-'monthly price-series'!$Z84</f>
        <v>-4.253967816008104E-3</v>
      </c>
      <c r="P83" s="173">
        <f>'monthly price-series'!AL84-'monthly price-series'!$Z84</f>
        <v>-5.2195793075793619E-2</v>
      </c>
      <c r="Q83" s="173">
        <f>'monthly price-series'!AM84-'monthly price-series'!$Z84</f>
        <v>-2.058893501041361E-2</v>
      </c>
      <c r="R83" s="173">
        <f>'monthly price-series'!AN84-'monthly price-series'!$Z84</f>
        <v>-2.2621244994960491E-2</v>
      </c>
      <c r="S83" s="173">
        <f>'monthly price-series'!AO84-'monthly price-series'!$Z84</f>
        <v>-3.9707679983246404E-2</v>
      </c>
      <c r="T83" s="173">
        <f>'monthly price-series'!AP84-'monthly price-series'!$Z84</f>
        <v>-1.7687911661627191E-2</v>
      </c>
      <c r="U83" s="173">
        <f>'monthly price-series'!AQ84-'monthly price-series'!$Z84</f>
        <v>-1.10928781850607E-2</v>
      </c>
    </row>
    <row r="84" spans="1:21" ht="15">
      <c r="A84" s="170">
        <v>38198</v>
      </c>
      <c r="B84" s="171"/>
      <c r="C84" s="172"/>
      <c r="D84" s="182"/>
      <c r="E84" s="173">
        <f>'monthly price-series'!AA85-'monthly price-series'!$Z85</f>
        <v>-3.7729020410889262E-2</v>
      </c>
      <c r="F84" s="173">
        <f>'monthly price-series'!AB85-'monthly price-series'!$Z85</f>
        <v>-3.7729020410889262E-2</v>
      </c>
      <c r="G84" s="173">
        <f>'monthly price-series'!AC85-'monthly price-series'!$Z85</f>
        <v>-4.9018436016049646E-2</v>
      </c>
      <c r="H84" s="173">
        <f>'monthly price-series'!AD85-'monthly price-series'!$Z85</f>
        <v>-1.5725856789861804E-2</v>
      </c>
      <c r="I84" s="173">
        <f>'monthly price-series'!AE85-'monthly price-series'!$Z85</f>
        <v>-9.7193978790565752E-3</v>
      </c>
      <c r="J84" s="173">
        <f>'monthly price-series'!AF85-'monthly price-series'!$Z85</f>
        <v>-1.4398042350339049E-4</v>
      </c>
      <c r="K84" s="173">
        <f>'monthly price-series'!AG85-'monthly price-series'!$Z85</f>
        <v>-5.4756515311656283E-2</v>
      </c>
      <c r="L84" s="173">
        <f>'monthly price-series'!AH85-'monthly price-series'!$Z85</f>
        <v>-3.1303283065648224E-2</v>
      </c>
      <c r="M84" s="173">
        <f>'monthly price-series'!AI85-'monthly price-series'!$Z85</f>
        <v>-7.7047326252301068E-2</v>
      </c>
      <c r="N84" s="173">
        <f>'monthly price-series'!AJ85-'monthly price-series'!$Z85</f>
        <v>-1.5753693378725234E-2</v>
      </c>
      <c r="O84" s="173">
        <f>'monthly price-series'!AK85-'monthly price-series'!$Z85</f>
        <v>-1.4392034874573148E-2</v>
      </c>
      <c r="P84" s="173">
        <f>'monthly price-series'!AL85-'monthly price-series'!$Z85</f>
        <v>6.3206037737526297E-2</v>
      </c>
      <c r="Q84" s="173">
        <f>'monthly price-series'!AM85-'monthly price-series'!$Z85</f>
        <v>-3.0881031678153703E-2</v>
      </c>
      <c r="R84" s="173">
        <f>'monthly price-series'!AN85-'monthly price-series'!$Z85</f>
        <v>-3.1872915351330959E-2</v>
      </c>
      <c r="S84" s="173">
        <f>'monthly price-series'!AO85-'monthly price-series'!$Z85</f>
        <v>-3.1659377851358923E-2</v>
      </c>
      <c r="T84" s="173">
        <f>'monthly price-series'!AP85-'monthly price-series'!$Z85</f>
        <v>-2.6659582017997733E-2</v>
      </c>
      <c r="U84" s="173">
        <f>'monthly price-series'!AQ85-'monthly price-series'!$Z85</f>
        <v>-1.8204533397239694E-2</v>
      </c>
    </row>
    <row r="85" spans="1:21" ht="15">
      <c r="A85" s="170">
        <v>38230</v>
      </c>
      <c r="B85" s="171"/>
      <c r="C85" s="172"/>
      <c r="D85" s="182"/>
      <c r="E85" s="173">
        <f>'monthly price-series'!AA86-'monthly price-series'!$Z86</f>
        <v>-1.1835121807946315E-2</v>
      </c>
      <c r="F85" s="173">
        <f>'monthly price-series'!AB86-'monthly price-series'!$Z86</f>
        <v>-1.1835121807946315E-2</v>
      </c>
      <c r="G85" s="173">
        <f>'monthly price-series'!AC86-'monthly price-series'!$Z86</f>
        <v>-1.4581604015132086E-2</v>
      </c>
      <c r="H85" s="173">
        <f>'monthly price-series'!AD86-'monthly price-series'!$Z86</f>
        <v>9.1384437167698063E-3</v>
      </c>
      <c r="I85" s="173">
        <f>'monthly price-series'!AE86-'monthly price-series'!$Z86</f>
        <v>8.8096131205053149E-3</v>
      </c>
      <c r="J85" s="173">
        <f>'monthly price-series'!AF86-'monthly price-series'!$Z86</f>
        <v>1.9458197467965718E-2</v>
      </c>
      <c r="K85" s="173">
        <f>'monthly price-series'!AG86-'monthly price-series'!$Z86</f>
        <v>-1.2395135170099989E-2</v>
      </c>
      <c r="L85" s="173">
        <f>'monthly price-series'!AH86-'monthly price-series'!$Z86</f>
        <v>1.7288893139428798E-2</v>
      </c>
      <c r="M85" s="173">
        <f>'monthly price-series'!AI86-'monthly price-series'!$Z86</f>
        <v>-1.4262091323013145E-2</v>
      </c>
      <c r="N85" s="173">
        <f>'monthly price-series'!AJ86-'monthly price-series'!$Z86</f>
        <v>-4.0793307527128321E-4</v>
      </c>
      <c r="O85" s="173">
        <f>'monthly price-series'!AK86-'monthly price-series'!$Z86</f>
        <v>5.45601608364513E-3</v>
      </c>
      <c r="P85" s="173">
        <f>'monthly price-series'!AL86-'monthly price-series'!$Z86</f>
        <v>-1.868857384503976E-2</v>
      </c>
      <c r="Q85" s="173">
        <f>'monthly price-series'!AM86-'monthly price-series'!$Z86</f>
        <v>-8.4913210148204153E-3</v>
      </c>
      <c r="R85" s="173">
        <f>'monthly price-series'!AN86-'monthly price-series'!$Z86</f>
        <v>-1.5655675101014066E-2</v>
      </c>
      <c r="S85" s="173">
        <f>'monthly price-series'!AO86-'monthly price-series'!$Z86</f>
        <v>-1.9224736937828606E-2</v>
      </c>
      <c r="T85" s="173">
        <f>'monthly price-series'!AP86-'monthly price-series'!$Z86</f>
        <v>-1.5492341767680703E-2</v>
      </c>
      <c r="U85" s="173">
        <f>'monthly price-series'!AQ86-'monthly price-series'!$Z86</f>
        <v>-1.4081414582736335E-2</v>
      </c>
    </row>
    <row r="86" spans="1:21" ht="15">
      <c r="A86" s="170">
        <v>38260</v>
      </c>
      <c r="B86" s="171"/>
      <c r="C86" s="172"/>
      <c r="D86" s="182"/>
      <c r="E86" s="173">
        <f>'monthly price-series'!AA87-'monthly price-series'!$Z87</f>
        <v>-1.2091867237217294E-3</v>
      </c>
      <c r="F86" s="173">
        <f>'monthly price-series'!AB87-'monthly price-series'!$Z87</f>
        <v>-1.2091867237217294E-3</v>
      </c>
      <c r="G86" s="173">
        <f>'monthly price-series'!AC87-'monthly price-series'!$Z87</f>
        <v>1.3846610333356216E-2</v>
      </c>
      <c r="H86" s="173">
        <f>'monthly price-series'!AD87-'monthly price-series'!$Z87</f>
        <v>-5.1341107781804202E-5</v>
      </c>
      <c r="I86" s="173">
        <f>'monthly price-series'!AE87-'monthly price-series'!$Z87</f>
        <v>-3.3788061914146079E-3</v>
      </c>
      <c r="J86" s="173">
        <f>'monthly price-series'!AF87-'monthly price-series'!$Z87</f>
        <v>3.0263104932205034E-3</v>
      </c>
      <c r="K86" s="173">
        <f>'monthly price-series'!AG87-'monthly price-series'!$Z87</f>
        <v>-4.2282877265732467E-3</v>
      </c>
      <c r="L86" s="173">
        <f>'monthly price-series'!AH87-'monthly price-series'!$Z87</f>
        <v>2.0135393910745564E-2</v>
      </c>
      <c r="M86" s="173">
        <f>'monthly price-series'!AI87-'monthly price-series'!$Z87</f>
        <v>2.6186466881786233E-2</v>
      </c>
      <c r="N86" s="173">
        <f>'monthly price-series'!AJ87-'monthly price-series'!$Z87</f>
        <v>-1.1301741782823244E-2</v>
      </c>
      <c r="O86" s="173">
        <f>'monthly price-series'!AK87-'monthly price-series'!$Z87</f>
        <v>-1.9994978623809473E-2</v>
      </c>
      <c r="P86" s="173">
        <f>'monthly price-series'!AL87-'monthly price-series'!$Z87</f>
        <v>0.10631775833852472</v>
      </c>
      <c r="Q86" s="173">
        <f>'monthly price-series'!AM87-'monthly price-series'!$Z87</f>
        <v>-1.7749845517672509E-2</v>
      </c>
      <c r="R86" s="173">
        <f>'monthly price-series'!AN87-'monthly price-series'!$Z87</f>
        <v>-1.1862073162714846E-2</v>
      </c>
      <c r="S86" s="173">
        <f>'monthly price-series'!AO87-'monthly price-series'!$Z87</f>
        <v>-6.0683653273189125E-3</v>
      </c>
      <c r="T86" s="173">
        <f>'monthly price-series'!AP87-'monthly price-series'!$Z87</f>
        <v>-1.2248739829381669E-2</v>
      </c>
      <c r="U86" s="173">
        <f>'monthly price-series'!AQ87-'monthly price-series'!$Z87</f>
        <v>-2.4694718063366317E-2</v>
      </c>
    </row>
    <row r="87" spans="1:21" ht="15">
      <c r="A87" s="170">
        <v>38289</v>
      </c>
      <c r="B87" s="171"/>
      <c r="C87" s="172"/>
      <c r="D87" s="182"/>
      <c r="E87" s="173">
        <f>'monthly price-series'!AA88-'monthly price-series'!$Z88</f>
        <v>-4.125569923724863E-2</v>
      </c>
      <c r="F87" s="173">
        <f>'monthly price-series'!AB88-'monthly price-series'!$Z88</f>
        <v>-4.125569923724863E-2</v>
      </c>
      <c r="G87" s="173">
        <f>'monthly price-series'!AC88-'monthly price-series'!$Z88</f>
        <v>-3.6047108350841239E-2</v>
      </c>
      <c r="H87" s="173">
        <f>'monthly price-series'!AD88-'monthly price-series'!$Z88</f>
        <v>-1.2918715136735126E-2</v>
      </c>
      <c r="I87" s="173">
        <f>'monthly price-series'!AE88-'monthly price-series'!$Z88</f>
        <v>-1.0259556196290768E-2</v>
      </c>
      <c r="J87" s="173">
        <f>'monthly price-series'!AF88-'monthly price-series'!$Z88</f>
        <v>-7.0752190669027201E-3</v>
      </c>
      <c r="K87" s="173">
        <f>'monthly price-series'!AG88-'monthly price-series'!$Z88</f>
        <v>-1.6769026756465681E-2</v>
      </c>
      <c r="L87" s="173">
        <f>'monthly price-series'!AH88-'monthly price-series'!$Z88</f>
        <v>-3.3179556384268338E-2</v>
      </c>
      <c r="M87" s="173">
        <f>'monthly price-series'!AI88-'monthly price-series'!$Z88</f>
        <v>-1.097380796432005E-2</v>
      </c>
      <c r="N87" s="173">
        <f>'monthly price-series'!AJ88-'monthly price-series'!$Z88</f>
        <v>-2.1822569577943957E-2</v>
      </c>
      <c r="O87" s="173">
        <f>'monthly price-series'!AK88-'monthly price-series'!$Z88</f>
        <v>-2.3212563749349938E-2</v>
      </c>
      <c r="P87" s="173">
        <f>'monthly price-series'!AL88-'monthly price-series'!$Z88</f>
        <v>1.2938264918197103E-2</v>
      </c>
      <c r="Q87" s="173">
        <f>'monthly price-series'!AM88-'monthly price-series'!$Z88</f>
        <v>-2.6329000268866753E-2</v>
      </c>
      <c r="R87" s="173">
        <f>'monthly price-series'!AN88-'monthly price-series'!$Z88</f>
        <v>-2.2424271491347215E-2</v>
      </c>
      <c r="S87" s="173">
        <f>'monthly price-series'!AO88-'monthly price-series'!$Z88</f>
        <v>-4.4436277328642887E-3</v>
      </c>
      <c r="T87" s="173">
        <f>'monthly price-series'!AP88-'monthly price-series'!$Z88</f>
        <v>-3.0780938158013863E-2</v>
      </c>
      <c r="U87" s="173">
        <f>'monthly price-series'!AQ88-'monthly price-series'!$Z88</f>
        <v>-1.6103335824663861E-2</v>
      </c>
    </row>
    <row r="88" spans="1:21" ht="15">
      <c r="A88" s="170">
        <v>38321</v>
      </c>
      <c r="B88" s="171"/>
      <c r="C88" s="172"/>
      <c r="D88" s="182"/>
      <c r="E88" s="173">
        <f>'monthly price-series'!AA89-'monthly price-series'!$Z89</f>
        <v>-2.6900105898691191E-2</v>
      </c>
      <c r="F88" s="173">
        <f>'monthly price-series'!AB89-'monthly price-series'!$Z89</f>
        <v>-2.6900105898691191E-2</v>
      </c>
      <c r="G88" s="173">
        <f>'monthly price-series'!AC89-'monthly price-series'!$Z89</f>
        <v>-2.0599353963537383E-2</v>
      </c>
      <c r="H88" s="173">
        <f>'monthly price-series'!AD89-'monthly price-series'!$Z89</f>
        <v>-1.6664320004329894E-3</v>
      </c>
      <c r="I88" s="173">
        <f>'monthly price-series'!AE89-'monthly price-series'!$Z89</f>
        <v>-1.721534703051357E-2</v>
      </c>
      <c r="J88" s="173">
        <f>'monthly price-series'!AF89-'monthly price-series'!$Z89</f>
        <v>-4.5764174923898469E-3</v>
      </c>
      <c r="K88" s="173">
        <f>'monthly price-series'!AG89-'monthly price-series'!$Z89</f>
        <v>1.6494466572325627E-2</v>
      </c>
      <c r="L88" s="173">
        <f>'monthly price-series'!AH89-'monthly price-series'!$Z89</f>
        <v>2.9344190276252725E-2</v>
      </c>
      <c r="M88" s="173">
        <f>'monthly price-series'!AI89-'monthly price-series'!$Z89</f>
        <v>5.4730130802575175E-2</v>
      </c>
      <c r="N88" s="173">
        <f>'monthly price-series'!AJ89-'monthly price-series'!$Z89</f>
        <v>9.2230911974902283E-4</v>
      </c>
      <c r="O88" s="173">
        <f>'monthly price-series'!AK89-'monthly price-series'!$Z89</f>
        <v>-1.4947104987866427E-2</v>
      </c>
      <c r="P88" s="173">
        <f>'monthly price-series'!AL89-'monthly price-series'!$Z89</f>
        <v>-4.4161294468414075E-2</v>
      </c>
      <c r="Q88" s="173">
        <f>'monthly price-series'!AM89-'monthly price-series'!$Z89</f>
        <v>-1.9272148263536425E-2</v>
      </c>
      <c r="R88" s="173">
        <f>'monthly price-series'!AN89-'monthly price-series'!$Z89</f>
        <v>9.8460484511026999E-4</v>
      </c>
      <c r="S88" s="173">
        <f>'monthly price-series'!AO89-'monthly price-series'!$Z89</f>
        <v>8.3588461386253608E-3</v>
      </c>
      <c r="T88" s="173">
        <f>'monthly price-series'!AP89-'monthly price-series'!$Z89</f>
        <v>-1.3902061821556351E-2</v>
      </c>
      <c r="U88" s="173">
        <f>'monthly price-series'!AQ89-'monthly price-series'!$Z89</f>
        <v>-1.2492229433091992E-2</v>
      </c>
    </row>
    <row r="89" spans="1:21" ht="15">
      <c r="A89" s="170">
        <v>38352</v>
      </c>
      <c r="B89" s="171"/>
      <c r="C89" s="172"/>
      <c r="D89" s="182"/>
      <c r="E89" s="173">
        <f>'monthly price-series'!AA90-'monthly price-series'!$Z90</f>
        <v>-2.4976390147346691E-2</v>
      </c>
      <c r="F89" s="173">
        <f>'monthly price-series'!AB90-'monthly price-series'!$Z90</f>
        <v>-2.4976390147346691E-2</v>
      </c>
      <c r="G89" s="173">
        <f>'monthly price-series'!AC90-'monthly price-series'!$Z90</f>
        <v>-2.824604982902118E-2</v>
      </c>
      <c r="H89" s="173">
        <f>'monthly price-series'!AD90-'monthly price-series'!$Z90</f>
        <v>-2.3390488803373022E-2</v>
      </c>
      <c r="I89" s="173">
        <f>'monthly price-series'!AE90-'monthly price-series'!$Z90</f>
        <v>-2.6522678680207096E-2</v>
      </c>
      <c r="J89" s="173">
        <f>'monthly price-series'!AF90-'monthly price-series'!$Z90</f>
        <v>-8.9379078177626928E-3</v>
      </c>
      <c r="K89" s="173">
        <f>'monthly price-series'!AG90-'monthly price-series'!$Z90</f>
        <v>-8.8027186046579393E-3</v>
      </c>
      <c r="L89" s="173">
        <f>'monthly price-series'!AH90-'monthly price-series'!$Z90</f>
        <v>-1.1797952780284247E-2</v>
      </c>
      <c r="M89" s="173">
        <f>'monthly price-series'!AI90-'monthly price-series'!$Z90</f>
        <v>-5.7810824210471484E-3</v>
      </c>
      <c r="N89" s="173">
        <f>'monthly price-series'!AJ90-'monthly price-series'!$Z90</f>
        <v>-1.4603752073869873E-2</v>
      </c>
      <c r="O89" s="173">
        <f>'monthly price-series'!AK90-'monthly price-series'!$Z90</f>
        <v>-2.2743683150836035E-2</v>
      </c>
      <c r="P89" s="173">
        <f>'monthly price-series'!AL90-'monthly price-series'!$Z90</f>
        <v>-0.11542978954522118</v>
      </c>
      <c r="Q89" s="173">
        <f>'monthly price-series'!AM90-'monthly price-series'!$Z90</f>
        <v>-3.3174978978779128E-2</v>
      </c>
      <c r="R89" s="173">
        <f>'monthly price-series'!AN90-'monthly price-series'!$Z90</f>
        <v>-3.5758346496004852E-2</v>
      </c>
      <c r="S89" s="173">
        <f>'monthly price-series'!AO90-'monthly price-series'!$Z90</f>
        <v>-4.252830332507835E-2</v>
      </c>
      <c r="T89" s="173">
        <f>'monthly price-series'!AP90-'monthly price-series'!$Z90</f>
        <v>-3.7485013162671728E-2</v>
      </c>
      <c r="U89" s="173">
        <f>'monthly price-series'!AQ90-'monthly price-series'!$Z90</f>
        <v>-3.2391316482517613E-2</v>
      </c>
    </row>
    <row r="90" spans="1:21" ht="15">
      <c r="A90" s="170">
        <v>38383</v>
      </c>
      <c r="B90" s="171"/>
      <c r="C90" s="172"/>
      <c r="D90" s="182"/>
      <c r="E90" s="173">
        <f>'monthly price-series'!AA91-'monthly price-series'!$Z91</f>
        <v>2.6965225281125306E-2</v>
      </c>
      <c r="F90" s="173">
        <f>'monthly price-series'!AB91-'monthly price-series'!$Z91</f>
        <v>2.6965225281125306E-2</v>
      </c>
      <c r="G90" s="173">
        <f>'monthly price-series'!AC91-'monthly price-series'!$Z91</f>
        <v>2.9050851218658462E-2</v>
      </c>
      <c r="H90" s="173">
        <f>'monthly price-series'!AD91-'monthly price-series'!$Z91</f>
        <v>2.6444238938567663E-2</v>
      </c>
      <c r="I90" s="173">
        <f>'monthly price-series'!AE91-'monthly price-series'!$Z91</f>
        <v>2.3659924516667631E-2</v>
      </c>
      <c r="J90" s="173">
        <f>'monthly price-series'!AF91-'monthly price-series'!$Z91</f>
        <v>2.7207097299829591E-2</v>
      </c>
      <c r="K90" s="173">
        <f>'monthly price-series'!AG91-'monthly price-series'!$Z91</f>
        <v>2.0170600399553415E-2</v>
      </c>
      <c r="L90" s="173">
        <f>'monthly price-series'!AH91-'monthly price-series'!$Z91</f>
        <v>6.4485339858920951E-2</v>
      </c>
      <c r="M90" s="173">
        <f>'monthly price-series'!AI91-'monthly price-series'!$Z91</f>
        <v>9.6918709127177555E-3</v>
      </c>
      <c r="N90" s="173">
        <f>'monthly price-series'!AJ91-'monthly price-series'!$Z91</f>
        <v>3.2546048873212947E-2</v>
      </c>
      <c r="O90" s="173">
        <f>'monthly price-series'!AK91-'monthly price-series'!$Z91</f>
        <v>2.8143600607406515E-2</v>
      </c>
      <c r="P90" s="173">
        <f>'monthly price-series'!AL91-'monthly price-series'!$Z91</f>
        <v>0.10273490570783966</v>
      </c>
      <c r="Q90" s="173">
        <f>'monthly price-series'!AM91-'monthly price-series'!$Z91</f>
        <v>4.0655513938061598E-2</v>
      </c>
      <c r="R90" s="173">
        <f>'monthly price-series'!AN91-'monthly price-series'!$Z91</f>
        <v>1.38142408408642E-2</v>
      </c>
      <c r="S90" s="173">
        <f>'monthly price-series'!AO91-'monthly price-series'!$Z91</f>
        <v>-7.4891711871908316E-3</v>
      </c>
      <c r="T90" s="173">
        <f>'monthly price-series'!AP91-'monthly price-series'!$Z91</f>
        <v>2.601757417419746E-2</v>
      </c>
      <c r="U90" s="173">
        <f>'monthly price-series'!AQ91-'monthly price-series'!$Z91</f>
        <v>2.3828206018368492E-2</v>
      </c>
    </row>
    <row r="91" spans="1:21" ht="15">
      <c r="A91" s="170">
        <v>38411</v>
      </c>
      <c r="B91" s="171"/>
      <c r="C91" s="172"/>
      <c r="D91" s="182"/>
      <c r="E91" s="173">
        <f>'monthly price-series'!AA92-'monthly price-series'!$Z92</f>
        <v>-2.6279565243484768E-3</v>
      </c>
      <c r="F91" s="173">
        <f>'monthly price-series'!AB92-'monthly price-series'!$Z92</f>
        <v>-2.6279565243484768E-3</v>
      </c>
      <c r="G91" s="173">
        <f>'monthly price-series'!AC92-'monthly price-series'!$Z92</f>
        <v>-5.2419568912628577E-3</v>
      </c>
      <c r="H91" s="173">
        <f>'monthly price-series'!AD92-'monthly price-series'!$Z92</f>
        <v>-1.2497393012647594E-3</v>
      </c>
      <c r="I91" s="173">
        <f>'monthly price-series'!AE92-'monthly price-series'!$Z92</f>
        <v>-2.4470862602583212E-3</v>
      </c>
      <c r="J91" s="173">
        <f>'monthly price-series'!AF92-'monthly price-series'!$Z92</f>
        <v>-1.4206930536689658E-3</v>
      </c>
      <c r="K91" s="173">
        <f>'monthly price-series'!AG92-'monthly price-series'!$Z92</f>
        <v>8.7713645605753017E-3</v>
      </c>
      <c r="L91" s="173">
        <f>'monthly price-series'!AH92-'monthly price-series'!$Z92</f>
        <v>5.4134158705744631E-2</v>
      </c>
      <c r="M91" s="173">
        <f>'monthly price-series'!AI92-'monthly price-series'!$Z92</f>
        <v>9.3777604681213773E-3</v>
      </c>
      <c r="N91" s="173">
        <f>'monthly price-series'!AJ92-'monthly price-series'!$Z92</f>
        <v>-9.5565163335243099E-3</v>
      </c>
      <c r="O91" s="173">
        <f>'monthly price-series'!AK92-'monthly price-series'!$Z92</f>
        <v>-1.1537157624508215E-2</v>
      </c>
      <c r="P91" s="173">
        <f>'monthly price-series'!AL92-'monthly price-series'!$Z92</f>
        <v>5.6306254431626193E-2</v>
      </c>
      <c r="Q91" s="173">
        <f>'monthly price-series'!AM92-'monthly price-series'!$Z92</f>
        <v>-3.9197956539042886E-3</v>
      </c>
      <c r="R91" s="173">
        <f>'monthly price-series'!AN92-'monthly price-series'!$Z92</f>
        <v>-1.3247161937199829E-3</v>
      </c>
      <c r="S91" s="173">
        <f>'monthly price-series'!AO92-'monthly price-series'!$Z92</f>
        <v>-1.6555133398184492E-2</v>
      </c>
      <c r="T91" s="173">
        <f>'monthly price-series'!AP92-'monthly price-series'!$Z92</f>
        <v>-7.6913828603869753E-3</v>
      </c>
      <c r="U91" s="173">
        <f>'monthly price-series'!AQ92-'monthly price-series'!$Z92</f>
        <v>-6.9503517329239858E-3</v>
      </c>
    </row>
    <row r="92" spans="1:21" ht="15">
      <c r="A92" s="170">
        <v>38442</v>
      </c>
      <c r="B92" s="171"/>
      <c r="C92" s="172"/>
      <c r="D92" s="182"/>
      <c r="E92" s="173">
        <f>'monthly price-series'!AA93-'monthly price-series'!$Z93</f>
        <v>-1.30017418241354E-2</v>
      </c>
      <c r="F92" s="173">
        <f>'monthly price-series'!AB93-'monthly price-series'!$Z93</f>
        <v>-1.30017418241354E-2</v>
      </c>
      <c r="G92" s="173">
        <f>'monthly price-series'!AC93-'monthly price-series'!$Z93</f>
        <v>-1.4518284143899137E-2</v>
      </c>
      <c r="H92" s="173">
        <f>'monthly price-series'!AD93-'monthly price-series'!$Z93</f>
        <v>-4.1249203238431925E-2</v>
      </c>
      <c r="I92" s="173">
        <f>'monthly price-series'!AE93-'monthly price-series'!$Z93</f>
        <v>-5.0095133043597445E-2</v>
      </c>
      <c r="J92" s="173">
        <f>'monthly price-series'!AF93-'monthly price-series'!$Z93</f>
        <v>-5.093594518910529E-2</v>
      </c>
      <c r="K92" s="173">
        <f>'monthly price-series'!AG93-'monthly price-series'!$Z93</f>
        <v>-3.3514530858299037E-2</v>
      </c>
      <c r="L92" s="173">
        <f>'monthly price-series'!AH93-'monthly price-series'!$Z93</f>
        <v>-6.8783548786665011E-2</v>
      </c>
      <c r="M92" s="173">
        <f>'monthly price-series'!AI93-'monthly price-series'!$Z93</f>
        <v>-4.2425926278902522E-2</v>
      </c>
      <c r="N92" s="173">
        <f>'monthly price-series'!AJ93-'monthly price-series'!$Z93</f>
        <v>-3.0361008201176081E-2</v>
      </c>
      <c r="O92" s="173">
        <f>'monthly price-series'!AK93-'monthly price-series'!$Z93</f>
        <v>-2.2816568484376947E-2</v>
      </c>
      <c r="P92" s="173">
        <f>'monthly price-series'!AL93-'monthly price-series'!$Z93</f>
        <v>5.8635254199369068E-2</v>
      </c>
      <c r="Q92" s="173">
        <f>'monthly price-series'!AM93-'monthly price-series'!$Z93</f>
        <v>-2.1342546937038239E-2</v>
      </c>
      <c r="R92" s="173">
        <f>'monthly price-series'!AN93-'monthly price-series'!$Z93</f>
        <v>-3.2636593746644467E-2</v>
      </c>
      <c r="S92" s="173">
        <f>'monthly price-series'!AO93-'monthly price-series'!$Z93</f>
        <v>-2.6055115620996709E-2</v>
      </c>
      <c r="T92" s="173">
        <f>'monthly price-series'!AP93-'monthly price-series'!$Z93</f>
        <v>-2.5583260413311097E-2</v>
      </c>
      <c r="U92" s="173">
        <f>'monthly price-series'!AQ93-'monthly price-series'!$Z93</f>
        <v>-2.0558791715781653E-2</v>
      </c>
    </row>
    <row r="93" spans="1:21" ht="15">
      <c r="A93" s="170">
        <v>38471</v>
      </c>
      <c r="B93" s="171"/>
      <c r="C93" s="172"/>
      <c r="D93" s="182"/>
      <c r="E93" s="173">
        <f>'monthly price-series'!AA94-'monthly price-series'!$Z94</f>
        <v>-3.9260420123892747E-2</v>
      </c>
      <c r="F93" s="173">
        <f>'monthly price-series'!AB94-'monthly price-series'!$Z94</f>
        <v>-3.9260420123892747E-2</v>
      </c>
      <c r="G93" s="173">
        <f>'monthly price-series'!AC94-'monthly price-series'!$Z94</f>
        <v>-5.0746161902524983E-2</v>
      </c>
      <c r="H93" s="173">
        <f>'monthly price-series'!AD94-'monthly price-series'!$Z94</f>
        <v>-3.813896488172086E-2</v>
      </c>
      <c r="I93" s="173">
        <f>'monthly price-series'!AE94-'monthly price-series'!$Z94</f>
        <v>-3.5089514320724574E-2</v>
      </c>
      <c r="J93" s="173">
        <f>'monthly price-series'!AF94-'monthly price-series'!$Z94</f>
        <v>-2.1256481071096275E-2</v>
      </c>
      <c r="K93" s="173">
        <f>'monthly price-series'!AG94-'monthly price-series'!$Z94</f>
        <v>-4.9189199661800825E-2</v>
      </c>
      <c r="L93" s="173">
        <f>'monthly price-series'!AH94-'monthly price-series'!$Z94</f>
        <v>-4.9033671060422016E-2</v>
      </c>
      <c r="M93" s="173">
        <f>'monthly price-series'!AI94-'monthly price-series'!$Z94</f>
        <v>-7.5309244956669907E-2</v>
      </c>
      <c r="N93" s="173">
        <f>'monthly price-series'!AJ94-'monthly price-series'!$Z94</f>
        <v>-1.4814949910981787E-2</v>
      </c>
      <c r="O93" s="173">
        <f>'monthly price-series'!AK94-'monthly price-series'!$Z94</f>
        <v>-8.1699220035242708E-3</v>
      </c>
      <c r="P93" s="173">
        <f>'monthly price-series'!AL94-'monthly price-series'!$Z94</f>
        <v>-9.7441653234758133E-2</v>
      </c>
      <c r="Q93" s="173">
        <f>'monthly price-series'!AM94-'monthly price-series'!$Z94</f>
        <v>-2.0291518675081568E-2</v>
      </c>
      <c r="R93" s="173">
        <f>'monthly price-series'!AN94-'monthly price-series'!$Z94</f>
        <v>-4.3313893405692604E-2</v>
      </c>
      <c r="S93" s="173">
        <f>'monthly price-series'!AO94-'monthly price-series'!$Z94</f>
        <v>-5.0822012572461606E-2</v>
      </c>
      <c r="T93" s="173">
        <f>'monthly price-series'!AP94-'monthly price-series'!$Z94</f>
        <v>-3.6450560072359244E-2</v>
      </c>
      <c r="U93" s="173">
        <f>'monthly price-series'!AQ94-'monthly price-series'!$Z94</f>
        <v>-3.568574522210579E-2</v>
      </c>
    </row>
    <row r="94" spans="1:21" ht="15">
      <c r="A94" s="170">
        <v>38503</v>
      </c>
      <c r="B94" s="171"/>
      <c r="C94" s="172"/>
      <c r="D94" s="182"/>
      <c r="E94" s="173">
        <f>'monthly price-series'!AA95-'monthly price-series'!$Z95</f>
        <v>-3.0444434553998465E-2</v>
      </c>
      <c r="F94" s="173">
        <f>'monthly price-series'!AB95-'monthly price-series'!$Z95</f>
        <v>-3.0444434553998465E-2</v>
      </c>
      <c r="G94" s="173">
        <f>'monthly price-series'!AC95-'monthly price-series'!$Z95</f>
        <v>-3.7372515874246615E-2</v>
      </c>
      <c r="H94" s="173">
        <f>'monthly price-series'!AD95-'monthly price-series'!$Z95</f>
        <v>-2.4705056566114755E-2</v>
      </c>
      <c r="I94" s="173">
        <f>'monthly price-series'!AE95-'monthly price-series'!$Z95</f>
        <v>-1.060803289158092E-2</v>
      </c>
      <c r="J94" s="173">
        <f>'monthly price-series'!AF95-'monthly price-series'!$Z95</f>
        <v>-1.060131019791298E-2</v>
      </c>
      <c r="K94" s="173">
        <f>'monthly price-series'!AG95-'monthly price-series'!$Z95</f>
        <v>1.3428648033882169E-2</v>
      </c>
      <c r="L94" s="173">
        <f>'monthly price-series'!AH95-'monthly price-series'!$Z95</f>
        <v>5.0644255656488092E-2</v>
      </c>
      <c r="M94" s="173">
        <f>'monthly price-series'!AI95-'monthly price-series'!$Z95</f>
        <v>3.5816413272638729E-2</v>
      </c>
      <c r="N94" s="173">
        <f>'monthly price-series'!AJ95-'monthly price-series'!$Z95</f>
        <v>5.2590044469232045E-4</v>
      </c>
      <c r="O94" s="173">
        <f>'monthly price-series'!AK95-'monthly price-series'!$Z95</f>
        <v>9.3594046148224447E-3</v>
      </c>
      <c r="P94" s="173">
        <f>'monthly price-series'!AL95-'monthly price-series'!$Z95</f>
        <v>-3.3619085633723525E-2</v>
      </c>
      <c r="Q94" s="173">
        <f>'monthly price-series'!AM95-'monthly price-series'!$Z95</f>
        <v>-3.0874975770174271E-2</v>
      </c>
      <c r="R94" s="173">
        <f>'monthly price-series'!AN95-'monthly price-series'!$Z95</f>
        <v>-2.8918131331181963E-2</v>
      </c>
      <c r="S94" s="173">
        <f>'monthly price-series'!AO95-'monthly price-series'!$Z95</f>
        <v>-9.042642675262471E-3</v>
      </c>
      <c r="T94" s="173">
        <f>'monthly price-series'!AP95-'monthly price-series'!$Z95</f>
        <v>-2.6524797997848772E-2</v>
      </c>
      <c r="U94" s="173">
        <f>'monthly price-series'!AQ95-'monthly price-series'!$Z95</f>
        <v>-4.1408413789856484E-2</v>
      </c>
    </row>
    <row r="95" spans="1:21" ht="15">
      <c r="A95" s="170">
        <v>38533</v>
      </c>
      <c r="B95" s="171"/>
      <c r="C95" s="172"/>
      <c r="D95" s="182"/>
      <c r="E95" s="173">
        <f>'monthly price-series'!AA96-'monthly price-series'!$Z96</f>
        <v>1.4755007786958497E-2</v>
      </c>
      <c r="F95" s="173">
        <f>'monthly price-series'!AB96-'monthly price-series'!$Z96</f>
        <v>1.4755007786958497E-2</v>
      </c>
      <c r="G95" s="173">
        <f>'monthly price-series'!AC96-'monthly price-series'!$Z96</f>
        <v>1.503360060929077E-2</v>
      </c>
      <c r="H95" s="173">
        <f>'monthly price-series'!AD96-'monthly price-series'!$Z96</f>
        <v>3.7870996717399526E-2</v>
      </c>
      <c r="I95" s="173">
        <f>'monthly price-series'!AE96-'monthly price-series'!$Z96</f>
        <v>3.0282607603411591E-2</v>
      </c>
      <c r="J95" s="173">
        <f>'monthly price-series'!AF96-'monthly price-series'!$Z96</f>
        <v>3.3469716999287358E-2</v>
      </c>
      <c r="K95" s="173">
        <f>'monthly price-series'!AG96-'monthly price-series'!$Z96</f>
        <v>3.6312542137999504E-2</v>
      </c>
      <c r="L95" s="173">
        <f>'monthly price-series'!AH96-'monthly price-series'!$Z96</f>
        <v>6.9367459355221206E-2</v>
      </c>
      <c r="M95" s="173">
        <f>'monthly price-series'!AI96-'monthly price-series'!$Z96</f>
        <v>5.5485991224251713E-2</v>
      </c>
      <c r="N95" s="173">
        <f>'monthly price-series'!AJ96-'monthly price-series'!$Z96</f>
        <v>2.4595691795227116E-2</v>
      </c>
      <c r="O95" s="173">
        <f>'monthly price-series'!AK96-'monthly price-series'!$Z96</f>
        <v>3.6057805961179343E-2</v>
      </c>
      <c r="P95" s="173">
        <f>'monthly price-series'!AL96-'monthly price-series'!$Z96</f>
        <v>7.9909137326871119E-2</v>
      </c>
      <c r="Q95" s="173">
        <f>'monthly price-series'!AM96-'monthly price-series'!$Z96</f>
        <v>4.2912521793247657E-3</v>
      </c>
      <c r="R95" s="173">
        <f>'monthly price-series'!AN96-'monthly price-series'!$Z96</f>
        <v>2.1748113705782272E-2</v>
      </c>
      <c r="S95" s="173">
        <f>'monthly price-series'!AO96-'monthly price-series'!$Z96</f>
        <v>3.2949960375899728E-2</v>
      </c>
      <c r="T95" s="173">
        <f>'monthly price-series'!AP96-'monthly price-series'!$Z96</f>
        <v>1.9671447039115698E-2</v>
      </c>
      <c r="U95" s="173">
        <f>'monthly price-series'!AQ96-'monthly price-series'!$Z96</f>
        <v>9.3639922543450552E-3</v>
      </c>
    </row>
    <row r="96" spans="1:21" ht="15">
      <c r="A96" s="170">
        <v>38562</v>
      </c>
      <c r="B96" s="171"/>
      <c r="C96" s="172"/>
      <c r="D96" s="182"/>
      <c r="E96" s="173">
        <f>'monthly price-series'!AA97-'monthly price-series'!$Z97</f>
        <v>-2.5273995608431639E-2</v>
      </c>
      <c r="F96" s="173">
        <f>'monthly price-series'!AB97-'monthly price-series'!$Z97</f>
        <v>-2.5273995608431639E-2</v>
      </c>
      <c r="G96" s="173">
        <f>'monthly price-series'!AC97-'monthly price-series'!$Z97</f>
        <v>-2.3575031652393195E-2</v>
      </c>
      <c r="H96" s="173">
        <f>'monthly price-series'!AD97-'monthly price-series'!$Z97</f>
        <v>-1.7464584295931819E-2</v>
      </c>
      <c r="I96" s="173">
        <f>'monthly price-series'!AE97-'monthly price-series'!$Z97</f>
        <v>-2.0804287494222015E-2</v>
      </c>
      <c r="J96" s="173">
        <f>'monthly price-series'!AF97-'monthly price-series'!$Z97</f>
        <v>-3.1696477050789207E-2</v>
      </c>
      <c r="K96" s="173">
        <f>'monthly price-series'!AG97-'monthly price-series'!$Z97</f>
        <v>3.6050034322221494E-3</v>
      </c>
      <c r="L96" s="173">
        <f>'monthly price-series'!AH97-'monthly price-series'!$Z97</f>
        <v>3.5129097220637867E-2</v>
      </c>
      <c r="M96" s="173">
        <f>'monthly price-series'!AI97-'monthly price-series'!$Z97</f>
        <v>2.6000282961494051E-2</v>
      </c>
      <c r="N96" s="173">
        <f>'monthly price-series'!AJ97-'monthly price-series'!$Z97</f>
        <v>-2.7544585520822052E-2</v>
      </c>
      <c r="O96" s="173">
        <f>'monthly price-series'!AK97-'monthly price-series'!$Z97</f>
        <v>-1.841930555051377E-2</v>
      </c>
      <c r="P96" s="173">
        <f>'monthly price-series'!AL97-'monthly price-series'!$Z97</f>
        <v>1.7055464877533483E-2</v>
      </c>
      <c r="Q96" s="173">
        <f>'monthly price-series'!AM97-'monthly price-series'!$Z97</f>
        <v>-3.3558221682742209E-2</v>
      </c>
      <c r="R96" s="173">
        <f>'monthly price-series'!AN97-'monthly price-series'!$Z97</f>
        <v>-2.8132549131813473E-2</v>
      </c>
      <c r="S96" s="173">
        <f>'monthly price-series'!AO97-'monthly price-series'!$Z97</f>
        <v>-3.8569086899928169E-2</v>
      </c>
      <c r="T96" s="173">
        <f>'monthly price-series'!AP97-'monthly price-series'!$Z97</f>
        <v>-2.7299215798480242E-2</v>
      </c>
      <c r="U96" s="173">
        <f>'monthly price-series'!AQ97-'monthly price-series'!$Z97</f>
        <v>-2.2212645994001284E-2</v>
      </c>
    </row>
    <row r="97" spans="1:21" ht="15">
      <c r="A97" s="170">
        <v>38595</v>
      </c>
      <c r="B97" s="171"/>
      <c r="C97" s="172"/>
      <c r="D97" s="182"/>
      <c r="E97" s="173">
        <f>'monthly price-series'!AA98-'monthly price-series'!$Z98</f>
        <v>1.9432531423046247E-2</v>
      </c>
      <c r="F97" s="173">
        <f>'monthly price-series'!AB98-'monthly price-series'!$Z98</f>
        <v>1.9432531423046247E-2</v>
      </c>
      <c r="G97" s="173">
        <f>'monthly price-series'!AC98-'monthly price-series'!$Z98</f>
        <v>2.5335838500806132E-2</v>
      </c>
      <c r="H97" s="173">
        <f>'monthly price-series'!AD98-'monthly price-series'!$Z98</f>
        <v>1.4788992618517233E-2</v>
      </c>
      <c r="I97" s="173">
        <f>'monthly price-series'!AE98-'monthly price-series'!$Z98</f>
        <v>7.5988633065102486E-3</v>
      </c>
      <c r="J97" s="173">
        <f>'monthly price-series'!AF98-'monthly price-series'!$Z98</f>
        <v>1.8153330188029445E-2</v>
      </c>
      <c r="K97" s="173">
        <f>'monthly price-series'!AG98-'monthly price-series'!$Z98</f>
        <v>2.4378970912082971E-3</v>
      </c>
      <c r="L97" s="173">
        <f>'monthly price-series'!AH98-'monthly price-series'!$Z98</f>
        <v>-5.7934186740347532E-3</v>
      </c>
      <c r="M97" s="173">
        <f>'monthly price-series'!AI98-'monthly price-series'!$Z98</f>
        <v>-4.1478139302240005E-3</v>
      </c>
      <c r="N97" s="173">
        <f>'monthly price-series'!AJ98-'monthly price-series'!$Z98</f>
        <v>1.0203293454136488E-2</v>
      </c>
      <c r="O97" s="173">
        <f>'monthly price-series'!AK98-'monthly price-series'!$Z98</f>
        <v>-2.4560690512414481E-3</v>
      </c>
      <c r="P97" s="173">
        <f>'monthly price-series'!AL98-'monthly price-series'!$Z98</f>
        <v>0.10890268708379802</v>
      </c>
      <c r="Q97" s="173">
        <f>'monthly price-series'!AM98-'monthly price-series'!$Z98</f>
        <v>1.1365040674534595E-2</v>
      </c>
      <c r="R97" s="173">
        <f>'monthly price-series'!AN98-'monthly price-series'!$Z98</f>
        <v>6.7330563324603191E-3</v>
      </c>
      <c r="S97" s="173">
        <f>'monthly price-series'!AO98-'monthly price-series'!$Z98</f>
        <v>1.056198407588366E-2</v>
      </c>
      <c r="T97" s="173">
        <f>'monthly price-series'!AP98-'monthly price-series'!$Z98</f>
        <v>5.1863896657935553E-3</v>
      </c>
      <c r="U97" s="173">
        <f>'monthly price-series'!AQ98-'monthly price-series'!$Z98</f>
        <v>7.9107567513304472E-3</v>
      </c>
    </row>
    <row r="98" spans="1:21" ht="15">
      <c r="A98" s="170">
        <v>38625</v>
      </c>
      <c r="B98" s="171"/>
      <c r="C98" s="172"/>
      <c r="D98" s="182"/>
      <c r="E98" s="173">
        <f>'monthly price-series'!AA99-'monthly price-series'!$Z99</f>
        <v>3.2598429660253107E-2</v>
      </c>
      <c r="F98" s="173">
        <f>'monthly price-series'!AB99-'monthly price-series'!$Z99</f>
        <v>3.2598429660253107E-2</v>
      </c>
      <c r="G98" s="173">
        <f>'monthly price-series'!AC99-'monthly price-series'!$Z99</f>
        <v>3.3890634820881303E-2</v>
      </c>
      <c r="H98" s="173">
        <f>'monthly price-series'!AD99-'monthly price-series'!$Z99</f>
        <v>3.1339020410505583E-2</v>
      </c>
      <c r="I98" s="173">
        <f>'monthly price-series'!AE99-'monthly price-series'!$Z99</f>
        <v>1.9133169723340556E-2</v>
      </c>
      <c r="J98" s="173">
        <f>'monthly price-series'!AF99-'monthly price-series'!$Z99</f>
        <v>3.9402789897293428E-2</v>
      </c>
      <c r="K98" s="173">
        <f>'monthly price-series'!AG99-'monthly price-series'!$Z99</f>
        <v>6.5974171289825717E-2</v>
      </c>
      <c r="L98" s="173">
        <f>'monthly price-series'!AH99-'monthly price-series'!$Z99</f>
        <v>0.14774187119748722</v>
      </c>
      <c r="M98" s="173">
        <f>'monthly price-series'!AI99-'monthly price-series'!$Z99</f>
        <v>4.5428489368880817E-2</v>
      </c>
      <c r="N98" s="173">
        <f>'monthly price-series'!AJ99-'monthly price-series'!$Z99</f>
        <v>4.4613012644672559E-2</v>
      </c>
      <c r="O98" s="173">
        <f>'monthly price-series'!AK99-'monthly price-series'!$Z99</f>
        <v>4.6651988811967304E-2</v>
      </c>
      <c r="P98" s="173">
        <f>'monthly price-series'!AL99-'monthly price-series'!$Z99</f>
        <v>1.3678088264898481E-2</v>
      </c>
      <c r="Q98" s="173">
        <f>'monthly price-series'!AM99-'monthly price-series'!$Z99</f>
        <v>4.0213729194275703E-2</v>
      </c>
      <c r="R98" s="173">
        <f>'monthly price-series'!AN99-'monthly price-series'!$Z99</f>
        <v>4.4468541410451826E-2</v>
      </c>
      <c r="S98" s="173">
        <f>'monthly price-series'!AO99-'monthly price-series'!$Z99</f>
        <v>2.9426969457193468E-2</v>
      </c>
      <c r="T98" s="173">
        <f>'monthly price-series'!AP99-'monthly price-series'!$Z99</f>
        <v>3.2991874743785239E-2</v>
      </c>
      <c r="U98" s="173">
        <f>'monthly price-series'!AQ99-'monthly price-series'!$Z99</f>
        <v>2.788039955552497E-2</v>
      </c>
    </row>
    <row r="99" spans="1:21" ht="15">
      <c r="A99" s="170">
        <v>38656</v>
      </c>
      <c r="B99" s="171"/>
      <c r="C99" s="172"/>
      <c r="D99" s="182"/>
      <c r="E99" s="173">
        <f>'monthly price-series'!AA100-'monthly price-series'!$Z100</f>
        <v>8.9213349743717269E-3</v>
      </c>
      <c r="F99" s="173">
        <f>'monthly price-series'!AB100-'monthly price-series'!$Z100</f>
        <v>8.9213349743717269E-3</v>
      </c>
      <c r="G99" s="173">
        <f>'monthly price-series'!AC100-'monthly price-series'!$Z100</f>
        <v>5.4574328397009294E-3</v>
      </c>
      <c r="H99" s="173">
        <f>'monthly price-series'!AD100-'monthly price-series'!$Z100</f>
        <v>-2.6672260622756616E-3</v>
      </c>
      <c r="I99" s="173">
        <f>'monthly price-series'!AE100-'monthly price-series'!$Z100</f>
        <v>-7.4666377681950084E-3</v>
      </c>
      <c r="J99" s="173">
        <f>'monthly price-series'!AF100-'monthly price-series'!$Z100</f>
        <v>-1.4857338986378628E-2</v>
      </c>
      <c r="K99" s="173">
        <f>'monthly price-series'!AG100-'monthly price-series'!$Z100</f>
        <v>-2.2015384399667368E-2</v>
      </c>
      <c r="L99" s="173">
        <f>'monthly price-series'!AH100-'monthly price-series'!$Z100</f>
        <v>-6.1774443489557275E-2</v>
      </c>
      <c r="M99" s="173">
        <f>'monthly price-series'!AI100-'monthly price-series'!$Z100</f>
        <v>-3.0883743846319183E-2</v>
      </c>
      <c r="N99" s="173">
        <f>'monthly price-series'!AJ100-'monthly price-series'!$Z100</f>
        <v>-1.7934399518741897E-2</v>
      </c>
      <c r="O99" s="173">
        <f>'monthly price-series'!AK100-'monthly price-series'!$Z100</f>
        <v>-1.1726366741858136E-2</v>
      </c>
      <c r="P99" s="173">
        <f>'monthly price-series'!AL100-'monthly price-series'!$Z100</f>
        <v>-8.3473770417600623E-2</v>
      </c>
      <c r="Q99" s="173">
        <f>'monthly price-series'!AM100-'monthly price-series'!$Z100</f>
        <v>6.2270615590239329E-3</v>
      </c>
      <c r="R99" s="173">
        <f>'monthly price-series'!AN100-'monthly price-series'!$Z100</f>
        <v>-9.2052357690342347E-3</v>
      </c>
      <c r="S99" s="173">
        <f>'monthly price-series'!AO100-'monthly price-series'!$Z100</f>
        <v>-1.8035987476386179E-3</v>
      </c>
      <c r="T99" s="173">
        <f>'monthly price-series'!AP100-'monthly price-series'!$Z100</f>
        <v>-5.7519024357008206E-3</v>
      </c>
      <c r="U99" s="173">
        <f>'monthly price-series'!AQ100-'monthly price-series'!$Z100</f>
        <v>3.1199779885999327E-3</v>
      </c>
    </row>
    <row r="100" spans="1:21" ht="15">
      <c r="A100" s="170">
        <v>38686</v>
      </c>
      <c r="B100" s="171"/>
      <c r="C100" s="172"/>
      <c r="D100" s="182"/>
      <c r="E100" s="173">
        <f>'monthly price-series'!AA101-'monthly price-series'!$Z101</f>
        <v>-2.060426747899554E-2</v>
      </c>
      <c r="F100" s="173">
        <f>'monthly price-series'!AB101-'monthly price-series'!$Z101</f>
        <v>-2.060426747899554E-2</v>
      </c>
      <c r="G100" s="173">
        <f>'monthly price-series'!AC101-'monthly price-series'!$Z101</f>
        <v>-3.8716557708114746E-2</v>
      </c>
      <c r="H100" s="173">
        <f>'monthly price-series'!AD101-'monthly price-series'!$Z101</f>
        <v>-2.7890538736911295E-2</v>
      </c>
      <c r="I100" s="173">
        <f>'monthly price-series'!AE101-'monthly price-series'!$Z101</f>
        <v>-2.4184777877640277E-2</v>
      </c>
      <c r="J100" s="173">
        <f>'monthly price-series'!AF101-'monthly price-series'!$Z101</f>
        <v>-1.6958976490716291E-2</v>
      </c>
      <c r="K100" s="173">
        <f>'monthly price-series'!AG101-'monthly price-series'!$Z101</f>
        <v>8.8339509798179769E-3</v>
      </c>
      <c r="L100" s="173">
        <f>'monthly price-series'!AH101-'monthly price-series'!$Z101</f>
        <v>6.8702322775121935E-2</v>
      </c>
      <c r="M100" s="173">
        <f>'monthly price-series'!AI101-'monthly price-series'!$Z101</f>
        <v>1.9394301648583197E-2</v>
      </c>
      <c r="N100" s="173">
        <f>'monthly price-series'!AJ101-'monthly price-series'!$Z101</f>
        <v>-1.7582755464722023E-2</v>
      </c>
      <c r="O100" s="173">
        <f>'monthly price-series'!AK101-'monthly price-series'!$Z101</f>
        <v>-1.0046531917010073E-2</v>
      </c>
      <c r="P100" s="173">
        <f>'monthly price-series'!AL101-'monthly price-series'!$Z101</f>
        <v>-6.305406266289372E-2</v>
      </c>
      <c r="Q100" s="173">
        <f>'monthly price-series'!AM101-'monthly price-series'!$Z101</f>
        <v>-2.1852845843649812E-2</v>
      </c>
      <c r="R100" s="173">
        <f>'monthly price-series'!AN101-'monthly price-series'!$Z101</f>
        <v>-2.1014801970979623E-2</v>
      </c>
      <c r="S100" s="173">
        <f>'monthly price-series'!AO101-'monthly price-series'!$Z101</f>
        <v>-4.7088055770956559E-3</v>
      </c>
      <c r="T100" s="173">
        <f>'monthly price-series'!AP101-'monthly price-series'!$Z101</f>
        <v>-2.9921468637646213E-2</v>
      </c>
      <c r="U100" s="173">
        <f>'monthly price-series'!AQ101-'monthly price-series'!$Z101</f>
        <v>-3.8120175057458627E-2</v>
      </c>
    </row>
    <row r="101" spans="1:21" ht="15">
      <c r="A101" s="170">
        <v>38716</v>
      </c>
      <c r="B101" s="171"/>
      <c r="C101" s="172"/>
      <c r="D101" s="182"/>
      <c r="E101" s="173">
        <f>'monthly price-series'!AA102-'monthly price-series'!$Z102</f>
        <v>3.2486003186452748E-2</v>
      </c>
      <c r="F101" s="173">
        <f>'monthly price-series'!AB102-'monthly price-series'!$Z102</f>
        <v>3.2486003186452748E-2</v>
      </c>
      <c r="G101" s="173">
        <f>'monthly price-series'!AC102-'monthly price-series'!$Z102</f>
        <v>3.156861756256725E-2</v>
      </c>
      <c r="H101" s="173">
        <f>'monthly price-series'!AD102-'monthly price-series'!$Z102</f>
        <v>3.4549817484802868E-2</v>
      </c>
      <c r="I101" s="173">
        <f>'monthly price-series'!AE102-'monthly price-series'!$Z102</f>
        <v>3.4948807939250773E-2</v>
      </c>
      <c r="J101" s="173">
        <f>'monthly price-series'!AF102-'monthly price-series'!$Z102</f>
        <v>4.2648398166111781E-2</v>
      </c>
      <c r="K101" s="173">
        <f>'monthly price-series'!AG102-'monthly price-series'!$Z102</f>
        <v>4.6414980978498138E-2</v>
      </c>
      <c r="L101" s="173">
        <f>'monthly price-series'!AH102-'monthly price-series'!$Z102</f>
        <v>7.9163655009846762E-2</v>
      </c>
      <c r="M101" s="173">
        <f>'monthly price-series'!AI102-'monthly price-series'!$Z102</f>
        <v>3.7046559844800667E-2</v>
      </c>
      <c r="N101" s="173">
        <f>'monthly price-series'!AJ102-'monthly price-series'!$Z102</f>
        <v>4.2531250342019579E-2</v>
      </c>
      <c r="O101" s="173">
        <f>'monthly price-series'!AK102-'monthly price-series'!$Z102</f>
        <v>3.540437373944285E-2</v>
      </c>
      <c r="P101" s="173">
        <f>'monthly price-series'!AL102-'monthly price-series'!$Z102</f>
        <v>8.2340900875784412E-2</v>
      </c>
      <c r="Q101" s="173">
        <f>'monthly price-series'!AM102-'monthly price-series'!$Z102</f>
        <v>1.8101007352988821E-2</v>
      </c>
      <c r="R101" s="173">
        <f>'monthly price-series'!AN102-'monthly price-series'!$Z102</f>
        <v>3.5015341200494529E-2</v>
      </c>
      <c r="S101" s="173">
        <f>'monthly price-series'!AO102-'monthly price-series'!$Z102</f>
        <v>2.0385748801716549E-2</v>
      </c>
      <c r="T101" s="173">
        <f>'monthly price-series'!AP102-'monthly price-series'!$Z102</f>
        <v>2.7788674533827797E-2</v>
      </c>
      <c r="U101" s="173">
        <f>'monthly price-series'!AQ102-'monthly price-series'!$Z102</f>
        <v>3.0145448259280113E-2</v>
      </c>
    </row>
    <row r="102" spans="1:21" ht="15">
      <c r="A102" s="170">
        <v>38748</v>
      </c>
      <c r="B102" s="171"/>
      <c r="C102" s="172"/>
      <c r="D102" s="182"/>
      <c r="E102" s="173">
        <f>'monthly price-series'!AA103-'monthly price-series'!$Z103</f>
        <v>1.0064096034196021E-2</v>
      </c>
      <c r="F102" s="173">
        <f>'monthly price-series'!AB103-'monthly price-series'!$Z103</f>
        <v>1.0064096034196021E-2</v>
      </c>
      <c r="G102" s="173">
        <f>'monthly price-series'!AC103-'monthly price-series'!$Z103</f>
        <v>3.7490503623984115E-3</v>
      </c>
      <c r="H102" s="173">
        <f>'monthly price-series'!AD103-'monthly price-series'!$Z103</f>
        <v>1.147423655102218E-2</v>
      </c>
      <c r="I102" s="173">
        <f>'monthly price-series'!AE103-'monthly price-series'!$Z103</f>
        <v>8.0746206415841133E-3</v>
      </c>
      <c r="J102" s="173">
        <f>'monthly price-series'!AF103-'monthly price-series'!$Z103</f>
        <v>1.8189215574590984E-2</v>
      </c>
      <c r="K102" s="173">
        <f>'monthly price-series'!AG103-'monthly price-series'!$Z103</f>
        <v>3.3405721740563436E-2</v>
      </c>
      <c r="L102" s="173">
        <f>'monthly price-series'!AH103-'monthly price-series'!$Z103</f>
        <v>7.9129984102433923E-2</v>
      </c>
      <c r="M102" s="173">
        <f>'monthly price-series'!AI103-'monthly price-series'!$Z103</f>
        <v>8.1617650767939323E-2</v>
      </c>
      <c r="N102" s="173">
        <f>'monthly price-series'!AJ103-'monthly price-series'!$Z103</f>
        <v>2.047953571006593E-2</v>
      </c>
      <c r="O102" s="173">
        <f>'monthly price-series'!AK103-'monthly price-series'!$Z103</f>
        <v>1.4826291584050751E-2</v>
      </c>
      <c r="P102" s="173">
        <f>'monthly price-series'!AL103-'monthly price-series'!$Z103</f>
        <v>8.083300637683169E-2</v>
      </c>
      <c r="Q102" s="173">
        <f>'monthly price-series'!AM103-'monthly price-series'!$Z103</f>
        <v>5.9511781674128194E-3</v>
      </c>
      <c r="R102" s="173">
        <f>'monthly price-series'!AN103-'monthly price-series'!$Z103</f>
        <v>1.7700276822018711E-2</v>
      </c>
      <c r="S102" s="173">
        <f>'monthly price-series'!AO103-'monthly price-series'!$Z103</f>
        <v>8.982986115784056E-3</v>
      </c>
      <c r="T102" s="173">
        <f>'monthly price-series'!AP103-'monthly price-series'!$Z103</f>
        <v>8.293610155352087E-3</v>
      </c>
      <c r="U102" s="173">
        <f>'monthly price-series'!AQ103-'monthly price-series'!$Z103</f>
        <v>1.1228155609897506E-2</v>
      </c>
    </row>
    <row r="103" spans="1:21" ht="15">
      <c r="A103" s="170">
        <v>38776</v>
      </c>
      <c r="B103" s="171"/>
      <c r="C103" s="172"/>
      <c r="D103" s="182"/>
      <c r="E103" s="173">
        <f>'monthly price-series'!AA104-'monthly price-series'!$Z104</f>
        <v>3.822526551755899E-2</v>
      </c>
      <c r="F103" s="173">
        <f>'monthly price-series'!AB104-'monthly price-series'!$Z104</f>
        <v>3.822526551755899E-2</v>
      </c>
      <c r="G103" s="173">
        <f>'monthly price-series'!AC104-'monthly price-series'!$Z104</f>
        <v>4.1583712394797294E-2</v>
      </c>
      <c r="H103" s="173">
        <f>'monthly price-series'!AD104-'monthly price-series'!$Z104</f>
        <v>4.8308192051262036E-2</v>
      </c>
      <c r="I103" s="173">
        <f>'monthly price-series'!AE104-'monthly price-series'!$Z104</f>
        <v>5.2542249915597888E-2</v>
      </c>
      <c r="J103" s="173">
        <f>'monthly price-series'!AF104-'monthly price-series'!$Z104</f>
        <v>6.2342333846730894E-2</v>
      </c>
      <c r="K103" s="173">
        <f>'monthly price-series'!AG104-'monthly price-series'!$Z104</f>
        <v>5.5737052580532617E-2</v>
      </c>
      <c r="L103" s="173">
        <f>'monthly price-series'!AH104-'monthly price-series'!$Z104</f>
        <v>6.3982847893008232E-2</v>
      </c>
      <c r="M103" s="173">
        <f>'monthly price-series'!AI104-'monthly price-series'!$Z104</f>
        <v>5.762951126401343E-2</v>
      </c>
      <c r="N103" s="173">
        <f>'monthly price-series'!AJ104-'monthly price-series'!$Z104</f>
        <v>7.3706770195161114E-2</v>
      </c>
      <c r="O103" s="173">
        <f>'monthly price-series'!AK104-'monthly price-series'!$Z104</f>
        <v>7.2273313006855633E-2</v>
      </c>
      <c r="P103" s="173">
        <f>'monthly price-series'!AL104-'monthly price-series'!$Z104</f>
        <v>-2.3684261443042358E-2</v>
      </c>
      <c r="Q103" s="173">
        <f>'monthly price-series'!AM104-'monthly price-series'!$Z104</f>
        <v>5.7397507147380553E-2</v>
      </c>
      <c r="R103" s="173">
        <f>'monthly price-series'!AN104-'monthly price-series'!$Z104</f>
        <v>3.6173195608104058E-2</v>
      </c>
      <c r="S103" s="173">
        <f>'monthly price-series'!AO104-'monthly price-series'!$Z104</f>
        <v>2.7131861039876103E-2</v>
      </c>
      <c r="T103" s="173">
        <f>'monthly price-series'!AP104-'monthly price-series'!$Z104</f>
        <v>4.3716528941437433E-2</v>
      </c>
      <c r="U103" s="173">
        <f>'monthly price-series'!AQ104-'monthly price-series'!$Z104</f>
        <v>4.4796248354626367E-2</v>
      </c>
    </row>
    <row r="104" spans="1:21" ht="15">
      <c r="A104" s="170">
        <v>38807</v>
      </c>
      <c r="B104" s="171"/>
      <c r="C104" s="172"/>
      <c r="D104" s="182"/>
      <c r="E104" s="173">
        <f>'monthly price-series'!AA105-'monthly price-series'!$Z105</f>
        <v>2.776264376179878E-2</v>
      </c>
      <c r="F104" s="173">
        <f>'monthly price-series'!AB105-'monthly price-series'!$Z105</f>
        <v>2.776264376179878E-2</v>
      </c>
      <c r="G104" s="173">
        <f>'monthly price-series'!AC105-'monthly price-series'!$Z105</f>
        <v>1.0535833176775223E-2</v>
      </c>
      <c r="H104" s="173">
        <f>'monthly price-series'!AD105-'monthly price-series'!$Z105</f>
        <v>2.9243533667196009E-2</v>
      </c>
      <c r="I104" s="173">
        <f>'monthly price-series'!AE105-'monthly price-series'!$Z105</f>
        <v>2.6866468450244742E-2</v>
      </c>
      <c r="J104" s="173">
        <f>'monthly price-series'!AF105-'monthly price-series'!$Z105</f>
        <v>9.0757628912236533E-3</v>
      </c>
      <c r="K104" s="173">
        <f>'monthly price-series'!AG105-'monthly price-series'!$Z105</f>
        <v>4.313811289945977E-2</v>
      </c>
      <c r="L104" s="173">
        <f>'monthly price-series'!AH105-'monthly price-series'!$Z105</f>
        <v>1.6854855309852354E-2</v>
      </c>
      <c r="M104" s="173">
        <f>'monthly price-series'!AI105-'monthly price-series'!$Z105</f>
        <v>7.1336839757751708E-2</v>
      </c>
      <c r="N104" s="173">
        <f>'monthly price-series'!AJ105-'monthly price-series'!$Z105</f>
        <v>4.1461319575107639E-2</v>
      </c>
      <c r="O104" s="173">
        <f>'monthly price-series'!AK105-'monthly price-series'!$Z105</f>
        <v>3.8895859190748963E-2</v>
      </c>
      <c r="P104" s="173">
        <f>'monthly price-series'!AL105-'monthly price-series'!$Z105</f>
        <v>7.6333336200371929E-2</v>
      </c>
      <c r="Q104" s="173">
        <f>'monthly price-series'!AM105-'monthly price-series'!$Z105</f>
        <v>4.5170562466109218E-2</v>
      </c>
      <c r="R104" s="173">
        <f>'monthly price-series'!AN105-'monthly price-series'!$Z105</f>
        <v>3.2415909045896467E-2</v>
      </c>
      <c r="S104" s="173">
        <f>'monthly price-series'!AO105-'monthly price-series'!$Z105</f>
        <v>3.8357747670650096E-2</v>
      </c>
      <c r="T104" s="173">
        <f>'monthly price-series'!AP105-'monthly price-series'!$Z105</f>
        <v>3.0139242379229849E-2</v>
      </c>
      <c r="U104" s="173">
        <f>'monthly price-series'!AQ105-'monthly price-series'!$Z105</f>
        <v>2.9973192557165653E-2</v>
      </c>
    </row>
    <row r="105" spans="1:21" ht="15">
      <c r="A105" s="170">
        <v>38835</v>
      </c>
      <c r="B105" s="171"/>
      <c r="C105" s="172"/>
      <c r="D105" s="182"/>
      <c r="E105" s="173">
        <f>'monthly price-series'!AA106-'monthly price-series'!$Z106</f>
        <v>2.7168436676143458E-2</v>
      </c>
      <c r="F105" s="173">
        <f>'monthly price-series'!AB106-'monthly price-series'!$Z106</f>
        <v>2.7168436676143458E-2</v>
      </c>
      <c r="G105" s="173">
        <f>'monthly price-series'!AC106-'monthly price-series'!$Z106</f>
        <v>2.1471665639513964E-2</v>
      </c>
      <c r="H105" s="173">
        <f>'monthly price-series'!AD106-'monthly price-series'!$Z106</f>
        <v>1.7665974260019895E-2</v>
      </c>
      <c r="I105" s="173">
        <f>'monthly price-series'!AE106-'monthly price-series'!$Z106</f>
        <v>1.3072021702171E-2</v>
      </c>
      <c r="J105" s="173">
        <f>'monthly price-series'!AF106-'monthly price-series'!$Z106</f>
        <v>1.7852868582441901E-2</v>
      </c>
      <c r="K105" s="173">
        <f>'monthly price-series'!AG106-'monthly price-series'!$Z106</f>
        <v>1.8810806908465469E-2</v>
      </c>
      <c r="L105" s="173">
        <f>'monthly price-series'!AH106-'monthly price-series'!$Z106</f>
        <v>3.7719900848671384E-2</v>
      </c>
      <c r="M105" s="173">
        <f>'monthly price-series'!AI106-'monthly price-series'!$Z106</f>
        <v>1.7672278186655229E-2</v>
      </c>
      <c r="N105" s="173">
        <f>'monthly price-series'!AJ106-'monthly price-series'!$Z106</f>
        <v>2.1946626131238E-3</v>
      </c>
      <c r="O105" s="173">
        <f>'monthly price-series'!AK106-'monthly price-series'!$Z106</f>
        <v>-1.2684348379641016E-2</v>
      </c>
      <c r="P105" s="173">
        <f>'monthly price-series'!AL106-'monthly price-series'!$Z106</f>
        <v>9.2820895044650714E-2</v>
      </c>
      <c r="Q105" s="173">
        <f>'monthly price-series'!AM106-'monthly price-series'!$Z106</f>
        <v>1.5966458292603257E-2</v>
      </c>
      <c r="R105" s="173">
        <f>'monthly price-series'!AN106-'monthly price-series'!$Z106</f>
        <v>3.4644331170642674E-2</v>
      </c>
      <c r="S105" s="173">
        <f>'monthly price-series'!AO106-'monthly price-series'!$Z106</f>
        <v>4.6371877807346834E-2</v>
      </c>
      <c r="T105" s="173">
        <f>'monthly price-series'!AP106-'monthly price-series'!$Z106</f>
        <v>1.9977664503976048E-2</v>
      </c>
      <c r="U105" s="173">
        <f>'monthly price-series'!AQ106-'monthly price-series'!$Z106</f>
        <v>3.0861372925773727E-2</v>
      </c>
    </row>
    <row r="106" spans="1:21" ht="15">
      <c r="A106" s="170">
        <v>38868</v>
      </c>
      <c r="B106" s="171"/>
      <c r="C106" s="172"/>
      <c r="D106" s="182"/>
      <c r="E106" s="173">
        <f>'monthly price-series'!AA107-'monthly price-series'!$Z107</f>
        <v>1.1067888520100823E-2</v>
      </c>
      <c r="F106" s="173">
        <f>'monthly price-series'!AB107-'monthly price-series'!$Z107</f>
        <v>1.1067888520100823E-2</v>
      </c>
      <c r="G106" s="173">
        <f>'monthly price-series'!AC107-'monthly price-series'!$Z107</f>
        <v>1.0661679232703551E-2</v>
      </c>
      <c r="H106" s="173">
        <f>'monthly price-series'!AD107-'monthly price-series'!$Z107</f>
        <v>9.5643254053692957E-4</v>
      </c>
      <c r="I106" s="173">
        <f>'monthly price-series'!AE107-'monthly price-series'!$Z107</f>
        <v>2.4887930069319216E-4</v>
      </c>
      <c r="J106" s="173">
        <f>'monthly price-series'!AF107-'monthly price-series'!$Z107</f>
        <v>-2.0653557869596058E-2</v>
      </c>
      <c r="K106" s="173">
        <f>'monthly price-series'!AG107-'monthly price-series'!$Z107</f>
        <v>-3.9634486159776702E-2</v>
      </c>
      <c r="L106" s="173">
        <f>'monthly price-series'!AH107-'monthly price-series'!$Z107</f>
        <v>-0.11572561407569848</v>
      </c>
      <c r="M106" s="173">
        <f>'monthly price-series'!AI107-'monthly price-series'!$Z107</f>
        <v>-4.8719973568931325E-2</v>
      </c>
      <c r="N106" s="173">
        <f>'monthly price-series'!AJ107-'monthly price-series'!$Z107</f>
        <v>-8.7630964642530888E-3</v>
      </c>
      <c r="O106" s="173">
        <f>'monthly price-series'!AK107-'monthly price-series'!$Z107</f>
        <v>-1.276301308861922E-2</v>
      </c>
      <c r="P106" s="173">
        <f>'monthly price-series'!AL107-'monthly price-series'!$Z107</f>
        <v>-4.7670599750550269E-4</v>
      </c>
      <c r="Q106" s="173">
        <f>'monthly price-series'!AM107-'monthly price-series'!$Z107</f>
        <v>1.494202818132334E-2</v>
      </c>
      <c r="R106" s="173">
        <f>'monthly price-series'!AN107-'monthly price-series'!$Z107</f>
        <v>-1.4372502026095808E-2</v>
      </c>
      <c r="S106" s="173">
        <f>'monthly price-series'!AO107-'monthly price-series'!$Z107</f>
        <v>-5.8777084243984371E-3</v>
      </c>
      <c r="T106" s="173">
        <f>'monthly price-series'!AP107-'monthly price-series'!$Z107</f>
        <v>-1.3591686927625166E-3</v>
      </c>
      <c r="U106" s="173">
        <f>'monthly price-series'!AQ107-'monthly price-series'!$Z107</f>
        <v>1.0691446193968937E-2</v>
      </c>
    </row>
    <row r="107" spans="1:21" ht="15">
      <c r="A107" s="170">
        <v>38898</v>
      </c>
      <c r="B107" s="171"/>
      <c r="C107" s="172"/>
      <c r="D107" s="182"/>
      <c r="E107" s="173">
        <f>'monthly price-series'!AA108-'monthly price-series'!$Z108</f>
        <v>-6.5346724206325531E-3</v>
      </c>
      <c r="F107" s="173">
        <f>'monthly price-series'!AB108-'monthly price-series'!$Z108</f>
        <v>-6.5346724206325531E-3</v>
      </c>
      <c r="G107" s="173">
        <f>'monthly price-series'!AC108-'monthly price-series'!$Z108</f>
        <v>-1.3000511579379235E-2</v>
      </c>
      <c r="H107" s="173">
        <f>'monthly price-series'!AD108-'monthly price-series'!$Z108</f>
        <v>-2.5052395514568417E-2</v>
      </c>
      <c r="I107" s="173">
        <f>'monthly price-series'!AE108-'monthly price-series'!$Z108</f>
        <v>-2.6080005820601743E-2</v>
      </c>
      <c r="J107" s="173">
        <f>'monthly price-series'!AF108-'monthly price-series'!$Z108</f>
        <v>-3.0865641206943965E-2</v>
      </c>
      <c r="K107" s="173">
        <f>'monthly price-series'!AG108-'monthly price-series'!$Z108</f>
        <v>-1.6887457574126751E-2</v>
      </c>
      <c r="L107" s="173">
        <f>'monthly price-series'!AH108-'monthly price-series'!$Z108</f>
        <v>-1.9672942139684742E-2</v>
      </c>
      <c r="M107" s="173">
        <f>'monthly price-series'!AI108-'monthly price-series'!$Z108</f>
        <v>-1.2984892539917383E-2</v>
      </c>
      <c r="N107" s="173">
        <f>'monthly price-series'!AJ108-'monthly price-series'!$Z108</f>
        <v>-1.0939463479888794E-2</v>
      </c>
      <c r="O107" s="173">
        <f>'monthly price-series'!AK108-'monthly price-series'!$Z108</f>
        <v>-3.5492945411562254E-3</v>
      </c>
      <c r="P107" s="173">
        <f>'monthly price-series'!AL108-'monthly price-series'!$Z108</f>
        <v>1.4367738135956341E-3</v>
      </c>
      <c r="Q107" s="173">
        <f>'monthly price-series'!AM108-'monthly price-series'!$Z108</f>
        <v>-6.7240839676080931E-3</v>
      </c>
      <c r="R107" s="173">
        <f>'monthly price-series'!AN108-'monthly price-series'!$Z108</f>
        <v>-2.8365291776223329E-2</v>
      </c>
      <c r="S107" s="173">
        <f>'monthly price-series'!AO108-'monthly price-series'!$Z108</f>
        <v>-3.5551924622834581E-2</v>
      </c>
      <c r="T107" s="173">
        <f>'monthly price-series'!AP108-'monthly price-series'!$Z108</f>
        <v>-1.7171958442889951E-2</v>
      </c>
      <c r="U107" s="173">
        <f>'monthly price-series'!AQ108-'monthly price-series'!$Z108</f>
        <v>-1.395485686068405E-2</v>
      </c>
    </row>
    <row r="108" spans="1:21" ht="15">
      <c r="A108" s="170">
        <v>38929</v>
      </c>
      <c r="B108" s="171"/>
      <c r="C108" s="172"/>
      <c r="D108" s="182"/>
      <c r="E108" s="173">
        <f>'monthly price-series'!AA109-'monthly price-series'!$Z109</f>
        <v>-3.6692201308036965E-2</v>
      </c>
      <c r="F108" s="173">
        <f>'monthly price-series'!AB109-'monthly price-series'!$Z109</f>
        <v>-3.6692201308036965E-2</v>
      </c>
      <c r="G108" s="173">
        <f>'monthly price-series'!AC109-'monthly price-series'!$Z109</f>
        <v>-3.6628267074292863E-2</v>
      </c>
      <c r="H108" s="173">
        <f>'monthly price-series'!AD109-'monthly price-series'!$Z109</f>
        <v>-2.2737858369078781E-2</v>
      </c>
      <c r="I108" s="173">
        <f>'monthly price-series'!AE109-'monthly price-series'!$Z109</f>
        <v>-2.491033844079002E-2</v>
      </c>
      <c r="J108" s="173">
        <f>'monthly price-series'!AF109-'monthly price-series'!$Z109</f>
        <v>1.9873618501797113E-4</v>
      </c>
      <c r="K108" s="173">
        <f>'monthly price-series'!AG109-'monthly price-series'!$Z109</f>
        <v>-2.8416888423772404E-2</v>
      </c>
      <c r="L108" s="173">
        <f>'monthly price-series'!AH109-'monthly price-series'!$Z109</f>
        <v>-1.7550532299100759E-2</v>
      </c>
      <c r="M108" s="173">
        <f>'monthly price-series'!AI109-'monthly price-series'!$Z109</f>
        <v>-5.1736741671611006E-2</v>
      </c>
      <c r="N108" s="173">
        <f>'monthly price-series'!AJ109-'monthly price-series'!$Z109</f>
        <v>-6.0101142473882145E-3</v>
      </c>
      <c r="O108" s="173">
        <f>'monthly price-series'!AK109-'monthly price-series'!$Z109</f>
        <v>-8.729261684733286E-3</v>
      </c>
      <c r="P108" s="173">
        <f>'monthly price-series'!AL109-'monthly price-series'!$Z109</f>
        <v>-2.4436746212128435E-2</v>
      </c>
      <c r="Q108" s="173">
        <f>'monthly price-series'!AM109-'monthly price-series'!$Z109</f>
        <v>-4.0769480250987991E-2</v>
      </c>
      <c r="R108" s="173">
        <f>'monthly price-series'!AN109-'monthly price-series'!$Z109</f>
        <v>-3.9584850401196636E-2</v>
      </c>
      <c r="S108" s="173">
        <f>'monthly price-series'!AO109-'monthly price-series'!$Z109</f>
        <v>-5.4126862601620279E-2</v>
      </c>
      <c r="T108" s="173">
        <f>'monthly price-series'!AP109-'monthly price-series'!$Z109</f>
        <v>-3.3271517067863389E-2</v>
      </c>
      <c r="U108" s="173">
        <f>'monthly price-series'!AQ109-'monthly price-series'!$Z109</f>
        <v>-3.1235948041839018E-2</v>
      </c>
    </row>
    <row r="109" spans="1:21" ht="15">
      <c r="A109" s="170">
        <v>38960</v>
      </c>
      <c r="B109" s="171"/>
      <c r="C109" s="172"/>
      <c r="D109" s="182"/>
      <c r="E109" s="173">
        <f>'monthly price-series'!AA110-'monthly price-series'!$Z110</f>
        <v>-1.546762102499934E-2</v>
      </c>
      <c r="F109" s="173">
        <f>'monthly price-series'!AB110-'monthly price-series'!$Z110</f>
        <v>-1.546762102499934E-2</v>
      </c>
      <c r="G109" s="173">
        <f>'monthly price-series'!AC110-'monthly price-series'!$Z110</f>
        <v>-1.5850526704799014E-2</v>
      </c>
      <c r="H109" s="173">
        <f>'monthly price-series'!AD110-'monthly price-series'!$Z110</f>
        <v>-1.0976233522466666E-2</v>
      </c>
      <c r="I109" s="173">
        <f>'monthly price-series'!AE110-'monthly price-series'!$Z110</f>
        <v>-7.523162096482492E-3</v>
      </c>
      <c r="J109" s="173">
        <f>'monthly price-series'!AF110-'monthly price-series'!$Z110</f>
        <v>-7.5368936243617665E-4</v>
      </c>
      <c r="K109" s="173">
        <f>'monthly price-series'!AG110-'monthly price-series'!$Z110</f>
        <v>3.2613301991173717E-3</v>
      </c>
      <c r="L109" s="173">
        <f>'monthly price-series'!AH110-'monthly price-series'!$Z110</f>
        <v>5.4487370330286514E-4</v>
      </c>
      <c r="M109" s="173">
        <f>'monthly price-series'!AI110-'monthly price-series'!$Z110</f>
        <v>1.1650480164606652E-2</v>
      </c>
      <c r="N109" s="173">
        <f>'monthly price-series'!AJ110-'monthly price-series'!$Z110</f>
        <v>-1.6673816355440296E-2</v>
      </c>
      <c r="O109" s="173">
        <f>'monthly price-series'!AK110-'monthly price-series'!$Z110</f>
        <v>-1.276144698282357E-2</v>
      </c>
      <c r="P109" s="173">
        <f>'monthly price-series'!AL110-'monthly price-series'!$Z110</f>
        <v>-6.831514615420374E-2</v>
      </c>
      <c r="Q109" s="173">
        <f>'monthly price-series'!AM110-'monthly price-series'!$Z110</f>
        <v>-2.2556614060474659E-2</v>
      </c>
      <c r="R109" s="173">
        <f>'monthly price-series'!AN110-'monthly price-series'!$Z110</f>
        <v>-2.3618663718648319E-2</v>
      </c>
      <c r="S109" s="173">
        <f>'monthly price-series'!AO110-'monthly price-series'!$Z110</f>
        <v>-2.1641923785531147E-2</v>
      </c>
      <c r="T109" s="173">
        <f>'monthly price-series'!AP110-'monthly price-series'!$Z110</f>
        <v>-2.5265330385315019E-2</v>
      </c>
      <c r="U109" s="173">
        <f>'monthly price-series'!AQ110-'monthly price-series'!$Z110</f>
        <v>-2.2832665112968099E-2</v>
      </c>
    </row>
    <row r="110" spans="1:21" ht="15">
      <c r="A110" s="170">
        <v>38989</v>
      </c>
      <c r="B110" s="171"/>
      <c r="C110" s="172"/>
      <c r="D110" s="182"/>
      <c r="E110" s="173">
        <f>'monthly price-series'!AA111-'monthly price-series'!$Z111</f>
        <v>-1.2939129591339046E-2</v>
      </c>
      <c r="F110" s="173">
        <f>'monthly price-series'!AB111-'monthly price-series'!$Z111</f>
        <v>-1.2939129591339046E-2</v>
      </c>
      <c r="G110" s="173">
        <f>'monthly price-series'!AC111-'monthly price-series'!$Z111</f>
        <v>-2.0383483642009072E-2</v>
      </c>
      <c r="H110" s="173">
        <f>'monthly price-series'!AD111-'monthly price-series'!$Z111</f>
        <v>-9.9324762194000146E-3</v>
      </c>
      <c r="I110" s="173">
        <f>'monthly price-series'!AE111-'monthly price-series'!$Z111</f>
        <v>-3.182478662728791E-3</v>
      </c>
      <c r="J110" s="173">
        <f>'monthly price-series'!AF111-'monthly price-series'!$Z111</f>
        <v>-1.3339757963942716E-2</v>
      </c>
      <c r="K110" s="173">
        <f>'monthly price-series'!AG111-'monthly price-series'!$Z111</f>
        <v>1.5501392864318043E-3</v>
      </c>
      <c r="L110" s="173">
        <f>'monthly price-series'!AH111-'monthly price-series'!$Z111</f>
        <v>2.0901788573876555E-3</v>
      </c>
      <c r="M110" s="173">
        <f>'monthly price-series'!AI111-'monthly price-series'!$Z111</f>
        <v>1.6978113559011736E-3</v>
      </c>
      <c r="N110" s="173">
        <f>'monthly price-series'!AJ111-'monthly price-series'!$Z111</f>
        <v>7.1178226649519123E-3</v>
      </c>
      <c r="O110" s="173">
        <f>'monthly price-series'!AK111-'monthly price-series'!$Z111</f>
        <v>5.501162699981868E-3</v>
      </c>
      <c r="P110" s="173">
        <f>'monthly price-series'!AL111-'monthly price-series'!$Z111</f>
        <v>-9.9864835589490802E-2</v>
      </c>
      <c r="Q110" s="173">
        <f>'monthly price-series'!AM111-'monthly price-series'!$Z111</f>
        <v>-1.4433776717522245E-2</v>
      </c>
      <c r="R110" s="173">
        <f>'monthly price-series'!AN111-'monthly price-series'!$Z111</f>
        <v>-2.6797761894806919E-2</v>
      </c>
      <c r="S110" s="173">
        <f>'monthly price-series'!AO111-'monthly price-series'!$Z111</f>
        <v>-1.909208749187994E-2</v>
      </c>
      <c r="T110" s="173">
        <f>'monthly price-series'!AP111-'monthly price-series'!$Z111</f>
        <v>-1.7004428561473578E-2</v>
      </c>
      <c r="U110" s="173">
        <f>'monthly price-series'!AQ111-'monthly price-series'!$Z111</f>
        <v>-1.6046337697859965E-2</v>
      </c>
    </row>
    <row r="111" spans="1:21" ht="15">
      <c r="A111" s="170">
        <v>39021</v>
      </c>
      <c r="B111" s="171"/>
      <c r="C111" s="172"/>
      <c r="D111" s="182"/>
      <c r="E111" s="173">
        <f>'monthly price-series'!AA112-'monthly price-series'!$Z112</f>
        <v>-2.0572861486121554E-2</v>
      </c>
      <c r="F111" s="173">
        <f>'monthly price-series'!AB112-'monthly price-series'!$Z112</f>
        <v>-2.0572861486121554E-2</v>
      </c>
      <c r="G111" s="173">
        <f>'monthly price-series'!AC112-'monthly price-series'!$Z112</f>
        <v>-1.8974147990611159E-2</v>
      </c>
      <c r="H111" s="173">
        <f>'monthly price-series'!AD112-'monthly price-series'!$Z112</f>
        <v>6.6176868627160395E-3</v>
      </c>
      <c r="I111" s="173">
        <f>'monthly price-series'!AE112-'monthly price-series'!$Z112</f>
        <v>5.6239973989523117E-3</v>
      </c>
      <c r="J111" s="173">
        <f>'monthly price-series'!AF112-'monthly price-series'!$Z112</f>
        <v>1.8896544680973966E-2</v>
      </c>
      <c r="K111" s="173">
        <f>'monthly price-series'!AG112-'monthly price-series'!$Z112</f>
        <v>2.7295684703754101E-2</v>
      </c>
      <c r="L111" s="173">
        <f>'monthly price-series'!AH112-'monthly price-series'!$Z112</f>
        <v>3.1960828003392776E-2</v>
      </c>
      <c r="M111" s="173">
        <f>'monthly price-series'!AI112-'monthly price-series'!$Z112</f>
        <v>4.8946522982622184E-2</v>
      </c>
      <c r="N111" s="173">
        <f>'monthly price-series'!AJ112-'monthly price-series'!$Z112</f>
        <v>1.5414592167937315E-2</v>
      </c>
      <c r="O111" s="173">
        <f>'monthly price-series'!AK112-'monthly price-series'!$Z112</f>
        <v>1.5415968576091437E-2</v>
      </c>
      <c r="P111" s="173">
        <f>'monthly price-series'!AL112-'monthly price-series'!$Z112</f>
        <v>-3.127702020411792E-2</v>
      </c>
      <c r="Q111" s="173">
        <f>'monthly price-series'!AM112-'monthly price-series'!$Z112</f>
        <v>-2.592206205565932E-3</v>
      </c>
      <c r="R111" s="173">
        <f>'monthly price-series'!AN112-'monthly price-series'!$Z112</f>
        <v>3.752062559240826E-4</v>
      </c>
      <c r="S111" s="173">
        <f>'monthly price-series'!AO112-'monthly price-series'!$Z112</f>
        <v>-1.3082775132180072E-3</v>
      </c>
      <c r="T111" s="173">
        <f>'monthly price-series'!AP112-'monthly price-series'!$Z112</f>
        <v>-4.1814604107426896E-3</v>
      </c>
      <c r="U111" s="173">
        <f>'monthly price-series'!AQ112-'monthly price-series'!$Z112</f>
        <v>-2.4731440210031333E-4</v>
      </c>
    </row>
    <row r="112" spans="1:21" ht="15">
      <c r="A112" s="170">
        <v>39051</v>
      </c>
      <c r="B112" s="171"/>
      <c r="C112" s="172"/>
      <c r="D112" s="182"/>
      <c r="E112" s="173">
        <f>'monthly price-series'!AA113-'monthly price-series'!$Z113</f>
        <v>3.6230097006527288E-2</v>
      </c>
      <c r="F112" s="173">
        <f>'monthly price-series'!AB113-'monthly price-series'!$Z113</f>
        <v>3.6230097006527288E-2</v>
      </c>
      <c r="G112" s="173">
        <f>'monthly price-series'!AC113-'monthly price-series'!$Z113</f>
        <v>4.1962698152892587E-2</v>
      </c>
      <c r="H112" s="173">
        <f>'monthly price-series'!AD113-'monthly price-series'!$Z113</f>
        <v>4.5844034130525818E-2</v>
      </c>
      <c r="I112" s="173">
        <f>'monthly price-series'!AE113-'monthly price-series'!$Z113</f>
        <v>5.0169008777121472E-2</v>
      </c>
      <c r="J112" s="173">
        <f>'monthly price-series'!AF113-'monthly price-series'!$Z113</f>
        <v>5.3818271740668208E-2</v>
      </c>
      <c r="K112" s="173">
        <f>'monthly price-series'!AG113-'monthly price-series'!$Z113</f>
        <v>4.4220940064932268E-2</v>
      </c>
      <c r="L112" s="173">
        <f>'monthly price-series'!AH113-'monthly price-series'!$Z113</f>
        <v>7.103384731347881E-2</v>
      </c>
      <c r="M112" s="173">
        <f>'monthly price-series'!AI113-'monthly price-series'!$Z113</f>
        <v>6.2951918867744344E-2</v>
      </c>
      <c r="N112" s="173">
        <f>'monthly price-series'!AJ113-'monthly price-series'!$Z113</f>
        <v>4.8838011614271329E-2</v>
      </c>
      <c r="O112" s="173">
        <f>'monthly price-series'!AK113-'monthly price-series'!$Z113</f>
        <v>4.062052418592562E-2</v>
      </c>
      <c r="P112" s="173">
        <f>'monthly price-series'!AL113-'monthly price-series'!$Z113</f>
        <v>8.5555285736578723E-2</v>
      </c>
      <c r="Q112" s="173">
        <f>'monthly price-series'!AM113-'monthly price-series'!$Z113</f>
        <v>3.4172570987261397E-2</v>
      </c>
      <c r="R112" s="173">
        <f>'monthly price-series'!AN113-'monthly price-series'!$Z113</f>
        <v>5.625858936190363E-2</v>
      </c>
      <c r="S112" s="173">
        <f>'monthly price-series'!AO113-'monthly price-series'!$Z113</f>
        <v>5.711030347465184E-2</v>
      </c>
      <c r="T112" s="173">
        <f>'monthly price-series'!AP113-'monthly price-series'!$Z113</f>
        <v>3.762192269523703E-2</v>
      </c>
      <c r="U112" s="173">
        <f>'monthly price-series'!AQ113-'monthly price-series'!$Z113</f>
        <v>4.7670830045787871E-2</v>
      </c>
    </row>
    <row r="113" spans="1:21" ht="15">
      <c r="A113" s="170">
        <v>39080</v>
      </c>
      <c r="B113" s="171"/>
      <c r="C113" s="172"/>
      <c r="D113" s="182"/>
      <c r="E113" s="173">
        <f>'monthly price-series'!AA114-'monthly price-series'!$Z114</f>
        <v>3.099329717799016E-2</v>
      </c>
      <c r="F113" s="173">
        <f>'monthly price-series'!AB114-'monthly price-series'!$Z114</f>
        <v>3.099329717799016E-2</v>
      </c>
      <c r="G113" s="173">
        <f>'monthly price-series'!AC114-'monthly price-series'!$Z114</f>
        <v>2.7934402740681919E-2</v>
      </c>
      <c r="H113" s="173">
        <f>'monthly price-series'!AD114-'monthly price-series'!$Z114</f>
        <v>2.7538926835374351E-2</v>
      </c>
      <c r="I113" s="173">
        <f>'monthly price-series'!AE114-'monthly price-series'!$Z114</f>
        <v>2.9954942736031109E-2</v>
      </c>
      <c r="J113" s="173">
        <f>'monthly price-series'!AF114-'monthly price-series'!$Z114</f>
        <v>3.1331574994997599E-2</v>
      </c>
      <c r="K113" s="173">
        <f>'monthly price-series'!AG114-'monthly price-series'!$Z114</f>
        <v>4.5695776930220436E-2</v>
      </c>
      <c r="L113" s="173">
        <f>'monthly price-series'!AH114-'monthly price-series'!$Z114</f>
        <v>7.0723384405594614E-2</v>
      </c>
      <c r="M113" s="173">
        <f>'monthly price-series'!AI114-'monthly price-series'!$Z114</f>
        <v>4.183698698604784E-2</v>
      </c>
      <c r="N113" s="173">
        <f>'monthly price-series'!AJ114-'monthly price-series'!$Z114</f>
        <v>5.4808494143545917E-2</v>
      </c>
      <c r="O113" s="173">
        <f>'monthly price-series'!AK114-'monthly price-series'!$Z114</f>
        <v>4.0959180074459908E-2</v>
      </c>
      <c r="P113" s="173">
        <f>'monthly price-series'!AL114-'monthly price-series'!$Z114</f>
        <v>-2.3308888871528891E-2</v>
      </c>
      <c r="Q113" s="173">
        <f>'monthly price-series'!AM114-'monthly price-series'!$Z114</f>
        <v>3.3152008092576735E-2</v>
      </c>
      <c r="R113" s="173">
        <f>'monthly price-series'!AN114-'monthly price-series'!$Z114</f>
        <v>3.0467960699566692E-2</v>
      </c>
      <c r="S113" s="173">
        <f>'monthly price-series'!AO114-'monthly price-series'!$Z114</f>
        <v>2.0659425922154875E-2</v>
      </c>
      <c r="T113" s="173">
        <f>'monthly price-series'!AP114-'monthly price-series'!$Z114</f>
        <v>2.6101294032899756E-2</v>
      </c>
      <c r="U113" s="173">
        <f>'monthly price-series'!AQ114-'monthly price-series'!$Z114</f>
        <v>2.8286869325232278E-2</v>
      </c>
    </row>
    <row r="114" spans="1:21" ht="15">
      <c r="A114" s="170">
        <v>39113</v>
      </c>
      <c r="B114" s="171"/>
      <c r="C114" s="172"/>
      <c r="D114" s="182"/>
      <c r="E114" s="173">
        <f>'monthly price-series'!AA115-'monthly price-series'!$Z115</f>
        <v>-3.221832944301474E-2</v>
      </c>
      <c r="F114" s="173">
        <f>'monthly price-series'!AB115-'monthly price-series'!$Z115</f>
        <v>-3.221832944301474E-2</v>
      </c>
      <c r="G114" s="173">
        <f>'monthly price-series'!AC115-'monthly price-series'!$Z115</f>
        <v>-2.6458426162793414E-2</v>
      </c>
      <c r="H114" s="173">
        <f>'monthly price-series'!AD115-'monthly price-series'!$Z115</f>
        <v>-1.5642805863108556E-2</v>
      </c>
      <c r="I114" s="173">
        <f>'monthly price-series'!AE115-'monthly price-series'!$Z115</f>
        <v>-1.5956164726900531E-2</v>
      </c>
      <c r="J114" s="173">
        <f>'monthly price-series'!AF115-'monthly price-series'!$Z115</f>
        <v>-2.8084059439328703E-2</v>
      </c>
      <c r="K114" s="173">
        <f>'monthly price-series'!AG115-'monthly price-series'!$Z115</f>
        <v>-4.0585566662693431E-3</v>
      </c>
      <c r="L114" s="173">
        <f>'monthly price-series'!AH115-'monthly price-series'!$Z115</f>
        <v>-2.1092611024131073E-2</v>
      </c>
      <c r="M114" s="173">
        <f>'monthly price-series'!AI115-'monthly price-series'!$Z115</f>
        <v>-1.6159442537929739E-3</v>
      </c>
      <c r="N114" s="173">
        <f>'monthly price-series'!AJ115-'monthly price-series'!$Z115</f>
        <v>-2.48537901086902E-2</v>
      </c>
      <c r="O114" s="173">
        <f>'monthly price-series'!AK115-'monthly price-series'!$Z115</f>
        <v>-4.6194360569454251E-3</v>
      </c>
      <c r="P114" s="173">
        <f>'monthly price-series'!AL115-'monthly price-series'!$Z115</f>
        <v>-6.7721379473886678E-2</v>
      </c>
      <c r="Q114" s="173">
        <f>'monthly price-series'!AM115-'monthly price-series'!$Z115</f>
        <v>-1.1645133841725813E-2</v>
      </c>
      <c r="R114" s="173">
        <f>'monthly price-series'!AN115-'monthly price-series'!$Z115</f>
        <v>-2.4446688051281452E-2</v>
      </c>
      <c r="S114" s="173">
        <f>'monthly price-series'!AO115-'monthly price-series'!$Z115</f>
        <v>-1.5922041237307415E-2</v>
      </c>
      <c r="T114" s="173">
        <f>'monthly price-series'!AP115-'monthly price-series'!$Z115</f>
        <v>-1.9693354717948298E-2</v>
      </c>
      <c r="U114" s="173">
        <f>'monthly price-series'!AQ115-'monthly price-series'!$Z115</f>
        <v>-2.3592604950588802E-2</v>
      </c>
    </row>
    <row r="115" spans="1:21" ht="15">
      <c r="A115" s="170">
        <v>39141</v>
      </c>
      <c r="B115" s="171"/>
      <c r="C115" s="172"/>
      <c r="D115" s="182"/>
      <c r="E115" s="173">
        <f>'monthly price-series'!AA116-'monthly price-series'!$Z116</f>
        <v>2.2123122080218105E-2</v>
      </c>
      <c r="F115" s="173">
        <f>'monthly price-series'!AB116-'monthly price-series'!$Z116</f>
        <v>2.2123122080218105E-2</v>
      </c>
      <c r="G115" s="173">
        <f>'monthly price-series'!AC116-'monthly price-series'!$Z116</f>
        <v>2.1832355377986914E-2</v>
      </c>
      <c r="H115" s="173">
        <f>'monthly price-series'!AD116-'monthly price-series'!$Z116</f>
        <v>2.7667653667419412E-2</v>
      </c>
      <c r="I115" s="173">
        <f>'monthly price-series'!AE116-'monthly price-series'!$Z116</f>
        <v>3.6035847545222856E-2</v>
      </c>
      <c r="J115" s="173">
        <f>'monthly price-series'!AF116-'monthly price-series'!$Z116</f>
        <v>3.8403885946032792E-2</v>
      </c>
      <c r="K115" s="173">
        <f>'monthly price-series'!AG116-'monthly price-series'!$Z116</f>
        <v>1.0298550130526666E-2</v>
      </c>
      <c r="L115" s="173">
        <f>'monthly price-series'!AH116-'monthly price-series'!$Z116</f>
        <v>-1.3169410013982863E-4</v>
      </c>
      <c r="M115" s="173">
        <f>'monthly price-series'!AI116-'monthly price-series'!$Z116</f>
        <v>1.5307150197522119E-2</v>
      </c>
      <c r="N115" s="173">
        <f>'monthly price-series'!AJ116-'monthly price-series'!$Z116</f>
        <v>1.9759432051386069E-2</v>
      </c>
      <c r="O115" s="173">
        <f>'monthly price-series'!AK116-'monthly price-series'!$Z116</f>
        <v>1.2762481708742821E-2</v>
      </c>
      <c r="P115" s="173">
        <f>'monthly price-series'!AL116-'monthly price-series'!$Z116</f>
        <v>7.7942938312104929E-2</v>
      </c>
      <c r="Q115" s="173">
        <f>'monthly price-series'!AM116-'monthly price-series'!$Z116</f>
        <v>3.5872924047380531E-2</v>
      </c>
      <c r="R115" s="173">
        <f>'monthly price-series'!AN116-'monthly price-series'!$Z116</f>
        <v>2.1158205832166786E-2</v>
      </c>
      <c r="S115" s="173">
        <f>'monthly price-series'!AO116-'monthly price-series'!$Z116</f>
        <v>9.3161728031931935E-3</v>
      </c>
      <c r="T115" s="173">
        <f>'monthly price-series'!AP116-'monthly price-series'!$Z116</f>
        <v>2.1361539165500171E-2</v>
      </c>
      <c r="U115" s="173">
        <f>'monthly price-series'!AQ116-'monthly price-series'!$Z116</f>
        <v>3.4388115841756023E-2</v>
      </c>
    </row>
    <row r="116" spans="1:21" ht="15">
      <c r="A116" s="170">
        <v>39171</v>
      </c>
      <c r="B116" s="171"/>
      <c r="C116" s="172"/>
      <c r="D116" s="182"/>
      <c r="E116" s="173">
        <f>'monthly price-series'!AA117-'monthly price-series'!$Z117</f>
        <v>-4.0840612122700981E-3</v>
      </c>
      <c r="F116" s="173">
        <f>'monthly price-series'!AB117-'monthly price-series'!$Z117</f>
        <v>-4.0840612122700981E-3</v>
      </c>
      <c r="G116" s="173">
        <f>'monthly price-series'!AC117-'monthly price-series'!$Z117</f>
        <v>4.7209238544786702E-3</v>
      </c>
      <c r="H116" s="173">
        <f>'monthly price-series'!AD117-'monthly price-series'!$Z117</f>
        <v>9.4992747373819214E-3</v>
      </c>
      <c r="I116" s="173">
        <f>'monthly price-series'!AE117-'monthly price-series'!$Z117</f>
        <v>1.0303543293305854E-2</v>
      </c>
      <c r="J116" s="173">
        <f>'monthly price-series'!AF117-'monthly price-series'!$Z117</f>
        <v>2.2139594882261169E-2</v>
      </c>
      <c r="K116" s="173">
        <f>'monthly price-series'!AG117-'monthly price-series'!$Z117</f>
        <v>2.2005292781528577E-2</v>
      </c>
      <c r="L116" s="173">
        <f>'monthly price-series'!AH117-'monthly price-series'!$Z117</f>
        <v>3.7309616112571713E-2</v>
      </c>
      <c r="M116" s="173">
        <f>'monthly price-series'!AI117-'monthly price-series'!$Z117</f>
        <v>2.9765015040443075E-2</v>
      </c>
      <c r="N116" s="173">
        <f>'monthly price-series'!AJ117-'monthly price-series'!$Z117</f>
        <v>2.2280064390036946E-2</v>
      </c>
      <c r="O116" s="173">
        <f>'monthly price-series'!AK117-'monthly price-series'!$Z117</f>
        <v>1.0154644093102731E-2</v>
      </c>
      <c r="P116" s="173">
        <f>'monthly price-series'!AL117-'monthly price-series'!$Z117</f>
        <v>4.3409110647079731E-2</v>
      </c>
      <c r="Q116" s="173">
        <f>'monthly price-series'!AM117-'monthly price-series'!$Z117</f>
        <v>2.0289610241422947E-2</v>
      </c>
      <c r="R116" s="173">
        <f>'monthly price-series'!AN117-'monthly price-series'!$Z117</f>
        <v>3.2881775133469567E-3</v>
      </c>
      <c r="S116" s="173">
        <f>'monthly price-series'!AO117-'monthly price-series'!$Z117</f>
        <v>-1.2115180105423479E-2</v>
      </c>
      <c r="T116" s="173">
        <f>'monthly price-series'!AP117-'monthly price-series'!$Z117</f>
        <v>1.3481510846680256E-2</v>
      </c>
      <c r="U116" s="173">
        <f>'monthly price-series'!AQ117-'monthly price-series'!$Z117</f>
        <v>1.6485610719871046E-2</v>
      </c>
    </row>
    <row r="117" spans="1:21" ht="15">
      <c r="A117" s="170">
        <v>39202</v>
      </c>
      <c r="B117" s="171"/>
      <c r="C117" s="172"/>
      <c r="D117" s="182"/>
      <c r="E117" s="173">
        <f>'monthly price-series'!AA118-'monthly price-series'!$Z118</f>
        <v>1.8134082813374357E-2</v>
      </c>
      <c r="F117" s="173">
        <f>'monthly price-series'!AB118-'monthly price-series'!$Z118</f>
        <v>1.8134082813374357E-2</v>
      </c>
      <c r="G117" s="173">
        <f>'monthly price-series'!AC118-'monthly price-series'!$Z118</f>
        <v>2.5513254406211081E-2</v>
      </c>
      <c r="H117" s="173">
        <f>'monthly price-series'!AD118-'monthly price-series'!$Z118</f>
        <v>3.7083942376756343E-2</v>
      </c>
      <c r="I117" s="173">
        <f>'monthly price-series'!AE118-'monthly price-series'!$Z118</f>
        <v>4.1037298092684187E-2</v>
      </c>
      <c r="J117" s="173">
        <f>'monthly price-series'!AF118-'monthly price-series'!$Z118</f>
        <v>4.1860091514890285E-2</v>
      </c>
      <c r="K117" s="173">
        <f>'monthly price-series'!AG118-'monthly price-series'!$Z118</f>
        <v>5.8834598765495461E-2</v>
      </c>
      <c r="L117" s="173">
        <f>'monthly price-series'!AH118-'monthly price-series'!$Z118</f>
        <v>5.2166760199338594E-2</v>
      </c>
      <c r="M117" s="173">
        <f>'monthly price-series'!AI118-'monthly price-series'!$Z118</f>
        <v>5.3201482130339192E-2</v>
      </c>
      <c r="N117" s="173">
        <f>'monthly price-series'!AJ118-'monthly price-series'!$Z118</f>
        <v>1.6249477266883094E-2</v>
      </c>
      <c r="O117" s="173">
        <f>'monthly price-series'!AK118-'monthly price-series'!$Z118</f>
        <v>1.5003029063879436E-2</v>
      </c>
      <c r="P117" s="173">
        <f>'monthly price-series'!AL118-'monthly price-series'!$Z118</f>
        <v>3.5094471278411685E-2</v>
      </c>
      <c r="Q117" s="173">
        <f>'monthly price-series'!AM118-'monthly price-series'!$Z118</f>
        <v>3.7737389331439664E-2</v>
      </c>
      <c r="R117" s="173">
        <f>'monthly price-series'!AN118-'monthly price-series'!$Z118</f>
        <v>4.1645411143390938E-2</v>
      </c>
      <c r="S117" s="173">
        <f>'monthly price-series'!AO118-'monthly price-series'!$Z118</f>
        <v>4.2368976259604244E-2</v>
      </c>
      <c r="T117" s="173">
        <f>'monthly price-series'!AP118-'monthly price-series'!$Z118</f>
        <v>3.3118744476724436E-2</v>
      </c>
      <c r="U117" s="173">
        <f>'monthly price-series'!AQ118-'monthly price-series'!$Z118</f>
        <v>3.8720012570682971E-2</v>
      </c>
    </row>
    <row r="118" spans="1:21" ht="15">
      <c r="A118" s="170">
        <v>39233</v>
      </c>
      <c r="B118" s="171"/>
      <c r="C118" s="172"/>
      <c r="D118" s="182"/>
      <c r="E118" s="173">
        <f>'monthly price-series'!AA119-'monthly price-series'!$Z119</f>
        <v>3.1684253843255218E-2</v>
      </c>
      <c r="F118" s="173">
        <f>'monthly price-series'!AB119-'monthly price-series'!$Z119</f>
        <v>3.1684253843255218E-2</v>
      </c>
      <c r="G118" s="173">
        <f>'monthly price-series'!AC119-'monthly price-series'!$Z119</f>
        <v>2.8013078041032178E-2</v>
      </c>
      <c r="H118" s="173">
        <f>'monthly price-series'!AD119-'monthly price-series'!$Z119</f>
        <v>3.2077202876657808E-2</v>
      </c>
      <c r="I118" s="173">
        <f>'monthly price-series'!AE119-'monthly price-series'!$Z119</f>
        <v>3.0187804794569208E-2</v>
      </c>
      <c r="J118" s="173">
        <f>'monthly price-series'!AF119-'monthly price-series'!$Z119</f>
        <v>2.4146154419789775E-2</v>
      </c>
      <c r="K118" s="173">
        <f>'monthly price-series'!AG119-'monthly price-series'!$Z119</f>
        <v>6.074187863387534E-2</v>
      </c>
      <c r="L118" s="173">
        <f>'monthly price-series'!AH119-'monthly price-series'!$Z119</f>
        <v>9.0638627087641144E-2</v>
      </c>
      <c r="M118" s="173">
        <f>'monthly price-series'!AI119-'monthly price-series'!$Z119</f>
        <v>6.6273899788847609E-2</v>
      </c>
      <c r="N118" s="173">
        <f>'monthly price-series'!AJ119-'monthly price-series'!$Z119</f>
        <v>2.7599719953625423E-2</v>
      </c>
      <c r="O118" s="173">
        <f>'monthly price-series'!AK119-'monthly price-series'!$Z119</f>
        <v>3.2650678149196311E-2</v>
      </c>
      <c r="P118" s="173">
        <f>'monthly price-series'!AL119-'monthly price-series'!$Z119</f>
        <v>9.9077865305761733E-3</v>
      </c>
      <c r="Q118" s="173">
        <f>'monthly price-series'!AM119-'monthly price-series'!$Z119</f>
        <v>3.3993908550091045E-2</v>
      </c>
      <c r="R118" s="173">
        <f>'monthly price-series'!AN119-'monthly price-series'!$Z119</f>
        <v>3.964251080371449E-2</v>
      </c>
      <c r="S118" s="173">
        <f>'monthly price-series'!AO119-'monthly price-series'!$Z119</f>
        <v>3.5614110352279016E-2</v>
      </c>
      <c r="T118" s="173">
        <f>'monthly price-series'!AP119-'monthly price-series'!$Z119</f>
        <v>3.4225844137047878E-2</v>
      </c>
      <c r="U118" s="173">
        <f>'monthly price-series'!AQ119-'monthly price-series'!$Z119</f>
        <v>2.7311671212782624E-2</v>
      </c>
    </row>
    <row r="119" spans="1:21" ht="15">
      <c r="A119" s="170">
        <v>39262</v>
      </c>
      <c r="B119" s="171"/>
      <c r="C119" s="172"/>
      <c r="D119" s="182"/>
      <c r="E119" s="173">
        <f>'monthly price-series'!AA120-'monthly price-series'!$Z120</f>
        <v>-3.2282091908498664E-2</v>
      </c>
      <c r="F119" s="173">
        <f>'monthly price-series'!AB120-'monthly price-series'!$Z120</f>
        <v>-3.2282091908498664E-2</v>
      </c>
      <c r="G119" s="173">
        <f>'monthly price-series'!AC120-'monthly price-series'!$Z120</f>
        <v>-3.2188770458793856E-2</v>
      </c>
      <c r="H119" s="173">
        <f>'monthly price-series'!AD120-'monthly price-series'!$Z120</f>
        <v>-3.8742869741449727E-2</v>
      </c>
      <c r="I119" s="173">
        <f>'monthly price-series'!AE120-'monthly price-series'!$Z120</f>
        <v>-4.2407096313201761E-2</v>
      </c>
      <c r="J119" s="173">
        <f>'monthly price-series'!AF120-'monthly price-series'!$Z120</f>
        <v>-3.9841503806450351E-2</v>
      </c>
      <c r="K119" s="173">
        <f>'monthly price-series'!AG120-'monthly price-series'!$Z120</f>
        <v>-3.7682477181832111E-2</v>
      </c>
      <c r="L119" s="173">
        <f>'monthly price-series'!AH120-'monthly price-series'!$Z120</f>
        <v>1.4101003706349303E-2</v>
      </c>
      <c r="M119" s="173">
        <f>'monthly price-series'!AI120-'monthly price-series'!$Z120</f>
        <v>-4.1292171322034679E-2</v>
      </c>
      <c r="N119" s="173">
        <f>'monthly price-series'!AJ120-'monthly price-series'!$Z120</f>
        <v>-5.9064882728199986E-2</v>
      </c>
      <c r="O119" s="173">
        <f>'monthly price-series'!AK120-'monthly price-series'!$Z120</f>
        <v>-6.1819425408019907E-2</v>
      </c>
      <c r="P119" s="173">
        <f>'monthly price-series'!AL120-'monthly price-series'!$Z120</f>
        <v>2.0719960803702381E-2</v>
      </c>
      <c r="Q119" s="173">
        <f>'monthly price-series'!AM120-'monthly price-series'!$Z120</f>
        <v>-1.2821400301788024E-2</v>
      </c>
      <c r="R119" s="173">
        <f>'monthly price-series'!AN120-'monthly price-series'!$Z120</f>
        <v>-1.3773191400581355E-2</v>
      </c>
      <c r="S119" s="173">
        <f>'monthly price-series'!AO120-'monthly price-series'!$Z120</f>
        <v>-8.6324109383137324E-3</v>
      </c>
      <c r="T119" s="173">
        <f>'monthly price-series'!AP120-'monthly price-series'!$Z120</f>
        <v>-2.1679858067248058E-2</v>
      </c>
      <c r="U119" s="173">
        <f>'monthly price-series'!AQ120-'monthly price-series'!$Z120</f>
        <v>-2.3369630347018572E-2</v>
      </c>
    </row>
    <row r="120" spans="1:21" ht="15">
      <c r="A120" s="170">
        <v>39294</v>
      </c>
      <c r="B120" s="171"/>
      <c r="C120" s="172"/>
      <c r="D120" s="182"/>
      <c r="E120" s="173">
        <f>'monthly price-series'!AA121-'monthly price-series'!$Z121</f>
        <v>6.5508754240000081E-3</v>
      </c>
      <c r="F120" s="173">
        <f>'monthly price-series'!AB121-'monthly price-series'!$Z121</f>
        <v>6.5508754240000081E-3</v>
      </c>
      <c r="G120" s="173">
        <f>'monthly price-series'!AC121-'monthly price-series'!$Z121</f>
        <v>1.1819355220449601E-2</v>
      </c>
      <c r="H120" s="173">
        <f>'monthly price-series'!AD121-'monthly price-series'!$Z121</f>
        <v>-3.99059565176728E-2</v>
      </c>
      <c r="I120" s="173">
        <f>'monthly price-series'!AE121-'monthly price-series'!$Z121</f>
        <v>-3.2312003375290187E-2</v>
      </c>
      <c r="J120" s="173">
        <f>'monthly price-series'!AF121-'monthly price-series'!$Z121</f>
        <v>-1.1872770759928521E-2</v>
      </c>
      <c r="K120" s="173">
        <f>'monthly price-series'!AG121-'monthly price-series'!$Z121</f>
        <v>-3.6211482644705223E-2</v>
      </c>
      <c r="L120" s="173">
        <f>'monthly price-series'!AH121-'monthly price-series'!$Z121</f>
        <v>3.4986724631634235E-2</v>
      </c>
      <c r="M120" s="173">
        <f>'monthly price-series'!AI121-'monthly price-series'!$Z121</f>
        <v>-5.834680070531284E-2</v>
      </c>
      <c r="N120" s="173">
        <f>'monthly price-series'!AJ121-'monthly price-series'!$Z121</f>
        <v>-3.5371921840556708E-2</v>
      </c>
      <c r="O120" s="173">
        <f>'monthly price-series'!AK121-'monthly price-series'!$Z121</f>
        <v>-3.886258293508426E-2</v>
      </c>
      <c r="P120" s="173">
        <f>'monthly price-series'!AL121-'monthly price-series'!$Z121</f>
        <v>5.6310354142857455E-2</v>
      </c>
      <c r="Q120" s="173">
        <f>'monthly price-series'!AM121-'monthly price-series'!$Z121</f>
        <v>9.4287023267497164E-3</v>
      </c>
      <c r="R120" s="173">
        <f>'monthly price-series'!AN121-'monthly price-series'!$Z121</f>
        <v>-1.4924682903038949E-3</v>
      </c>
      <c r="S120" s="173">
        <f>'monthly price-series'!AO121-'monthly price-series'!$Z121</f>
        <v>-1.7501096879746696E-2</v>
      </c>
      <c r="T120" s="173">
        <f>'monthly price-series'!AP121-'monthly price-series'!$Z121</f>
        <v>-9.8191349569705065E-3</v>
      </c>
      <c r="U120" s="173">
        <f>'monthly price-series'!AQ121-'monthly price-series'!$Z121</f>
        <v>-2.5737178695224336E-2</v>
      </c>
    </row>
    <row r="121" spans="1:21" ht="15">
      <c r="A121" s="170">
        <v>39325</v>
      </c>
      <c r="B121" s="171"/>
      <c r="C121" s="172"/>
      <c r="D121" s="182"/>
      <c r="E121" s="173">
        <f>'monthly price-series'!AA122-'monthly price-series'!$Z122</f>
        <v>1.5167398146857313E-2</v>
      </c>
      <c r="F121" s="173">
        <f>'monthly price-series'!AB122-'monthly price-series'!$Z122</f>
        <v>1.5167398146857313E-2</v>
      </c>
      <c r="G121" s="173">
        <f>'monthly price-series'!AC122-'monthly price-series'!$Z122</f>
        <v>1.906920365547676E-2</v>
      </c>
      <c r="H121" s="173">
        <f>'monthly price-series'!AD122-'monthly price-series'!$Z122</f>
        <v>2.5502061903434989E-3</v>
      </c>
      <c r="I121" s="173">
        <f>'monthly price-series'!AE122-'monthly price-series'!$Z122</f>
        <v>1.9426831732658568E-2</v>
      </c>
      <c r="J121" s="173">
        <f>'monthly price-series'!AF122-'monthly price-series'!$Z122</f>
        <v>9.6510583399873565E-3</v>
      </c>
      <c r="K121" s="173">
        <f>'monthly price-series'!AG122-'monthly price-series'!$Z122</f>
        <v>8.1532356127806994E-3</v>
      </c>
      <c r="L121" s="173">
        <f>'monthly price-series'!AH122-'monthly price-series'!$Z122</f>
        <v>-1.1671070563790156E-2</v>
      </c>
      <c r="M121" s="173">
        <f>'monthly price-series'!AI122-'monthly price-series'!$Z122</f>
        <v>1.6878876238111178E-2</v>
      </c>
      <c r="N121" s="173">
        <f>'monthly price-series'!AJ122-'monthly price-series'!$Z122</f>
        <v>1.3272106315328741E-2</v>
      </c>
      <c r="O121" s="173">
        <f>'monthly price-series'!AK122-'monthly price-series'!$Z122</f>
        <v>2.3301221041886797E-2</v>
      </c>
      <c r="P121" s="173">
        <f>'monthly price-series'!AL122-'monthly price-series'!$Z122</f>
        <v>-2.7614850839285349E-2</v>
      </c>
      <c r="Q121" s="173">
        <f>'monthly price-series'!AM122-'monthly price-series'!$Z122</f>
        <v>9.4663673880902993E-3</v>
      </c>
      <c r="R121" s="173">
        <f>'monthly price-series'!AN122-'monthly price-series'!$Z122</f>
        <v>-1.9387535568573491E-2</v>
      </c>
      <c r="S121" s="173">
        <f>'monthly price-series'!AO122-'monthly price-series'!$Z122</f>
        <v>-1.3100881077345816E-2</v>
      </c>
      <c r="T121" s="173">
        <f>'monthly price-series'!AP122-'monthly price-series'!$Z122</f>
        <v>-1.0784202235240195E-2</v>
      </c>
      <c r="U121" s="173">
        <f>'monthly price-series'!AQ122-'monthly price-series'!$Z122</f>
        <v>-3.6144706214374907E-3</v>
      </c>
    </row>
    <row r="122" spans="1:21" ht="15">
      <c r="A122" s="170">
        <v>39353</v>
      </c>
      <c r="B122" s="171"/>
      <c r="C122" s="172"/>
      <c r="D122" s="182"/>
      <c r="E122" s="173">
        <f>'monthly price-series'!AA123-'monthly price-series'!$Z123</f>
        <v>-2.8967862689561179E-3</v>
      </c>
      <c r="F122" s="173">
        <f>'monthly price-series'!AB123-'monthly price-series'!$Z123</f>
        <v>-2.8967862689561179E-3</v>
      </c>
      <c r="G122" s="173">
        <f>'monthly price-series'!AC123-'monthly price-series'!$Z123</f>
        <v>-1.7581077810476242E-3</v>
      </c>
      <c r="H122" s="173">
        <f>'monthly price-series'!AD123-'monthly price-series'!$Z123</f>
        <v>6.3904171455855946E-3</v>
      </c>
      <c r="I122" s="173">
        <f>'monthly price-series'!AE123-'monthly price-series'!$Z123</f>
        <v>8.3536602649068696E-3</v>
      </c>
      <c r="J122" s="173">
        <f>'monthly price-series'!AF123-'monthly price-series'!$Z123</f>
        <v>1.8869275512835897E-2</v>
      </c>
      <c r="K122" s="173">
        <f>'monthly price-series'!AG123-'monthly price-series'!$Z123</f>
        <v>6.8624834835307111E-3</v>
      </c>
      <c r="L122" s="173">
        <f>'monthly price-series'!AH123-'monthly price-series'!$Z123</f>
        <v>4.7320220252179329E-2</v>
      </c>
      <c r="M122" s="173">
        <f>'monthly price-series'!AI123-'monthly price-series'!$Z123</f>
        <v>-7.0953665170278664E-3</v>
      </c>
      <c r="N122" s="173">
        <f>'monthly price-series'!AJ123-'monthly price-series'!$Z123</f>
        <v>-3.5457728549379619E-2</v>
      </c>
      <c r="O122" s="173">
        <f>'monthly price-series'!AK123-'monthly price-series'!$Z123</f>
        <v>-3.1768207285549979E-2</v>
      </c>
      <c r="P122" s="173">
        <f>'monthly price-series'!AL123-'monthly price-series'!$Z123</f>
        <v>8.6453169277888792E-2</v>
      </c>
      <c r="Q122" s="173">
        <f>'monthly price-series'!AM123-'monthly price-series'!$Z123</f>
        <v>-1.2091560513516836E-2</v>
      </c>
      <c r="R122" s="173">
        <f>'monthly price-series'!AN123-'monthly price-series'!$Z123</f>
        <v>1.5415202736541182E-2</v>
      </c>
      <c r="S122" s="173">
        <f>'monthly price-series'!AO123-'monthly price-series'!$Z123</f>
        <v>2.5547231040433035E-2</v>
      </c>
      <c r="T122" s="173">
        <f>'monthly price-series'!AP123-'monthly price-series'!$Z123</f>
        <v>-9.5914639301256724E-3</v>
      </c>
      <c r="U122" s="173">
        <f>'monthly price-series'!AQ123-'monthly price-series'!$Z123</f>
        <v>4.9615906121326207E-3</v>
      </c>
    </row>
    <row r="123" spans="1:21" ht="15">
      <c r="A123" s="170">
        <v>39386</v>
      </c>
      <c r="B123" s="171"/>
      <c r="C123" s="172"/>
      <c r="D123" s="182"/>
      <c r="E123" s="173">
        <f>'monthly price-series'!AA124-'monthly price-series'!$Z124</f>
        <v>1.9697975561740865E-3</v>
      </c>
      <c r="F123" s="173">
        <f>'monthly price-series'!AB124-'monthly price-series'!$Z124</f>
        <v>1.9697975561740865E-3</v>
      </c>
      <c r="G123" s="173">
        <f>'monthly price-series'!AC124-'monthly price-series'!$Z124</f>
        <v>6.8396534485558845E-3</v>
      </c>
      <c r="H123" s="173">
        <f>'monthly price-series'!AD124-'monthly price-series'!$Z124</f>
        <v>1.3516673972027512E-2</v>
      </c>
      <c r="I123" s="173">
        <f>'monthly price-series'!AE124-'monthly price-series'!$Z124</f>
        <v>1.2483301879645524E-2</v>
      </c>
      <c r="J123" s="173">
        <f>'monthly price-series'!AF124-'monthly price-series'!$Z124</f>
        <v>3.386754277781804E-2</v>
      </c>
      <c r="K123" s="173">
        <f>'monthly price-series'!AG124-'monthly price-series'!$Z124</f>
        <v>2.7661545508415541E-2</v>
      </c>
      <c r="L123" s="173">
        <f>'monthly price-series'!AH124-'monthly price-series'!$Z124</f>
        <v>0.1009803014319265</v>
      </c>
      <c r="M123" s="173">
        <f>'monthly price-series'!AI124-'monthly price-series'!$Z124</f>
        <v>4.0087576433843468E-2</v>
      </c>
      <c r="N123" s="173">
        <f>'monthly price-series'!AJ124-'monthly price-series'!$Z124</f>
        <v>2.0825936646825549E-3</v>
      </c>
      <c r="O123" s="173">
        <f>'monthly price-series'!AK124-'monthly price-series'!$Z124</f>
        <v>1.6658018167562839E-3</v>
      </c>
      <c r="P123" s="173">
        <f>'monthly price-series'!AL124-'monthly price-series'!$Z124</f>
        <v>0.10314124842102963</v>
      </c>
      <c r="Q123" s="173">
        <f>'monthly price-series'!AM124-'monthly price-series'!$Z124</f>
        <v>-1.3274831566208728E-2</v>
      </c>
      <c r="R123" s="173">
        <f>'monthly price-series'!AN124-'monthly price-series'!$Z124</f>
        <v>3.392092487122618E-2</v>
      </c>
      <c r="S123" s="173">
        <f>'monthly price-series'!AO124-'monthly price-series'!$Z124</f>
        <v>2.2637344479407948E-2</v>
      </c>
      <c r="T123" s="173">
        <f>'monthly price-series'!AP124-'monthly price-series'!$Z124</f>
        <v>1.0424258204559493E-2</v>
      </c>
      <c r="U123" s="173">
        <f>'monthly price-series'!AQ124-'monthly price-series'!$Z124</f>
        <v>1.6195790956781812E-2</v>
      </c>
    </row>
    <row r="124" spans="1:21" ht="15">
      <c r="A124" s="170">
        <v>39416</v>
      </c>
      <c r="B124" s="171"/>
      <c r="C124" s="172"/>
      <c r="D124" s="182"/>
      <c r="E124" s="173">
        <f>'monthly price-series'!AA125-'monthly price-series'!$Z125</f>
        <v>7.9392559730782717E-3</v>
      </c>
      <c r="F124" s="173">
        <f>'monthly price-series'!AB125-'monthly price-series'!$Z125</f>
        <v>7.9392559730782717E-3</v>
      </c>
      <c r="G124" s="173">
        <f>'monthly price-series'!AC125-'monthly price-series'!$Z125</f>
        <v>1.2523030666809657E-2</v>
      </c>
      <c r="H124" s="173">
        <f>'monthly price-series'!AD125-'monthly price-series'!$Z125</f>
        <v>-2.9207738209008547E-2</v>
      </c>
      <c r="I124" s="173">
        <f>'monthly price-series'!AE125-'monthly price-series'!$Z125</f>
        <v>-1.476309291159302E-2</v>
      </c>
      <c r="J124" s="173">
        <f>'monthly price-series'!AF125-'monthly price-series'!$Z125</f>
        <v>-3.1333077569630067E-3</v>
      </c>
      <c r="K124" s="173">
        <f>'monthly price-series'!AG125-'monthly price-series'!$Z125</f>
        <v>-4.4332716552798378E-2</v>
      </c>
      <c r="L124" s="173">
        <f>'monthly price-series'!AH125-'monthly price-series'!$Z125</f>
        <v>-8.0528491775897423E-2</v>
      </c>
      <c r="M124" s="173">
        <f>'monthly price-series'!AI125-'monthly price-series'!$Z125</f>
        <v>-6.9804380308803066E-2</v>
      </c>
      <c r="N124" s="173">
        <f>'monthly price-series'!AJ125-'monthly price-series'!$Z125</f>
        <v>-3.23371195663597E-2</v>
      </c>
      <c r="O124" s="173">
        <f>'monthly price-series'!AK125-'monthly price-series'!$Z125</f>
        <v>-3.6714532480409144E-2</v>
      </c>
      <c r="P124" s="173">
        <f>'monthly price-series'!AL125-'monthly price-series'!$Z125</f>
        <v>-2.2008773998303439E-2</v>
      </c>
      <c r="Q124" s="173">
        <f>'monthly price-series'!AM125-'monthly price-series'!$Z125</f>
        <v>1.3289489980239679E-2</v>
      </c>
      <c r="R124" s="173">
        <f>'monthly price-series'!AN125-'monthly price-series'!$Z125</f>
        <v>-1.1207985548273415E-2</v>
      </c>
      <c r="S124" s="173">
        <f>'monthly price-series'!AO125-'monthly price-series'!$Z125</f>
        <v>8.6166453128902233E-3</v>
      </c>
      <c r="T124" s="173">
        <f>'monthly price-series'!AP125-'monthly price-series'!$Z125</f>
        <v>-5.1546522149400077E-3</v>
      </c>
      <c r="U124" s="173">
        <f>'monthly price-series'!AQ125-'monthly price-series'!$Z125</f>
        <v>-1.4716096826249553E-3</v>
      </c>
    </row>
    <row r="125" spans="1:21" ht="15">
      <c r="A125" s="170">
        <v>39447</v>
      </c>
      <c r="B125" s="171"/>
      <c r="C125" s="172"/>
      <c r="D125" s="182"/>
      <c r="E125" s="173">
        <f>'monthly price-series'!AA126-'monthly price-series'!$Z126</f>
        <v>-4.7717883721357254E-2</v>
      </c>
      <c r="F125" s="173">
        <f>'monthly price-series'!AB126-'monthly price-series'!$Z126</f>
        <v>-4.7717883721357254E-2</v>
      </c>
      <c r="G125" s="173">
        <f>'monthly price-series'!AC126-'monthly price-series'!$Z126</f>
        <v>-3.7585845157428972E-2</v>
      </c>
      <c r="H125" s="173">
        <f>'monthly price-series'!AD126-'monthly price-series'!$Z126</f>
        <v>-3.6712755053562633E-2</v>
      </c>
      <c r="I125" s="173">
        <f>'monthly price-series'!AE126-'monthly price-series'!$Z126</f>
        <v>-3.1328341947647165E-2</v>
      </c>
      <c r="J125" s="173">
        <f>'monthly price-series'!AF126-'monthly price-series'!$Z126</f>
        <v>-3.060022849374686E-2</v>
      </c>
      <c r="K125" s="173">
        <f>'monthly price-series'!AG126-'monthly price-series'!$Z126</f>
        <v>-4.810928294276378E-2</v>
      </c>
      <c r="L125" s="173">
        <f>'monthly price-series'!AH126-'monthly price-series'!$Z126</f>
        <v>-2.9147658537983505E-2</v>
      </c>
      <c r="M125" s="173">
        <f>'monthly price-series'!AI126-'monthly price-series'!$Z126</f>
        <v>-4.0723330378486841E-2</v>
      </c>
      <c r="N125" s="173">
        <f>'monthly price-series'!AJ126-'monthly price-series'!$Z126</f>
        <v>-4.922502842438501E-2</v>
      </c>
      <c r="O125" s="173">
        <f>'monthly price-series'!AK126-'monthly price-series'!$Z126</f>
        <v>-4.8851704356663396E-2</v>
      </c>
      <c r="P125" s="173">
        <f>'monthly price-series'!AL126-'monthly price-series'!$Z126</f>
        <v>2.8761571035218224E-2</v>
      </c>
      <c r="Q125" s="173">
        <f>'monthly price-series'!AM126-'monthly price-series'!$Z126</f>
        <v>-1.4329117589601488E-2</v>
      </c>
      <c r="R125" s="173">
        <f>'monthly price-series'!AN126-'monthly price-series'!$Z126</f>
        <v>-2.9598746558034329E-2</v>
      </c>
      <c r="S125" s="173">
        <f>'monthly price-series'!AO126-'monthly price-series'!$Z126</f>
        <v>-2.4251009806565221E-2</v>
      </c>
      <c r="T125" s="173">
        <f>'monthly price-series'!AP126-'monthly price-series'!$Z126</f>
        <v>-3.4885413224700963E-2</v>
      </c>
      <c r="U125" s="173">
        <f>'monthly price-series'!AQ126-'monthly price-series'!$Z126</f>
        <v>-3.4019784108286683E-2</v>
      </c>
    </row>
    <row r="126" spans="1:21" ht="15">
      <c r="A126" s="170">
        <v>39478</v>
      </c>
      <c r="B126" s="171"/>
      <c r="C126" s="172"/>
      <c r="D126" s="182"/>
      <c r="E126" s="173">
        <f>'monthly price-series'!AA127-'monthly price-series'!$Z127</f>
        <v>-1.6408965763814766E-2</v>
      </c>
      <c r="F126" s="173">
        <f>'monthly price-series'!AB127-'monthly price-series'!$Z127</f>
        <v>-1.6408965763814766E-2</v>
      </c>
      <c r="G126" s="173">
        <f>'monthly price-series'!AC127-'monthly price-series'!$Z127</f>
        <v>-1.3670840103964131E-2</v>
      </c>
      <c r="H126" s="173">
        <f>'monthly price-series'!AD127-'monthly price-series'!$Z127</f>
        <v>-5.811243742211597E-2</v>
      </c>
      <c r="I126" s="173">
        <f>'monthly price-series'!AE127-'monthly price-series'!$Z127</f>
        <v>-2.0310865289671028E-2</v>
      </c>
      <c r="J126" s="173">
        <f>'monthly price-series'!AF127-'monthly price-series'!$Z127</f>
        <v>-2.7996123525346975E-3</v>
      </c>
      <c r="K126" s="173">
        <f>'monthly price-series'!AG127-'monthly price-series'!$Z127</f>
        <v>-9.5379176215156E-2</v>
      </c>
      <c r="L126" s="173">
        <f>'monthly price-series'!AH127-'monthly price-series'!$Z127</f>
        <v>-0.15278325853123606</v>
      </c>
      <c r="M126" s="173">
        <f>'monthly price-series'!AI127-'monthly price-series'!$Z127</f>
        <v>-9.2138557771476684E-2</v>
      </c>
      <c r="N126" s="173">
        <f>'monthly price-series'!AJ127-'monthly price-series'!$Z127</f>
        <v>-1.0045992264337561E-2</v>
      </c>
      <c r="O126" s="173">
        <f>'monthly price-series'!AK127-'monthly price-series'!$Z127</f>
        <v>-1.398590687250492E-2</v>
      </c>
      <c r="P126" s="173">
        <f>'monthly price-series'!AL127-'monthly price-series'!$Z127</f>
        <v>-1.5516751608443912E-2</v>
      </c>
      <c r="Q126" s="173">
        <f>'monthly price-series'!AM127-'monthly price-series'!$Z127</f>
        <v>-2.1016576421368297E-2</v>
      </c>
      <c r="R126" s="173">
        <f>'monthly price-series'!AN127-'monthly price-series'!$Z127</f>
        <v>-4.8135379232817155E-3</v>
      </c>
      <c r="S126" s="173">
        <f>'monthly price-series'!AO127-'monthly price-series'!$Z127</f>
        <v>5.5681217152527274E-3</v>
      </c>
      <c r="T126" s="173">
        <f>'monthly price-series'!AP127-'monthly price-series'!$Z127</f>
        <v>-2.5930204589948432E-2</v>
      </c>
      <c r="U126" s="173">
        <f>'monthly price-series'!AQ127-'monthly price-series'!$Z127</f>
        <v>-9.493423402632449E-3</v>
      </c>
    </row>
    <row r="127" spans="1:21" ht="15">
      <c r="A127" s="170">
        <v>39507</v>
      </c>
      <c r="B127" s="171"/>
      <c r="C127" s="172"/>
      <c r="D127" s="182"/>
      <c r="E127" s="173">
        <f>'monthly price-series'!AA128-'monthly price-series'!$Z128</f>
        <v>1.3640206237537797E-2</v>
      </c>
      <c r="F127" s="173">
        <f>'monthly price-series'!AB128-'monthly price-series'!$Z128</f>
        <v>1.3640206237537797E-2</v>
      </c>
      <c r="G127" s="173">
        <f>'monthly price-series'!AC128-'monthly price-series'!$Z128</f>
        <v>2.0469358077946049E-2</v>
      </c>
      <c r="H127" s="173">
        <f>'monthly price-series'!AD128-'monthly price-series'!$Z128</f>
        <v>-1.2553027541169628E-2</v>
      </c>
      <c r="I127" s="173">
        <f>'monthly price-series'!AE128-'monthly price-series'!$Z128</f>
        <v>-7.6697994495645867E-3</v>
      </c>
      <c r="J127" s="173">
        <f>'monthly price-series'!AF128-'monthly price-series'!$Z128</f>
        <v>5.3184999606516849E-3</v>
      </c>
      <c r="K127" s="173">
        <f>'monthly price-series'!AG128-'monthly price-series'!$Z128</f>
        <v>-1.5613684413612905E-2</v>
      </c>
      <c r="L127" s="173">
        <f>'monthly price-series'!AH128-'monthly price-series'!$Z128</f>
        <v>5.2521317258872838E-2</v>
      </c>
      <c r="M127" s="173">
        <f>'monthly price-series'!AI128-'monthly price-series'!$Z128</f>
        <v>-1.6297980020374435E-2</v>
      </c>
      <c r="N127" s="173">
        <f>'monthly price-series'!AJ128-'monthly price-series'!$Z128</f>
        <v>8.4652256290076808E-3</v>
      </c>
      <c r="O127" s="173">
        <f>'monthly price-series'!AK128-'monthly price-series'!$Z128</f>
        <v>-6.7054393350527795E-3</v>
      </c>
      <c r="P127" s="173">
        <f>'monthly price-series'!AL128-'monthly price-series'!$Z128</f>
        <v>0.11222658122439574</v>
      </c>
      <c r="Q127" s="173">
        <f>'monthly price-series'!AM128-'monthly price-series'!$Z128</f>
        <v>4.5492892279164632E-3</v>
      </c>
      <c r="R127" s="173">
        <f>'monthly price-series'!AN128-'monthly price-series'!$Z128</f>
        <v>4.0911922372578097E-2</v>
      </c>
      <c r="S127" s="173">
        <f>'monthly price-series'!AO128-'monthly price-series'!$Z128</f>
        <v>5.6289804720952366E-2</v>
      </c>
      <c r="T127" s="173">
        <f>'monthly price-series'!AP128-'monthly price-series'!$Z128</f>
        <v>1.3265255705911196E-2</v>
      </c>
      <c r="U127" s="173">
        <f>'monthly price-series'!AQ128-'monthly price-series'!$Z128</f>
        <v>-4.4987724678980587E-3</v>
      </c>
    </row>
    <row r="128" spans="1:21" ht="15">
      <c r="A128" s="170">
        <v>39538</v>
      </c>
      <c r="B128" s="171"/>
      <c r="C128" s="172"/>
      <c r="D128" s="182"/>
      <c r="E128" s="173">
        <f>'monthly price-series'!AA129-'monthly price-series'!$Z129</f>
        <v>1.5706853242342615E-2</v>
      </c>
      <c r="F128" s="173">
        <f>'monthly price-series'!AB129-'monthly price-series'!$Z129</f>
        <v>1.5706853242342615E-2</v>
      </c>
      <c r="G128" s="173">
        <f>'monthly price-series'!AC129-'monthly price-series'!$Z129</f>
        <v>2.0329378834096166E-2</v>
      </c>
      <c r="H128" s="173">
        <f>'monthly price-series'!AD129-'monthly price-series'!$Z129</f>
        <v>1.9827803462870563E-2</v>
      </c>
      <c r="I128" s="173">
        <f>'monthly price-series'!AE129-'monthly price-series'!$Z129</f>
        <v>1.5917895897754376E-2</v>
      </c>
      <c r="J128" s="173">
        <f>'monthly price-series'!AF129-'monthly price-series'!$Z129</f>
        <v>2.126759392606482E-2</v>
      </c>
      <c r="K128" s="173">
        <f>'monthly price-series'!AG129-'monthly price-series'!$Z129</f>
        <v>-5.9478420060788094E-3</v>
      </c>
      <c r="L128" s="173">
        <f>'monthly price-series'!AH129-'monthly price-series'!$Z129</f>
        <v>-7.062777090184183E-2</v>
      </c>
      <c r="M128" s="173">
        <f>'monthly price-series'!AI129-'monthly price-series'!$Z129</f>
        <v>1.8245026276150898E-2</v>
      </c>
      <c r="N128" s="173">
        <f>'monthly price-series'!AJ129-'monthly price-series'!$Z129</f>
        <v>1.0358306206619924E-2</v>
      </c>
      <c r="O128" s="173">
        <f>'monthly price-series'!AK129-'monthly price-series'!$Z129</f>
        <v>1.3683993477127104E-2</v>
      </c>
      <c r="P128" s="173">
        <f>'monthly price-series'!AL129-'monthly price-series'!$Z129</f>
        <v>2.8514553656509255E-3</v>
      </c>
      <c r="Q128" s="173">
        <f>'monthly price-series'!AM129-'monthly price-series'!$Z129</f>
        <v>4.4507030505868371E-3</v>
      </c>
      <c r="R128" s="173">
        <f>'monthly price-series'!AN129-'monthly price-series'!$Z129</f>
        <v>4.4887942329705204E-3</v>
      </c>
      <c r="S128" s="173">
        <f>'monthly price-series'!AO129-'monthly price-series'!$Z129</f>
        <v>1.3595435754720327E-2</v>
      </c>
      <c r="T128" s="173">
        <f>'monthly price-series'!AP129-'monthly price-series'!$Z129</f>
        <v>1.1102127566303899E-2</v>
      </c>
      <c r="U128" s="173">
        <f>'monthly price-series'!AQ129-'monthly price-series'!$Z129</f>
        <v>-4.4226965095307755E-2</v>
      </c>
    </row>
    <row r="129" spans="1:21" ht="15">
      <c r="A129" s="170">
        <v>39568</v>
      </c>
      <c r="B129" s="171"/>
      <c r="C129" s="172"/>
      <c r="D129" s="182"/>
      <c r="E129" s="173">
        <f>'monthly price-series'!AA130-'monthly price-series'!$Z130</f>
        <v>2.0042428097814747E-2</v>
      </c>
      <c r="F129" s="173">
        <f>'monthly price-series'!AB130-'monthly price-series'!$Z130</f>
        <v>2.0042428097814747E-2</v>
      </c>
      <c r="G129" s="173">
        <f>'monthly price-series'!AC130-'monthly price-series'!$Z130</f>
        <v>2.6613287726781461E-2</v>
      </c>
      <c r="H129" s="173">
        <f>'monthly price-series'!AD130-'monthly price-series'!$Z130</f>
        <v>7.4554606740640753E-2</v>
      </c>
      <c r="I129" s="173">
        <f>'monthly price-series'!AE130-'monthly price-series'!$Z130</f>
        <v>5.8032270356143778E-2</v>
      </c>
      <c r="J129" s="173">
        <f>'monthly price-series'!AF130-'monthly price-series'!$Z130</f>
        <v>3.2182667346626309E-2</v>
      </c>
      <c r="K129" s="173">
        <f>'monthly price-series'!AG130-'monthly price-series'!$Z130</f>
        <v>8.1550710369620416E-2</v>
      </c>
      <c r="L129" s="173">
        <f>'monthly price-series'!AH130-'monthly price-series'!$Z130</f>
        <v>0.1194685881786956</v>
      </c>
      <c r="M129" s="173">
        <f>'monthly price-series'!AI130-'monthly price-series'!$Z130</f>
        <v>6.4360511144358992E-2</v>
      </c>
      <c r="N129" s="173">
        <f>'monthly price-series'!AJ130-'monthly price-series'!$Z130</f>
        <v>2.4008481008681342E-2</v>
      </c>
      <c r="O129" s="173">
        <f>'monthly price-series'!AK130-'monthly price-series'!$Z130</f>
        <v>3.9385212179084972E-2</v>
      </c>
      <c r="P129" s="173">
        <f>'monthly price-series'!AL130-'monthly price-series'!$Z130</f>
        <v>0.10237118249835192</v>
      </c>
      <c r="Q129" s="173">
        <f>'monthly price-series'!AM130-'monthly price-series'!$Z130</f>
        <v>2.8128074428628448E-2</v>
      </c>
      <c r="R129" s="173">
        <f>'monthly price-series'!AN130-'monthly price-series'!$Z130</f>
        <v>1.8127035919039178E-2</v>
      </c>
      <c r="S129" s="173">
        <f>'monthly price-series'!AO130-'monthly price-series'!$Z130</f>
        <v>1.6966679316778487E-2</v>
      </c>
      <c r="T129" s="173">
        <f>'monthly price-series'!AP130-'monthly price-series'!$Z130</f>
        <v>2.0160369252372575E-2</v>
      </c>
      <c r="U129" s="173">
        <f>'monthly price-series'!AQ130-'monthly price-series'!$Z130</f>
        <v>4.2483497485673746E-2</v>
      </c>
    </row>
    <row r="130" spans="1:21" ht="15">
      <c r="A130" s="170">
        <v>39598</v>
      </c>
      <c r="B130" s="171"/>
      <c r="C130" s="172"/>
      <c r="D130" s="182"/>
      <c r="E130" s="173">
        <f>'monthly price-series'!AA131-'monthly price-series'!$Z131</f>
        <v>-1.6254176332390576E-2</v>
      </c>
      <c r="F130" s="173">
        <f>'monthly price-series'!AB131-'monthly price-series'!$Z131</f>
        <v>-1.6254176332390576E-2</v>
      </c>
      <c r="G130" s="173">
        <f>'monthly price-series'!AC131-'monthly price-series'!$Z131</f>
        <v>-1.3188470865417447E-2</v>
      </c>
      <c r="H130" s="173">
        <f>'monthly price-series'!AD131-'monthly price-series'!$Z131</f>
        <v>4.70063043476035E-3</v>
      </c>
      <c r="I130" s="173">
        <f>'monthly price-series'!AE131-'monthly price-series'!$Z131</f>
        <v>-3.9293341509928732E-3</v>
      </c>
      <c r="J130" s="173">
        <f>'monthly price-series'!AF131-'monthly price-series'!$Z131</f>
        <v>-3.9229519048654699E-3</v>
      </c>
      <c r="K130" s="173">
        <f>'monthly price-series'!AG131-'monthly price-series'!$Z131</f>
        <v>1.1211194555943228E-2</v>
      </c>
      <c r="L130" s="173">
        <f>'monthly price-series'!AH131-'monthly price-series'!$Z131</f>
        <v>1.3502774527745688E-2</v>
      </c>
      <c r="M130" s="173">
        <f>'monthly price-series'!AI131-'monthly price-series'!$Z131</f>
        <v>3.4998150821405179E-2</v>
      </c>
      <c r="N130" s="173">
        <f>'monthly price-series'!AJ131-'monthly price-series'!$Z131</f>
        <v>-1.9916628115748541E-2</v>
      </c>
      <c r="O130" s="173">
        <f>'monthly price-series'!AK131-'monthly price-series'!$Z131</f>
        <v>-1.2599191688977041E-2</v>
      </c>
      <c r="P130" s="173">
        <f>'monthly price-series'!AL131-'monthly price-series'!$Z131</f>
        <v>9.4038724405749799E-2</v>
      </c>
      <c r="Q130" s="173">
        <f>'monthly price-series'!AM131-'monthly price-series'!$Z131</f>
        <v>-2.5500443963992619E-2</v>
      </c>
      <c r="R130" s="173">
        <f>'monthly price-series'!AN131-'monthly price-series'!$Z131</f>
        <v>2.6183007897659146E-3</v>
      </c>
      <c r="S130" s="173">
        <f>'monthly price-series'!AO131-'monthly price-series'!$Z131</f>
        <v>7.6328914650338423E-3</v>
      </c>
      <c r="T130" s="173">
        <f>'monthly price-series'!AP131-'monthly price-series'!$Z131</f>
        <v>1.8716341230991841E-3</v>
      </c>
      <c r="U130" s="173">
        <f>'monthly price-series'!AQ131-'monthly price-series'!$Z131</f>
        <v>6.5053569309036913E-3</v>
      </c>
    </row>
    <row r="131" spans="1:21" ht="15">
      <c r="A131" s="170">
        <v>39629</v>
      </c>
      <c r="B131" s="171"/>
      <c r="C131" s="172"/>
      <c r="D131" s="182"/>
      <c r="E131" s="173">
        <f>'monthly price-series'!AA132-'monthly price-series'!$Z132</f>
        <v>-3.5448893755061828E-2</v>
      </c>
      <c r="F131" s="173">
        <f>'monthly price-series'!AB132-'monthly price-series'!$Z132</f>
        <v>-3.5448893755061828E-2</v>
      </c>
      <c r="G131" s="173">
        <f>'monthly price-series'!AC132-'monthly price-series'!$Z132</f>
        <v>-3.5335628375447244E-2</v>
      </c>
      <c r="H131" s="173">
        <f>'monthly price-series'!AD132-'monthly price-series'!$Z132</f>
        <v>-7.1141675171591118E-2</v>
      </c>
      <c r="I131" s="173">
        <f>'monthly price-series'!AE132-'monthly price-series'!$Z132</f>
        <v>-5.0985389717327877E-2</v>
      </c>
      <c r="J131" s="173">
        <f>'monthly price-series'!AF132-'monthly price-series'!$Z132</f>
        <v>-4.8226973948684998E-2</v>
      </c>
      <c r="K131" s="173">
        <f>'monthly price-series'!AG132-'monthly price-series'!$Z132</f>
        <v>-0.11571908392827032</v>
      </c>
      <c r="L131" s="173">
        <f>'monthly price-series'!AH132-'monthly price-series'!$Z132</f>
        <v>-0.13908511599239617</v>
      </c>
      <c r="M131" s="173">
        <f>'monthly price-series'!AI132-'monthly price-series'!$Z132</f>
        <v>-0.10982332888423216</v>
      </c>
      <c r="N131" s="173">
        <f>'monthly price-series'!AJ132-'monthly price-series'!$Z132</f>
        <v>-7.694228450335891E-2</v>
      </c>
      <c r="O131" s="173">
        <f>'monthly price-series'!AK132-'monthly price-series'!$Z132</f>
        <v>-7.7546424173672593E-2</v>
      </c>
      <c r="P131" s="173">
        <f>'monthly price-series'!AL132-'monthly price-series'!$Z132</f>
        <v>6.4785191240089954E-2</v>
      </c>
      <c r="Q131" s="173">
        <f>'monthly price-series'!AM132-'monthly price-series'!$Z132</f>
        <v>-2.3483372446375265E-2</v>
      </c>
      <c r="R131" s="173">
        <f>'monthly price-series'!AN132-'monthly price-series'!$Z132</f>
        <v>-2.0389547480235873E-2</v>
      </c>
      <c r="S131" s="173">
        <f>'monthly price-series'!AO132-'monthly price-series'!$Z132</f>
        <v>-9.8268062901723865E-3</v>
      </c>
      <c r="T131" s="173">
        <f>'monthly price-series'!AP132-'monthly price-series'!$Z132</f>
        <v>-1.8556214146902492E-2</v>
      </c>
      <c r="U131" s="173">
        <f>'monthly price-series'!AQ132-'monthly price-series'!$Z132</f>
        <v>-3.3671465741516325E-2</v>
      </c>
    </row>
    <row r="132" spans="1:21" ht="15">
      <c r="A132" s="170">
        <v>39660</v>
      </c>
      <c r="B132" s="171"/>
      <c r="C132" s="172"/>
      <c r="D132" s="182"/>
      <c r="E132" s="173">
        <f>'monthly price-series'!AA133-'monthly price-series'!$Z133</f>
        <v>-1.1107855397643546E-2</v>
      </c>
      <c r="F132" s="173">
        <f>'monthly price-series'!AB133-'monthly price-series'!$Z133</f>
        <v>-1.1107855397643546E-2</v>
      </c>
      <c r="G132" s="173">
        <f>'monthly price-series'!AC133-'monthly price-series'!$Z133</f>
        <v>-1.7550672122115529E-2</v>
      </c>
      <c r="H132" s="173">
        <f>'monthly price-series'!AD133-'monthly price-series'!$Z133</f>
        <v>-4.3561982208160072E-2</v>
      </c>
      <c r="I132" s="173">
        <f>'monthly price-series'!AE133-'monthly price-series'!$Z133</f>
        <v>-3.8367253988313123E-2</v>
      </c>
      <c r="J132" s="173">
        <f>'monthly price-series'!AF133-'monthly price-series'!$Z133</f>
        <v>-2.9896386532736914E-3</v>
      </c>
      <c r="K132" s="173">
        <f>'monthly price-series'!AG133-'monthly price-series'!$Z133</f>
        <v>-3.8278650036976697E-2</v>
      </c>
      <c r="L132" s="173">
        <f>'monthly price-series'!AH133-'monthly price-series'!$Z133</f>
        <v>-5.3953019203407331E-2</v>
      </c>
      <c r="M132" s="173">
        <f>'monthly price-series'!AI133-'monthly price-series'!$Z133</f>
        <v>-7.703993248443522E-3</v>
      </c>
      <c r="N132" s="173">
        <f>'monthly price-series'!AJ133-'monthly price-series'!$Z133</f>
        <v>-2.3902536321187252E-2</v>
      </c>
      <c r="O132" s="173">
        <f>'monthly price-series'!AK133-'monthly price-series'!$Z133</f>
        <v>-1.2754832687184008E-2</v>
      </c>
      <c r="P132" s="173">
        <f>'monthly price-series'!AL133-'monthly price-series'!$Z133</f>
        <v>-0.13005509956393277</v>
      </c>
      <c r="Q132" s="173">
        <f>'monthly price-series'!AM133-'monthly price-series'!$Z133</f>
        <v>-1.1943291462190978E-2</v>
      </c>
      <c r="R132" s="173">
        <f>'monthly price-series'!AN133-'monthly price-series'!$Z133</f>
        <v>-5.475582927598311E-2</v>
      </c>
      <c r="S132" s="173">
        <f>'monthly price-series'!AO133-'monthly price-series'!$Z133</f>
        <v>-5.5492177540746791E-2</v>
      </c>
      <c r="T132" s="173">
        <f>'monthly price-series'!AP133-'monthly price-series'!$Z133</f>
        <v>-3.9772495942649803E-2</v>
      </c>
      <c r="U132" s="173">
        <f>'monthly price-series'!AQ133-'monthly price-series'!$Z133</f>
        <v>-2.8920813699658966E-2</v>
      </c>
    </row>
    <row r="133" spans="1:21" ht="15">
      <c r="A133" s="170">
        <v>39689</v>
      </c>
      <c r="B133" s="171"/>
      <c r="C133" s="172"/>
      <c r="D133" s="182"/>
      <c r="E133" s="173">
        <f>'monthly price-series'!AA134-'monthly price-series'!$Z134</f>
        <v>-1.2568258245591156E-2</v>
      </c>
      <c r="F133" s="173">
        <f>'monthly price-series'!AB134-'monthly price-series'!$Z134</f>
        <v>-1.2568258245591156E-2</v>
      </c>
      <c r="G133" s="173">
        <f>'monthly price-series'!AC134-'monthly price-series'!$Z134</f>
        <v>-1.3836137314706259E-2</v>
      </c>
      <c r="H133" s="173">
        <f>'monthly price-series'!AD134-'monthly price-series'!$Z134</f>
        <v>-1.3960805584215922E-2</v>
      </c>
      <c r="I133" s="173">
        <f>'monthly price-series'!AE134-'monthly price-series'!$Z134</f>
        <v>-1.841198735234064E-2</v>
      </c>
      <c r="J133" s="173">
        <f>'monthly price-series'!AF134-'monthly price-series'!$Z134</f>
        <v>-2.6326999740987494E-2</v>
      </c>
      <c r="K133" s="173">
        <f>'monthly price-series'!AG134-'monthly price-series'!$Z134</f>
        <v>-3.1458616981921775E-3</v>
      </c>
      <c r="L133" s="173">
        <f>'monthly price-series'!AH134-'monthly price-series'!$Z134</f>
        <v>-4.5104342184261209E-2</v>
      </c>
      <c r="M133" s="173">
        <f>'monthly price-series'!AI134-'monthly price-series'!$Z134</f>
        <v>1.6473113850233461E-2</v>
      </c>
      <c r="N133" s="173">
        <f>'monthly price-series'!AJ134-'monthly price-series'!$Z134</f>
        <v>-1.3109855952006619E-2</v>
      </c>
      <c r="O133" s="173">
        <f>'monthly price-series'!AK134-'monthly price-series'!$Z134</f>
        <v>7.496539562871718E-3</v>
      </c>
      <c r="P133" s="173">
        <f>'monthly price-series'!AL134-'monthly price-series'!$Z134</f>
        <v>-9.0342163206209691E-2</v>
      </c>
      <c r="Q133" s="173">
        <f>'monthly price-series'!AM134-'monthly price-series'!$Z134</f>
        <v>-2.4687188873583711E-2</v>
      </c>
      <c r="R133" s="173">
        <f>'monthly price-series'!AN134-'monthly price-series'!$Z134</f>
        <v>-3.7852087111760205E-2</v>
      </c>
      <c r="S133" s="173">
        <f>'monthly price-series'!AO134-'monthly price-series'!$Z134</f>
        <v>-2.1848500162637001E-2</v>
      </c>
      <c r="T133" s="173">
        <f>'monthly price-series'!AP134-'monthly price-series'!$Z134</f>
        <v>-3.9808753778426881E-2</v>
      </c>
      <c r="U133" s="173">
        <f>'monthly price-series'!AQ134-'monthly price-series'!$Z134</f>
        <v>-2.9697394893409453E-2</v>
      </c>
    </row>
    <row r="134" spans="1:21" ht="15">
      <c r="A134" s="170">
        <v>39721</v>
      </c>
      <c r="B134" s="171"/>
      <c r="C134" s="172"/>
      <c r="D134" s="182"/>
      <c r="E134" s="173">
        <f>'monthly price-series'!AA135-'monthly price-series'!$Z135</f>
        <v>-4.1201653602129677E-2</v>
      </c>
      <c r="F134" s="173">
        <f>'monthly price-series'!AB135-'monthly price-series'!$Z135</f>
        <v>-4.1201653602129677E-2</v>
      </c>
      <c r="G134" s="173">
        <f>'monthly price-series'!AC135-'monthly price-series'!$Z135</f>
        <v>-3.4972747386458856E-2</v>
      </c>
      <c r="H134" s="173">
        <f>'monthly price-series'!AD135-'monthly price-series'!$Z135</f>
        <v>-0.13058648219284474</v>
      </c>
      <c r="I134" s="173">
        <f>'monthly price-series'!AE135-'monthly price-series'!$Z135</f>
        <v>-0.1153173059984778</v>
      </c>
      <c r="J134" s="173">
        <f>'monthly price-series'!AF135-'monthly price-series'!$Z135</f>
        <v>-0.10170308318074568</v>
      </c>
      <c r="K134" s="173">
        <f>'monthly price-series'!AG135-'monthly price-series'!$Z135</f>
        <v>-0.13862289377903</v>
      </c>
      <c r="L134" s="173">
        <f>'monthly price-series'!AH135-'monthly price-series'!$Z135</f>
        <v>-0.17940401717087967</v>
      </c>
      <c r="M134" s="173">
        <f>'monthly price-series'!AI135-'monthly price-series'!$Z135</f>
        <v>-0.13418581535911728</v>
      </c>
      <c r="N134" s="173">
        <f>'monthly price-series'!AJ135-'monthly price-series'!$Z135</f>
        <v>-7.2887144879251714E-2</v>
      </c>
      <c r="O134" s="173">
        <f>'monthly price-series'!AK135-'monthly price-series'!$Z135</f>
        <v>-4.1501077405589455E-2</v>
      </c>
      <c r="P134" s="173">
        <f>'monthly price-series'!AL135-'monthly price-series'!$Z135</f>
        <v>-0.16946983766131873</v>
      </c>
      <c r="Q134" s="173">
        <f>'monthly price-series'!AM135-'monthly price-series'!$Z135</f>
        <v>-5.8440368822906402E-2</v>
      </c>
      <c r="R134" s="173">
        <f>'monthly price-series'!AN135-'monthly price-series'!$Z135</f>
        <v>-5.5535236426849433E-2</v>
      </c>
      <c r="S134" s="173">
        <f>'monthly price-series'!AO135-'monthly price-series'!$Z135</f>
        <v>-4.3539711981741766E-2</v>
      </c>
      <c r="T134" s="173">
        <f>'monthly price-series'!AP135-'monthly price-series'!$Z135</f>
        <v>-7.203190309351612E-2</v>
      </c>
      <c r="U134" s="173">
        <f>'monthly price-series'!AQ135-'monthly price-series'!$Z135</f>
        <v>-0.10803311316998938</v>
      </c>
    </row>
    <row r="135" spans="1:21" ht="15">
      <c r="A135" s="170">
        <v>39752</v>
      </c>
      <c r="B135" s="171"/>
      <c r="C135" s="172"/>
      <c r="D135" s="182"/>
      <c r="E135" s="173">
        <f>'monthly price-series'!AA136-'monthly price-series'!$Z136</f>
        <v>-0.10873872663482698</v>
      </c>
      <c r="F135" s="173">
        <f>'monthly price-series'!AB136-'monthly price-series'!$Z136</f>
        <v>-0.10873872663482698</v>
      </c>
      <c r="G135" s="173">
        <f>'monthly price-series'!AC136-'monthly price-series'!$Z136</f>
        <v>-0.10703314362159617</v>
      </c>
      <c r="H135" s="173">
        <f>'monthly price-series'!AD136-'monthly price-series'!$Z136</f>
        <v>-0.29462214831633537</v>
      </c>
      <c r="I135" s="173">
        <f>'monthly price-series'!AE136-'monthly price-series'!$Z136</f>
        <v>-0.26801723447243231</v>
      </c>
      <c r="J135" s="173">
        <f>'monthly price-series'!AF136-'monthly price-series'!$Z136</f>
        <v>-0.2691827976824267</v>
      </c>
      <c r="K135" s="173">
        <f>'monthly price-series'!AG136-'monthly price-series'!$Z136</f>
        <v>-0.26056809767969502</v>
      </c>
      <c r="L135" s="173">
        <f>'monthly price-series'!AH136-'monthly price-series'!$Z136</f>
        <v>-0.31373588376093714</v>
      </c>
      <c r="M135" s="173">
        <f>'monthly price-series'!AI136-'monthly price-series'!$Z136</f>
        <v>-0.3141721349942293</v>
      </c>
      <c r="N135" s="173">
        <f>'monthly price-series'!AJ136-'monthly price-series'!$Z136</f>
        <v>-0.20526611156417951</v>
      </c>
      <c r="O135" s="173">
        <f>'monthly price-series'!AK136-'monthly price-series'!$Z136</f>
        <v>-0.18996164482860822</v>
      </c>
      <c r="P135" s="173">
        <f>'monthly price-series'!AL136-'monthly price-series'!$Z136</f>
        <v>-0.40195905579210178</v>
      </c>
      <c r="Q135" s="173">
        <f>'monthly price-series'!AM136-'monthly price-series'!$Z136</f>
        <v>-0.12429164436778524</v>
      </c>
      <c r="R135" s="173">
        <f>'monthly price-series'!AN136-'monthly price-series'!$Z136</f>
        <v>-0.10355114370418977</v>
      </c>
      <c r="S135" s="173">
        <f>'monthly price-series'!AO136-'monthly price-series'!$Z136</f>
        <v>-8.2982256054748363E-2</v>
      </c>
      <c r="T135" s="173">
        <f>'monthly price-series'!AP136-'monthly price-series'!$Z136</f>
        <v>-0.12483781037085652</v>
      </c>
      <c r="U135" s="173">
        <f>'monthly price-series'!AQ136-'monthly price-series'!$Z136</f>
        <v>-0.25689207457279672</v>
      </c>
    </row>
    <row r="136" spans="1:21" ht="15">
      <c r="A136" s="170">
        <v>39780</v>
      </c>
      <c r="B136" s="171"/>
      <c r="C136" s="172"/>
      <c r="D136" s="182"/>
      <c r="E136" s="173">
        <f>'monthly price-series'!AA137-'monthly price-series'!$Z137</f>
        <v>-1.609557416813898E-2</v>
      </c>
      <c r="F136" s="173">
        <f>'monthly price-series'!AB137-'monthly price-series'!$Z137</f>
        <v>-1.609557416813898E-2</v>
      </c>
      <c r="G136" s="173">
        <f>'monthly price-series'!AC137-'monthly price-series'!$Z137</f>
        <v>-1.3644798764974065E-2</v>
      </c>
      <c r="H136" s="173">
        <f>'monthly price-series'!AD137-'monthly price-series'!$Z137</f>
        <v>-6.2131650509490266E-2</v>
      </c>
      <c r="I136" s="173">
        <f>'monthly price-series'!AE137-'monthly price-series'!$Z137</f>
        <v>-8.8317880640658333E-2</v>
      </c>
      <c r="J136" s="173">
        <f>'monthly price-series'!AF137-'monthly price-series'!$Z137</f>
        <v>1.8711971608377474E-3</v>
      </c>
      <c r="K136" s="173">
        <f>'monthly price-series'!AG137-'monthly price-series'!$Z137</f>
        <v>-8.6052986318087749E-2</v>
      </c>
      <c r="L136" s="173">
        <f>'monthly price-series'!AH137-'monthly price-series'!$Z137</f>
        <v>-9.5933017794836789E-2</v>
      </c>
      <c r="M136" s="173">
        <f>'monthly price-series'!AI137-'monthly price-series'!$Z137</f>
        <v>-0.12286531976599267</v>
      </c>
      <c r="N136" s="173">
        <f>'monthly price-series'!AJ137-'monthly price-series'!$Z137</f>
        <v>-8.6075668963601124E-2</v>
      </c>
      <c r="O136" s="173">
        <f>'monthly price-series'!AK137-'monthly price-series'!$Z137</f>
        <v>-9.4993577921558936E-2</v>
      </c>
      <c r="P136" s="173">
        <f>'monthly price-series'!AL137-'monthly price-series'!$Z137</f>
        <v>-0.17098455848006908</v>
      </c>
      <c r="Q136" s="173">
        <f>'monthly price-series'!AM137-'monthly price-series'!$Z137</f>
        <v>-8.2308292459868648E-2</v>
      </c>
      <c r="R136" s="173">
        <f>'monthly price-series'!AN137-'monthly price-series'!$Z137</f>
        <v>-1.9209253734573755E-2</v>
      </c>
      <c r="S136" s="173">
        <f>'monthly price-series'!AO137-'monthly price-series'!$Z137</f>
        <v>-5.4034984472818813E-3</v>
      </c>
      <c r="T136" s="173">
        <f>'monthly price-series'!AP137-'monthly price-series'!$Z137</f>
        <v>-2.6605920401240372E-2</v>
      </c>
      <c r="U136" s="173">
        <f>'monthly price-series'!AQ137-'monthly price-series'!$Z137</f>
        <v>-7.9238709127308724E-2</v>
      </c>
    </row>
    <row r="137" spans="1:21" ht="15">
      <c r="A137" s="170">
        <v>39813</v>
      </c>
      <c r="B137" s="171"/>
      <c r="C137" s="172"/>
      <c r="D137" s="182"/>
      <c r="E137" s="173">
        <f>'monthly price-series'!AA138-'monthly price-series'!$Z138</f>
        <v>1.741870269954952E-2</v>
      </c>
      <c r="F137" s="173">
        <f>'monthly price-series'!AB138-'monthly price-series'!$Z138</f>
        <v>1.741870269954952E-2</v>
      </c>
      <c r="G137" s="173">
        <f>'monthly price-series'!AC138-'monthly price-series'!$Z138</f>
        <v>2.1474741332939761E-2</v>
      </c>
      <c r="H137" s="173">
        <f>'monthly price-series'!AD138-'monthly price-series'!$Z138</f>
        <v>2.3563282021631476E-2</v>
      </c>
      <c r="I137" s="173">
        <f>'monthly price-series'!AE138-'monthly price-series'!$Z138</f>
        <v>8.2595804816701229E-2</v>
      </c>
      <c r="J137" s="173">
        <f>'monthly price-series'!AF138-'monthly price-series'!$Z138</f>
        <v>9.6117139287605874E-2</v>
      </c>
      <c r="K137" s="173">
        <f>'monthly price-series'!AG138-'monthly price-series'!$Z138</f>
        <v>1.6864203522121698E-2</v>
      </c>
      <c r="L137" s="173">
        <f>'monthly price-series'!AH138-'monthly price-series'!$Z138</f>
        <v>1.648648053562931E-3</v>
      </c>
      <c r="M137" s="173">
        <f>'monthly price-series'!AI138-'monthly price-series'!$Z138</f>
        <v>5.6078949387721976E-2</v>
      </c>
      <c r="N137" s="173">
        <f>'monthly price-series'!AJ138-'monthly price-series'!$Z138</f>
        <v>2.340720797124703E-2</v>
      </c>
      <c r="O137" s="173">
        <f>'monthly price-series'!AK138-'monthly price-series'!$Z138</f>
        <v>3.3453836450034628E-2</v>
      </c>
      <c r="P137" s="173">
        <f>'monthly price-series'!AL138-'monthly price-series'!$Z138</f>
        <v>-8.4901442458168414E-2</v>
      </c>
      <c r="Q137" s="173">
        <f>'monthly price-series'!AM138-'monthly price-series'!$Z138</f>
        <v>-3.7617038102375426E-2</v>
      </c>
      <c r="R137" s="173">
        <f>'monthly price-series'!AN138-'monthly price-series'!$Z138</f>
        <v>2.8812896066608782E-2</v>
      </c>
      <c r="S137" s="173">
        <f>'monthly price-series'!AO138-'monthly price-series'!$Z138</f>
        <v>3.2863306627240088E-2</v>
      </c>
      <c r="T137" s="173">
        <f>'monthly price-series'!AP138-'monthly price-series'!$Z138</f>
        <v>-7.7937706000579532E-3</v>
      </c>
      <c r="U137" s="173">
        <f>'monthly price-series'!AQ138-'monthly price-series'!$Z138</f>
        <v>1.3046206203605875E-2</v>
      </c>
    </row>
    <row r="138" spans="1:21" ht="15">
      <c r="A138" s="170">
        <v>39843</v>
      </c>
      <c r="B138" s="171"/>
      <c r="C138" s="172"/>
      <c r="D138" s="182"/>
      <c r="E138" s="173">
        <f>'monthly price-series'!AA139-'monthly price-series'!$Z139</f>
        <v>-2.1730065589770347E-2</v>
      </c>
      <c r="F138" s="173">
        <f>'monthly price-series'!AB139-'monthly price-series'!$Z139</f>
        <v>-2.1730065589770347E-2</v>
      </c>
      <c r="G138" s="173">
        <f>'monthly price-series'!AC139-'monthly price-series'!$Z139</f>
        <v>-2.4805609394164724E-2</v>
      </c>
      <c r="H138" s="173">
        <f>'monthly price-series'!AD139-'monthly price-series'!$Z139</f>
        <v>5.776133196594057E-2</v>
      </c>
      <c r="I138" s="173">
        <f>'monthly price-series'!AE139-'monthly price-series'!$Z139</f>
        <v>3.0963845121575566E-2</v>
      </c>
      <c r="J138" s="173">
        <f>'monthly price-series'!AF139-'monthly price-series'!$Z139</f>
        <v>-4.427400152328638E-2</v>
      </c>
      <c r="K138" s="173">
        <f>'monthly price-series'!AG139-'monthly price-series'!$Z139</f>
        <v>-8.9392967841524618E-2</v>
      </c>
      <c r="L138" s="173">
        <f>'monthly price-series'!AH139-'monthly price-series'!$Z139</f>
        <v>-2.0780972018170151E-2</v>
      </c>
      <c r="M138" s="173">
        <f>'monthly price-series'!AI139-'monthly price-series'!$Z139</f>
        <v>-0.1155610924055003</v>
      </c>
      <c r="N138" s="173">
        <f>'monthly price-series'!AJ139-'monthly price-series'!$Z139</f>
        <v>-5.6496217832227039E-2</v>
      </c>
      <c r="O138" s="173">
        <f>'monthly price-series'!AK139-'monthly price-series'!$Z139</f>
        <v>-4.9911004101730327E-2</v>
      </c>
      <c r="P138" s="173">
        <f>'monthly price-series'!AL139-'monthly price-series'!$Z139</f>
        <v>-0.10032660099291539</v>
      </c>
      <c r="Q138" s="173">
        <f>'monthly price-series'!AM139-'monthly price-series'!$Z139</f>
        <v>-7.0131506354100009E-2</v>
      </c>
      <c r="R138" s="173">
        <f>'monthly price-series'!AN139-'monthly price-series'!$Z139</f>
        <v>-4.3613889727572394E-2</v>
      </c>
      <c r="S138" s="173">
        <f>'monthly price-series'!AO139-'monthly price-series'!$Z139</f>
        <v>-4.2176205723991687E-2</v>
      </c>
      <c r="T138" s="173">
        <f>'monthly price-series'!AP139-'monthly price-series'!$Z139</f>
        <v>-4.1020556394239086E-2</v>
      </c>
      <c r="U138" s="173">
        <f>'monthly price-series'!AQ139-'monthly price-series'!$Z139</f>
        <v>-3.448410576770268E-2</v>
      </c>
    </row>
    <row r="139" spans="1:21" ht="15">
      <c r="A139" s="170">
        <v>39871</v>
      </c>
      <c r="B139" s="171"/>
      <c r="C139" s="172"/>
      <c r="D139" s="182"/>
      <c r="E139" s="173">
        <f>'monthly price-series'!AA140-'monthly price-series'!$Z140</f>
        <v>2.5980913520012947E-2</v>
      </c>
      <c r="F139" s="173">
        <f>'monthly price-series'!AB140-'monthly price-series'!$Z140</f>
        <v>2.5980913520012947E-2</v>
      </c>
      <c r="G139" s="173">
        <f>'monthly price-series'!AC140-'monthly price-series'!$Z140</f>
        <v>2.2105360595146114E-2</v>
      </c>
      <c r="H139" s="173">
        <f>'monthly price-series'!AD140-'monthly price-series'!$Z140</f>
        <v>5.2349817614325694E-4</v>
      </c>
      <c r="I139" s="173">
        <f>'monthly price-series'!AE140-'monthly price-series'!$Z140</f>
        <v>1.6504278652391367E-3</v>
      </c>
      <c r="J139" s="173">
        <f>'monthly price-series'!AF140-'monthly price-series'!$Z140</f>
        <v>7.9045351334341221E-3</v>
      </c>
      <c r="K139" s="173">
        <f>'monthly price-series'!AG140-'monthly price-series'!$Z140</f>
        <v>-7.0143094992731067E-2</v>
      </c>
      <c r="L139" s="173">
        <f>'monthly price-series'!AH140-'monthly price-series'!$Z140</f>
        <v>-1.9487460527486344E-2</v>
      </c>
      <c r="M139" s="173">
        <f>'monthly price-series'!AI140-'monthly price-series'!$Z140</f>
        <v>-7.6865177164869875E-2</v>
      </c>
      <c r="N139" s="173">
        <f>'monthly price-series'!AJ140-'monthly price-series'!$Z140</f>
        <v>-9.7717835075744122E-3</v>
      </c>
      <c r="O139" s="173">
        <f>'monthly price-series'!AK140-'monthly price-series'!$Z140</f>
        <v>-2.6075608650890342E-2</v>
      </c>
      <c r="P139" s="173">
        <f>'monthly price-series'!AL140-'monthly price-series'!$Z140</f>
        <v>-2.2648560297681961E-2</v>
      </c>
      <c r="Q139" s="173">
        <f>'monthly price-series'!AM140-'monthly price-series'!$Z140</f>
        <v>-3.4794547043207162E-3</v>
      </c>
      <c r="R139" s="173">
        <f>'monthly price-series'!AN140-'monthly price-series'!$Z140</f>
        <v>2.1633801197817465E-2</v>
      </c>
      <c r="S139" s="173">
        <f>'monthly price-series'!AO140-'monthly price-series'!$Z140</f>
        <v>2.3314457836952893E-2</v>
      </c>
      <c r="T139" s="173">
        <f>'monthly price-series'!AP140-'monthly price-series'!$Z140</f>
        <v>1.40771345311508E-2</v>
      </c>
      <c r="U139" s="173">
        <f>'monthly price-series'!AQ140-'monthly price-series'!$Z140</f>
        <v>3.6281268429354807E-2</v>
      </c>
    </row>
    <row r="140" spans="1:21" ht="15">
      <c r="A140" s="170">
        <v>39903</v>
      </c>
      <c r="B140" s="171"/>
      <c r="C140" s="172"/>
      <c r="D140" s="182"/>
      <c r="E140" s="173">
        <f>'monthly price-series'!AA141-'monthly price-series'!$Z141</f>
        <v>9.7642751436213954E-3</v>
      </c>
      <c r="F140" s="173">
        <f>'monthly price-series'!AB141-'monthly price-series'!$Z141</f>
        <v>9.7642751436213954E-3</v>
      </c>
      <c r="G140" s="173">
        <f>'monthly price-series'!AC141-'monthly price-series'!$Z141</f>
        <v>3.6374913476336338E-3</v>
      </c>
      <c r="H140" s="173">
        <f>'monthly price-series'!AD141-'monthly price-series'!$Z141</f>
        <v>1.0121868820382591E-2</v>
      </c>
      <c r="I140" s="173">
        <f>'monthly price-series'!AE141-'monthly price-series'!$Z141</f>
        <v>2.5935926619951623E-2</v>
      </c>
      <c r="J140" s="173">
        <f>'monthly price-series'!AF141-'monthly price-series'!$Z141</f>
        <v>4.7517681778451698E-2</v>
      </c>
      <c r="K140" s="173">
        <f>'monthly price-series'!AG141-'monthly price-series'!$Z141</f>
        <v>6.2617091774391412E-2</v>
      </c>
      <c r="L140" s="173">
        <f>'monthly price-series'!AH141-'monthly price-series'!$Z141</f>
        <v>0.10251339537650764</v>
      </c>
      <c r="M140" s="173">
        <f>'monthly price-series'!AI141-'monthly price-series'!$Z141</f>
        <v>7.8002297509988355E-2</v>
      </c>
      <c r="N140" s="173">
        <f>'monthly price-series'!AJ141-'monthly price-series'!$Z141</f>
        <v>2.4844047508913994E-3</v>
      </c>
      <c r="O140" s="173">
        <f>'monthly price-series'!AK141-'monthly price-series'!$Z141</f>
        <v>3.1870944036963842E-3</v>
      </c>
      <c r="P140" s="173">
        <f>'monthly price-series'!AL141-'monthly price-series'!$Z141</f>
        <v>6.3367163271689092E-2</v>
      </c>
      <c r="Q140" s="173">
        <f>'monthly price-series'!AM141-'monthly price-series'!$Z141</f>
        <v>1.8015075935018221E-2</v>
      </c>
      <c r="R140" s="173">
        <f>'monthly price-series'!AN141-'monthly price-series'!$Z141</f>
        <v>-2.264363515444583E-3</v>
      </c>
      <c r="S140" s="173">
        <f>'monthly price-series'!AO141-'monthly price-series'!$Z141</f>
        <v>-8.5936792753772574E-3</v>
      </c>
      <c r="T140" s="173">
        <f>'monthly price-series'!AP141-'monthly price-series'!$Z141</f>
        <v>4.6489698178887734E-3</v>
      </c>
      <c r="U140" s="173">
        <f>'monthly price-series'!AQ141-'monthly price-series'!$Z141</f>
        <v>2.4645718400119289E-2</v>
      </c>
    </row>
    <row r="141" spans="1:21" ht="15">
      <c r="A141" s="170">
        <v>39933</v>
      </c>
      <c r="B141" s="171"/>
      <c r="C141" s="172"/>
      <c r="D141" s="182"/>
      <c r="E141" s="173">
        <f>'monthly price-series'!AA142-'monthly price-series'!$Z142</f>
        <v>2.9285115019094272E-2</v>
      </c>
      <c r="F141" s="173">
        <f>'monthly price-series'!AB142-'monthly price-series'!$Z142</f>
        <v>2.9285115019094272E-2</v>
      </c>
      <c r="G141" s="173">
        <f>'monthly price-series'!AC142-'monthly price-series'!$Z142</f>
        <v>3.6518777162085472E-2</v>
      </c>
      <c r="H141" s="173">
        <f>'monthly price-series'!AD142-'monthly price-series'!$Z142</f>
        <v>0.12723706706083807</v>
      </c>
      <c r="I141" s="173">
        <f>'monthly price-series'!AE142-'monthly price-series'!$Z142</f>
        <v>0.12438029142510786</v>
      </c>
      <c r="J141" s="173">
        <f>'monthly price-series'!AF142-'monthly price-series'!$Z142</f>
        <v>9.5049228614741771E-2</v>
      </c>
      <c r="K141" s="173">
        <f>'monthly price-series'!AG142-'monthly price-series'!$Z142</f>
        <v>0.15772483224155526</v>
      </c>
      <c r="L141" s="173">
        <f>'monthly price-series'!AH142-'monthly price-series'!$Z142</f>
        <v>0.20235880693099831</v>
      </c>
      <c r="M141" s="173">
        <f>'monthly price-series'!AI142-'monthly price-series'!$Z142</f>
        <v>0.20651770728313765</v>
      </c>
      <c r="N141" s="173">
        <f>'monthly price-series'!AJ142-'monthly price-series'!$Z142</f>
        <v>0.12023782656206218</v>
      </c>
      <c r="O141" s="173">
        <f>'monthly price-series'!AK142-'monthly price-series'!$Z142</f>
        <v>0.13816648848380464</v>
      </c>
      <c r="P141" s="173">
        <f>'monthly price-series'!AL142-'monthly price-series'!$Z142</f>
        <v>3.4820267877832815E-2</v>
      </c>
      <c r="Q141" s="173">
        <f>'monthly price-series'!AM142-'monthly price-series'!$Z142</f>
        <v>3.3166706077196371E-2</v>
      </c>
      <c r="R141" s="173">
        <f>'monthly price-series'!AN142-'monthly price-series'!$Z142</f>
        <v>2.996246811373552E-2</v>
      </c>
      <c r="S141" s="173">
        <f>'monthly price-series'!AO142-'monthly price-series'!$Z142</f>
        <v>2.6158043719696392E-2</v>
      </c>
      <c r="T141" s="173">
        <f>'monthly price-series'!AP142-'monthly price-series'!$Z142</f>
        <v>2.7265801447068801E-2</v>
      </c>
      <c r="U141" s="173">
        <f>'monthly price-series'!AQ142-'monthly price-series'!$Z142</f>
        <v>5.3462350248090859E-2</v>
      </c>
    </row>
    <row r="142" spans="1:21" ht="15">
      <c r="A142" s="170">
        <v>39962</v>
      </c>
      <c r="B142" s="171"/>
      <c r="C142" s="172"/>
      <c r="D142" s="182"/>
      <c r="E142" s="173">
        <f>'monthly price-series'!AA143-'monthly price-series'!$Z143</f>
        <v>-1.6104141985777863E-3</v>
      </c>
      <c r="F142" s="173">
        <f>'monthly price-series'!AB143-'monthly price-series'!$Z143</f>
        <v>-1.6104141985777863E-3</v>
      </c>
      <c r="G142" s="173">
        <f>'monthly price-series'!AC143-'monthly price-series'!$Z143</f>
        <v>3.7917859324044468E-3</v>
      </c>
      <c r="H142" s="173">
        <f>'monthly price-series'!AD143-'monthly price-series'!$Z143</f>
        <v>0.10826038722207239</v>
      </c>
      <c r="I142" s="173">
        <f>'monthly price-series'!AE143-'monthly price-series'!$Z143</f>
        <v>6.1078045579336972E-2</v>
      </c>
      <c r="J142" s="173">
        <f>'monthly price-series'!AF143-'monthly price-series'!$Z143</f>
        <v>4.8867155359415174E-2</v>
      </c>
      <c r="K142" s="173">
        <f>'monthly price-series'!AG143-'monthly price-series'!$Z143</f>
        <v>5.6648715779865716E-2</v>
      </c>
      <c r="L142" s="173">
        <f>'monthly price-series'!AH143-'monthly price-series'!$Z143</f>
        <v>9.9619492639384355E-2</v>
      </c>
      <c r="M142" s="173">
        <f>'monthly price-series'!AI143-'monthly price-series'!$Z143</f>
        <v>4.5725359907791821E-2</v>
      </c>
      <c r="N142" s="173">
        <f>'monthly price-series'!AJ143-'monthly price-series'!$Z143</f>
        <v>1.2499843131123178E-2</v>
      </c>
      <c r="O142" s="173">
        <f>'monthly price-series'!AK143-'monthly price-series'!$Z143</f>
        <v>-5.0394899110058093E-3</v>
      </c>
      <c r="P142" s="173">
        <f>'monthly price-series'!AL143-'monthly price-series'!$Z143</f>
        <v>0.19986097626184743</v>
      </c>
      <c r="Q142" s="173">
        <f>'monthly price-series'!AM143-'monthly price-series'!$Z143</f>
        <v>4.5757186681628075E-3</v>
      </c>
      <c r="R142" s="173">
        <f>'monthly price-series'!AN143-'monthly price-series'!$Z143</f>
        <v>3.9249808789479999E-2</v>
      </c>
      <c r="S142" s="173">
        <f>'monthly price-series'!AO143-'monthly price-series'!$Z143</f>
        <v>3.3794748868573317E-2</v>
      </c>
      <c r="T142" s="173">
        <f>'monthly price-series'!AP143-'monthly price-series'!$Z143</f>
        <v>1.5153142122813351E-2</v>
      </c>
      <c r="U142" s="173">
        <f>'monthly price-series'!AQ143-'monthly price-series'!$Z143</f>
        <v>5.0582615207404653E-2</v>
      </c>
    </row>
    <row r="143" spans="1:21" ht="15">
      <c r="A143" s="170">
        <v>39994</v>
      </c>
      <c r="B143" s="171"/>
      <c r="C143" s="172"/>
      <c r="D143" s="182"/>
      <c r="E143" s="173">
        <f>'monthly price-series'!AA144-'monthly price-series'!$Z144</f>
        <v>-3.0258430457210217E-2</v>
      </c>
      <c r="F143" s="173">
        <f>'monthly price-series'!AB144-'monthly price-series'!$Z144</f>
        <v>-3.0258430457210217E-2</v>
      </c>
      <c r="G143" s="173">
        <f>'monthly price-series'!AC144-'monthly price-series'!$Z144</f>
        <v>-2.789523585264559E-2</v>
      </c>
      <c r="H143" s="173">
        <f>'monthly price-series'!AD144-'monthly price-series'!$Z144</f>
        <v>9.4468858774922684E-3</v>
      </c>
      <c r="I143" s="173">
        <f>'monthly price-series'!AE144-'monthly price-series'!$Z144</f>
        <v>5.5247008208554674E-3</v>
      </c>
      <c r="J143" s="173">
        <f>'monthly price-series'!AF144-'monthly price-series'!$Z144</f>
        <v>-6.4107712193147287E-3</v>
      </c>
      <c r="K143" s="173">
        <f>'monthly price-series'!AG144-'monthly price-series'!$Z144</f>
        <v>-1.8290158171548779E-2</v>
      </c>
      <c r="L143" s="173">
        <f>'monthly price-series'!AH144-'monthly price-series'!$Z144</f>
        <v>-2.7538324522262882E-2</v>
      </c>
      <c r="M143" s="173">
        <f>'monthly price-series'!AI144-'monthly price-series'!$Z144</f>
        <v>-9.2718525032251201E-3</v>
      </c>
      <c r="N143" s="173">
        <f>'monthly price-series'!AJ144-'monthly price-series'!$Z144</f>
        <v>-2.4607872181104263E-2</v>
      </c>
      <c r="O143" s="173">
        <f>'monthly price-series'!AK144-'monthly price-series'!$Z144</f>
        <v>-2.4196371159776454E-2</v>
      </c>
      <c r="P143" s="173">
        <f>'monthly price-series'!AL144-'monthly price-series'!$Z144</f>
        <v>-1.2797463287022177E-2</v>
      </c>
      <c r="Q143" s="173">
        <f>'monthly price-series'!AM144-'monthly price-series'!$Z144</f>
        <v>-1.4555036509687388E-2</v>
      </c>
      <c r="R143" s="173">
        <f>'monthly price-series'!AN144-'monthly price-series'!$Z144</f>
        <v>-3.6673353906855832E-2</v>
      </c>
      <c r="S143" s="173">
        <f>'monthly price-series'!AO144-'monthly price-series'!$Z144</f>
        <v>-3.3768736866413095E-2</v>
      </c>
      <c r="T143" s="173">
        <f>'monthly price-series'!AP144-'monthly price-series'!$Z144</f>
        <v>-2.3320020573522358E-2</v>
      </c>
      <c r="U143" s="173">
        <f>'monthly price-series'!AQ144-'monthly price-series'!$Z144</f>
        <v>-3.3600009185759359E-3</v>
      </c>
    </row>
    <row r="144" spans="1:21" ht="15">
      <c r="A144" s="170">
        <v>40025</v>
      </c>
      <c r="B144" s="171"/>
      <c r="C144" s="172"/>
      <c r="D144" s="182"/>
      <c r="E144" s="173">
        <f>'monthly price-series'!AA145-'monthly price-series'!$Z145</f>
        <v>-4.6307278513842663E-4</v>
      </c>
      <c r="F144" s="173">
        <f>'monthly price-series'!AB145-'monthly price-series'!$Z145</f>
        <v>-4.6307278513842663E-4</v>
      </c>
      <c r="G144" s="173">
        <f>'monthly price-series'!AC145-'monthly price-series'!$Z145</f>
        <v>-1.9707784512843222E-2</v>
      </c>
      <c r="H144" s="173">
        <f>'monthly price-series'!AD145-'monthly price-series'!$Z145</f>
        <v>5.0612254364287665E-2</v>
      </c>
      <c r="I144" s="173">
        <f>'monthly price-series'!AE145-'monthly price-series'!$Z145</f>
        <v>3.3709161029594148E-2</v>
      </c>
      <c r="J144" s="173">
        <f>'monthly price-series'!AF145-'monthly price-series'!$Z145</f>
        <v>2.0708258069801286E-2</v>
      </c>
      <c r="K144" s="173">
        <f>'monthly price-series'!AG145-'monthly price-series'!$Z145</f>
        <v>6.6442411316125327E-2</v>
      </c>
      <c r="L144" s="173">
        <f>'monthly price-series'!AH145-'monthly price-series'!$Z145</f>
        <v>8.3833794296747227E-2</v>
      </c>
      <c r="M144" s="173">
        <f>'monthly price-series'!AI145-'monthly price-series'!$Z145</f>
        <v>7.9851716177147564E-2</v>
      </c>
      <c r="N144" s="173">
        <f>'monthly price-series'!AJ145-'monthly price-series'!$Z145</f>
        <v>3.298191414803367E-2</v>
      </c>
      <c r="O144" s="173">
        <f>'monthly price-series'!AK145-'monthly price-series'!$Z145</f>
        <v>2.8048109108927525E-2</v>
      </c>
      <c r="P144" s="173">
        <f>'monthly price-series'!AL145-'monthly price-series'!$Z145</f>
        <v>-1.3059399220497897E-3</v>
      </c>
      <c r="Q144" s="173">
        <f>'monthly price-series'!AM145-'monthly price-series'!$Z145</f>
        <v>1.1740476480546738E-2</v>
      </c>
      <c r="R144" s="173">
        <f>'monthly price-series'!AN145-'monthly price-series'!$Z145</f>
        <v>-1.0874437558857728E-2</v>
      </c>
      <c r="S144" s="173">
        <f>'monthly price-series'!AO145-'monthly price-series'!$Z145</f>
        <v>-1.6093767516007135E-2</v>
      </c>
      <c r="T144" s="173">
        <f>'monthly price-series'!AP145-'monthly price-series'!$Z145</f>
        <v>-1.3031104225524427E-2</v>
      </c>
      <c r="U144" s="173">
        <f>'monthly price-series'!AQ145-'monthly price-series'!$Z145</f>
        <v>2.3998066864497628E-2</v>
      </c>
    </row>
    <row r="145" spans="1:21" ht="15">
      <c r="A145" s="170">
        <v>40056</v>
      </c>
      <c r="B145" s="171"/>
      <c r="C145" s="172"/>
      <c r="D145" s="182"/>
      <c r="E145" s="173">
        <f>'monthly price-series'!AA146-'monthly price-series'!$Z146</f>
        <v>2.2963456139728687E-2</v>
      </c>
      <c r="F145" s="173">
        <f>'monthly price-series'!AB146-'monthly price-series'!$Z146</f>
        <v>2.2963456139728687E-2</v>
      </c>
      <c r="G145" s="173">
        <f>'monthly price-series'!AC146-'monthly price-series'!$Z146</f>
        <v>1.6538286049403099E-2</v>
      </c>
      <c r="H145" s="173">
        <f>'monthly price-series'!AD146-'monthly price-series'!$Z146</f>
        <v>4.7889307077661647E-2</v>
      </c>
      <c r="I145" s="173">
        <f>'monthly price-series'!AE146-'monthly price-series'!$Z146</f>
        <v>2.3827576849626518E-2</v>
      </c>
      <c r="J145" s="173">
        <f>'monthly price-series'!AF146-'monthly price-series'!$Z146</f>
        <v>2.5478470386441375E-2</v>
      </c>
      <c r="K145" s="173">
        <f>'monthly price-series'!AG146-'monthly price-series'!$Z146</f>
        <v>5.2007049126743421E-2</v>
      </c>
      <c r="L145" s="173">
        <f>'monthly price-series'!AH146-'monthly price-series'!$Z146</f>
        <v>-1.45038533925608E-3</v>
      </c>
      <c r="M145" s="173">
        <f>'monthly price-series'!AI146-'monthly price-series'!$Z146</f>
        <v>5.6274439495556342E-2</v>
      </c>
      <c r="N145" s="173">
        <f>'monthly price-series'!AJ146-'monthly price-series'!$Z146</f>
        <v>7.4666064176122621E-2</v>
      </c>
      <c r="O145" s="173">
        <f>'monthly price-series'!AK146-'monthly price-series'!$Z146</f>
        <v>6.8399601877300362E-2</v>
      </c>
      <c r="P145" s="173">
        <f>'monthly price-series'!AL146-'monthly price-series'!$Z146</f>
        <v>-7.7697875751875298E-3</v>
      </c>
      <c r="Q145" s="173">
        <f>'monthly price-series'!AM146-'monthly price-series'!$Z146</f>
        <v>1.508991450023232E-2</v>
      </c>
      <c r="R145" s="173">
        <f>'monthly price-series'!AN146-'monthly price-series'!$Z146</f>
        <v>8.4499942429518207E-3</v>
      </c>
      <c r="S145" s="173">
        <f>'monthly price-series'!AO146-'monthly price-series'!$Z146</f>
        <v>1.179148731642639E-2</v>
      </c>
      <c r="T145" s="173">
        <f>'monthly price-series'!AP146-'monthly price-series'!$Z146</f>
        <v>9.9233275762850588E-3</v>
      </c>
      <c r="U145" s="173">
        <f>'monthly price-series'!AQ146-'monthly price-series'!$Z146</f>
        <v>3.1881033333876492E-2</v>
      </c>
    </row>
    <row r="146" spans="1:21" ht="15">
      <c r="A146" s="170">
        <v>40086</v>
      </c>
      <c r="B146" s="171"/>
      <c r="C146" s="172"/>
      <c r="D146" s="182"/>
      <c r="E146" s="173">
        <f>'monthly price-series'!AA147-'monthly price-series'!$Z147</f>
        <v>4.0258228882867498E-3</v>
      </c>
      <c r="F146" s="173">
        <f>'monthly price-series'!AB147-'monthly price-series'!$Z147</f>
        <v>4.0258228882867498E-3</v>
      </c>
      <c r="G146" s="173">
        <f>'monthly price-series'!AC147-'monthly price-series'!$Z147</f>
        <v>-5.8766297467463494E-2</v>
      </c>
      <c r="H146" s="173">
        <f>'monthly price-series'!AD147-'monthly price-series'!$Z147</f>
        <v>5.5881335876634297E-2</v>
      </c>
      <c r="I146" s="173">
        <f>'monthly price-series'!AE147-'monthly price-series'!$Z147</f>
        <v>4.130052943870513E-2</v>
      </c>
      <c r="J146" s="173">
        <f>'monthly price-series'!AF147-'monthly price-series'!$Z147</f>
        <v>3.8800410413801056E-2</v>
      </c>
      <c r="K146" s="173">
        <f>'monthly price-series'!AG147-'monthly price-series'!$Z147</f>
        <v>2.6645146428850668E-2</v>
      </c>
      <c r="L146" s="173">
        <f>'monthly price-series'!AH147-'monthly price-series'!$Z147</f>
        <v>6.3391368478790441E-2</v>
      </c>
      <c r="M146" s="173">
        <f>'monthly price-series'!AI147-'monthly price-series'!$Z147</f>
        <v>5.1543188154677178E-2</v>
      </c>
      <c r="N146" s="173">
        <f>'monthly price-series'!AJ147-'monthly price-series'!$Z147</f>
        <v>5.3838642364237438E-3</v>
      </c>
      <c r="O146" s="173">
        <f>'monthly price-series'!AK147-'monthly price-series'!$Z147</f>
        <v>5.3691898041477466E-3</v>
      </c>
      <c r="P146" s="173">
        <f>'monthly price-series'!AL147-'monthly price-series'!$Z147</f>
        <v>-1.443178915309762E-2</v>
      </c>
      <c r="Q146" s="173">
        <f>'monthly price-series'!AM147-'monthly price-series'!$Z147</f>
        <v>6.5874835536865791E-3</v>
      </c>
      <c r="R146" s="173">
        <f>'monthly price-series'!AN147-'monthly price-series'!$Z147</f>
        <v>8.7997775579934361E-3</v>
      </c>
      <c r="S146" s="173">
        <f>'monthly price-series'!AO147-'monthly price-series'!$Z147</f>
        <v>3.7315794330389125E-3</v>
      </c>
      <c r="T146" s="173">
        <f>'monthly price-series'!AP147-'monthly price-series'!$Z147</f>
        <v>-5.1368891086731542E-3</v>
      </c>
      <c r="U146" s="173">
        <f>'monthly price-series'!AQ147-'monthly price-series'!$Z147</f>
        <v>2.2731065620510357E-2</v>
      </c>
    </row>
    <row r="147" spans="1:21" ht="15">
      <c r="A147" s="170">
        <v>40116</v>
      </c>
      <c r="B147" s="171"/>
      <c r="C147" s="172"/>
      <c r="D147" s="182"/>
      <c r="E147" s="173">
        <f>'monthly price-series'!AA148-'monthly price-series'!$Z148</f>
        <v>-5.24183101491087E-3</v>
      </c>
      <c r="F147" s="173">
        <f>'monthly price-series'!AB148-'monthly price-series'!$Z148</f>
        <v>-5.24183101491087E-3</v>
      </c>
      <c r="G147" s="173">
        <f>'monthly price-series'!AC148-'monthly price-series'!$Z148</f>
        <v>-8.2637105754248513E-2</v>
      </c>
      <c r="H147" s="173">
        <f>'monthly price-series'!AD148-'monthly price-series'!$Z148</f>
        <v>-7.9352117091096089E-4</v>
      </c>
      <c r="I147" s="173">
        <f>'monthly price-series'!AE148-'monthly price-series'!$Z148</f>
        <v>-5.6865234105086815E-3</v>
      </c>
      <c r="J147" s="173">
        <f>'monthly price-series'!AF148-'monthly price-series'!$Z148</f>
        <v>-1.6785559578270767E-2</v>
      </c>
      <c r="K147" s="173">
        <f>'monthly price-series'!AG148-'monthly price-series'!$Z148</f>
        <v>-4.377867988510592E-2</v>
      </c>
      <c r="L147" s="173">
        <f>'monthly price-series'!AH148-'monthly price-series'!$Z148</f>
        <v>-2.5063988991431089E-2</v>
      </c>
      <c r="M147" s="173">
        <f>'monthly price-series'!AI148-'monthly price-series'!$Z148</f>
        <v>-7.6261894690001525E-2</v>
      </c>
      <c r="N147" s="173">
        <f>'monthly price-series'!AJ148-'monthly price-series'!$Z148</f>
        <v>-1.6708845682613636E-2</v>
      </c>
      <c r="O147" s="173">
        <f>'monthly price-series'!AK148-'monthly price-series'!$Z148</f>
        <v>-2.7483151308330352E-2</v>
      </c>
      <c r="P147" s="173">
        <f>'monthly price-series'!AL148-'monthly price-series'!$Z148</f>
        <v>4.9497827054859472E-2</v>
      </c>
      <c r="Q147" s="173">
        <f>'monthly price-series'!AM148-'monthly price-series'!$Z148</f>
        <v>-1.0116764042740355E-2</v>
      </c>
      <c r="R147" s="173">
        <f>'monthly price-series'!AN148-'monthly price-series'!$Z148</f>
        <v>-2.9624728872649012E-2</v>
      </c>
      <c r="S147" s="173">
        <f>'monthly price-series'!AO148-'monthly price-series'!$Z148</f>
        <v>-3.2330944992136186E-2</v>
      </c>
      <c r="T147" s="173">
        <f>'monthly price-series'!AP148-'monthly price-series'!$Z148</f>
        <v>-2.5371395539315597E-2</v>
      </c>
      <c r="U147" s="173">
        <f>'monthly price-series'!AQ148-'monthly price-series'!$Z148</f>
        <v>-1.7115331990993493E-3</v>
      </c>
    </row>
    <row r="148" spans="1:21" ht="15">
      <c r="A148" s="170">
        <v>40147</v>
      </c>
      <c r="B148" s="171"/>
      <c r="C148" s="172"/>
      <c r="D148" s="182"/>
      <c r="E148" s="173">
        <f>'monthly price-series'!AA149-'monthly price-series'!$Z149</f>
        <v>4.6247834009922571E-2</v>
      </c>
      <c r="F148" s="173">
        <f>'monthly price-series'!AB149-'monthly price-series'!$Z149</f>
        <v>4.6247834009922571E-2</v>
      </c>
      <c r="G148" s="173">
        <f>'monthly price-series'!AC149-'monthly price-series'!$Z149</f>
        <v>4.243221984358285E-2</v>
      </c>
      <c r="H148" s="173">
        <f>'monthly price-series'!AD149-'monthly price-series'!$Z149</f>
        <v>2.7026644262541203E-2</v>
      </c>
      <c r="I148" s="173">
        <f>'monthly price-series'!AE149-'monthly price-series'!$Z149</f>
        <v>2.6466145345602512E-2</v>
      </c>
      <c r="J148" s="173">
        <f>'monthly price-series'!AF149-'monthly price-series'!$Z149</f>
        <v>3.3042326435333648E-2</v>
      </c>
      <c r="K148" s="173">
        <f>'monthly price-series'!AG149-'monthly price-series'!$Z149</f>
        <v>4.8639232488080039E-2</v>
      </c>
      <c r="L148" s="173">
        <f>'monthly price-series'!AH149-'monthly price-series'!$Z149</f>
        <v>4.4120720150628921E-2</v>
      </c>
      <c r="M148" s="173">
        <f>'monthly price-series'!AI149-'monthly price-series'!$Z149</f>
        <v>4.4796725125186447E-2</v>
      </c>
      <c r="N148" s="173">
        <f>'monthly price-series'!AJ149-'monthly price-series'!$Z149</f>
        <v>1.0152705788267005E-2</v>
      </c>
      <c r="O148" s="173">
        <f>'monthly price-series'!AK149-'monthly price-series'!$Z149</f>
        <v>1.9838360746197763E-2</v>
      </c>
      <c r="P148" s="173">
        <f>'monthly price-series'!AL149-'monthly price-series'!$Z149</f>
        <v>4.5956044449030654E-2</v>
      </c>
      <c r="Q148" s="173">
        <f>'monthly price-series'!AM149-'monthly price-series'!$Z149</f>
        <v>3.2877879270638441E-2</v>
      </c>
      <c r="R148" s="173">
        <f>'monthly price-series'!AN149-'monthly price-series'!$Z149</f>
        <v>3.7432089990607958E-2</v>
      </c>
      <c r="S148" s="173">
        <f>'monthly price-series'!AO149-'monthly price-series'!$Z149</f>
        <v>4.2018591976717985E-2</v>
      </c>
      <c r="T148" s="173">
        <f>'monthly price-series'!AP149-'monthly price-series'!$Z149</f>
        <v>1.2385423323941283E-2</v>
      </c>
      <c r="U148" s="173">
        <f>'monthly price-series'!AQ149-'monthly price-series'!$Z149</f>
        <v>3.6186233548199845E-2</v>
      </c>
    </row>
    <row r="149" spans="1:21" ht="15">
      <c r="A149" s="170">
        <v>40178</v>
      </c>
      <c r="B149" s="171"/>
      <c r="C149" s="172"/>
      <c r="D149" s="182"/>
      <c r="E149" s="173">
        <f>'monthly price-series'!AA150-'monthly price-series'!$Z150</f>
        <v>-1.1881158901691993E-2</v>
      </c>
      <c r="F149" s="173">
        <f>'monthly price-series'!AB150-'monthly price-series'!$Z150</f>
        <v>-1.1881158901691993E-2</v>
      </c>
      <c r="G149" s="173">
        <f>'monthly price-series'!AC150-'monthly price-series'!$Z150</f>
        <v>2.615093137924436E-2</v>
      </c>
      <c r="H149" s="173">
        <f>'monthly price-series'!AD150-'monthly price-series'!$Z150</f>
        <v>-5.4132592170612961E-3</v>
      </c>
      <c r="I149" s="173">
        <f>'monthly price-series'!AE150-'monthly price-series'!$Z150</f>
        <v>-5.756476733618128E-4</v>
      </c>
      <c r="J149" s="173">
        <f>'monthly price-series'!AF150-'monthly price-series'!$Z150</f>
        <v>-2.2646390900396406E-2</v>
      </c>
      <c r="K149" s="173">
        <f>'monthly price-series'!AG150-'monthly price-series'!$Z150</f>
        <v>2.2825847593415105E-2</v>
      </c>
      <c r="L149" s="173">
        <f>'monthly price-series'!AH150-'monthly price-series'!$Z150</f>
        <v>6.2517592115090351E-2</v>
      </c>
      <c r="M149" s="173">
        <f>'monthly price-series'!AI150-'monthly price-series'!$Z150</f>
        <v>5.2700049442087477E-2</v>
      </c>
      <c r="N149" s="173">
        <f>'monthly price-series'!AJ150-'monthly price-series'!$Z150</f>
        <v>-3.1174541598989365E-3</v>
      </c>
      <c r="O149" s="173">
        <f>'monthly price-series'!AK150-'monthly price-series'!$Z150</f>
        <v>1.4326663620376198E-2</v>
      </c>
      <c r="P149" s="173">
        <f>'monthly price-series'!AL150-'monthly price-series'!$Z150</f>
        <v>-2.1218234771061752E-2</v>
      </c>
      <c r="Q149" s="173">
        <f>'monthly price-series'!AM150-'monthly price-series'!$Z150</f>
        <v>-2.1307462653168824E-2</v>
      </c>
      <c r="R149" s="173">
        <f>'monthly price-series'!AN150-'monthly price-series'!$Z150</f>
        <v>-4.0113846952243251E-2</v>
      </c>
      <c r="S149" s="173">
        <f>'monthly price-series'!AO150-'monthly price-series'!$Z150</f>
        <v>-4.006602004399791E-2</v>
      </c>
      <c r="T149" s="173">
        <f>'monthly price-series'!AP150-'monthly price-series'!$Z150</f>
        <v>-2.1540513618909914E-2</v>
      </c>
      <c r="U149" s="173">
        <f>'monthly price-series'!AQ150-'monthly price-series'!$Z150</f>
        <v>-1.6173979716586628E-2</v>
      </c>
    </row>
    <row r="150" spans="1:21" ht="15">
      <c r="A150" s="170">
        <v>40207</v>
      </c>
      <c r="B150" s="171"/>
      <c r="C150" s="172"/>
      <c r="D150" s="182"/>
      <c r="E150" s="173">
        <f>'monthly price-series'!AA151-'monthly price-series'!$Z151</f>
        <v>-3.5109395068343555E-2</v>
      </c>
      <c r="F150" s="173">
        <f>'monthly price-series'!AB151-'monthly price-series'!$Z151</f>
        <v>-3.5109395068343555E-2</v>
      </c>
      <c r="G150" s="173">
        <f>'monthly price-series'!AC151-'monthly price-series'!$Z151</f>
        <v>-4.3151758088987129E-3</v>
      </c>
      <c r="H150" s="173">
        <f>'monthly price-series'!AD151-'monthly price-series'!$Z151</f>
        <v>6.004609365502931E-3</v>
      </c>
      <c r="I150" s="173">
        <f>'monthly price-series'!AE151-'monthly price-series'!$Z151</f>
        <v>-8.348654454848824E-3</v>
      </c>
      <c r="J150" s="173">
        <f>'monthly price-series'!AF151-'monthly price-series'!$Z151</f>
        <v>-1.8246243645733184E-2</v>
      </c>
      <c r="K150" s="173">
        <f>'monthly price-series'!AG151-'monthly price-series'!$Z151</f>
        <v>-4.4242448369934552E-2</v>
      </c>
      <c r="L150" s="173">
        <f>'monthly price-series'!AH151-'monthly price-series'!$Z151</f>
        <v>-4.4995936672333481E-2</v>
      </c>
      <c r="M150" s="173">
        <f>'monthly price-series'!AI151-'monthly price-series'!$Z151</f>
        <v>-4.0451807770048913E-2</v>
      </c>
      <c r="N150" s="173">
        <f>'monthly price-series'!AJ151-'monthly price-series'!$Z151</f>
        <v>-2.7950067387240315E-2</v>
      </c>
      <c r="O150" s="173">
        <f>'monthly price-series'!AK151-'monthly price-series'!$Z151</f>
        <v>-2.2962026955869366E-2</v>
      </c>
      <c r="P150" s="173">
        <f>'monthly price-series'!AL151-'monthly price-series'!$Z151</f>
        <v>-9.9850869391177322E-2</v>
      </c>
      <c r="Q150" s="173">
        <f>'monthly price-series'!AM151-'monthly price-series'!$Z151</f>
        <v>-1.7043496320210762E-2</v>
      </c>
      <c r="R150" s="173">
        <f>'monthly price-series'!AN151-'monthly price-series'!$Z151</f>
        <v>-4.3963433674031244E-2</v>
      </c>
      <c r="S150" s="173">
        <f>'monthly price-series'!AO151-'monthly price-series'!$Z151</f>
        <v>-4.0253772112586614E-2</v>
      </c>
      <c r="T150" s="173">
        <f>'monthly price-series'!AP151-'monthly price-series'!$Z151</f>
        <v>-2.6380100340697869E-2</v>
      </c>
      <c r="U150" s="173">
        <f>'monthly price-series'!AQ151-'monthly price-series'!$Z151</f>
        <v>-9.1186504658032075E-4</v>
      </c>
    </row>
    <row r="151" spans="1:21" ht="15">
      <c r="A151" s="170">
        <v>40235</v>
      </c>
      <c r="B151" s="171"/>
      <c r="C151" s="172"/>
      <c r="D151" s="182"/>
      <c r="E151" s="173">
        <f>'monthly price-series'!AA152-'monthly price-series'!$Z152</f>
        <v>1.1320043946917401E-2</v>
      </c>
      <c r="F151" s="173">
        <f>'monthly price-series'!AB152-'monthly price-series'!$Z152</f>
        <v>1.1320043946917401E-2</v>
      </c>
      <c r="G151" s="173">
        <f>'monthly price-series'!AC152-'monthly price-series'!$Z152</f>
        <v>-2.4210872867206974E-2</v>
      </c>
      <c r="H151" s="173">
        <f>'monthly price-series'!AD152-'monthly price-series'!$Z152</f>
        <v>-4.8642685371534516E-3</v>
      </c>
      <c r="I151" s="173">
        <f>'monthly price-series'!AE152-'monthly price-series'!$Z152</f>
        <v>-4.6524311595616888E-3</v>
      </c>
      <c r="J151" s="173">
        <f>'monthly price-series'!AF152-'monthly price-series'!$Z152</f>
        <v>6.7340694312848165E-3</v>
      </c>
      <c r="K151" s="173">
        <f>'monthly price-series'!AG152-'monthly price-series'!$Z152</f>
        <v>1.5360851032650401E-2</v>
      </c>
      <c r="L151" s="173">
        <f>'monthly price-series'!AH152-'monthly price-series'!$Z152</f>
        <v>1.4275002351370438E-2</v>
      </c>
      <c r="M151" s="173">
        <f>'monthly price-series'!AI152-'monthly price-series'!$Z152</f>
        <v>2.3576244446672032E-2</v>
      </c>
      <c r="N151" s="173">
        <f>'monthly price-series'!AJ152-'monthly price-series'!$Z152</f>
        <v>-1.1006517008838947E-2</v>
      </c>
      <c r="O151" s="173">
        <f>'monthly price-series'!AK152-'monthly price-series'!$Z152</f>
        <v>5.7174345615467947E-3</v>
      </c>
      <c r="P151" s="173">
        <f>'monthly price-series'!AL152-'monthly price-series'!$Z152</f>
        <v>5.393093281266461E-2</v>
      </c>
      <c r="Q151" s="173">
        <f>'monthly price-series'!AM152-'monthly price-series'!$Z152</f>
        <v>-6.3224196016034287E-3</v>
      </c>
      <c r="R151" s="173">
        <f>'monthly price-series'!AN152-'monthly price-series'!$Z152</f>
        <v>-8.0557529349368131E-3</v>
      </c>
      <c r="S151" s="173">
        <f>'monthly price-series'!AO152-'monthly price-series'!$Z152</f>
        <v>-6.727211966545142E-3</v>
      </c>
      <c r="T151" s="173">
        <f>'monthly price-series'!AP152-'monthly price-series'!$Z152</f>
        <v>-5.20241960160347E-3</v>
      </c>
      <c r="U151" s="173">
        <f>'monthly price-series'!AQ152-'monthly price-series'!$Z152</f>
        <v>-5.5843781790286019E-3</v>
      </c>
    </row>
    <row r="152" spans="1:21" ht="15">
      <c r="A152" s="170">
        <v>40268</v>
      </c>
      <c r="B152" s="171"/>
      <c r="C152" s="172"/>
      <c r="D152" s="182"/>
      <c r="E152" s="173">
        <f>'monthly price-series'!AA153-'monthly price-series'!$Z153</f>
        <v>-2.2778341882408574E-2</v>
      </c>
      <c r="F152" s="173">
        <f>'monthly price-series'!AB153-'monthly price-series'!$Z153</f>
        <v>-2.2778341882408574E-2</v>
      </c>
      <c r="G152" s="173">
        <f>'monthly price-series'!AC153-'monthly price-series'!$Z153</f>
        <v>-3.2041271493131934E-2</v>
      </c>
      <c r="H152" s="173">
        <f>'monthly price-series'!AD153-'monthly price-series'!$Z153</f>
        <v>1.3365522377921574E-2</v>
      </c>
      <c r="I152" s="173">
        <f>'monthly price-series'!AE153-'monthly price-series'!$Z153</f>
        <v>-8.7639073855772312E-4</v>
      </c>
      <c r="J152" s="173">
        <f>'monthly price-series'!AF153-'monthly price-series'!$Z153</f>
        <v>-3.3103217320408496E-4</v>
      </c>
      <c r="K152" s="173">
        <f>'monthly price-series'!AG153-'monthly price-series'!$Z153</f>
        <v>4.0204333853065231E-2</v>
      </c>
      <c r="L152" s="173">
        <f>'monthly price-series'!AH153-'monthly price-series'!$Z153</f>
        <v>6.0413776046246932E-2</v>
      </c>
      <c r="M152" s="173">
        <f>'monthly price-series'!AI153-'monthly price-series'!$Z153</f>
        <v>5.8473639133258627E-2</v>
      </c>
      <c r="N152" s="173">
        <f>'monthly price-series'!AJ153-'monthly price-series'!$Z153</f>
        <v>8.195169600340238E-4</v>
      </c>
      <c r="O152" s="173">
        <f>'monthly price-series'!AK153-'monthly price-series'!$Z153</f>
        <v>7.047335844394001E-3</v>
      </c>
      <c r="P152" s="173">
        <f>'monthly price-series'!AL153-'monthly price-series'!$Z153</f>
        <v>1.8175427620323453E-3</v>
      </c>
      <c r="Q152" s="173">
        <f>'monthly price-series'!AM153-'monthly price-series'!$Z153</f>
        <v>-2.3752053312068457E-2</v>
      </c>
      <c r="R152" s="173">
        <f>'monthly price-series'!AN153-'monthly price-series'!$Z153</f>
        <v>-1.5580097353012877E-2</v>
      </c>
      <c r="S152" s="173">
        <f>'monthly price-series'!AO153-'monthly price-series'!$Z153</f>
        <v>-1.6231589705081543E-2</v>
      </c>
      <c r="T152" s="173">
        <f>'monthly price-series'!AP153-'monthly price-series'!$Z153</f>
        <v>-2.5466764019679462E-2</v>
      </c>
      <c r="U152" s="173">
        <f>'monthly price-series'!AQ153-'monthly price-series'!$Z153</f>
        <v>-1.3719476626270748E-2</v>
      </c>
    </row>
    <row r="153" spans="1:21" ht="15">
      <c r="A153" s="170">
        <v>40298</v>
      </c>
      <c r="B153" s="171"/>
      <c r="C153" s="172"/>
      <c r="D153" s="182"/>
      <c r="E153" s="173">
        <f>'monthly price-series'!AA154-'monthly price-series'!$Z154</f>
        <v>-5.2167301793185454E-2</v>
      </c>
      <c r="F153" s="173">
        <f>'monthly price-series'!AB154-'monthly price-series'!$Z154</f>
        <v>-5.2167301793185454E-2</v>
      </c>
      <c r="G153" s="173">
        <f>'monthly price-series'!AC154-'monthly price-series'!$Z154</f>
        <v>-3.4045725686002559E-2</v>
      </c>
      <c r="H153" s="173">
        <f>'monthly price-series'!AD154-'monthly price-series'!$Z154</f>
        <v>-4.8690836756604988E-2</v>
      </c>
      <c r="I153" s="173">
        <f>'monthly price-series'!AE154-'monthly price-series'!$Z154</f>
        <v>-4.1704460295533083E-2</v>
      </c>
      <c r="J153" s="173">
        <f>'monthly price-series'!AF154-'monthly price-series'!$Z154</f>
        <v>-5.1193468832540306E-2</v>
      </c>
      <c r="K153" s="173">
        <f>'monthly price-series'!AG154-'monthly price-series'!$Z154</f>
        <v>-4.8059807548925755E-2</v>
      </c>
      <c r="L153" s="173">
        <f>'monthly price-series'!AH154-'monthly price-series'!$Z154</f>
        <v>-3.0116790924406729E-2</v>
      </c>
      <c r="M153" s="173">
        <f>'monthly price-series'!AI154-'monthly price-series'!$Z154</f>
        <v>-1.1822809573869712E-2</v>
      </c>
      <c r="N153" s="173">
        <f>'monthly price-series'!AJ154-'monthly price-series'!$Z154</f>
        <v>-6.9100669222537867E-2</v>
      </c>
      <c r="O153" s="173">
        <f>'monthly price-series'!AK154-'monthly price-series'!$Z154</f>
        <v>-4.8894945138909553E-2</v>
      </c>
      <c r="P153" s="173">
        <f>'monthly price-series'!AL154-'monthly price-series'!$Z154</f>
        <v>-2.1304665254003631E-2</v>
      </c>
      <c r="Q153" s="173">
        <f>'monthly price-series'!AM154-'monthly price-series'!$Z154</f>
        <v>-5.6963465841696093E-2</v>
      </c>
      <c r="R153" s="173">
        <f>'monthly price-series'!AN154-'monthly price-series'!$Z154</f>
        <v>-5.5581371008449808E-2</v>
      </c>
      <c r="S153" s="173">
        <f>'monthly price-series'!AO154-'monthly price-series'!$Z154</f>
        <v>-5.7612605285270964E-2</v>
      </c>
      <c r="T153" s="173">
        <f>'monthly price-series'!AP154-'monthly price-series'!$Z154</f>
        <v>-6.4428037675116456E-2</v>
      </c>
      <c r="U153" s="173">
        <f>'monthly price-series'!AQ154-'monthly price-series'!$Z154</f>
        <v>-4.2888960975734497E-2</v>
      </c>
    </row>
    <row r="154" spans="1:21" ht="15">
      <c r="A154" s="170">
        <v>40329</v>
      </c>
      <c r="B154" s="171"/>
      <c r="C154" s="172"/>
      <c r="D154" s="182"/>
      <c r="E154" s="173">
        <f>'monthly price-series'!AA155-'monthly price-series'!$Z155</f>
        <v>-1.3408294581985645E-2</v>
      </c>
      <c r="F154" s="173">
        <f>'monthly price-series'!AB155-'monthly price-series'!$Z155</f>
        <v>-1.3408294581985645E-2</v>
      </c>
      <c r="G154" s="173">
        <f>'monthly price-series'!AC155-'monthly price-series'!$Z155</f>
        <v>3.4525579107679859E-2</v>
      </c>
      <c r="H154" s="173">
        <f>'monthly price-series'!AD155-'monthly price-series'!$Z155</f>
        <v>-3.2048922699039861E-2</v>
      </c>
      <c r="I154" s="173">
        <f>'monthly price-series'!AE155-'monthly price-series'!$Z155</f>
        <v>-2.6872930287460586E-2</v>
      </c>
      <c r="J154" s="173">
        <f>'monthly price-series'!AF155-'monthly price-series'!$Z155</f>
        <v>-2.0739852257372064E-2</v>
      </c>
      <c r="K154" s="173">
        <f>'monthly price-series'!AG155-'monthly price-series'!$Z155</f>
        <v>-5.7646960161282776E-2</v>
      </c>
      <c r="L154" s="173">
        <f>'monthly price-series'!AH155-'monthly price-series'!$Z155</f>
        <v>-1.1397645900886377E-2</v>
      </c>
      <c r="M154" s="173">
        <f>'monthly price-series'!AI155-'monthly price-series'!$Z155</f>
        <v>-6.5755070579729138E-2</v>
      </c>
      <c r="N154" s="173">
        <f>'monthly price-series'!AJ155-'monthly price-series'!$Z155</f>
        <v>-1.9943177476697348E-2</v>
      </c>
      <c r="O154" s="173">
        <f>'monthly price-series'!AK155-'monthly price-series'!$Z155</f>
        <v>7.0346247720142292E-3</v>
      </c>
      <c r="P154" s="173">
        <f>'monthly price-series'!AL155-'monthly price-series'!$Z155</f>
        <v>-0.12863533858280154</v>
      </c>
      <c r="Q154" s="173">
        <f>'monthly price-series'!AM155-'monthly price-series'!$Z155</f>
        <v>4.7482955221824757E-3</v>
      </c>
      <c r="R154" s="173">
        <f>'monthly price-series'!AN155-'monthly price-series'!$Z155</f>
        <v>-1.670901914895332E-2</v>
      </c>
      <c r="S154" s="173">
        <f>'monthly price-series'!AO155-'monthly price-series'!$Z155</f>
        <v>-1.0051246274179651E-2</v>
      </c>
      <c r="T154" s="173">
        <f>'monthly price-series'!AP155-'monthly price-series'!$Z155</f>
        <v>-7.5656858156199882E-3</v>
      </c>
      <c r="U154" s="173">
        <f>'monthly price-series'!AQ155-'monthly price-series'!$Z155</f>
        <v>-5.4495886467355341E-3</v>
      </c>
    </row>
    <row r="155" spans="1:21" ht="15">
      <c r="A155" s="170">
        <v>40359</v>
      </c>
      <c r="B155" s="171"/>
      <c r="C155" s="172"/>
      <c r="D155" s="182"/>
      <c r="E155" s="173">
        <f>'monthly price-series'!AA156-'monthly price-series'!$Z156</f>
        <v>3.1688868134490761E-2</v>
      </c>
      <c r="F155" s="173">
        <f>'monthly price-series'!AB156-'monthly price-series'!$Z156</f>
        <v>3.1688868134490761E-2</v>
      </c>
      <c r="G155" s="173">
        <f>'monthly price-series'!AC156-'monthly price-series'!$Z156</f>
        <v>4.8577190619411098E-2</v>
      </c>
      <c r="H155" s="173">
        <f>'monthly price-series'!AD156-'monthly price-series'!$Z156</f>
        <v>2.5302981389517254E-2</v>
      </c>
      <c r="I155" s="173">
        <f>'monthly price-series'!AE156-'monthly price-series'!$Z156</f>
        <v>3.235972171773209E-2</v>
      </c>
      <c r="J155" s="173">
        <f>'monthly price-series'!AF156-'monthly price-series'!$Z156</f>
        <v>3.3315410734198365E-2</v>
      </c>
      <c r="K155" s="173">
        <f>'monthly price-series'!AG156-'monthly price-series'!$Z156</f>
        <v>-1.3386852277689036E-2</v>
      </c>
      <c r="L155" s="173">
        <f>'monthly price-series'!AH156-'monthly price-series'!$Z156</f>
        <v>1.3674289181366032E-2</v>
      </c>
      <c r="M155" s="173">
        <f>'monthly price-series'!AI156-'monthly price-series'!$Z156</f>
        <v>-3.3244630074102915E-2</v>
      </c>
      <c r="N155" s="173">
        <f>'monthly price-series'!AJ156-'monthly price-series'!$Z156</f>
        <v>1.1466577473280736E-2</v>
      </c>
      <c r="O155" s="173">
        <f>'monthly price-series'!AK156-'monthly price-series'!$Z156</f>
        <v>7.2134207663577098E-3</v>
      </c>
      <c r="P155" s="173">
        <f>'monthly price-series'!AL156-'monthly price-series'!$Z156</f>
        <v>1.6853204609075356E-2</v>
      </c>
      <c r="Q155" s="173">
        <f>'monthly price-series'!AM156-'monthly price-series'!$Z156</f>
        <v>2.9111216106036425E-2</v>
      </c>
      <c r="R155" s="173">
        <f>'monthly price-series'!AN156-'monthly price-series'!$Z156</f>
        <v>1.3452900615515913E-2</v>
      </c>
      <c r="S155" s="173">
        <f>'monthly price-series'!AO156-'monthly price-series'!$Z156</f>
        <v>2.0577604745011593E-2</v>
      </c>
      <c r="T155" s="173">
        <f>'monthly price-series'!AP156-'monthly price-series'!$Z156</f>
        <v>8.2262339488493579E-3</v>
      </c>
      <c r="U155" s="173">
        <f>'monthly price-series'!AQ156-'monthly price-series'!$Z156</f>
        <v>2.7173402333419715E-2</v>
      </c>
    </row>
    <row r="156" spans="1:21" ht="15">
      <c r="A156" s="170">
        <v>40389</v>
      </c>
      <c r="B156" s="171"/>
      <c r="C156" s="172"/>
      <c r="D156" s="182"/>
      <c r="E156" s="173">
        <f>'monthly price-series'!AA157-'monthly price-series'!$Z157</f>
        <v>-0.14129061408294477</v>
      </c>
      <c r="F156" s="173">
        <f>'monthly price-series'!AB157-'monthly price-series'!$Z157</f>
        <v>-0.14129061408294477</v>
      </c>
      <c r="G156" s="173">
        <f>'monthly price-series'!AC157-'monthly price-series'!$Z157</f>
        <v>-0.13055363241295634</v>
      </c>
      <c r="H156" s="173">
        <f>'monthly price-series'!AD157-'monthly price-series'!$Z157</f>
        <v>-0.1195484896071366</v>
      </c>
      <c r="I156" s="173">
        <f>'monthly price-series'!AE157-'monthly price-series'!$Z157</f>
        <v>-0.11831680526200614</v>
      </c>
      <c r="J156" s="173">
        <f>'monthly price-series'!AF157-'monthly price-series'!$Z157</f>
        <v>-0.1077524030305365</v>
      </c>
      <c r="K156" s="173">
        <f>'monthly price-series'!AG157-'monthly price-series'!$Z157</f>
        <v>-0.10051065551256808</v>
      </c>
      <c r="L156" s="173">
        <f>'monthly price-series'!AH157-'monthly price-series'!$Z157</f>
        <v>-0.13460024369612791</v>
      </c>
      <c r="M156" s="173">
        <f>'monthly price-series'!AI157-'monthly price-series'!$Z157</f>
        <v>-8.7403260610885727E-2</v>
      </c>
      <c r="N156" s="173">
        <f>'monthly price-series'!AJ157-'monthly price-series'!$Z157</f>
        <v>-0.11055079647771594</v>
      </c>
      <c r="O156" s="173">
        <f>'monthly price-series'!AK157-'monthly price-series'!$Z157</f>
        <v>-0.13115993534551881</v>
      </c>
      <c r="P156" s="173">
        <f>'monthly price-series'!AL157-'monthly price-series'!$Z157</f>
        <v>-9.663557999374156E-2</v>
      </c>
      <c r="Q156" s="173">
        <f>'monthly price-series'!AM157-'monthly price-series'!$Z157</f>
        <v>-0.14227437766174078</v>
      </c>
      <c r="R156" s="173">
        <f>'monthly price-series'!AN157-'monthly price-series'!$Z157</f>
        <v>-0.15584550020498106</v>
      </c>
      <c r="S156" s="173">
        <f>'monthly price-series'!AO157-'monthly price-series'!$Z157</f>
        <v>-0.15388993189163649</v>
      </c>
      <c r="T156" s="173">
        <f>'monthly price-series'!AP157-'monthly price-series'!$Z157</f>
        <v>-0.14627216687164774</v>
      </c>
      <c r="U156" s="173">
        <f>'monthly price-series'!AQ157-'monthly price-series'!$Z157</f>
        <v>-0.13985042215663576</v>
      </c>
    </row>
    <row r="157" spans="1:21" ht="15">
      <c r="A157" s="170">
        <v>40421</v>
      </c>
      <c r="B157" s="171"/>
      <c r="C157" s="172"/>
      <c r="D157" s="182"/>
      <c r="E157" s="173">
        <f>'monthly price-series'!AA158-'monthly price-series'!$Z158</f>
        <v>5.9029957798110266E-2</v>
      </c>
      <c r="F157" s="173">
        <f>'monthly price-series'!AB158-'monthly price-series'!$Z158</f>
        <v>5.9029957798110266E-2</v>
      </c>
      <c r="G157" s="173">
        <f>'monthly price-series'!AC158-'monthly price-series'!$Z158</f>
        <v>7.3721724189979049E-2</v>
      </c>
      <c r="H157" s="173">
        <f>'monthly price-series'!AD158-'monthly price-series'!$Z158</f>
        <v>5.8311020540596621E-2</v>
      </c>
      <c r="I157" s="173">
        <f>'monthly price-series'!AE158-'monthly price-series'!$Z158</f>
        <v>5.2033616159105338E-2</v>
      </c>
      <c r="J157" s="173">
        <f>'monthly price-series'!AF158-'monthly price-series'!$Z158</f>
        <v>6.6696674591354227E-2</v>
      </c>
      <c r="K157" s="173">
        <f>'monthly price-series'!AG158-'monthly price-series'!$Z158</f>
        <v>2.0260167662326582E-2</v>
      </c>
      <c r="L157" s="173">
        <f>'monthly price-series'!AH158-'monthly price-series'!$Z158</f>
        <v>5.5013702661809216E-2</v>
      </c>
      <c r="M157" s="173">
        <f>'monthly price-series'!AI158-'monthly price-series'!$Z158</f>
        <v>-6.1272406712698235E-3</v>
      </c>
      <c r="N157" s="173">
        <f>'monthly price-series'!AJ158-'monthly price-series'!$Z158</f>
        <v>4.8773932321723161E-2</v>
      </c>
      <c r="O157" s="173">
        <f>'monthly price-series'!AK158-'monthly price-series'!$Z158</f>
        <v>5.5483220162316153E-2</v>
      </c>
      <c r="P157" s="173">
        <f>'monthly price-series'!AL158-'monthly price-series'!$Z158</f>
        <v>6.8054059131229805E-3</v>
      </c>
      <c r="Q157" s="173">
        <f>'monthly price-series'!AM158-'monthly price-series'!$Z158</f>
        <v>2.8060179262593399E-2</v>
      </c>
      <c r="R157" s="173">
        <f>'monthly price-series'!AN158-'monthly price-series'!$Z158</f>
        <v>5.9938733874827628E-2</v>
      </c>
      <c r="S157" s="173">
        <f>'monthly price-series'!AO158-'monthly price-series'!$Z158</f>
        <v>6.2068357320066402E-2</v>
      </c>
      <c r="T157" s="173">
        <f>'monthly price-series'!AP158-'monthly price-series'!$Z158</f>
        <v>3.6172067208160845E-2</v>
      </c>
      <c r="U157" s="173">
        <f>'monthly price-series'!AQ158-'monthly price-series'!$Z158</f>
        <v>5.8809354357817312E-2</v>
      </c>
    </row>
    <row r="158" spans="1:21" ht="15">
      <c r="A158" s="170">
        <v>40451</v>
      </c>
      <c r="B158" s="171"/>
      <c r="C158" s="172"/>
      <c r="D158" s="182"/>
      <c r="E158" s="173">
        <f>'monthly price-series'!AA159-'monthly price-series'!$Z159</f>
        <v>2.6470121326108376E-2</v>
      </c>
      <c r="F158" s="173">
        <f>'monthly price-series'!AB159-'monthly price-series'!$Z159</f>
        <v>2.6470121326108376E-2</v>
      </c>
      <c r="G158" s="173">
        <f>'monthly price-series'!AC159-'monthly price-series'!$Z159</f>
        <v>3.6786708280845293E-2</v>
      </c>
      <c r="H158" s="173">
        <f>'monthly price-series'!AD159-'monthly price-series'!$Z159</f>
        <v>3.7690295331603105E-2</v>
      </c>
      <c r="I158" s="173">
        <f>'monthly price-series'!AE159-'monthly price-series'!$Z159</f>
        <v>4.5849142905234952E-2</v>
      </c>
      <c r="J158" s="173">
        <f>'monthly price-series'!AF159-'monthly price-series'!$Z159</f>
        <v>4.4706123614962665E-2</v>
      </c>
      <c r="K158" s="173">
        <f>'monthly price-series'!AG159-'monthly price-series'!$Z159</f>
        <v>7.9962012454541959E-2</v>
      </c>
      <c r="L158" s="173">
        <f>'monthly price-series'!AH159-'monthly price-series'!$Z159</f>
        <v>5.4063477204870841E-2</v>
      </c>
      <c r="M158" s="173">
        <f>'monthly price-series'!AI159-'monthly price-series'!$Z159</f>
        <v>0.12482117860803656</v>
      </c>
      <c r="N158" s="173">
        <f>'monthly price-series'!AJ159-'monthly price-series'!$Z159</f>
        <v>4.5872051369663491E-2</v>
      </c>
      <c r="O158" s="173">
        <f>'monthly price-series'!AK159-'monthly price-series'!$Z159</f>
        <v>1.9077155800806756E-2</v>
      </c>
      <c r="P158" s="173">
        <f>'monthly price-series'!AL159-'monthly price-series'!$Z159</f>
        <v>0.10241898024369804</v>
      </c>
      <c r="Q158" s="173">
        <f>'monthly price-series'!AM159-'monthly price-series'!$Z159</f>
        <v>1.2781423529401377E-2</v>
      </c>
      <c r="R158" s="173">
        <f>'monthly price-series'!AN159-'monthly price-series'!$Z159</f>
        <v>4.2979893397938347E-2</v>
      </c>
      <c r="S158" s="173">
        <f>'monthly price-series'!AO159-'monthly price-series'!$Z159</f>
        <v>3.8983555737707454E-2</v>
      </c>
      <c r="T158" s="173">
        <f>'monthly price-series'!AP159-'monthly price-series'!$Z159</f>
        <v>2.7463226731271675E-2</v>
      </c>
      <c r="U158" s="173">
        <f>'monthly price-series'!AQ159-'monthly price-series'!$Z159</f>
        <v>3.4459004567086129E-2</v>
      </c>
    </row>
    <row r="159" spans="1:21" ht="15">
      <c r="A159" s="170">
        <v>40480</v>
      </c>
      <c r="B159" s="171"/>
      <c r="C159" s="172"/>
      <c r="D159" s="182"/>
      <c r="E159" s="173">
        <f>'monthly price-series'!AA160-'monthly price-series'!$Z160</f>
        <v>3.9077345528173338E-2</v>
      </c>
      <c r="F159" s="173">
        <f>'monthly price-series'!AB160-'monthly price-series'!$Z160</f>
        <v>3.9077345528173338E-2</v>
      </c>
      <c r="G159" s="173">
        <f>'monthly price-series'!AC160-'monthly price-series'!$Z160</f>
        <v>4.7975685196274861E-2</v>
      </c>
      <c r="H159" s="173">
        <f>'monthly price-series'!AD160-'monthly price-series'!$Z160</f>
        <v>5.3371866168086549E-2</v>
      </c>
      <c r="I159" s="173">
        <f>'monthly price-series'!AE160-'monthly price-series'!$Z160</f>
        <v>6.0964208709580317E-2</v>
      </c>
      <c r="J159" s="173">
        <f>'monthly price-series'!AF160-'monthly price-series'!$Z160</f>
        <v>5.650365555651031E-2</v>
      </c>
      <c r="K159" s="173">
        <f>'monthly price-series'!AG160-'monthly price-series'!$Z160</f>
        <v>6.6335465654122752E-2</v>
      </c>
      <c r="L159" s="173">
        <f>'monthly price-series'!AH160-'monthly price-series'!$Z160</f>
        <v>4.4465938704592492E-2</v>
      </c>
      <c r="M159" s="173">
        <f>'monthly price-series'!AI160-'monthly price-series'!$Z160</f>
        <v>7.9254020262944827E-2</v>
      </c>
      <c r="N159" s="173">
        <f>'monthly price-series'!AJ160-'monthly price-series'!$Z160</f>
        <v>5.4294561469342514E-2</v>
      </c>
      <c r="O159" s="173">
        <f>'monthly price-series'!AK160-'monthly price-series'!$Z160</f>
        <v>4.9180949818985825E-2</v>
      </c>
      <c r="P159" s="173">
        <f>'monthly price-series'!AL160-'monthly price-series'!$Z160</f>
        <v>6.6476064245582903E-2</v>
      </c>
      <c r="Q159" s="173">
        <f>'monthly price-series'!AM160-'monthly price-series'!$Z160</f>
        <v>4.5091355768068005E-2</v>
      </c>
      <c r="R159" s="173">
        <f>'monthly price-series'!AN160-'monthly price-series'!$Z160</f>
        <v>5.8459170552466022E-2</v>
      </c>
      <c r="S159" s="173">
        <f>'monthly price-series'!AO160-'monthly price-series'!$Z160</f>
        <v>6.1013787363869233E-2</v>
      </c>
      <c r="T159" s="173">
        <f>'monthly price-series'!AP160-'monthly price-series'!$Z160</f>
        <v>4.4882503885799466E-2</v>
      </c>
      <c r="U159" s="173">
        <f>'monthly price-series'!AQ160-'monthly price-series'!$Z160</f>
        <v>5.049836329428628E-2</v>
      </c>
    </row>
    <row r="160" spans="1:21" ht="15">
      <c r="A160" s="170">
        <v>40512</v>
      </c>
      <c r="B160" s="171"/>
      <c r="C160" s="172"/>
      <c r="D160" s="182"/>
      <c r="E160" s="173">
        <f>'monthly price-series'!AA161-'monthly price-series'!$Z161</f>
        <v>5.2745090611616294E-2</v>
      </c>
      <c r="F160" s="173">
        <f>'monthly price-series'!AB161-'monthly price-series'!$Z161</f>
        <v>5.2745090611616294E-2</v>
      </c>
      <c r="G160" s="173">
        <f>'monthly price-series'!AC161-'monthly price-series'!$Z161</f>
        <v>6.500324455667672E-2</v>
      </c>
      <c r="H160" s="173">
        <f>'monthly price-series'!AD161-'monthly price-series'!$Z161</f>
        <v>3.4050609353752689E-2</v>
      </c>
      <c r="I160" s="173">
        <f>'monthly price-series'!AE161-'monthly price-series'!$Z161</f>
        <v>3.6982814085896182E-2</v>
      </c>
      <c r="J160" s="173">
        <f>'monthly price-series'!AF161-'monthly price-series'!$Z161</f>
        <v>1.1963376984860372E-2</v>
      </c>
      <c r="K160" s="173">
        <f>'monthly price-series'!AG161-'monthly price-series'!$Z161</f>
        <v>5.9253264845056747E-2</v>
      </c>
      <c r="L160" s="173">
        <f>'monthly price-series'!AH161-'monthly price-series'!$Z161</f>
        <v>8.9465575651035162E-2</v>
      </c>
      <c r="M160" s="173">
        <f>'monthly price-series'!AI161-'monthly price-series'!$Z161</f>
        <v>7.4922199670906853E-2</v>
      </c>
      <c r="N160" s="173">
        <f>'monthly price-series'!AJ161-'monthly price-series'!$Z161</f>
        <v>2.3569554383915947E-2</v>
      </c>
      <c r="O160" s="173">
        <f>'monthly price-series'!AK161-'monthly price-series'!$Z161</f>
        <v>5.1358888560104482E-2</v>
      </c>
      <c r="P160" s="173">
        <f>'monthly price-series'!AL161-'monthly price-series'!$Z161</f>
        <v>5.774212807760809E-2</v>
      </c>
      <c r="Q160" s="173">
        <f>'monthly price-series'!AM161-'monthly price-series'!$Z161</f>
        <v>5.01310330071459E-2</v>
      </c>
      <c r="R160" s="173">
        <f>'monthly price-series'!AN161-'monthly price-series'!$Z161</f>
        <v>3.5491688472303905E-2</v>
      </c>
      <c r="S160" s="173">
        <f>'monthly price-series'!AO161-'monthly price-series'!$Z161</f>
        <v>3.1730496209492462E-2</v>
      </c>
      <c r="T160" s="173">
        <f>'monthly price-series'!AP161-'monthly price-series'!$Z161</f>
        <v>4.7325021805637302E-2</v>
      </c>
      <c r="U160" s="173">
        <f>'monthly price-series'!AQ161-'monthly price-series'!$Z161</f>
        <v>5.5404362968142051E-2</v>
      </c>
    </row>
    <row r="161" spans="1:21" ht="15">
      <c r="A161" s="170">
        <v>40543</v>
      </c>
      <c r="B161" s="171"/>
      <c r="C161" s="172"/>
      <c r="D161" s="182"/>
      <c r="E161" s="173">
        <f>'monthly price-series'!AA162-'monthly price-series'!$Z162</f>
        <v>1.9322026865736634E-2</v>
      </c>
      <c r="F161" s="173">
        <f>'monthly price-series'!AB162-'monthly price-series'!$Z162</f>
        <v>1.9322026865736634E-2</v>
      </c>
      <c r="G161" s="173">
        <f>'monthly price-series'!AC162-'monthly price-series'!$Z162</f>
        <v>2.111889095701491E-2</v>
      </c>
      <c r="H161" s="173">
        <f>'monthly price-series'!AD162-'monthly price-series'!$Z162</f>
        <v>4.4996690394748559E-2</v>
      </c>
      <c r="I161" s="173">
        <f>'monthly price-series'!AE162-'monthly price-series'!$Z162</f>
        <v>3.9755727921516854E-2</v>
      </c>
      <c r="J161" s="173">
        <f>'monthly price-series'!AF162-'monthly price-series'!$Z162</f>
        <v>3.1389196791890964E-2</v>
      </c>
      <c r="K161" s="173">
        <f>'monthly price-series'!AG162-'monthly price-series'!$Z162</f>
        <v>8.8388595193871669E-2</v>
      </c>
      <c r="L161" s="173">
        <f>'monthly price-series'!AH162-'monthly price-series'!$Z162</f>
        <v>6.978370570733855E-2</v>
      </c>
      <c r="M161" s="173">
        <f>'monthly price-series'!AI162-'monthly price-series'!$Z162</f>
        <v>0.10993064681606381</v>
      </c>
      <c r="N161" s="173">
        <f>'monthly price-series'!AJ162-'monthly price-series'!$Z162</f>
        <v>5.9531433779462087E-2</v>
      </c>
      <c r="O161" s="173">
        <f>'monthly price-series'!AK162-'monthly price-series'!$Z162</f>
        <v>4.4545924916661442E-2</v>
      </c>
      <c r="P161" s="173">
        <f>'monthly price-series'!AL162-'monthly price-series'!$Z162</f>
        <v>0.1235493300162155</v>
      </c>
      <c r="Q161" s="173">
        <f>'monthly price-series'!AM162-'monthly price-series'!$Z162</f>
        <v>4.0743128317603641E-2</v>
      </c>
      <c r="R161" s="173">
        <f>'monthly price-series'!AN162-'monthly price-series'!$Z162</f>
        <v>5.6187499067870322E-2</v>
      </c>
      <c r="S161" s="173">
        <f>'monthly price-series'!AO162-'monthly price-series'!$Z162</f>
        <v>6.0609231910482342E-2</v>
      </c>
      <c r="T161" s="173">
        <f>'monthly price-series'!AP162-'monthly price-series'!$Z162</f>
        <v>3.2120832401203628E-2</v>
      </c>
      <c r="U161" s="173">
        <f>'monthly price-series'!AQ162-'monthly price-series'!$Z162</f>
        <v>3.2265096352049584E-2</v>
      </c>
    </row>
    <row r="162" spans="1:21" ht="15">
      <c r="A162" s="170">
        <v>40574</v>
      </c>
      <c r="B162" s="171"/>
      <c r="C162" s="172"/>
      <c r="D162" s="182"/>
      <c r="E162" s="173">
        <f>'monthly price-series'!AA163-'monthly price-series'!$Z163</f>
        <v>-4.9172129489124059E-3</v>
      </c>
      <c r="F162" s="173">
        <f>'monthly price-series'!AB163-'monthly price-series'!$Z163</f>
        <v>-4.9172129489124059E-3</v>
      </c>
      <c r="G162" s="173">
        <f>'monthly price-series'!AC163-'monthly price-series'!$Z163</f>
        <v>4.1940156533841113E-3</v>
      </c>
      <c r="H162" s="173">
        <f>'monthly price-series'!AD163-'monthly price-series'!$Z163</f>
        <v>1.3381609176044994E-2</v>
      </c>
      <c r="I162" s="173">
        <f>'monthly price-series'!AE163-'monthly price-series'!$Z163</f>
        <v>1.0940961263937295E-2</v>
      </c>
      <c r="J162" s="173">
        <f>'monthly price-series'!AF163-'monthly price-series'!$Z163</f>
        <v>-1.4640695353722318E-2</v>
      </c>
      <c r="K162" s="173">
        <f>'monthly price-series'!AG163-'monthly price-series'!$Z163</f>
        <v>3.659266887394725E-3</v>
      </c>
      <c r="L162" s="173">
        <f>'monthly price-series'!AH163-'monthly price-series'!$Z163</f>
        <v>-5.7547657981570202E-2</v>
      </c>
      <c r="M162" s="173">
        <f>'monthly price-series'!AI163-'monthly price-series'!$Z163</f>
        <v>-7.3745268434513792E-3</v>
      </c>
      <c r="N162" s="173">
        <f>'monthly price-series'!AJ163-'monthly price-series'!$Z163</f>
        <v>-1.2751198685924146E-2</v>
      </c>
      <c r="O162" s="173">
        <f>'monthly price-series'!AK163-'monthly price-series'!$Z163</f>
        <v>-1.2462374471199579E-2</v>
      </c>
      <c r="P162" s="173">
        <f>'monthly price-series'!AL163-'monthly price-series'!$Z163</f>
        <v>2.8943119311593036E-2</v>
      </c>
      <c r="Q162" s="173">
        <f>'monthly price-series'!AM163-'monthly price-series'!$Z163</f>
        <v>1.9062427909646816E-3</v>
      </c>
      <c r="R162" s="173">
        <f>'monthly price-series'!AN163-'monthly price-series'!$Z163</f>
        <v>-1.866032437813047E-2</v>
      </c>
      <c r="S162" s="173">
        <f>'monthly price-series'!AO163-'monthly price-series'!$Z163</f>
        <v>-1.4028767727078117E-2</v>
      </c>
      <c r="T162" s="173">
        <f>'monthly price-series'!AP163-'monthly price-series'!$Z163</f>
        <v>-4.0769910447970665E-3</v>
      </c>
      <c r="U162" s="173">
        <f>'monthly price-series'!AQ163-'monthly price-series'!$Z163</f>
        <v>8.6556373641036854E-3</v>
      </c>
    </row>
    <row r="163" spans="1:21" ht="15">
      <c r="A163" s="170">
        <v>40602</v>
      </c>
      <c r="B163" s="171"/>
      <c r="C163" s="172"/>
      <c r="D163" s="182"/>
      <c r="E163" s="173">
        <f>'monthly price-series'!AA164-'monthly price-series'!$Z164</f>
        <v>4.4979443006082719E-2</v>
      </c>
      <c r="F163" s="173">
        <f>'monthly price-series'!AB164-'monthly price-series'!$Z164</f>
        <v>4.4979443006082719E-2</v>
      </c>
      <c r="G163" s="173">
        <f>'monthly price-series'!AC164-'monthly price-series'!$Z164</f>
        <v>3.7704739195324188E-2</v>
      </c>
      <c r="H163" s="173">
        <f>'monthly price-series'!AD164-'monthly price-series'!$Z164</f>
        <v>4.6958920522606598E-2</v>
      </c>
      <c r="I163" s="173">
        <f>'monthly price-series'!AE164-'monthly price-series'!$Z164</f>
        <v>4.5675512646068062E-2</v>
      </c>
      <c r="J163" s="173">
        <f>'monthly price-series'!AF164-'monthly price-series'!$Z164</f>
        <v>3.8369725041190947E-2</v>
      </c>
      <c r="K163" s="173">
        <f>'monthly price-series'!AG164-'monthly price-series'!$Z164</f>
        <v>6.529331611662445E-2</v>
      </c>
      <c r="L163" s="173">
        <f>'monthly price-series'!AH164-'monthly price-series'!$Z164</f>
        <v>1.7046795082786281E-2</v>
      </c>
      <c r="M163" s="173">
        <f>'monthly price-series'!AI164-'monthly price-series'!$Z164</f>
        <v>8.0660997849127503E-2</v>
      </c>
      <c r="N163" s="173">
        <f>'monthly price-series'!AJ164-'monthly price-series'!$Z164</f>
        <v>5.4910817156133419E-2</v>
      </c>
      <c r="O163" s="173">
        <f>'monthly price-series'!AK164-'monthly price-series'!$Z164</f>
        <v>5.2040456288572491E-2</v>
      </c>
      <c r="P163" s="173">
        <f>'monthly price-series'!AL164-'monthly price-series'!$Z164</f>
        <v>7.9944639010253532E-2</v>
      </c>
      <c r="Q163" s="173">
        <f>'monthly price-series'!AM164-'monthly price-series'!$Z164</f>
        <v>3.379197223772646E-2</v>
      </c>
      <c r="R163" s="173">
        <f>'monthly price-series'!AN164-'monthly price-series'!$Z164</f>
        <v>4.2541368516899658E-2</v>
      </c>
      <c r="S163" s="173">
        <f>'monthly price-series'!AO164-'monthly price-series'!$Z164</f>
        <v>4.2755214040211723E-2</v>
      </c>
      <c r="T163" s="173">
        <f>'monthly price-series'!AP164-'monthly price-series'!$Z164</f>
        <v>3.4554701850233072E-2</v>
      </c>
      <c r="U163" s="173">
        <f>'monthly price-series'!AQ164-'monthly price-series'!$Z164</f>
        <v>4.2462807078749276E-2</v>
      </c>
    </row>
    <row r="164" spans="1:21" ht="15">
      <c r="A164" s="170">
        <v>40633</v>
      </c>
      <c r="B164" s="171"/>
      <c r="C164" s="172"/>
      <c r="D164" s="182"/>
      <c r="E164" s="173">
        <f>'monthly price-series'!AA165-'monthly price-series'!$Z165</f>
        <v>-7.2232875553128462E-3</v>
      </c>
      <c r="F164" s="173">
        <f>'monthly price-series'!AB165-'monthly price-series'!$Z165</f>
        <v>-7.2232875553128462E-3</v>
      </c>
      <c r="G164" s="173">
        <f>'monthly price-series'!AC165-'monthly price-series'!$Z165</f>
        <v>-9.9472215988097388E-3</v>
      </c>
      <c r="H164" s="173">
        <f>'monthly price-series'!AD165-'monthly price-series'!$Z165</f>
        <v>-2.0968067217154381E-2</v>
      </c>
      <c r="I164" s="173">
        <f>'monthly price-series'!AE165-'monthly price-series'!$Z165</f>
        <v>-1.0038658475809472E-2</v>
      </c>
      <c r="J164" s="173">
        <f>'monthly price-series'!AF165-'monthly price-series'!$Z165</f>
        <v>1.5957746806877053E-4</v>
      </c>
      <c r="K164" s="173">
        <f>'monthly price-series'!AG165-'monthly price-series'!$Z165</f>
        <v>-3.4284057586284451E-2</v>
      </c>
      <c r="L164" s="173">
        <f>'monthly price-series'!AH165-'monthly price-series'!$Z165</f>
        <v>1.4618556454026278E-2</v>
      </c>
      <c r="M164" s="173">
        <f>'monthly price-series'!AI165-'monthly price-series'!$Z165</f>
        <v>2.1910674959607548E-3</v>
      </c>
      <c r="N164" s="173">
        <f>'monthly price-series'!AJ165-'monthly price-series'!$Z165</f>
        <v>-1.754617113319212E-2</v>
      </c>
      <c r="O164" s="173">
        <f>'monthly price-series'!AK165-'monthly price-series'!$Z165</f>
        <v>-2.6864157199308014E-2</v>
      </c>
      <c r="P164" s="173">
        <f>'monthly price-series'!AL165-'monthly price-series'!$Z165</f>
        <v>2.5555378275658805E-2</v>
      </c>
      <c r="Q164" s="173">
        <f>'monthly price-series'!AM165-'monthly price-series'!$Z165</f>
        <v>4.9177171022969472E-4</v>
      </c>
      <c r="R164" s="173">
        <f>'monthly price-series'!AN165-'monthly price-series'!$Z165</f>
        <v>-2.8722544689247217E-2</v>
      </c>
      <c r="S164" s="173">
        <f>'monthly price-series'!AO165-'monthly price-series'!$Z165</f>
        <v>-2.6601095623554373E-2</v>
      </c>
      <c r="T164" s="173">
        <f>'monthly price-series'!AP165-'monthly price-series'!$Z165</f>
        <v>-1.368921135591371E-2</v>
      </c>
      <c r="U164" s="173">
        <f>'monthly price-series'!AQ165-'monthly price-series'!$Z165</f>
        <v>-1.7576700759239623E-2</v>
      </c>
    </row>
    <row r="165" spans="1:21" ht="15">
      <c r="A165" s="170">
        <v>40662</v>
      </c>
      <c r="B165" s="171"/>
      <c r="C165" s="172"/>
      <c r="D165" s="182"/>
      <c r="E165" s="173">
        <f>'monthly price-series'!AA166-'monthly price-series'!$Z166</f>
        <v>-4.2741559035394505E-2</v>
      </c>
      <c r="F165" s="173">
        <f>'monthly price-series'!AB166-'monthly price-series'!$Z166</f>
        <v>-4.2741559035394505E-2</v>
      </c>
      <c r="G165" s="173">
        <f>'monthly price-series'!AC166-'monthly price-series'!$Z166</f>
        <v>-2.1318978796736082E-2</v>
      </c>
      <c r="H165" s="173">
        <f>'monthly price-series'!AD166-'monthly price-series'!$Z166</f>
        <v>-1.6293840764186371E-2</v>
      </c>
      <c r="I165" s="173">
        <f>'monthly price-series'!AE166-'monthly price-series'!$Z166</f>
        <v>-1.6118239988539264E-2</v>
      </c>
      <c r="J165" s="173">
        <f>'monthly price-series'!AF166-'monthly price-series'!$Z166</f>
        <v>-8.452771408000756E-3</v>
      </c>
      <c r="K165" s="173">
        <f>'monthly price-series'!AG166-'monthly price-series'!$Z166</f>
        <v>-5.4695407913720358E-3</v>
      </c>
      <c r="L165" s="173">
        <f>'monthly price-series'!AH166-'monthly price-series'!$Z166</f>
        <v>-4.1939280486517933E-2</v>
      </c>
      <c r="M165" s="173">
        <f>'monthly price-series'!AI166-'monthly price-series'!$Z166</f>
        <v>1.4103722051321647E-3</v>
      </c>
      <c r="N165" s="173">
        <f>'monthly price-series'!AJ166-'monthly price-series'!$Z166</f>
        <v>-1.5059583137829749E-2</v>
      </c>
      <c r="O165" s="173">
        <f>'monthly price-series'!AK166-'monthly price-series'!$Z166</f>
        <v>-2.5474327892619265E-2</v>
      </c>
      <c r="P165" s="173">
        <f>'monthly price-series'!AL166-'monthly price-series'!$Z166</f>
        <v>1.5263682397091038E-2</v>
      </c>
      <c r="Q165" s="173">
        <f>'monthly price-series'!AM166-'monthly price-series'!$Z166</f>
        <v>-2.3784123236152605E-2</v>
      </c>
      <c r="R165" s="173">
        <f>'monthly price-series'!AN166-'monthly price-series'!$Z166</f>
        <v>-9.6192196481492444E-3</v>
      </c>
      <c r="S165" s="173">
        <f>'monthly price-series'!AO166-'monthly price-series'!$Z166</f>
        <v>-1.1744563980925146E-3</v>
      </c>
      <c r="T165" s="173">
        <f>'monthly price-series'!AP166-'monthly price-series'!$Z166</f>
        <v>-2.9715886314815799E-2</v>
      </c>
      <c r="U165" s="173">
        <f>'monthly price-series'!AQ166-'monthly price-series'!$Z166</f>
        <v>-2.0756311498789655E-2</v>
      </c>
    </row>
    <row r="166" spans="1:21" ht="15">
      <c r="A166" s="170">
        <v>40694</v>
      </c>
      <c r="B166" s="171"/>
      <c r="C166" s="172"/>
      <c r="D166" s="182"/>
      <c r="E166" s="173">
        <f>'monthly price-series'!AA167-'monthly price-series'!$Z167</f>
        <v>5.3141981870127364E-2</v>
      </c>
      <c r="F166" s="173">
        <f>'monthly price-series'!AB167-'monthly price-series'!$Z167</f>
        <v>5.3141981870127364E-2</v>
      </c>
      <c r="G166" s="173">
        <f>'monthly price-series'!AC167-'monthly price-series'!$Z167</f>
        <v>3.5167162923524987E-2</v>
      </c>
      <c r="H166" s="173">
        <f>'monthly price-series'!AD167-'monthly price-series'!$Z167</f>
        <v>3.9254801276849133E-2</v>
      </c>
      <c r="I166" s="173">
        <f>'monthly price-series'!AE167-'monthly price-series'!$Z167</f>
        <v>3.8069529667057948E-2</v>
      </c>
      <c r="J166" s="173">
        <f>'monthly price-series'!AF167-'monthly price-series'!$Z167</f>
        <v>4.0765812346806415E-2</v>
      </c>
      <c r="K166" s="173">
        <f>'monthly price-series'!AG167-'monthly price-series'!$Z167</f>
        <v>2.6599123365760681E-2</v>
      </c>
      <c r="L166" s="173">
        <f>'monthly price-series'!AH167-'monthly price-series'!$Z167</f>
        <v>3.5377720075223482E-2</v>
      </c>
      <c r="M166" s="173">
        <f>'monthly price-series'!AI167-'monthly price-series'!$Z167</f>
        <v>2.3327488913431171E-2</v>
      </c>
      <c r="N166" s="173">
        <f>'monthly price-series'!AJ167-'monthly price-series'!$Z167</f>
        <v>4.6370973671173807E-2</v>
      </c>
      <c r="O166" s="173">
        <f>'monthly price-series'!AK167-'monthly price-series'!$Z167</f>
        <v>5.3223700054742501E-2</v>
      </c>
      <c r="P166" s="173">
        <f>'monthly price-series'!AL167-'monthly price-series'!$Z167</f>
        <v>-3.708058815946863E-2</v>
      </c>
      <c r="Q166" s="173">
        <f>'monthly price-series'!AM167-'monthly price-series'!$Z167</f>
        <v>3.9759475097137169E-2</v>
      </c>
      <c r="R166" s="173">
        <f>'monthly price-series'!AN167-'monthly price-series'!$Z167</f>
        <v>5.5809363596720091E-3</v>
      </c>
      <c r="S166" s="173">
        <f>'monthly price-series'!AO167-'monthly price-series'!$Z167</f>
        <v>3.8716672846659285E-3</v>
      </c>
      <c r="T166" s="173">
        <f>'monthly price-series'!AP167-'monthly price-series'!$Z167</f>
        <v>2.4644269693005511E-2</v>
      </c>
      <c r="U166" s="173">
        <f>'monthly price-series'!AQ167-'monthly price-series'!$Z167</f>
        <v>3.4071235584603815E-2</v>
      </c>
    </row>
    <row r="167" spans="1:21" ht="15">
      <c r="A167" s="170">
        <v>40724</v>
      </c>
      <c r="B167" s="171"/>
      <c r="C167" s="172"/>
      <c r="D167" s="182"/>
      <c r="E167" s="173">
        <f>'monthly price-series'!AA168-'monthly price-series'!$Z168</f>
        <v>-7.3531089820557838E-2</v>
      </c>
      <c r="F167" s="173">
        <f>'monthly price-series'!AB168-'monthly price-series'!$Z168</f>
        <v>-7.3531089820557838E-2</v>
      </c>
      <c r="G167" s="173">
        <f>'monthly price-series'!AC168-'monthly price-series'!$Z168</f>
        <v>-5.0280509729019929E-2</v>
      </c>
      <c r="H167" s="173">
        <f>'monthly price-series'!AD168-'monthly price-series'!$Z168</f>
        <v>-7.6358438833332987E-2</v>
      </c>
      <c r="I167" s="173">
        <f>'monthly price-series'!AE168-'monthly price-series'!$Z168</f>
        <v>-7.4210733038694077E-2</v>
      </c>
      <c r="J167" s="173">
        <f>'monthly price-series'!AF168-'monthly price-series'!$Z168</f>
        <v>-5.6971463190513875E-2</v>
      </c>
      <c r="K167" s="173">
        <f>'monthly price-series'!AG168-'monthly price-series'!$Z168</f>
        <v>-8.5576498141731461E-2</v>
      </c>
      <c r="L167" s="173">
        <f>'monthly price-series'!AH168-'monthly price-series'!$Z168</f>
        <v>-9.0687069193288644E-2</v>
      </c>
      <c r="M167" s="173">
        <f>'monthly price-series'!AI168-'monthly price-series'!$Z168</f>
        <v>-8.9092997070833971E-2</v>
      </c>
      <c r="N167" s="173">
        <f>'monthly price-series'!AJ168-'monthly price-series'!$Z168</f>
        <v>-7.3073065340422697E-2</v>
      </c>
      <c r="O167" s="173">
        <f>'monthly price-series'!AK168-'monthly price-series'!$Z168</f>
        <v>-7.8003570270903294E-2</v>
      </c>
      <c r="P167" s="173">
        <f>'monthly price-series'!AL168-'monthly price-series'!$Z168</f>
        <v>-0.11775910656454797</v>
      </c>
      <c r="Q167" s="173">
        <f>'monthly price-series'!AM168-'monthly price-series'!$Z168</f>
        <v>-6.8679850647273111E-2</v>
      </c>
      <c r="R167" s="173">
        <f>'monthly price-series'!AN168-'monthly price-series'!$Z168</f>
        <v>-8.6278882205573906E-2</v>
      </c>
      <c r="S167" s="173">
        <f>'monthly price-series'!AO168-'monthly price-series'!$Z168</f>
        <v>-8.3561218808853699E-2</v>
      </c>
      <c r="T167" s="173">
        <f>'monthly price-series'!AP168-'monthly price-series'!$Z168</f>
        <v>-6.9955548872240453E-2</v>
      </c>
      <c r="U167" s="173">
        <f>'monthly price-series'!AQ168-'monthly price-series'!$Z168</f>
        <v>-6.4969640791881514E-2</v>
      </c>
    </row>
    <row r="168" spans="1:21" ht="15">
      <c r="A168" s="170">
        <v>40753</v>
      </c>
      <c r="B168" s="171"/>
      <c r="C168" s="172"/>
      <c r="D168" s="182"/>
      <c r="E168" s="173">
        <f>'monthly price-series'!AA169-'monthly price-series'!$Z169</f>
        <v>-3.9126863955520223E-2</v>
      </c>
      <c r="F168" s="173">
        <f>'monthly price-series'!AB169-'monthly price-series'!$Z169</f>
        <v>-3.9126863955520223E-2</v>
      </c>
      <c r="G168" s="173">
        <f>'monthly price-series'!AC169-'monthly price-series'!$Z169</f>
        <v>-3.2481185701743194E-2</v>
      </c>
      <c r="H168" s="173">
        <f>'monthly price-series'!AD169-'monthly price-series'!$Z169</f>
        <v>-4.7942454232140566E-2</v>
      </c>
      <c r="I168" s="173">
        <f>'monthly price-series'!AE169-'monthly price-series'!$Z169</f>
        <v>-3.3451751527977372E-2</v>
      </c>
      <c r="J168" s="173">
        <f>'monthly price-series'!AF169-'monthly price-series'!$Z169</f>
        <v>-2.9805054098011666E-2</v>
      </c>
      <c r="K168" s="173">
        <f>'monthly price-series'!AG169-'monthly price-series'!$Z169</f>
        <v>-6.3659008972910311E-2</v>
      </c>
      <c r="L168" s="173">
        <f>'monthly price-series'!AH169-'monthly price-series'!$Z169</f>
        <v>-4.3407215100461347E-2</v>
      </c>
      <c r="M168" s="173">
        <f>'monthly price-series'!AI169-'monthly price-series'!$Z169</f>
        <v>-7.9311253895181733E-2</v>
      </c>
      <c r="N168" s="173">
        <f>'monthly price-series'!AJ169-'monthly price-series'!$Z169</f>
        <v>-5.3985525711194589E-2</v>
      </c>
      <c r="O168" s="173">
        <f>'monthly price-series'!AK169-'monthly price-series'!$Z169</f>
        <v>-4.5043463291611574E-2</v>
      </c>
      <c r="P168" s="173">
        <f>'monthly price-series'!AL169-'monthly price-series'!$Z169</f>
        <v>-2.0591559946785541E-2</v>
      </c>
      <c r="Q168" s="173">
        <f>'monthly price-series'!AM169-'monthly price-series'!$Z169</f>
        <v>-3.9009881126502832E-2</v>
      </c>
      <c r="R168" s="173">
        <f>'monthly price-series'!AN169-'monthly price-series'!$Z169</f>
        <v>-3.3621120312122887E-2</v>
      </c>
      <c r="S168" s="173">
        <f>'monthly price-series'!AO169-'monthly price-series'!$Z169</f>
        <v>-3.3603629855245488E-2</v>
      </c>
      <c r="T168" s="173">
        <f>'monthly price-series'!AP169-'monthly price-series'!$Z169</f>
        <v>-5.2707786978789653E-2</v>
      </c>
      <c r="U168" s="173">
        <f>'monthly price-series'!AQ169-'monthly price-series'!$Z169</f>
        <v>-4.1313104314062099E-2</v>
      </c>
    </row>
    <row r="169" spans="1:21" ht="15">
      <c r="A169" s="170">
        <v>40786</v>
      </c>
      <c r="B169" s="171"/>
      <c r="C169" s="172"/>
      <c r="D169" s="182"/>
      <c r="E169" s="173">
        <f>'monthly price-series'!AA170-'monthly price-series'!$Z170</f>
        <v>-5.8971485937760672E-2</v>
      </c>
      <c r="F169" s="173">
        <f>'monthly price-series'!AB170-'monthly price-series'!$Z170</f>
        <v>-5.8971485937760672E-2</v>
      </c>
      <c r="G169" s="173">
        <f>'monthly price-series'!AC170-'monthly price-series'!$Z170</f>
        <v>-7.1711100338786679E-2</v>
      </c>
      <c r="H169" s="173">
        <f>'monthly price-series'!AD170-'monthly price-series'!$Z170</f>
        <v>-0.14677290828795694</v>
      </c>
      <c r="I169" s="173">
        <f>'monthly price-series'!AE170-'monthly price-series'!$Z170</f>
        <v>-0.1211398825583446</v>
      </c>
      <c r="J169" s="173">
        <f>'monthly price-series'!AF170-'monthly price-series'!$Z170</f>
        <v>-8.3779458746077978E-2</v>
      </c>
      <c r="K169" s="173">
        <f>'monthly price-series'!AG170-'monthly price-series'!$Z170</f>
        <v>-0.16273891114230113</v>
      </c>
      <c r="L169" s="173">
        <f>'monthly price-series'!AH170-'monthly price-series'!$Z170</f>
        <v>-0.1777367094619571</v>
      </c>
      <c r="M169" s="173">
        <f>'monthly price-series'!AI170-'monthly price-series'!$Z170</f>
        <v>-0.17466636972561644</v>
      </c>
      <c r="N169" s="173">
        <f>'monthly price-series'!AJ170-'monthly price-series'!$Z170</f>
        <v>-0.12119515484724815</v>
      </c>
      <c r="O169" s="173">
        <f>'monthly price-series'!AK170-'monthly price-series'!$Z170</f>
        <v>-0.11423814966721721</v>
      </c>
      <c r="P169" s="173">
        <f>'monthly price-series'!AL170-'monthly price-series'!$Z170</f>
        <v>-0.10709874207439982</v>
      </c>
      <c r="Q169" s="173">
        <f>'monthly price-series'!AM170-'monthly price-series'!$Z170</f>
        <v>-9.3974842685981871E-2</v>
      </c>
      <c r="R169" s="173">
        <f>'monthly price-series'!AN170-'monthly price-series'!$Z170</f>
        <v>-9.6120009469415887E-2</v>
      </c>
      <c r="S169" s="173">
        <f>'monthly price-series'!AO170-'monthly price-series'!$Z170</f>
        <v>-9.1749341731999362E-2</v>
      </c>
      <c r="T169" s="173">
        <f>'monthly price-series'!AP170-'monthly price-series'!$Z170</f>
        <v>-0.11547667613608263</v>
      </c>
      <c r="U169" s="173">
        <f>'monthly price-series'!AQ170-'monthly price-series'!$Z170</f>
        <v>-9.0408697028007037E-2</v>
      </c>
    </row>
    <row r="170" spans="1:21" ht="15">
      <c r="A170" s="170">
        <v>40816</v>
      </c>
      <c r="B170" s="171"/>
      <c r="C170" s="172"/>
      <c r="D170" s="182"/>
      <c r="E170" s="173">
        <f>'monthly price-series'!AA171-'monthly price-series'!$Z171</f>
        <v>3.9452509049857885E-3</v>
      </c>
      <c r="F170" s="173">
        <f>'monthly price-series'!AB171-'monthly price-series'!$Z171</f>
        <v>3.9452509049857885E-3</v>
      </c>
      <c r="G170" s="173">
        <f>'monthly price-series'!AC171-'monthly price-series'!$Z171</f>
        <v>2.5982776141041934E-2</v>
      </c>
      <c r="H170" s="173">
        <f>'monthly price-series'!AD171-'monthly price-series'!$Z171</f>
        <v>-1.6058039343808013E-2</v>
      </c>
      <c r="I170" s="173">
        <f>'monthly price-series'!AE171-'monthly price-series'!$Z171</f>
        <v>-1.4946971203005154E-2</v>
      </c>
      <c r="J170" s="173">
        <f>'monthly price-series'!AF171-'monthly price-series'!$Z171</f>
        <v>-4.6011950562907335E-2</v>
      </c>
      <c r="K170" s="173">
        <f>'monthly price-series'!AG171-'monthly price-series'!$Z171</f>
        <v>-3.8378479674321543E-2</v>
      </c>
      <c r="L170" s="173">
        <f>'monthly price-series'!AH171-'monthly price-series'!$Z171</f>
        <v>-6.5055456774568671E-2</v>
      </c>
      <c r="M170" s="173">
        <f>'monthly price-series'!AI171-'monthly price-series'!$Z171</f>
        <v>-7.9847165233208353E-2</v>
      </c>
      <c r="N170" s="173">
        <f>'monthly price-series'!AJ171-'monthly price-series'!$Z171</f>
        <v>-1.6503970705399378E-2</v>
      </c>
      <c r="O170" s="173">
        <f>'monthly price-series'!AK171-'monthly price-series'!$Z171</f>
        <v>9.1795603509457931E-4</v>
      </c>
      <c r="P170" s="173">
        <f>'monthly price-series'!AL171-'monthly price-series'!$Z171</f>
        <v>-0.11003459222013166</v>
      </c>
      <c r="Q170" s="173">
        <f>'monthly price-series'!AM171-'monthly price-series'!$Z171</f>
        <v>6.2534778082190476E-3</v>
      </c>
      <c r="R170" s="173">
        <f>'monthly price-series'!AN171-'monthly price-series'!$Z171</f>
        <v>-3.0035961998560803E-4</v>
      </c>
      <c r="S170" s="173">
        <f>'monthly price-series'!AO171-'monthly price-series'!$Z171</f>
        <v>1.4103506489163998E-2</v>
      </c>
      <c r="T170" s="173">
        <f>'monthly price-series'!AP171-'monthly price-series'!$Z171</f>
        <v>-1.5427026286652237E-2</v>
      </c>
      <c r="U170" s="173">
        <f>'monthly price-series'!AQ171-'monthly price-series'!$Z171</f>
        <v>1.3609778966751925E-2</v>
      </c>
    </row>
    <row r="171" spans="1:21" ht="15">
      <c r="A171" s="170">
        <v>40847</v>
      </c>
      <c r="B171" s="171"/>
      <c r="C171" s="172"/>
      <c r="D171" s="182"/>
      <c r="E171" s="173">
        <f>'monthly price-series'!AA172-'monthly price-series'!$Z172</f>
        <v>1.1499477378448704E-3</v>
      </c>
      <c r="F171" s="173">
        <f>'monthly price-series'!AB172-'monthly price-series'!$Z172</f>
        <v>1.1499477378448704E-3</v>
      </c>
      <c r="G171" s="173">
        <f>'monthly price-series'!AC172-'monthly price-series'!$Z172</f>
        <v>1.2027515738920417E-2</v>
      </c>
      <c r="H171" s="173">
        <f>'monthly price-series'!AD172-'monthly price-series'!$Z172</f>
        <v>7.4509225641424509E-2</v>
      </c>
      <c r="I171" s="173">
        <f>'monthly price-series'!AE172-'monthly price-series'!$Z172</f>
        <v>5.972866895755638E-2</v>
      </c>
      <c r="J171" s="173">
        <f>'monthly price-series'!AF172-'monthly price-series'!$Z172</f>
        <v>5.6056687682219712E-2</v>
      </c>
      <c r="K171" s="173">
        <f>'monthly price-series'!AG172-'monthly price-series'!$Z172</f>
        <v>9.4523692740597715E-2</v>
      </c>
      <c r="L171" s="173">
        <f>'monthly price-series'!AH172-'monthly price-series'!$Z172</f>
        <v>9.3555108013559984E-2</v>
      </c>
      <c r="M171" s="173">
        <f>'monthly price-series'!AI172-'monthly price-series'!$Z172</f>
        <v>0.13584469933243254</v>
      </c>
      <c r="N171" s="173">
        <f>'monthly price-series'!AJ172-'monthly price-series'!$Z172</f>
        <v>3.2612074868130669E-2</v>
      </c>
      <c r="O171" s="173">
        <f>'monthly price-series'!AK172-'monthly price-series'!$Z172</f>
        <v>3.1187985123289831E-2</v>
      </c>
      <c r="P171" s="173">
        <f>'monthly price-series'!AL172-'monthly price-series'!$Z172</f>
        <v>0.1058971322202208</v>
      </c>
      <c r="Q171" s="173">
        <f>'monthly price-series'!AM172-'monthly price-series'!$Z172</f>
        <v>8.6335805915017834E-3</v>
      </c>
      <c r="R171" s="173">
        <f>'monthly price-series'!AN172-'monthly price-series'!$Z172</f>
        <v>-5.7119345170354085E-3</v>
      </c>
      <c r="S171" s="173">
        <f>'monthly price-series'!AO172-'monthly price-series'!$Z172</f>
        <v>-1.5905295306867014E-2</v>
      </c>
      <c r="T171" s="173">
        <f>'monthly price-series'!AP172-'monthly price-series'!$Z172</f>
        <v>2.1681398816297867E-2</v>
      </c>
      <c r="U171" s="173">
        <f>'monthly price-series'!AQ172-'monthly price-series'!$Z172</f>
        <v>7.904056226695131E-3</v>
      </c>
    </row>
    <row r="172" spans="1:21" ht="15">
      <c r="A172" s="170">
        <v>40877</v>
      </c>
      <c r="B172" s="171"/>
      <c r="C172" s="172"/>
      <c r="D172" s="182"/>
      <c r="E172" s="173">
        <f>'monthly price-series'!AA173-'monthly price-series'!$Z173</f>
        <v>-8.441976822432222E-2</v>
      </c>
      <c r="F172" s="173">
        <f>'monthly price-series'!AB173-'monthly price-series'!$Z173</f>
        <v>-8.441976822432222E-2</v>
      </c>
      <c r="G172" s="173">
        <f>'monthly price-series'!AC173-'monthly price-series'!$Z173</f>
        <v>-6.3566336754863867E-2</v>
      </c>
      <c r="H172" s="173">
        <f>'monthly price-series'!AD173-'monthly price-series'!$Z173</f>
        <v>-0.10104331060429728</v>
      </c>
      <c r="I172" s="173">
        <f>'monthly price-series'!AE173-'monthly price-series'!$Z173</f>
        <v>-7.5479357417280041E-2</v>
      </c>
      <c r="J172" s="173">
        <f>'monthly price-series'!AF173-'monthly price-series'!$Z173</f>
        <v>-7.1802400079375966E-2</v>
      </c>
      <c r="K172" s="173">
        <f>'monthly price-series'!AG173-'monthly price-series'!$Z173</f>
        <v>-6.45434695290273E-2</v>
      </c>
      <c r="L172" s="173">
        <f>'monthly price-series'!AH173-'monthly price-series'!$Z173</f>
        <v>-8.9574428775820336E-2</v>
      </c>
      <c r="M172" s="173">
        <f>'monthly price-series'!AI173-'monthly price-series'!$Z173</f>
        <v>-6.5838691270656613E-2</v>
      </c>
      <c r="N172" s="173">
        <f>'monthly price-series'!AJ173-'monthly price-series'!$Z173</f>
        <v>-7.3511146607223354E-2</v>
      </c>
      <c r="O172" s="173">
        <f>'monthly price-series'!AK173-'monthly price-series'!$Z173</f>
        <v>-6.158583534954308E-2</v>
      </c>
      <c r="P172" s="173">
        <f>'monthly price-series'!AL173-'monthly price-series'!$Z173</f>
        <v>-3.9117164565047109E-2</v>
      </c>
      <c r="Q172" s="173">
        <f>'monthly price-series'!AM173-'monthly price-series'!$Z173</f>
        <v>-7.8795369921183495E-2</v>
      </c>
      <c r="R172" s="173">
        <f>'monthly price-series'!AN173-'monthly price-series'!$Z173</f>
        <v>-6.6873053939286733E-2</v>
      </c>
      <c r="S172" s="173">
        <f>'monthly price-series'!AO173-'monthly price-series'!$Z173</f>
        <v>-5.7493053939286803E-2</v>
      </c>
      <c r="T172" s="173">
        <f>'monthly price-series'!AP173-'monthly price-series'!$Z173</f>
        <v>-6.314305393928682E-2</v>
      </c>
      <c r="U172" s="173">
        <f>'monthly price-series'!AQ173-'monthly price-series'!$Z173</f>
        <v>-5.2535575401541489E-2</v>
      </c>
    </row>
    <row r="173" spans="1:21" ht="15">
      <c r="A173" s="170">
        <v>40907</v>
      </c>
      <c r="B173" s="171"/>
      <c r="C173" s="172"/>
      <c r="D173" s="182"/>
      <c r="E173" s="173">
        <f>'monthly price-series'!AA174-'monthly price-series'!$Z174</f>
        <v>-2.8865378175917469E-2</v>
      </c>
      <c r="F173" s="173">
        <f>'monthly price-series'!AB174-'monthly price-series'!$Z174</f>
        <v>-2.8865378175917469E-2</v>
      </c>
      <c r="G173" s="173">
        <f>'monthly price-series'!AC174-'monthly price-series'!$Z174</f>
        <v>-3.5930495719804868E-2</v>
      </c>
      <c r="H173" s="173">
        <f>'monthly price-series'!AD174-'monthly price-series'!$Z174</f>
        <v>-1.0368439777042084E-3</v>
      </c>
      <c r="I173" s="173">
        <f>'monthly price-series'!AE174-'monthly price-series'!$Z174</f>
        <v>1.9007884717404597E-4</v>
      </c>
      <c r="J173" s="173">
        <f>'monthly price-series'!AF174-'monthly price-series'!$Z174</f>
        <v>-2.0249305856168583E-2</v>
      </c>
      <c r="K173" s="173">
        <f>'monthly price-series'!AG174-'monthly price-series'!$Z174</f>
        <v>-5.7286172453998863E-3</v>
      </c>
      <c r="L173" s="173">
        <f>'monthly price-series'!AH174-'monthly price-series'!$Z174</f>
        <v>1.5370861382643097E-3</v>
      </c>
      <c r="M173" s="173">
        <f>'monthly price-series'!AI174-'monthly price-series'!$Z174</f>
        <v>-1.402307896379726E-2</v>
      </c>
      <c r="N173" s="173">
        <f>'monthly price-series'!AJ174-'monthly price-series'!$Z174</f>
        <v>-2.5093581164873917E-2</v>
      </c>
      <c r="O173" s="173">
        <f>'monthly price-series'!AK174-'monthly price-series'!$Z174</f>
        <v>-5.1232335215820428E-3</v>
      </c>
      <c r="P173" s="173">
        <f>'monthly price-series'!AL174-'monthly price-series'!$Z174</f>
        <v>-4.0127171744130899E-2</v>
      </c>
      <c r="Q173" s="173">
        <f>'monthly price-series'!AM174-'monthly price-series'!$Z174</f>
        <v>-4.3791912657861864E-2</v>
      </c>
      <c r="R173" s="173">
        <f>'monthly price-series'!AN174-'monthly price-series'!$Z174</f>
        <v>-2.8822227172533244E-2</v>
      </c>
      <c r="S173" s="173">
        <f>'monthly price-series'!AO174-'monthly price-series'!$Z174</f>
        <v>-2.3532227172533168E-2</v>
      </c>
      <c r="T173" s="173">
        <f>'monthly price-series'!AP174-'monthly price-series'!$Z174</f>
        <v>-2.3042227172533038E-2</v>
      </c>
      <c r="U173" s="173">
        <f>'monthly price-series'!AQ174-'monthly price-series'!$Z174</f>
        <v>-1.972216861794911E-2</v>
      </c>
    </row>
    <row r="174" spans="1:21" ht="15">
      <c r="A174" s="170">
        <v>40939</v>
      </c>
      <c r="B174" s="171"/>
      <c r="C174" s="172"/>
      <c r="D174" s="182"/>
    </row>
    <row r="175" spans="1:21" ht="15">
      <c r="A175" s="170">
        <v>40968</v>
      </c>
      <c r="B175" s="171"/>
      <c r="C175" s="172"/>
      <c r="D175" s="182"/>
    </row>
    <row r="176" spans="1:21" ht="15">
      <c r="A176" s="170">
        <v>40998</v>
      </c>
      <c r="B176" s="171"/>
      <c r="C176" s="172"/>
      <c r="D176" s="182"/>
    </row>
    <row r="177" spans="1:16" ht="15">
      <c r="A177" s="170">
        <v>41029</v>
      </c>
      <c r="B177" s="171"/>
      <c r="C177" s="172"/>
      <c r="D177" s="182"/>
    </row>
    <row r="178" spans="1:16" ht="15">
      <c r="A178" s="170">
        <v>41060</v>
      </c>
      <c r="B178" s="171"/>
      <c r="C178" s="172"/>
      <c r="D178" s="182"/>
    </row>
    <row r="179" spans="1:16" ht="15">
      <c r="A179" s="170">
        <v>41089</v>
      </c>
      <c r="B179" s="171"/>
      <c r="C179" s="172"/>
      <c r="D179" s="182"/>
    </row>
    <row r="180" spans="1:16" ht="15">
      <c r="A180" s="170">
        <v>41121</v>
      </c>
      <c r="B180" s="171"/>
      <c r="C180" s="172"/>
      <c r="D180" s="182"/>
    </row>
    <row r="181" spans="1:16" ht="15">
      <c r="A181" s="170">
        <v>41152</v>
      </c>
      <c r="B181" s="171"/>
      <c r="C181" s="172"/>
      <c r="D181" s="182"/>
    </row>
    <row r="182" spans="1:16" ht="15">
      <c r="A182" s="170">
        <v>41180</v>
      </c>
      <c r="B182" s="171"/>
      <c r="C182" s="172"/>
      <c r="D182" s="182"/>
    </row>
    <row r="183" spans="1:16" ht="15">
      <c r="A183" s="170">
        <v>41213</v>
      </c>
      <c r="B183" s="171"/>
      <c r="C183" s="172"/>
      <c r="D183" s="182"/>
    </row>
    <row r="184" spans="1:16" ht="15">
      <c r="A184" s="170">
        <v>41243</v>
      </c>
      <c r="B184" s="171"/>
      <c r="C184" s="172"/>
      <c r="D184" s="182"/>
    </row>
    <row r="185" spans="1:16" ht="15">
      <c r="A185" s="170">
        <v>41274</v>
      </c>
      <c r="B185" s="171"/>
      <c r="C185" s="172"/>
      <c r="D185" s="182"/>
    </row>
    <row r="186" spans="1:16" ht="15">
      <c r="A186" s="170"/>
      <c r="B186" s="171"/>
      <c r="C186" s="172"/>
      <c r="D186" s="182"/>
    </row>
    <row r="187" spans="1:16" ht="15">
      <c r="A187" s="170"/>
      <c r="B187" s="179"/>
      <c r="C187" s="180"/>
      <c r="D187" s="183"/>
      <c r="H187" s="176"/>
      <c r="I187" s="176"/>
      <c r="J187" s="176"/>
      <c r="K187" s="176"/>
      <c r="L187" s="176"/>
      <c r="M187" s="176"/>
      <c r="N187" s="176"/>
      <c r="O187" s="176"/>
      <c r="P187" s="17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AR168"/>
  <sheetViews>
    <sheetView workbookViewId="0">
      <selection activeCell="D1" sqref="D1:D1048576"/>
    </sheetView>
  </sheetViews>
  <sheetFormatPr defaultRowHeight="12.75"/>
  <cols>
    <col min="2" max="2" width="14.5703125" bestFit="1" customWidth="1"/>
    <col min="26" max="26" width="10.42578125" bestFit="1" customWidth="1"/>
  </cols>
  <sheetData>
    <row r="1" spans="1:44" ht="51">
      <c r="B1" s="220" t="s">
        <v>326</v>
      </c>
      <c r="C1" s="220" t="s">
        <v>328</v>
      </c>
      <c r="D1" s="220" t="s">
        <v>373</v>
      </c>
      <c r="E1" s="220" t="s">
        <v>327</v>
      </c>
      <c r="F1" s="220" t="s">
        <v>373</v>
      </c>
      <c r="AA1" s="160"/>
      <c r="AB1" s="161" t="s">
        <v>298</v>
      </c>
      <c r="AC1" s="159" t="s">
        <v>7</v>
      </c>
      <c r="AD1" s="159" t="s">
        <v>8</v>
      </c>
      <c r="AE1" s="162" t="s">
        <v>9</v>
      </c>
      <c r="AF1" s="163" t="s">
        <v>10</v>
      </c>
      <c r="AG1" s="163" t="s">
        <v>11</v>
      </c>
      <c r="AH1" s="163" t="s">
        <v>12</v>
      </c>
      <c r="AI1" s="163" t="s">
        <v>13</v>
      </c>
      <c r="AJ1" s="163" t="s">
        <v>14</v>
      </c>
      <c r="AK1" s="163" t="s">
        <v>15</v>
      </c>
      <c r="AL1" s="163" t="s">
        <v>16</v>
      </c>
      <c r="AM1" s="163" t="s">
        <v>17</v>
      </c>
      <c r="AN1" s="163" t="s">
        <v>2</v>
      </c>
      <c r="AO1" s="159" t="s">
        <v>23</v>
      </c>
      <c r="AP1" s="159" t="s">
        <v>299</v>
      </c>
      <c r="AQ1" s="159" t="s">
        <v>289</v>
      </c>
      <c r="AR1" s="159" t="s">
        <v>300</v>
      </c>
    </row>
    <row r="2" spans="1:44">
      <c r="A2" s="219">
        <v>35853</v>
      </c>
      <c r="B2" s="178">
        <v>0</v>
      </c>
      <c r="C2" s="221">
        <v>0</v>
      </c>
      <c r="D2">
        <v>0</v>
      </c>
      <c r="E2" s="178">
        <v>0</v>
      </c>
      <c r="F2">
        <v>0</v>
      </c>
    </row>
    <row r="3" spans="1:44" ht="15">
      <c r="A3" s="219">
        <v>35885</v>
      </c>
      <c r="B3" s="178">
        <v>0</v>
      </c>
      <c r="C3" s="221">
        <v>0</v>
      </c>
      <c r="D3">
        <v>0</v>
      </c>
      <c r="E3" s="178">
        <v>0</v>
      </c>
      <c r="F3">
        <v>0</v>
      </c>
      <c r="Y3" s="239"/>
      <c r="Z3" s="170">
        <v>39386</v>
      </c>
      <c r="AA3" s="171"/>
      <c r="AB3" s="172">
        <v>200.94032134330124</v>
      </c>
      <c r="AC3" s="173">
        <v>174.79200000000239</v>
      </c>
      <c r="AD3" s="173">
        <v>174.79200000000239</v>
      </c>
      <c r="AE3" s="173">
        <v>181.73755393076542</v>
      </c>
      <c r="AF3" s="176">
        <v>145.01000000000266</v>
      </c>
      <c r="AG3" s="176">
        <v>173.65267337966222</v>
      </c>
      <c r="AH3" s="176">
        <v>279.58261975531644</v>
      </c>
      <c r="AI3" s="176">
        <v>211.39924179828981</v>
      </c>
      <c r="AJ3" s="176">
        <v>288.87081592863967</v>
      </c>
      <c r="AK3" s="176">
        <v>323.42010031085738</v>
      </c>
      <c r="AL3" s="176">
        <v>197.1420589333427</v>
      </c>
      <c r="AM3" s="176">
        <v>191.32406436009981</v>
      </c>
      <c r="AN3" s="176">
        <v>453.76605519468939</v>
      </c>
      <c r="AO3" s="173">
        <v>185.90706672825036</v>
      </c>
      <c r="AP3" s="173">
        <v>183.99270640056395</v>
      </c>
      <c r="AQ3" s="173">
        <v>158.59552097394209</v>
      </c>
      <c r="AR3" s="173">
        <v>136.55423610320477</v>
      </c>
    </row>
    <row r="4" spans="1:44" ht="15">
      <c r="A4" s="219">
        <v>35915</v>
      </c>
      <c r="B4" s="178">
        <v>-1.0960283797140074E-3</v>
      </c>
      <c r="C4" s="221">
        <v>-2.1250742214113374E-3</v>
      </c>
      <c r="D4">
        <v>-2.6405021266964045E-3</v>
      </c>
      <c r="E4" s="178">
        <v>-3.4289345977045727E-3</v>
      </c>
      <c r="F4">
        <v>-2.6405021266964045E-3</v>
      </c>
      <c r="Z4" s="170">
        <v>39416</v>
      </c>
      <c r="AA4" s="171"/>
      <c r="AB4" s="172">
        <v>198.14016427336082</v>
      </c>
      <c r="AC4" s="173">
        <v>175.99700000000252</v>
      </c>
      <c r="AD4" s="173">
        <v>175.99700000000252</v>
      </c>
      <c r="AE4" s="173">
        <v>183.82347994248764</v>
      </c>
      <c r="AF4" s="176">
        <v>140.62300000000272</v>
      </c>
      <c r="AG4" s="176">
        <v>170.90749539072459</v>
      </c>
      <c r="AH4" s="176">
        <v>278.41434029182261</v>
      </c>
      <c r="AI4" s="176">
        <v>201.80635340299256</v>
      </c>
      <c r="AJ4" s="176">
        <v>265.30651433623399</v>
      </c>
      <c r="AK4" s="176">
        <v>300.50587414374326</v>
      </c>
      <c r="AL4" s="176">
        <v>190.56097058740875</v>
      </c>
      <c r="AM4" s="176">
        <v>184.09969059795955</v>
      </c>
      <c r="AN4" s="176">
        <v>443.30487729707465</v>
      </c>
      <c r="AO4" s="173">
        <v>188.18333928835983</v>
      </c>
      <c r="AP4" s="173">
        <v>181.73818243813571</v>
      </c>
      <c r="AQ4" s="173">
        <v>159.79629484981706</v>
      </c>
      <c r="AR4" s="173">
        <v>135.70759983936492</v>
      </c>
    </row>
    <row r="5" spans="1:44" ht="15">
      <c r="A5" s="219">
        <v>35944</v>
      </c>
      <c r="B5" s="178">
        <v>-1.2761789382626199E-2</v>
      </c>
      <c r="C5" s="221">
        <v>-1.5727448490268758E-2</v>
      </c>
      <c r="D5">
        <v>-1.7316092860327453E-2</v>
      </c>
      <c r="E5" s="178">
        <v>-1.3874492639274698E-2</v>
      </c>
      <c r="F5">
        <v>-1.7316092860327453E-2</v>
      </c>
      <c r="Z5" s="170">
        <v>39447</v>
      </c>
      <c r="AA5" s="171"/>
      <c r="AB5" s="172">
        <v>197.57099987864629</v>
      </c>
      <c r="AC5" s="173">
        <v>173.95500000000249</v>
      </c>
      <c r="AD5" s="173">
        <v>173.95500000000249</v>
      </c>
      <c r="AE5" s="173">
        <v>183.55318002759503</v>
      </c>
      <c r="AF5" s="176">
        <v>140.53900000000272</v>
      </c>
      <c r="AG5" s="176">
        <v>171.72564175294275</v>
      </c>
      <c r="AH5" s="176">
        <v>279.94984681027876</v>
      </c>
      <c r="AI5" s="176">
        <v>199.38591429199974</v>
      </c>
      <c r="AJ5" s="176">
        <v>267.15510504491698</v>
      </c>
      <c r="AK5" s="176">
        <v>299.12116797146291</v>
      </c>
      <c r="AL5" s="176">
        <v>188.06278959092953</v>
      </c>
      <c r="AM5" s="176">
        <v>181.75494334119975</v>
      </c>
      <c r="AN5" s="176">
        <v>472.06516084382241</v>
      </c>
      <c r="AO5" s="173">
        <v>192.28315715169629</v>
      </c>
      <c r="AP5" s="173">
        <v>182.9225095936909</v>
      </c>
      <c r="AQ5" s="173">
        <v>161.69218255663867</v>
      </c>
      <c r="AR5" s="173">
        <v>135.87452018716735</v>
      </c>
    </row>
    <row r="6" spans="1:44" ht="15">
      <c r="A6" s="219">
        <v>35976</v>
      </c>
      <c r="B6" s="178">
        <v>-1.3244365734759346E-2</v>
      </c>
      <c r="C6" s="221">
        <v>-1.7064229613784905E-2</v>
      </c>
      <c r="D6">
        <v>-1.8836340091045817E-2</v>
      </c>
      <c r="E6" s="178">
        <v>-1.3762749623530583E-2</v>
      </c>
      <c r="F6">
        <v>-1.8836340091045817E-2</v>
      </c>
      <c r="Z6" s="170">
        <v>39478</v>
      </c>
      <c r="AA6" s="171"/>
      <c r="AB6" s="172">
        <v>192.88970911219178</v>
      </c>
      <c r="AC6" s="173">
        <v>173.24200000000255</v>
      </c>
      <c r="AD6" s="173">
        <v>173.24200000000255</v>
      </c>
      <c r="AE6" s="173">
        <v>183.30343105213896</v>
      </c>
      <c r="AF6" s="176">
        <v>134.10200000000259</v>
      </c>
      <c r="AG6" s="176">
        <v>170.35172315983533</v>
      </c>
      <c r="AH6" s="176">
        <v>282.61233565021774</v>
      </c>
      <c r="AI6" s="176">
        <v>182.82313143521154</v>
      </c>
      <c r="AJ6" s="176">
        <v>229.62701156325198</v>
      </c>
      <c r="AK6" s="176">
        <v>275.24281773056572</v>
      </c>
      <c r="AL6" s="176">
        <v>188.48860367711006</v>
      </c>
      <c r="AM6" s="176">
        <v>181.45037616777697</v>
      </c>
      <c r="AN6" s="176">
        <v>470.55146170978304</v>
      </c>
      <c r="AO6" s="173">
        <v>190.60906848861427</v>
      </c>
      <c r="AP6" s="173">
        <v>184.29381867394494</v>
      </c>
      <c r="AQ6" s="173">
        <v>164.5829681573864</v>
      </c>
      <c r="AR6" s="173">
        <v>134.02390922221812</v>
      </c>
    </row>
    <row r="7" spans="1:44" ht="15">
      <c r="A7" s="219">
        <v>36007</v>
      </c>
      <c r="B7" s="178">
        <v>-1.1145447767209523E-2</v>
      </c>
      <c r="C7" s="221">
        <v>-1.5363033009190813E-2</v>
      </c>
      <c r="D7">
        <v>-1.7006356559297824E-2</v>
      </c>
      <c r="E7" s="178">
        <v>-1.1786781269151163E-2</v>
      </c>
      <c r="F7">
        <v>-1.7006356559297824E-2</v>
      </c>
      <c r="Z7" s="170">
        <v>39507</v>
      </c>
      <c r="AA7" s="171"/>
      <c r="AB7" s="172">
        <v>194.33777229612761</v>
      </c>
      <c r="AC7" s="173">
        <v>175.24900000000261</v>
      </c>
      <c r="AD7" s="173">
        <v>175.24900000000261</v>
      </c>
      <c r="AE7" s="173">
        <v>186.67879919667826</v>
      </c>
      <c r="AF7" s="176">
        <v>132.1430000000025</v>
      </c>
      <c r="AG7" s="176">
        <v>168.69504325627557</v>
      </c>
      <c r="AH7" s="176">
        <v>283.53456873084707</v>
      </c>
      <c r="AI7" s="176">
        <v>179.59284047341887</v>
      </c>
      <c r="AJ7" s="176">
        <v>241.21538246302566</v>
      </c>
      <c r="AK7" s="176">
        <v>270.19122141478954</v>
      </c>
      <c r="AL7" s="176">
        <v>189.69680995752677</v>
      </c>
      <c r="AM7" s="176">
        <v>179.86074475710285</v>
      </c>
      <c r="AN7" s="176">
        <v>522.3927399710102</v>
      </c>
      <c r="AO7" s="173">
        <v>191.08445389502305</v>
      </c>
      <c r="AP7" s="173">
        <v>191.45486215488555</v>
      </c>
      <c r="AQ7" s="173">
        <v>173.50905121095911</v>
      </c>
      <c r="AR7" s="173">
        <v>135.52631724459917</v>
      </c>
    </row>
    <row r="8" spans="1:44" ht="15">
      <c r="A8" s="219">
        <v>36038</v>
      </c>
      <c r="B8" s="178">
        <v>-8.050577941216093E-2</v>
      </c>
      <c r="C8" s="221">
        <v>-9.1424472638484355E-2</v>
      </c>
      <c r="D8">
        <v>-9.3542328212989204E-2</v>
      </c>
      <c r="E8" s="178">
        <v>-7.3657757756222395E-2</v>
      </c>
      <c r="F8">
        <v>-9.3542328212989204E-2</v>
      </c>
      <c r="Z8" s="170">
        <v>39538</v>
      </c>
      <c r="AA8" s="171"/>
      <c r="AB8" s="172">
        <v>192.19200862586473</v>
      </c>
      <c r="AC8" s="173">
        <v>174.49100000000271</v>
      </c>
      <c r="AD8" s="173">
        <v>174.49100000000271</v>
      </c>
      <c r="AE8" s="173">
        <v>186.73428970640941</v>
      </c>
      <c r="AF8" s="176">
        <v>132.11600000000251</v>
      </c>
      <c r="AG8" s="176">
        <v>168.00099276698327</v>
      </c>
      <c r="AH8" s="176">
        <v>283.88486615234336</v>
      </c>
      <c r="AI8" s="176">
        <v>174.92702394250168</v>
      </c>
      <c r="AJ8" s="176">
        <v>219.34682037997283</v>
      </c>
      <c r="AK8" s="176">
        <v>269.70836233441116</v>
      </c>
      <c r="AL8" s="176">
        <v>187.86171690549574</v>
      </c>
      <c r="AM8" s="176">
        <v>178.71896463200557</v>
      </c>
      <c r="AN8" s="176">
        <v>513.41768154556735</v>
      </c>
      <c r="AO8" s="173">
        <v>188.10708590053073</v>
      </c>
      <c r="AP8" s="173">
        <v>188.47901541412477</v>
      </c>
      <c r="AQ8" s="173">
        <v>172.39222692179391</v>
      </c>
      <c r="AR8" s="173">
        <v>134.3160672316049</v>
      </c>
    </row>
    <row r="9" spans="1:44" ht="15">
      <c r="A9" s="219">
        <v>36068</v>
      </c>
      <c r="B9" s="178">
        <v>-7.2808842065327797E-2</v>
      </c>
      <c r="C9" s="221">
        <v>-8.15243255452716E-2</v>
      </c>
      <c r="D9">
        <v>-8.4612674973443561E-2</v>
      </c>
      <c r="E9" s="178">
        <v>-6.4116003293502644E-2</v>
      </c>
      <c r="F9">
        <v>-8.4612674973443561E-2</v>
      </c>
      <c r="Z9" s="170">
        <v>39568</v>
      </c>
      <c r="AA9" s="171"/>
      <c r="AB9" s="172">
        <v>196.59863909887943</v>
      </c>
      <c r="AC9" s="173">
        <v>174.18600000000276</v>
      </c>
      <c r="AD9" s="173">
        <v>174.18600000000276</v>
      </c>
      <c r="AE9" s="173">
        <v>187.63489396204008</v>
      </c>
      <c r="AF9" s="176">
        <v>139.08700000000269</v>
      </c>
      <c r="AG9" s="176">
        <v>174.08966813217967</v>
      </c>
      <c r="AH9" s="176">
        <v>286.83508230584584</v>
      </c>
      <c r="AI9" s="176">
        <v>185.38072256393056</v>
      </c>
      <c r="AJ9" s="176">
        <v>240.77222712184067</v>
      </c>
      <c r="AK9" s="176">
        <v>281.18988558844234</v>
      </c>
      <c r="AL9" s="176">
        <v>188.27841518832417</v>
      </c>
      <c r="AM9" s="176">
        <v>181.86349674273038</v>
      </c>
      <c r="AN9" s="176">
        <v>554.78929585937442</v>
      </c>
      <c r="AO9" s="173">
        <v>189.29925315253294</v>
      </c>
      <c r="AP9" s="173">
        <v>187.78855395432436</v>
      </c>
      <c r="AQ9" s="173">
        <v>171.5606602718166</v>
      </c>
      <c r="AR9" s="173">
        <v>134.09713204201739</v>
      </c>
    </row>
    <row r="10" spans="1:44" ht="15">
      <c r="A10" s="219">
        <v>36098</v>
      </c>
      <c r="B10" s="178">
        <v>-5.2693881812586121E-2</v>
      </c>
      <c r="C10" s="221">
        <v>-5.9131232811144227E-2</v>
      </c>
      <c r="D10">
        <v>-6.0925363962021126E-2</v>
      </c>
      <c r="E10" s="178">
        <v>-4.6138629297220013E-2</v>
      </c>
      <c r="F10">
        <v>-6.0925363962021126E-2</v>
      </c>
      <c r="Z10" s="170">
        <v>39598</v>
      </c>
      <c r="AA10" s="171"/>
      <c r="AB10" s="172">
        <v>197.02108118008263</v>
      </c>
      <c r="AC10" s="173">
        <v>172.41700000000279</v>
      </c>
      <c r="AD10" s="173">
        <v>172.41700000000279</v>
      </c>
      <c r="AE10" s="173">
        <v>186.30454286434002</v>
      </c>
      <c r="AF10" s="176">
        <v>140.58900000000273</v>
      </c>
      <c r="AG10" s="176">
        <v>174.46727414551114</v>
      </c>
      <c r="AH10" s="176">
        <v>287.45906735156387</v>
      </c>
      <c r="AI10" s="176">
        <v>188.5895813842352</v>
      </c>
      <c r="AJ10" s="176">
        <v>245.49163735119529</v>
      </c>
      <c r="AK10" s="176">
        <v>292.7458104169225</v>
      </c>
      <c r="AL10" s="176">
        <v>185.67673467333725</v>
      </c>
      <c r="AM10" s="176">
        <v>180.68123382883078</v>
      </c>
      <c r="AN10" s="176">
        <v>610.34428166669272</v>
      </c>
      <c r="AO10" s="173">
        <v>185.62645426103933</v>
      </c>
      <c r="AP10" s="173">
        <v>189.42544418295955</v>
      </c>
      <c r="AQ10" s="173">
        <v>173.91640384776113</v>
      </c>
      <c r="AR10" s="173">
        <v>135.16588618439226</v>
      </c>
    </row>
    <row r="11" spans="1:44" ht="15">
      <c r="A11" s="219">
        <v>36129</v>
      </c>
      <c r="B11" s="178">
        <v>-1.986449938374658E-2</v>
      </c>
      <c r="C11" s="221">
        <v>-2.3324617544937414E-2</v>
      </c>
      <c r="D11">
        <v>-2.4933414599988084E-2</v>
      </c>
      <c r="E11" s="178">
        <v>-1.5073963000141162E-2</v>
      </c>
      <c r="F11">
        <v>-2.4933414599988084E-2</v>
      </c>
      <c r="Z11" s="170">
        <v>39629</v>
      </c>
      <c r="AA11" s="171"/>
      <c r="AB11" s="172">
        <v>191.24721014106686</v>
      </c>
      <c r="AC11" s="173">
        <v>171.30100000000277</v>
      </c>
      <c r="AD11" s="173">
        <v>171.30100000000277</v>
      </c>
      <c r="AE11" s="173">
        <v>185.11975510360602</v>
      </c>
      <c r="AF11" s="176">
        <v>134.66100000000267</v>
      </c>
      <c r="AG11" s="176">
        <v>170.62739327754906</v>
      </c>
      <c r="AH11" s="176">
        <v>281.92526189313452</v>
      </c>
      <c r="AI11" s="176">
        <v>172.23077988409983</v>
      </c>
      <c r="AJ11" s="176">
        <v>218.46082275020302</v>
      </c>
      <c r="AK11" s="176">
        <v>269.07815629327303</v>
      </c>
      <c r="AL11" s="176">
        <v>176.77055135443888</v>
      </c>
      <c r="AM11" s="176">
        <v>171.90550835386853</v>
      </c>
      <c r="AN11" s="176">
        <v>667.57101928567624</v>
      </c>
      <c r="AO11" s="173">
        <v>186.64607098972539</v>
      </c>
      <c r="AP11" s="173">
        <v>191.0519773303439</v>
      </c>
      <c r="AQ11" s="173">
        <v>177.24679999801771</v>
      </c>
      <c r="AR11" s="173">
        <v>136.57431471843364</v>
      </c>
    </row>
    <row r="12" spans="1:44" ht="15">
      <c r="A12" s="219">
        <v>36160</v>
      </c>
      <c r="B12" s="178">
        <v>-1.373772510943342E-2</v>
      </c>
      <c r="C12" s="221">
        <v>-1.7767747151325949E-2</v>
      </c>
      <c r="D12">
        <v>-1.8981278640555311E-2</v>
      </c>
      <c r="E12" s="178">
        <v>-7.9974582705367968E-3</v>
      </c>
      <c r="F12">
        <v>-1.8981278640555311E-2</v>
      </c>
      <c r="Z12" s="170">
        <v>39660</v>
      </c>
      <c r="AA12" s="171"/>
      <c r="AB12" s="172">
        <v>191.50979169741504</v>
      </c>
      <c r="AC12" s="173">
        <v>173.71200000000292</v>
      </c>
      <c r="AD12" s="173">
        <v>173.71200000000292</v>
      </c>
      <c r="AE12" s="173">
        <v>186.53255646025718</v>
      </c>
      <c r="AF12" s="176">
        <v>132.18600000000274</v>
      </c>
      <c r="AG12" s="176">
        <v>168.37771238122232</v>
      </c>
      <c r="AH12" s="176">
        <v>288.18198899659882</v>
      </c>
      <c r="AI12" s="176">
        <v>169.97521905095155</v>
      </c>
      <c r="AJ12" s="176">
        <v>212.17559056770406</v>
      </c>
      <c r="AK12" s="176">
        <v>273.78123957299704</v>
      </c>
      <c r="AL12" s="176">
        <v>176.99681052243622</v>
      </c>
      <c r="AM12" s="176">
        <v>174.04189212345005</v>
      </c>
      <c r="AN12" s="176">
        <v>597.56110839107362</v>
      </c>
      <c r="AO12" s="173">
        <v>189.11711648903258</v>
      </c>
      <c r="AP12" s="173">
        <v>185.40193352076119</v>
      </c>
      <c r="AQ12" s="173">
        <v>171.8745059257962</v>
      </c>
      <c r="AR12" s="173">
        <v>134.58169546669168</v>
      </c>
    </row>
    <row r="13" spans="1:44" ht="15">
      <c r="A13" s="219">
        <v>36189</v>
      </c>
      <c r="B13" s="178">
        <v>-3.1697319931181765E-3</v>
      </c>
      <c r="C13" s="221">
        <v>-6.7069983773605478E-3</v>
      </c>
      <c r="D13">
        <v>-7.5018027818842857E-3</v>
      </c>
      <c r="E13" s="178">
        <v>0</v>
      </c>
      <c r="F13">
        <v>-7.5018027818842857E-3</v>
      </c>
      <c r="Z13" s="170">
        <v>39689</v>
      </c>
      <c r="AA13" s="171"/>
      <c r="AB13" s="172">
        <v>192.62906379639804</v>
      </c>
      <c r="AC13" s="173">
        <v>175.4770000000029</v>
      </c>
      <c r="AD13" s="173">
        <v>175.4770000000029</v>
      </c>
      <c r="AE13" s="173">
        <v>188.19131894285556</v>
      </c>
      <c r="AF13" s="176">
        <v>133.34500000000273</v>
      </c>
      <c r="AG13" s="176">
        <v>169.10455963693079</v>
      </c>
      <c r="AH13" s="176">
        <v>287.14503931820911</v>
      </c>
      <c r="AI13" s="176">
        <v>173.30382542194059</v>
      </c>
      <c r="AJ13" s="176">
        <v>207.42803688339629</v>
      </c>
      <c r="AK13" s="176">
        <v>284.51397548594821</v>
      </c>
      <c r="AL13" s="176">
        <v>178.6993247584538</v>
      </c>
      <c r="AM13" s="176">
        <v>179.30235936655598</v>
      </c>
      <c r="AN13" s="176">
        <v>557.15796451130825</v>
      </c>
      <c r="AO13" s="173">
        <v>188.7467428910056</v>
      </c>
      <c r="AP13" s="173">
        <v>182.59803827948221</v>
      </c>
      <c r="AQ13" s="173">
        <v>172.02579908109948</v>
      </c>
      <c r="AR13" s="173">
        <v>132.28304010812059</v>
      </c>
    </row>
    <row r="14" spans="1:44" ht="15">
      <c r="A14" s="219">
        <v>36217</v>
      </c>
      <c r="B14" s="178">
        <v>0</v>
      </c>
      <c r="C14" s="221">
        <v>-2.4191999939674944E-4</v>
      </c>
      <c r="D14">
        <v>-9.943701295618162E-4</v>
      </c>
      <c r="E14" s="178">
        <v>0</v>
      </c>
      <c r="F14">
        <v>-9.943701295618162E-4</v>
      </c>
      <c r="Z14" s="170">
        <v>39721</v>
      </c>
      <c r="AA14" s="171"/>
      <c r="AB14" s="172">
        <v>184.38342224366289</v>
      </c>
      <c r="AC14" s="173">
        <v>175.27700000000291</v>
      </c>
      <c r="AD14" s="173">
        <v>175.27700000000291</v>
      </c>
      <c r="AE14" s="173">
        <v>189.14905386767222</v>
      </c>
      <c r="AF14" s="176">
        <v>121.2740000000025</v>
      </c>
      <c r="AG14" s="176">
        <v>156.37852786838744</v>
      </c>
      <c r="AH14" s="176">
        <v>269.44508023844077</v>
      </c>
      <c r="AI14" s="176">
        <v>156.22282869876477</v>
      </c>
      <c r="AJ14" s="176">
        <v>178.5245757051465</v>
      </c>
      <c r="AK14" s="176">
        <v>257.73440701897141</v>
      </c>
      <c r="AL14" s="176">
        <v>172.83347621630986</v>
      </c>
      <c r="AM14" s="176">
        <v>179.04431201686148</v>
      </c>
      <c r="AN14" s="176">
        <v>485.05730309589876</v>
      </c>
      <c r="AO14" s="173">
        <v>185.27786734524921</v>
      </c>
      <c r="AP14" s="173">
        <v>179.77263796717102</v>
      </c>
      <c r="AQ14" s="173">
        <v>171.42752622805111</v>
      </c>
      <c r="AR14" s="173">
        <v>128.05395131586397</v>
      </c>
    </row>
    <row r="15" spans="1:44" ht="15">
      <c r="A15" s="219">
        <v>36250</v>
      </c>
      <c r="B15" s="178">
        <v>0</v>
      </c>
      <c r="C15" s="221">
        <v>0</v>
      </c>
      <c r="D15">
        <v>0</v>
      </c>
      <c r="E15" s="178">
        <v>0</v>
      </c>
      <c r="F15">
        <v>0</v>
      </c>
      <c r="Z15" s="170">
        <v>39752</v>
      </c>
      <c r="AA15" s="171"/>
      <c r="AB15" s="172">
        <v>170.02300452993771</v>
      </c>
      <c r="AC15" s="173">
        <v>176.64400000000299</v>
      </c>
      <c r="AD15" s="173">
        <v>176.64400000000299</v>
      </c>
      <c r="AE15" s="173">
        <v>190.94685259062234</v>
      </c>
      <c r="AF15" s="176">
        <v>99.677000000002053</v>
      </c>
      <c r="AG15" s="176">
        <v>132.6903985250319</v>
      </c>
      <c r="AH15" s="176">
        <v>228.31563938427897</v>
      </c>
      <c r="AI15" s="176">
        <v>133.72200979708222</v>
      </c>
      <c r="AJ15" s="176">
        <v>143.31987332331002</v>
      </c>
      <c r="AK15" s="176">
        <v>206.79724155557153</v>
      </c>
      <c r="AL15" s="176">
        <v>157.4982554823001</v>
      </c>
      <c r="AM15" s="176">
        <v>165.8981920907334</v>
      </c>
      <c r="AN15" s="176">
        <v>346.61164354559691</v>
      </c>
      <c r="AO15" s="173">
        <v>183.84125351854917</v>
      </c>
      <c r="AP15" s="173">
        <v>182.10728529223803</v>
      </c>
      <c r="AQ15" s="173">
        <v>177.17987189567253</v>
      </c>
      <c r="AR15" s="173">
        <v>126.9911035199423</v>
      </c>
    </row>
    <row r="16" spans="1:44" ht="15">
      <c r="A16" s="219">
        <v>36280</v>
      </c>
      <c r="B16" s="178">
        <v>0</v>
      </c>
      <c r="C16" s="221">
        <v>0</v>
      </c>
      <c r="D16">
        <v>0</v>
      </c>
      <c r="E16" s="178">
        <v>0</v>
      </c>
      <c r="F16">
        <v>0</v>
      </c>
      <c r="Z16" s="170">
        <v>39780</v>
      </c>
      <c r="AA16" s="171"/>
      <c r="AB16" s="172">
        <v>166.63415491326327</v>
      </c>
      <c r="AC16" s="173">
        <v>177.90000000000299</v>
      </c>
      <c r="AD16" s="173">
        <v>177.90000000000299</v>
      </c>
      <c r="AE16" s="173">
        <v>192.77251867430351</v>
      </c>
      <c r="AF16" s="176">
        <v>95.797000000001958</v>
      </c>
      <c r="AG16" s="176">
        <v>124.05066657211751</v>
      </c>
      <c r="AH16" s="176">
        <v>234.04113751437959</v>
      </c>
      <c r="AI16" s="176">
        <v>125.3179738328317</v>
      </c>
      <c r="AJ16" s="176">
        <v>132.89663493768776</v>
      </c>
      <c r="AK16" s="176">
        <v>186.1879526718557</v>
      </c>
      <c r="AL16" s="176">
        <v>147.59637976111745</v>
      </c>
      <c r="AM16" s="176">
        <v>153.98874949368383</v>
      </c>
      <c r="AN16" s="176">
        <v>295.38984692016419</v>
      </c>
      <c r="AO16" s="173">
        <v>172.97579935337129</v>
      </c>
      <c r="AP16" s="173">
        <v>182.83510740912268</v>
      </c>
      <c r="AQ16" s="173">
        <v>180.33410273690762</v>
      </c>
      <c r="AR16" s="173">
        <v>126.55933376797451</v>
      </c>
    </row>
    <row r="17" spans="1:44" ht="15">
      <c r="A17" s="219">
        <v>36311</v>
      </c>
      <c r="B17" s="178">
        <v>-4.911415484162792E-3</v>
      </c>
      <c r="C17" s="221">
        <v>-6.5384889762222665E-3</v>
      </c>
      <c r="D17">
        <v>-6.2805581399090231E-3</v>
      </c>
      <c r="E17" s="178">
        <v>-6.0379864457296359E-3</v>
      </c>
      <c r="F17">
        <v>-6.2805581399090231E-3</v>
      </c>
      <c r="Z17" s="170">
        <v>39813</v>
      </c>
      <c r="AA17" s="171"/>
      <c r="AB17" s="172">
        <v>168.48705083359445</v>
      </c>
      <c r="AC17" s="173">
        <v>177.26000000000315</v>
      </c>
      <c r="AD17" s="173">
        <v>177.26000000000315</v>
      </c>
      <c r="AE17" s="173">
        <v>192.8609071744697</v>
      </c>
      <c r="AF17" s="176">
        <v>96.041000000001944</v>
      </c>
      <c r="AG17" s="176">
        <v>131.68965394979446</v>
      </c>
      <c r="AH17" s="176">
        <v>251.61783989285334</v>
      </c>
      <c r="AI17" s="176">
        <v>124.79765036252176</v>
      </c>
      <c r="AJ17" s="176">
        <v>130.32274854987205</v>
      </c>
      <c r="AK17" s="176">
        <v>192.71620872148699</v>
      </c>
      <c r="AL17" s="176">
        <v>147.94927954232847</v>
      </c>
      <c r="AM17" s="176">
        <v>155.90400105002141</v>
      </c>
      <c r="AN17" s="176">
        <v>264.10284204385675</v>
      </c>
      <c r="AO17" s="173">
        <v>162.83366303845787</v>
      </c>
      <c r="AP17" s="173">
        <v>184.26061179655582</v>
      </c>
      <c r="AQ17" s="173">
        <v>182.47053477874726</v>
      </c>
      <c r="AR17" s="173">
        <v>122.91315936211916</v>
      </c>
    </row>
    <row r="18" spans="1:44">
      <c r="A18" s="219">
        <v>36341</v>
      </c>
      <c r="B18" s="178">
        <v>0</v>
      </c>
      <c r="C18" s="221">
        <v>0</v>
      </c>
      <c r="D18">
        <v>0</v>
      </c>
      <c r="E18" s="178">
        <v>0</v>
      </c>
      <c r="F18">
        <v>0</v>
      </c>
    </row>
    <row r="19" spans="1:44">
      <c r="A19" s="219">
        <v>36371</v>
      </c>
      <c r="B19" s="178">
        <v>-4.5344290589714722E-3</v>
      </c>
      <c r="C19" s="221">
        <v>-5.9371012320145597E-3</v>
      </c>
      <c r="D19">
        <v>-6.5778959277981745E-3</v>
      </c>
      <c r="E19" s="178">
        <v>-4.6424761850062607E-3</v>
      </c>
      <c r="F19">
        <v>-6.5778959277981745E-3</v>
      </c>
    </row>
    <row r="20" spans="1:44">
      <c r="A20" s="219">
        <v>36403</v>
      </c>
      <c r="B20" s="178">
        <v>0</v>
      </c>
      <c r="C20" s="221">
        <v>0</v>
      </c>
      <c r="D20">
        <v>0</v>
      </c>
      <c r="E20" s="178">
        <v>0</v>
      </c>
      <c r="F20">
        <v>0</v>
      </c>
    </row>
    <row r="21" spans="1:44" ht="15">
      <c r="A21" s="219">
        <v>36433</v>
      </c>
      <c r="B21" s="178">
        <v>0</v>
      </c>
      <c r="C21" s="221">
        <v>0</v>
      </c>
      <c r="D21">
        <v>0</v>
      </c>
      <c r="E21" s="178">
        <v>0</v>
      </c>
      <c r="F21">
        <v>0</v>
      </c>
      <c r="Z21" s="170">
        <v>39386</v>
      </c>
      <c r="AB21">
        <f>AB3/AB$3*100</f>
        <v>100</v>
      </c>
      <c r="AC21">
        <f t="shared" ref="AC21:AR35" si="0">AC3/AC$3*100</f>
        <v>100</v>
      </c>
      <c r="AD21">
        <f t="shared" si="0"/>
        <v>100</v>
      </c>
      <c r="AE21">
        <f t="shared" si="0"/>
        <v>100</v>
      </c>
      <c r="AF21">
        <f t="shared" si="0"/>
        <v>100</v>
      </c>
      <c r="AG21">
        <f t="shared" si="0"/>
        <v>100</v>
      </c>
      <c r="AH21">
        <f t="shared" si="0"/>
        <v>100</v>
      </c>
      <c r="AI21">
        <f t="shared" si="0"/>
        <v>100</v>
      </c>
      <c r="AJ21">
        <f t="shared" si="0"/>
        <v>100</v>
      </c>
      <c r="AK21">
        <f t="shared" si="0"/>
        <v>100</v>
      </c>
      <c r="AL21">
        <f t="shared" si="0"/>
        <v>100</v>
      </c>
      <c r="AM21">
        <f t="shared" si="0"/>
        <v>100</v>
      </c>
      <c r="AN21">
        <f t="shared" si="0"/>
        <v>100</v>
      </c>
      <c r="AO21">
        <f t="shared" si="0"/>
        <v>100</v>
      </c>
      <c r="AP21">
        <f t="shared" si="0"/>
        <v>100</v>
      </c>
      <c r="AQ21">
        <f t="shared" si="0"/>
        <v>100</v>
      </c>
      <c r="AR21">
        <f t="shared" si="0"/>
        <v>100</v>
      </c>
    </row>
    <row r="22" spans="1:44" ht="15">
      <c r="A22" s="219">
        <v>36462</v>
      </c>
      <c r="B22" s="178">
        <v>0</v>
      </c>
      <c r="C22" s="221">
        <v>0</v>
      </c>
      <c r="D22">
        <v>0</v>
      </c>
      <c r="E22" s="178">
        <v>0</v>
      </c>
      <c r="F22">
        <v>0</v>
      </c>
      <c r="Z22" s="170">
        <v>39416</v>
      </c>
      <c r="AB22">
        <f t="shared" ref="AB22:AP35" si="1">AB4/AB$3*100</f>
        <v>98.606473279617973</v>
      </c>
      <c r="AC22">
        <f t="shared" si="1"/>
        <v>100.68939081880184</v>
      </c>
      <c r="AD22">
        <f t="shared" si="1"/>
        <v>100.68939081880184</v>
      </c>
      <c r="AE22">
        <f t="shared" si="1"/>
        <v>101.14776828817497</v>
      </c>
      <c r="AF22">
        <f t="shared" si="1"/>
        <v>96.974691400593159</v>
      </c>
      <c r="AG22">
        <f t="shared" si="1"/>
        <v>98.419155930334711</v>
      </c>
      <c r="AH22">
        <f t="shared" si="1"/>
        <v>99.582134445797706</v>
      </c>
      <c r="AI22">
        <f t="shared" si="1"/>
        <v>95.462193566214168</v>
      </c>
      <c r="AJ22">
        <f t="shared" si="1"/>
        <v>91.842616043904272</v>
      </c>
      <c r="AK22">
        <f t="shared" si="1"/>
        <v>92.915027190613714</v>
      </c>
      <c r="AL22">
        <f t="shared" si="1"/>
        <v>96.661753264858035</v>
      </c>
      <c r="AM22">
        <f t="shared" si="1"/>
        <v>96.224011973453088</v>
      </c>
      <c r="AN22">
        <f t="shared" si="1"/>
        <v>97.694587821663674</v>
      </c>
      <c r="AO22">
        <f t="shared" si="1"/>
        <v>101.22441421951798</v>
      </c>
      <c r="AP22">
        <f t="shared" si="1"/>
        <v>98.774666666666661</v>
      </c>
      <c r="AQ22">
        <f t="shared" si="0"/>
        <v>100.75712975278304</v>
      </c>
      <c r="AR22">
        <f t="shared" si="0"/>
        <v>99.38000000000001</v>
      </c>
    </row>
    <row r="23" spans="1:44" ht="15">
      <c r="A23" s="219">
        <v>36494</v>
      </c>
      <c r="B23" s="178">
        <v>0</v>
      </c>
      <c r="C23" s="221">
        <v>0</v>
      </c>
      <c r="D23">
        <v>0</v>
      </c>
      <c r="E23" s="178">
        <v>0</v>
      </c>
      <c r="F23">
        <v>0</v>
      </c>
      <c r="Z23" s="170">
        <v>39447</v>
      </c>
      <c r="AB23">
        <f t="shared" si="1"/>
        <v>98.323222814549723</v>
      </c>
      <c r="AC23">
        <f t="shared" si="0"/>
        <v>99.521145132500394</v>
      </c>
      <c r="AD23">
        <f t="shared" si="0"/>
        <v>99.521145132500394</v>
      </c>
      <c r="AE23">
        <f t="shared" si="0"/>
        <v>100.99903737975988</v>
      </c>
      <c r="AF23">
        <f t="shared" si="0"/>
        <v>96.916764361078648</v>
      </c>
      <c r="AG23">
        <f t="shared" si="0"/>
        <v>98.890295444800699</v>
      </c>
      <c r="AH23">
        <f t="shared" si="0"/>
        <v>100.13134831316901</v>
      </c>
      <c r="AI23">
        <f t="shared" si="0"/>
        <v>94.317232453580516</v>
      </c>
      <c r="AJ23">
        <f t="shared" si="0"/>
        <v>92.482552862284578</v>
      </c>
      <c r="AK23">
        <f t="shared" si="0"/>
        <v>92.486882442977603</v>
      </c>
      <c r="AL23">
        <f t="shared" si="0"/>
        <v>95.394554875028959</v>
      </c>
      <c r="AM23">
        <f t="shared" si="0"/>
        <v>94.998474943073759</v>
      </c>
      <c r="AN23">
        <f t="shared" si="0"/>
        <v>104.03271805804903</v>
      </c>
      <c r="AO23">
        <f t="shared" si="0"/>
        <v>103.42971923319418</v>
      </c>
      <c r="AP23">
        <f t="shared" si="0"/>
        <v>99.418348244444459</v>
      </c>
      <c r="AQ23">
        <f t="shared" si="0"/>
        <v>101.95255298742352</v>
      </c>
      <c r="AR23">
        <f t="shared" si="0"/>
        <v>99.502237400000013</v>
      </c>
    </row>
    <row r="24" spans="1:44" ht="15">
      <c r="A24" s="219">
        <v>36525</v>
      </c>
      <c r="B24" s="178">
        <v>0</v>
      </c>
      <c r="C24" s="221">
        <v>0</v>
      </c>
      <c r="D24">
        <v>0</v>
      </c>
      <c r="E24" s="178">
        <v>0</v>
      </c>
      <c r="F24">
        <v>0</v>
      </c>
      <c r="Z24" s="170">
        <v>39478</v>
      </c>
      <c r="AB24">
        <f t="shared" si="1"/>
        <v>95.993530727287336</v>
      </c>
      <c r="AC24">
        <f t="shared" si="0"/>
        <v>99.11323172685259</v>
      </c>
      <c r="AD24">
        <f t="shared" si="0"/>
        <v>99.11323172685259</v>
      </c>
      <c r="AE24">
        <f t="shared" si="0"/>
        <v>100.86161450261957</v>
      </c>
      <c r="AF24">
        <f t="shared" si="0"/>
        <v>92.477760154472193</v>
      </c>
      <c r="AG24">
        <f t="shared" si="0"/>
        <v>98.09910774445153</v>
      </c>
      <c r="AH24">
        <f t="shared" si="0"/>
        <v>101.08365673715799</v>
      </c>
      <c r="AI24">
        <f t="shared" si="0"/>
        <v>86.482396947125935</v>
      </c>
      <c r="AJ24">
        <f t="shared" si="0"/>
        <v>79.491246225432889</v>
      </c>
      <c r="AK24">
        <f t="shared" si="0"/>
        <v>85.103806926661093</v>
      </c>
      <c r="AL24">
        <f t="shared" si="0"/>
        <v>95.610548401973162</v>
      </c>
      <c r="AM24">
        <f t="shared" si="0"/>
        <v>94.839285781772261</v>
      </c>
      <c r="AN24">
        <f t="shared" si="0"/>
        <v>103.69913225613404</v>
      </c>
      <c r="AO24">
        <f t="shared" si="0"/>
        <v>102.52922163913063</v>
      </c>
      <c r="AP24">
        <f t="shared" si="0"/>
        <v>100.16365446178364</v>
      </c>
      <c r="AQ24">
        <f t="shared" si="0"/>
        <v>103.77529399738097</v>
      </c>
      <c r="AR24">
        <f t="shared" si="0"/>
        <v>98.147016926612025</v>
      </c>
    </row>
    <row r="25" spans="1:44" ht="15">
      <c r="A25" s="219">
        <v>36556</v>
      </c>
      <c r="B25" s="178">
        <v>0</v>
      </c>
      <c r="C25" s="221">
        <v>0</v>
      </c>
      <c r="D25">
        <v>0</v>
      </c>
      <c r="E25" s="178">
        <v>0</v>
      </c>
      <c r="F25">
        <v>0</v>
      </c>
      <c r="Z25" s="170">
        <v>39507</v>
      </c>
      <c r="AB25">
        <f t="shared" si="1"/>
        <v>96.714174137358256</v>
      </c>
      <c r="AC25">
        <f t="shared" si="0"/>
        <v>100.26145361343781</v>
      </c>
      <c r="AD25">
        <f t="shared" si="0"/>
        <v>100.26145361343781</v>
      </c>
      <c r="AE25">
        <f t="shared" si="0"/>
        <v>102.71889059747951</v>
      </c>
      <c r="AF25">
        <f t="shared" si="0"/>
        <v>91.126818840080048</v>
      </c>
      <c r="AG25">
        <f t="shared" si="0"/>
        <v>97.145088510933761</v>
      </c>
      <c r="AH25">
        <f t="shared" si="0"/>
        <v>101.41351739925366</v>
      </c>
      <c r="AI25">
        <f t="shared" si="0"/>
        <v>84.954344654074234</v>
      </c>
      <c r="AJ25">
        <f t="shared" si="0"/>
        <v>83.50285635036721</v>
      </c>
      <c r="AK25">
        <f t="shared" si="0"/>
        <v>83.541876696931766</v>
      </c>
      <c r="AL25">
        <f t="shared" si="0"/>
        <v>96.223409141560552</v>
      </c>
      <c r="AM25">
        <f t="shared" si="0"/>
        <v>94.00842772113532</v>
      </c>
      <c r="AN25">
        <f t="shared" si="0"/>
        <v>115.12380311190893</v>
      </c>
      <c r="AO25">
        <f t="shared" si="0"/>
        <v>102.78493295488371</v>
      </c>
      <c r="AP25">
        <f t="shared" si="0"/>
        <v>104.05568019532036</v>
      </c>
      <c r="AQ25">
        <f t="shared" si="0"/>
        <v>109.40350026623223</v>
      </c>
      <c r="AR25">
        <f t="shared" si="0"/>
        <v>99.24724498635932</v>
      </c>
    </row>
    <row r="26" spans="1:44" ht="15">
      <c r="A26" s="219">
        <v>36585</v>
      </c>
      <c r="B26" s="178">
        <v>0</v>
      </c>
      <c r="C26" s="221">
        <v>0</v>
      </c>
      <c r="D26">
        <v>0</v>
      </c>
      <c r="E26" s="178">
        <v>0</v>
      </c>
      <c r="F26">
        <v>0</v>
      </c>
      <c r="Z26" s="170">
        <v>39538</v>
      </c>
      <c r="AB26">
        <f t="shared" si="1"/>
        <v>95.646312965484796</v>
      </c>
      <c r="AC26">
        <f t="shared" si="0"/>
        <v>99.827795322440565</v>
      </c>
      <c r="AD26">
        <f t="shared" si="0"/>
        <v>99.827795322440565</v>
      </c>
      <c r="AE26">
        <f t="shared" si="0"/>
        <v>102.74942391793583</v>
      </c>
      <c r="AF26">
        <f t="shared" si="0"/>
        <v>91.108199434521822</v>
      </c>
      <c r="AG26">
        <f t="shared" si="0"/>
        <v>96.745411111338029</v>
      </c>
      <c r="AH26">
        <f t="shared" si="0"/>
        <v>101.53881038842547</v>
      </c>
      <c r="AI26">
        <f t="shared" si="0"/>
        <v>82.747233364919666</v>
      </c>
      <c r="AJ26">
        <f t="shared" si="0"/>
        <v>75.932495871842761</v>
      </c>
      <c r="AK26">
        <f t="shared" si="0"/>
        <v>83.392578901304887</v>
      </c>
      <c r="AL26">
        <f t="shared" si="0"/>
        <v>95.292561070905307</v>
      </c>
      <c r="AM26">
        <f t="shared" si="0"/>
        <v>93.411649616448869</v>
      </c>
      <c r="AN26">
        <f t="shared" si="0"/>
        <v>113.14589878815072</v>
      </c>
      <c r="AO26">
        <f t="shared" si="0"/>
        <v>101.18339728069414</v>
      </c>
      <c r="AP26">
        <f t="shared" si="0"/>
        <v>102.43830807281775</v>
      </c>
      <c r="AQ26">
        <f t="shared" si="0"/>
        <v>108.69930365190999</v>
      </c>
      <c r="AR26">
        <f t="shared" si="0"/>
        <v>98.360967088631128</v>
      </c>
    </row>
    <row r="27" spans="1:44" ht="15">
      <c r="A27" s="219">
        <v>36616</v>
      </c>
      <c r="B27" s="178">
        <v>0</v>
      </c>
      <c r="C27" s="221">
        <v>0</v>
      </c>
      <c r="D27">
        <v>0</v>
      </c>
      <c r="E27" s="178">
        <v>0</v>
      </c>
      <c r="F27">
        <v>0</v>
      </c>
      <c r="Z27" s="170">
        <v>39568</v>
      </c>
      <c r="AB27">
        <f t="shared" si="1"/>
        <v>97.839317556875926</v>
      </c>
      <c r="AC27">
        <f t="shared" si="0"/>
        <v>99.6533022106277</v>
      </c>
      <c r="AD27">
        <f t="shared" si="0"/>
        <v>99.6533022106277</v>
      </c>
      <c r="AE27">
        <f t="shared" si="0"/>
        <v>103.24497601278453</v>
      </c>
      <c r="AF27">
        <f t="shared" si="0"/>
        <v>95.915454106613424</v>
      </c>
      <c r="AG27">
        <f t="shared" si="0"/>
        <v>100.25164873307884</v>
      </c>
      <c r="AH27">
        <f t="shared" si="0"/>
        <v>102.59403197411791</v>
      </c>
      <c r="AI27">
        <f t="shared" si="0"/>
        <v>87.692236257315784</v>
      </c>
      <c r="AJ27">
        <f t="shared" si="0"/>
        <v>83.349446827234743</v>
      </c>
      <c r="AK27">
        <f t="shared" si="0"/>
        <v>86.942612817872117</v>
      </c>
      <c r="AL27">
        <f t="shared" si="0"/>
        <v>95.503930620905464</v>
      </c>
      <c r="AM27">
        <f t="shared" si="0"/>
        <v>95.055212918975386</v>
      </c>
      <c r="AN27">
        <f t="shared" si="0"/>
        <v>122.26328732794718</v>
      </c>
      <c r="AO27">
        <f t="shared" si="0"/>
        <v>101.82466782139117</v>
      </c>
      <c r="AP27">
        <f t="shared" si="0"/>
        <v>102.06304240424433</v>
      </c>
      <c r="AQ27">
        <f t="shared" si="0"/>
        <v>108.1749719148782</v>
      </c>
      <c r="AR27">
        <f t="shared" si="0"/>
        <v>98.200638712276671</v>
      </c>
    </row>
    <row r="28" spans="1:44" ht="15">
      <c r="A28" s="219">
        <v>36644</v>
      </c>
      <c r="B28" s="178">
        <v>-4.2169337591090456E-3</v>
      </c>
      <c r="C28" s="221">
        <v>-5.4935754555616879E-3</v>
      </c>
      <c r="D28">
        <v>-6.0510140847742037E-3</v>
      </c>
      <c r="E28" s="178">
        <v>-6.646458283903138E-3</v>
      </c>
      <c r="F28">
        <v>-6.0510140847742037E-3</v>
      </c>
      <c r="Z28" s="170">
        <v>39598</v>
      </c>
      <c r="AB28">
        <f t="shared" si="1"/>
        <v>98.049550166428418</v>
      </c>
      <c r="AC28">
        <f t="shared" si="0"/>
        <v>98.641242162112931</v>
      </c>
      <c r="AD28">
        <f t="shared" si="0"/>
        <v>98.641242162112931</v>
      </c>
      <c r="AE28">
        <f t="shared" si="0"/>
        <v>102.51295829331698</v>
      </c>
      <c r="AF28">
        <f t="shared" si="0"/>
        <v>96.951244741742045</v>
      </c>
      <c r="AG28">
        <f t="shared" si="0"/>
        <v>100.46909773975545</v>
      </c>
      <c r="AH28">
        <f t="shared" si="0"/>
        <v>102.81721646472184</v>
      </c>
      <c r="AI28">
        <f t="shared" si="0"/>
        <v>89.210150320303029</v>
      </c>
      <c r="AJ28">
        <f t="shared" si="0"/>
        <v>84.983191037144977</v>
      </c>
      <c r="AK28">
        <f t="shared" si="0"/>
        <v>90.515651357336139</v>
      </c>
      <c r="AL28">
        <f t="shared" si="0"/>
        <v>94.18423226274507</v>
      </c>
      <c r="AM28">
        <f t="shared" si="0"/>
        <v>94.437275537259296</v>
      </c>
      <c r="AN28">
        <f t="shared" si="0"/>
        <v>134.50637716935944</v>
      </c>
      <c r="AO28">
        <f t="shared" si="0"/>
        <v>99.849057665128356</v>
      </c>
      <c r="AP28">
        <f t="shared" si="0"/>
        <v>102.952691923868</v>
      </c>
      <c r="AQ28">
        <f t="shared" si="0"/>
        <v>109.66035029219793</v>
      </c>
      <c r="AR28">
        <f t="shared" si="0"/>
        <v>98.98329780281351</v>
      </c>
    </row>
    <row r="29" spans="1:44" ht="15">
      <c r="A29" s="219">
        <v>36677</v>
      </c>
      <c r="B29" s="178">
        <v>-2.0637957620817757E-2</v>
      </c>
      <c r="C29" s="221">
        <v>-2.2704486032600762E-2</v>
      </c>
      <c r="D29">
        <v>-2.3918776098343104E-2</v>
      </c>
      <c r="E29" s="178">
        <v>-2.1967191715572577E-2</v>
      </c>
      <c r="F29">
        <v>-2.3918776098343104E-2</v>
      </c>
      <c r="Z29" s="170">
        <v>39629</v>
      </c>
      <c r="AB29">
        <f t="shared" si="1"/>
        <v>95.176124364968075</v>
      </c>
      <c r="AC29">
        <f t="shared" si="0"/>
        <v>98.002769005446723</v>
      </c>
      <c r="AD29">
        <f t="shared" si="0"/>
        <v>98.002769005446723</v>
      </c>
      <c r="AE29">
        <f t="shared" si="0"/>
        <v>101.86103592773625</v>
      </c>
      <c r="AF29">
        <f t="shared" si="0"/>
        <v>92.863250810289088</v>
      </c>
      <c r="AG29">
        <f t="shared" si="0"/>
        <v>98.257855728198962</v>
      </c>
      <c r="AH29">
        <f t="shared" si="0"/>
        <v>100.83790692707161</v>
      </c>
      <c r="AI29">
        <f t="shared" si="0"/>
        <v>81.471805867892726</v>
      </c>
      <c r="AJ29">
        <f t="shared" si="0"/>
        <v>75.62578519671915</v>
      </c>
      <c r="AK29">
        <f t="shared" si="0"/>
        <v>83.197722106525461</v>
      </c>
      <c r="AL29">
        <f t="shared" si="0"/>
        <v>89.666584751561416</v>
      </c>
      <c r="AM29">
        <f t="shared" si="0"/>
        <v>89.85043723005866</v>
      </c>
      <c r="AN29">
        <f t="shared" si="0"/>
        <v>147.11788412627149</v>
      </c>
      <c r="AO29">
        <f t="shared" si="0"/>
        <v>100.39751273282971</v>
      </c>
      <c r="AP29">
        <f t="shared" si="0"/>
        <v>103.83671237185428</v>
      </c>
      <c r="AQ29">
        <f t="shared" si="0"/>
        <v>111.76028106565512</v>
      </c>
      <c r="AR29">
        <f t="shared" si="0"/>
        <v>100.01470376591884</v>
      </c>
    </row>
    <row r="30" spans="1:44" ht="15">
      <c r="A30" s="219">
        <v>36707</v>
      </c>
      <c r="B30" s="178">
        <v>-1.2013269758047507E-2</v>
      </c>
      <c r="C30" s="221">
        <v>-1.2427865016615768E-2</v>
      </c>
      <c r="D30">
        <v>-1.4057495864706719E-2</v>
      </c>
      <c r="E30" s="178">
        <v>-1.4226157125104989E-2</v>
      </c>
      <c r="F30">
        <v>-1.4057495864706719E-2</v>
      </c>
      <c r="Z30" s="170">
        <v>39660</v>
      </c>
      <c r="AB30">
        <f t="shared" si="1"/>
        <v>95.306800754153073</v>
      </c>
      <c r="AC30">
        <f t="shared" si="0"/>
        <v>99.38212275161365</v>
      </c>
      <c r="AD30">
        <f t="shared" si="0"/>
        <v>99.38212275161365</v>
      </c>
      <c r="AE30">
        <f t="shared" si="0"/>
        <v>102.63842140811386</v>
      </c>
      <c r="AF30">
        <f t="shared" si="0"/>
        <v>91.156471967450742</v>
      </c>
      <c r="AG30">
        <f t="shared" si="0"/>
        <v>96.962349674336963</v>
      </c>
      <c r="AH30">
        <f t="shared" si="0"/>
        <v>103.0757882048635</v>
      </c>
      <c r="AI30">
        <f t="shared" si="0"/>
        <v>80.404838543903722</v>
      </c>
      <c r="AJ30">
        <f t="shared" si="0"/>
        <v>73.449991784603881</v>
      </c>
      <c r="AK30">
        <f t="shared" si="0"/>
        <v>84.651893716516184</v>
      </c>
      <c r="AL30">
        <f t="shared" si="0"/>
        <v>89.781354359437856</v>
      </c>
      <c r="AM30">
        <f t="shared" si="0"/>
        <v>90.967068207310191</v>
      </c>
      <c r="AN30">
        <f t="shared" si="0"/>
        <v>131.68924857869519</v>
      </c>
      <c r="AO30">
        <f t="shared" si="0"/>
        <v>101.72669593322911</v>
      </c>
      <c r="AP30">
        <f t="shared" si="0"/>
        <v>100.76591466464397</v>
      </c>
      <c r="AQ30">
        <f t="shared" si="0"/>
        <v>108.37286253124128</v>
      </c>
      <c r="AR30">
        <f t="shared" si="0"/>
        <v>98.555489237974072</v>
      </c>
    </row>
    <row r="31" spans="1:44" ht="15">
      <c r="A31" s="219">
        <v>36738</v>
      </c>
      <c r="B31" s="178">
        <v>-1.326029646096301E-2</v>
      </c>
      <c r="C31" s="221">
        <v>-1.4261404627254008E-2</v>
      </c>
      <c r="D31">
        <v>-1.6633019811530713E-2</v>
      </c>
      <c r="E31" s="178">
        <v>-1.6726521037031292E-2</v>
      </c>
      <c r="F31">
        <v>-1.6633019811530713E-2</v>
      </c>
      <c r="Z31" s="170">
        <v>39689</v>
      </c>
      <c r="AB31">
        <f t="shared" si="1"/>
        <v>95.863817927959005</v>
      </c>
      <c r="AC31">
        <f t="shared" si="0"/>
        <v>100.39189436587517</v>
      </c>
      <c r="AD31">
        <f t="shared" si="0"/>
        <v>100.39189436587517</v>
      </c>
      <c r="AE31">
        <f t="shared" si="0"/>
        <v>103.55114552413794</v>
      </c>
      <c r="AF31">
        <f t="shared" si="0"/>
        <v>91.955727191228391</v>
      </c>
      <c r="AG31">
        <f t="shared" si="0"/>
        <v>97.380913490005554</v>
      </c>
      <c r="AH31">
        <f t="shared" si="0"/>
        <v>102.70489616611759</v>
      </c>
      <c r="AI31">
        <f t="shared" si="0"/>
        <v>81.979397819837686</v>
      </c>
      <c r="AJ31">
        <f t="shared" si="0"/>
        <v>71.806505000019683</v>
      </c>
      <c r="AK31">
        <f t="shared" si="0"/>
        <v>87.970406048506476</v>
      </c>
      <c r="AL31">
        <f t="shared" si="0"/>
        <v>90.644952033738917</v>
      </c>
      <c r="AM31">
        <f t="shared" si="0"/>
        <v>93.716574528274066</v>
      </c>
      <c r="AN31">
        <f t="shared" si="0"/>
        <v>122.78528949730678</v>
      </c>
      <c r="AO31">
        <f t="shared" si="0"/>
        <v>101.52747080179914</v>
      </c>
      <c r="AP31">
        <f t="shared" si="0"/>
        <v>99.241998148532346</v>
      </c>
      <c r="AQ31">
        <f t="shared" si="0"/>
        <v>108.46825813533792</v>
      </c>
      <c r="AR31">
        <f t="shared" si="0"/>
        <v>96.872161481789476</v>
      </c>
    </row>
    <row r="32" spans="1:44" ht="15">
      <c r="A32" s="219">
        <v>36769</v>
      </c>
      <c r="B32" s="178">
        <v>0</v>
      </c>
      <c r="C32" s="221">
        <v>0</v>
      </c>
      <c r="D32">
        <v>0</v>
      </c>
      <c r="E32" s="178">
        <v>-4.2932058099155084E-4</v>
      </c>
      <c r="F32">
        <v>0</v>
      </c>
      <c r="Z32" s="170">
        <v>39721</v>
      </c>
      <c r="AB32">
        <f t="shared" si="1"/>
        <v>91.760290324533074</v>
      </c>
      <c r="AC32">
        <f t="shared" si="0"/>
        <v>100.27747265321096</v>
      </c>
      <c r="AD32">
        <f t="shared" si="0"/>
        <v>100.27747265321096</v>
      </c>
      <c r="AE32">
        <f t="shared" si="0"/>
        <v>104.07813342735442</v>
      </c>
      <c r="AF32">
        <f t="shared" si="0"/>
        <v>83.631473691469751</v>
      </c>
      <c r="AG32">
        <f t="shared" si="0"/>
        <v>90.05247361006198</v>
      </c>
      <c r="AH32">
        <f t="shared" si="0"/>
        <v>96.374045165701716</v>
      </c>
      <c r="AI32">
        <f t="shared" si="0"/>
        <v>73.899427154912615</v>
      </c>
      <c r="AJ32">
        <f t="shared" si="0"/>
        <v>61.800834788810157</v>
      </c>
      <c r="AK32">
        <f t="shared" si="0"/>
        <v>79.690287267627554</v>
      </c>
      <c r="AL32">
        <f t="shared" si="0"/>
        <v>87.66950956657503</v>
      </c>
      <c r="AM32">
        <f t="shared" si="0"/>
        <v>93.581700041597458</v>
      </c>
      <c r="AN32">
        <f t="shared" si="0"/>
        <v>106.8958987881506</v>
      </c>
      <c r="AO32">
        <f t="shared" si="0"/>
        <v>99.661551659076579</v>
      </c>
      <c r="AP32">
        <f t="shared" si="0"/>
        <v>97.706393630514043</v>
      </c>
      <c r="AQ32">
        <f t="shared" si="0"/>
        <v>108.09102626310447</v>
      </c>
      <c r="AR32">
        <f t="shared" si="0"/>
        <v>93.775158479216657</v>
      </c>
    </row>
    <row r="33" spans="1:44" ht="15">
      <c r="A33" s="219">
        <v>36798</v>
      </c>
      <c r="B33" s="178">
        <v>-1.4727207294541899E-2</v>
      </c>
      <c r="C33" s="221">
        <v>-1.6603120819457584E-2</v>
      </c>
      <c r="D33">
        <v>-1.7553389041736294E-2</v>
      </c>
      <c r="E33" s="178">
        <v>-1.6229633638076356E-2</v>
      </c>
      <c r="F33">
        <v>-1.7553389041736294E-2</v>
      </c>
      <c r="Z33" s="170">
        <v>39752</v>
      </c>
      <c r="AB33">
        <f t="shared" si="1"/>
        <v>84.613682009325487</v>
      </c>
      <c r="AC33">
        <f t="shared" si="0"/>
        <v>101.05954505927077</v>
      </c>
      <c r="AD33">
        <f t="shared" si="0"/>
        <v>101.05954505927077</v>
      </c>
      <c r="AE33">
        <f t="shared" si="0"/>
        <v>105.06736140146648</v>
      </c>
      <c r="AF33">
        <f t="shared" si="0"/>
        <v>68.738018067719622</v>
      </c>
      <c r="AG33">
        <f t="shared" si="0"/>
        <v>76.411376768687447</v>
      </c>
      <c r="AH33">
        <f t="shared" si="0"/>
        <v>81.663030264218477</v>
      </c>
      <c r="AI33">
        <f t="shared" si="0"/>
        <v>63.25567142983197</v>
      </c>
      <c r="AJ33">
        <f t="shared" si="0"/>
        <v>49.613829234558125</v>
      </c>
      <c r="AK33">
        <f t="shared" si="0"/>
        <v>63.94075116444742</v>
      </c>
      <c r="AL33">
        <f t="shared" si="0"/>
        <v>79.890742916281056</v>
      </c>
      <c r="AM33">
        <f t="shared" si="0"/>
        <v>86.71057278946823</v>
      </c>
      <c r="AN33">
        <f t="shared" si="0"/>
        <v>76.385538225613274</v>
      </c>
      <c r="AO33">
        <f t="shared" si="0"/>
        <v>98.888792531635772</v>
      </c>
      <c r="AP33">
        <f t="shared" si="0"/>
        <v>98.975273995795661</v>
      </c>
      <c r="AQ33">
        <f t="shared" si="0"/>
        <v>111.71808056595995</v>
      </c>
      <c r="AR33">
        <f t="shared" si="0"/>
        <v>92.996824663839163</v>
      </c>
    </row>
    <row r="34" spans="1:44" ht="15">
      <c r="A34" s="219">
        <v>36830</v>
      </c>
      <c r="B34" s="178">
        <v>-2.0907121462452313E-2</v>
      </c>
      <c r="C34" s="221">
        <v>-2.3293520531088754E-2</v>
      </c>
      <c r="D34">
        <v>-2.3953859958538336E-2</v>
      </c>
      <c r="E34" s="178">
        <v>-2.1457402205241866E-2</v>
      </c>
      <c r="F34">
        <v>-2.3953859958538336E-2</v>
      </c>
      <c r="Z34" s="170">
        <v>39780</v>
      </c>
      <c r="AB34">
        <f t="shared" si="1"/>
        <v>82.92718643988492</v>
      </c>
      <c r="AC34">
        <f t="shared" si="0"/>
        <v>101.77811341480192</v>
      </c>
      <c r="AD34">
        <f t="shared" si="0"/>
        <v>101.77811341480192</v>
      </c>
      <c r="AE34">
        <f t="shared" si="0"/>
        <v>106.07192322382745</v>
      </c>
      <c r="AF34">
        <f t="shared" si="0"/>
        <v>66.062340528239574</v>
      </c>
      <c r="AG34">
        <f t="shared" si="0"/>
        <v>71.436082242685487</v>
      </c>
      <c r="AH34">
        <f t="shared" si="0"/>
        <v>83.710903674629847</v>
      </c>
      <c r="AI34">
        <f t="shared" si="0"/>
        <v>59.280238077866883</v>
      </c>
      <c r="AJ34">
        <f t="shared" si="0"/>
        <v>46.00555944374716</v>
      </c>
      <c r="AK34">
        <f t="shared" si="0"/>
        <v>57.568454308467508</v>
      </c>
      <c r="AL34">
        <f t="shared" si="0"/>
        <v>74.868031996674262</v>
      </c>
      <c r="AM34">
        <f t="shared" si="0"/>
        <v>80.485823886667234</v>
      </c>
      <c r="AN34">
        <f t="shared" si="0"/>
        <v>65.097387417713847</v>
      </c>
      <c r="AO34">
        <f t="shared" si="0"/>
        <v>93.044230323002537</v>
      </c>
      <c r="AP34">
        <f t="shared" si="0"/>
        <v>99.370845174198863</v>
      </c>
      <c r="AQ34">
        <f t="shared" si="0"/>
        <v>113.70693297608152</v>
      </c>
      <c r="AR34">
        <f t="shared" si="0"/>
        <v>92.680635459982113</v>
      </c>
    </row>
    <row r="35" spans="1:44" ht="15">
      <c r="A35" s="219">
        <v>36860</v>
      </c>
      <c r="B35" s="178">
        <v>-4.029845339841135E-2</v>
      </c>
      <c r="C35" s="221">
        <v>-4.4706551006709748E-2</v>
      </c>
      <c r="D35">
        <v>-4.6737638439098415E-2</v>
      </c>
      <c r="E35" s="178">
        <v>-3.7802437989928828E-2</v>
      </c>
      <c r="F35">
        <v>-4.6737638439098415E-2</v>
      </c>
      <c r="Z35" s="170">
        <v>39813</v>
      </c>
      <c r="AB35">
        <f t="shared" si="1"/>
        <v>83.849298989493889</v>
      </c>
      <c r="AC35">
        <f t="shared" si="0"/>
        <v>101.41196393427659</v>
      </c>
      <c r="AD35">
        <f t="shared" si="0"/>
        <v>101.41196393427659</v>
      </c>
      <c r="AE35">
        <f t="shared" si="0"/>
        <v>106.1205584663816</v>
      </c>
      <c r="AF35">
        <f t="shared" si="0"/>
        <v>66.230604785876963</v>
      </c>
      <c r="AG35">
        <f t="shared" si="0"/>
        <v>75.835085856626748</v>
      </c>
      <c r="AH35">
        <f t="shared" si="0"/>
        <v>89.997668708113139</v>
      </c>
      <c r="AI35">
        <f t="shared" si="0"/>
        <v>59.034104995324235</v>
      </c>
      <c r="AJ35">
        <f t="shared" si="0"/>
        <v>45.11454302883471</v>
      </c>
      <c r="AK35">
        <f t="shared" si="0"/>
        <v>59.58696090201461</v>
      </c>
      <c r="AL35">
        <f t="shared" si="0"/>
        <v>75.047039856854099</v>
      </c>
      <c r="AM35">
        <f t="shared" si="0"/>
        <v>81.486874937272574</v>
      </c>
      <c r="AN35">
        <f t="shared" si="0"/>
        <v>58.202423698384145</v>
      </c>
      <c r="AO35">
        <f t="shared" si="0"/>
        <v>87.58874307692669</v>
      </c>
      <c r="AP35">
        <f>AP17/AP$3*100</f>
        <v>100.14560653040705</v>
      </c>
      <c r="AQ35">
        <f t="shared" si="0"/>
        <v>115.05402779232834</v>
      </c>
      <c r="AR35">
        <f t="shared" si="0"/>
        <v>90.010506352380034</v>
      </c>
    </row>
    <row r="36" spans="1:44">
      <c r="A36" s="219">
        <v>36889</v>
      </c>
      <c r="B36" s="178">
        <v>-3.7064558315340897E-2</v>
      </c>
      <c r="C36" s="221">
        <v>-4.0952180674190472E-2</v>
      </c>
      <c r="D36">
        <v>-4.4345638177474042E-2</v>
      </c>
      <c r="E36" s="178">
        <v>-3.0441184508648106E-2</v>
      </c>
      <c r="F36">
        <v>-4.4345638177474042E-2</v>
      </c>
    </row>
    <row r="37" spans="1:44">
      <c r="A37" s="219">
        <v>36922</v>
      </c>
      <c r="B37" s="178">
        <v>-1.2608101994926816E-2</v>
      </c>
      <c r="C37" s="221">
        <v>-1.4420166969361109E-2</v>
      </c>
      <c r="D37">
        <v>-1.7698642154959331E-2</v>
      </c>
      <c r="E37" s="178">
        <v>-7.9040452461105332E-3</v>
      </c>
      <c r="F37">
        <v>-1.7698642154959331E-2</v>
      </c>
    </row>
    <row r="38" spans="1:44">
      <c r="A38" s="219">
        <v>36950</v>
      </c>
      <c r="B38" s="178">
        <v>-2.3236475943532137E-2</v>
      </c>
      <c r="C38" s="221">
        <v>-2.692767590604991E-2</v>
      </c>
      <c r="D38">
        <v>-3.1770463888289149E-2</v>
      </c>
      <c r="E38" s="178">
        <v>-1.9307799714127698E-2</v>
      </c>
      <c r="F38">
        <v>-3.1770463888289149E-2</v>
      </c>
    </row>
    <row r="39" spans="1:44">
      <c r="A39" s="219">
        <v>36980</v>
      </c>
      <c r="B39" s="178">
        <v>-3.2003758945299658E-2</v>
      </c>
      <c r="C39" s="221">
        <v>-3.6485695096360578E-2</v>
      </c>
      <c r="D39">
        <v>-2.596935057102152E-2</v>
      </c>
      <c r="E39" s="178">
        <v>-2.4464490093632003E-2</v>
      </c>
      <c r="F39">
        <v>-2.596935057102152E-2</v>
      </c>
    </row>
    <row r="40" spans="1:44">
      <c r="A40" s="219">
        <v>37011</v>
      </c>
      <c r="B40" s="178">
        <v>-2.1342667434238325E-2</v>
      </c>
      <c r="C40" s="221">
        <v>-2.4710450062022174E-2</v>
      </c>
      <c r="D40">
        <v>0</v>
      </c>
      <c r="E40" s="178">
        <v>-1.6296409312564892E-2</v>
      </c>
      <c r="F40">
        <v>0</v>
      </c>
    </row>
    <row r="41" spans="1:44">
      <c r="A41" s="219">
        <v>37042</v>
      </c>
      <c r="B41" s="178">
        <v>-1.0100732882466441E-2</v>
      </c>
      <c r="C41" s="221">
        <v>-1.2803709996664761E-2</v>
      </c>
      <c r="D41">
        <v>0</v>
      </c>
      <c r="E41" s="178">
        <v>-6.3444099264859657E-3</v>
      </c>
      <c r="F41">
        <v>0</v>
      </c>
    </row>
    <row r="42" spans="1:44">
      <c r="A42" s="219">
        <v>37071</v>
      </c>
      <c r="B42" s="178">
        <v>-1.3615159942984754E-2</v>
      </c>
      <c r="C42" s="221">
        <v>-1.7445539344345583E-2</v>
      </c>
      <c r="D42">
        <v>0</v>
      </c>
      <c r="E42" s="178">
        <v>-9.9365655546191454E-3</v>
      </c>
      <c r="F42">
        <v>0</v>
      </c>
    </row>
    <row r="43" spans="1:44">
      <c r="A43" s="219">
        <v>37103</v>
      </c>
      <c r="B43" s="178">
        <v>-2.3023542389362044E-2</v>
      </c>
      <c r="C43" s="221">
        <v>-2.8001876420459579E-2</v>
      </c>
      <c r="D43">
        <v>0</v>
      </c>
      <c r="E43" s="178">
        <v>-1.8722311149828124E-2</v>
      </c>
      <c r="F43">
        <v>0</v>
      </c>
    </row>
    <row r="44" spans="1:44">
      <c r="A44" s="219">
        <v>37134</v>
      </c>
      <c r="B44" s="178">
        <v>-2.6613815553229614E-2</v>
      </c>
      <c r="C44" s="221">
        <v>-3.2274267546927013E-2</v>
      </c>
      <c r="D44">
        <v>0</v>
      </c>
      <c r="E44" s="178">
        <v>-2.1284532947868137E-2</v>
      </c>
      <c r="F44">
        <v>0</v>
      </c>
    </row>
    <row r="45" spans="1:44">
      <c r="A45" s="219">
        <v>37162</v>
      </c>
      <c r="B45" s="178">
        <v>-5.9552451431431321E-2</v>
      </c>
      <c r="C45" s="221">
        <v>-6.8375182069442847E-2</v>
      </c>
      <c r="D45">
        <v>0</v>
      </c>
      <c r="E45" s="178">
        <v>-5.0145207309432449E-2</v>
      </c>
      <c r="F45">
        <v>0</v>
      </c>
    </row>
    <row r="46" spans="1:44">
      <c r="A46" s="219">
        <v>37195</v>
      </c>
      <c r="B46" s="178">
        <v>-4.2382895170377195E-2</v>
      </c>
      <c r="C46" s="221">
        <v>-4.9728070216094551E-2</v>
      </c>
      <c r="D46">
        <v>0</v>
      </c>
      <c r="E46" s="178">
        <v>-3.1987901992314577E-2</v>
      </c>
      <c r="F46">
        <v>0</v>
      </c>
    </row>
    <row r="47" spans="1:44">
      <c r="A47" s="219">
        <v>37225</v>
      </c>
      <c r="B47" s="178">
        <v>-1.8520047594489823E-2</v>
      </c>
      <c r="C47" s="221">
        <v>-2.4507886006368895E-2</v>
      </c>
      <c r="D47">
        <v>0</v>
      </c>
      <c r="E47" s="178">
        <v>-1.2129669975596249E-2</v>
      </c>
      <c r="F47">
        <v>0</v>
      </c>
    </row>
    <row r="48" spans="1:44">
      <c r="A48" s="219">
        <v>37256</v>
      </c>
      <c r="B48" s="178">
        <v>-2.5285172780940839E-3</v>
      </c>
      <c r="C48" s="221">
        <v>-7.9368862168800493E-3</v>
      </c>
      <c r="D48">
        <v>0</v>
      </c>
      <c r="E48" s="178">
        <v>0</v>
      </c>
      <c r="F48">
        <v>0</v>
      </c>
    </row>
    <row r="49" spans="1:6">
      <c r="A49" s="219">
        <v>37287</v>
      </c>
      <c r="B49" s="178">
        <v>0</v>
      </c>
      <c r="C49" s="221">
        <v>0</v>
      </c>
      <c r="D49">
        <v>0</v>
      </c>
      <c r="E49" s="178">
        <v>0</v>
      </c>
      <c r="F49">
        <v>0</v>
      </c>
    </row>
    <row r="50" spans="1:6">
      <c r="A50" s="219">
        <v>37315</v>
      </c>
      <c r="B50" s="178">
        <v>0</v>
      </c>
      <c r="C50" s="221">
        <v>0</v>
      </c>
      <c r="D50">
        <v>0</v>
      </c>
      <c r="E50" s="178">
        <v>0</v>
      </c>
      <c r="F50">
        <v>0</v>
      </c>
    </row>
    <row r="51" spans="1:6">
      <c r="A51" s="219">
        <v>37344</v>
      </c>
      <c r="B51" s="178">
        <v>0</v>
      </c>
      <c r="C51" s="221">
        <v>0</v>
      </c>
      <c r="D51">
        <v>0</v>
      </c>
      <c r="E51" s="178">
        <v>0</v>
      </c>
      <c r="F51">
        <v>0</v>
      </c>
    </row>
    <row r="52" spans="1:6">
      <c r="A52" s="219">
        <v>37376</v>
      </c>
      <c r="B52" s="178">
        <v>-3.3259089654980333E-3</v>
      </c>
      <c r="C52" s="221">
        <v>-3.7307621003065832E-3</v>
      </c>
      <c r="D52">
        <v>-4.8578972689006473E-3</v>
      </c>
      <c r="E52" s="178">
        <v>-3.9100241195970577E-3</v>
      </c>
      <c r="F52">
        <v>-4.8578972689006473E-3</v>
      </c>
    </row>
    <row r="53" spans="1:6">
      <c r="A53" s="219">
        <v>37407</v>
      </c>
      <c r="B53" s="178">
        <v>-8.5491566844606657E-3</v>
      </c>
      <c r="C53" s="221">
        <v>-9.8220327959770842E-3</v>
      </c>
      <c r="D53">
        <v>-1.1468490916738929E-2</v>
      </c>
      <c r="E53" s="178">
        <v>-7.023173878341735E-3</v>
      </c>
      <c r="F53">
        <v>-1.1468490916738929E-2</v>
      </c>
    </row>
    <row r="54" spans="1:6">
      <c r="A54" s="219">
        <v>37435</v>
      </c>
      <c r="B54" s="178">
        <v>-3.1582080187380589E-2</v>
      </c>
      <c r="C54" s="221">
        <v>-3.5710133147802095E-2</v>
      </c>
      <c r="D54">
        <v>-3.8411421995288179E-2</v>
      </c>
      <c r="E54" s="178">
        <v>-2.4433661209508607E-2</v>
      </c>
      <c r="F54">
        <v>-3.8411421995288179E-2</v>
      </c>
    </row>
    <row r="55" spans="1:6">
      <c r="A55" s="219">
        <v>37468</v>
      </c>
      <c r="B55" s="178">
        <v>-5.0020658683666119E-2</v>
      </c>
      <c r="C55" s="221">
        <v>-5.6053153560923302E-2</v>
      </c>
      <c r="D55">
        <v>-5.9349758129523165E-2</v>
      </c>
      <c r="E55" s="178">
        <v>-3.968659234999463E-2</v>
      </c>
      <c r="F55">
        <v>-5.9349758129523165E-2</v>
      </c>
    </row>
    <row r="56" spans="1:6">
      <c r="A56" s="219">
        <v>37498</v>
      </c>
      <c r="B56" s="178">
        <v>-3.6833316381287194E-2</v>
      </c>
      <c r="C56" s="221">
        <v>-4.1831302176976191E-2</v>
      </c>
      <c r="D56">
        <v>-2.8824750743104512E-2</v>
      </c>
      <c r="E56" s="178">
        <v>-2.6290758240474471E-2</v>
      </c>
      <c r="F56">
        <v>-2.8824750743104512E-2</v>
      </c>
    </row>
    <row r="57" spans="1:6">
      <c r="A57" s="219">
        <v>37529</v>
      </c>
      <c r="B57" s="178">
        <v>-5.6055663038382747E-2</v>
      </c>
      <c r="C57" s="221">
        <v>-6.321487117336963E-2</v>
      </c>
      <c r="D57">
        <v>-3.479087256362097E-2</v>
      </c>
      <c r="E57" s="178">
        <v>-4.2426945760065629E-2</v>
      </c>
      <c r="F57">
        <v>-3.479087256362097E-2</v>
      </c>
    </row>
    <row r="58" spans="1:6">
      <c r="A58" s="219">
        <v>37560</v>
      </c>
      <c r="B58" s="178">
        <v>-3.2816762347638556E-2</v>
      </c>
      <c r="C58" s="221">
        <v>-3.8532113691806258E-2</v>
      </c>
      <c r="D58">
        <v>0</v>
      </c>
      <c r="E58" s="178">
        <v>-2.2583625087558162E-2</v>
      </c>
      <c r="F58">
        <v>0</v>
      </c>
    </row>
    <row r="59" spans="1:6">
      <c r="A59" s="219">
        <v>37589</v>
      </c>
      <c r="B59" s="178">
        <v>-1.6914383008418386E-2</v>
      </c>
      <c r="C59" s="221">
        <v>-2.0982850467786231E-2</v>
      </c>
      <c r="D59">
        <v>0</v>
      </c>
      <c r="E59" s="178">
        <v>-9.5465639382694648E-3</v>
      </c>
      <c r="F59">
        <v>0</v>
      </c>
    </row>
    <row r="60" spans="1:6">
      <c r="A60" s="219">
        <v>37621</v>
      </c>
      <c r="B60" s="178">
        <v>-2.7244399685055064E-2</v>
      </c>
      <c r="C60" s="221">
        <v>-3.2481082244862118E-2</v>
      </c>
      <c r="D60">
        <v>-1.3826151155563628E-2</v>
      </c>
      <c r="E60" s="178">
        <v>-1.6234845081723702E-2</v>
      </c>
      <c r="F60">
        <v>-1.3826151155563628E-2</v>
      </c>
    </row>
    <row r="61" spans="1:6">
      <c r="A61" s="219">
        <v>37652</v>
      </c>
      <c r="B61" s="178">
        <v>-2.5664774034349337E-2</v>
      </c>
      <c r="C61" s="221">
        <v>-3.1484928257218062E-2</v>
      </c>
      <c r="D61">
        <v>-1.4071776773770051E-2</v>
      </c>
      <c r="E61" s="178">
        <v>-1.2652158393537718E-2</v>
      </c>
      <c r="F61">
        <v>-1.4071776773770051E-2</v>
      </c>
    </row>
    <row r="62" spans="1:6">
      <c r="A62" s="219">
        <v>37680</v>
      </c>
      <c r="B62" s="178">
        <v>-2.4590762346306898E-2</v>
      </c>
      <c r="C62" s="221">
        <v>-3.0455238461012564E-2</v>
      </c>
      <c r="D62">
        <v>-1.3436580091787548E-2</v>
      </c>
      <c r="E62" s="178">
        <v>-9.7227604465097168E-3</v>
      </c>
      <c r="F62">
        <v>-1.3436580091787548E-2</v>
      </c>
    </row>
    <row r="63" spans="1:6">
      <c r="A63" s="219">
        <v>37711</v>
      </c>
      <c r="B63" s="178">
        <v>-3.0487662355319502E-2</v>
      </c>
      <c r="C63" s="221">
        <v>-3.7197850451049362E-2</v>
      </c>
      <c r="D63">
        <v>-1.5182719005704346E-2</v>
      </c>
      <c r="E63" s="178">
        <v>-1.9585470698244765E-2</v>
      </c>
      <c r="F63">
        <v>-1.5182719005704346E-2</v>
      </c>
    </row>
    <row r="64" spans="1:6">
      <c r="A64" s="219">
        <v>37741</v>
      </c>
      <c r="B64" s="178">
        <v>-5.2994012911153072E-4</v>
      </c>
      <c r="C64" s="221">
        <v>-5.2795649689904535E-3</v>
      </c>
      <c r="D64">
        <v>0</v>
      </c>
      <c r="E64" s="178">
        <v>0</v>
      </c>
      <c r="F64">
        <v>0</v>
      </c>
    </row>
    <row r="65" spans="1:6">
      <c r="A65" s="219">
        <v>37771</v>
      </c>
      <c r="B65" s="178">
        <v>0</v>
      </c>
      <c r="C65" s="221">
        <v>0</v>
      </c>
      <c r="D65">
        <v>0</v>
      </c>
      <c r="E65" s="178">
        <v>0</v>
      </c>
      <c r="F65">
        <v>0</v>
      </c>
    </row>
    <row r="66" spans="1:6">
      <c r="A66" s="219">
        <v>37802</v>
      </c>
      <c r="B66" s="178">
        <v>0</v>
      </c>
      <c r="C66" s="221">
        <v>0</v>
      </c>
      <c r="D66">
        <v>0</v>
      </c>
      <c r="E66" s="178">
        <v>0</v>
      </c>
      <c r="F66">
        <v>0</v>
      </c>
    </row>
    <row r="67" spans="1:6">
      <c r="A67" s="219">
        <v>37833</v>
      </c>
      <c r="B67" s="178">
        <v>0</v>
      </c>
      <c r="C67" s="221">
        <v>0</v>
      </c>
      <c r="D67">
        <v>0</v>
      </c>
      <c r="E67" s="178">
        <v>0</v>
      </c>
      <c r="F67">
        <v>0</v>
      </c>
    </row>
    <row r="68" spans="1:6">
      <c r="A68" s="219">
        <v>37862</v>
      </c>
      <c r="B68" s="178">
        <v>0</v>
      </c>
      <c r="C68" s="221">
        <v>0</v>
      </c>
      <c r="D68">
        <v>0</v>
      </c>
      <c r="E68" s="178">
        <v>0</v>
      </c>
      <c r="F68">
        <v>0</v>
      </c>
    </row>
    <row r="69" spans="1:6">
      <c r="A69" s="219">
        <v>37894</v>
      </c>
      <c r="B69" s="178">
        <v>0</v>
      </c>
      <c r="C69" s="221">
        <v>0</v>
      </c>
      <c r="D69">
        <v>0</v>
      </c>
      <c r="E69" s="178">
        <v>0</v>
      </c>
      <c r="F69">
        <v>0</v>
      </c>
    </row>
    <row r="70" spans="1:6">
      <c r="A70" s="219">
        <v>37925</v>
      </c>
      <c r="B70" s="178">
        <v>0</v>
      </c>
      <c r="C70" s="221">
        <v>0</v>
      </c>
      <c r="D70">
        <v>0</v>
      </c>
      <c r="E70" s="178">
        <v>0</v>
      </c>
      <c r="F70">
        <v>0</v>
      </c>
    </row>
    <row r="71" spans="1:6">
      <c r="A71" s="219">
        <v>37953</v>
      </c>
      <c r="B71" s="178">
        <v>0</v>
      </c>
      <c r="C71" s="221">
        <v>0</v>
      </c>
      <c r="D71">
        <v>0</v>
      </c>
      <c r="E71" s="178">
        <v>0</v>
      </c>
      <c r="F71">
        <v>0</v>
      </c>
    </row>
    <row r="72" spans="1:6">
      <c r="A72" s="219">
        <v>37986</v>
      </c>
      <c r="B72" s="178">
        <v>0</v>
      </c>
      <c r="C72" s="221">
        <v>0</v>
      </c>
      <c r="D72">
        <v>0</v>
      </c>
      <c r="E72" s="178">
        <v>0</v>
      </c>
      <c r="F72">
        <v>0</v>
      </c>
    </row>
    <row r="73" spans="1:6">
      <c r="A73" s="219">
        <v>38016</v>
      </c>
      <c r="B73" s="178">
        <v>0</v>
      </c>
      <c r="C73" s="221">
        <v>0</v>
      </c>
      <c r="D73">
        <v>0</v>
      </c>
      <c r="E73" s="178">
        <v>0</v>
      </c>
      <c r="F73">
        <v>0</v>
      </c>
    </row>
    <row r="74" spans="1:6">
      <c r="A74" s="219">
        <v>38044</v>
      </c>
      <c r="B74" s="178">
        <v>0</v>
      </c>
      <c r="C74" s="221">
        <v>0</v>
      </c>
      <c r="D74">
        <v>0</v>
      </c>
      <c r="E74" s="178">
        <v>0</v>
      </c>
      <c r="F74">
        <v>0</v>
      </c>
    </row>
    <row r="75" spans="1:6">
      <c r="A75" s="219">
        <v>38077</v>
      </c>
      <c r="B75" s="178">
        <v>0</v>
      </c>
      <c r="C75" s="221">
        <v>0</v>
      </c>
      <c r="D75">
        <v>0</v>
      </c>
      <c r="E75" s="178">
        <v>0</v>
      </c>
      <c r="F75">
        <v>0</v>
      </c>
    </row>
    <row r="76" spans="1:6">
      <c r="A76" s="219">
        <v>38107</v>
      </c>
      <c r="B76" s="178">
        <v>-7.5389916645089905E-3</v>
      </c>
      <c r="C76" s="221">
        <v>-8.8853138210199367E-3</v>
      </c>
      <c r="D76">
        <v>-8.9040955313169634E-3</v>
      </c>
      <c r="E76" s="178">
        <v>-9.8769732812903806E-3</v>
      </c>
      <c r="F76">
        <v>-8.9040955313169634E-3</v>
      </c>
    </row>
    <row r="77" spans="1:6">
      <c r="A77" s="219">
        <v>38138</v>
      </c>
      <c r="B77" s="178">
        <v>-1.1319026601491139E-3</v>
      </c>
      <c r="C77" s="221">
        <v>-2.958636778127128E-3</v>
      </c>
      <c r="D77">
        <v>-3.1196226114339701E-3</v>
      </c>
      <c r="E77" s="178">
        <v>-4.1725477351083539E-3</v>
      </c>
      <c r="F77">
        <v>-3.1196226114339701E-3</v>
      </c>
    </row>
    <row r="78" spans="1:6">
      <c r="A78" s="219">
        <v>38168</v>
      </c>
      <c r="B78" s="178">
        <v>0</v>
      </c>
      <c r="C78" s="221">
        <v>0</v>
      </c>
      <c r="D78">
        <v>0</v>
      </c>
      <c r="E78" s="178">
        <v>0</v>
      </c>
      <c r="F78">
        <v>0</v>
      </c>
    </row>
    <row r="79" spans="1:6">
      <c r="A79" s="219">
        <v>38198</v>
      </c>
      <c r="B79" s="178">
        <v>-5.9642988769241494E-3</v>
      </c>
      <c r="C79" s="221">
        <v>-5.5764452418696001E-3</v>
      </c>
      <c r="D79">
        <v>-6.5076505796330441E-3</v>
      </c>
      <c r="E79" s="178">
        <v>-6.4305127120166672E-3</v>
      </c>
      <c r="F79">
        <v>-6.5076505796330441E-3</v>
      </c>
    </row>
    <row r="80" spans="1:6">
      <c r="A80" s="219">
        <v>38230</v>
      </c>
      <c r="B80" s="178">
        <v>0</v>
      </c>
      <c r="C80" s="221">
        <v>0</v>
      </c>
      <c r="D80">
        <v>-1.0936519257538563E-4</v>
      </c>
      <c r="E80" s="178">
        <v>-1.705988124805175E-3</v>
      </c>
      <c r="F80">
        <v>-1.0936519257538563E-4</v>
      </c>
    </row>
    <row r="81" spans="1:6">
      <c r="A81" s="219">
        <v>38260</v>
      </c>
      <c r="B81" s="178">
        <v>0</v>
      </c>
      <c r="C81" s="221">
        <v>0</v>
      </c>
      <c r="D81">
        <v>0</v>
      </c>
      <c r="E81" s="178">
        <v>0</v>
      </c>
      <c r="F81">
        <v>0</v>
      </c>
    </row>
    <row r="82" spans="1:6">
      <c r="A82" s="219">
        <v>38289</v>
      </c>
      <c r="B82" s="178">
        <v>0</v>
      </c>
      <c r="C82" s="221">
        <v>0</v>
      </c>
      <c r="D82">
        <v>0</v>
      </c>
      <c r="E82" s="178">
        <v>0</v>
      </c>
      <c r="F82">
        <v>0</v>
      </c>
    </row>
    <row r="83" spans="1:6">
      <c r="A83" s="219">
        <v>38321</v>
      </c>
      <c r="B83" s="178">
        <v>0</v>
      </c>
      <c r="C83" s="221">
        <v>0</v>
      </c>
      <c r="D83">
        <v>0</v>
      </c>
      <c r="E83" s="178">
        <v>0</v>
      </c>
      <c r="F83">
        <v>0</v>
      </c>
    </row>
    <row r="84" spans="1:6">
      <c r="A84" s="219">
        <v>38352</v>
      </c>
      <c r="B84" s="178">
        <v>0</v>
      </c>
      <c r="C84" s="221">
        <v>0</v>
      </c>
      <c r="D84">
        <v>0</v>
      </c>
      <c r="E84" s="178">
        <v>0</v>
      </c>
      <c r="F84">
        <v>0</v>
      </c>
    </row>
    <row r="85" spans="1:6">
      <c r="A85" s="219">
        <v>38383</v>
      </c>
      <c r="B85" s="178">
        <v>0</v>
      </c>
      <c r="C85" s="221">
        <v>0</v>
      </c>
      <c r="D85">
        <v>0</v>
      </c>
      <c r="E85" s="178">
        <v>0</v>
      </c>
      <c r="F85">
        <v>0</v>
      </c>
    </row>
    <row r="86" spans="1:6">
      <c r="A86" s="219">
        <v>38411</v>
      </c>
      <c r="B86" s="178">
        <v>0</v>
      </c>
      <c r="C86" s="221">
        <v>0</v>
      </c>
      <c r="D86">
        <v>0</v>
      </c>
      <c r="E86" s="178">
        <v>0</v>
      </c>
      <c r="F86">
        <v>0</v>
      </c>
    </row>
    <row r="87" spans="1:6">
      <c r="A87" s="219">
        <v>38442</v>
      </c>
      <c r="B87" s="178">
        <v>-5.2164579932396996E-3</v>
      </c>
      <c r="C87" s="221">
        <v>-6.177856132730611E-3</v>
      </c>
      <c r="D87">
        <v>-6.2005486860835226E-3</v>
      </c>
      <c r="E87" s="178">
        <v>-4.9712046066017696E-3</v>
      </c>
      <c r="F87">
        <v>-6.2005486860835226E-3</v>
      </c>
    </row>
    <row r="88" spans="1:6">
      <c r="A88" s="219">
        <v>38471</v>
      </c>
      <c r="B88" s="178">
        <v>-1.490203899005273E-2</v>
      </c>
      <c r="C88" s="221">
        <v>-1.6630133447101611E-2</v>
      </c>
      <c r="D88">
        <v>-1.7030795022921937E-2</v>
      </c>
      <c r="E88" s="178">
        <v>-1.6257122029049949E-2</v>
      </c>
      <c r="F88">
        <v>-1.7030795022921937E-2</v>
      </c>
    </row>
    <row r="89" spans="1:6">
      <c r="A89" s="219">
        <v>38503</v>
      </c>
      <c r="B89" s="178">
        <v>-1.2731387163549064E-3</v>
      </c>
      <c r="C89" s="221">
        <v>-1.4931428854367546E-3</v>
      </c>
      <c r="D89">
        <v>-1.2272480655667994E-3</v>
      </c>
      <c r="E89" s="178">
        <v>-3.1318876672322238E-3</v>
      </c>
      <c r="F89">
        <v>-1.2272480655667994E-3</v>
      </c>
    </row>
    <row r="90" spans="1:6">
      <c r="A90" s="219">
        <v>38533</v>
      </c>
      <c r="B90" s="178">
        <v>0</v>
      </c>
      <c r="C90" s="221">
        <v>0</v>
      </c>
      <c r="D90">
        <v>0</v>
      </c>
      <c r="E90" s="178">
        <v>0</v>
      </c>
      <c r="F90">
        <v>0</v>
      </c>
    </row>
    <row r="91" spans="1:6">
      <c r="A91" s="219">
        <v>38562</v>
      </c>
      <c r="B91" s="178">
        <v>0</v>
      </c>
      <c r="C91" s="221">
        <v>0</v>
      </c>
      <c r="D91">
        <v>0</v>
      </c>
      <c r="E91" s="178">
        <v>0</v>
      </c>
      <c r="F91">
        <v>0</v>
      </c>
    </row>
    <row r="92" spans="1:6">
      <c r="A92" s="219">
        <v>38595</v>
      </c>
      <c r="B92" s="178">
        <v>0</v>
      </c>
      <c r="C92" s="221">
        <v>0</v>
      </c>
      <c r="D92">
        <v>0</v>
      </c>
      <c r="E92" s="178">
        <v>0</v>
      </c>
      <c r="F92">
        <v>0</v>
      </c>
    </row>
    <row r="93" spans="1:6">
      <c r="A93" s="219">
        <v>38625</v>
      </c>
      <c r="B93" s="178">
        <v>0</v>
      </c>
      <c r="C93" s="221">
        <v>0</v>
      </c>
      <c r="D93">
        <v>0</v>
      </c>
      <c r="E93" s="178">
        <v>0</v>
      </c>
      <c r="F93">
        <v>0</v>
      </c>
    </row>
    <row r="94" spans="1:6">
      <c r="A94" s="219">
        <v>38656</v>
      </c>
      <c r="B94" s="178">
        <v>-7.8828870537721862E-3</v>
      </c>
      <c r="C94" s="221">
        <v>-9.1762864211578383E-3</v>
      </c>
      <c r="D94">
        <v>-9.5707526867085547E-3</v>
      </c>
      <c r="E94" s="178">
        <v>-7.6383518310965239E-3</v>
      </c>
      <c r="F94">
        <v>-9.5707526867085547E-3</v>
      </c>
    </row>
    <row r="95" spans="1:6">
      <c r="A95" s="219">
        <v>38686</v>
      </c>
      <c r="B95" s="178">
        <v>0</v>
      </c>
      <c r="C95" s="221">
        <v>0</v>
      </c>
      <c r="D95">
        <v>0</v>
      </c>
      <c r="E95" s="178">
        <v>0</v>
      </c>
      <c r="F95">
        <v>0</v>
      </c>
    </row>
    <row r="96" spans="1:6">
      <c r="A96" s="219">
        <v>38716</v>
      </c>
      <c r="B96" s="178">
        <v>0</v>
      </c>
      <c r="C96" s="221">
        <v>0</v>
      </c>
      <c r="D96">
        <v>0</v>
      </c>
      <c r="E96" s="178">
        <v>0</v>
      </c>
      <c r="F96">
        <v>0</v>
      </c>
    </row>
    <row r="97" spans="1:6">
      <c r="A97" s="219">
        <v>38748</v>
      </c>
      <c r="B97" s="178">
        <v>0</v>
      </c>
      <c r="C97" s="221">
        <v>0</v>
      </c>
      <c r="D97">
        <v>0</v>
      </c>
      <c r="E97" s="178">
        <v>0</v>
      </c>
      <c r="F97">
        <v>0</v>
      </c>
    </row>
    <row r="98" spans="1:6">
      <c r="A98" s="219">
        <v>38776</v>
      </c>
      <c r="B98" s="178">
        <v>0</v>
      </c>
      <c r="C98" s="221">
        <v>0</v>
      </c>
      <c r="D98">
        <v>0</v>
      </c>
      <c r="E98" s="178">
        <v>0</v>
      </c>
      <c r="F98">
        <v>0</v>
      </c>
    </row>
    <row r="99" spans="1:6">
      <c r="A99" s="219">
        <v>38807</v>
      </c>
      <c r="B99" s="178">
        <v>0</v>
      </c>
      <c r="C99" s="221">
        <v>0</v>
      </c>
      <c r="D99">
        <v>0</v>
      </c>
      <c r="E99" s="178">
        <v>0</v>
      </c>
      <c r="F99">
        <v>0</v>
      </c>
    </row>
    <row r="100" spans="1:6">
      <c r="A100" s="219">
        <v>38835</v>
      </c>
      <c r="B100" s="178">
        <v>0</v>
      </c>
      <c r="C100" s="221">
        <v>0</v>
      </c>
      <c r="D100">
        <v>0</v>
      </c>
      <c r="E100" s="178">
        <v>0</v>
      </c>
      <c r="F100">
        <v>0</v>
      </c>
    </row>
    <row r="101" spans="1:6">
      <c r="A101" s="219">
        <v>38868</v>
      </c>
      <c r="B101" s="178">
        <v>-1.2320270620221853E-2</v>
      </c>
      <c r="C101" s="221">
        <v>-1.4401999113535771E-2</v>
      </c>
      <c r="D101">
        <v>-1.5578893600974203E-2</v>
      </c>
      <c r="E101" s="178">
        <v>-1.2477234189678338E-2</v>
      </c>
      <c r="F101">
        <v>-1.5578893600974203E-2</v>
      </c>
    </row>
    <row r="102" spans="1:6">
      <c r="A102" s="219">
        <v>38898</v>
      </c>
      <c r="B102" s="178">
        <v>-7.7311262262080068E-3</v>
      </c>
      <c r="C102" s="221">
        <v>-1.0459514581054772E-2</v>
      </c>
      <c r="D102">
        <v>-1.1510142816043886E-2</v>
      </c>
      <c r="E102" s="178">
        <v>-9.4707955275327767E-3</v>
      </c>
      <c r="F102">
        <v>-1.1510142816043886E-2</v>
      </c>
    </row>
    <row r="103" spans="1:6">
      <c r="A103" s="219">
        <v>38929</v>
      </c>
      <c r="B103" s="178">
        <v>-1.763479442043876E-3</v>
      </c>
      <c r="C103" s="221">
        <v>-3.4899770467770692E-3</v>
      </c>
      <c r="D103">
        <v>-4.8995907198530267E-3</v>
      </c>
      <c r="E103" s="178">
        <v>-5.0674789083917562E-3</v>
      </c>
      <c r="F103">
        <v>-4.8995907198530267E-3</v>
      </c>
    </row>
    <row r="104" spans="1:6">
      <c r="A104" s="219">
        <v>38960</v>
      </c>
      <c r="B104" s="178">
        <v>0</v>
      </c>
      <c r="C104" s="221">
        <v>0</v>
      </c>
      <c r="D104">
        <v>0</v>
      </c>
      <c r="E104" s="178">
        <v>0</v>
      </c>
      <c r="F104">
        <v>0</v>
      </c>
    </row>
    <row r="105" spans="1:6">
      <c r="A105" s="219">
        <v>38989</v>
      </c>
      <c r="B105" s="178">
        <v>0</v>
      </c>
      <c r="C105" s="221">
        <v>0</v>
      </c>
      <c r="D105">
        <v>0</v>
      </c>
      <c r="E105" s="178">
        <v>0</v>
      </c>
      <c r="F105">
        <v>0</v>
      </c>
    </row>
    <row r="106" spans="1:6">
      <c r="A106" s="219">
        <v>39021</v>
      </c>
      <c r="B106" s="178">
        <v>0</v>
      </c>
      <c r="C106" s="221">
        <v>0</v>
      </c>
      <c r="D106">
        <v>0</v>
      </c>
      <c r="E106" s="178">
        <v>0</v>
      </c>
      <c r="F106">
        <v>0</v>
      </c>
    </row>
    <row r="107" spans="1:6">
      <c r="A107" s="219">
        <v>39051</v>
      </c>
      <c r="B107" s="178">
        <v>0</v>
      </c>
      <c r="C107" s="221">
        <v>0</v>
      </c>
      <c r="D107">
        <v>0</v>
      </c>
      <c r="E107" s="178">
        <v>0</v>
      </c>
      <c r="F107">
        <v>0</v>
      </c>
    </row>
    <row r="108" spans="1:6">
      <c r="A108" s="219">
        <v>39080</v>
      </c>
      <c r="B108" s="178">
        <v>0</v>
      </c>
      <c r="C108" s="221">
        <v>0</v>
      </c>
      <c r="D108">
        <v>0</v>
      </c>
      <c r="E108" s="178">
        <v>0</v>
      </c>
      <c r="F108">
        <v>0</v>
      </c>
    </row>
    <row r="109" spans="1:6">
      <c r="A109" s="219">
        <v>39113</v>
      </c>
      <c r="B109" s="178">
        <v>0</v>
      </c>
      <c r="C109" s="221">
        <v>0</v>
      </c>
      <c r="D109">
        <v>0</v>
      </c>
      <c r="E109" s="178">
        <v>0</v>
      </c>
      <c r="F109">
        <v>0</v>
      </c>
    </row>
    <row r="110" spans="1:6">
      <c r="A110" s="219">
        <v>39141</v>
      </c>
      <c r="B110" s="178">
        <v>0</v>
      </c>
      <c r="C110" s="221">
        <v>0</v>
      </c>
      <c r="D110">
        <v>-5.8305524946237709E-5</v>
      </c>
      <c r="E110" s="178">
        <v>-1.3782557153258843E-4</v>
      </c>
      <c r="F110">
        <v>-5.8305524946237709E-5</v>
      </c>
    </row>
    <row r="111" spans="1:6">
      <c r="A111" s="219">
        <v>39171</v>
      </c>
      <c r="B111" s="178">
        <v>0</v>
      </c>
      <c r="C111" s="221">
        <v>0</v>
      </c>
      <c r="D111">
        <v>0</v>
      </c>
      <c r="E111" s="178">
        <v>0</v>
      </c>
      <c r="F111">
        <v>0</v>
      </c>
    </row>
    <row r="112" spans="1:6">
      <c r="A112" s="219">
        <v>39202</v>
      </c>
      <c r="B112" s="178">
        <v>0</v>
      </c>
      <c r="C112" s="221">
        <v>0</v>
      </c>
      <c r="D112">
        <v>0</v>
      </c>
      <c r="E112" s="178">
        <v>0</v>
      </c>
      <c r="F112">
        <v>0</v>
      </c>
    </row>
    <row r="113" spans="1:6">
      <c r="A113" s="219">
        <v>39233</v>
      </c>
      <c r="B113" s="178">
        <v>0</v>
      </c>
      <c r="C113" s="221">
        <v>0</v>
      </c>
      <c r="D113">
        <v>0</v>
      </c>
      <c r="E113" s="178">
        <v>0</v>
      </c>
      <c r="F113">
        <v>0</v>
      </c>
    </row>
    <row r="114" spans="1:6">
      <c r="A114" s="219">
        <v>39262</v>
      </c>
      <c r="B114" s="178">
        <v>-5.8502060327345661E-3</v>
      </c>
      <c r="C114" s="221">
        <v>-6.7549296856044896E-3</v>
      </c>
      <c r="D114">
        <v>-6.1393715695910308E-3</v>
      </c>
      <c r="E114" s="178">
        <v>-4.8025061613277721E-3</v>
      </c>
      <c r="F114">
        <v>-6.1393715695910308E-3</v>
      </c>
    </row>
    <row r="115" spans="1:6">
      <c r="A115" s="219">
        <v>39294</v>
      </c>
      <c r="B115" s="178">
        <v>-5.2878383443778878E-3</v>
      </c>
      <c r="C115" s="221">
        <v>-7.4676925714926273E-3</v>
      </c>
      <c r="D115">
        <v>-6.3966358029255476E-3</v>
      </c>
      <c r="E115" s="178">
        <v>-4.6424774495372623E-3</v>
      </c>
      <c r="F115">
        <v>-6.3966358029255476E-3</v>
      </c>
    </row>
    <row r="116" spans="1:6">
      <c r="A116" s="219">
        <v>39325</v>
      </c>
      <c r="B116" s="178">
        <v>0</v>
      </c>
      <c r="C116" s="221">
        <v>-1.4600533087194049E-3</v>
      </c>
      <c r="D116">
        <v>-6.4619543929007514E-4</v>
      </c>
      <c r="E116" s="178">
        <v>-7.0490321185278238E-4</v>
      </c>
      <c r="F116">
        <v>-6.4619543929007514E-4</v>
      </c>
    </row>
    <row r="117" spans="1:6">
      <c r="A117" s="219">
        <v>39353</v>
      </c>
      <c r="B117" s="178">
        <v>0</v>
      </c>
      <c r="C117" s="221">
        <v>0</v>
      </c>
      <c r="D117">
        <v>0</v>
      </c>
      <c r="E117" s="178">
        <v>0</v>
      </c>
      <c r="F117">
        <v>0</v>
      </c>
    </row>
    <row r="118" spans="1:6">
      <c r="A118" s="219">
        <v>39386</v>
      </c>
      <c r="B118" s="178">
        <v>0</v>
      </c>
      <c r="C118" s="221">
        <v>0</v>
      </c>
      <c r="D118">
        <v>0</v>
      </c>
      <c r="E118" s="178">
        <v>0</v>
      </c>
      <c r="F118">
        <v>0</v>
      </c>
    </row>
    <row r="119" spans="1:6">
      <c r="A119" s="219">
        <v>39416</v>
      </c>
      <c r="B119" s="178">
        <v>-1.1878743852912859E-2</v>
      </c>
      <c r="C119" s="221">
        <v>-1.3935267203820267E-2</v>
      </c>
      <c r="D119">
        <v>-1.468150413139958E-2</v>
      </c>
      <c r="E119" s="178">
        <v>-1.112701955567667E-2</v>
      </c>
      <c r="F119">
        <v>-1.468150413139958E-2</v>
      </c>
    </row>
    <row r="120" spans="1:6">
      <c r="A120" s="219">
        <v>39447</v>
      </c>
      <c r="B120" s="178">
        <v>-1.3772581031256025E-2</v>
      </c>
      <c r="C120" s="221">
        <v>-1.6767771854502751E-2</v>
      </c>
      <c r="D120">
        <v>-1.7711072371657647E-2</v>
      </c>
      <c r="E120" s="178">
        <v>-1.3186597298386853E-2</v>
      </c>
      <c r="F120">
        <v>-1.7711072371657647E-2</v>
      </c>
    </row>
    <row r="121" spans="1:6">
      <c r="A121" s="219">
        <v>39478</v>
      </c>
      <c r="B121" s="178">
        <v>-3.5620875630324809E-2</v>
      </c>
      <c r="C121" s="221">
        <v>-4.0064692727126656E-2</v>
      </c>
      <c r="D121">
        <v>-4.3025584667140279E-2</v>
      </c>
      <c r="E121" s="178">
        <v>-3.1653418855990975E-2</v>
      </c>
      <c r="F121">
        <v>-4.3025584667140279E-2</v>
      </c>
    </row>
    <row r="122" spans="1:6">
      <c r="A122" s="219">
        <v>39507</v>
      </c>
      <c r="B122" s="178">
        <v>-2.8397309116154339E-2</v>
      </c>
      <c r="C122" s="221">
        <v>-3.2858258626417461E-2</v>
      </c>
      <c r="D122">
        <v>-2.4350740298753341E-2</v>
      </c>
      <c r="E122" s="178">
        <v>-2.0615740702993265E-2</v>
      </c>
      <c r="F122">
        <v>-2.4350740298753341E-2</v>
      </c>
    </row>
    <row r="123" spans="1:6">
      <c r="A123" s="219">
        <v>39538</v>
      </c>
      <c r="B123" s="178">
        <v>-3.8960968875066886E-2</v>
      </c>
      <c r="C123" s="221">
        <v>-4.35368703451521E-2</v>
      </c>
      <c r="D123">
        <v>-2.3826080501470767E-2</v>
      </c>
      <c r="E123" s="178">
        <v>-3.0700916593282036E-2</v>
      </c>
      <c r="F123">
        <v>-2.3826080501470767E-2</v>
      </c>
    </row>
    <row r="124" spans="1:6">
      <c r="A124" s="219">
        <v>39568</v>
      </c>
      <c r="B124" s="178">
        <v>-1.8510478476987773E-2</v>
      </c>
      <c r="C124" s="221">
        <v>-2.1606824431240731E-2</v>
      </c>
      <c r="D124">
        <v>0</v>
      </c>
      <c r="E124" s="178">
        <v>-1.2579732228970471E-2</v>
      </c>
      <c r="F124">
        <v>0</v>
      </c>
    </row>
    <row r="125" spans="1:6">
      <c r="A125" s="219">
        <v>39598</v>
      </c>
      <c r="B125" s="178">
        <v>-1.7740973074769024E-2</v>
      </c>
      <c r="C125" s="221">
        <v>-1.9504498335715732E-2</v>
      </c>
      <c r="D125">
        <v>0</v>
      </c>
      <c r="E125" s="178">
        <v>-1.045727743464445E-2</v>
      </c>
      <c r="F125">
        <v>0</v>
      </c>
    </row>
    <row r="126" spans="1:6">
      <c r="A126" s="219">
        <v>39629</v>
      </c>
      <c r="B126" s="178">
        <v>-4.404119309068219E-2</v>
      </c>
      <c r="C126" s="221">
        <v>-4.8238756350319316E-2</v>
      </c>
      <c r="D126">
        <v>-2.3319630243758604E-2</v>
      </c>
      <c r="E126" s="178">
        <v>-3.371817956682404E-2</v>
      </c>
      <c r="F126">
        <v>-2.3319630243758604E-2</v>
      </c>
    </row>
    <row r="127" spans="1:6">
      <c r="A127" s="219">
        <v>39660</v>
      </c>
      <c r="B127" s="178">
        <v>-4.1890465163922107E-2</v>
      </c>
      <c r="C127" s="221">
        <v>-4.6931992458469227E-2</v>
      </c>
      <c r="D127">
        <v>0</v>
      </c>
      <c r="E127" s="178">
        <v>-3.4415145382150167E-2</v>
      </c>
      <c r="F127">
        <v>0</v>
      </c>
    </row>
    <row r="128" spans="1:6">
      <c r="A128" s="219">
        <v>39689</v>
      </c>
      <c r="B128" s="178">
        <v>-3.6526009995854883E-2</v>
      </c>
      <c r="C128" s="221">
        <v>-4.1361820720409961E-2</v>
      </c>
      <c r="D128">
        <v>0</v>
      </c>
      <c r="E128" s="178">
        <v>-2.9689443401973027E-2</v>
      </c>
      <c r="F128">
        <v>0</v>
      </c>
    </row>
    <row r="129" spans="1:6">
      <c r="A129" s="219">
        <v>39721</v>
      </c>
      <c r="B129" s="178">
        <v>-7.4966046281159812E-2</v>
      </c>
      <c r="C129" s="221">
        <v>-8.2397096754669358E-2</v>
      </c>
      <c r="D129">
        <v>-2.0767066629812255E-2</v>
      </c>
      <c r="E129" s="178">
        <v>-6.4823533793571739E-2</v>
      </c>
      <c r="F129">
        <v>-2.0767066629812255E-2</v>
      </c>
    </row>
    <row r="130" spans="1:6">
      <c r="A130" s="219">
        <v>39752</v>
      </c>
      <c r="B130" s="178">
        <v>-0.14086595519331613</v>
      </c>
      <c r="C130" s="221">
        <v>-0.15386317990674508</v>
      </c>
      <c r="D130">
        <v>-5.7151823510491244E-2</v>
      </c>
      <c r="E130" s="178">
        <v>-0.12267242574432796</v>
      </c>
      <c r="F130">
        <v>-5.7151823510491244E-2</v>
      </c>
    </row>
    <row r="131" spans="1:6">
      <c r="A131" s="219">
        <v>39780</v>
      </c>
      <c r="B131" s="178">
        <v>-0.15853238960780516</v>
      </c>
      <c r="C131" s="221">
        <v>-0.17072813560115085</v>
      </c>
      <c r="D131">
        <v>-2.0671600619532288E-2</v>
      </c>
      <c r="E131" s="178">
        <v>-0.13580189620192554</v>
      </c>
      <c r="F131">
        <v>-2.0671600619532288E-2</v>
      </c>
    </row>
    <row r="132" spans="1:6">
      <c r="A132" s="219">
        <v>39813</v>
      </c>
      <c r="B132" s="178">
        <v>-0.15223290216072019</v>
      </c>
      <c r="C132" s="221">
        <v>-0.16150701010506113</v>
      </c>
      <c r="D132">
        <v>-1.1151672919094148E-2</v>
      </c>
      <c r="E132" s="178">
        <v>-0.12719856131381568</v>
      </c>
      <c r="F132">
        <v>-1.1151672919094148E-2</v>
      </c>
    </row>
    <row r="133" spans="1:6">
      <c r="A133" s="219">
        <v>39843</v>
      </c>
      <c r="B133" s="178">
        <v>-0.14619229692151378</v>
      </c>
      <c r="C133" s="221">
        <v>-0.15424288487842652</v>
      </c>
      <c r="D133">
        <v>-1.308095558148579E-3</v>
      </c>
      <c r="E133" s="178">
        <v>-0.12020363017317946</v>
      </c>
      <c r="F133">
        <v>-1.308095558148579E-3</v>
      </c>
    </row>
    <row r="134" spans="1:6">
      <c r="A134" s="219">
        <v>39871</v>
      </c>
      <c r="B134" s="178">
        <v>-0.16710664327266769</v>
      </c>
      <c r="C134" s="221">
        <v>-0.17562077225623515</v>
      </c>
      <c r="D134">
        <v>-2.1895015519205654E-2</v>
      </c>
      <c r="E134" s="178">
        <v>-0.13903967618590832</v>
      </c>
      <c r="F134">
        <v>-2.1895015519205654E-2</v>
      </c>
    </row>
    <row r="135" spans="1:6">
      <c r="A135" s="219">
        <v>39903</v>
      </c>
      <c r="B135" s="178">
        <v>-0.1504720804038332</v>
      </c>
      <c r="C135" s="221">
        <v>-0.15804271200675832</v>
      </c>
      <c r="D135">
        <v>0</v>
      </c>
      <c r="E135" s="178">
        <v>-0.12480003081720638</v>
      </c>
      <c r="F135">
        <v>0</v>
      </c>
    </row>
    <row r="136" spans="1:6">
      <c r="A136" s="219">
        <v>39933</v>
      </c>
      <c r="B136" s="178">
        <v>-0.10993860197050889</v>
      </c>
      <c r="C136" s="221">
        <v>-0.1139966927801474</v>
      </c>
      <c r="D136">
        <v>0</v>
      </c>
      <c r="E136" s="178">
        <v>-8.7452172394117858E-2</v>
      </c>
      <c r="F136">
        <v>0</v>
      </c>
    </row>
    <row r="137" spans="1:6">
      <c r="A137" s="219">
        <v>39962</v>
      </c>
      <c r="B137" s="178">
        <v>-8.8454861831601256E-2</v>
      </c>
      <c r="C137" s="221">
        <v>-9.026165357933319E-2</v>
      </c>
      <c r="D137">
        <v>0</v>
      </c>
      <c r="E137" s="178">
        <v>-6.5239825434013035E-2</v>
      </c>
      <c r="F137">
        <v>0</v>
      </c>
    </row>
    <row r="138" spans="1:6">
      <c r="A138" s="219">
        <v>39994</v>
      </c>
      <c r="B138" s="178">
        <v>-8.631006052746891E-2</v>
      </c>
      <c r="C138" s="221">
        <v>-8.7964499670460841E-2</v>
      </c>
      <c r="D138">
        <v>0</v>
      </c>
      <c r="E138" s="178">
        <v>-6.4920650710967448E-2</v>
      </c>
      <c r="F138">
        <v>0</v>
      </c>
    </row>
    <row r="139" spans="1:6">
      <c r="A139" s="219">
        <v>40025</v>
      </c>
      <c r="B139" s="178">
        <v>-5.8189991301269776E-2</v>
      </c>
      <c r="C139" s="221">
        <v>-5.8472999030555459E-2</v>
      </c>
      <c r="D139">
        <v>0</v>
      </c>
      <c r="E139" s="178">
        <v>-3.9693023266851007E-2</v>
      </c>
      <c r="F139">
        <v>0</v>
      </c>
    </row>
    <row r="140" spans="1:6">
      <c r="A140" s="219">
        <v>40056</v>
      </c>
      <c r="B140" s="178">
        <v>-4.1087919706203645E-2</v>
      </c>
      <c r="C140" s="221">
        <v>-4.0543456401313245E-2</v>
      </c>
      <c r="D140">
        <v>0</v>
      </c>
      <c r="E140" s="178">
        <v>-2.352526849028139E-2</v>
      </c>
      <c r="F140">
        <v>0</v>
      </c>
    </row>
    <row r="141" spans="1:6">
      <c r="A141" s="219">
        <v>40086</v>
      </c>
      <c r="B141" s="178">
        <v>-2.8457727117469928E-2</v>
      </c>
      <c r="C141" s="221">
        <v>-2.660122901073577E-2</v>
      </c>
      <c r="D141">
        <v>0</v>
      </c>
      <c r="E141" s="178">
        <v>-1.2013170101199374E-2</v>
      </c>
      <c r="F141">
        <v>0</v>
      </c>
    </row>
    <row r="142" spans="1:6">
      <c r="A142" s="219">
        <v>40116</v>
      </c>
      <c r="B142" s="178">
        <v>-3.506067074131268E-2</v>
      </c>
      <c r="C142" s="221">
        <v>-3.3720322601390296E-2</v>
      </c>
      <c r="D142">
        <v>-7.8863223376770906E-3</v>
      </c>
      <c r="E142" s="178">
        <v>-2.0053037451466714E-2</v>
      </c>
      <c r="F142">
        <v>-7.8863223376770906E-3</v>
      </c>
    </row>
    <row r="143" spans="1:6">
      <c r="A143" s="219">
        <v>40147</v>
      </c>
      <c r="B143" s="178">
        <v>-1.6828860365436838E-2</v>
      </c>
      <c r="C143" s="221">
        <v>-1.5363722687910397E-2</v>
      </c>
      <c r="D143">
        <v>0</v>
      </c>
      <c r="E143" s="178">
        <v>-1.0382148109552812E-3</v>
      </c>
      <c r="F143">
        <v>0</v>
      </c>
    </row>
    <row r="144" spans="1:6">
      <c r="A144" s="219">
        <v>40178</v>
      </c>
      <c r="B144" s="178">
        <v>0</v>
      </c>
      <c r="C144" s="221">
        <v>0</v>
      </c>
      <c r="D144">
        <v>0</v>
      </c>
      <c r="E144" s="178">
        <v>0</v>
      </c>
      <c r="F144">
        <v>0</v>
      </c>
    </row>
    <row r="145" spans="1:6">
      <c r="A145" s="219">
        <v>40207</v>
      </c>
      <c r="B145" s="178">
        <v>-3.2403280426083775E-3</v>
      </c>
      <c r="C145" s="221">
        <v>-3.7037822092387414E-3</v>
      </c>
      <c r="D145">
        <v>-4.3184215424570882E-3</v>
      </c>
      <c r="E145" s="178">
        <v>-5.0108909869326706E-3</v>
      </c>
      <c r="F145">
        <v>-4.3184215424570882E-3</v>
      </c>
    </row>
    <row r="146" spans="1:6">
      <c r="A146" s="219">
        <v>40235</v>
      </c>
      <c r="B146" s="178">
        <v>0</v>
      </c>
      <c r="C146" s="221">
        <v>0</v>
      </c>
      <c r="D146">
        <v>0</v>
      </c>
      <c r="E146" s="178">
        <v>0</v>
      </c>
      <c r="F146">
        <v>0</v>
      </c>
    </row>
    <row r="147" spans="1:6">
      <c r="A147" s="219">
        <v>40268</v>
      </c>
      <c r="B147" s="178">
        <v>0</v>
      </c>
      <c r="C147" s="221">
        <v>0</v>
      </c>
      <c r="D147">
        <v>0</v>
      </c>
      <c r="E147" s="178">
        <v>0</v>
      </c>
      <c r="F147">
        <v>0</v>
      </c>
    </row>
    <row r="148" spans="1:6">
      <c r="A148" s="219">
        <v>40298</v>
      </c>
      <c r="B148" s="178">
        <v>0</v>
      </c>
      <c r="C148" s="221">
        <v>0</v>
      </c>
      <c r="D148">
        <v>0</v>
      </c>
      <c r="E148" s="178">
        <v>0</v>
      </c>
      <c r="F148">
        <v>0</v>
      </c>
    </row>
    <row r="149" spans="1:6">
      <c r="A149" s="219">
        <v>40329</v>
      </c>
      <c r="B149" s="178">
        <v>-1.4901630881538357E-2</v>
      </c>
      <c r="C149" s="221">
        <v>-1.6584585760079349E-2</v>
      </c>
      <c r="D149">
        <v>-1.6643291880007703E-2</v>
      </c>
      <c r="E149" s="178">
        <v>-1.4839388259276267E-2</v>
      </c>
      <c r="F149">
        <v>-1.6643291880007703E-2</v>
      </c>
    </row>
    <row r="150" spans="1:6">
      <c r="A150" s="219">
        <v>40359</v>
      </c>
      <c r="B150" s="178">
        <v>-7.6606347762532105E-3</v>
      </c>
      <c r="C150" s="221">
        <v>-1.0013923714773667E-2</v>
      </c>
      <c r="D150">
        <v>-1.070306866729419E-2</v>
      </c>
      <c r="E150" s="178">
        <v>-8.001026209169506E-3</v>
      </c>
      <c r="F150">
        <v>-1.070306866729419E-2</v>
      </c>
    </row>
    <row r="151" spans="1:6">
      <c r="A151" s="219">
        <v>40389</v>
      </c>
      <c r="B151" s="178">
        <v>0</v>
      </c>
      <c r="C151" s="221">
        <v>0</v>
      </c>
      <c r="D151">
        <v>0</v>
      </c>
      <c r="E151" s="178">
        <v>0</v>
      </c>
      <c r="F151">
        <v>0</v>
      </c>
    </row>
    <row r="152" spans="1:6">
      <c r="A152" s="219">
        <v>40421</v>
      </c>
      <c r="B152" s="178">
        <v>0</v>
      </c>
      <c r="C152" s="221">
        <v>0</v>
      </c>
      <c r="D152">
        <v>0</v>
      </c>
      <c r="E152" s="178">
        <v>0</v>
      </c>
      <c r="F152">
        <v>0</v>
      </c>
    </row>
    <row r="153" spans="1:6">
      <c r="A153" s="219">
        <v>40451</v>
      </c>
      <c r="B153" s="178">
        <v>0</v>
      </c>
      <c r="C153" s="221">
        <v>0</v>
      </c>
      <c r="D153">
        <v>0</v>
      </c>
      <c r="E153" s="178">
        <v>0</v>
      </c>
      <c r="F153">
        <v>0</v>
      </c>
    </row>
    <row r="154" spans="1:6">
      <c r="A154" s="219">
        <v>40480</v>
      </c>
      <c r="B154" s="178">
        <v>0</v>
      </c>
      <c r="C154" s="221">
        <v>0</v>
      </c>
      <c r="D154">
        <v>0</v>
      </c>
      <c r="E154" s="178">
        <v>0</v>
      </c>
      <c r="F154">
        <v>0</v>
      </c>
    </row>
    <row r="155" spans="1:6">
      <c r="A155" s="219">
        <v>40512</v>
      </c>
      <c r="B155" s="178">
        <v>0</v>
      </c>
      <c r="C155" s="221">
        <v>0</v>
      </c>
      <c r="D155">
        <v>0</v>
      </c>
      <c r="E155" s="178">
        <v>0</v>
      </c>
      <c r="F155">
        <v>0</v>
      </c>
    </row>
    <row r="156" spans="1:6">
      <c r="A156" s="219">
        <v>40543</v>
      </c>
      <c r="B156" s="178">
        <v>0</v>
      </c>
      <c r="C156" s="221">
        <v>0</v>
      </c>
      <c r="D156">
        <v>0</v>
      </c>
      <c r="E156" s="178">
        <v>0</v>
      </c>
      <c r="F156">
        <v>0</v>
      </c>
    </row>
    <row r="157" spans="1:6">
      <c r="A157" s="219">
        <v>40574</v>
      </c>
      <c r="B157" s="178">
        <v>0</v>
      </c>
      <c r="C157" s="221">
        <v>0</v>
      </c>
      <c r="D157">
        <v>0</v>
      </c>
      <c r="E157" s="178">
        <v>0</v>
      </c>
      <c r="F157">
        <v>0</v>
      </c>
    </row>
    <row r="158" spans="1:6">
      <c r="A158" s="219">
        <v>40602</v>
      </c>
      <c r="B158" s="178">
        <v>0</v>
      </c>
      <c r="C158" s="221">
        <v>0</v>
      </c>
      <c r="D158">
        <v>0</v>
      </c>
      <c r="E158" s="178">
        <v>0</v>
      </c>
      <c r="F158">
        <v>0</v>
      </c>
    </row>
    <row r="159" spans="1:6">
      <c r="A159" s="219">
        <v>40633</v>
      </c>
      <c r="B159" s="178">
        <v>0</v>
      </c>
      <c r="C159" s="221">
        <v>0</v>
      </c>
      <c r="D159">
        <v>0</v>
      </c>
      <c r="E159" s="178">
        <v>0</v>
      </c>
      <c r="F159">
        <v>0</v>
      </c>
    </row>
    <row r="160" spans="1:6">
      <c r="A160" s="219">
        <v>40662</v>
      </c>
      <c r="B160" s="178">
        <v>0</v>
      </c>
      <c r="C160" s="221">
        <v>0</v>
      </c>
      <c r="D160">
        <v>0</v>
      </c>
      <c r="E160" s="178">
        <v>0</v>
      </c>
      <c r="F160">
        <v>0</v>
      </c>
    </row>
    <row r="161" spans="1:6">
      <c r="A161" s="219">
        <v>40694</v>
      </c>
      <c r="B161" s="178">
        <v>0</v>
      </c>
      <c r="C161" s="221">
        <v>0</v>
      </c>
      <c r="D161">
        <v>0</v>
      </c>
      <c r="E161" s="178">
        <v>0</v>
      </c>
      <c r="F161">
        <v>0</v>
      </c>
    </row>
    <row r="162" spans="1:6">
      <c r="A162" s="219">
        <v>40724</v>
      </c>
      <c r="B162" s="178">
        <v>-4.6700321681123393E-3</v>
      </c>
      <c r="C162" s="221">
        <v>-5.0270150170576367E-3</v>
      </c>
      <c r="D162">
        <v>-5.3710156584005258E-3</v>
      </c>
      <c r="E162" s="178">
        <v>-5.7616442034433427E-3</v>
      </c>
      <c r="F162">
        <v>-5.3710156584005258E-3</v>
      </c>
    </row>
    <row r="163" spans="1:6">
      <c r="A163" s="219">
        <v>40753</v>
      </c>
      <c r="B163" s="178">
        <v>0</v>
      </c>
      <c r="C163" s="221">
        <v>0</v>
      </c>
      <c r="D163">
        <v>-6.0604979505306418E-4</v>
      </c>
      <c r="E163" s="178">
        <v>0</v>
      </c>
      <c r="F163">
        <v>-6.0604979505306418E-4</v>
      </c>
    </row>
    <row r="164" spans="1:6">
      <c r="A164" s="219">
        <v>40786</v>
      </c>
      <c r="B164" s="178">
        <v>-1.2007562106595969E-2</v>
      </c>
      <c r="C164" s="221">
        <v>-1.3737962532417011E-2</v>
      </c>
      <c r="D164">
        <v>-1.5414763788128436E-2</v>
      </c>
      <c r="E164" s="178">
        <v>-1.028081801565643E-2</v>
      </c>
      <c r="F164">
        <v>-1.5414763788128436E-2</v>
      </c>
    </row>
    <row r="165" spans="1:6">
      <c r="A165" s="219">
        <v>40816</v>
      </c>
      <c r="B165" s="178">
        <v>-3.8718734086801092E-2</v>
      </c>
      <c r="C165" s="221">
        <v>-4.2378534135573465E-2</v>
      </c>
      <c r="D165">
        <v>-4.4037356271435367E-2</v>
      </c>
      <c r="E165" s="178">
        <v>-3.5007015751912771E-2</v>
      </c>
      <c r="F165">
        <v>-4.4037356271435367E-2</v>
      </c>
    </row>
    <row r="166" spans="1:6">
      <c r="A166" s="219">
        <v>40847</v>
      </c>
      <c r="B166" s="178">
        <v>-8.2630504586707586E-3</v>
      </c>
      <c r="C166" s="221">
        <v>-9.2627243845658791E-3</v>
      </c>
      <c r="D166">
        <v>-8.380788274276291E-3</v>
      </c>
      <c r="E166" s="178">
        <v>-8.8922188312988964E-3</v>
      </c>
      <c r="F166">
        <v>-8.380788274276291E-3</v>
      </c>
    </row>
    <row r="167" spans="1:6">
      <c r="A167" s="219">
        <v>40877</v>
      </c>
      <c r="B167" s="178">
        <v>-2.4731543730946336E-2</v>
      </c>
      <c r="C167" s="221">
        <v>-2.5530696498229619E-2</v>
      </c>
      <c r="D167">
        <v>-2.4530066018934687E-2</v>
      </c>
      <c r="E167" s="178">
        <v>-2.4070177824550537E-2</v>
      </c>
      <c r="F167">
        <v>-2.4530066018934687E-2</v>
      </c>
    </row>
    <row r="168" spans="1:6">
      <c r="A168" s="219">
        <v>40907</v>
      </c>
      <c r="B168" s="178">
        <v>-2.244958083840648E-2</v>
      </c>
      <c r="C168" s="221">
        <v>-2.1758102987232745E-2</v>
      </c>
      <c r="D168">
        <v>-2.0600381984202651E-2</v>
      </c>
      <c r="E168" s="178">
        <v>-2.1747711316395395E-2</v>
      </c>
      <c r="F168">
        <v>-2.0600381984202651E-2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U213"/>
  <sheetViews>
    <sheetView topLeftCell="G1" workbookViewId="0">
      <selection activeCell="Z20" sqref="Z20"/>
    </sheetView>
  </sheetViews>
  <sheetFormatPr defaultRowHeight="12.75"/>
  <cols>
    <col min="1" max="1" width="21.140625" bestFit="1" customWidth="1"/>
    <col min="2" max="3" width="12.7109375" customWidth="1"/>
    <col min="4" max="4" width="17.42578125" bestFit="1" customWidth="1"/>
    <col min="5" max="7" width="17.42578125" customWidth="1"/>
    <col min="14" max="14" width="16.85546875" bestFit="1" customWidth="1"/>
    <col min="15" max="15" width="16.85546875" customWidth="1"/>
    <col min="17" max="17" width="10.140625" bestFit="1" customWidth="1"/>
  </cols>
  <sheetData>
    <row r="1" spans="1:17">
      <c r="A1" s="220" t="s">
        <v>52</v>
      </c>
      <c r="B1" s="220"/>
      <c r="C1" s="220"/>
      <c r="D1" s="220" t="s">
        <v>336</v>
      </c>
      <c r="E1" s="220" t="s">
        <v>339</v>
      </c>
      <c r="F1" s="220"/>
      <c r="G1" s="220" t="s">
        <v>347</v>
      </c>
      <c r="H1" s="220" t="s">
        <v>337</v>
      </c>
      <c r="I1" s="220" t="s">
        <v>338</v>
      </c>
      <c r="J1" s="220"/>
      <c r="K1" s="220" t="s">
        <v>341</v>
      </c>
      <c r="L1" s="220" t="s">
        <v>343</v>
      </c>
      <c r="N1" s="220" t="s">
        <v>348</v>
      </c>
      <c r="O1" s="220"/>
      <c r="P1" s="220" t="s">
        <v>349</v>
      </c>
      <c r="Q1" s="220" t="s">
        <v>312</v>
      </c>
    </row>
    <row r="2" spans="1:17">
      <c r="A2" s="147"/>
      <c r="B2" s="241" t="s">
        <v>346</v>
      </c>
      <c r="C2" s="241"/>
      <c r="D2" t="str">
        <f>'MVA - total'!$L$57</f>
        <v>Equity Developed</v>
      </c>
      <c r="Q2" s="222">
        <f ca="1">MIN(Q21:Q199)</f>
        <v>-0.14186158549006495</v>
      </c>
    </row>
    <row r="3" spans="1:17">
      <c r="A3" s="147"/>
      <c r="B3" s="147"/>
      <c r="C3" s="147"/>
      <c r="D3">
        <f>MATCH(D2,'monthly price-series'!1:1,0)</f>
        <v>11</v>
      </c>
      <c r="P3">
        <f ca="1">MATCH(OFFSET(P20,Q3,0),P21:P199,0)</f>
        <v>117</v>
      </c>
      <c r="Q3">
        <f ca="1">MATCH(Q2,Q21:Q199,0)</f>
        <v>133</v>
      </c>
    </row>
    <row r="4" spans="1:17">
      <c r="A4" s="241" t="s">
        <v>344</v>
      </c>
      <c r="B4" s="241"/>
      <c r="C4" s="241"/>
      <c r="D4" s="242">
        <f>VLOOKUP(D2,'MVA - total'!A6:B23,2,FALSE)</f>
        <v>0.10465708561553795</v>
      </c>
      <c r="P4" s="236">
        <f ca="1">OFFSET(A6,P3,0)</f>
        <v>38960</v>
      </c>
      <c r="Q4" s="236">
        <f ca="1">OFFSET(A6,Q3,0)</f>
        <v>39447</v>
      </c>
    </row>
    <row r="5" spans="1:17">
      <c r="A5" s="241" t="s">
        <v>345</v>
      </c>
      <c r="B5" s="241"/>
      <c r="C5" s="241"/>
      <c r="D5" s="243">
        <f>'MVA - total'!L64</f>
        <v>1</v>
      </c>
    </row>
    <row r="6" spans="1:17">
      <c r="A6" s="241"/>
      <c r="B6" s="241"/>
      <c r="C6" s="241"/>
    </row>
    <row r="7" spans="1:17">
      <c r="A7" s="241"/>
      <c r="B7" s="241"/>
      <c r="C7" s="241"/>
    </row>
    <row r="8" spans="1:17">
      <c r="A8" s="241" t="s">
        <v>305</v>
      </c>
      <c r="B8" s="247">
        <f ca="1">STDEV(C21:C187)*SQRT(12)</f>
        <v>5.6750600437288634E-2</v>
      </c>
      <c r="C8" s="241"/>
    </row>
    <row r="9" spans="1:17">
      <c r="A9" s="241" t="s">
        <v>304</v>
      </c>
      <c r="B9" s="247">
        <f ca="1">(B187/B20)^(1/YEARFRAC(A20,A187))-1</f>
        <v>6.089724858003942E-2</v>
      </c>
      <c r="C9" s="241"/>
    </row>
    <row r="10" spans="1:17">
      <c r="A10" s="241" t="s">
        <v>353</v>
      </c>
      <c r="B10" s="247">
        <f ca="1">G20*I20/B20</f>
        <v>1.7561969104627068E-2</v>
      </c>
      <c r="C10" s="241"/>
    </row>
    <row r="11" spans="1:17">
      <c r="A11" s="220" t="s">
        <v>352</v>
      </c>
      <c r="B11" s="247">
        <f ca="1">STDEV(O21:O187)*SQRT(12)</f>
        <v>5.2123480226380706E-2</v>
      </c>
      <c r="C11" s="246">
        <f ca="1">B11/B8</f>
        <v>0.91846570476340506</v>
      </c>
      <c r="D11" s="243">
        <f ca="1">B11-B8</f>
        <v>-4.6271202109079285E-3</v>
      </c>
      <c r="F11">
        <f>8.2%*0.91</f>
        <v>7.4619999999999992E-2</v>
      </c>
    </row>
    <row r="12" spans="1:17">
      <c r="A12" s="241" t="s">
        <v>351</v>
      </c>
      <c r="B12" s="247">
        <f ca="1">((B187+L187)/B20)^(1/YEARFRAC(A20,A187))-1</f>
        <v>6.0546965852654733E-2</v>
      </c>
      <c r="C12" s="241"/>
    </row>
    <row r="13" spans="1:17">
      <c r="A13" s="241"/>
      <c r="B13" s="241"/>
      <c r="C13" s="241"/>
    </row>
    <row r="14" spans="1:17">
      <c r="A14" s="241"/>
      <c r="B14" s="241"/>
      <c r="C14" s="241"/>
    </row>
    <row r="15" spans="1:17">
      <c r="A15" s="245"/>
      <c r="B15" s="241"/>
      <c r="C15" s="241"/>
    </row>
    <row r="16" spans="1:17">
      <c r="A16" s="241"/>
      <c r="B16" s="241"/>
      <c r="C16" s="241"/>
    </row>
    <row r="17" spans="1:21">
      <c r="A17" s="241"/>
      <c r="B17" s="241"/>
      <c r="C17" s="241"/>
    </row>
    <row r="18" spans="1:21">
      <c r="A18" s="241"/>
      <c r="B18" s="241"/>
      <c r="C18" s="241"/>
    </row>
    <row r="19" spans="1:21">
      <c r="A19" s="241"/>
      <c r="B19" s="241"/>
      <c r="C19" s="241"/>
    </row>
    <row r="20" spans="1:21">
      <c r="A20" s="236">
        <f>IF('monthly price-series'!A7&lt;&gt;"",'monthly price-series'!A7,"")</f>
        <v>35825</v>
      </c>
      <c r="B20" s="244">
        <f>IF(A20&lt;&gt;"",'monthly price-series'!C7)</f>
        <v>100</v>
      </c>
      <c r="C20" s="244"/>
      <c r="D20" s="237">
        <f ca="1">IF(A20&lt;&gt;"",OFFSET('monthly price-series'!A7,0,'Optie Berekening'!$D$3-1),"")</f>
        <v>103.42043633811014</v>
      </c>
      <c r="E20" s="238">
        <f>A20</f>
        <v>35825</v>
      </c>
      <c r="F20" s="238">
        <f>IF($E20&lt;&gt;$E6,E20+'MVA - total'!$L$58*365,'Optie Berekening'!F6)</f>
        <v>37650</v>
      </c>
      <c r="G20" s="237">
        <f ca="1">$D$4*$D$5*$B$20/$D$20</f>
        <v>0.10119574942943081</v>
      </c>
      <c r="H20" s="240">
        <f ca="1">ROUND(D21,0)*'MVA - total'!$L$60</f>
        <v>99</v>
      </c>
      <c r="I20">
        <f ca="1">GBlackScholesNGreeks("p","p",D20,H20,(F20-A20)/365,'MVA - total'!$L$63,'MVA - total'!$L$63-'MVA - total'!$L$62,'MVA - total'!$L$61)</f>
        <v>17.354453327976948</v>
      </c>
      <c r="J20" s="237">
        <f ca="1">IF($E20&lt;&gt;$E6,-I20,J6)</f>
        <v>-17.354453327976948</v>
      </c>
      <c r="K20" s="237">
        <f>IF($E20&lt;&gt;$E6,(I6+J6),I20+J6)</f>
        <v>0</v>
      </c>
      <c r="L20" s="237">
        <f ca="1">G20*K20</f>
        <v>0</v>
      </c>
      <c r="N20" s="239">
        <f ca="1">B20+L20</f>
        <v>100</v>
      </c>
      <c r="O20" s="239"/>
      <c r="T20" s="237">
        <f ca="1">$D$4*100/$D$20*D20</f>
        <v>10.465708561553795</v>
      </c>
      <c r="U20" s="239">
        <f ca="1">L20+T20</f>
        <v>10.465708561553795</v>
      </c>
    </row>
    <row r="21" spans="1:21">
      <c r="A21" s="236">
        <f>IF('monthly price-series'!A8&lt;&gt;"",'monthly price-series'!A8,"")</f>
        <v>35853</v>
      </c>
      <c r="B21" s="244">
        <f ca="1">IF(A21&lt;&gt;"",'monthly price-series'!C8)</f>
        <v>101.95884462319822</v>
      </c>
      <c r="C21" s="244">
        <f ca="1">(B21-B20)/B20</f>
        <v>1.9588446231982175E-2</v>
      </c>
      <c r="D21" s="237">
        <f ca="1">IF(A21&lt;&gt;"",OFFSET('monthly price-series'!A8,0,'Optie Berekening'!$D$3-1),"")</f>
        <v>110.37426161321387</v>
      </c>
      <c r="E21" s="238">
        <f>IF((A21-E20)&lt;'MVA - total'!$L$59*365,'Optie Berekening'!E20,'Optie Berekening'!A21)</f>
        <v>35825</v>
      </c>
      <c r="F21" s="238">
        <f>IF($E21&lt;&gt;$E20,E21+'MVA - total'!$L$58*365,'Optie Berekening'!F20)</f>
        <v>37650</v>
      </c>
      <c r="G21" s="237">
        <f t="shared" ref="G21:G84" ca="1" si="0">$D$4*$D$5*$B$20/$D$20</f>
        <v>0.10119574942943081</v>
      </c>
      <c r="H21" s="240">
        <f ca="1">IF($E21&lt;&gt;$E20,ROUND(D21,0)*'MVA - total'!$L$60,'Optie Berekening'!H20)</f>
        <v>99</v>
      </c>
      <c r="I21">
        <f ca="1">GBlackScholesNGreeks("p","p",D21,H21,(F21-A21)/365,'MVA - total'!$L$63,'MVA - total'!$L$63-'MVA - total'!$L$62,'MVA - total'!$L$61)</f>
        <v>14.826600107950638</v>
      </c>
      <c r="J21" s="237">
        <f t="shared" ref="J21:J84" ca="1" si="1">IF($E21&lt;&gt;$E20,-I21,J20)</f>
        <v>-17.354453327976948</v>
      </c>
      <c r="K21" s="237">
        <f ca="1">IF($E21&lt;&gt;$E20,(I20+J20),K20+(I21-I20))</f>
        <v>-2.5278532200263104</v>
      </c>
      <c r="L21" s="237">
        <f ca="1">G21*K21</f>
        <v>-0.25580800104816231</v>
      </c>
      <c r="N21" s="239">
        <f t="shared" ref="N21:N84" ca="1" si="2">B21+L21</f>
        <v>101.70303662215005</v>
      </c>
      <c r="O21" s="239">
        <f ca="1">(N21-N20)/N20</f>
        <v>1.7030366221500514E-2</v>
      </c>
      <c r="P21" s="239">
        <f ca="1">MAX($N$20:N21)</f>
        <v>101.70303662215005</v>
      </c>
      <c r="Q21" s="239">
        <f ca="1">(N21-P21)/P21</f>
        <v>0</v>
      </c>
      <c r="T21" s="237">
        <f t="shared" ref="T21:T84" ca="1" si="3">$D$4*100/$D$20*D21</f>
        <v>11.169406121669235</v>
      </c>
      <c r="U21" s="239">
        <f t="shared" ref="U21:U84" ca="1" si="4">L21+T21</f>
        <v>10.913598120621073</v>
      </c>
    </row>
    <row r="22" spans="1:21">
      <c r="A22" s="236">
        <f>IF('monthly price-series'!A9&lt;&gt;"",'monthly price-series'!A9,"")</f>
        <v>35885</v>
      </c>
      <c r="B22" s="244">
        <f ca="1">IF(A22&lt;&gt;"",'monthly price-series'!C9)</f>
        <v>103.28057039445649</v>
      </c>
      <c r="C22" s="244">
        <f t="shared" ref="C22:C85" ca="1" si="5">(B22-B21)/B21</f>
        <v>1.2963326292514166E-2</v>
      </c>
      <c r="D22" s="237">
        <f ca="1">IF(A22&lt;&gt;"",OFFSET('monthly price-series'!A9,0,'Optie Berekening'!$D$3-1),"")</f>
        <v>116.16648176438935</v>
      </c>
      <c r="E22" s="238">
        <f>IF((A22-E21)&lt;'MVA - total'!$L$59*365,'Optie Berekening'!E21,'Optie Berekening'!A22)</f>
        <v>35825</v>
      </c>
      <c r="F22" s="238">
        <f>IF($E22&lt;&gt;$E21,E22+'MVA - total'!$L$58*365,'Optie Berekening'!F21)</f>
        <v>37650</v>
      </c>
      <c r="G22" s="237">
        <f t="shared" ca="1" si="0"/>
        <v>0.10119574942943081</v>
      </c>
      <c r="H22" s="240">
        <f ca="1">IF($E22&lt;&gt;$E21,ROUND(D22,0)*'MVA - total'!$L$60,'Optie Berekening'!H21)</f>
        <v>99</v>
      </c>
      <c r="I22">
        <f ca="1">GBlackScholesNGreeks("p","p",D22,H22,(F22-A22)/365,'MVA - total'!$L$63,'MVA - total'!$L$63-'MVA - total'!$L$62,'MVA - total'!$L$61)</f>
        <v>12.904247119736453</v>
      </c>
      <c r="J22" s="237">
        <f t="shared" ca="1" si="1"/>
        <v>-17.354453327976948</v>
      </c>
      <c r="K22" s="237">
        <f t="shared" ref="K22:K85" ca="1" si="6">IF($E22&lt;&gt;$E21,(I21+J21),K21+(I22-I21))</f>
        <v>-4.4502062082404947</v>
      </c>
      <c r="L22" s="237">
        <f t="shared" ref="L22:L84" ca="1" si="7">G22*K22</f>
        <v>-0.45034195235840252</v>
      </c>
      <c r="N22" s="239">
        <f t="shared" ca="1" si="2"/>
        <v>102.83022844209809</v>
      </c>
      <c r="O22" s="239">
        <f t="shared" ref="O22:O85" ca="1" si="8">(N22-N21)/N21</f>
        <v>1.1083167793070059E-2</v>
      </c>
      <c r="P22" s="239">
        <f ca="1">MAX($N$20:N22)</f>
        <v>102.83022844209809</v>
      </c>
      <c r="Q22" s="239">
        <f t="shared" ref="Q22:Q85" ca="1" si="9">(N22-P22)/P22</f>
        <v>0</v>
      </c>
      <c r="T22" s="237">
        <f t="shared" ca="1" si="3"/>
        <v>11.755554180727687</v>
      </c>
      <c r="U22" s="239">
        <f t="shared" ca="1" si="4"/>
        <v>11.305212228369285</v>
      </c>
    </row>
    <row r="23" spans="1:21">
      <c r="A23" s="236">
        <f>IF('monthly price-series'!A10&lt;&gt;"",'monthly price-series'!A10,"")</f>
        <v>35915</v>
      </c>
      <c r="B23" s="244">
        <f ca="1">IF(A23&lt;&gt;"",'monthly price-series'!C10)</f>
        <v>103.16737195823112</v>
      </c>
      <c r="C23" s="244">
        <f t="shared" ca="1" si="5"/>
        <v>-1.0960283797140074E-3</v>
      </c>
      <c r="D23" s="237">
        <f ca="1">IF(A23&lt;&gt;"",OFFSET('monthly price-series'!A10,0,'Optie Berekening'!$D$3-1),"")</f>
        <v>115.45542024733032</v>
      </c>
      <c r="E23" s="238">
        <f>IF((A23-E22)&lt;'MVA - total'!$L$59*365,'Optie Berekening'!E22,'Optie Berekening'!A23)</f>
        <v>35825</v>
      </c>
      <c r="F23" s="238">
        <f>IF($E23&lt;&gt;$E22,E23+'MVA - total'!$L$58*365,'Optie Berekening'!F22)</f>
        <v>37650</v>
      </c>
      <c r="G23" s="237">
        <f t="shared" ca="1" si="0"/>
        <v>0.10119574942943081</v>
      </c>
      <c r="H23" s="240">
        <f ca="1">IF($E23&lt;&gt;$E22,ROUND(D23,0)*'MVA - total'!$L$60,'Optie Berekening'!H22)</f>
        <v>99</v>
      </c>
      <c r="I23">
        <f ca="1">GBlackScholesNGreeks("p","p",D23,H23,(F23-A23)/365,'MVA - total'!$L$63,'MVA - total'!$L$63-'MVA - total'!$L$62,'MVA - total'!$L$61)</f>
        <v>12.952486579077588</v>
      </c>
      <c r="J23" s="237">
        <f t="shared" ca="1" si="1"/>
        <v>-17.354453327976948</v>
      </c>
      <c r="K23" s="237">
        <f t="shared" ca="1" si="6"/>
        <v>-4.4019667488993601</v>
      </c>
      <c r="L23" s="237">
        <f t="shared" ca="1" si="7"/>
        <v>-0.44546032411830583</v>
      </c>
      <c r="N23" s="239">
        <f t="shared" ca="1" si="2"/>
        <v>102.72191163411281</v>
      </c>
      <c r="O23" s="239">
        <f t="shared" ca="1" si="8"/>
        <v>-1.0533557070357647E-3</v>
      </c>
      <c r="P23" s="239">
        <f ca="1">MAX($N$20:N23)</f>
        <v>102.83022844209809</v>
      </c>
      <c r="Q23" s="239">
        <f t="shared" ca="1" si="9"/>
        <v>-1.0533557070357647E-3</v>
      </c>
      <c r="T23" s="237">
        <f t="shared" ca="1" si="3"/>
        <v>11.683597777618472</v>
      </c>
      <c r="U23" s="239">
        <f t="shared" ca="1" si="4"/>
        <v>11.238137453500165</v>
      </c>
    </row>
    <row r="24" spans="1:21">
      <c r="A24" s="236">
        <f>IF('monthly price-series'!A11&lt;&gt;"",'monthly price-series'!A11,"")</f>
        <v>35944</v>
      </c>
      <c r="B24" s="244">
        <f ca="1">IF(A24&lt;&gt;"",'monthly price-series'!C11)</f>
        <v>101.96252550776494</v>
      </c>
      <c r="C24" s="244">
        <f t="shared" ca="1" si="5"/>
        <v>-1.1678561037243233E-2</v>
      </c>
      <c r="D24" s="237">
        <f ca="1">IF(A24&lt;&gt;"",OFFSET('monthly price-series'!A11,0,'Optie Berekening'!$D$3-1),"")</f>
        <v>113.17197574449436</v>
      </c>
      <c r="E24" s="238">
        <f>IF((A24-E23)&lt;'MVA - total'!$L$59*365,'Optie Berekening'!E23,'Optie Berekening'!A24)</f>
        <v>35825</v>
      </c>
      <c r="F24" s="238">
        <f>IF($E24&lt;&gt;$E23,E24+'MVA - total'!$L$58*365,'Optie Berekening'!F23)</f>
        <v>37650</v>
      </c>
      <c r="G24" s="237">
        <f t="shared" ca="1" si="0"/>
        <v>0.10119574942943081</v>
      </c>
      <c r="H24" s="240">
        <f ca="1">IF($E24&lt;&gt;$E23,ROUND(D24,0)*'MVA - total'!$L$60,'Optie Berekening'!H23)</f>
        <v>99</v>
      </c>
      <c r="I24">
        <f ca="1">GBlackScholesNGreeks("p","p",D24,H24,(F24-A24)/365,'MVA - total'!$L$63,'MVA - total'!$L$63-'MVA - total'!$L$62,'MVA - total'!$L$61)</f>
        <v>13.479008110196704</v>
      </c>
      <c r="J24" s="237">
        <f t="shared" ca="1" si="1"/>
        <v>-17.354453327976948</v>
      </c>
      <c r="K24" s="237">
        <f t="shared" ca="1" si="6"/>
        <v>-3.8754452177802445</v>
      </c>
      <c r="L24" s="237">
        <f t="shared" ca="1" si="7"/>
        <v>-0.39217858318597554</v>
      </c>
      <c r="N24" s="239">
        <f t="shared" ca="1" si="2"/>
        <v>101.57034692457896</v>
      </c>
      <c r="O24" s="239">
        <f t="shared" ca="1" si="8"/>
        <v>-1.1210507001034393E-2</v>
      </c>
      <c r="P24" s="239">
        <f ca="1">MAX($N$20:N24)</f>
        <v>102.83022844209809</v>
      </c>
      <c r="Q24" s="239">
        <f t="shared" ca="1" si="9"/>
        <v>-1.2252054056541853E-2</v>
      </c>
      <c r="T24" s="237">
        <f t="shared" ca="1" si="3"/>
        <v>11.452522899873474</v>
      </c>
      <c r="U24" s="239">
        <f t="shared" ca="1" si="4"/>
        <v>11.060344316687498</v>
      </c>
    </row>
    <row r="25" spans="1:21">
      <c r="A25" s="236">
        <f>IF('monthly price-series'!A12&lt;&gt;"",'monthly price-series'!A12,"")</f>
        <v>35976</v>
      </c>
      <c r="B25" s="244">
        <f ca="1">IF(A25&lt;&gt;"",'monthly price-series'!C12)</f>
        <v>101.91268474685775</v>
      </c>
      <c r="C25" s="244">
        <f t="shared" ca="1" si="5"/>
        <v>-4.8881449982711509E-4</v>
      </c>
      <c r="D25" s="237">
        <f ca="1">IF(A25&lt;&gt;"",OFFSET('monthly price-series'!A12,0,'Optie Berekening'!$D$3-1),"")</f>
        <v>115.84054809124994</v>
      </c>
      <c r="E25" s="238">
        <f>IF((A25-E24)&lt;'MVA - total'!$L$59*365,'Optie Berekening'!E24,'Optie Berekening'!A25)</f>
        <v>35825</v>
      </c>
      <c r="F25" s="238">
        <f>IF($E25&lt;&gt;$E24,E25+'MVA - total'!$L$58*365,'Optie Berekening'!F24)</f>
        <v>37650</v>
      </c>
      <c r="G25" s="237">
        <f t="shared" ca="1" si="0"/>
        <v>0.10119574942943081</v>
      </c>
      <c r="H25" s="240">
        <f ca="1">IF($E25&lt;&gt;$E24,ROUND(D25,0)*'MVA - total'!$L$60,'Optie Berekening'!H24)</f>
        <v>99</v>
      </c>
      <c r="I25">
        <f ca="1">GBlackScholesNGreeks("p","p",D25,H25,(F25-A25)/365,'MVA - total'!$L$63,'MVA - total'!$L$63-'MVA - total'!$L$62,'MVA - total'!$L$61)</f>
        <v>12.516623937330188</v>
      </c>
      <c r="J25" s="237">
        <f t="shared" ca="1" si="1"/>
        <v>-17.354453327976948</v>
      </c>
      <c r="K25" s="237">
        <f t="shared" ca="1" si="6"/>
        <v>-4.8378293906467604</v>
      </c>
      <c r="L25" s="237">
        <f t="shared" ca="1" si="7"/>
        <v>-0.4895677707982255</v>
      </c>
      <c r="N25" s="239">
        <f t="shared" ca="1" si="2"/>
        <v>101.42311697605952</v>
      </c>
      <c r="O25" s="239">
        <f t="shared" ca="1" si="8"/>
        <v>-1.449536729738296E-3</v>
      </c>
      <c r="P25" s="239">
        <f ca="1">MAX($N$20:N25)</f>
        <v>102.83022844209809</v>
      </c>
      <c r="Q25" s="239">
        <f t="shared" ca="1" si="9"/>
        <v>-1.3683830983910452E-2</v>
      </c>
      <c r="T25" s="237">
        <f t="shared" ca="1" si="3"/>
        <v>11.722571078410059</v>
      </c>
      <c r="U25" s="239">
        <f t="shared" ca="1" si="4"/>
        <v>11.233003307611833</v>
      </c>
    </row>
    <row r="26" spans="1:21">
      <c r="A26" s="236">
        <f>IF('monthly price-series'!A13&lt;&gt;"",'monthly price-series'!A13,"")</f>
        <v>36007</v>
      </c>
      <c r="B26" s="244">
        <f ca="1">IF(A26&lt;&gt;"",'monthly price-series'!C13)</f>
        <v>102.12946219175747</v>
      </c>
      <c r="C26" s="244">
        <f t="shared" ca="1" si="5"/>
        <v>2.1270899244600966E-3</v>
      </c>
      <c r="D26" s="237">
        <f ca="1">IF(A26&lt;&gt;"",OFFSET('monthly price-series'!A13,0,'Optie Berekening'!$D$3-1),"")</f>
        <v>114.34579205261036</v>
      </c>
      <c r="E26" s="238">
        <f>IF((A26-E25)&lt;'MVA - total'!$L$59*365,'Optie Berekening'!E25,'Optie Berekening'!A26)</f>
        <v>35825</v>
      </c>
      <c r="F26" s="238">
        <f>IF($E26&lt;&gt;$E25,E26+'MVA - total'!$L$58*365,'Optie Berekening'!F25)</f>
        <v>37650</v>
      </c>
      <c r="G26" s="237">
        <f t="shared" ca="1" si="0"/>
        <v>0.10119574942943081</v>
      </c>
      <c r="H26" s="240">
        <f ca="1">IF($E26&lt;&gt;$E25,ROUND(D26,0)*'MVA - total'!$L$60,'Optie Berekening'!H25)</f>
        <v>99</v>
      </c>
      <c r="I26">
        <f ca="1">GBlackScholesNGreeks("p","p",D26,H26,(F26-A26)/365,'MVA - total'!$L$63,'MVA - total'!$L$63-'MVA - total'!$L$62,'MVA - total'!$L$61)</f>
        <v>12.786970213791191</v>
      </c>
      <c r="J26" s="237">
        <f t="shared" ca="1" si="1"/>
        <v>-17.354453327976948</v>
      </c>
      <c r="K26" s="237">
        <f t="shared" ca="1" si="6"/>
        <v>-4.567483114185757</v>
      </c>
      <c r="L26" s="237">
        <f t="shared" ca="1" si="7"/>
        <v>-0.46220987674629821</v>
      </c>
      <c r="N26" s="239">
        <f t="shared" ca="1" si="2"/>
        <v>101.66725231501117</v>
      </c>
      <c r="O26" s="239">
        <f t="shared" ca="1" si="8"/>
        <v>2.4070975752922071E-3</v>
      </c>
      <c r="P26" s="239">
        <f ca="1">MAX($N$20:N26)</f>
        <v>102.83022844209809</v>
      </c>
      <c r="Q26" s="239">
        <f t="shared" ca="1" si="9"/>
        <v>-1.1309671725000326E-2</v>
      </c>
      <c r="T26" s="237">
        <f t="shared" ca="1" si="3"/>
        <v>11.57130812086576</v>
      </c>
      <c r="U26" s="239">
        <f t="shared" ca="1" si="4"/>
        <v>11.109098244119462</v>
      </c>
    </row>
    <row r="27" spans="1:21">
      <c r="A27" s="236">
        <f>IF('monthly price-series'!A14&lt;&gt;"",'monthly price-series'!A14,"")</f>
        <v>36038</v>
      </c>
      <c r="B27" s="244">
        <f ca="1">IF(A27&lt;&gt;"",'monthly price-series'!C14)</f>
        <v>94.965887576718217</v>
      </c>
      <c r="C27" s="244">
        <f t="shared" ca="1" si="5"/>
        <v>-7.014209672022928E-2</v>
      </c>
      <c r="D27" s="237">
        <f ca="1">IF(A27&lt;&gt;"",OFFSET('monthly price-series'!A14,0,'Optie Berekening'!$D$3-1),"")</f>
        <v>98.462289843586177</v>
      </c>
      <c r="E27" s="238">
        <f>IF((A27-E26)&lt;'MVA - total'!$L$59*365,'Optie Berekening'!E26,'Optie Berekening'!A27)</f>
        <v>35825</v>
      </c>
      <c r="F27" s="238">
        <f>IF($E27&lt;&gt;$E26,E27+'MVA - total'!$L$58*365,'Optie Berekening'!F26)</f>
        <v>37650</v>
      </c>
      <c r="G27" s="237">
        <f t="shared" ca="1" si="0"/>
        <v>0.10119574942943081</v>
      </c>
      <c r="H27" s="240">
        <f ca="1">IF($E27&lt;&gt;$E26,ROUND(D27,0)*'MVA - total'!$L$60,'Optie Berekening'!H26)</f>
        <v>99</v>
      </c>
      <c r="I27">
        <f ca="1">GBlackScholesNGreeks("p","p",D27,H27,(F27-A27)/365,'MVA - total'!$L$63,'MVA - total'!$L$63-'MVA - total'!$L$62,'MVA - total'!$L$61)</f>
        <v>18.227637366285808</v>
      </c>
      <c r="J27" s="237">
        <f t="shared" ca="1" si="1"/>
        <v>-17.354453327976948</v>
      </c>
      <c r="K27" s="237">
        <f t="shared" ca="1" si="6"/>
        <v>0.87318403830886027</v>
      </c>
      <c r="L27" s="237">
        <f t="shared" ca="1" si="7"/>
        <v>8.8362513146481941E-2</v>
      </c>
      <c r="N27" s="239">
        <f t="shared" ca="1" si="2"/>
        <v>95.054250089864695</v>
      </c>
      <c r="O27" s="239">
        <f t="shared" ca="1" si="8"/>
        <v>-6.5045548832739178E-2</v>
      </c>
      <c r="P27" s="239">
        <f ca="1">MAX($N$20:N27)</f>
        <v>102.83022844209809</v>
      </c>
      <c r="Q27" s="239">
        <f t="shared" ca="1" si="9"/>
        <v>-7.5619576753268747E-2</v>
      </c>
      <c r="T27" s="237">
        <f t="shared" ca="1" si="3"/>
        <v>9.9639652112595378</v>
      </c>
      <c r="U27" s="239">
        <f t="shared" ca="1" si="4"/>
        <v>10.05232772440602</v>
      </c>
    </row>
    <row r="28" spans="1:21">
      <c r="A28" s="236">
        <f>IF('monthly price-series'!A15&lt;&gt;"",'monthly price-series'!A15,"")</f>
        <v>36068</v>
      </c>
      <c r="B28" s="244">
        <f ca="1">IF(A28&lt;&gt;"",'monthly price-series'!C15)</f>
        <v>95.760831656189538</v>
      </c>
      <c r="C28" s="244">
        <f t="shared" ca="1" si="5"/>
        <v>8.3708382004972614E-3</v>
      </c>
      <c r="D28" s="237">
        <f ca="1">IF(A28&lt;&gt;"",OFFSET('monthly price-series'!A15,0,'Optie Berekening'!$D$3-1),"")</f>
        <v>97.530399325716488</v>
      </c>
      <c r="E28" s="238">
        <f>IF((A28-E27)&lt;'MVA - total'!$L$59*365,'Optie Berekening'!E27,'Optie Berekening'!A28)</f>
        <v>35825</v>
      </c>
      <c r="F28" s="238">
        <f>IF($E28&lt;&gt;$E27,E28+'MVA - total'!$L$58*365,'Optie Berekening'!F27)</f>
        <v>37650</v>
      </c>
      <c r="G28" s="237">
        <f t="shared" ca="1" si="0"/>
        <v>0.10119574942943081</v>
      </c>
      <c r="H28" s="240">
        <f ca="1">IF($E28&lt;&gt;$E27,ROUND(D28,0)*'MVA - total'!$L$60,'Optie Berekening'!H27)</f>
        <v>99</v>
      </c>
      <c r="I28">
        <f ca="1">GBlackScholesNGreeks("p","p",D28,H28,(F28-A28)/365,'MVA - total'!$L$63,'MVA - total'!$L$63-'MVA - total'!$L$62,'MVA - total'!$L$61)</f>
        <v>18.463433953742019</v>
      </c>
      <c r="J28" s="237">
        <f t="shared" ca="1" si="1"/>
        <v>-17.354453327976948</v>
      </c>
      <c r="K28" s="237">
        <f t="shared" ca="1" si="6"/>
        <v>1.1089806257650707</v>
      </c>
      <c r="L28" s="237">
        <f t="shared" ca="1" si="7"/>
        <v>0.11222412552701548</v>
      </c>
      <c r="N28" s="239">
        <f t="shared" ca="1" si="2"/>
        <v>95.873055781716559</v>
      </c>
      <c r="O28" s="239">
        <f t="shared" ca="1" si="8"/>
        <v>8.6140881767807504E-3</v>
      </c>
      <c r="P28" s="239">
        <f ca="1">MAX($N$20:N28)</f>
        <v>102.83022844209809</v>
      </c>
      <c r="Q28" s="239">
        <f t="shared" ca="1" si="9"/>
        <v>-6.7656882278531491E-2</v>
      </c>
      <c r="T28" s="237">
        <f t="shared" ca="1" si="3"/>
        <v>9.8696618519175328</v>
      </c>
      <c r="U28" s="239">
        <f t="shared" ca="1" si="4"/>
        <v>9.9818859774445485</v>
      </c>
    </row>
    <row r="29" spans="1:21">
      <c r="A29" s="236">
        <f>IF('monthly price-series'!A16&lt;&gt;"",'monthly price-series'!A16,"")</f>
        <v>36098</v>
      </c>
      <c r="B29" s="244">
        <f ca="1">IF(A29&lt;&gt;"",'monthly price-series'!C16)</f>
        <v>97.838316224554518</v>
      </c>
      <c r="C29" s="244">
        <f t="shared" ca="1" si="5"/>
        <v>2.1694512593873248E-2</v>
      </c>
      <c r="D29" s="237">
        <f ca="1">IF(A29&lt;&gt;"",OFFSET('monthly price-series'!A16,0,'Optie Berekening'!$D$3-1),"")</f>
        <v>105.93480851493072</v>
      </c>
      <c r="E29" s="238">
        <f>IF((A29-E28)&lt;'MVA - total'!$L$59*365,'Optie Berekening'!E28,'Optie Berekening'!A29)</f>
        <v>35825</v>
      </c>
      <c r="F29" s="238">
        <f>IF($E29&lt;&gt;$E28,E29+'MVA - total'!$L$58*365,'Optie Berekening'!F28)</f>
        <v>37650</v>
      </c>
      <c r="G29" s="237">
        <f t="shared" ca="1" si="0"/>
        <v>0.10119574942943081</v>
      </c>
      <c r="H29" s="240">
        <f ca="1">IF($E29&lt;&gt;$E28,ROUND(D29,0)*'MVA - total'!$L$60,'Optie Berekening'!H28)</f>
        <v>99</v>
      </c>
      <c r="I29">
        <f ca="1">GBlackScholesNGreeks("p","p",D29,H29,(F29-A29)/365,'MVA - total'!$L$63,'MVA - total'!$L$63-'MVA - total'!$L$62,'MVA - total'!$L$61)</f>
        <v>15.033755415691072</v>
      </c>
      <c r="J29" s="237">
        <f t="shared" ca="1" si="1"/>
        <v>-17.354453327976948</v>
      </c>
      <c r="K29" s="237">
        <f t="shared" ca="1" si="6"/>
        <v>-2.3206979122858762</v>
      </c>
      <c r="L29" s="237">
        <f t="shared" ca="1" si="7"/>
        <v>-0.23484476443308472</v>
      </c>
      <c r="N29" s="239">
        <f t="shared" ca="1" si="2"/>
        <v>97.603471460121426</v>
      </c>
      <c r="O29" s="239">
        <f t="shared" ca="1" si="8"/>
        <v>1.8049030192014235E-2</v>
      </c>
      <c r="P29" s="239">
        <f ca="1">MAX($N$20:N29)</f>
        <v>102.83022844209809</v>
      </c>
      <c r="Q29" s="239">
        <f t="shared" ca="1" si="9"/>
        <v>-5.0828993197460016E-2</v>
      </c>
      <c r="T29" s="237">
        <f t="shared" ca="1" si="3"/>
        <v>10.720152338331664</v>
      </c>
      <c r="U29" s="239">
        <f t="shared" ca="1" si="4"/>
        <v>10.485307573898579</v>
      </c>
    </row>
    <row r="30" spans="1:21">
      <c r="A30" s="236">
        <f>IF('monthly price-series'!A17&lt;&gt;"",'monthly price-series'!A17,"")</f>
        <v>36129</v>
      </c>
      <c r="B30" s="244">
        <f ca="1">IF(A30&lt;&gt;"",'monthly price-series'!C17)</f>
        <v>101.22895356750281</v>
      </c>
      <c r="C30" s="244">
        <f t="shared" ca="1" si="5"/>
        <v>3.4655516098276287E-2</v>
      </c>
      <c r="D30" s="237">
        <f ca="1">IF(A30&lt;&gt;"",OFFSET('monthly price-series'!A17,0,'Optie Berekening'!$D$3-1),"")</f>
        <v>113.22382692214752</v>
      </c>
      <c r="E30" s="238">
        <f>IF((A30-E29)&lt;'MVA - total'!$L$59*365,'Optie Berekening'!E29,'Optie Berekening'!A30)</f>
        <v>35825</v>
      </c>
      <c r="F30" s="238">
        <f>IF($E30&lt;&gt;$E29,E30+'MVA - total'!$L$58*365,'Optie Berekening'!F29)</f>
        <v>37650</v>
      </c>
      <c r="G30" s="237">
        <f t="shared" ca="1" si="0"/>
        <v>0.10119574942943081</v>
      </c>
      <c r="H30" s="240">
        <f ca="1">IF($E30&lt;&gt;$E29,ROUND(D30,0)*'MVA - total'!$L$60,'Optie Berekening'!H29)</f>
        <v>99</v>
      </c>
      <c r="I30">
        <f ca="1">GBlackScholesNGreeks("p","p",D30,H30,(F30-A30)/365,'MVA - total'!$L$63,'MVA - total'!$L$63-'MVA - total'!$L$62,'MVA - total'!$L$61)</f>
        <v>12.445286706267703</v>
      </c>
      <c r="J30" s="237">
        <f t="shared" ca="1" si="1"/>
        <v>-17.354453327976948</v>
      </c>
      <c r="K30" s="237">
        <f t="shared" ca="1" si="6"/>
        <v>-4.9091666217092449</v>
      </c>
      <c r="L30" s="237">
        <f t="shared" ca="1" si="7"/>
        <v>-0.49678679535781411</v>
      </c>
      <c r="N30" s="239">
        <f t="shared" ca="1" si="2"/>
        <v>100.73216677214499</v>
      </c>
      <c r="O30" s="239">
        <f t="shared" ca="1" si="8"/>
        <v>3.2055164280728278E-2</v>
      </c>
      <c r="P30" s="239">
        <f ca="1">MAX($N$20:N30)</f>
        <v>102.83022844209809</v>
      </c>
      <c r="Q30" s="239">
        <f t="shared" ca="1" si="9"/>
        <v>-2.0403160643900339E-2</v>
      </c>
      <c r="T30" s="237">
        <f t="shared" ca="1" si="3"/>
        <v>11.457770018654884</v>
      </c>
      <c r="U30" s="239">
        <f t="shared" ca="1" si="4"/>
        <v>10.96098322329707</v>
      </c>
    </row>
    <row r="31" spans="1:21">
      <c r="A31" s="236">
        <f>IF('monthly price-series'!A18&lt;&gt;"",'monthly price-series'!A18,"")</f>
        <v>36160</v>
      </c>
      <c r="B31" s="244">
        <f ca="1">IF(A31&lt;&gt;"",'monthly price-series'!C18)</f>
        <v>101.86173030923196</v>
      </c>
      <c r="C31" s="244">
        <f t="shared" ca="1" si="5"/>
        <v>6.2509461910735748E-3</v>
      </c>
      <c r="D31" s="237">
        <f ca="1">IF(A31&lt;&gt;"",OFFSET('monthly price-series'!A18,0,'Optie Berekening'!$D$3-1),"")</f>
        <v>118.20724845026609</v>
      </c>
      <c r="E31" s="238">
        <f>IF((A31-E30)&lt;'MVA - total'!$L$59*365,'Optie Berekening'!E30,'Optie Berekening'!A31)</f>
        <v>35825</v>
      </c>
      <c r="F31" s="238">
        <f>IF($E31&lt;&gt;$E30,E31+'MVA - total'!$L$58*365,'Optie Berekening'!F30)</f>
        <v>37650</v>
      </c>
      <c r="G31" s="237">
        <f t="shared" ca="1" si="0"/>
        <v>0.10119574942943081</v>
      </c>
      <c r="H31" s="240">
        <f ca="1">IF($E31&lt;&gt;$E30,ROUND(D31,0)*'MVA - total'!$L$60,'Optie Berekening'!H30)</f>
        <v>99</v>
      </c>
      <c r="I31">
        <f ca="1">GBlackScholesNGreeks("p","p",D31,H31,(F31-A31)/365,'MVA - total'!$L$63,'MVA - total'!$L$63-'MVA - total'!$L$62,'MVA - total'!$L$61)</f>
        <v>10.825698878656238</v>
      </c>
      <c r="J31" s="237">
        <f t="shared" ca="1" si="1"/>
        <v>-17.354453327976948</v>
      </c>
      <c r="K31" s="237">
        <f t="shared" ca="1" si="6"/>
        <v>-6.5287544493207097</v>
      </c>
      <c r="L31" s="237">
        <f t="shared" ca="1" si="7"/>
        <v>-0.66068219933974004</v>
      </c>
      <c r="N31" s="239">
        <f t="shared" ca="1" si="2"/>
        <v>101.20104810989221</v>
      </c>
      <c r="O31" s="239">
        <f t="shared" ca="1" si="8"/>
        <v>4.654732969338625E-3</v>
      </c>
      <c r="P31" s="239">
        <f ca="1">MAX($N$20:N31)</f>
        <v>102.83022844209809</v>
      </c>
      <c r="Q31" s="239">
        <f t="shared" ca="1" si="9"/>
        <v>-1.5843398939089589E-2</v>
      </c>
      <c r="T31" s="237">
        <f t="shared" ca="1" si="3"/>
        <v>11.962071094915601</v>
      </c>
      <c r="U31" s="239">
        <f t="shared" ca="1" si="4"/>
        <v>11.30138889557586</v>
      </c>
    </row>
    <row r="32" spans="1:21">
      <c r="A32" s="236">
        <f>IF('monthly price-series'!A19&lt;&gt;"",'monthly price-series'!A19,"")</f>
        <v>36189</v>
      </c>
      <c r="B32" s="244">
        <f ca="1">IF(A32&lt;&gt;"",'monthly price-series'!C19)</f>
        <v>102.95319866620969</v>
      </c>
      <c r="C32" s="244">
        <f t="shared" ca="1" si="5"/>
        <v>1.0715195526958429E-2</v>
      </c>
      <c r="D32" s="237">
        <f ca="1">IF(A32&lt;&gt;"",OFFSET('monthly price-series'!A19,0,'Optie Berekening'!$D$3-1),"")</f>
        <v>122.02288033116042</v>
      </c>
      <c r="E32" s="238">
        <f>IF((A32-E31)&lt;'MVA - total'!$L$59*365,'Optie Berekening'!E31,'Optie Berekening'!A32)</f>
        <v>35825</v>
      </c>
      <c r="F32" s="238">
        <f>IF($E32&lt;&gt;$E31,E32+'MVA - total'!$L$58*365,'Optie Berekening'!F31)</f>
        <v>37650</v>
      </c>
      <c r="G32" s="237">
        <f t="shared" ca="1" si="0"/>
        <v>0.10119574942943081</v>
      </c>
      <c r="H32" s="240">
        <f ca="1">IF($E32&lt;&gt;$E31,ROUND(D32,0)*'MVA - total'!$L$60,'Optie Berekening'!H31)</f>
        <v>99</v>
      </c>
      <c r="I32">
        <f ca="1">GBlackScholesNGreeks("p","p",D32,H32,(F32-A32)/365,'MVA - total'!$L$63,'MVA - total'!$L$63-'MVA - total'!$L$62,'MVA - total'!$L$61)</f>
        <v>9.6623040209127105</v>
      </c>
      <c r="J32" s="237">
        <f t="shared" ca="1" si="1"/>
        <v>-17.354453327976948</v>
      </c>
      <c r="K32" s="237">
        <f t="shared" ca="1" si="6"/>
        <v>-7.6921493070642377</v>
      </c>
      <c r="L32" s="237">
        <f t="shared" ca="1" si="7"/>
        <v>-0.77841281385144245</v>
      </c>
      <c r="N32" s="239">
        <f t="shared" ca="1" si="2"/>
        <v>102.17478585235824</v>
      </c>
      <c r="O32" s="239">
        <f t="shared" ca="1" si="8"/>
        <v>9.6218147998691234E-3</v>
      </c>
      <c r="P32" s="239">
        <f ca="1">MAX($N$20:N32)</f>
        <v>102.83022844209809</v>
      </c>
      <c r="Q32" s="239">
        <f t="shared" ca="1" si="9"/>
        <v>-6.3740263896128278E-3</v>
      </c>
      <c r="T32" s="237">
        <f t="shared" ca="1" si="3"/>
        <v>12.348196822649532</v>
      </c>
      <c r="U32" s="239">
        <f t="shared" ca="1" si="4"/>
        <v>11.56978400879809</v>
      </c>
    </row>
    <row r="33" spans="1:21">
      <c r="A33" s="236">
        <f>IF('monthly price-series'!A20&lt;&gt;"",'monthly price-series'!A20,"")</f>
        <v>36217</v>
      </c>
      <c r="B33" s="244">
        <f ca="1">IF(A33&lt;&gt;"",'monthly price-series'!C20)</f>
        <v>103.65873201006981</v>
      </c>
      <c r="C33" s="244">
        <f t="shared" ca="1" si="5"/>
        <v>6.8529521471943217E-3</v>
      </c>
      <c r="D33" s="237">
        <f ca="1">IF(A33&lt;&gt;"",OFFSET('monthly price-series'!A20,0,'Optie Berekening'!$D$3-1),"")</f>
        <v>120.10498172088106</v>
      </c>
      <c r="E33" s="238">
        <f>IF((A33-E32)&lt;'MVA - total'!$L$59*365,'Optie Berekening'!E32,'Optie Berekening'!A33)</f>
        <v>35825</v>
      </c>
      <c r="F33" s="238">
        <f>IF($E33&lt;&gt;$E32,E33+'MVA - total'!$L$58*365,'Optie Berekening'!F32)</f>
        <v>37650</v>
      </c>
      <c r="G33" s="237">
        <f t="shared" ca="1" si="0"/>
        <v>0.10119574942943081</v>
      </c>
      <c r="H33" s="240">
        <f ca="1">IF($E33&lt;&gt;$E32,ROUND(D33,0)*'MVA - total'!$L$60,'Optie Berekening'!H32)</f>
        <v>99</v>
      </c>
      <c r="I33">
        <f ca="1">GBlackScholesNGreeks("p","p",D33,H33,(F33-A33)/365,'MVA - total'!$L$63,'MVA - total'!$L$63-'MVA - total'!$L$62,'MVA - total'!$L$61)</f>
        <v>9.9878198519162247</v>
      </c>
      <c r="J33" s="237">
        <f t="shared" ca="1" si="1"/>
        <v>-17.354453327976948</v>
      </c>
      <c r="K33" s="237">
        <f t="shared" ca="1" si="6"/>
        <v>-7.3666334760607235</v>
      </c>
      <c r="L33" s="237">
        <f t="shared" ca="1" si="7"/>
        <v>-0.7454719953818979</v>
      </c>
      <c r="N33" s="239">
        <f t="shared" ca="1" si="2"/>
        <v>102.91326001468792</v>
      </c>
      <c r="O33" s="239">
        <f t="shared" ca="1" si="8"/>
        <v>7.2275577205199119E-3</v>
      </c>
      <c r="P33" s="239">
        <f ca="1">MAX($N$20:N33)</f>
        <v>102.91326001468792</v>
      </c>
      <c r="Q33" s="239">
        <f t="shared" ca="1" si="9"/>
        <v>0</v>
      </c>
      <c r="T33" s="237">
        <f t="shared" ca="1" si="3"/>
        <v>12.154113635452648</v>
      </c>
      <c r="U33" s="239">
        <f t="shared" ca="1" si="4"/>
        <v>11.40864164007075</v>
      </c>
    </row>
    <row r="34" spans="1:21">
      <c r="A34" s="236">
        <f>IF('monthly price-series'!A21&lt;&gt;"",'monthly price-series'!A21,"")</f>
        <v>36250</v>
      </c>
      <c r="B34" s="244">
        <f ca="1">IF(A34&lt;&gt;"",'monthly price-series'!C21)</f>
        <v>106.55597702792163</v>
      </c>
      <c r="C34" s="244">
        <f t="shared" ca="1" si="5"/>
        <v>2.7949840420297311E-2</v>
      </c>
      <c r="D34" s="237">
        <f ca="1">IF(A34&lt;&gt;"",OFFSET('monthly price-series'!A21,0,'Optie Berekening'!$D$3-1),"")</f>
        <v>126.23232788478074</v>
      </c>
      <c r="E34" s="238">
        <f>IF((A34-E33)&lt;'MVA - total'!$L$59*365,'Optie Berekening'!E33,'Optie Berekening'!A34)</f>
        <v>35825</v>
      </c>
      <c r="F34" s="238">
        <f>IF($E34&lt;&gt;$E33,E34+'MVA - total'!$L$58*365,'Optie Berekening'!F33)</f>
        <v>37650</v>
      </c>
      <c r="G34" s="237">
        <f t="shared" ca="1" si="0"/>
        <v>0.10119574942943081</v>
      </c>
      <c r="H34" s="240">
        <f ca="1">IF($E34&lt;&gt;$E33,ROUND(D34,0)*'MVA - total'!$L$60,'Optie Berekening'!H33)</f>
        <v>99</v>
      </c>
      <c r="I34">
        <f ca="1">GBlackScholesNGreeks("p","p",D34,H34,(F34-A34)/365,'MVA - total'!$L$63,'MVA - total'!$L$63-'MVA - total'!$L$62,'MVA - total'!$L$61)</f>
        <v>8.3156764812517334</v>
      </c>
      <c r="J34" s="237">
        <f t="shared" ca="1" si="1"/>
        <v>-17.354453327976948</v>
      </c>
      <c r="K34" s="237">
        <f t="shared" ca="1" si="6"/>
        <v>-9.0387768467252148</v>
      </c>
      <c r="L34" s="237">
        <f t="shared" ca="1" si="7"/>
        <v>-0.91468579692974561</v>
      </c>
      <c r="N34" s="239">
        <f t="shared" ca="1" si="2"/>
        <v>105.64129123099188</v>
      </c>
      <c r="O34" s="239">
        <f t="shared" ca="1" si="8"/>
        <v>2.6508063352716771E-2</v>
      </c>
      <c r="P34" s="239">
        <f ca="1">MAX($N$20:N34)</f>
        <v>105.64129123099188</v>
      </c>
      <c r="Q34" s="239">
        <f t="shared" ca="1" si="9"/>
        <v>0</v>
      </c>
      <c r="T34" s="237">
        <f t="shared" ca="1" si="3"/>
        <v>12.774175022522025</v>
      </c>
      <c r="U34" s="239">
        <f t="shared" ca="1" si="4"/>
        <v>11.859489225592279</v>
      </c>
    </row>
    <row r="35" spans="1:21">
      <c r="A35" s="236">
        <f>IF('monthly price-series'!A22&lt;&gt;"",'monthly price-series'!A22,"")</f>
        <v>36280</v>
      </c>
      <c r="B35" s="244">
        <f ca="1">IF(A35&lt;&gt;"",'monthly price-series'!C22)</f>
        <v>109.50873046132313</v>
      </c>
      <c r="C35" s="244">
        <f t="shared" ca="1" si="5"/>
        <v>2.7710819381138667E-2</v>
      </c>
      <c r="D35" s="237">
        <f ca="1">IF(A35&lt;&gt;"",OFFSET('monthly price-series'!A22,0,'Optie Berekening'!$D$3-1),"")</f>
        <v>133.51804966663354</v>
      </c>
      <c r="E35" s="238">
        <f>IF((A35-E34)&lt;'MVA - total'!$L$59*365,'Optie Berekening'!E34,'Optie Berekening'!A35)</f>
        <v>35825</v>
      </c>
      <c r="F35" s="238">
        <f>IF($E35&lt;&gt;$E34,E35+'MVA - total'!$L$58*365,'Optie Berekening'!F34)</f>
        <v>37650</v>
      </c>
      <c r="G35" s="237">
        <f t="shared" ca="1" si="0"/>
        <v>0.10119574942943081</v>
      </c>
      <c r="H35" s="240">
        <f ca="1">IF($E35&lt;&gt;$E34,ROUND(D35,0)*'MVA - total'!$L$60,'Optie Berekening'!H34)</f>
        <v>99</v>
      </c>
      <c r="I35">
        <f ca="1">GBlackScholesNGreeks("p","p",D35,H35,(F35-A35)/365,'MVA - total'!$L$63,'MVA - total'!$L$63-'MVA - total'!$L$62,'MVA - total'!$L$61)</f>
        <v>6.6649226904041612</v>
      </c>
      <c r="J35" s="237">
        <f t="shared" ca="1" si="1"/>
        <v>-17.354453327976948</v>
      </c>
      <c r="K35" s="237">
        <f t="shared" ca="1" si="6"/>
        <v>-10.689530637572787</v>
      </c>
      <c r="L35" s="237">
        <f t="shared" ca="1" si="7"/>
        <v>-1.0817350639180396</v>
      </c>
      <c r="N35" s="239">
        <f t="shared" ca="1" si="2"/>
        <v>108.42699539740508</v>
      </c>
      <c r="O35" s="239">
        <f t="shared" ca="1" si="8"/>
        <v>2.6369463435675592E-2</v>
      </c>
      <c r="P35" s="239">
        <f ca="1">MAX($N$20:N35)</f>
        <v>108.42699539740508</v>
      </c>
      <c r="Q35" s="239">
        <f t="shared" ca="1" si="9"/>
        <v>0</v>
      </c>
      <c r="T35" s="237">
        <f t="shared" ca="1" si="3"/>
        <v>13.511459098370945</v>
      </c>
      <c r="U35" s="239">
        <f t="shared" ca="1" si="4"/>
        <v>12.429724034452907</v>
      </c>
    </row>
    <row r="36" spans="1:21">
      <c r="A36" s="236">
        <f>IF('monthly price-series'!A23&lt;&gt;"",'monthly price-series'!A23,"")</f>
        <v>36311</v>
      </c>
      <c r="B36" s="244">
        <f ca="1">IF(A36&lt;&gt;"",'monthly price-series'!C23)</f>
        <v>108.97088758688437</v>
      </c>
      <c r="C36" s="244">
        <f t="shared" ca="1" si="5"/>
        <v>-4.911415484162792E-3</v>
      </c>
      <c r="D36" s="237">
        <f ca="1">IF(A36&lt;&gt;"",OFFSET('monthly price-series'!A23,0,'Optie Berekening'!$D$3-1),"")</f>
        <v>129.8879514061498</v>
      </c>
      <c r="E36" s="238">
        <f>IF((A36-E35)&lt;'MVA - total'!$L$59*365,'Optie Berekening'!E35,'Optie Berekening'!A36)</f>
        <v>35825</v>
      </c>
      <c r="F36" s="238">
        <f>IF($E36&lt;&gt;$E35,E36+'MVA - total'!$L$58*365,'Optie Berekening'!F35)</f>
        <v>37650</v>
      </c>
      <c r="G36" s="237">
        <f t="shared" ca="1" si="0"/>
        <v>0.10119574942943081</v>
      </c>
      <c r="H36" s="240">
        <f ca="1">IF($E36&lt;&gt;$E35,ROUND(D36,0)*'MVA - total'!$L$60,'Optie Berekening'!H35)</f>
        <v>99</v>
      </c>
      <c r="I36">
        <f ca="1">GBlackScholesNGreeks("p","p",D36,H36,(F36-A36)/365,'MVA - total'!$L$63,'MVA - total'!$L$63-'MVA - total'!$L$62,'MVA - total'!$L$61)</f>
        <v>7.1888386071837607</v>
      </c>
      <c r="J36" s="237">
        <f t="shared" ca="1" si="1"/>
        <v>-17.354453327976948</v>
      </c>
      <c r="K36" s="237">
        <f t="shared" ca="1" si="6"/>
        <v>-10.165614720793187</v>
      </c>
      <c r="L36" s="237">
        <f t="shared" ca="1" si="7"/>
        <v>-1.0287170000815207</v>
      </c>
      <c r="N36" s="239">
        <f t="shared" ca="1" si="2"/>
        <v>107.94217058680286</v>
      </c>
      <c r="O36" s="239">
        <f t="shared" ca="1" si="8"/>
        <v>-4.4714400581261768E-3</v>
      </c>
      <c r="P36" s="239">
        <f ca="1">MAX($N$20:N36)</f>
        <v>108.42699539740508</v>
      </c>
      <c r="Q36" s="239">
        <f t="shared" ca="1" si="9"/>
        <v>-4.4714400581261768E-3</v>
      </c>
      <c r="T36" s="237">
        <f t="shared" ca="1" si="3"/>
        <v>13.14410858439882</v>
      </c>
      <c r="U36" s="239">
        <f t="shared" ca="1" si="4"/>
        <v>12.115391584317299</v>
      </c>
    </row>
    <row r="37" spans="1:21">
      <c r="A37" s="236">
        <f>IF('monthly price-series'!A24&lt;&gt;"",'monthly price-series'!A24,"")</f>
        <v>36341</v>
      </c>
      <c r="B37" s="244">
        <f ca="1">IF(A37&lt;&gt;"",'monthly price-series'!C24)</f>
        <v>111.41876008612725</v>
      </c>
      <c r="C37" s="244">
        <f t="shared" ca="1" si="5"/>
        <v>2.2463545571207222E-2</v>
      </c>
      <c r="D37" s="237">
        <f ca="1">IF(A37&lt;&gt;"",OFFSET('monthly price-series'!A24,0,'Optie Berekening'!$D$3-1),"")</f>
        <v>136.58881502793716</v>
      </c>
      <c r="E37" s="238">
        <f>IF((A37-E36)&lt;'MVA - total'!$L$59*365,'Optie Berekening'!E36,'Optie Berekening'!A37)</f>
        <v>35825</v>
      </c>
      <c r="F37" s="238">
        <f>IF($E37&lt;&gt;$E36,E37+'MVA - total'!$L$58*365,'Optie Berekening'!F36)</f>
        <v>37650</v>
      </c>
      <c r="G37" s="237">
        <f t="shared" ca="1" si="0"/>
        <v>0.10119574942943081</v>
      </c>
      <c r="H37" s="240">
        <f ca="1">IF($E37&lt;&gt;$E36,ROUND(D37,0)*'MVA - total'!$L$60,'Optie Berekening'!H36)</f>
        <v>99</v>
      </c>
      <c r="I37">
        <f ca="1">GBlackScholesNGreeks("p","p",D37,H37,(F37-A37)/365,'MVA - total'!$L$63,'MVA - total'!$L$63-'MVA - total'!$L$62,'MVA - total'!$L$61)</f>
        <v>5.7916228787973134</v>
      </c>
      <c r="J37" s="237">
        <f t="shared" ca="1" si="1"/>
        <v>-17.354453327976948</v>
      </c>
      <c r="K37" s="237">
        <f t="shared" ca="1" si="6"/>
        <v>-11.562830449179634</v>
      </c>
      <c r="L37" s="237">
        <f t="shared" ca="1" si="7"/>
        <v>-1.1701092928301751</v>
      </c>
      <c r="N37" s="239">
        <f t="shared" ca="1" si="2"/>
        <v>110.24865079329707</v>
      </c>
      <c r="O37" s="239">
        <f t="shared" ca="1" si="8"/>
        <v>2.1367739725406332E-2</v>
      </c>
      <c r="P37" s="239">
        <f ca="1">MAX($N$20:N37)</f>
        <v>110.24865079329707</v>
      </c>
      <c r="Q37" s="239">
        <f t="shared" ca="1" si="9"/>
        <v>0</v>
      </c>
      <c r="T37" s="237">
        <f t="shared" ca="1" si="3"/>
        <v>13.822207500430002</v>
      </c>
      <c r="U37" s="239">
        <f t="shared" ca="1" si="4"/>
        <v>12.652098207599828</v>
      </c>
    </row>
    <row r="38" spans="1:21">
      <c r="A38" s="236">
        <f>IF('monthly price-series'!A25&lt;&gt;"",'monthly price-series'!A25,"")</f>
        <v>36371</v>
      </c>
      <c r="B38" s="244">
        <f ca="1">IF(A38&lt;&gt;"",'monthly price-series'!C25)</f>
        <v>110.91353962267814</v>
      </c>
      <c r="C38" s="244">
        <f t="shared" ca="1" si="5"/>
        <v>-4.5344290589714722E-3</v>
      </c>
      <c r="D38" s="237">
        <f ca="1">IF(A38&lt;&gt;"",OFFSET('monthly price-series'!A25,0,'Optie Berekening'!$D$3-1),"")</f>
        <v>133.97665938217656</v>
      </c>
      <c r="E38" s="238">
        <f>IF((A38-E37)&lt;'MVA - total'!$L$59*365,'Optie Berekening'!E37,'Optie Berekening'!A38)</f>
        <v>35825</v>
      </c>
      <c r="F38" s="238">
        <f>IF($E38&lt;&gt;$E37,E38+'MVA - total'!$L$58*365,'Optie Berekening'!F37)</f>
        <v>37650</v>
      </c>
      <c r="G38" s="237">
        <f t="shared" ca="1" si="0"/>
        <v>0.10119574942943081</v>
      </c>
      <c r="H38" s="240">
        <f ca="1">IF($E38&lt;&gt;$E37,ROUND(D38,0)*'MVA - total'!$L$60,'Optie Berekening'!H37)</f>
        <v>99</v>
      </c>
      <c r="I38">
        <f ca="1">GBlackScholesNGreeks("p","p",D38,H38,(F38-A38)/365,'MVA - total'!$L$63,'MVA - total'!$L$63-'MVA - total'!$L$62,'MVA - total'!$L$61)</f>
        <v>6.0746561683506073</v>
      </c>
      <c r="J38" s="237">
        <f t="shared" ca="1" si="1"/>
        <v>-17.354453327976948</v>
      </c>
      <c r="K38" s="237">
        <f t="shared" ca="1" si="6"/>
        <v>-11.279797159626341</v>
      </c>
      <c r="L38" s="237">
        <f t="shared" ca="1" si="7"/>
        <v>-1.1414675269803525</v>
      </c>
      <c r="N38" s="239">
        <f t="shared" ca="1" si="2"/>
        <v>109.77207209569779</v>
      </c>
      <c r="O38" s="239">
        <f t="shared" ca="1" si="8"/>
        <v>-4.3227621759544905E-3</v>
      </c>
      <c r="P38" s="239">
        <f ca="1">MAX($N$20:N38)</f>
        <v>110.24865079329707</v>
      </c>
      <c r="Q38" s="239">
        <f t="shared" ca="1" si="9"/>
        <v>-4.3227621759544905E-3</v>
      </c>
      <c r="T38" s="237">
        <f t="shared" ca="1" si="3"/>
        <v>13.55786845223094</v>
      </c>
      <c r="U38" s="239">
        <f t="shared" ca="1" si="4"/>
        <v>12.416400925250587</v>
      </c>
    </row>
    <row r="39" spans="1:21">
      <c r="A39" s="236">
        <f>IF('monthly price-series'!A26&lt;&gt;"",'monthly price-series'!A26,"")</f>
        <v>36403</v>
      </c>
      <c r="B39" s="244">
        <f ca="1">IF(A39&lt;&gt;"",'monthly price-series'!C26)</f>
        <v>111.70307475530514</v>
      </c>
      <c r="C39" s="244">
        <f t="shared" ca="1" si="5"/>
        <v>7.1184738609276228E-3</v>
      </c>
      <c r="D39" s="237">
        <f ca="1">IF(A39&lt;&gt;"",OFFSET('monthly price-series'!A26,0,'Optie Berekening'!$D$3-1),"")</f>
        <v>134.22857329718408</v>
      </c>
      <c r="E39" s="238">
        <f>IF((A39-E38)&lt;'MVA - total'!$L$59*365,'Optie Berekening'!E38,'Optie Berekening'!A39)</f>
        <v>35825</v>
      </c>
      <c r="F39" s="238">
        <f>IF($E39&lt;&gt;$E38,E39+'MVA - total'!$L$58*365,'Optie Berekening'!F38)</f>
        <v>37650</v>
      </c>
      <c r="G39" s="237">
        <f t="shared" ca="1" si="0"/>
        <v>0.10119574942943081</v>
      </c>
      <c r="H39" s="240">
        <f ca="1">IF($E39&lt;&gt;$E38,ROUND(D39,0)*'MVA - total'!$L$60,'Optie Berekening'!H38)</f>
        <v>99</v>
      </c>
      <c r="I39">
        <f ca="1">GBlackScholesNGreeks("p","p",D39,H39,(F39-A39)/365,'MVA - total'!$L$63,'MVA - total'!$L$63-'MVA - total'!$L$62,'MVA - total'!$L$61)</f>
        <v>5.8501174969232039</v>
      </c>
      <c r="J39" s="237">
        <f t="shared" ca="1" si="1"/>
        <v>-17.354453327976948</v>
      </c>
      <c r="K39" s="237">
        <f t="shared" ca="1" si="6"/>
        <v>-11.504335831053744</v>
      </c>
      <c r="L39" s="237">
        <f t="shared" ca="1" si="7"/>
        <v>-1.1641898861113373</v>
      </c>
      <c r="N39" s="239">
        <f t="shared" ca="1" si="2"/>
        <v>110.53888486919381</v>
      </c>
      <c r="O39" s="239">
        <f t="shared" ca="1" si="8"/>
        <v>6.9854996708772774E-3</v>
      </c>
      <c r="P39" s="239">
        <f ca="1">MAX($N$20:N39)</f>
        <v>110.53888486919381</v>
      </c>
      <c r="Q39" s="239">
        <f t="shared" ca="1" si="9"/>
        <v>0</v>
      </c>
      <c r="T39" s="237">
        <f t="shared" ca="1" si="3"/>
        <v>13.583361069651827</v>
      </c>
      <c r="U39" s="239">
        <f t="shared" ca="1" si="4"/>
        <v>12.41917118354049</v>
      </c>
    </row>
    <row r="40" spans="1:21">
      <c r="A40" s="236">
        <f>IF('monthly price-series'!A27&lt;&gt;"",'monthly price-series'!A27,"")</f>
        <v>36433</v>
      </c>
      <c r="B40" s="244">
        <f ca="1">IF(A40&lt;&gt;"",'monthly price-series'!C27)</f>
        <v>112.10850530348172</v>
      </c>
      <c r="C40" s="244">
        <f t="shared" ca="1" si="5"/>
        <v>3.6295379430218155E-3</v>
      </c>
      <c r="D40" s="237">
        <f ca="1">IF(A40&lt;&gt;"",OFFSET('monthly price-series'!A27,0,'Optie Berekening'!$D$3-1),"")</f>
        <v>132.801167570036</v>
      </c>
      <c r="E40" s="238">
        <f>IF((A40-E39)&lt;'MVA - total'!$L$59*365,'Optie Berekening'!E39,'Optie Berekening'!A40)</f>
        <v>35825</v>
      </c>
      <c r="F40" s="238">
        <f>IF($E40&lt;&gt;$E39,E40+'MVA - total'!$L$58*365,'Optie Berekening'!F39)</f>
        <v>37650</v>
      </c>
      <c r="G40" s="237">
        <f t="shared" ca="1" si="0"/>
        <v>0.10119574942943081</v>
      </c>
      <c r="H40" s="240">
        <f ca="1">IF($E40&lt;&gt;$E39,ROUND(D40,0)*'MVA - total'!$L$60,'Optie Berekening'!H39)</f>
        <v>99</v>
      </c>
      <c r="I40">
        <f ca="1">GBlackScholesNGreeks("p","p",D40,H40,(F40-A40)/365,'MVA - total'!$L$63,'MVA - total'!$L$63-'MVA - total'!$L$62,'MVA - total'!$L$61)</f>
        <v>5.9314601916978109</v>
      </c>
      <c r="J40" s="237">
        <f t="shared" ca="1" si="1"/>
        <v>-17.354453327976948</v>
      </c>
      <c r="K40" s="237">
        <f t="shared" ca="1" si="6"/>
        <v>-11.422993136279137</v>
      </c>
      <c r="L40" s="237">
        <f t="shared" ca="1" si="7"/>
        <v>-1.1559583511530116</v>
      </c>
      <c r="N40" s="239">
        <f t="shared" ca="1" si="2"/>
        <v>110.9525469523287</v>
      </c>
      <c r="O40" s="239">
        <f t="shared" ca="1" si="8"/>
        <v>3.7422313751798923E-3</v>
      </c>
      <c r="P40" s="239">
        <f ca="1">MAX($N$20:N40)</f>
        <v>110.9525469523287</v>
      </c>
      <c r="Q40" s="239">
        <f t="shared" ca="1" si="9"/>
        <v>0</v>
      </c>
      <c r="T40" s="237">
        <f t="shared" ca="1" si="3"/>
        <v>13.438913677353217</v>
      </c>
      <c r="U40" s="239">
        <f t="shared" ca="1" si="4"/>
        <v>12.282955326200206</v>
      </c>
    </row>
    <row r="41" spans="1:21">
      <c r="A41" s="236">
        <f>IF('monthly price-series'!A28&lt;&gt;"",'monthly price-series'!A28,"")</f>
        <v>36462</v>
      </c>
      <c r="B41" s="244">
        <f ca="1">IF(A41&lt;&gt;"",'monthly price-series'!C28)</f>
        <v>113.86252920456603</v>
      </c>
      <c r="C41" s="244">
        <f t="shared" ca="1" si="5"/>
        <v>1.5645770107594461E-2</v>
      </c>
      <c r="D41" s="237">
        <f ca="1">IF(A41&lt;&gt;"",OFFSET('monthly price-series'!A28,0,'Optie Berekening'!$D$3-1),"")</f>
        <v>139.81090390115466</v>
      </c>
      <c r="E41" s="238">
        <f>IF((A41-E40)&lt;'MVA - total'!$L$59*365,'Optie Berekening'!E40,'Optie Berekening'!A41)</f>
        <v>35825</v>
      </c>
      <c r="F41" s="238">
        <f>IF($E41&lt;&gt;$E40,E41+'MVA - total'!$L$58*365,'Optie Berekening'!F40)</f>
        <v>37650</v>
      </c>
      <c r="G41" s="237">
        <f t="shared" ca="1" si="0"/>
        <v>0.10119574942943081</v>
      </c>
      <c r="H41" s="240">
        <f ca="1">IF($E41&lt;&gt;$E40,ROUND(D41,0)*'MVA - total'!$L$60,'Optie Berekening'!H40)</f>
        <v>99</v>
      </c>
      <c r="I41">
        <f ca="1">GBlackScholesNGreeks("p","p",D41,H41,(F41-A41)/365,'MVA - total'!$L$63,'MVA - total'!$L$63-'MVA - total'!$L$62,'MVA - total'!$L$61)</f>
        <v>4.6362750271272182</v>
      </c>
      <c r="J41" s="237">
        <f t="shared" ca="1" si="1"/>
        <v>-17.354453327976948</v>
      </c>
      <c r="K41" s="237">
        <f t="shared" ca="1" si="6"/>
        <v>-12.718178300849729</v>
      </c>
      <c r="L41" s="237">
        <f t="shared" ca="1" si="7"/>
        <v>-1.2870255845316132</v>
      </c>
      <c r="N41" s="239">
        <f t="shared" ca="1" si="2"/>
        <v>112.57550362003441</v>
      </c>
      <c r="O41" s="239">
        <f t="shared" ca="1" si="8"/>
        <v>1.4627484562414047E-2</v>
      </c>
      <c r="P41" s="239">
        <f ca="1">MAX($N$20:N41)</f>
        <v>112.57550362003441</v>
      </c>
      <c r="Q41" s="239">
        <f t="shared" ca="1" si="9"/>
        <v>0</v>
      </c>
      <c r="T41" s="237">
        <f t="shared" ca="1" si="3"/>
        <v>14.148269198683478</v>
      </c>
      <c r="U41" s="239">
        <f t="shared" ca="1" si="4"/>
        <v>12.861243614151864</v>
      </c>
    </row>
    <row r="42" spans="1:21">
      <c r="A42" s="236">
        <f>IF('monthly price-series'!A29&lt;&gt;"",'monthly price-series'!A29,"")</f>
        <v>36494</v>
      </c>
      <c r="B42" s="244">
        <f ca="1">IF(A42&lt;&gt;"",'monthly price-series'!C29)</f>
        <v>116.65108622694032</v>
      </c>
      <c r="C42" s="244">
        <f t="shared" ca="1" si="5"/>
        <v>2.4490559289828837E-2</v>
      </c>
      <c r="D42" s="237">
        <f ca="1">IF(A42&lt;&gt;"",OFFSET('monthly price-series'!A29,0,'Optie Berekening'!$D$3-1),"")</f>
        <v>147.86555043456852</v>
      </c>
      <c r="E42" s="238">
        <f>IF((A42-E41)&lt;'MVA - total'!$L$59*365,'Optie Berekening'!E41,'Optie Berekening'!A42)</f>
        <v>35825</v>
      </c>
      <c r="F42" s="238">
        <f>IF($E42&lt;&gt;$E41,E42+'MVA - total'!$L$58*365,'Optie Berekening'!F41)</f>
        <v>37650</v>
      </c>
      <c r="G42" s="237">
        <f t="shared" ca="1" si="0"/>
        <v>0.10119574942943081</v>
      </c>
      <c r="H42" s="240">
        <f ca="1">IF($E42&lt;&gt;$E41,ROUND(D42,0)*'MVA - total'!$L$60,'Optie Berekening'!H41)</f>
        <v>99</v>
      </c>
      <c r="I42">
        <f ca="1">GBlackScholesNGreeks("p","p",D42,H42,(F42-A42)/365,'MVA - total'!$L$63,'MVA - total'!$L$63-'MVA - total'!$L$62,'MVA - total'!$L$61)</f>
        <v>3.4472814409006656</v>
      </c>
      <c r="J42" s="237">
        <f t="shared" ca="1" si="1"/>
        <v>-17.354453327976948</v>
      </c>
      <c r="K42" s="237">
        <f t="shared" ca="1" si="6"/>
        <v>-13.907171887076281</v>
      </c>
      <c r="L42" s="237">
        <f t="shared" ca="1" si="7"/>
        <v>-1.4073466815565958</v>
      </c>
      <c r="N42" s="239">
        <f t="shared" ca="1" si="2"/>
        <v>115.24373954538373</v>
      </c>
      <c r="O42" s="239">
        <f t="shared" ca="1" si="8"/>
        <v>2.3701745402402722E-2</v>
      </c>
      <c r="P42" s="239">
        <f ca="1">MAX($N$20:N42)</f>
        <v>115.24373954538373</v>
      </c>
      <c r="Q42" s="239">
        <f t="shared" ca="1" si="9"/>
        <v>0</v>
      </c>
      <c r="T42" s="237">
        <f t="shared" ca="1" si="3"/>
        <v>14.96336519102146</v>
      </c>
      <c r="U42" s="239">
        <f t="shared" ca="1" si="4"/>
        <v>13.556018509464863</v>
      </c>
    </row>
    <row r="43" spans="1:21">
      <c r="A43" s="236">
        <f>IF('monthly price-series'!A30&lt;&gt;"",'monthly price-series'!A30,"")</f>
        <v>36525</v>
      </c>
      <c r="B43" s="244">
        <f ca="1">IF(A43&lt;&gt;"",'monthly price-series'!C30)</f>
        <v>120.14842504998107</v>
      </c>
      <c r="C43" s="244">
        <f t="shared" ca="1" si="5"/>
        <v>2.9981193799059939E-2</v>
      </c>
      <c r="D43" s="237">
        <f ca="1">IF(A43&lt;&gt;"",OFFSET('monthly price-series'!A30,0,'Optie Berekening'!$D$3-1),"")</f>
        <v>159.75220898202573</v>
      </c>
      <c r="E43" s="238">
        <f>IF((A43-E42)&lt;'MVA - total'!$L$59*365,'Optie Berekening'!E42,'Optie Berekening'!A43)</f>
        <v>35825</v>
      </c>
      <c r="F43" s="238">
        <f>IF($E43&lt;&gt;$E42,E43+'MVA - total'!$L$58*365,'Optie Berekening'!F42)</f>
        <v>37650</v>
      </c>
      <c r="G43" s="237">
        <f t="shared" ca="1" si="0"/>
        <v>0.10119574942943081</v>
      </c>
      <c r="H43" s="240">
        <f ca="1">IF($E43&lt;&gt;$E42,ROUND(D43,0)*'MVA - total'!$L$60,'Optie Berekening'!H42)</f>
        <v>99</v>
      </c>
      <c r="I43">
        <f ca="1">GBlackScholesNGreeks("p","p",D43,H43,(F43-A43)/365,'MVA - total'!$L$63,'MVA - total'!$L$63-'MVA - total'!$L$62,'MVA - total'!$L$61)</f>
        <v>2.2226088053263706</v>
      </c>
      <c r="J43" s="237">
        <f t="shared" ca="1" si="1"/>
        <v>-17.354453327976948</v>
      </c>
      <c r="K43" s="237">
        <f t="shared" ca="1" si="6"/>
        <v>-15.131844522650576</v>
      </c>
      <c r="L43" s="237">
        <f t="shared" ca="1" si="7"/>
        <v>-1.5312783467192528</v>
      </c>
      <c r="N43" s="239">
        <f t="shared" ca="1" si="2"/>
        <v>118.61714670326182</v>
      </c>
      <c r="O43" s="239">
        <f t="shared" ca="1" si="8"/>
        <v>2.9271934173479522E-2</v>
      </c>
      <c r="P43" s="239">
        <f ca="1">MAX($N$20:N43)</f>
        <v>118.61714670326182</v>
      </c>
      <c r="Q43" s="239">
        <f t="shared" ca="1" si="9"/>
        <v>0</v>
      </c>
      <c r="T43" s="237">
        <f t="shared" ca="1" si="3"/>
        <v>16.166244510943141</v>
      </c>
      <c r="U43" s="239">
        <f t="shared" ca="1" si="4"/>
        <v>14.634966164223888</v>
      </c>
    </row>
    <row r="44" spans="1:21">
      <c r="A44" s="236">
        <f>IF('monthly price-series'!A31&lt;&gt;"",'monthly price-series'!A31,"")</f>
        <v>36556</v>
      </c>
      <c r="B44" s="244">
        <f ca="1">IF(A44&lt;&gt;"",'monthly price-series'!C31)</f>
        <v>120.68238789023538</v>
      </c>
      <c r="C44" s="244">
        <f t="shared" ca="1" si="5"/>
        <v>4.4441934218628224E-3</v>
      </c>
      <c r="D44" s="237">
        <f ca="1">IF(A44&lt;&gt;"",OFFSET('monthly price-series'!A31,0,'Optie Berekening'!$D$3-1),"")</f>
        <v>154.68983389044394</v>
      </c>
      <c r="E44" s="238">
        <f>IF((A44-E43)&lt;'MVA - total'!$L$59*365,'Optie Berekening'!E43,'Optie Berekening'!A44)</f>
        <v>36556</v>
      </c>
      <c r="F44" s="238">
        <f>IF($E44&lt;&gt;$E43,E44+'MVA - total'!$L$58*365,'Optie Berekening'!F43)</f>
        <v>38381</v>
      </c>
      <c r="G44" s="237">
        <f t="shared" ca="1" si="0"/>
        <v>0.10119574942943081</v>
      </c>
      <c r="H44" s="240">
        <f ca="1">IF($E44&lt;&gt;$E43,ROUND(D44,0)*'MVA - total'!$L$60,'Optie Berekening'!H43)</f>
        <v>139.5</v>
      </c>
      <c r="I44">
        <f ca="1">GBlackScholesNGreeks("p","p",D44,H44,(F44-A44)/365,'MVA - total'!$L$63,'MVA - total'!$L$63-'MVA - total'!$L$62,'MVA - total'!$L$61)</f>
        <v>21.360951974890973</v>
      </c>
      <c r="J44" s="237">
        <f t="shared" ca="1" si="1"/>
        <v>-21.360951974890973</v>
      </c>
      <c r="K44" s="237">
        <f ca="1">IF($E44&lt;&gt;$E43,(I43+J43),K43+(I44-I43))</f>
        <v>-15.131844522650578</v>
      </c>
      <c r="L44" s="237">
        <f t="shared" ca="1" si="7"/>
        <v>-1.531278346719253</v>
      </c>
      <c r="N44" s="239">
        <f t="shared" ca="1" si="2"/>
        <v>119.15110954351613</v>
      </c>
      <c r="O44" s="239">
        <f t="shared" ca="1" si="8"/>
        <v>4.5015653730913832E-3</v>
      </c>
      <c r="P44" s="239">
        <f ca="1">MAX($N$20:N44)</f>
        <v>119.15110954351613</v>
      </c>
      <c r="Q44" s="239">
        <f t="shared" ca="1" si="9"/>
        <v>0</v>
      </c>
      <c r="T44" s="237">
        <f t="shared" ca="1" si="3"/>
        <v>15.653953669657639</v>
      </c>
      <c r="U44" s="239">
        <f t="shared" ca="1" si="4"/>
        <v>14.122675322938386</v>
      </c>
    </row>
    <row r="45" spans="1:21">
      <c r="A45" s="236">
        <f>IF('monthly price-series'!A32&lt;&gt;"",'monthly price-series'!A32,"")</f>
        <v>36585</v>
      </c>
      <c r="B45" s="244">
        <f ca="1">IF(A45&lt;&gt;"",'monthly price-series'!C32)</f>
        <v>121.59639480794327</v>
      </c>
      <c r="C45" s="244">
        <f t="shared" ca="1" si="5"/>
        <v>7.5736562201537952E-3</v>
      </c>
      <c r="D45" s="237">
        <f ca="1">IF(A45&lt;&gt;"",OFFSET('monthly price-series'!A32,0,'Optie Berekening'!$D$3-1),"")</f>
        <v>159.11146128419867</v>
      </c>
      <c r="E45" s="238">
        <f>IF((A45-E44)&lt;'MVA - total'!$L$59*365,'Optie Berekening'!E44,'Optie Berekening'!A45)</f>
        <v>36556</v>
      </c>
      <c r="F45" s="238">
        <f>IF($E45&lt;&gt;$E44,E45+'MVA - total'!$L$58*365,'Optie Berekening'!F44)</f>
        <v>38381</v>
      </c>
      <c r="G45" s="237">
        <f t="shared" ca="1" si="0"/>
        <v>0.10119574942943081</v>
      </c>
      <c r="H45" s="240">
        <f ca="1">IF($E45&lt;&gt;$E44,ROUND(D45,0)*'MVA - total'!$L$60,'Optie Berekening'!H44)</f>
        <v>139.5</v>
      </c>
      <c r="I45">
        <f ca="1">GBlackScholesNGreeks("p","p",D45,H45,(F45-A45)/365,'MVA - total'!$L$63,'MVA - total'!$L$63-'MVA - total'!$L$62,'MVA - total'!$L$61)</f>
        <v>19.762144817975891</v>
      </c>
      <c r="J45" s="237">
        <f t="shared" ca="1" si="1"/>
        <v>-21.360951974890973</v>
      </c>
      <c r="K45" s="237">
        <f t="shared" ca="1" si="6"/>
        <v>-16.730651679565661</v>
      </c>
      <c r="L45" s="237">
        <f t="shared" ca="1" si="7"/>
        <v>-1.6930708351564123</v>
      </c>
      <c r="N45" s="239">
        <f t="shared" ca="1" si="2"/>
        <v>119.90332397278685</v>
      </c>
      <c r="O45" s="239">
        <f t="shared" ca="1" si="8"/>
        <v>6.3131130893581836E-3</v>
      </c>
      <c r="P45" s="239">
        <f ca="1">MAX($N$20:N45)</f>
        <v>119.90332397278685</v>
      </c>
      <c r="Q45" s="239">
        <f t="shared" ca="1" si="9"/>
        <v>0</v>
      </c>
      <c r="T45" s="237">
        <f t="shared" ca="1" si="3"/>
        <v>16.101403567466349</v>
      </c>
      <c r="U45" s="239">
        <f t="shared" ca="1" si="4"/>
        <v>14.408332732309937</v>
      </c>
    </row>
    <row r="46" spans="1:21">
      <c r="A46" s="236">
        <f>IF('monthly price-series'!A33&lt;&gt;"",'monthly price-series'!A33,"")</f>
        <v>36616</v>
      </c>
      <c r="B46" s="244">
        <f ca="1">IF(A46&lt;&gt;"",'monthly price-series'!C33)</f>
        <v>123.19320658860006</v>
      </c>
      <c r="C46" s="244">
        <f t="shared" ca="1" si="5"/>
        <v>1.31320651667255E-2</v>
      </c>
      <c r="D46" s="237">
        <f ca="1">IF(A46&lt;&gt;"",OFFSET('monthly price-series'!A33,0,'Optie Berekening'!$D$3-1),"")</f>
        <v>168.58572299529922</v>
      </c>
      <c r="E46" s="238">
        <f>IF((A46-E45)&lt;'MVA - total'!$L$59*365,'Optie Berekening'!E45,'Optie Berekening'!A46)</f>
        <v>36556</v>
      </c>
      <c r="F46" s="238">
        <f>IF($E46&lt;&gt;$E45,E46+'MVA - total'!$L$58*365,'Optie Berekening'!F45)</f>
        <v>38381</v>
      </c>
      <c r="G46" s="237">
        <f t="shared" ca="1" si="0"/>
        <v>0.10119574942943081</v>
      </c>
      <c r="H46" s="240">
        <f ca="1">IF($E46&lt;&gt;$E45,ROUND(D46,0)*'MVA - total'!$L$60,'Optie Berekening'!H45)</f>
        <v>139.5</v>
      </c>
      <c r="I46">
        <f ca="1">GBlackScholesNGreeks("p","p",D46,H46,(F46-A46)/365,'MVA - total'!$L$63,'MVA - total'!$L$63-'MVA - total'!$L$62,'MVA - total'!$L$61)</f>
        <v>16.83127132862516</v>
      </c>
      <c r="J46" s="237">
        <f t="shared" ca="1" si="1"/>
        <v>-21.360951974890973</v>
      </c>
      <c r="K46" s="237">
        <f t="shared" ca="1" si="6"/>
        <v>-19.661525168916391</v>
      </c>
      <c r="L46" s="237">
        <f t="shared" ca="1" si="7"/>
        <v>-1.9896627743941104</v>
      </c>
      <c r="N46" s="239">
        <f t="shared" ca="1" si="2"/>
        <v>121.20354381420596</v>
      </c>
      <c r="O46" s="239">
        <f t="shared" ca="1" si="8"/>
        <v>1.0843901556175406E-2</v>
      </c>
      <c r="P46" s="239">
        <f ca="1">MAX($N$20:N46)</f>
        <v>121.20354381420596</v>
      </c>
      <c r="Q46" s="239">
        <f t="shared" ca="1" si="9"/>
        <v>0</v>
      </c>
      <c r="T46" s="237">
        <f t="shared" ca="1" si="3"/>
        <v>17.060158581611731</v>
      </c>
      <c r="U46" s="239">
        <f t="shared" ca="1" si="4"/>
        <v>15.07049580721762</v>
      </c>
    </row>
    <row r="47" spans="1:21">
      <c r="A47" s="236">
        <f>IF('monthly price-series'!A34&lt;&gt;"",'monthly price-series'!A34,"")</f>
        <v>36644</v>
      </c>
      <c r="B47" s="244">
        <f ca="1">IF(A47&lt;&gt;"",'monthly price-series'!C34)</f>
        <v>122.6737089968437</v>
      </c>
      <c r="C47" s="244">
        <f t="shared" ca="1" si="5"/>
        <v>-4.2169337591090456E-3</v>
      </c>
      <c r="D47" s="237">
        <f ca="1">IF(A47&lt;&gt;"",OFFSET('monthly price-series'!A34,0,'Optie Berekening'!$D$3-1),"")</f>
        <v>165.10108857468137</v>
      </c>
      <c r="E47" s="238">
        <f>IF((A47-E46)&lt;'MVA - total'!$L$59*365,'Optie Berekening'!E46,'Optie Berekening'!A47)</f>
        <v>36556</v>
      </c>
      <c r="F47" s="238">
        <f>IF($E47&lt;&gt;$E46,E47+'MVA - total'!$L$58*365,'Optie Berekening'!F46)</f>
        <v>38381</v>
      </c>
      <c r="G47" s="237">
        <f t="shared" ca="1" si="0"/>
        <v>0.10119574942943081</v>
      </c>
      <c r="H47" s="240">
        <f ca="1">IF($E47&lt;&gt;$E46,ROUND(D47,0)*'MVA - total'!$L$60,'Optie Berekening'!H46)</f>
        <v>139.5</v>
      </c>
      <c r="I47">
        <f ca="1">GBlackScholesNGreeks("p","p",D47,H47,(F47-A47)/365,'MVA - total'!$L$63,'MVA - total'!$L$63-'MVA - total'!$L$62,'MVA - total'!$L$61)</f>
        <v>17.577092524439305</v>
      </c>
      <c r="J47" s="237">
        <f t="shared" ca="1" si="1"/>
        <v>-21.360951974890973</v>
      </c>
      <c r="K47" s="237">
        <f t="shared" ca="1" si="6"/>
        <v>-18.915703973102246</v>
      </c>
      <c r="L47" s="237">
        <f t="shared" ca="1" si="7"/>
        <v>-1.9141888395433437</v>
      </c>
      <c r="N47" s="239">
        <f t="shared" ca="1" si="2"/>
        <v>120.75952015730036</v>
      </c>
      <c r="O47" s="239">
        <f t="shared" ca="1" si="8"/>
        <v>-3.6634544084473944E-3</v>
      </c>
      <c r="P47" s="239">
        <f ca="1">MAX($N$20:N47)</f>
        <v>121.20354381420596</v>
      </c>
      <c r="Q47" s="239">
        <f t="shared" ca="1" si="9"/>
        <v>-3.6634544084473944E-3</v>
      </c>
      <c r="T47" s="237">
        <f t="shared" ca="1" si="3"/>
        <v>16.707528389929717</v>
      </c>
      <c r="U47" s="239">
        <f t="shared" ca="1" si="4"/>
        <v>14.793339550386372</v>
      </c>
    </row>
    <row r="48" spans="1:21">
      <c r="A48" s="236">
        <f>IF('monthly price-series'!A35&lt;&gt;"",'monthly price-series'!A35,"")</f>
        <v>36677</v>
      </c>
      <c r="B48" s="244">
        <f ca="1">IF(A48&lt;&gt;"",'monthly price-series'!C35)</f>
        <v>120.65075041185189</v>
      </c>
      <c r="C48" s="244">
        <f t="shared" ca="1" si="5"/>
        <v>-1.6490563475535427E-2</v>
      </c>
      <c r="D48" s="237">
        <f ca="1">IF(A48&lt;&gt;"",OFFSET('monthly price-series'!A35,0,'Optie Berekening'!$D$3-1),"")</f>
        <v>158.85150855403478</v>
      </c>
      <c r="E48" s="238">
        <f>IF((A48-E47)&lt;'MVA - total'!$L$59*365,'Optie Berekening'!E47,'Optie Berekening'!A48)</f>
        <v>36556</v>
      </c>
      <c r="F48" s="238">
        <f>IF($E48&lt;&gt;$E47,E48+'MVA - total'!$L$58*365,'Optie Berekening'!F47)</f>
        <v>38381</v>
      </c>
      <c r="G48" s="237">
        <f t="shared" ca="1" si="0"/>
        <v>0.10119574942943081</v>
      </c>
      <c r="H48" s="240">
        <f ca="1">IF($E48&lt;&gt;$E47,ROUND(D48,0)*'MVA - total'!$L$60,'Optie Berekening'!H47)</f>
        <v>139.5</v>
      </c>
      <c r="I48">
        <f ca="1">GBlackScholesNGreeks("p","p",D48,H48,(F48-A48)/365,'MVA - total'!$L$63,'MVA - total'!$L$63-'MVA - total'!$L$62,'MVA - total'!$L$61)</f>
        <v>19.167478004278362</v>
      </c>
      <c r="J48" s="237">
        <f t="shared" ca="1" si="1"/>
        <v>-21.360951974890973</v>
      </c>
      <c r="K48" s="237">
        <f t="shared" ca="1" si="6"/>
        <v>-17.32531849326319</v>
      </c>
      <c r="L48" s="237">
        <f t="shared" ca="1" si="7"/>
        <v>-1.7532485890293454</v>
      </c>
      <c r="N48" s="239">
        <f t="shared" ca="1" si="2"/>
        <v>118.89750182282255</v>
      </c>
      <c r="O48" s="239">
        <f t="shared" ca="1" si="8"/>
        <v>-1.5419226012593957E-2</v>
      </c>
      <c r="P48" s="239">
        <f ca="1">MAX($N$20:N48)</f>
        <v>121.20354381420596</v>
      </c>
      <c r="Q48" s="239">
        <f t="shared" ca="1" si="9"/>
        <v>-1.9026192789530667E-2</v>
      </c>
      <c r="T48" s="237">
        <f t="shared" ca="1" si="3"/>
        <v>16.075097456121188</v>
      </c>
      <c r="U48" s="239">
        <f t="shared" ca="1" si="4"/>
        <v>14.321848867091843</v>
      </c>
    </row>
    <row r="49" spans="1:21">
      <c r="A49" s="236">
        <f>IF('monthly price-series'!A36&lt;&gt;"",'monthly price-series'!A36,"")</f>
        <v>36707</v>
      </c>
      <c r="B49" s="244">
        <f ca="1">IF(A49&lt;&gt;"",'monthly price-series'!C36)</f>
        <v>121.71325336549233</v>
      </c>
      <c r="C49" s="244">
        <f t="shared" ca="1" si="5"/>
        <v>8.8064346886654252E-3</v>
      </c>
      <c r="D49" s="237">
        <f ca="1">IF(A49&lt;&gt;"",OFFSET('monthly price-series'!A36,0,'Optie Berekening'!$D$3-1),"")</f>
        <v>163.28949643099665</v>
      </c>
      <c r="E49" s="238">
        <f>IF((A49-E48)&lt;'MVA - total'!$L$59*365,'Optie Berekening'!E48,'Optie Berekening'!A49)</f>
        <v>36556</v>
      </c>
      <c r="F49" s="238">
        <f>IF($E49&lt;&gt;$E48,E49+'MVA - total'!$L$58*365,'Optie Berekening'!F48)</f>
        <v>38381</v>
      </c>
      <c r="G49" s="237">
        <f t="shared" ca="1" si="0"/>
        <v>0.10119574942943081</v>
      </c>
      <c r="H49" s="240">
        <f ca="1">IF($E49&lt;&gt;$E48,ROUND(D49,0)*'MVA - total'!$L$60,'Optie Berekening'!H48)</f>
        <v>139.5</v>
      </c>
      <c r="I49">
        <f ca="1">GBlackScholesNGreeks("p","p",D49,H49,(F49-A49)/365,'MVA - total'!$L$63,'MVA - total'!$L$63-'MVA - total'!$L$62,'MVA - total'!$L$61)</f>
        <v>17.619869483791984</v>
      </c>
      <c r="J49" s="237">
        <f t="shared" ca="1" si="1"/>
        <v>-21.360951974890973</v>
      </c>
      <c r="K49" s="237">
        <f t="shared" ca="1" si="6"/>
        <v>-18.872927013749567</v>
      </c>
      <c r="L49" s="237">
        <f t="shared" ca="1" si="7"/>
        <v>-1.9098599930833371</v>
      </c>
      <c r="N49" s="239">
        <f t="shared" ca="1" si="2"/>
        <v>119.803393372409</v>
      </c>
      <c r="O49" s="239">
        <f t="shared" ca="1" si="8"/>
        <v>7.6190965806530479E-3</v>
      </c>
      <c r="P49" s="239">
        <f ca="1">MAX($N$20:N49)</f>
        <v>121.20354381420596</v>
      </c>
      <c r="Q49" s="239">
        <f t="shared" ca="1" si="9"/>
        <v>-1.1552058609303178E-2</v>
      </c>
      <c r="T49" s="237">
        <f t="shared" ca="1" si="3"/>
        <v>16.524202965289074</v>
      </c>
      <c r="U49" s="239">
        <f t="shared" ca="1" si="4"/>
        <v>14.614342972205737</v>
      </c>
    </row>
    <row r="50" spans="1:21">
      <c r="A50" s="236">
        <f>IF('monthly price-series'!A37&lt;&gt;"",'monthly price-series'!A37,"")</f>
        <v>36738</v>
      </c>
      <c r="B50" s="244">
        <f ca="1">IF(A50&lt;&gt;"",'monthly price-series'!C37)</f>
        <v>121.55962814725856</v>
      </c>
      <c r="C50" s="244">
        <f t="shared" ca="1" si="5"/>
        <v>-1.2621897286111468E-3</v>
      </c>
      <c r="D50" s="237">
        <f ca="1">IF(A50&lt;&gt;"",OFFSET('monthly price-series'!A37,0,'Optie Berekening'!$D$3-1),"")</f>
        <v>160.73308236356922</v>
      </c>
      <c r="E50" s="238">
        <f>IF((A50-E49)&lt;'MVA - total'!$L$59*365,'Optie Berekening'!E49,'Optie Berekening'!A50)</f>
        <v>36556</v>
      </c>
      <c r="F50" s="238">
        <f>IF($E50&lt;&gt;$E49,E50+'MVA - total'!$L$58*365,'Optie Berekening'!F49)</f>
        <v>38381</v>
      </c>
      <c r="G50" s="237">
        <f t="shared" ca="1" si="0"/>
        <v>0.10119574942943081</v>
      </c>
      <c r="H50" s="240">
        <f ca="1">IF($E50&lt;&gt;$E49,ROUND(D50,0)*'MVA - total'!$L$60,'Optie Berekening'!H49)</f>
        <v>139.5</v>
      </c>
      <c r="I50">
        <f ca="1">GBlackScholesNGreeks("p","p",D50,H50,(F50-A50)/365,'MVA - total'!$L$63,'MVA - total'!$L$63-'MVA - total'!$L$62,'MVA - total'!$L$61)</f>
        <v>18.134666716932038</v>
      </c>
      <c r="J50" s="237">
        <f t="shared" ca="1" si="1"/>
        <v>-21.360951974890973</v>
      </c>
      <c r="K50" s="237">
        <f t="shared" ca="1" si="6"/>
        <v>-18.358129780609513</v>
      </c>
      <c r="L50" s="237">
        <f t="shared" ca="1" si="7"/>
        <v>-1.8577647012715319</v>
      </c>
      <c r="N50" s="239">
        <f t="shared" ca="1" si="2"/>
        <v>119.70186344598703</v>
      </c>
      <c r="O50" s="239">
        <f t="shared" ca="1" si="8"/>
        <v>-8.4747120731688277E-4</v>
      </c>
      <c r="P50" s="239">
        <f ca="1">MAX($N$20:N50)</f>
        <v>121.20354381420596</v>
      </c>
      <c r="Q50" s="239">
        <f t="shared" ca="1" si="9"/>
        <v>-1.2389739779563438E-2</v>
      </c>
      <c r="T50" s="237">
        <f t="shared" ca="1" si="3"/>
        <v>16.265504727883815</v>
      </c>
      <c r="U50" s="239">
        <f t="shared" ca="1" si="4"/>
        <v>14.407740026612284</v>
      </c>
    </row>
    <row r="51" spans="1:21">
      <c r="A51" s="236">
        <f>IF('monthly price-series'!A38&lt;&gt;"",'monthly price-series'!A38,"")</f>
        <v>36769</v>
      </c>
      <c r="B51" s="244">
        <f ca="1">IF(A51&lt;&gt;"",'monthly price-series'!C38)</f>
        <v>123.58374861860253</v>
      </c>
      <c r="C51" s="244">
        <f t="shared" ca="1" si="5"/>
        <v>1.6651255866725119E-2</v>
      </c>
      <c r="D51" s="237">
        <f ca="1">IF(A51&lt;&gt;"",OFFSET('monthly price-series'!A38,0,'Optie Berekening'!$D$3-1),"")</f>
        <v>171.28008974595704</v>
      </c>
      <c r="E51" s="238">
        <f>IF((A51-E50)&lt;'MVA - total'!$L$59*365,'Optie Berekening'!E50,'Optie Berekening'!A51)</f>
        <v>36556</v>
      </c>
      <c r="F51" s="238">
        <f>IF($E51&lt;&gt;$E50,E51+'MVA - total'!$L$58*365,'Optie Berekening'!F50)</f>
        <v>38381</v>
      </c>
      <c r="G51" s="237">
        <f t="shared" ca="1" si="0"/>
        <v>0.10119574942943081</v>
      </c>
      <c r="H51" s="240">
        <f ca="1">IF($E51&lt;&gt;$E50,ROUND(D51,0)*'MVA - total'!$L$60,'Optie Berekening'!H50)</f>
        <v>139.5</v>
      </c>
      <c r="I51">
        <f ca="1">GBlackScholesNGreeks("p","p",D51,H51,(F51-A51)/365,'MVA - total'!$L$63,'MVA - total'!$L$63-'MVA - total'!$L$62,'MVA - total'!$L$61)</f>
        <v>14.978221477362803</v>
      </c>
      <c r="J51" s="237">
        <f t="shared" ca="1" si="1"/>
        <v>-21.360951974890973</v>
      </c>
      <c r="K51" s="237">
        <f t="shared" ca="1" si="6"/>
        <v>-21.514575020178746</v>
      </c>
      <c r="L51" s="237">
        <f t="shared" ca="1" si="7"/>
        <v>-2.1771835428227</v>
      </c>
      <c r="N51" s="239">
        <f t="shared" ca="1" si="2"/>
        <v>121.40656507577982</v>
      </c>
      <c r="O51" s="239">
        <f t="shared" ca="1" si="8"/>
        <v>1.4241228839031441E-2</v>
      </c>
      <c r="P51" s="239">
        <f ca="1">MAX($N$20:N51)</f>
        <v>121.40656507577982</v>
      </c>
      <c r="Q51" s="239">
        <f t="shared" ca="1" si="9"/>
        <v>0</v>
      </c>
      <c r="T51" s="237">
        <f t="shared" ca="1" si="3"/>
        <v>17.332817044182292</v>
      </c>
      <c r="U51" s="239">
        <f t="shared" ca="1" si="4"/>
        <v>15.155633501359592</v>
      </c>
    </row>
    <row r="52" spans="1:21">
      <c r="A52" s="236">
        <f>IF('monthly price-series'!A39&lt;&gt;"",'monthly price-series'!A39,"")</f>
        <v>36798</v>
      </c>
      <c r="B52" s="244">
        <f ca="1">IF(A52&lt;&gt;"",'monthly price-series'!C39)</f>
        <v>121.76370513445981</v>
      </c>
      <c r="C52" s="244">
        <f t="shared" ca="1" si="5"/>
        <v>-1.4727207294541899E-2</v>
      </c>
      <c r="D52" s="237">
        <f ca="1">IF(A52&lt;&gt;"",OFFSET('monthly price-series'!A39,0,'Optie Berekening'!$D$3-1),"")</f>
        <v>163.83561492704723</v>
      </c>
      <c r="E52" s="238">
        <f>IF((A52-E51)&lt;'MVA - total'!$L$59*365,'Optie Berekening'!E51,'Optie Berekening'!A52)</f>
        <v>36556</v>
      </c>
      <c r="F52" s="238">
        <f>IF($E52&lt;&gt;$E51,E52+'MVA - total'!$L$58*365,'Optie Berekening'!F51)</f>
        <v>38381</v>
      </c>
      <c r="G52" s="237">
        <f t="shared" ca="1" si="0"/>
        <v>0.10119574942943081</v>
      </c>
      <c r="H52" s="240">
        <f ca="1">IF($E52&lt;&gt;$E51,ROUND(D52,0)*'MVA - total'!$L$60,'Optie Berekening'!H51)</f>
        <v>139.5</v>
      </c>
      <c r="I52">
        <f ca="1">GBlackScholesNGreeks("p","p",D52,H52,(F52-A52)/365,'MVA - total'!$L$63,'MVA - total'!$L$63-'MVA - total'!$L$62,'MVA - total'!$L$61)</f>
        <v>16.760679124721133</v>
      </c>
      <c r="J52" s="237">
        <f t="shared" ca="1" si="1"/>
        <v>-21.360951974890973</v>
      </c>
      <c r="K52" s="237">
        <f t="shared" ca="1" si="6"/>
        <v>-19.732117372820419</v>
      </c>
      <c r="L52" s="237">
        <f t="shared" ca="1" si="7"/>
        <v>-1.9968064053720538</v>
      </c>
      <c r="N52" s="239">
        <f t="shared" ca="1" si="2"/>
        <v>119.76689872908776</v>
      </c>
      <c r="O52" s="239">
        <f t="shared" ca="1" si="8"/>
        <v>-1.3505582220109896E-2</v>
      </c>
      <c r="P52" s="239">
        <f ca="1">MAX($N$20:N52)</f>
        <v>121.40656507577982</v>
      </c>
      <c r="Q52" s="239">
        <f t="shared" ca="1" si="9"/>
        <v>-1.3505582220109896E-2</v>
      </c>
      <c r="T52" s="237">
        <f t="shared" ca="1" si="3"/>
        <v>16.579467835774185</v>
      </c>
      <c r="U52" s="239">
        <f t="shared" ca="1" si="4"/>
        <v>14.582661430402132</v>
      </c>
    </row>
    <row r="53" spans="1:21">
      <c r="A53" s="236">
        <f>IF('monthly price-series'!A40&lt;&gt;"",'monthly price-series'!A40,"")</f>
        <v>36830</v>
      </c>
      <c r="B53" s="244">
        <f ca="1">IF(A53&lt;&gt;"",'monthly price-series'!C40)</f>
        <v>120.99996817544823</v>
      </c>
      <c r="C53" s="244">
        <f t="shared" ca="1" si="5"/>
        <v>-6.2722874453287241E-3</v>
      </c>
      <c r="D53" s="237">
        <f ca="1">IF(A53&lt;&gt;"",OFFSET('monthly price-series'!A40,0,'Optie Berekening'!$D$3-1),"")</f>
        <v>163.81502508570898</v>
      </c>
      <c r="E53" s="238">
        <f>IF((A53-E52)&lt;'MVA - total'!$L$59*365,'Optie Berekening'!E52,'Optie Berekening'!A53)</f>
        <v>36556</v>
      </c>
      <c r="F53" s="238">
        <f>IF($E53&lt;&gt;$E52,E53+'MVA - total'!$L$58*365,'Optie Berekening'!F52)</f>
        <v>38381</v>
      </c>
      <c r="G53" s="237">
        <f t="shared" ca="1" si="0"/>
        <v>0.10119574942943081</v>
      </c>
      <c r="H53" s="240">
        <f ca="1">IF($E53&lt;&gt;$E52,ROUND(D53,0)*'MVA - total'!$L$60,'Optie Berekening'!H52)</f>
        <v>139.5</v>
      </c>
      <c r="I53">
        <f ca="1">GBlackScholesNGreeks("p","p",D53,H53,(F53-A53)/365,'MVA - total'!$L$63,'MVA - total'!$L$63-'MVA - total'!$L$62,'MVA - total'!$L$61)</f>
        <v>16.513545981842988</v>
      </c>
      <c r="J53" s="237">
        <f t="shared" ca="1" si="1"/>
        <v>-21.360951974890973</v>
      </c>
      <c r="K53" s="237">
        <f t="shared" ca="1" si="6"/>
        <v>-19.979250515698563</v>
      </c>
      <c r="L53" s="237">
        <f t="shared" ca="1" si="7"/>
        <v>-2.0218152289744582</v>
      </c>
      <c r="N53" s="239">
        <f t="shared" ca="1" si="2"/>
        <v>118.97815294647377</v>
      </c>
      <c r="O53" s="239">
        <f t="shared" ca="1" si="8"/>
        <v>-6.5856742637890814E-3</v>
      </c>
      <c r="P53" s="239">
        <f ca="1">MAX($N$20:N53)</f>
        <v>121.40656507577982</v>
      </c>
      <c r="Q53" s="239">
        <f t="shared" ca="1" si="9"/>
        <v>-2.0002313118654514E-2</v>
      </c>
      <c r="T53" s="237">
        <f t="shared" ca="1" si="3"/>
        <v>16.577384231349328</v>
      </c>
      <c r="U53" s="239">
        <f t="shared" ca="1" si="4"/>
        <v>14.55556900237487</v>
      </c>
    </row>
    <row r="54" spans="1:21">
      <c r="A54" s="236">
        <f>IF('monthly price-series'!A41&lt;&gt;"",'monthly price-series'!A41,"")</f>
        <v>36860</v>
      </c>
      <c r="B54" s="244">
        <f ca="1">IF(A54&lt;&gt;"",'monthly price-series'!C41)</f>
        <v>118.60351468409479</v>
      </c>
      <c r="C54" s="244">
        <f t="shared" ca="1" si="5"/>
        <v>-1.9805405964062876E-2</v>
      </c>
      <c r="D54" s="237">
        <f ca="1">IF(A54&lt;&gt;"",OFFSET('monthly price-series'!A41,0,'Optie Berekening'!$D$3-1),"")</f>
        <v>151.09782161175781</v>
      </c>
      <c r="E54" s="238">
        <f>IF((A54-E53)&lt;'MVA - total'!$L$59*365,'Optie Berekening'!E53,'Optie Berekening'!A54)</f>
        <v>36556</v>
      </c>
      <c r="F54" s="238">
        <f>IF($E54&lt;&gt;$E53,E54+'MVA - total'!$L$58*365,'Optie Berekening'!F53)</f>
        <v>38381</v>
      </c>
      <c r="G54" s="237">
        <f t="shared" ca="1" si="0"/>
        <v>0.10119574942943081</v>
      </c>
      <c r="H54" s="240">
        <f ca="1">IF($E54&lt;&gt;$E53,ROUND(D54,0)*'MVA - total'!$L$60,'Optie Berekening'!H53)</f>
        <v>139.5</v>
      </c>
      <c r="I54">
        <f ca="1">GBlackScholesNGreeks("p","p",D54,H54,(F54-A54)/365,'MVA - total'!$L$63,'MVA - total'!$L$63-'MVA - total'!$L$62,'MVA - total'!$L$61)</f>
        <v>20.295818289174303</v>
      </c>
      <c r="J54" s="237">
        <f t="shared" ca="1" si="1"/>
        <v>-21.360951974890973</v>
      </c>
      <c r="K54" s="237">
        <f t="shared" ca="1" si="6"/>
        <v>-16.196978208367248</v>
      </c>
      <c r="L54" s="237">
        <f t="shared" ca="1" si="7"/>
        <v>-1.6390653482878832</v>
      </c>
      <c r="N54" s="239">
        <f t="shared" ca="1" si="2"/>
        <v>116.9644493358069</v>
      </c>
      <c r="O54" s="239">
        <f t="shared" ca="1" si="8"/>
        <v>-1.6924986317217387E-2</v>
      </c>
      <c r="P54" s="239">
        <f ca="1">MAX($N$20:N54)</f>
        <v>121.40656507577982</v>
      </c>
      <c r="Q54" s="239">
        <f t="shared" ca="1" si="9"/>
        <v>-3.6588760560025975E-2</v>
      </c>
      <c r="T54" s="237">
        <f t="shared" ca="1" si="3"/>
        <v>15.290457295156278</v>
      </c>
      <c r="U54" s="239">
        <f t="shared" ca="1" si="4"/>
        <v>13.651391946868396</v>
      </c>
    </row>
    <row r="55" spans="1:21">
      <c r="A55" s="236">
        <f>IF('monthly price-series'!A42&lt;&gt;"",'monthly price-series'!A42,"")</f>
        <v>36889</v>
      </c>
      <c r="B55" s="244">
        <f ca="1">IF(A55&lt;&gt;"",'monthly price-series'!C42)</f>
        <v>119.0031715610999</v>
      </c>
      <c r="C55" s="244">
        <f t="shared" ca="1" si="5"/>
        <v>3.3696883104148826E-3</v>
      </c>
      <c r="D55" s="237">
        <f ca="1">IF(A55&lt;&gt;"",OFFSET('monthly price-series'!A42,0,'Optie Berekening'!$D$3-1),"")</f>
        <v>149.64321091860359</v>
      </c>
      <c r="E55" s="238">
        <f>IF((A55-E54)&lt;'MVA - total'!$L$59*365,'Optie Berekening'!E54,'Optie Berekening'!A55)</f>
        <v>36556</v>
      </c>
      <c r="F55" s="238">
        <f>IF($E55&lt;&gt;$E54,E55+'MVA - total'!$L$58*365,'Optie Berekening'!F54)</f>
        <v>38381</v>
      </c>
      <c r="G55" s="237">
        <f t="shared" ca="1" si="0"/>
        <v>0.10119574942943081</v>
      </c>
      <c r="H55" s="240">
        <f ca="1">IF($E55&lt;&gt;$E54,ROUND(D55,0)*'MVA - total'!$L$60,'Optie Berekening'!H54)</f>
        <v>139.5</v>
      </c>
      <c r="I55">
        <f ca="1">GBlackScholesNGreeks("p","p",D55,H55,(F55-A55)/365,'MVA - total'!$L$63,'MVA - total'!$L$63-'MVA - total'!$L$62,'MVA - total'!$L$61)</f>
        <v>20.577260217929688</v>
      </c>
      <c r="J55" s="237">
        <f t="shared" ca="1" si="1"/>
        <v>-21.360951974890973</v>
      </c>
      <c r="K55" s="237">
        <f t="shared" ca="1" si="6"/>
        <v>-15.915536279611864</v>
      </c>
      <c r="L55" s="237">
        <f t="shared" ca="1" si="7"/>
        <v>-1.6105846213866177</v>
      </c>
      <c r="N55" s="239">
        <f t="shared" ca="1" si="2"/>
        <v>117.39258693971328</v>
      </c>
      <c r="O55" s="239">
        <f t="shared" ca="1" si="8"/>
        <v>3.6604079815499187E-3</v>
      </c>
      <c r="P55" s="239">
        <f ca="1">MAX($N$20:N55)</f>
        <v>121.40656507577982</v>
      </c>
      <c r="Q55" s="239">
        <f t="shared" ca="1" si="9"/>
        <v>-3.3062282369664991E-2</v>
      </c>
      <c r="T55" s="237">
        <f t="shared" ca="1" si="3"/>
        <v>15.143256875934474</v>
      </c>
      <c r="U55" s="239">
        <f t="shared" ca="1" si="4"/>
        <v>13.532672254547856</v>
      </c>
    </row>
    <row r="56" spans="1:21">
      <c r="A56" s="236">
        <f>IF('monthly price-series'!A43&lt;&gt;"",'monthly price-series'!A43,"")</f>
        <v>36922</v>
      </c>
      <c r="B56" s="244">
        <f ca="1">IF(A56&lt;&gt;"",'monthly price-series'!C43)</f>
        <v>122.02559211110379</v>
      </c>
      <c r="C56" s="244">
        <f t="shared" ca="1" si="5"/>
        <v>2.5397815120012008E-2</v>
      </c>
      <c r="D56" s="237">
        <f ca="1">IF(A56&lt;&gt;"",OFFSET('monthly price-series'!A43,0,'Optie Berekening'!$D$3-1),"")</f>
        <v>153.53683711477714</v>
      </c>
      <c r="E56" s="238">
        <f>IF((A56-E55)&lt;'MVA - total'!$L$59*365,'Optie Berekening'!E55,'Optie Berekening'!A56)</f>
        <v>36556</v>
      </c>
      <c r="F56" s="238">
        <f>IF($E56&lt;&gt;$E55,E56+'MVA - total'!$L$58*365,'Optie Berekening'!F55)</f>
        <v>38381</v>
      </c>
      <c r="G56" s="237">
        <f t="shared" ca="1" si="0"/>
        <v>0.10119574942943081</v>
      </c>
      <c r="H56" s="240">
        <f ca="1">IF($E56&lt;&gt;$E55,ROUND(D56,0)*'MVA - total'!$L$60,'Optie Berekening'!H55)</f>
        <v>139.5</v>
      </c>
      <c r="I56">
        <f ca="1">GBlackScholesNGreeks("p","p",D56,H56,(F56-A56)/365,'MVA - total'!$L$63,'MVA - total'!$L$63-'MVA - total'!$L$62,'MVA - total'!$L$61)</f>
        <v>18.959356531568783</v>
      </c>
      <c r="J56" s="237">
        <f t="shared" ca="1" si="1"/>
        <v>-21.360951974890973</v>
      </c>
      <c r="K56" s="237">
        <f t="shared" ca="1" si="6"/>
        <v>-17.533439965972768</v>
      </c>
      <c r="L56" s="237">
        <f t="shared" ca="1" si="7"/>
        <v>-1.7743095974325482</v>
      </c>
      <c r="N56" s="239">
        <f t="shared" ca="1" si="2"/>
        <v>120.25128251367124</v>
      </c>
      <c r="O56" s="239">
        <f t="shared" ca="1" si="8"/>
        <v>2.4351585125439279E-2</v>
      </c>
      <c r="P56" s="239">
        <f ca="1">MAX($N$20:N56)</f>
        <v>121.40656507577982</v>
      </c>
      <c r="Q56" s="239">
        <f t="shared" ca="1" si="9"/>
        <v>-9.5158162277919223E-3</v>
      </c>
      <c r="T56" s="237">
        <f t="shared" ca="1" si="3"/>
        <v>15.53727529685432</v>
      </c>
      <c r="U56" s="239">
        <f t="shared" ca="1" si="4"/>
        <v>13.762965699421772</v>
      </c>
    </row>
    <row r="57" spans="1:21">
      <c r="A57" s="236">
        <f>IF('monthly price-series'!A44&lt;&gt;"",'monthly price-series'!A44,"")</f>
        <v>36950</v>
      </c>
      <c r="B57" s="244">
        <f ca="1">IF(A57&lt;&gt;"",'monthly price-series'!C44)</f>
        <v>120.71209781681485</v>
      </c>
      <c r="C57" s="244">
        <f t="shared" ca="1" si="5"/>
        <v>-1.0764088676521339E-2</v>
      </c>
      <c r="D57" s="237">
        <f ca="1">IF(A57&lt;&gt;"",OFFSET('monthly price-series'!A44,0,'Optie Berekening'!$D$3-1),"")</f>
        <v>141.79360433660162</v>
      </c>
      <c r="E57" s="238">
        <f>IF((A57-E56)&lt;'MVA - total'!$L$59*365,'Optie Berekening'!E56,'Optie Berekening'!A57)</f>
        <v>36556</v>
      </c>
      <c r="F57" s="238">
        <f>IF($E57&lt;&gt;$E56,E57+'MVA - total'!$L$58*365,'Optie Berekening'!F56)</f>
        <v>38381</v>
      </c>
      <c r="G57" s="237">
        <f t="shared" ca="1" si="0"/>
        <v>0.10119574942943081</v>
      </c>
      <c r="H57" s="240">
        <f ca="1">IF($E57&lt;&gt;$E56,ROUND(D57,0)*'MVA - total'!$L$60,'Optie Berekening'!H56)</f>
        <v>139.5</v>
      </c>
      <c r="I57">
        <f ca="1">GBlackScholesNGreeks("p","p",D57,H57,(F57-A57)/365,'MVA - total'!$L$63,'MVA - total'!$L$63-'MVA - total'!$L$62,'MVA - total'!$L$61)</f>
        <v>23.069751189684865</v>
      </c>
      <c r="J57" s="237">
        <f t="shared" ca="1" si="1"/>
        <v>-21.360951974890973</v>
      </c>
      <c r="K57" s="237">
        <f t="shared" ca="1" si="6"/>
        <v>-13.423045307856686</v>
      </c>
      <c r="L57" s="237">
        <f t="shared" ca="1" si="7"/>
        <v>-1.3583551295537621</v>
      </c>
      <c r="N57" s="239">
        <f t="shared" ca="1" si="2"/>
        <v>119.35374268726109</v>
      </c>
      <c r="O57" s="239">
        <f t="shared" ca="1" si="8"/>
        <v>-7.4638690552685993E-3</v>
      </c>
      <c r="P57" s="239">
        <f ca="1">MAX($N$20:N57)</f>
        <v>121.40656507577982</v>
      </c>
      <c r="Q57" s="239">
        <f t="shared" ca="1" si="9"/>
        <v>-1.6908660476782283E-2</v>
      </c>
      <c r="T57" s="237">
        <f t="shared" ca="1" si="3"/>
        <v>14.348910055142591</v>
      </c>
      <c r="U57" s="239">
        <f t="shared" ca="1" si="4"/>
        <v>12.990554925588828</v>
      </c>
    </row>
    <row r="58" spans="1:21">
      <c r="A58" s="236">
        <f>IF('monthly price-series'!A45&lt;&gt;"",'monthly price-series'!A45,"")</f>
        <v>36980</v>
      </c>
      <c r="B58" s="244">
        <f ca="1">IF(A58&lt;&gt;"",'monthly price-series'!C45)</f>
        <v>119.62860411825626</v>
      </c>
      <c r="C58" s="244">
        <f t="shared" ca="1" si="5"/>
        <v>-8.9758501273238291E-3</v>
      </c>
      <c r="D58" s="237">
        <f ca="1">IF(A58&lt;&gt;"",OFFSET('monthly price-series'!A45,0,'Optie Berekening'!$D$3-1),"")</f>
        <v>136.08655592420413</v>
      </c>
      <c r="E58" s="238">
        <f>IF((A58-E57)&lt;'MVA - total'!$L$59*365,'Optie Berekening'!E57,'Optie Berekening'!A58)</f>
        <v>36556</v>
      </c>
      <c r="F58" s="238">
        <f>IF($E58&lt;&gt;$E57,E58+'MVA - total'!$L$58*365,'Optie Berekening'!F57)</f>
        <v>38381</v>
      </c>
      <c r="G58" s="237">
        <f t="shared" ca="1" si="0"/>
        <v>0.10119574942943081</v>
      </c>
      <c r="H58" s="240">
        <f ca="1">IF($E58&lt;&gt;$E57,ROUND(D58,0)*'MVA - total'!$L$60,'Optie Berekening'!H57)</f>
        <v>139.5</v>
      </c>
      <c r="I58">
        <f ca="1">GBlackScholesNGreeks("p","p",D58,H58,(F58-A58)/365,'MVA - total'!$L$63,'MVA - total'!$L$63-'MVA - total'!$L$62,'MVA - total'!$L$61)</f>
        <v>25.239969314366405</v>
      </c>
      <c r="J58" s="237">
        <f t="shared" ca="1" si="1"/>
        <v>-21.360951974890973</v>
      </c>
      <c r="K58" s="237">
        <f t="shared" ca="1" si="6"/>
        <v>-11.252827183175146</v>
      </c>
      <c r="L58" s="237">
        <f t="shared" ca="1" si="7"/>
        <v>-1.1387382800012797</v>
      </c>
      <c r="N58" s="239">
        <f t="shared" ca="1" si="2"/>
        <v>118.48986583825499</v>
      </c>
      <c r="O58" s="239">
        <f t="shared" ca="1" si="8"/>
        <v>-7.2379535786296512E-3</v>
      </c>
      <c r="P58" s="239">
        <f ca="1">MAX($N$20:N58)</f>
        <v>121.40656507577982</v>
      </c>
      <c r="Q58" s="239">
        <f t="shared" ca="1" si="9"/>
        <v>-2.4024229955804173E-2</v>
      </c>
      <c r="T58" s="237">
        <f t="shared" ca="1" si="3"/>
        <v>13.771381014019985</v>
      </c>
      <c r="U58" s="239">
        <f t="shared" ca="1" si="4"/>
        <v>12.632642734018706</v>
      </c>
    </row>
    <row r="59" spans="1:21">
      <c r="A59" s="236">
        <f>IF('monthly price-series'!A46&lt;&gt;"",'monthly price-series'!A46,"")</f>
        <v>37011</v>
      </c>
      <c r="B59" s="244">
        <f ca="1">IF(A59&lt;&gt;"",'monthly price-series'!C46)</f>
        <v>120.94614177155918</v>
      </c>
      <c r="C59" s="244">
        <f t="shared" ca="1" si="5"/>
        <v>1.1013567056257695E-2</v>
      </c>
      <c r="D59" s="237">
        <f ca="1">IF(A59&lt;&gt;"",OFFSET('monthly price-series'!A46,0,'Optie Berekening'!$D$3-1),"")</f>
        <v>145.55944815527852</v>
      </c>
      <c r="E59" s="238">
        <f>IF((A59-E58)&lt;'MVA - total'!$L$59*365,'Optie Berekening'!E58,'Optie Berekening'!A59)</f>
        <v>36556</v>
      </c>
      <c r="F59" s="238">
        <f>IF($E59&lt;&gt;$E58,E59+'MVA - total'!$L$58*365,'Optie Berekening'!F58)</f>
        <v>38381</v>
      </c>
      <c r="G59" s="237">
        <f t="shared" ca="1" si="0"/>
        <v>0.10119574942943081</v>
      </c>
      <c r="H59" s="240">
        <f ca="1">IF($E59&lt;&gt;$E58,ROUND(D59,0)*'MVA - total'!$L$60,'Optie Berekening'!H58)</f>
        <v>139.5</v>
      </c>
      <c r="I59">
        <f ca="1">GBlackScholesNGreeks("p","p",D59,H59,(F59-A59)/365,'MVA - total'!$L$63,'MVA - total'!$L$63-'MVA - total'!$L$62,'MVA - total'!$L$61)</f>
        <v>21.088396461807395</v>
      </c>
      <c r="J59" s="237">
        <f t="shared" ca="1" si="1"/>
        <v>-21.360951974890973</v>
      </c>
      <c r="K59" s="237">
        <f t="shared" ca="1" si="6"/>
        <v>-15.404400035734156</v>
      </c>
      <c r="L59" s="237">
        <f t="shared" ca="1" si="7"/>
        <v>-1.5588598061268686</v>
      </c>
      <c r="N59" s="239">
        <f t="shared" ca="1" si="2"/>
        <v>119.38728196543231</v>
      </c>
      <c r="O59" s="239">
        <f t="shared" ca="1" si="8"/>
        <v>7.573779587212494E-3</v>
      </c>
      <c r="P59" s="239">
        <f ca="1">MAX($N$20:N59)</f>
        <v>121.40656507577982</v>
      </c>
      <c r="Q59" s="239">
        <f t="shared" ca="1" si="9"/>
        <v>-1.6632404591029448E-2</v>
      </c>
      <c r="T59" s="237">
        <f t="shared" ca="1" si="3"/>
        <v>14.72999744260779</v>
      </c>
      <c r="U59" s="239">
        <f t="shared" ca="1" si="4"/>
        <v>13.171137636480921</v>
      </c>
    </row>
    <row r="60" spans="1:21">
      <c r="A60" s="236">
        <f>IF('monthly price-series'!A47&lt;&gt;"",'monthly price-series'!A47,"")</f>
        <v>37042</v>
      </c>
      <c r="B60" s="244">
        <f ca="1">IF(A60&lt;&gt;"",'monthly price-series'!C47)</f>
        <v>122.33546218519214</v>
      </c>
      <c r="C60" s="244">
        <f t="shared" ca="1" si="5"/>
        <v>1.1487099904824423E-2</v>
      </c>
      <c r="D60" s="237">
        <f ca="1">IF(A60&lt;&gt;"",OFFSET('monthly price-series'!A47,0,'Optie Berekening'!$D$3-1),"")</f>
        <v>147.27082108343657</v>
      </c>
      <c r="E60" s="238">
        <f>IF((A60-E59)&lt;'MVA - total'!$L$59*365,'Optie Berekening'!E59,'Optie Berekening'!A60)</f>
        <v>36556</v>
      </c>
      <c r="F60" s="238">
        <f>IF($E60&lt;&gt;$E59,E60+'MVA - total'!$L$58*365,'Optie Berekening'!F59)</f>
        <v>38381</v>
      </c>
      <c r="G60" s="237">
        <f t="shared" ca="1" si="0"/>
        <v>0.10119574942943081</v>
      </c>
      <c r="H60" s="240">
        <f ca="1">IF($E60&lt;&gt;$E59,ROUND(D60,0)*'MVA - total'!$L$60,'Optie Berekening'!H59)</f>
        <v>139.5</v>
      </c>
      <c r="I60">
        <f ca="1">GBlackScholesNGreeks("p","p",D60,H60,(F60-A60)/365,'MVA - total'!$L$63,'MVA - total'!$L$63-'MVA - total'!$L$62,'MVA - total'!$L$61)</f>
        <v>20.177324273803197</v>
      </c>
      <c r="J60" s="237">
        <f t="shared" ca="1" si="1"/>
        <v>-21.360951974890973</v>
      </c>
      <c r="K60" s="237">
        <f t="shared" ca="1" si="6"/>
        <v>-16.315472223738354</v>
      </c>
      <c r="L60" s="237">
        <f t="shared" ca="1" si="7"/>
        <v>-1.6510564389762648</v>
      </c>
      <c r="N60" s="239">
        <f t="shared" ca="1" si="2"/>
        <v>120.68440574621587</v>
      </c>
      <c r="O60" s="239">
        <f t="shared" ca="1" si="8"/>
        <v>1.086484053769762E-2</v>
      </c>
      <c r="P60" s="239">
        <f ca="1">MAX($N$20:N60)</f>
        <v>121.40656507577982</v>
      </c>
      <c r="Q60" s="239">
        <f t="shared" ca="1" si="9"/>
        <v>-5.9482724769718319E-3</v>
      </c>
      <c r="T60" s="237">
        <f t="shared" ca="1" si="3"/>
        <v>14.903181108625983</v>
      </c>
      <c r="U60" s="239">
        <f t="shared" ca="1" si="4"/>
        <v>13.252124669649717</v>
      </c>
    </row>
    <row r="61" spans="1:21">
      <c r="A61" s="236">
        <f>IF('monthly price-series'!A48&lt;&gt;"",'monthly price-series'!A48,"")</f>
        <v>37071</v>
      </c>
      <c r="B61" s="244">
        <f ca="1">IF(A61&lt;&gt;"",'monthly price-series'!C48)</f>
        <v>121.90113611480663</v>
      </c>
      <c r="C61" s="244">
        <f t="shared" ca="1" si="5"/>
        <v>-3.5502875668873843E-3</v>
      </c>
      <c r="D61" s="237">
        <f ca="1">IF(A61&lt;&gt;"",OFFSET('monthly price-series'!A48,0,'Optie Berekening'!$D$3-1),"")</f>
        <v>142.92888300457236</v>
      </c>
      <c r="E61" s="238">
        <f>IF((A61-E60)&lt;'MVA - total'!$L$59*365,'Optie Berekening'!E60,'Optie Berekening'!A61)</f>
        <v>36556</v>
      </c>
      <c r="F61" s="238">
        <f>IF($E61&lt;&gt;$E60,E61+'MVA - total'!$L$58*365,'Optie Berekening'!F60)</f>
        <v>38381</v>
      </c>
      <c r="G61" s="237">
        <f t="shared" ca="1" si="0"/>
        <v>0.10119574942943081</v>
      </c>
      <c r="H61" s="240">
        <f ca="1">IF($E61&lt;&gt;$E60,ROUND(D61,0)*'MVA - total'!$L$60,'Optie Berekening'!H60)</f>
        <v>139.5</v>
      </c>
      <c r="I61">
        <f ca="1">GBlackScholesNGreeks("p","p",D61,H61,(F61-A61)/365,'MVA - total'!$L$63,'MVA - total'!$L$63-'MVA - total'!$L$62,'MVA - total'!$L$61)</f>
        <v>21.614059719658993</v>
      </c>
      <c r="J61" s="237">
        <f t="shared" ca="1" si="1"/>
        <v>-21.360951974890973</v>
      </c>
      <c r="K61" s="237">
        <f t="shared" ca="1" si="6"/>
        <v>-14.878736777882558</v>
      </c>
      <c r="L61" s="237">
        <f t="shared" ca="1" si="7"/>
        <v>-1.5056649188010602</v>
      </c>
      <c r="N61" s="239">
        <f t="shared" ca="1" si="2"/>
        <v>120.39547119600557</v>
      </c>
      <c r="O61" s="239">
        <f t="shared" ca="1" si="8"/>
        <v>-2.3941332637283132E-3</v>
      </c>
      <c r="P61" s="239">
        <f ca="1">MAX($N$20:N61)</f>
        <v>121.40656507577982</v>
      </c>
      <c r="Q61" s="239">
        <f t="shared" ca="1" si="9"/>
        <v>-8.3281647837013077E-3</v>
      </c>
      <c r="T61" s="237">
        <f t="shared" ca="1" si="3"/>
        <v>14.463795430759136</v>
      </c>
      <c r="U61" s="239">
        <f t="shared" ca="1" si="4"/>
        <v>12.958130511958077</v>
      </c>
    </row>
    <row r="62" spans="1:21">
      <c r="A62" s="236">
        <f>IF('monthly price-series'!A49&lt;&gt;"",'monthly price-series'!A49,"")</f>
        <v>37103</v>
      </c>
      <c r="B62" s="244">
        <f ca="1">IF(A62&lt;&gt;"",'monthly price-series'!C49)</f>
        <v>120.73841294364587</v>
      </c>
      <c r="C62" s="244">
        <f t="shared" ca="1" si="5"/>
        <v>-9.5382472076856566E-3</v>
      </c>
      <c r="D62" s="237">
        <f ca="1">IF(A62&lt;&gt;"",OFFSET('monthly price-series'!A49,0,'Optie Berekening'!$D$3-1),"")</f>
        <v>138.33576378110817</v>
      </c>
      <c r="E62" s="238">
        <f>IF((A62-E61)&lt;'MVA - total'!$L$59*365,'Optie Berekening'!E61,'Optie Berekening'!A62)</f>
        <v>36556</v>
      </c>
      <c r="F62" s="238">
        <f>IF($E62&lt;&gt;$E61,E62+'MVA - total'!$L$58*365,'Optie Berekening'!F61)</f>
        <v>38381</v>
      </c>
      <c r="G62" s="237">
        <f t="shared" ca="1" si="0"/>
        <v>0.10119574942943081</v>
      </c>
      <c r="H62" s="240">
        <f ca="1">IF($E62&lt;&gt;$E61,ROUND(D62,0)*'MVA - total'!$L$60,'Optie Berekening'!H61)</f>
        <v>139.5</v>
      </c>
      <c r="I62">
        <f ca="1">GBlackScholesNGreeks("p","p",D62,H62,(F62-A62)/365,'MVA - total'!$L$63,'MVA - total'!$L$63-'MVA - total'!$L$62,'MVA - total'!$L$61)</f>
        <v>23.258982580717099</v>
      </c>
      <c r="J62" s="237">
        <f t="shared" ca="1" si="1"/>
        <v>-21.360951974890973</v>
      </c>
      <c r="K62" s="237">
        <f t="shared" ca="1" si="6"/>
        <v>-13.233813916824452</v>
      </c>
      <c r="L62" s="237">
        <f t="shared" ca="1" si="7"/>
        <v>-1.3392057171226817</v>
      </c>
      <c r="N62" s="239">
        <f t="shared" ca="1" si="2"/>
        <v>119.39920722652319</v>
      </c>
      <c r="O62" s="239">
        <f t="shared" ca="1" si="8"/>
        <v>-8.2749289452960628E-3</v>
      </c>
      <c r="P62" s="239">
        <f ca="1">MAX($N$20:N62)</f>
        <v>121.40656507577982</v>
      </c>
      <c r="Q62" s="239">
        <f t="shared" ca="1" si="9"/>
        <v>-1.6534178757167527E-2</v>
      </c>
      <c r="T62" s="237">
        <f t="shared" ca="1" si="3"/>
        <v>13.998991288721953</v>
      </c>
      <c r="U62" s="239">
        <f t="shared" ca="1" si="4"/>
        <v>12.659785571599272</v>
      </c>
    </row>
    <row r="63" spans="1:21">
      <c r="A63" s="236">
        <f>IF('monthly price-series'!A50&lt;&gt;"",'monthly price-series'!A50,"")</f>
        <v>37134</v>
      </c>
      <c r="B63" s="244">
        <f ca="1">IF(A63&lt;&gt;"",'monthly price-series'!C50)</f>
        <v>120.29471352749034</v>
      </c>
      <c r="C63" s="244">
        <f t="shared" ca="1" si="5"/>
        <v>-3.6748819645543922E-3</v>
      </c>
      <c r="D63" s="237">
        <f ca="1">IF(A63&lt;&gt;"",OFFSET('monthly price-series'!A50,0,'Optie Berekening'!$D$3-1),"")</f>
        <v>129.96327032434272</v>
      </c>
      <c r="E63" s="238">
        <f>IF((A63-E62)&lt;'MVA - total'!$L$59*365,'Optie Berekening'!E62,'Optie Berekening'!A63)</f>
        <v>36556</v>
      </c>
      <c r="F63" s="238">
        <f>IF($E63&lt;&gt;$E62,E63+'MVA - total'!$L$58*365,'Optie Berekening'!F62)</f>
        <v>38381</v>
      </c>
      <c r="G63" s="237">
        <f t="shared" ca="1" si="0"/>
        <v>0.10119574942943081</v>
      </c>
      <c r="H63" s="240">
        <f ca="1">IF($E63&lt;&gt;$E62,ROUND(D63,0)*'MVA - total'!$L$60,'Optie Berekening'!H62)</f>
        <v>139.5</v>
      </c>
      <c r="I63">
        <f ca="1">GBlackScholesNGreeks("p","p",D63,H63,(F63-A63)/365,'MVA - total'!$L$63,'MVA - total'!$L$63-'MVA - total'!$L$62,'MVA - total'!$L$61)</f>
        <v>26.874743844283504</v>
      </c>
      <c r="J63" s="237">
        <f t="shared" ca="1" si="1"/>
        <v>-21.360951974890973</v>
      </c>
      <c r="K63" s="237">
        <f t="shared" ca="1" si="6"/>
        <v>-9.6180526532580473</v>
      </c>
      <c r="L63" s="237">
        <f t="shared" ca="1" si="7"/>
        <v>-0.97330604629817352</v>
      </c>
      <c r="N63" s="239">
        <f t="shared" ca="1" si="2"/>
        <v>119.32140748119217</v>
      </c>
      <c r="O63" s="239">
        <f t="shared" ca="1" si="8"/>
        <v>-6.5159348322488936E-4</v>
      </c>
      <c r="P63" s="239">
        <f ca="1">MAX($N$20:N63)</f>
        <v>121.40656507577982</v>
      </c>
      <c r="Q63" s="239">
        <f t="shared" ca="1" si="9"/>
        <v>-1.717499867726377E-2</v>
      </c>
      <c r="T63" s="237">
        <f t="shared" ca="1" si="3"/>
        <v>13.151730538771567</v>
      </c>
      <c r="U63" s="239">
        <f t="shared" ca="1" si="4"/>
        <v>12.178424492473393</v>
      </c>
    </row>
    <row r="64" spans="1:21">
      <c r="A64" s="236">
        <f>IF('monthly price-series'!A51&lt;&gt;"",'monthly price-series'!A51,"")</f>
        <v>37162</v>
      </c>
      <c r="B64" s="244">
        <f ca="1">IF(A64&lt;&gt;"",'monthly price-series'!C51)</f>
        <v>116.22403343127898</v>
      </c>
      <c r="C64" s="244">
        <f t="shared" ca="1" si="5"/>
        <v>-3.3839226819232668E-2</v>
      </c>
      <c r="D64" s="237">
        <f ca="1">IF(A64&lt;&gt;"",OFFSET('monthly price-series'!A51,0,'Optie Berekening'!$D$3-1),"")</f>
        <v>117.57741224997294</v>
      </c>
      <c r="E64" s="238">
        <f>IF((A64-E63)&lt;'MVA - total'!$L$59*365,'Optie Berekening'!E63,'Optie Berekening'!A64)</f>
        <v>36556</v>
      </c>
      <c r="F64" s="238">
        <f>IF($E64&lt;&gt;$E63,E64+'MVA - total'!$L$58*365,'Optie Berekening'!F63)</f>
        <v>38381</v>
      </c>
      <c r="G64" s="237">
        <f t="shared" ca="1" si="0"/>
        <v>0.10119574942943081</v>
      </c>
      <c r="H64" s="240">
        <f ca="1">IF($E64&lt;&gt;$E63,ROUND(D64,0)*'MVA - total'!$L$60,'Optie Berekening'!H63)</f>
        <v>139.5</v>
      </c>
      <c r="I64">
        <f ca="1">GBlackScholesNGreeks("p","p",D64,H64,(F64-A64)/365,'MVA - total'!$L$63,'MVA - total'!$L$63-'MVA - total'!$L$62,'MVA - total'!$L$61)</f>
        <v>33.331150275070691</v>
      </c>
      <c r="J64" s="237">
        <f t="shared" ca="1" si="1"/>
        <v>-21.360951974890973</v>
      </c>
      <c r="K64" s="237">
        <f t="shared" ca="1" si="6"/>
        <v>-3.1616462224708606</v>
      </c>
      <c r="L64" s="237">
        <f t="shared" ca="1" si="7"/>
        <v>-0.31994515891366765</v>
      </c>
      <c r="N64" s="239">
        <f t="shared" ca="1" si="2"/>
        <v>115.90408827236531</v>
      </c>
      <c r="O64" s="239">
        <f t="shared" ca="1" si="8"/>
        <v>-2.8639615312663007E-2</v>
      </c>
      <c r="P64" s="239">
        <f ca="1">MAX($N$20:N64)</f>
        <v>121.40656507577982</v>
      </c>
      <c r="Q64" s="239">
        <f t="shared" ca="1" si="9"/>
        <v>-4.5322728634814444E-2</v>
      </c>
      <c r="T64" s="237">
        <f t="shared" ca="1" si="3"/>
        <v>11.898334348609151</v>
      </c>
      <c r="U64" s="239">
        <f t="shared" ca="1" si="4"/>
        <v>11.578389189695484</v>
      </c>
    </row>
    <row r="65" spans="1:21">
      <c r="A65" s="236">
        <f>IF('monthly price-series'!A52&lt;&gt;"",'monthly price-series'!A52,"")</f>
        <v>37195</v>
      </c>
      <c r="B65" s="244">
        <f ca="1">IF(A65&lt;&gt;"",'monthly price-series'!C52)</f>
        <v>118.34591155613805</v>
      </c>
      <c r="C65" s="244">
        <f t="shared" ca="1" si="5"/>
        <v>1.825679304198035E-2</v>
      </c>
      <c r="D65" s="237">
        <f ca="1">IF(A65&lt;&gt;"",OFFSET('monthly price-series'!A52,0,'Optie Berekening'!$D$3-1),"")</f>
        <v>121.42333611397233</v>
      </c>
      <c r="E65" s="238">
        <f>IF((A65-E64)&lt;'MVA - total'!$L$59*365,'Optie Berekening'!E64,'Optie Berekening'!A65)</f>
        <v>36556</v>
      </c>
      <c r="F65" s="238">
        <f>IF($E65&lt;&gt;$E64,E65+'MVA - total'!$L$58*365,'Optie Berekening'!F64)</f>
        <v>38381</v>
      </c>
      <c r="G65" s="237">
        <f t="shared" ca="1" si="0"/>
        <v>0.10119574942943081</v>
      </c>
      <c r="H65" s="240">
        <f ca="1">IF($E65&lt;&gt;$E64,ROUND(D65,0)*'MVA - total'!$L$60,'Optie Berekening'!H64)</f>
        <v>139.5</v>
      </c>
      <c r="I65">
        <f ca="1">GBlackScholesNGreeks("p","p",D65,H65,(F65-A65)/365,'MVA - total'!$L$63,'MVA - total'!$L$63-'MVA - total'!$L$62,'MVA - total'!$L$61)</f>
        <v>30.896526715264876</v>
      </c>
      <c r="J65" s="237">
        <f t="shared" ca="1" si="1"/>
        <v>-21.360951974890973</v>
      </c>
      <c r="K65" s="237">
        <f t="shared" ca="1" si="6"/>
        <v>-5.5962697822766749</v>
      </c>
      <c r="L65" s="237">
        <f t="shared" ca="1" si="7"/>
        <v>-0.56631871462676575</v>
      </c>
      <c r="N65" s="239">
        <f t="shared" ca="1" si="2"/>
        <v>117.77959284151129</v>
      </c>
      <c r="O65" s="239">
        <f t="shared" ca="1" si="8"/>
        <v>1.6181522128353994E-2</v>
      </c>
      <c r="P65" s="239">
        <f ca="1">MAX($N$20:N65)</f>
        <v>121.40656507577982</v>
      </c>
      <c r="Q65" s="239">
        <f t="shared" ca="1" si="9"/>
        <v>-2.9874597242782085E-2</v>
      </c>
      <c r="T65" s="237">
        <f t="shared" ca="1" si="3"/>
        <v>12.287525496275101</v>
      </c>
      <c r="U65" s="239">
        <f t="shared" ca="1" si="4"/>
        <v>11.721206781648336</v>
      </c>
    </row>
    <row r="66" spans="1:21">
      <c r="A66" s="236">
        <f>IF('monthly price-series'!A53&lt;&gt;"",'monthly price-series'!A53,"")</f>
        <v>37225</v>
      </c>
      <c r="B66" s="244">
        <f ca="1">IF(A66&lt;&gt;"",'monthly price-series'!C53)</f>
        <v>121.29497171228054</v>
      </c>
      <c r="C66" s="244">
        <f t="shared" ca="1" si="5"/>
        <v>2.4918986362647524E-2</v>
      </c>
      <c r="D66" s="237">
        <f ca="1">IF(A66&lt;&gt;"",OFFSET('monthly price-series'!A53,0,'Optie Berekening'!$D$3-1),"")</f>
        <v>128.87709013429756</v>
      </c>
      <c r="E66" s="238">
        <f>IF((A66-E65)&lt;'MVA - total'!$L$59*365,'Optie Berekening'!E65,'Optie Berekening'!A66)</f>
        <v>36556</v>
      </c>
      <c r="F66" s="238">
        <f>IF($E66&lt;&gt;$E65,E66+'MVA - total'!$L$58*365,'Optie Berekening'!F65)</f>
        <v>38381</v>
      </c>
      <c r="G66" s="237">
        <f t="shared" ca="1" si="0"/>
        <v>0.10119574942943081</v>
      </c>
      <c r="H66" s="240">
        <f ca="1">IF($E66&lt;&gt;$E65,ROUND(D66,0)*'MVA - total'!$L$60,'Optie Berekening'!H65)</f>
        <v>139.5</v>
      </c>
      <c r="I66">
        <f ca="1">GBlackScholesNGreeks("p","p",D66,H66,(F66-A66)/365,'MVA - total'!$L$63,'MVA - total'!$L$63-'MVA - total'!$L$62,'MVA - total'!$L$61)</f>
        <v>26.676378902477637</v>
      </c>
      <c r="J66" s="237">
        <f t="shared" ca="1" si="1"/>
        <v>-21.360951974890973</v>
      </c>
      <c r="K66" s="237">
        <f t="shared" ca="1" si="6"/>
        <v>-9.8164175950639141</v>
      </c>
      <c r="L66" s="237">
        <f t="shared" ca="1" si="7"/>
        <v>-0.99337973524474366</v>
      </c>
      <c r="N66" s="239">
        <f t="shared" ca="1" si="2"/>
        <v>120.3015919770358</v>
      </c>
      <c r="O66" s="239">
        <f t="shared" ca="1" si="8"/>
        <v>2.1412870215286005E-2</v>
      </c>
      <c r="P66" s="239">
        <f ca="1">MAX($N$20:N66)</f>
        <v>121.40656507577982</v>
      </c>
      <c r="Q66" s="239">
        <f t="shared" ca="1" si="9"/>
        <v>-9.1014279009897121E-3</v>
      </c>
      <c r="T66" s="237">
        <f t="shared" ca="1" si="3"/>
        <v>13.041813720424546</v>
      </c>
      <c r="U66" s="239">
        <f t="shared" ca="1" si="4"/>
        <v>12.048433985179802</v>
      </c>
    </row>
    <row r="67" spans="1:21">
      <c r="A67" s="236">
        <f>IF('monthly price-series'!A54&lt;&gt;"",'monthly price-series'!A54,"")</f>
        <v>37256</v>
      </c>
      <c r="B67" s="244">
        <f ca="1">IF(A67&lt;&gt;"",'monthly price-series'!C54)</f>
        <v>123.27126497492876</v>
      </c>
      <c r="C67" s="244">
        <f t="shared" ca="1" si="5"/>
        <v>1.6293282687233786E-2</v>
      </c>
      <c r="D67" s="237">
        <f ca="1">IF(A67&lt;&gt;"",OFFSET('monthly price-series'!A54,0,'Optie Berekening'!$D$3-1),"")</f>
        <v>130.82981172204927</v>
      </c>
      <c r="E67" s="238">
        <f>IF((A67-E66)&lt;'MVA - total'!$L$59*365,'Optie Berekening'!E66,'Optie Berekening'!A67)</f>
        <v>36556</v>
      </c>
      <c r="F67" s="238">
        <f>IF($E67&lt;&gt;$E66,E67+'MVA - total'!$L$58*365,'Optie Berekening'!F66)</f>
        <v>38381</v>
      </c>
      <c r="G67" s="237">
        <f t="shared" ca="1" si="0"/>
        <v>0.10119574942943081</v>
      </c>
      <c r="H67" s="240">
        <f ca="1">IF($E67&lt;&gt;$E66,ROUND(D67,0)*'MVA - total'!$L$60,'Optie Berekening'!H66)</f>
        <v>139.5</v>
      </c>
      <c r="I67">
        <f ca="1">GBlackScholesNGreeks("p","p",D67,H67,(F67-A67)/365,'MVA - total'!$L$63,'MVA - total'!$L$63-'MVA - total'!$L$62,'MVA - total'!$L$61)</f>
        <v>25.431742712363153</v>
      </c>
      <c r="J67" s="237">
        <f t="shared" ca="1" si="1"/>
        <v>-21.360951974890973</v>
      </c>
      <c r="K67" s="237">
        <f t="shared" ca="1" si="6"/>
        <v>-11.061053785178398</v>
      </c>
      <c r="L67" s="237">
        <f t="shared" ca="1" si="7"/>
        <v>-1.1193316272703704</v>
      </c>
      <c r="N67" s="239">
        <f t="shared" ca="1" si="2"/>
        <v>122.15193334765839</v>
      </c>
      <c r="O67" s="239">
        <f t="shared" ca="1" si="8"/>
        <v>1.5380855234033779E-2</v>
      </c>
      <c r="P67" s="239">
        <f ca="1">MAX($N$20:N67)</f>
        <v>122.15193334765839</v>
      </c>
      <c r="Q67" s="239">
        <f t="shared" ca="1" si="9"/>
        <v>0</v>
      </c>
      <c r="T67" s="237">
        <f t="shared" ca="1" si="3"/>
        <v>13.239420844924108</v>
      </c>
      <c r="U67" s="239">
        <f t="shared" ca="1" si="4"/>
        <v>12.120089217653739</v>
      </c>
    </row>
    <row r="68" spans="1:21">
      <c r="A68" s="236">
        <f>IF('monthly price-series'!A55&lt;&gt;"",'monthly price-series'!A55,"")</f>
        <v>37287</v>
      </c>
      <c r="B68" s="244">
        <f ca="1">IF(A68&lt;&gt;"",'monthly price-series'!C55)</f>
        <v>124.62463332308006</v>
      </c>
      <c r="C68" s="244">
        <f t="shared" ca="1" si="5"/>
        <v>1.0978782025369484E-2</v>
      </c>
      <c r="D68" s="237">
        <f ca="1">IF(A68&lt;&gt;"",OFFSET('monthly price-series'!A55,0,'Optie Berekening'!$D$3-1),"")</f>
        <v>128.98326195267779</v>
      </c>
      <c r="E68" s="238">
        <f>IF((A68-E67)&lt;'MVA - total'!$L$59*365,'Optie Berekening'!E67,'Optie Berekening'!A68)</f>
        <v>37287</v>
      </c>
      <c r="F68" s="238">
        <f>IF($E68&lt;&gt;$E67,E68+'MVA - total'!$L$58*365,'Optie Berekening'!F67)</f>
        <v>39112</v>
      </c>
      <c r="G68" s="237">
        <f t="shared" ca="1" si="0"/>
        <v>0.10119574942943081</v>
      </c>
      <c r="H68" s="240">
        <f ca="1">IF($E68&lt;&gt;$E67,ROUND(D68,0)*'MVA - total'!$L$60,'Optie Berekening'!H67)</f>
        <v>116.10000000000001</v>
      </c>
      <c r="I68">
        <f ca="1">GBlackScholesNGreeks("p","p",D68,H68,(F68-A68)/365,'MVA - total'!$L$63,'MVA - total'!$L$63-'MVA - total'!$L$62,'MVA - total'!$L$61)</f>
        <v>17.699662080261621</v>
      </c>
      <c r="J68" s="237">
        <f t="shared" ca="1" si="1"/>
        <v>-17.699662080261621</v>
      </c>
      <c r="K68" s="237">
        <f t="shared" ca="1" si="6"/>
        <v>4.0707907374721799</v>
      </c>
      <c r="L68" s="237">
        <f t="shared" ca="1" si="7"/>
        <v>0.41194671944888256</v>
      </c>
      <c r="N68" s="239">
        <f t="shared" ca="1" si="2"/>
        <v>125.03658004252894</v>
      </c>
      <c r="O68" s="239">
        <f t="shared" ca="1" si="8"/>
        <v>2.3615235680801868E-2</v>
      </c>
      <c r="P68" s="239">
        <f ca="1">MAX($N$20:N68)</f>
        <v>125.03658004252894</v>
      </c>
      <c r="Q68" s="239">
        <f t="shared" ca="1" si="9"/>
        <v>0</v>
      </c>
      <c r="T68" s="237">
        <f t="shared" ca="1" si="3"/>
        <v>13.052557857153818</v>
      </c>
      <c r="U68" s="239">
        <f t="shared" ca="1" si="4"/>
        <v>13.464504576602701</v>
      </c>
    </row>
    <row r="69" spans="1:21">
      <c r="A69" s="236">
        <f>IF('monthly price-series'!A56&lt;&gt;"",'monthly price-series'!A56,"")</f>
        <v>37315</v>
      </c>
      <c r="B69" s="244">
        <f ca="1">IF(A69&lt;&gt;"",'monthly price-series'!C56)</f>
        <v>125.0878404639374</v>
      </c>
      <c r="C69" s="244">
        <f t="shared" ca="1" si="5"/>
        <v>3.7168184852869762E-3</v>
      </c>
      <c r="D69" s="237">
        <f ca="1">IF(A69&lt;&gt;"",OFFSET('monthly price-series'!A56,0,'Optie Berekening'!$D$3-1),"")</f>
        <v>127.48984998541209</v>
      </c>
      <c r="E69" s="238">
        <f>IF((A69-E68)&lt;'MVA - total'!$L$59*365,'Optie Berekening'!E68,'Optie Berekening'!A69)</f>
        <v>37287</v>
      </c>
      <c r="F69" s="238">
        <f>IF($E69&lt;&gt;$E68,E69+'MVA - total'!$L$58*365,'Optie Berekening'!F68)</f>
        <v>39112</v>
      </c>
      <c r="G69" s="237">
        <f t="shared" ca="1" si="0"/>
        <v>0.10119574942943081</v>
      </c>
      <c r="H69" s="240">
        <f ca="1">IF($E69&lt;&gt;$E68,ROUND(D69,0)*'MVA - total'!$L$60,'Optie Berekening'!H68)</f>
        <v>116.10000000000001</v>
      </c>
      <c r="I69">
        <f ca="1">GBlackScholesNGreeks("p","p",D69,H69,(F69-A69)/365,'MVA - total'!$L$63,'MVA - total'!$L$63-'MVA - total'!$L$62,'MVA - total'!$L$61)</f>
        <v>18.023985462544264</v>
      </c>
      <c r="J69" s="237">
        <f t="shared" ca="1" si="1"/>
        <v>-17.699662080261621</v>
      </c>
      <c r="K69" s="237">
        <f t="shared" ca="1" si="6"/>
        <v>4.3951141197548225</v>
      </c>
      <c r="L69" s="237">
        <f t="shared" ca="1" si="7"/>
        <v>0.44476686717646235</v>
      </c>
      <c r="N69" s="239">
        <f t="shared" ca="1" si="2"/>
        <v>125.53260733111387</v>
      </c>
      <c r="O69" s="239">
        <f t="shared" ca="1" si="8"/>
        <v>3.9670573876557699E-3</v>
      </c>
      <c r="P69" s="239">
        <f ca="1">MAX($N$20:N69)</f>
        <v>125.53260733111387</v>
      </c>
      <c r="Q69" s="239">
        <f t="shared" ca="1" si="9"/>
        <v>0</v>
      </c>
      <c r="T69" s="237">
        <f t="shared" ca="1" si="3"/>
        <v>12.901430913919485</v>
      </c>
      <c r="U69" s="239">
        <f t="shared" ca="1" si="4"/>
        <v>13.346197781095947</v>
      </c>
    </row>
    <row r="70" spans="1:21">
      <c r="A70" s="236">
        <f>IF('monthly price-series'!A57&lt;&gt;"",'monthly price-series'!A57,"")</f>
        <v>37344</v>
      </c>
      <c r="B70" s="244">
        <f ca="1">IF(A70&lt;&gt;"",'monthly price-series'!C57)</f>
        <v>127.39459380097152</v>
      </c>
      <c r="C70" s="244">
        <f t="shared" ca="1" si="5"/>
        <v>1.8441067720720277E-2</v>
      </c>
      <c r="D70" s="237">
        <f ca="1">IF(A70&lt;&gt;"",OFFSET('monthly price-series'!A57,0,'Optie Berekening'!$D$3-1),"")</f>
        <v>133.86694519186537</v>
      </c>
      <c r="E70" s="238">
        <f>IF((A70-E69)&lt;'MVA - total'!$L$59*365,'Optie Berekening'!E69,'Optie Berekening'!A70)</f>
        <v>37287</v>
      </c>
      <c r="F70" s="238">
        <f>IF($E70&lt;&gt;$E69,E70+'MVA - total'!$L$58*365,'Optie Berekening'!F69)</f>
        <v>39112</v>
      </c>
      <c r="G70" s="237">
        <f t="shared" ca="1" si="0"/>
        <v>0.10119574942943081</v>
      </c>
      <c r="H70" s="240">
        <f ca="1">IF($E70&lt;&gt;$E69,ROUND(D70,0)*'MVA - total'!$L$60,'Optie Berekening'!H69)</f>
        <v>116.10000000000001</v>
      </c>
      <c r="I70">
        <f ca="1">GBlackScholesNGreeks("p","p",D70,H70,(F70-A70)/365,'MVA - total'!$L$63,'MVA - total'!$L$63-'MVA - total'!$L$62,'MVA - total'!$L$61)</f>
        <v>15.84219959981669</v>
      </c>
      <c r="J70" s="237">
        <f t="shared" ca="1" si="1"/>
        <v>-17.699662080261621</v>
      </c>
      <c r="K70" s="237">
        <f t="shared" ca="1" si="6"/>
        <v>2.2133282570272481</v>
      </c>
      <c r="L70" s="237">
        <f t="shared" ca="1" si="7"/>
        <v>0.22397941170320823</v>
      </c>
      <c r="N70" s="239">
        <f t="shared" ca="1" si="2"/>
        <v>127.61857321267473</v>
      </c>
      <c r="O70" s="239">
        <f t="shared" ca="1" si="8"/>
        <v>1.6616924685223598E-2</v>
      </c>
      <c r="P70" s="239">
        <f ca="1">MAX($N$20:N70)</f>
        <v>127.61857321267473</v>
      </c>
      <c r="Q70" s="239">
        <f t="shared" ca="1" si="9"/>
        <v>0</v>
      </c>
      <c r="T70" s="237">
        <f t="shared" ca="1" si="3"/>
        <v>13.546765842519356</v>
      </c>
      <c r="U70" s="239">
        <f t="shared" ca="1" si="4"/>
        <v>13.770745254222565</v>
      </c>
    </row>
    <row r="71" spans="1:21">
      <c r="A71" s="236">
        <f>IF('monthly price-series'!A58&lt;&gt;"",'monthly price-series'!A58,"")</f>
        <v>37376</v>
      </c>
      <c r="B71" s="244">
        <f ca="1">IF(A71&lt;&gt;"",'monthly price-series'!C58)</f>
        <v>126.97089097929289</v>
      </c>
      <c r="C71" s="244">
        <f t="shared" ca="1" si="5"/>
        <v>-3.3259089654980333E-3</v>
      </c>
      <c r="D71" s="237">
        <f ca="1">IF(A71&lt;&gt;"",OFFSET('monthly price-series'!A58,0,'Optie Berekening'!$D$3-1),"")</f>
        <v>129.06148705370555</v>
      </c>
      <c r="E71" s="238">
        <f>IF((A71-E70)&lt;'MVA - total'!$L$59*365,'Optie Berekening'!E70,'Optie Berekening'!A71)</f>
        <v>37287</v>
      </c>
      <c r="F71" s="238">
        <f>IF($E71&lt;&gt;$E70,E71+'MVA - total'!$L$58*365,'Optie Berekening'!F70)</f>
        <v>39112</v>
      </c>
      <c r="G71" s="237">
        <f t="shared" ca="1" si="0"/>
        <v>0.10119574942943081</v>
      </c>
      <c r="H71" s="240">
        <f ca="1">IF($E71&lt;&gt;$E70,ROUND(D71,0)*'MVA - total'!$L$60,'Optie Berekening'!H70)</f>
        <v>116.10000000000001</v>
      </c>
      <c r="I71">
        <f ca="1">GBlackScholesNGreeks("p","p",D71,H71,(F71-A71)/365,'MVA - total'!$L$63,'MVA - total'!$L$63-'MVA - total'!$L$62,'MVA - total'!$L$61)</f>
        <v>17.142566768781972</v>
      </c>
      <c r="J71" s="237">
        <f t="shared" ca="1" si="1"/>
        <v>-17.699662080261621</v>
      </c>
      <c r="K71" s="237">
        <f t="shared" ca="1" si="6"/>
        <v>3.5136954259925304</v>
      </c>
      <c r="L71" s="237">
        <f t="shared" ca="1" si="7"/>
        <v>0.35557104190007727</v>
      </c>
      <c r="N71" s="239">
        <f t="shared" ca="1" si="2"/>
        <v>127.32646202119297</v>
      </c>
      <c r="O71" s="239">
        <f t="shared" ca="1" si="8"/>
        <v>-2.2889394868485656E-3</v>
      </c>
      <c r="P71" s="239">
        <f ca="1">MAX($N$20:N71)</f>
        <v>127.61857321267473</v>
      </c>
      <c r="Q71" s="239">
        <f t="shared" ca="1" si="9"/>
        <v>-2.2889394868485656E-3</v>
      </c>
      <c r="T71" s="237">
        <f t="shared" ca="1" si="3"/>
        <v>13.060473904876515</v>
      </c>
      <c r="U71" s="239">
        <f t="shared" ca="1" si="4"/>
        <v>13.416044946776593</v>
      </c>
    </row>
    <row r="72" spans="1:21">
      <c r="A72" s="236">
        <f>IF('monthly price-series'!A59&lt;&gt;"",'monthly price-series'!A59,"")</f>
        <v>37407</v>
      </c>
      <c r="B72" s="244">
        <f ca="1">IF(A72&lt;&gt;"",'monthly price-series'!C59)</f>
        <v>126.30547745781379</v>
      </c>
      <c r="C72" s="244">
        <f t="shared" ca="1" si="5"/>
        <v>-5.2406777360301804E-3</v>
      </c>
      <c r="D72" s="237">
        <f ca="1">IF(A72&lt;&gt;"",OFFSET('monthly price-series'!A59,0,'Optie Berekening'!$D$3-1),"")</f>
        <v>126.88368089917599</v>
      </c>
      <c r="E72" s="238">
        <f>IF((A72-E71)&lt;'MVA - total'!$L$59*365,'Optie Berekening'!E71,'Optie Berekening'!A72)</f>
        <v>37287</v>
      </c>
      <c r="F72" s="238">
        <f>IF($E72&lt;&gt;$E71,E72+'MVA - total'!$L$58*365,'Optie Berekening'!F71)</f>
        <v>39112</v>
      </c>
      <c r="G72" s="237">
        <f t="shared" ca="1" si="0"/>
        <v>0.10119574942943081</v>
      </c>
      <c r="H72" s="240">
        <f ca="1">IF($E72&lt;&gt;$E71,ROUND(D72,0)*'MVA - total'!$L$60,'Optie Berekening'!H71)</f>
        <v>116.10000000000001</v>
      </c>
      <c r="I72">
        <f ca="1">GBlackScholesNGreeks("p","p",D72,H72,(F72-A72)/365,'MVA - total'!$L$63,'MVA - total'!$L$63-'MVA - total'!$L$62,'MVA - total'!$L$61)</f>
        <v>17.673854833716401</v>
      </c>
      <c r="J72" s="237">
        <f t="shared" ca="1" si="1"/>
        <v>-17.699662080261621</v>
      </c>
      <c r="K72" s="237">
        <f t="shared" ca="1" si="6"/>
        <v>4.0449834909269597</v>
      </c>
      <c r="L72" s="237">
        <f t="shared" ca="1" si="7"/>
        <v>0.40933513579402891</v>
      </c>
      <c r="N72" s="239">
        <f t="shared" ca="1" si="2"/>
        <v>126.71481259360782</v>
      </c>
      <c r="O72" s="239">
        <f t="shared" ca="1" si="8"/>
        <v>-4.8037887637476561E-3</v>
      </c>
      <c r="P72" s="239">
        <f ca="1">MAX($N$20:N72)</f>
        <v>127.61857321267473</v>
      </c>
      <c r="Q72" s="239">
        <f t="shared" ca="1" si="9"/>
        <v>-7.0817326688083996E-3</v>
      </c>
      <c r="T72" s="237">
        <f t="shared" ca="1" si="3"/>
        <v>12.84008917895687</v>
      </c>
      <c r="U72" s="239">
        <f t="shared" ca="1" si="4"/>
        <v>13.249424314750899</v>
      </c>
    </row>
    <row r="73" spans="1:21">
      <c r="A73" s="236">
        <f>IF('monthly price-series'!A60&lt;&gt;"",'monthly price-series'!A60,"")</f>
        <v>37435</v>
      </c>
      <c r="B73" s="244">
        <f ca="1">IF(A73&lt;&gt;"",'monthly price-series'!C60)</f>
        <v>123.37120752411046</v>
      </c>
      <c r="C73" s="244">
        <f t="shared" ca="1" si="5"/>
        <v>-2.3231533523028595E-2</v>
      </c>
      <c r="D73" s="237">
        <f ca="1">IF(A73&lt;&gt;"",OFFSET('monthly price-series'!A60,0,'Optie Berekening'!$D$3-1),"")</f>
        <v>116.48187027254674</v>
      </c>
      <c r="E73" s="238">
        <f>IF((A73-E72)&lt;'MVA - total'!$L$59*365,'Optie Berekening'!E72,'Optie Berekening'!A73)</f>
        <v>37287</v>
      </c>
      <c r="F73" s="238">
        <f>IF($E73&lt;&gt;$E72,E73+'MVA - total'!$L$58*365,'Optie Berekening'!F72)</f>
        <v>39112</v>
      </c>
      <c r="G73" s="237">
        <f t="shared" ca="1" si="0"/>
        <v>0.10119574942943081</v>
      </c>
      <c r="H73" s="240">
        <f ca="1">IF($E73&lt;&gt;$E72,ROUND(D73,0)*'MVA - total'!$L$60,'Optie Berekening'!H72)</f>
        <v>116.10000000000001</v>
      </c>
      <c r="I73">
        <f ca="1">GBlackScholesNGreeks("p","p",D73,H73,(F73-A73)/365,'MVA - total'!$L$63,'MVA - total'!$L$63-'MVA - total'!$L$62,'MVA - total'!$L$61)</f>
        <v>21.346667674519942</v>
      </c>
      <c r="J73" s="237">
        <f t="shared" ca="1" si="1"/>
        <v>-17.699662080261621</v>
      </c>
      <c r="K73" s="237">
        <f t="shared" ca="1" si="6"/>
        <v>7.7177963317305007</v>
      </c>
      <c r="L73" s="237">
        <f t="shared" ca="1" si="7"/>
        <v>0.78100818373318004</v>
      </c>
      <c r="N73" s="239">
        <f t="shared" ca="1" si="2"/>
        <v>124.15221570784364</v>
      </c>
      <c r="O73" s="239">
        <f t="shared" ca="1" si="8"/>
        <v>-2.0223341165194215E-2</v>
      </c>
      <c r="P73" s="239">
        <f ca="1">MAX($N$20:N73)</f>
        <v>127.61857321267473</v>
      </c>
      <c r="Q73" s="239">
        <f t="shared" ca="1" si="9"/>
        <v>-2.7161857538200603E-2</v>
      </c>
      <c r="T73" s="237">
        <f t="shared" ca="1" si="3"/>
        <v>11.787470157172105</v>
      </c>
      <c r="U73" s="239">
        <f t="shared" ca="1" si="4"/>
        <v>12.568478340905285</v>
      </c>
    </row>
    <row r="74" spans="1:21">
      <c r="A74" s="236">
        <f>IF('monthly price-series'!A61&lt;&gt;"",'monthly price-series'!A61,"")</f>
        <v>37468</v>
      </c>
      <c r="B74" s="244">
        <f ca="1">IF(A74&lt;&gt;"",'monthly price-series'!C61)</f>
        <v>121.02223230630884</v>
      </c>
      <c r="C74" s="244">
        <f t="shared" ca="1" si="5"/>
        <v>-1.9039898084344864E-2</v>
      </c>
      <c r="D74" s="237">
        <f ca="1">IF(A74&lt;&gt;"",OFFSET('monthly price-series'!A61,0,'Optie Berekening'!$D$3-1),"")</f>
        <v>106.76528744575781</v>
      </c>
      <c r="E74" s="238">
        <f>IF((A74-E73)&lt;'MVA - total'!$L$59*365,'Optie Berekening'!E73,'Optie Berekening'!A74)</f>
        <v>37287</v>
      </c>
      <c r="F74" s="238">
        <f>IF($E74&lt;&gt;$E73,E74+'MVA - total'!$L$58*365,'Optie Berekening'!F73)</f>
        <v>39112</v>
      </c>
      <c r="G74" s="237">
        <f t="shared" ca="1" si="0"/>
        <v>0.10119574942943081</v>
      </c>
      <c r="H74" s="240">
        <f ca="1">IF($E74&lt;&gt;$E73,ROUND(D74,0)*'MVA - total'!$L$60,'Optie Berekening'!H73)</f>
        <v>116.10000000000001</v>
      </c>
      <c r="I74">
        <f ca="1">GBlackScholesNGreeks("p","p",D74,H74,(F74-A74)/365,'MVA - total'!$L$63,'MVA - total'!$L$63-'MVA - total'!$L$62,'MVA - total'!$L$61)</f>
        <v>25.400051032095146</v>
      </c>
      <c r="J74" s="237">
        <f t="shared" ca="1" si="1"/>
        <v>-17.699662080261621</v>
      </c>
      <c r="K74" s="237">
        <f t="shared" ca="1" si="6"/>
        <v>11.771179689305704</v>
      </c>
      <c r="L74" s="237">
        <f t="shared" ca="1" si="7"/>
        <v>1.1911933503277852</v>
      </c>
      <c r="N74" s="239">
        <f t="shared" ca="1" si="2"/>
        <v>122.21342565663662</v>
      </c>
      <c r="O74" s="239">
        <f t="shared" ca="1" si="8"/>
        <v>-1.5616233992709432E-2</v>
      </c>
      <c r="P74" s="239">
        <f ca="1">MAX($N$20:N74)</f>
        <v>127.61857321267473</v>
      </c>
      <c r="Q74" s="239">
        <f t="shared" ca="1" si="9"/>
        <v>-4.2353925607916856E-2</v>
      </c>
      <c r="T74" s="237">
        <f t="shared" ca="1" si="3"/>
        <v>10.804193276122062</v>
      </c>
      <c r="U74" s="239">
        <f t="shared" ca="1" si="4"/>
        <v>11.995386626449847</v>
      </c>
    </row>
    <row r="75" spans="1:21">
      <c r="A75" s="236">
        <f>IF('monthly price-series'!A62&lt;&gt;"",'monthly price-series'!A62,"")</f>
        <v>37498</v>
      </c>
      <c r="B75" s="244">
        <f ca="1">IF(A75&lt;&gt;"",'monthly price-series'!C62)</f>
        <v>122.70222842223477</v>
      </c>
      <c r="C75" s="244">
        <f t="shared" ca="1" si="5"/>
        <v>1.3881714821404378E-2</v>
      </c>
      <c r="D75" s="237">
        <f ca="1">IF(A75&lt;&gt;"",OFFSET('monthly price-series'!A62,0,'Optie Berekening'!$D$3-1),"")</f>
        <v>106.86112750202872</v>
      </c>
      <c r="E75" s="238">
        <f>IF((A75-E74)&lt;'MVA - total'!$L$59*365,'Optie Berekening'!E74,'Optie Berekening'!A75)</f>
        <v>37287</v>
      </c>
      <c r="F75" s="238">
        <f>IF($E75&lt;&gt;$E74,E75+'MVA - total'!$L$58*365,'Optie Berekening'!F74)</f>
        <v>39112</v>
      </c>
      <c r="G75" s="237">
        <f t="shared" ca="1" si="0"/>
        <v>0.10119574942943081</v>
      </c>
      <c r="H75" s="240">
        <f ca="1">IF($E75&lt;&gt;$E74,ROUND(D75,0)*'MVA - total'!$L$60,'Optie Berekening'!H74)</f>
        <v>116.10000000000001</v>
      </c>
      <c r="I75">
        <f ca="1">GBlackScholesNGreeks("p","p",D75,H75,(F75-A75)/365,'MVA - total'!$L$63,'MVA - total'!$L$63-'MVA - total'!$L$62,'MVA - total'!$L$61)</f>
        <v>25.194262589084428</v>
      </c>
      <c r="J75" s="237">
        <f t="shared" ca="1" si="1"/>
        <v>-17.699662080261621</v>
      </c>
      <c r="K75" s="237">
        <f t="shared" ca="1" si="6"/>
        <v>11.565391246294986</v>
      </c>
      <c r="L75" s="237">
        <f t="shared" ca="1" si="7"/>
        <v>1.1703684346134</v>
      </c>
      <c r="N75" s="239">
        <f t="shared" ca="1" si="2"/>
        <v>123.87259685684816</v>
      </c>
      <c r="O75" s="239">
        <f t="shared" ca="1" si="8"/>
        <v>1.357601418417852E-2</v>
      </c>
      <c r="P75" s="239">
        <f ca="1">MAX($N$20:N75)</f>
        <v>127.61857321267473</v>
      </c>
      <c r="Q75" s="239">
        <f t="shared" ca="1" si="9"/>
        <v>-2.9352908918547055E-2</v>
      </c>
      <c r="T75" s="237">
        <f t="shared" ca="1" si="3"/>
        <v>10.813891882441757</v>
      </c>
      <c r="U75" s="239">
        <f t="shared" ca="1" si="4"/>
        <v>11.984260317055156</v>
      </c>
    </row>
    <row r="76" spans="1:21">
      <c r="A76" s="236">
        <f>IF('monthly price-series'!A63&lt;&gt;"",'monthly price-series'!A63,"")</f>
        <v>37529</v>
      </c>
      <c r="B76" s="244">
        <f ca="1">IF(A76&lt;&gt;"",'monthly price-series'!C63)</f>
        <v>120.25340537795262</v>
      </c>
      <c r="C76" s="244">
        <f t="shared" ca="1" si="5"/>
        <v>-1.9957445563705843E-2</v>
      </c>
      <c r="D76" s="237">
        <f ca="1">IF(A76&lt;&gt;"",OFFSET('monthly price-series'!A63,0,'Optie Berekening'!$D$3-1),"")</f>
        <v>95.516262960899155</v>
      </c>
      <c r="E76" s="238">
        <f>IF((A76-E75)&lt;'MVA - total'!$L$59*365,'Optie Berekening'!E75,'Optie Berekening'!A76)</f>
        <v>37287</v>
      </c>
      <c r="F76" s="238">
        <f>IF($E76&lt;&gt;$E75,E76+'MVA - total'!$L$58*365,'Optie Berekening'!F75)</f>
        <v>39112</v>
      </c>
      <c r="G76" s="237">
        <f t="shared" ca="1" si="0"/>
        <v>0.10119574942943081</v>
      </c>
      <c r="H76" s="240">
        <f ca="1">IF($E76&lt;&gt;$E75,ROUND(D76,0)*'MVA - total'!$L$60,'Optie Berekening'!H75)</f>
        <v>116.10000000000001</v>
      </c>
      <c r="I76">
        <f ca="1">GBlackScholesNGreeks("p","p",D76,H76,(F76-A76)/365,'MVA - total'!$L$63,'MVA - total'!$L$63-'MVA - total'!$L$62,'MVA - total'!$L$61)</f>
        <v>30.888956550122089</v>
      </c>
      <c r="J76" s="237">
        <f t="shared" ca="1" si="1"/>
        <v>-17.699662080261621</v>
      </c>
      <c r="K76" s="237">
        <f t="shared" ca="1" si="6"/>
        <v>17.260085207332647</v>
      </c>
      <c r="L76" s="237">
        <f t="shared" ca="1" si="7"/>
        <v>1.7466472577718599</v>
      </c>
      <c r="N76" s="239">
        <f t="shared" ca="1" si="2"/>
        <v>122.00005263572447</v>
      </c>
      <c r="O76" s="239">
        <f t="shared" ca="1" si="8"/>
        <v>-1.5116694641411871E-2</v>
      </c>
      <c r="P76" s="239">
        <f ca="1">MAX($N$20:N76)</f>
        <v>127.61857321267473</v>
      </c>
      <c r="Q76" s="239">
        <f t="shared" ca="1" si="9"/>
        <v>-4.4025884599000073E-2</v>
      </c>
      <c r="T76" s="237">
        <f t="shared" ca="1" si="3"/>
        <v>9.6658398130267749</v>
      </c>
      <c r="U76" s="239">
        <f t="shared" ca="1" si="4"/>
        <v>11.412487070798635</v>
      </c>
    </row>
    <row r="77" spans="1:21">
      <c r="A77" s="236">
        <f>IF('monthly price-series'!A64&lt;&gt;"",'monthly price-series'!A64,"")</f>
        <v>37560</v>
      </c>
      <c r="B77" s="244">
        <f ca="1">IF(A77&lt;&gt;"",'monthly price-series'!C64)</f>
        <v>123.21391569183109</v>
      </c>
      <c r="C77" s="244">
        <f t="shared" ca="1" si="5"/>
        <v>2.4618931202602397E-2</v>
      </c>
      <c r="D77" s="237">
        <f ca="1">IF(A77&lt;&gt;"",OFFSET('monthly price-series'!A64,0,'Optie Berekening'!$D$3-1),"")</f>
        <v>101.73547581142627</v>
      </c>
      <c r="E77" s="238">
        <f>IF((A77-E76)&lt;'MVA - total'!$L$59*365,'Optie Berekening'!E76,'Optie Berekening'!A77)</f>
        <v>37287</v>
      </c>
      <c r="F77" s="238">
        <f>IF($E77&lt;&gt;$E76,E77+'MVA - total'!$L$58*365,'Optie Berekening'!F76)</f>
        <v>39112</v>
      </c>
      <c r="G77" s="237">
        <f t="shared" ca="1" si="0"/>
        <v>0.10119574942943081</v>
      </c>
      <c r="H77" s="240">
        <f ca="1">IF($E77&lt;&gt;$E76,ROUND(D77,0)*'MVA - total'!$L$60,'Optie Berekening'!H76)</f>
        <v>116.10000000000001</v>
      </c>
      <c r="I77">
        <f ca="1">GBlackScholesNGreeks("p","p",D77,H77,(F77-A77)/365,'MVA - total'!$L$63,'MVA - total'!$L$63-'MVA - total'!$L$62,'MVA - total'!$L$61)</f>
        <v>27.399124447692135</v>
      </c>
      <c r="J77" s="237">
        <f t="shared" ca="1" si="1"/>
        <v>-17.699662080261621</v>
      </c>
      <c r="K77" s="237">
        <f t="shared" ca="1" si="6"/>
        <v>13.770253104902693</v>
      </c>
      <c r="L77" s="237">
        <f t="shared" ca="1" si="7"/>
        <v>1.3934910827835745</v>
      </c>
      <c r="N77" s="239">
        <f t="shared" ca="1" si="2"/>
        <v>124.60740677461466</v>
      </c>
      <c r="O77" s="239">
        <f t="shared" ca="1" si="8"/>
        <v>2.1371746016170923E-2</v>
      </c>
      <c r="P77" s="239">
        <f ca="1">MAX($N$20:N77)</f>
        <v>127.61857321267473</v>
      </c>
      <c r="Q77" s="239">
        <f t="shared" ca="1" si="9"/>
        <v>-2.3595048606616233E-2</v>
      </c>
      <c r="T77" s="237">
        <f t="shared" ca="1" si="3"/>
        <v>10.295197718297013</v>
      </c>
      <c r="U77" s="239">
        <f t="shared" ca="1" si="4"/>
        <v>11.688688801080588</v>
      </c>
    </row>
    <row r="78" spans="1:21">
      <c r="A78" s="236">
        <f>IF('monthly price-series'!A65&lt;&gt;"",'monthly price-series'!A65,"")</f>
        <v>37589</v>
      </c>
      <c r="B78" s="244">
        <f ca="1">IF(A78&lt;&gt;"",'monthly price-series'!C65)</f>
        <v>125.23979284822001</v>
      </c>
      <c r="C78" s="244">
        <f t="shared" ca="1" si="5"/>
        <v>1.6441950935605468E-2</v>
      </c>
      <c r="D78" s="237">
        <f ca="1">IF(A78&lt;&gt;"",OFFSET('monthly price-series'!A65,0,'Optie Berekening'!$D$3-1),"")</f>
        <v>107.05114391392395</v>
      </c>
      <c r="E78" s="238">
        <f>IF((A78-E77)&lt;'MVA - total'!$L$59*365,'Optie Berekening'!E77,'Optie Berekening'!A78)</f>
        <v>37287</v>
      </c>
      <c r="F78" s="238">
        <f>IF($E78&lt;&gt;$E77,E78+'MVA - total'!$L$58*365,'Optie Berekening'!F77)</f>
        <v>39112</v>
      </c>
      <c r="G78" s="237">
        <f t="shared" ca="1" si="0"/>
        <v>0.10119574942943081</v>
      </c>
      <c r="H78" s="240">
        <f ca="1">IF($E78&lt;&gt;$E77,ROUND(D78,0)*'MVA - total'!$L$60,'Optie Berekening'!H77)</f>
        <v>116.10000000000001</v>
      </c>
      <c r="I78">
        <f ca="1">GBlackScholesNGreeks("p","p",D78,H78,(F78-A78)/365,'MVA - total'!$L$63,'MVA - total'!$L$63-'MVA - total'!$L$62,'MVA - total'!$L$61)</f>
        <v>24.600824150891661</v>
      </c>
      <c r="J78" s="237">
        <f t="shared" ca="1" si="1"/>
        <v>-17.699662080261621</v>
      </c>
      <c r="K78" s="237">
        <f t="shared" ca="1" si="6"/>
        <v>10.97195280810222</v>
      </c>
      <c r="L78" s="237">
        <f t="shared" ca="1" si="7"/>
        <v>1.110314987120252</v>
      </c>
      <c r="N78" s="239">
        <f t="shared" ca="1" si="2"/>
        <v>126.35010783534025</v>
      </c>
      <c r="O78" s="239">
        <f t="shared" ca="1" si="8"/>
        <v>1.3985533491421806E-2</v>
      </c>
      <c r="P78" s="239">
        <f ca="1">MAX($N$20:N78)</f>
        <v>127.61857321267473</v>
      </c>
      <c r="Q78" s="239">
        <f t="shared" ca="1" si="9"/>
        <v>-9.9395044577139866E-3</v>
      </c>
      <c r="T78" s="237">
        <f t="shared" ca="1" si="3"/>
        <v>10.833120735647386</v>
      </c>
      <c r="U78" s="239">
        <f t="shared" ca="1" si="4"/>
        <v>11.943435722767639</v>
      </c>
    </row>
    <row r="79" spans="1:21">
      <c r="A79" s="236">
        <f>IF('monthly price-series'!A66&lt;&gt;"",'monthly price-series'!A66,"")</f>
        <v>37621</v>
      </c>
      <c r="B79" s="244">
        <f ca="1">IF(A79&lt;&gt;"",'monthly price-series'!C66)</f>
        <v>123.92380456974261</v>
      </c>
      <c r="C79" s="244">
        <f t="shared" ca="1" si="5"/>
        <v>-1.0507748763783548E-2</v>
      </c>
      <c r="D79" s="237">
        <f ca="1">IF(A79&lt;&gt;"",OFFSET('monthly price-series'!A66,0,'Optie Berekening'!$D$3-1),"")</f>
        <v>99.564470022375474</v>
      </c>
      <c r="E79" s="238">
        <f>IF((A79-E78)&lt;'MVA - total'!$L$59*365,'Optie Berekening'!E78,'Optie Berekening'!A79)</f>
        <v>37287</v>
      </c>
      <c r="F79" s="238">
        <f>IF($E79&lt;&gt;$E78,E79+'MVA - total'!$L$58*365,'Optie Berekening'!F78)</f>
        <v>39112</v>
      </c>
      <c r="G79" s="237">
        <f t="shared" ca="1" si="0"/>
        <v>0.10119574942943081</v>
      </c>
      <c r="H79" s="240">
        <f ca="1">IF($E79&lt;&gt;$E78,ROUND(D79,0)*'MVA - total'!$L$60,'Optie Berekening'!H78)</f>
        <v>116.10000000000001</v>
      </c>
      <c r="I79">
        <f ca="1">GBlackScholesNGreeks("p","p",D79,H79,(F79-A79)/365,'MVA - total'!$L$63,'MVA - total'!$L$63-'MVA - total'!$L$62,'MVA - total'!$L$61)</f>
        <v>28.232565631350298</v>
      </c>
      <c r="J79" s="237">
        <f t="shared" ca="1" si="1"/>
        <v>-17.699662080261621</v>
      </c>
      <c r="K79" s="237">
        <f t="shared" ca="1" si="6"/>
        <v>14.603694288560856</v>
      </c>
      <c r="L79" s="237">
        <f t="shared" ca="1" si="7"/>
        <v>1.4778317879692142</v>
      </c>
      <c r="N79" s="239">
        <f t="shared" ca="1" si="2"/>
        <v>125.40163635771182</v>
      </c>
      <c r="O79" s="239">
        <f t="shared" ca="1" si="8"/>
        <v>-7.5066930600841339E-3</v>
      </c>
      <c r="P79" s="239">
        <f ca="1">MAX($N$20:N79)</f>
        <v>127.61857321267473</v>
      </c>
      <c r="Q79" s="239">
        <f t="shared" ca="1" si="9"/>
        <v>-1.7371584708664723E-2</v>
      </c>
      <c r="T79" s="237">
        <f t="shared" ca="1" si="3"/>
        <v>10.075501160458384</v>
      </c>
      <c r="U79" s="239">
        <f t="shared" ca="1" si="4"/>
        <v>11.553332948427597</v>
      </c>
    </row>
    <row r="80" spans="1:21">
      <c r="A80" s="236">
        <f>IF('monthly price-series'!A67&lt;&gt;"",'monthly price-series'!A67,"")</f>
        <v>37652</v>
      </c>
      <c r="B80" s="244">
        <f ca="1">IF(A80&lt;&gt;"",'monthly price-series'!C67)</f>
        <v>124.12504033787187</v>
      </c>
      <c r="C80" s="244">
        <f t="shared" ca="1" si="5"/>
        <v>1.6238669303926885E-3</v>
      </c>
      <c r="D80" s="237">
        <f ca="1">IF(A80&lt;&gt;"",OFFSET('monthly price-series'!A67,0,'Optie Berekening'!$D$3-1),"")</f>
        <v>95.174451372979249</v>
      </c>
      <c r="E80" s="238">
        <f>IF((A80-E79)&lt;'MVA - total'!$L$59*365,'Optie Berekening'!E79,'Optie Berekening'!A80)</f>
        <v>37287</v>
      </c>
      <c r="F80" s="238">
        <f>IF($E80&lt;&gt;$E79,E80+'MVA - total'!$L$58*365,'Optie Berekening'!F79)</f>
        <v>39112</v>
      </c>
      <c r="G80" s="237">
        <f t="shared" ca="1" si="0"/>
        <v>0.10119574942943081</v>
      </c>
      <c r="H80" s="240">
        <f ca="1">IF($E80&lt;&gt;$E79,ROUND(D80,0)*'MVA - total'!$L$60,'Optie Berekening'!H79)</f>
        <v>116.10000000000001</v>
      </c>
      <c r="I80">
        <f ca="1">GBlackScholesNGreeks("p","p",D80,H80,(F80-A80)/365,'MVA - total'!$L$63,'MVA - total'!$L$63-'MVA - total'!$L$62,'MVA - total'!$L$61)</f>
        <v>30.527700398294748</v>
      </c>
      <c r="J80" s="237">
        <f t="shared" ca="1" si="1"/>
        <v>-17.699662080261621</v>
      </c>
      <c r="K80" s="237">
        <f t="shared" ca="1" si="6"/>
        <v>16.898829055505306</v>
      </c>
      <c r="L80" s="237">
        <f t="shared" ca="1" si="7"/>
        <v>1.7100896707516999</v>
      </c>
      <c r="N80" s="239">
        <f t="shared" ca="1" si="2"/>
        <v>125.83513000862357</v>
      </c>
      <c r="O80" s="239">
        <f t="shared" ca="1" si="8"/>
        <v>3.4568420596617203E-3</v>
      </c>
      <c r="P80" s="239">
        <f ca="1">MAX($N$20:N80)</f>
        <v>127.61857321267473</v>
      </c>
      <c r="Q80" s="239">
        <f t="shared" ca="1" si="9"/>
        <v>-1.3974793473666891E-2</v>
      </c>
      <c r="T80" s="237">
        <f t="shared" ca="1" si="3"/>
        <v>9.6312499332235557</v>
      </c>
      <c r="U80" s="239">
        <f t="shared" ca="1" si="4"/>
        <v>11.341339603975255</v>
      </c>
    </row>
    <row r="81" spans="1:21">
      <c r="A81" s="236">
        <f>IF('monthly price-series'!A68&lt;&gt;"",'monthly price-series'!A68,"")</f>
        <v>37680</v>
      </c>
      <c r="B81" s="244">
        <f ca="1">IF(A81&lt;&gt;"",'monthly price-series'!C68)</f>
        <v>124.26186362060753</v>
      </c>
      <c r="C81" s="244">
        <f t="shared" ca="1" si="5"/>
        <v>1.1023020203113352E-3</v>
      </c>
      <c r="D81" s="237">
        <f ca="1">IF(A81&lt;&gt;"",OFFSET('monthly price-series'!A68,0,'Optie Berekening'!$D$3-1),"")</f>
        <v>93.147854642116357</v>
      </c>
      <c r="E81" s="238">
        <f>IF((A81-E80)&lt;'MVA - total'!$L$59*365,'Optie Berekening'!E80,'Optie Berekening'!A81)</f>
        <v>37287</v>
      </c>
      <c r="F81" s="238">
        <f>IF($E81&lt;&gt;$E80,E81+'MVA - total'!$L$58*365,'Optie Berekening'!F80)</f>
        <v>39112</v>
      </c>
      <c r="G81" s="237">
        <f t="shared" ca="1" si="0"/>
        <v>0.10119574942943081</v>
      </c>
      <c r="H81" s="240">
        <f ca="1">IF($E81&lt;&gt;$E80,ROUND(D81,0)*'MVA - total'!$L$60,'Optie Berekening'!H80)</f>
        <v>116.10000000000001</v>
      </c>
      <c r="I81">
        <f ca="1">GBlackScholesNGreeks("p","p",D81,H81,(F81-A81)/365,'MVA - total'!$L$63,'MVA - total'!$L$63-'MVA - total'!$L$62,'MVA - total'!$L$61)</f>
        <v>31.587291139380135</v>
      </c>
      <c r="J81" s="237">
        <f t="shared" ca="1" si="1"/>
        <v>-17.699662080261621</v>
      </c>
      <c r="K81" s="237">
        <f t="shared" ca="1" si="6"/>
        <v>17.958419796590693</v>
      </c>
      <c r="L81" s="237">
        <f t="shared" ca="1" si="7"/>
        <v>1.8173157498843215</v>
      </c>
      <c r="N81" s="239">
        <f t="shared" ca="1" si="2"/>
        <v>126.07917937049184</v>
      </c>
      <c r="O81" s="239">
        <f t="shared" ca="1" si="8"/>
        <v>1.9394374357268364E-3</v>
      </c>
      <c r="P81" s="239">
        <f ca="1">MAX($N$20:N81)</f>
        <v>127.61857321267473</v>
      </c>
      <c r="Q81" s="239">
        <f t="shared" ca="1" si="9"/>
        <v>-1.2062459275559436E-2</v>
      </c>
      <c r="T81" s="237">
        <f t="shared" ca="1" si="3"/>
        <v>9.4261669582526508</v>
      </c>
      <c r="U81" s="239">
        <f t="shared" ca="1" si="4"/>
        <v>11.243482708136973</v>
      </c>
    </row>
    <row r="82" spans="1:21">
      <c r="A82" s="236">
        <f>IF('monthly price-series'!A69&lt;&gt;"",'monthly price-series'!A69,"")</f>
        <v>37711</v>
      </c>
      <c r="B82" s="244">
        <f ca="1">IF(A82&lt;&gt;"",'monthly price-series'!C69)</f>
        <v>123.51063043927442</v>
      </c>
      <c r="C82" s="244">
        <f t="shared" ca="1" si="5"/>
        <v>-6.0455650627190636E-3</v>
      </c>
      <c r="D82" s="237">
        <f ca="1">IF(A82&lt;&gt;"",OFFSET('monthly price-series'!A69,0,'Optie Berekening'!$D$3-1),"")</f>
        <v>92.467998897908558</v>
      </c>
      <c r="E82" s="238">
        <f>IF((A82-E81)&lt;'MVA - total'!$L$59*365,'Optie Berekening'!E81,'Optie Berekening'!A82)</f>
        <v>37287</v>
      </c>
      <c r="F82" s="238">
        <f>IF($E82&lt;&gt;$E81,E82+'MVA - total'!$L$58*365,'Optie Berekening'!F81)</f>
        <v>39112</v>
      </c>
      <c r="G82" s="237">
        <f t="shared" ca="1" si="0"/>
        <v>0.10119574942943081</v>
      </c>
      <c r="H82" s="240">
        <f ca="1">IF($E82&lt;&gt;$E81,ROUND(D82,0)*'MVA - total'!$L$60,'Optie Berekening'!H81)</f>
        <v>116.10000000000001</v>
      </c>
      <c r="I82">
        <f ca="1">GBlackScholesNGreeks("p","p",D82,H82,(F82-A82)/365,'MVA - total'!$L$63,'MVA - total'!$L$63-'MVA - total'!$L$62,'MVA - total'!$L$61)</f>
        <v>31.857581668555547</v>
      </c>
      <c r="J82" s="237">
        <f t="shared" ca="1" si="1"/>
        <v>-17.699662080261621</v>
      </c>
      <c r="K82" s="237">
        <f t="shared" ca="1" si="6"/>
        <v>18.228710325766105</v>
      </c>
      <c r="L82" s="237">
        <f t="shared" ca="1" si="7"/>
        <v>1.844668002547905</v>
      </c>
      <c r="N82" s="239">
        <f t="shared" ca="1" si="2"/>
        <v>125.35529844182233</v>
      </c>
      <c r="O82" s="239">
        <f t="shared" ca="1" si="8"/>
        <v>-5.7414787460056725E-3</v>
      </c>
      <c r="P82" s="239">
        <f ca="1">MAX($N$20:N82)</f>
        <v>127.61857321267473</v>
      </c>
      <c r="Q82" s="239">
        <f t="shared" ca="1" si="9"/>
        <v>-1.7734681668009924E-2</v>
      </c>
      <c r="T82" s="237">
        <f t="shared" ca="1" si="3"/>
        <v>9.3573684467136395</v>
      </c>
      <c r="U82" s="239">
        <f t="shared" ca="1" si="4"/>
        <v>11.202036449261545</v>
      </c>
    </row>
    <row r="83" spans="1:21">
      <c r="A83" s="236">
        <f>IF('monthly price-series'!A70&lt;&gt;"",'monthly price-series'!A70,"")</f>
        <v>37741</v>
      </c>
      <c r="B83" s="244">
        <f ca="1">IF(A83&lt;&gt;"",'monthly price-series'!C70)</f>
        <v>127.32708229348452</v>
      </c>
      <c r="C83" s="244">
        <f t="shared" ca="1" si="5"/>
        <v>3.0899784420471466E-2</v>
      </c>
      <c r="D83" s="237">
        <f ca="1">IF(A83&lt;&gt;"",OFFSET('monthly price-series'!A70,0,'Optie Berekening'!$D$3-1),"")</f>
        <v>99.624170278594477</v>
      </c>
      <c r="E83" s="238">
        <f>IF((A83-E82)&lt;'MVA - total'!$L$59*365,'Optie Berekening'!E82,'Optie Berekening'!A83)</f>
        <v>37287</v>
      </c>
      <c r="F83" s="238">
        <f>IF($E83&lt;&gt;$E82,E83+'MVA - total'!$L$58*365,'Optie Berekening'!F82)</f>
        <v>39112</v>
      </c>
      <c r="G83" s="237">
        <f t="shared" ca="1" si="0"/>
        <v>0.10119574942943081</v>
      </c>
      <c r="H83" s="240">
        <f ca="1">IF($E83&lt;&gt;$E82,ROUND(D83,0)*'MVA - total'!$L$60,'Optie Berekening'!H82)</f>
        <v>116.10000000000001</v>
      </c>
      <c r="I83">
        <f ca="1">GBlackScholesNGreeks("p","p",D83,H83,(F83-A83)/365,'MVA - total'!$L$63,'MVA - total'!$L$63-'MVA - total'!$L$62,'MVA - total'!$L$61)</f>
        <v>27.573492645372504</v>
      </c>
      <c r="J83" s="237">
        <f t="shared" ca="1" si="1"/>
        <v>-17.699662080261621</v>
      </c>
      <c r="K83" s="237">
        <f t="shared" ca="1" si="6"/>
        <v>13.944621302583062</v>
      </c>
      <c r="L83" s="237">
        <f t="shared" ca="1" si="7"/>
        <v>1.4111364032244986</v>
      </c>
      <c r="N83" s="239">
        <f t="shared" ca="1" si="2"/>
        <v>128.73821869670903</v>
      </c>
      <c r="O83" s="239">
        <f t="shared" ca="1" si="8"/>
        <v>2.6986655505883698E-2</v>
      </c>
      <c r="P83" s="239">
        <f ca="1">MAX($N$20:N83)</f>
        <v>128.73821869670903</v>
      </c>
      <c r="Q83" s="239">
        <f t="shared" ca="1" si="9"/>
        <v>0</v>
      </c>
      <c r="T83" s="237">
        <f t="shared" ca="1" si="3"/>
        <v>10.081542572627596</v>
      </c>
      <c r="U83" s="239">
        <f t="shared" ca="1" si="4"/>
        <v>11.492678975852094</v>
      </c>
    </row>
    <row r="84" spans="1:21">
      <c r="A84" s="236">
        <f>IF('monthly price-series'!A71&lt;&gt;"",'monthly price-series'!A71,"")</f>
        <v>37771</v>
      </c>
      <c r="B84" s="244">
        <f ca="1">IF(A84&lt;&gt;"",'monthly price-series'!C71)</f>
        <v>129.42608144445515</v>
      </c>
      <c r="C84" s="244">
        <f t="shared" ca="1" si="5"/>
        <v>1.648509581121561E-2</v>
      </c>
      <c r="D84" s="237">
        <f ca="1">IF(A84&lt;&gt;"",OFFSET('monthly price-series'!A71,0,'Optie Berekening'!$D$3-1),"")</f>
        <v>103.11926877009488</v>
      </c>
      <c r="E84" s="238">
        <f>IF((A84-E83)&lt;'MVA - total'!$L$59*365,'Optie Berekening'!E83,'Optie Berekening'!A84)</f>
        <v>37287</v>
      </c>
      <c r="F84" s="238">
        <f>IF($E84&lt;&gt;$E83,E84+'MVA - total'!$L$58*365,'Optie Berekening'!F83)</f>
        <v>39112</v>
      </c>
      <c r="G84" s="237">
        <f t="shared" ca="1" si="0"/>
        <v>0.10119574942943081</v>
      </c>
      <c r="H84" s="240">
        <f ca="1">IF($E84&lt;&gt;$E83,ROUND(D84,0)*'MVA - total'!$L$60,'Optie Berekening'!H83)</f>
        <v>116.10000000000001</v>
      </c>
      <c r="I84">
        <f ca="1">GBlackScholesNGreeks("p","p",D84,H84,(F84-A84)/365,'MVA - total'!$L$63,'MVA - total'!$L$63-'MVA - total'!$L$62,'MVA - total'!$L$61)</f>
        <v>25.523296739137646</v>
      </c>
      <c r="J84" s="237">
        <f t="shared" ca="1" si="1"/>
        <v>-17.699662080261621</v>
      </c>
      <c r="K84" s="237">
        <f t="shared" ca="1" si="6"/>
        <v>11.894425396348204</v>
      </c>
      <c r="L84" s="237">
        <f t="shared" ca="1" si="7"/>
        <v>1.2036652920159112</v>
      </c>
      <c r="N84" s="239">
        <f t="shared" ca="1" si="2"/>
        <v>130.62974673647105</v>
      </c>
      <c r="O84" s="239">
        <f t="shared" ca="1" si="8"/>
        <v>1.4692824391319435E-2</v>
      </c>
      <c r="P84" s="239">
        <f ca="1">MAX($N$20:N84)</f>
        <v>130.62974673647105</v>
      </c>
      <c r="Q84" s="239">
        <f t="shared" ca="1" si="9"/>
        <v>0</v>
      </c>
      <c r="T84" s="237">
        <f t="shared" ca="1" si="3"/>
        <v>10.435231683804652</v>
      </c>
      <c r="U84" s="239">
        <f t="shared" ca="1" si="4"/>
        <v>11.638896975820563</v>
      </c>
    </row>
    <row r="85" spans="1:21">
      <c r="A85" s="236">
        <f>IF('monthly price-series'!A72&lt;&gt;"",'monthly price-series'!A72,"")</f>
        <v>37802</v>
      </c>
      <c r="B85" s="244">
        <f ca="1">IF(A85&lt;&gt;"",'monthly price-series'!C72)</f>
        <v>131.94690729241853</v>
      </c>
      <c r="C85" s="244">
        <f t="shared" ca="1" si="5"/>
        <v>1.9476954102525496E-2</v>
      </c>
      <c r="D85" s="237">
        <f ca="1">IF(A85&lt;&gt;"",OFFSET('monthly price-series'!A72,0,'Optie Berekening'!$D$3-1),"")</f>
        <v>106.59953341497666</v>
      </c>
      <c r="E85" s="238">
        <f>IF((A85-E84)&lt;'MVA - total'!$L$59*365,'Optie Berekening'!E84,'Optie Berekening'!A85)</f>
        <v>37287</v>
      </c>
      <c r="F85" s="238">
        <f>IF($E85&lt;&gt;$E84,E85+'MVA - total'!$L$58*365,'Optie Berekening'!F84)</f>
        <v>39112</v>
      </c>
      <c r="G85" s="237">
        <f t="shared" ref="G85:G148" ca="1" si="10">$D$4*$D$5*$B$20/$D$20</f>
        <v>0.10119574942943081</v>
      </c>
      <c r="H85" s="240">
        <f ca="1">IF($E85&lt;&gt;$E84,ROUND(D85,0)*'MVA - total'!$L$60,'Optie Berekening'!H84)</f>
        <v>116.10000000000001</v>
      </c>
      <c r="I85">
        <f ca="1">GBlackScholesNGreeks("p","p",D85,H85,(F85-A85)/365,'MVA - total'!$L$63,'MVA - total'!$L$63-'MVA - total'!$L$62,'MVA - total'!$L$61)</f>
        <v>23.550266535239977</v>
      </c>
      <c r="J85" s="237">
        <f t="shared" ref="J85:J148" ca="1" si="11">IF($E85&lt;&gt;$E84,-I85,J84)</f>
        <v>-17.699662080261621</v>
      </c>
      <c r="K85" s="237">
        <f t="shared" ca="1" si="6"/>
        <v>9.9213951924505359</v>
      </c>
      <c r="L85" s="237">
        <f t="shared" ref="L85:L148" ca="1" si="12">G85*K85</f>
        <v>1.004003021885584</v>
      </c>
      <c r="N85" s="239">
        <f t="shared" ref="N85:N148" ca="1" si="13">B85+L85</f>
        <v>132.95091031430411</v>
      </c>
      <c r="O85" s="239">
        <f t="shared" ca="1" si="8"/>
        <v>1.7769027620605549E-2</v>
      </c>
      <c r="P85" s="239">
        <f ca="1">MAX($N$20:N85)</f>
        <v>132.95091031430411</v>
      </c>
      <c r="Q85" s="239">
        <f t="shared" ca="1" si="9"/>
        <v>0</v>
      </c>
      <c r="T85" s="237">
        <f t="shared" ref="T85:T148" ca="1" si="14">$D$4*100/$D$20*D85</f>
        <v>10.787419672756215</v>
      </c>
      <c r="U85" s="239">
        <f t="shared" ref="U85:U148" ca="1" si="15">L85+T85</f>
        <v>11.791422694641799</v>
      </c>
    </row>
    <row r="86" spans="1:21">
      <c r="A86" s="236">
        <f>IF('monthly price-series'!A73&lt;&gt;"",'monthly price-series'!A73,"")</f>
        <v>37833</v>
      </c>
      <c r="B86" s="244">
        <f ca="1">IF(A86&lt;&gt;"",'monthly price-series'!C73)</f>
        <v>133.28075998666898</v>
      </c>
      <c r="C86" s="244">
        <f t="shared" ref="C86:C149" ca="1" si="16">(B86-B85)/B85</f>
        <v>1.0109010674228164E-2</v>
      </c>
      <c r="D86" s="237">
        <f ca="1">IF(A86&lt;&gt;"",OFFSET('monthly price-series'!A73,0,'Optie Berekening'!$D$3-1),"")</f>
        <v>110.61817390284975</v>
      </c>
      <c r="E86" s="238">
        <f>IF((A86-E85)&lt;'MVA - total'!$L$59*365,'Optie Berekening'!E85,'Optie Berekening'!A86)</f>
        <v>37287</v>
      </c>
      <c r="F86" s="238">
        <f>IF($E86&lt;&gt;$E85,E86+'MVA - total'!$L$58*365,'Optie Berekening'!F85)</f>
        <v>39112</v>
      </c>
      <c r="G86" s="237">
        <f t="shared" ca="1" si="10"/>
        <v>0.10119574942943081</v>
      </c>
      <c r="H86" s="240">
        <f ca="1">IF($E86&lt;&gt;$E85,ROUND(D86,0)*'MVA - total'!$L$60,'Optie Berekening'!H85)</f>
        <v>116.10000000000001</v>
      </c>
      <c r="I86">
        <f ca="1">GBlackScholesNGreeks("p","p",D86,H86,(F86-A86)/365,'MVA - total'!$L$63,'MVA - total'!$L$63-'MVA - total'!$L$62,'MVA - total'!$L$61)</f>
        <v>21.400378584105233</v>
      </c>
      <c r="J86" s="237">
        <f t="shared" ca="1" si="11"/>
        <v>-17.699662080261621</v>
      </c>
      <c r="K86" s="237">
        <f t="shared" ref="K86:K149" ca="1" si="17">IF($E86&lt;&gt;$E85,(I85+J85),K85+(I86-I85))</f>
        <v>7.771507241315792</v>
      </c>
      <c r="L86" s="237">
        <f t="shared" ca="1" si="12"/>
        <v>0.78644349948119996</v>
      </c>
      <c r="N86" s="239">
        <f t="shared" ca="1" si="13"/>
        <v>134.06720348615019</v>
      </c>
      <c r="O86" s="239">
        <f t="shared" ref="O86:O149" ca="1" si="18">(N86-N85)/N85</f>
        <v>8.396280771655459E-3</v>
      </c>
      <c r="P86" s="239">
        <f ca="1">MAX($N$20:N86)</f>
        <v>134.06720348615019</v>
      </c>
      <c r="Q86" s="239">
        <f t="shared" ref="Q86:Q149" ca="1" si="19">(N86-P86)/P86</f>
        <v>0</v>
      </c>
      <c r="T86" s="237">
        <f t="shared" ca="1" si="14"/>
        <v>11.194089008613986</v>
      </c>
      <c r="U86" s="239">
        <f t="shared" ca="1" si="15"/>
        <v>11.980532508095186</v>
      </c>
    </row>
    <row r="87" spans="1:21">
      <c r="A87" s="236">
        <f>IF('monthly price-series'!A74&lt;&gt;"",'monthly price-series'!A74,"")</f>
        <v>37862</v>
      </c>
      <c r="B87" s="244">
        <f ca="1">IF(A87&lt;&gt;"",'monthly price-series'!C74)</f>
        <v>136.14918620392916</v>
      </c>
      <c r="C87" s="244">
        <f t="shared" ca="1" si="16"/>
        <v>2.1521682631064565E-2</v>
      </c>
      <c r="D87" s="237">
        <f ca="1">IF(A87&lt;&gt;"",OFFSET('monthly price-series'!A74,0,'Optie Berekening'!$D$3-1),"")</f>
        <v>114.73057267753698</v>
      </c>
      <c r="E87" s="238">
        <f>IF((A87-E86)&lt;'MVA - total'!$L$59*365,'Optie Berekening'!E86,'Optie Berekening'!A87)</f>
        <v>37287</v>
      </c>
      <c r="F87" s="238">
        <f>IF($E87&lt;&gt;$E86,E87+'MVA - total'!$L$58*365,'Optie Berekening'!F86)</f>
        <v>39112</v>
      </c>
      <c r="G87" s="237">
        <f t="shared" ca="1" si="10"/>
        <v>0.10119574942943081</v>
      </c>
      <c r="H87" s="240">
        <f ca="1">IF($E87&lt;&gt;$E86,ROUND(D87,0)*'MVA - total'!$L$60,'Optie Berekening'!H86)</f>
        <v>116.10000000000001</v>
      </c>
      <c r="I87">
        <f ca="1">GBlackScholesNGreeks("p","p",D87,H87,(F87-A87)/365,'MVA - total'!$L$63,'MVA - total'!$L$63-'MVA - total'!$L$62,'MVA - total'!$L$61)</f>
        <v>19.3337541065269</v>
      </c>
      <c r="J87" s="237">
        <f t="shared" ca="1" si="11"/>
        <v>-17.699662080261621</v>
      </c>
      <c r="K87" s="237">
        <f t="shared" ca="1" si="17"/>
        <v>5.7048827637374586</v>
      </c>
      <c r="L87" s="237">
        <f t="shared" ca="1" si="12"/>
        <v>0.57730988668345462</v>
      </c>
      <c r="N87" s="239">
        <f t="shared" ca="1" si="13"/>
        <v>136.72649609061261</v>
      </c>
      <c r="O87" s="239">
        <f t="shared" ca="1" si="18"/>
        <v>1.9835519316528001E-2</v>
      </c>
      <c r="P87" s="239">
        <f ca="1">MAX($N$20:N87)</f>
        <v>136.72649609061261</v>
      </c>
      <c r="Q87" s="239">
        <f t="shared" ca="1" si="19"/>
        <v>0</v>
      </c>
      <c r="T87" s="237">
        <f t="shared" ca="1" si="14"/>
        <v>11.610246284571133</v>
      </c>
      <c r="U87" s="239">
        <f t="shared" ca="1" si="15"/>
        <v>12.187556171254588</v>
      </c>
    </row>
    <row r="88" spans="1:21">
      <c r="A88" s="236">
        <f>IF('monthly price-series'!A75&lt;&gt;"",'monthly price-series'!A75,"")</f>
        <v>37894</v>
      </c>
      <c r="B88" s="244">
        <f ca="1">IF(A88&lt;&gt;"",'monthly price-series'!C75)</f>
        <v>137.20380017140153</v>
      </c>
      <c r="C88" s="244">
        <f t="shared" ca="1" si="16"/>
        <v>7.7460174157245754E-3</v>
      </c>
      <c r="D88" s="237">
        <f ca="1">IF(A88&lt;&gt;"",OFFSET('monthly price-series'!A75,0,'Optie Berekening'!$D$3-1),"")</f>
        <v>112.46719909518055</v>
      </c>
      <c r="E88" s="238">
        <f>IF((A88-E87)&lt;'MVA - total'!$L$59*365,'Optie Berekening'!E87,'Optie Berekening'!A88)</f>
        <v>37287</v>
      </c>
      <c r="F88" s="238">
        <f>IF($E88&lt;&gt;$E87,E88+'MVA - total'!$L$58*365,'Optie Berekening'!F87)</f>
        <v>39112</v>
      </c>
      <c r="G88" s="237">
        <f t="shared" ca="1" si="10"/>
        <v>0.10119574942943081</v>
      </c>
      <c r="H88" s="240">
        <f ca="1">IF($E88&lt;&gt;$E87,ROUND(D88,0)*'MVA - total'!$L$60,'Optie Berekening'!H87)</f>
        <v>116.10000000000001</v>
      </c>
      <c r="I88">
        <f ca="1">GBlackScholesNGreeks("p","p",D88,H88,(F88-A88)/365,'MVA - total'!$L$63,'MVA - total'!$L$63-'MVA - total'!$L$62,'MVA - total'!$L$61)</f>
        <v>20.120498163423523</v>
      </c>
      <c r="J88" s="237">
        <f t="shared" ca="1" si="11"/>
        <v>-17.699662080261621</v>
      </c>
      <c r="K88" s="237">
        <f t="shared" ca="1" si="17"/>
        <v>6.4916268206340817</v>
      </c>
      <c r="L88" s="237">
        <f t="shared" ca="1" si="12"/>
        <v>0.65692504113025918</v>
      </c>
      <c r="N88" s="239">
        <f t="shared" ca="1" si="13"/>
        <v>137.86072521253178</v>
      </c>
      <c r="O88" s="239">
        <f t="shared" ca="1" si="18"/>
        <v>8.295605858044338E-3</v>
      </c>
      <c r="P88" s="239">
        <f ca="1">MAX($N$20:N88)</f>
        <v>137.86072521253178</v>
      </c>
      <c r="Q88" s="239">
        <f t="shared" ca="1" si="19"/>
        <v>0</v>
      </c>
      <c r="T88" s="237">
        <f t="shared" ca="1" si="14"/>
        <v>11.381202498665798</v>
      </c>
      <c r="U88" s="239">
        <f t="shared" ca="1" si="15"/>
        <v>12.038127539796058</v>
      </c>
    </row>
    <row r="89" spans="1:21">
      <c r="A89" s="236">
        <f>IF('monthly price-series'!A76&lt;&gt;"",'monthly price-series'!A76,"")</f>
        <v>37925</v>
      </c>
      <c r="B89" s="244">
        <f ca="1">IF(A89&lt;&gt;"",'monthly price-series'!C76)</f>
        <v>139.3504504771424</v>
      </c>
      <c r="C89" s="244">
        <f t="shared" ca="1" si="16"/>
        <v>1.5645705899247537E-2</v>
      </c>
      <c r="D89" s="237">
        <f ca="1">IF(A89&lt;&gt;"",OFFSET('monthly price-series'!A76,0,'Optie Berekening'!$D$3-1),"")</f>
        <v>119.98189630440785</v>
      </c>
      <c r="E89" s="238">
        <f>IF((A89-E88)&lt;'MVA - total'!$L$59*365,'Optie Berekening'!E88,'Optie Berekening'!A89)</f>
        <v>37287</v>
      </c>
      <c r="F89" s="238">
        <f>IF($E89&lt;&gt;$E88,E89+'MVA - total'!$L$58*365,'Optie Berekening'!F88)</f>
        <v>39112</v>
      </c>
      <c r="G89" s="237">
        <f t="shared" ca="1" si="10"/>
        <v>0.10119574942943081</v>
      </c>
      <c r="H89" s="240">
        <f ca="1">IF($E89&lt;&gt;$E88,ROUND(D89,0)*'MVA - total'!$L$60,'Optie Berekening'!H88)</f>
        <v>116.10000000000001</v>
      </c>
      <c r="I89">
        <f ca="1">GBlackScholesNGreeks("p","p",D89,H89,(F89-A89)/365,'MVA - total'!$L$63,'MVA - total'!$L$63-'MVA - total'!$L$62,'MVA - total'!$L$61)</f>
        <v>16.671966725919376</v>
      </c>
      <c r="J89" s="237">
        <f t="shared" ca="1" si="11"/>
        <v>-17.699662080261621</v>
      </c>
      <c r="K89" s="237">
        <f t="shared" ca="1" si="17"/>
        <v>3.0430953831299341</v>
      </c>
      <c r="L89" s="237">
        <f t="shared" ca="1" si="12"/>
        <v>0.30794831788107457</v>
      </c>
      <c r="N89" s="239">
        <f t="shared" ca="1" si="13"/>
        <v>139.65839879502349</v>
      </c>
      <c r="O89" s="239">
        <f t="shared" ca="1" si="18"/>
        <v>1.3039780399532526E-2</v>
      </c>
      <c r="P89" s="239">
        <f ca="1">MAX($N$20:N89)</f>
        <v>139.65839879502349</v>
      </c>
      <c r="Q89" s="239">
        <f t="shared" ca="1" si="19"/>
        <v>0</v>
      </c>
      <c r="T89" s="237">
        <f t="shared" ca="1" si="14"/>
        <v>12.141657914488809</v>
      </c>
      <c r="U89" s="239">
        <f t="shared" ca="1" si="15"/>
        <v>12.449606232369883</v>
      </c>
    </row>
    <row r="90" spans="1:21">
      <c r="A90" s="236">
        <f>IF('monthly price-series'!A77&lt;&gt;"",'monthly price-series'!A77,"")</f>
        <v>37953</v>
      </c>
      <c r="B90" s="244">
        <f ca="1">IF(A90&lt;&gt;"",'monthly price-series'!C77)</f>
        <v>140.21782454211805</v>
      </c>
      <c r="C90" s="244">
        <f t="shared" ca="1" si="16"/>
        <v>6.2244080446508827E-3</v>
      </c>
      <c r="D90" s="237">
        <f ca="1">IF(A90&lt;&gt;"",OFFSET('monthly price-series'!A77,0,'Optie Berekening'!$D$3-1),"")</f>
        <v>120.23955816754781</v>
      </c>
      <c r="E90" s="238">
        <f>IF((A90-E89)&lt;'MVA - total'!$L$59*365,'Optie Berekening'!E89,'Optie Berekening'!A90)</f>
        <v>37287</v>
      </c>
      <c r="F90" s="238">
        <f>IF($E90&lt;&gt;$E89,E90+'MVA - total'!$L$58*365,'Optie Berekening'!F89)</f>
        <v>39112</v>
      </c>
      <c r="G90" s="237">
        <f t="shared" ca="1" si="10"/>
        <v>0.10119574942943081</v>
      </c>
      <c r="H90" s="240">
        <f ca="1">IF($E90&lt;&gt;$E89,ROUND(D90,0)*'MVA - total'!$L$60,'Optie Berekening'!H89)</f>
        <v>116.10000000000001</v>
      </c>
      <c r="I90">
        <f ca="1">GBlackScholesNGreeks("p","p",D90,H90,(F90-A90)/365,'MVA - total'!$L$63,'MVA - total'!$L$63-'MVA - total'!$L$62,'MVA - total'!$L$61)</f>
        <v>16.354256356906106</v>
      </c>
      <c r="J90" s="237">
        <f t="shared" ca="1" si="11"/>
        <v>-17.699662080261621</v>
      </c>
      <c r="K90" s="237">
        <f t="shared" ca="1" si="17"/>
        <v>2.7253850141166645</v>
      </c>
      <c r="L90" s="237">
        <f t="shared" ca="1" si="12"/>
        <v>0.27579737898727574</v>
      </c>
      <c r="N90" s="239">
        <f t="shared" ca="1" si="13"/>
        <v>140.49362192110533</v>
      </c>
      <c r="O90" s="239">
        <f t="shared" ca="1" si="18"/>
        <v>5.9804718748615975E-3</v>
      </c>
      <c r="P90" s="239">
        <f ca="1">MAX($N$20:N90)</f>
        <v>140.49362192110533</v>
      </c>
      <c r="Q90" s="239">
        <f t="shared" ca="1" si="19"/>
        <v>0</v>
      </c>
      <c r="T90" s="237">
        <f t="shared" ca="1" si="14"/>
        <v>12.16773219982864</v>
      </c>
      <c r="U90" s="239">
        <f t="shared" ca="1" si="15"/>
        <v>12.443529578815916</v>
      </c>
    </row>
    <row r="91" spans="1:21">
      <c r="A91" s="236">
        <f>IF('monthly price-series'!A78&lt;&gt;"",'monthly price-series'!A78,"")</f>
        <v>37986</v>
      </c>
      <c r="B91" s="244">
        <f ca="1">IF(A91&lt;&gt;"",'monthly price-series'!C78)</f>
        <v>143.52147655079568</v>
      </c>
      <c r="C91" s="244">
        <f t="shared" ca="1" si="16"/>
        <v>2.3560856256797033E-2</v>
      </c>
      <c r="D91" s="237">
        <f ca="1">IF(A91&lt;&gt;"",OFFSET('monthly price-series'!A78,0,'Optie Berekening'!$D$3-1),"")</f>
        <v>124.63262890843617</v>
      </c>
      <c r="E91" s="238">
        <f>IF((A91-E90)&lt;'MVA - total'!$L$59*365,'Optie Berekening'!E90,'Optie Berekening'!A91)</f>
        <v>37287</v>
      </c>
      <c r="F91" s="238">
        <f>IF($E91&lt;&gt;$E90,E91+'MVA - total'!$L$58*365,'Optie Berekening'!F90)</f>
        <v>39112</v>
      </c>
      <c r="G91" s="237">
        <f t="shared" ca="1" si="10"/>
        <v>0.10119574942943081</v>
      </c>
      <c r="H91" s="240">
        <f ca="1">IF($E91&lt;&gt;$E90,ROUND(D91,0)*'MVA - total'!$L$60,'Optie Berekening'!H90)</f>
        <v>116.10000000000001</v>
      </c>
      <c r="I91">
        <f ca="1">GBlackScholesNGreeks("p","p",D91,H91,(F91-A91)/365,'MVA - total'!$L$63,'MVA - total'!$L$63-'MVA - total'!$L$62,'MVA - total'!$L$61)</f>
        <v>14.42210037585984</v>
      </c>
      <c r="J91" s="237">
        <f t="shared" ca="1" si="11"/>
        <v>-17.699662080261621</v>
      </c>
      <c r="K91" s="237">
        <f t="shared" ca="1" si="17"/>
        <v>0.79322903307039816</v>
      </c>
      <c r="L91" s="237">
        <f t="shared" ca="1" si="12"/>
        <v>8.0271406470741699E-2</v>
      </c>
      <c r="N91" s="239">
        <f t="shared" ca="1" si="13"/>
        <v>143.60174795726641</v>
      </c>
      <c r="O91" s="239">
        <f t="shared" ca="1" si="18"/>
        <v>2.2122897777569293E-2</v>
      </c>
      <c r="P91" s="239">
        <f ca="1">MAX($N$20:N91)</f>
        <v>143.60174795726641</v>
      </c>
      <c r="Q91" s="239">
        <f t="shared" ca="1" si="19"/>
        <v>0</v>
      </c>
      <c r="T91" s="237">
        <f t="shared" ca="1" si="14"/>
        <v>12.612292285749342</v>
      </c>
      <c r="U91" s="239">
        <f t="shared" ca="1" si="15"/>
        <v>12.692563692220084</v>
      </c>
    </row>
    <row r="92" spans="1:21">
      <c r="A92" s="236">
        <f>IF('monthly price-series'!A79&lt;&gt;"",'monthly price-series'!A79,"")</f>
        <v>38016</v>
      </c>
      <c r="B92" s="244">
        <f ca="1">IF(A92&lt;&gt;"",'monthly price-series'!C79)</f>
        <v>145.30322719769853</v>
      </c>
      <c r="C92" s="244">
        <f t="shared" ca="1" si="16"/>
        <v>1.241452282768458E-2</v>
      </c>
      <c r="D92" s="237">
        <f ca="1">IF(A92&lt;&gt;"",OFFSET('monthly price-series'!A79,0,'Optie Berekening'!$D$3-1),"")</f>
        <v>127.52357890157052</v>
      </c>
      <c r="E92" s="238">
        <f>IF((A92-E91)&lt;'MVA - total'!$L$59*365,'Optie Berekening'!E91,'Optie Berekening'!A92)</f>
        <v>37287</v>
      </c>
      <c r="F92" s="238">
        <f>IF($E92&lt;&gt;$E91,E92+'MVA - total'!$L$58*365,'Optie Berekening'!F91)</f>
        <v>39112</v>
      </c>
      <c r="G92" s="237">
        <f t="shared" ca="1" si="10"/>
        <v>0.10119574942943081</v>
      </c>
      <c r="H92" s="240">
        <f ca="1">IF($E92&lt;&gt;$E91,ROUND(D92,0)*'MVA - total'!$L$60,'Optie Berekening'!H91)</f>
        <v>116.10000000000001</v>
      </c>
      <c r="I92">
        <f ca="1">GBlackScholesNGreeks("p","p",D92,H92,(F92-A92)/365,'MVA - total'!$L$63,'MVA - total'!$L$63-'MVA - total'!$L$62,'MVA - total'!$L$61)</f>
        <v>13.160318892919895</v>
      </c>
      <c r="J92" s="237">
        <f t="shared" ca="1" si="11"/>
        <v>-17.699662080261621</v>
      </c>
      <c r="K92" s="237">
        <f t="shared" ca="1" si="17"/>
        <v>-0.46855244986954681</v>
      </c>
      <c r="L92" s="237">
        <f t="shared" ca="1" si="12"/>
        <v>-4.74155163115446E-2</v>
      </c>
      <c r="N92" s="239">
        <f t="shared" ca="1" si="13"/>
        <v>145.255811681387</v>
      </c>
      <c r="O92" s="239">
        <f t="shared" ca="1" si="18"/>
        <v>1.1518409404130741E-2</v>
      </c>
      <c r="P92" s="239">
        <f ca="1">MAX($N$20:N92)</f>
        <v>145.255811681387</v>
      </c>
      <c r="Q92" s="239">
        <f t="shared" ca="1" si="19"/>
        <v>0</v>
      </c>
      <c r="T92" s="237">
        <f t="shared" ca="1" si="14"/>
        <v>12.904844136867579</v>
      </c>
      <c r="U92" s="239">
        <f t="shared" ca="1" si="15"/>
        <v>12.857428620556036</v>
      </c>
    </row>
    <row r="93" spans="1:21">
      <c r="A93" s="236">
        <f>IF('monthly price-series'!A80&lt;&gt;"",'monthly price-series'!A80,"")</f>
        <v>38044</v>
      </c>
      <c r="B93" s="244">
        <f ca="1">IF(A93&lt;&gt;"",'monthly price-series'!C80)</f>
        <v>147.44372449888454</v>
      </c>
      <c r="C93" s="244">
        <f t="shared" ca="1" si="16"/>
        <v>1.4731244050578841E-2</v>
      </c>
      <c r="D93" s="237">
        <f ca="1">IF(A93&lt;&gt;"",OFFSET('monthly price-series'!A80,0,'Optie Berekening'!$D$3-1),"")</f>
        <v>129.86482406378886</v>
      </c>
      <c r="E93" s="238">
        <f>IF((A93-E92)&lt;'MVA - total'!$L$59*365,'Optie Berekening'!E92,'Optie Berekening'!A93)</f>
        <v>38044</v>
      </c>
      <c r="F93" s="238">
        <f>IF($E93&lt;&gt;$E92,E93+'MVA - total'!$L$58*365,'Optie Berekening'!F92)</f>
        <v>39869</v>
      </c>
      <c r="G93" s="237">
        <f t="shared" ca="1" si="10"/>
        <v>0.10119574942943081</v>
      </c>
      <c r="H93" s="240">
        <f ca="1">IF($E93&lt;&gt;$E92,ROUND(D93,0)*'MVA - total'!$L$60,'Optie Berekening'!H92)</f>
        <v>117</v>
      </c>
      <c r="I93">
        <f ca="1">GBlackScholesNGreeks("p","p",D93,H93,(F93-A93)/365,'MVA - total'!$L$63,'MVA - total'!$L$63-'MVA - total'!$L$62,'MVA - total'!$L$61)</f>
        <v>17.875135956296479</v>
      </c>
      <c r="J93" s="237">
        <f t="shared" ca="1" si="11"/>
        <v>-17.875135956296479</v>
      </c>
      <c r="K93" s="237">
        <f t="shared" ca="1" si="17"/>
        <v>-4.5393431873417267</v>
      </c>
      <c r="L93" s="237">
        <f t="shared" ca="1" si="12"/>
        <v>-0.45936223576042717</v>
      </c>
      <c r="N93" s="239">
        <f t="shared" ca="1" si="13"/>
        <v>146.9843622631241</v>
      </c>
      <c r="O93" s="239">
        <f t="shared" ca="1" si="18"/>
        <v>1.1900044216672066E-2</v>
      </c>
      <c r="P93" s="239">
        <f ca="1">MAX($N$20:N93)</f>
        <v>146.9843622631241</v>
      </c>
      <c r="Q93" s="239">
        <f t="shared" ca="1" si="19"/>
        <v>0</v>
      </c>
      <c r="T93" s="237">
        <f t="shared" ca="1" si="14"/>
        <v>13.141768195656294</v>
      </c>
      <c r="U93" s="239">
        <f t="shared" ca="1" si="15"/>
        <v>12.682405959895867</v>
      </c>
    </row>
    <row r="94" spans="1:21">
      <c r="A94" s="236">
        <f>IF('monthly price-series'!A81&lt;&gt;"",'monthly price-series'!A81,"")</f>
        <v>38077</v>
      </c>
      <c r="B94" s="244">
        <f ca="1">IF(A94&lt;&gt;"",'monthly price-series'!C81)</f>
        <v>148.6398754898768</v>
      </c>
      <c r="C94" s="244">
        <f t="shared" ca="1" si="16"/>
        <v>8.1125934322237962E-3</v>
      </c>
      <c r="D94" s="237">
        <f ca="1">IF(A94&lt;&gt;"",OFFSET('monthly price-series'!A81,0,'Optie Berekening'!$D$3-1),"")</f>
        <v>130.68026509125795</v>
      </c>
      <c r="E94" s="238">
        <f>IF((A94-E93)&lt;'MVA - total'!$L$59*365,'Optie Berekening'!E93,'Optie Berekening'!A94)</f>
        <v>38044</v>
      </c>
      <c r="F94" s="238">
        <f>IF($E94&lt;&gt;$E93,E94+'MVA - total'!$L$58*365,'Optie Berekening'!F93)</f>
        <v>39869</v>
      </c>
      <c r="G94" s="237">
        <f t="shared" ca="1" si="10"/>
        <v>0.10119574942943081</v>
      </c>
      <c r="H94" s="240">
        <f ca="1">IF($E94&lt;&gt;$E93,ROUND(D94,0)*'MVA - total'!$L$60,'Optie Berekening'!H93)</f>
        <v>117</v>
      </c>
      <c r="I94">
        <f ca="1">GBlackScholesNGreeks("p","p",D94,H94,(F94-A94)/365,'MVA - total'!$L$63,'MVA - total'!$L$63-'MVA - total'!$L$62,'MVA - total'!$L$61)</f>
        <v>17.416070389979293</v>
      </c>
      <c r="J94" s="237">
        <f t="shared" ca="1" si="11"/>
        <v>-17.875135956296479</v>
      </c>
      <c r="K94" s="237">
        <f t="shared" ca="1" si="17"/>
        <v>-4.9984087536589126</v>
      </c>
      <c r="L94" s="237">
        <f t="shared" ca="1" si="12"/>
        <v>-0.50581771978114087</v>
      </c>
      <c r="N94" s="239">
        <f t="shared" ca="1" si="13"/>
        <v>148.13405777009567</v>
      </c>
      <c r="O94" s="239">
        <f t="shared" ca="1" si="18"/>
        <v>7.8218899566570247E-3</v>
      </c>
      <c r="P94" s="239">
        <f ca="1">MAX($N$20:N94)</f>
        <v>148.13405777009567</v>
      </c>
      <c r="Q94" s="239">
        <f t="shared" ca="1" si="19"/>
        <v>0</v>
      </c>
      <c r="T94" s="237">
        <f t="shared" ca="1" si="14"/>
        <v>13.224287361546534</v>
      </c>
      <c r="U94" s="239">
        <f t="shared" ca="1" si="15"/>
        <v>12.718469641765392</v>
      </c>
    </row>
    <row r="95" spans="1:21">
      <c r="A95" s="236">
        <f>IF('monthly price-series'!A82&lt;&gt;"",'monthly price-series'!A82,"")</f>
        <v>38107</v>
      </c>
      <c r="B95" s="244">
        <f ca="1">IF(A95&lt;&gt;"",'monthly price-series'!C82)</f>
        <v>147.51928070754497</v>
      </c>
      <c r="C95" s="244">
        <f t="shared" ca="1" si="16"/>
        <v>-7.5389916645089905E-3</v>
      </c>
      <c r="D95" s="237">
        <f ca="1">IF(A95&lt;&gt;"",OFFSET('monthly price-series'!A82,0,'Optie Berekening'!$D$3-1),"")</f>
        <v>129.50401150224997</v>
      </c>
      <c r="E95" s="238">
        <f>IF((A95-E94)&lt;'MVA - total'!$L$59*365,'Optie Berekening'!E94,'Optie Berekening'!A95)</f>
        <v>38044</v>
      </c>
      <c r="F95" s="238">
        <f>IF($E95&lt;&gt;$E94,E95+'MVA - total'!$L$58*365,'Optie Berekening'!F94)</f>
        <v>39869</v>
      </c>
      <c r="G95" s="237">
        <f t="shared" ca="1" si="10"/>
        <v>0.10119574942943081</v>
      </c>
      <c r="H95" s="240">
        <f ca="1">IF($E95&lt;&gt;$E94,ROUND(D95,0)*'MVA - total'!$L$60,'Optie Berekening'!H94)</f>
        <v>117</v>
      </c>
      <c r="I95">
        <f ca="1">GBlackScholesNGreeks("p","p",D95,H95,(F95-A95)/365,'MVA - total'!$L$63,'MVA - total'!$L$63-'MVA - total'!$L$62,'MVA - total'!$L$61)</f>
        <v>17.615653945298149</v>
      </c>
      <c r="J95" s="237">
        <f t="shared" ca="1" si="11"/>
        <v>-17.875135956296479</v>
      </c>
      <c r="K95" s="237">
        <f t="shared" ca="1" si="17"/>
        <v>-4.7988251983400563</v>
      </c>
      <c r="L95" s="237">
        <f t="shared" ca="1" si="12"/>
        <v>-0.48562071232685894</v>
      </c>
      <c r="N95" s="239">
        <f t="shared" ca="1" si="13"/>
        <v>147.0336599952181</v>
      </c>
      <c r="O95" s="239">
        <f t="shared" ca="1" si="18"/>
        <v>-7.428391495123852E-3</v>
      </c>
      <c r="P95" s="239">
        <f ca="1">MAX($N$20:N95)</f>
        <v>148.13405777009567</v>
      </c>
      <c r="Q95" s="239">
        <f t="shared" ca="1" si="19"/>
        <v>-7.428391495123852E-3</v>
      </c>
      <c r="T95" s="237">
        <f t="shared" ca="1" si="14"/>
        <v>13.105255498087814</v>
      </c>
      <c r="U95" s="239">
        <f t="shared" ca="1" si="15"/>
        <v>12.619634785760955</v>
      </c>
    </row>
    <row r="96" spans="1:21">
      <c r="A96" s="236">
        <f>IF('monthly price-series'!A83&lt;&gt;"",'monthly price-series'!A83,"")</f>
        <v>38138</v>
      </c>
      <c r="B96" s="244">
        <f ca="1">IF(A96&lt;&gt;"",'monthly price-series'!C83)</f>
        <v>148.47162961940558</v>
      </c>
      <c r="C96" s="244">
        <f t="shared" ca="1" si="16"/>
        <v>6.4557589170233954E-3</v>
      </c>
      <c r="D96" s="237">
        <f ca="1">IF(A96&lt;&gt;"",OFFSET('monthly price-series'!A83,0,'Optie Berekening'!$D$3-1),"")</f>
        <v>129.65517509924109</v>
      </c>
      <c r="E96" s="238">
        <f>IF((A96-E95)&lt;'MVA - total'!$L$59*365,'Optie Berekening'!E95,'Optie Berekening'!A96)</f>
        <v>38044</v>
      </c>
      <c r="F96" s="238">
        <f>IF($E96&lt;&gt;$E95,E96+'MVA - total'!$L$58*365,'Optie Berekening'!F95)</f>
        <v>39869</v>
      </c>
      <c r="G96" s="237">
        <f t="shared" ca="1" si="10"/>
        <v>0.10119574942943081</v>
      </c>
      <c r="H96" s="240">
        <f ca="1">IF($E96&lt;&gt;$E95,ROUND(D96,0)*'MVA - total'!$L$60,'Optie Berekening'!H95)</f>
        <v>117</v>
      </c>
      <c r="I96">
        <f ca="1">GBlackScholesNGreeks("p","p",D96,H96,(F96-A96)/365,'MVA - total'!$L$63,'MVA - total'!$L$63-'MVA - total'!$L$62,'MVA - total'!$L$61)</f>
        <v>17.377216161214051</v>
      </c>
      <c r="J96" s="237">
        <f t="shared" ca="1" si="11"/>
        <v>-17.875135956296479</v>
      </c>
      <c r="K96" s="237">
        <f t="shared" ca="1" si="17"/>
        <v>-5.0372629824241546</v>
      </c>
      <c r="L96" s="237">
        <f t="shared" ca="1" si="12"/>
        <v>-0.50974960257954205</v>
      </c>
      <c r="N96" s="239">
        <f t="shared" ca="1" si="13"/>
        <v>147.96188001682603</v>
      </c>
      <c r="O96" s="239">
        <f t="shared" ca="1" si="18"/>
        <v>6.3129763731523481E-3</v>
      </c>
      <c r="P96" s="239">
        <f ca="1">MAX($N$20:N96)</f>
        <v>148.13405777009567</v>
      </c>
      <c r="Q96" s="239">
        <f t="shared" ca="1" si="19"/>
        <v>-1.1623103819707462E-3</v>
      </c>
      <c r="T96" s="237">
        <f t="shared" ca="1" si="14"/>
        <v>13.120552611571778</v>
      </c>
      <c r="U96" s="239">
        <f t="shared" ca="1" si="15"/>
        <v>12.610803008992235</v>
      </c>
    </row>
    <row r="97" spans="1:21">
      <c r="A97" s="236">
        <f>IF('monthly price-series'!A84&lt;&gt;"",'monthly price-series'!A84,"")</f>
        <v>38168</v>
      </c>
      <c r="B97" s="244">
        <f ca="1">IF(A97&lt;&gt;"",'monthly price-series'!C84)</f>
        <v>149.47925884132928</v>
      </c>
      <c r="C97" s="244">
        <f t="shared" ca="1" si="16"/>
        <v>6.7866785358703177E-3</v>
      </c>
      <c r="D97" s="237">
        <f ca="1">IF(A97&lt;&gt;"",OFFSET('monthly price-series'!A84,0,'Optie Berekening'!$D$3-1),"")</f>
        <v>132.65871476587944</v>
      </c>
      <c r="E97" s="238">
        <f>IF((A97-E96)&lt;'MVA - total'!$L$59*365,'Optie Berekening'!E96,'Optie Berekening'!A97)</f>
        <v>38044</v>
      </c>
      <c r="F97" s="238">
        <f>IF($E97&lt;&gt;$E96,E97+'MVA - total'!$L$58*365,'Optie Berekening'!F96)</f>
        <v>39869</v>
      </c>
      <c r="G97" s="237">
        <f t="shared" ca="1" si="10"/>
        <v>0.10119574942943081</v>
      </c>
      <c r="H97" s="240">
        <f ca="1">IF($E97&lt;&gt;$E96,ROUND(D97,0)*'MVA - total'!$L$60,'Optie Berekening'!H96)</f>
        <v>117</v>
      </c>
      <c r="I97">
        <f ca="1">GBlackScholesNGreeks("p","p",D97,H97,(F97-A97)/365,'MVA - total'!$L$63,'MVA - total'!$L$63-'MVA - total'!$L$62,'MVA - total'!$L$61)</f>
        <v>16.233874390740304</v>
      </c>
      <c r="J97" s="237">
        <f t="shared" ca="1" si="11"/>
        <v>-17.875135956296479</v>
      </c>
      <c r="K97" s="237">
        <f t="shared" ca="1" si="17"/>
        <v>-6.1806047528979011</v>
      </c>
      <c r="L97" s="237">
        <f t="shared" ca="1" si="12"/>
        <v>-0.62545092989660511</v>
      </c>
      <c r="N97" s="239">
        <f t="shared" ca="1" si="13"/>
        <v>148.85380791143268</v>
      </c>
      <c r="O97" s="239">
        <f t="shared" ca="1" si="18"/>
        <v>6.0280924688522735E-3</v>
      </c>
      <c r="P97" s="239">
        <f ca="1">MAX($N$20:N97)</f>
        <v>148.85380791143268</v>
      </c>
      <c r="Q97" s="239">
        <f t="shared" ca="1" si="19"/>
        <v>0</v>
      </c>
      <c r="T97" s="237">
        <f t="shared" ca="1" si="14"/>
        <v>13.424498059078269</v>
      </c>
      <c r="U97" s="239">
        <f t="shared" ca="1" si="15"/>
        <v>12.799047129181664</v>
      </c>
    </row>
    <row r="98" spans="1:21">
      <c r="A98" s="236">
        <f>IF('monthly price-series'!A85&lt;&gt;"",'monthly price-series'!A85,"")</f>
        <v>38198</v>
      </c>
      <c r="B98" s="244">
        <f ca="1">IF(A98&lt;&gt;"",'monthly price-series'!C85)</f>
        <v>148.58771986569849</v>
      </c>
      <c r="C98" s="244">
        <f t="shared" ca="1" si="16"/>
        <v>-5.9642988769241494E-3</v>
      </c>
      <c r="D98" s="237">
        <f ca="1">IF(A98&lt;&gt;"",OFFSET('monthly price-series'!A85,0,'Optie Berekening'!$D$3-1),"")</f>
        <v>128.74436291846015</v>
      </c>
      <c r="E98" s="238">
        <f>IF((A98-E97)&lt;'MVA - total'!$L$59*365,'Optie Berekening'!E97,'Optie Berekening'!A98)</f>
        <v>38044</v>
      </c>
      <c r="F98" s="238">
        <f>IF($E98&lt;&gt;$E97,E98+'MVA - total'!$L$58*365,'Optie Berekening'!F97)</f>
        <v>39869</v>
      </c>
      <c r="G98" s="237">
        <f t="shared" ca="1" si="10"/>
        <v>0.10119574942943081</v>
      </c>
      <c r="H98" s="240">
        <f ca="1">IF($E98&lt;&gt;$E97,ROUND(D98,0)*'MVA - total'!$L$60,'Optie Berekening'!H97)</f>
        <v>117</v>
      </c>
      <c r="I98">
        <f ca="1">GBlackScholesNGreeks("p","p",D98,H98,(F98-A98)/365,'MVA - total'!$L$63,'MVA - total'!$L$63-'MVA - total'!$L$62,'MVA - total'!$L$61)</f>
        <v>17.305215983231736</v>
      </c>
      <c r="J98" s="237">
        <f t="shared" ca="1" si="11"/>
        <v>-17.875135956296479</v>
      </c>
      <c r="K98" s="237">
        <f t="shared" ca="1" si="17"/>
        <v>-5.1092631604064689</v>
      </c>
      <c r="L98" s="237">
        <f t="shared" ca="1" si="12"/>
        <v>-0.5170357145495148</v>
      </c>
      <c r="N98" s="239">
        <f t="shared" ca="1" si="13"/>
        <v>148.07068415114898</v>
      </c>
      <c r="O98" s="239">
        <f t="shared" ca="1" si="18"/>
        <v>-5.2610260447596719E-3</v>
      </c>
      <c r="P98" s="239">
        <f ca="1">MAX($N$20:N98)</f>
        <v>148.85380791143268</v>
      </c>
      <c r="Q98" s="239">
        <f t="shared" ca="1" si="19"/>
        <v>-5.2610260447596719E-3</v>
      </c>
      <c r="T98" s="237">
        <f t="shared" ca="1" si="14"/>
        <v>13.028382290348198</v>
      </c>
      <c r="U98" s="239">
        <f t="shared" ca="1" si="15"/>
        <v>12.511346575798683</v>
      </c>
    </row>
    <row r="99" spans="1:21">
      <c r="A99" s="236">
        <f>IF('monthly price-series'!A86&lt;&gt;"",'monthly price-series'!A86,"")</f>
        <v>38230</v>
      </c>
      <c r="B99" s="244">
        <f ca="1">IF(A99&lt;&gt;"",'monthly price-series'!C86)</f>
        <v>149.50503498455717</v>
      </c>
      <c r="C99" s="244">
        <f t="shared" ca="1" si="16"/>
        <v>6.1735594279782998E-3</v>
      </c>
      <c r="D99" s="237">
        <f ca="1">IF(A99&lt;&gt;"",OFFSET('monthly price-series'!A86,0,'Optie Berekening'!$D$3-1),"")</f>
        <v>128.43501681264101</v>
      </c>
      <c r="E99" s="238">
        <f>IF((A99-E98)&lt;'MVA - total'!$L$59*365,'Optie Berekening'!E98,'Optie Berekening'!A99)</f>
        <v>38044</v>
      </c>
      <c r="F99" s="238">
        <f>IF($E99&lt;&gt;$E98,E99+'MVA - total'!$L$58*365,'Optie Berekening'!F98)</f>
        <v>39869</v>
      </c>
      <c r="G99" s="237">
        <f t="shared" ca="1" si="10"/>
        <v>0.10119574942943081</v>
      </c>
      <c r="H99" s="240">
        <f ca="1">IF($E99&lt;&gt;$E98,ROUND(D99,0)*'MVA - total'!$L$60,'Optie Berekening'!H98)</f>
        <v>117</v>
      </c>
      <c r="I99">
        <f ca="1">GBlackScholesNGreeks("p","p",D99,H99,(F99-A99)/365,'MVA - total'!$L$63,'MVA - total'!$L$63-'MVA - total'!$L$62,'MVA - total'!$L$61)</f>
        <v>17.206441045070441</v>
      </c>
      <c r="J99" s="237">
        <f t="shared" ca="1" si="11"/>
        <v>-17.875135956296479</v>
      </c>
      <c r="K99" s="237">
        <f t="shared" ca="1" si="17"/>
        <v>-5.2080380985677639</v>
      </c>
      <c r="L99" s="237">
        <f t="shared" ca="1" si="12"/>
        <v>-0.52703131844159268</v>
      </c>
      <c r="N99" s="239">
        <f t="shared" ca="1" si="13"/>
        <v>148.97800366611557</v>
      </c>
      <c r="O99" s="239">
        <f t="shared" ca="1" si="18"/>
        <v>6.1276107432610069E-3</v>
      </c>
      <c r="P99" s="239">
        <f ca="1">MAX($N$20:N99)</f>
        <v>148.97800366611557</v>
      </c>
      <c r="Q99" s="239">
        <f t="shared" ca="1" si="19"/>
        <v>0</v>
      </c>
      <c r="T99" s="237">
        <f t="shared" ca="1" si="14"/>
        <v>12.997077779336752</v>
      </c>
      <c r="U99" s="239">
        <f t="shared" ca="1" si="15"/>
        <v>12.47004646089516</v>
      </c>
    </row>
    <row r="100" spans="1:21">
      <c r="A100" s="236">
        <f>IF('monthly price-series'!A87&lt;&gt;"",'monthly price-series'!A87,"")</f>
        <v>38260</v>
      </c>
      <c r="B100" s="244">
        <f ca="1">IF(A100&lt;&gt;"",'monthly price-series'!C87)</f>
        <v>152.36146613578964</v>
      </c>
      <c r="C100" s="244">
        <f t="shared" ca="1" si="16"/>
        <v>1.9105919419553464E-2</v>
      </c>
      <c r="D100" s="237">
        <f ca="1">IF(A100&lt;&gt;"",OFFSET('monthly price-series'!A87,0,'Optie Berekening'!$D$3-1),"")</f>
        <v>130.05977784115271</v>
      </c>
      <c r="E100" s="238">
        <f>IF((A100-E99)&lt;'MVA - total'!$L$59*365,'Optie Berekening'!E99,'Optie Berekening'!A100)</f>
        <v>38044</v>
      </c>
      <c r="F100" s="238">
        <f>IF($E100&lt;&gt;$E99,E100+'MVA - total'!$L$58*365,'Optie Berekening'!F99)</f>
        <v>39869</v>
      </c>
      <c r="G100" s="237">
        <f t="shared" ca="1" si="10"/>
        <v>0.10119574942943081</v>
      </c>
      <c r="H100" s="240">
        <f ca="1">IF($E100&lt;&gt;$E99,ROUND(D100,0)*'MVA - total'!$L$60,'Optie Berekening'!H99)</f>
        <v>117</v>
      </c>
      <c r="I100">
        <f ca="1">GBlackScholesNGreeks("p","p",D100,H100,(F100-A100)/365,'MVA - total'!$L$63,'MVA - total'!$L$63-'MVA - total'!$L$62,'MVA - total'!$L$61)</f>
        <v>16.47611672497008</v>
      </c>
      <c r="J100" s="237">
        <f t="shared" ca="1" si="11"/>
        <v>-17.875135956296479</v>
      </c>
      <c r="K100" s="237">
        <f t="shared" ca="1" si="17"/>
        <v>-5.9383624186681256</v>
      </c>
      <c r="L100" s="237">
        <f t="shared" ca="1" si="12"/>
        <v>-0.60093703534068832</v>
      </c>
      <c r="N100" s="239">
        <f t="shared" ca="1" si="13"/>
        <v>151.76052910044896</v>
      </c>
      <c r="O100" s="239">
        <f t="shared" ca="1" si="18"/>
        <v>1.8677424625513812E-2</v>
      </c>
      <c r="P100" s="239">
        <f ca="1">MAX($N$20:N100)</f>
        <v>151.76052910044896</v>
      </c>
      <c r="Q100" s="239">
        <f t="shared" ca="1" si="19"/>
        <v>0</v>
      </c>
      <c r="T100" s="237">
        <f t="shared" ca="1" si="14"/>
        <v>13.161496689260728</v>
      </c>
      <c r="U100" s="239">
        <f t="shared" ca="1" si="15"/>
        <v>12.560559653920039</v>
      </c>
    </row>
    <row r="101" spans="1:21">
      <c r="A101" s="236">
        <f>IF('monthly price-series'!A88&lt;&gt;"",'monthly price-series'!A88,"")</f>
        <v>38289</v>
      </c>
      <c r="B101" s="244">
        <f ca="1">IF(A101&lt;&gt;"",'monthly price-series'!C88)</f>
        <v>152.54418225416308</v>
      </c>
      <c r="C101" s="244">
        <f t="shared" ca="1" si="16"/>
        <v>1.199227882269077E-3</v>
      </c>
      <c r="D101" s="237">
        <f ca="1">IF(A101&lt;&gt;"",OFFSET('monthly price-series'!A88,0,'Optie Berekening'!$D$3-1),"")</f>
        <v>131.45166606051376</v>
      </c>
      <c r="E101" s="238">
        <f>IF((A101-E100)&lt;'MVA - total'!$L$59*365,'Optie Berekening'!E100,'Optie Berekening'!A101)</f>
        <v>38044</v>
      </c>
      <c r="F101" s="238">
        <f>IF($E101&lt;&gt;$E100,E101+'MVA - total'!$L$58*365,'Optie Berekening'!F100)</f>
        <v>39869</v>
      </c>
      <c r="G101" s="237">
        <f t="shared" ca="1" si="10"/>
        <v>0.10119574942943081</v>
      </c>
      <c r="H101" s="240">
        <f ca="1">IF($E101&lt;&gt;$E100,ROUND(D101,0)*'MVA - total'!$L$60,'Optie Berekening'!H100)</f>
        <v>117</v>
      </c>
      <c r="I101">
        <f ca="1">GBlackScholesNGreeks("p","p",D101,H101,(F101-A101)/365,'MVA - total'!$L$63,'MVA - total'!$L$63-'MVA - total'!$L$62,'MVA - total'!$L$61)</f>
        <v>15.83781199844128</v>
      </c>
      <c r="J101" s="237">
        <f t="shared" ca="1" si="11"/>
        <v>-17.875135956296479</v>
      </c>
      <c r="K101" s="237">
        <f t="shared" ca="1" si="17"/>
        <v>-6.5766671451969252</v>
      </c>
      <c r="L101" s="237">
        <f t="shared" ca="1" si="12"/>
        <v>-0.66553076050611815</v>
      </c>
      <c r="N101" s="239">
        <f t="shared" ca="1" si="13"/>
        <v>151.87865149365695</v>
      </c>
      <c r="O101" s="239">
        <f t="shared" ca="1" si="18"/>
        <v>7.7834726795001448E-4</v>
      </c>
      <c r="P101" s="239">
        <f ca="1">MAX($N$20:N101)</f>
        <v>151.87865149365695</v>
      </c>
      <c r="Q101" s="239">
        <f t="shared" ca="1" si="19"/>
        <v>0</v>
      </c>
      <c r="T101" s="237">
        <f t="shared" ca="1" si="14"/>
        <v>13.302349860740964</v>
      </c>
      <c r="U101" s="239">
        <f t="shared" ca="1" si="15"/>
        <v>12.636819100234845</v>
      </c>
    </row>
    <row r="102" spans="1:21">
      <c r="A102" s="236">
        <f>IF('monthly price-series'!A89&lt;&gt;"",'monthly price-series'!A89,"")</f>
        <v>38321</v>
      </c>
      <c r="B102" s="244">
        <f ca="1">IF(A102&lt;&gt;"",'monthly price-series'!C89)</f>
        <v>154.57500214084629</v>
      </c>
      <c r="C102" s="244">
        <f t="shared" ca="1" si="16"/>
        <v>1.3312994679138579E-2</v>
      </c>
      <c r="D102" s="237">
        <f ca="1">IF(A102&lt;&gt;"",OFFSET('monthly price-series'!A89,0,'Optie Berekening'!$D$3-1),"")</f>
        <v>136.73951023772011</v>
      </c>
      <c r="E102" s="238">
        <f>IF((A102-E101)&lt;'MVA - total'!$L$59*365,'Optie Berekening'!E101,'Optie Berekening'!A102)</f>
        <v>38044</v>
      </c>
      <c r="F102" s="238">
        <f>IF($E102&lt;&gt;$E101,E102+'MVA - total'!$L$58*365,'Optie Berekening'!F101)</f>
        <v>39869</v>
      </c>
      <c r="G102" s="237">
        <f t="shared" ca="1" si="10"/>
        <v>0.10119574942943081</v>
      </c>
      <c r="H102" s="240">
        <f ca="1">IF($E102&lt;&gt;$E101,ROUND(D102,0)*'MVA - total'!$L$60,'Optie Berekening'!H101)</f>
        <v>117</v>
      </c>
      <c r="I102">
        <f ca="1">GBlackScholesNGreeks("p","p",D102,H102,(F102-A102)/365,'MVA - total'!$L$63,'MVA - total'!$L$63-'MVA - total'!$L$62,'MVA - total'!$L$61)</f>
        <v>14.018033540140609</v>
      </c>
      <c r="J102" s="237">
        <f t="shared" ca="1" si="11"/>
        <v>-17.875135956296479</v>
      </c>
      <c r="K102" s="237">
        <f t="shared" ca="1" si="17"/>
        <v>-8.3964456034975967</v>
      </c>
      <c r="L102" s="237">
        <f t="shared" ca="1" si="12"/>
        <v>-0.84968460538938873</v>
      </c>
      <c r="N102" s="239">
        <f t="shared" ca="1" si="13"/>
        <v>153.7253175354569</v>
      </c>
      <c r="O102" s="239">
        <f t="shared" ca="1" si="18"/>
        <v>1.2158825639014008E-2</v>
      </c>
      <c r="P102" s="239">
        <f ca="1">MAX($N$20:N102)</f>
        <v>153.7253175354569</v>
      </c>
      <c r="Q102" s="239">
        <f t="shared" ca="1" si="19"/>
        <v>0</v>
      </c>
      <c r="T102" s="237">
        <f t="shared" ca="1" si="14"/>
        <v>13.837457215119414</v>
      </c>
      <c r="U102" s="239">
        <f t="shared" ca="1" si="15"/>
        <v>12.987772609730026</v>
      </c>
    </row>
    <row r="103" spans="1:21">
      <c r="A103" s="236">
        <f>IF('monthly price-series'!A90&lt;&gt;"",'monthly price-series'!A90,"")</f>
        <v>38352</v>
      </c>
      <c r="B103" s="244">
        <f ca="1">IF(A103&lt;&gt;"",'monthly price-series'!C90)</f>
        <v>156.9942093154533</v>
      </c>
      <c r="C103" s="244">
        <f t="shared" ca="1" si="16"/>
        <v>1.565070122012786E-2</v>
      </c>
      <c r="D103" s="237">
        <f ca="1">IF(A103&lt;&gt;"",OFFSET('monthly price-series'!A90,0,'Optie Berekening'!$D$3-1),"")</f>
        <v>140.79825265831465</v>
      </c>
      <c r="E103" s="238">
        <f>IF((A103-E102)&lt;'MVA - total'!$L$59*365,'Optie Berekening'!E102,'Optie Berekening'!A103)</f>
        <v>38044</v>
      </c>
      <c r="F103" s="238">
        <f>IF($E103&lt;&gt;$E102,E103+'MVA - total'!$L$58*365,'Optie Berekening'!F102)</f>
        <v>39869</v>
      </c>
      <c r="G103" s="237">
        <f t="shared" ca="1" si="10"/>
        <v>0.10119574942943081</v>
      </c>
      <c r="H103" s="240">
        <f ca="1">IF($E103&lt;&gt;$E102,ROUND(D103,0)*'MVA - total'!$L$60,'Optie Berekening'!H102)</f>
        <v>117</v>
      </c>
      <c r="I103">
        <f ca="1">GBlackScholesNGreeks("p","p",D103,H103,(F103-A103)/365,'MVA - total'!$L$63,'MVA - total'!$L$63-'MVA - total'!$L$62,'MVA - total'!$L$61)</f>
        <v>12.680044831147885</v>
      </c>
      <c r="J103" s="237">
        <f t="shared" ca="1" si="11"/>
        <v>-17.875135956296479</v>
      </c>
      <c r="K103" s="237">
        <f t="shared" ca="1" si="17"/>
        <v>-9.7344343124903201</v>
      </c>
      <c r="L103" s="237">
        <f t="shared" ca="1" si="12"/>
        <v>-0.98508337552402403</v>
      </c>
      <c r="N103" s="239">
        <f t="shared" ca="1" si="13"/>
        <v>156.00912593992928</v>
      </c>
      <c r="O103" s="239">
        <f t="shared" ca="1" si="18"/>
        <v>1.4856423399129546E-2</v>
      </c>
      <c r="P103" s="239">
        <f ca="1">MAX($N$20:N103)</f>
        <v>156.00912593992928</v>
      </c>
      <c r="Q103" s="239">
        <f t="shared" ca="1" si="19"/>
        <v>0</v>
      </c>
      <c r="T103" s="237">
        <f t="shared" ca="1" si="14"/>
        <v>14.248184696112499</v>
      </c>
      <c r="U103" s="239">
        <f t="shared" ca="1" si="15"/>
        <v>13.263101320588476</v>
      </c>
    </row>
    <row r="104" spans="1:21">
      <c r="A104" s="236">
        <f>IF('monthly price-series'!A91&lt;&gt;"",'monthly price-series'!A91,"")</f>
        <v>38383</v>
      </c>
      <c r="B104" s="244">
        <f ca="1">IF(A104&lt;&gt;"",'monthly price-series'!C91)</f>
        <v>158.08687627602501</v>
      </c>
      <c r="C104" s="244">
        <f t="shared" ca="1" si="16"/>
        <v>6.9599188743081335E-3</v>
      </c>
      <c r="D104" s="237">
        <f ca="1">IF(A104&lt;&gt;"",OFFSET('monthly price-series'!A91,0,'Optie Berekening'!$D$3-1),"")</f>
        <v>140.41289153327313</v>
      </c>
      <c r="E104" s="238">
        <f>IF((A104-E103)&lt;'MVA - total'!$L$59*365,'Optie Berekening'!E103,'Optie Berekening'!A104)</f>
        <v>38044</v>
      </c>
      <c r="F104" s="238">
        <f>IF($E104&lt;&gt;$E103,E104+'MVA - total'!$L$58*365,'Optie Berekening'!F103)</f>
        <v>39869</v>
      </c>
      <c r="G104" s="237">
        <f t="shared" ca="1" si="10"/>
        <v>0.10119574942943081</v>
      </c>
      <c r="H104" s="240">
        <f ca="1">IF($E104&lt;&gt;$E103,ROUND(D104,0)*'MVA - total'!$L$60,'Optie Berekening'!H103)</f>
        <v>117</v>
      </c>
      <c r="I104">
        <f ca="1">GBlackScholesNGreeks("p","p",D104,H104,(F104-A104)/365,'MVA - total'!$L$63,'MVA - total'!$L$63-'MVA - total'!$L$62,'MVA - total'!$L$61)</f>
        <v>12.573316955387158</v>
      </c>
      <c r="J104" s="237">
        <f t="shared" ca="1" si="11"/>
        <v>-17.875135956296479</v>
      </c>
      <c r="K104" s="237">
        <f t="shared" ca="1" si="17"/>
        <v>-9.8411621882510474</v>
      </c>
      <c r="L104" s="237">
        <f t="shared" ca="1" si="12"/>
        <v>-0.99588378289664203</v>
      </c>
      <c r="N104" s="239">
        <f t="shared" ca="1" si="13"/>
        <v>157.09099249312837</v>
      </c>
      <c r="O104" s="239">
        <f t="shared" ca="1" si="18"/>
        <v>6.9346363341312497E-3</v>
      </c>
      <c r="P104" s="239">
        <f ca="1">MAX($N$20:N104)</f>
        <v>157.09099249312837</v>
      </c>
      <c r="Q104" s="239">
        <f t="shared" ca="1" si="19"/>
        <v>0</v>
      </c>
      <c r="T104" s="237">
        <f t="shared" ca="1" si="14"/>
        <v>14.209187788262954</v>
      </c>
      <c r="U104" s="239">
        <f t="shared" ca="1" si="15"/>
        <v>13.213304005366311</v>
      </c>
    </row>
    <row r="105" spans="1:21">
      <c r="A105" s="236">
        <f>IF('monthly price-series'!A92&lt;&gt;"",'monthly price-series'!A92,"")</f>
        <v>38411</v>
      </c>
      <c r="B105" s="244">
        <f ca="1">IF(A105&lt;&gt;"",'monthly price-series'!C92)</f>
        <v>160.8592876399847</v>
      </c>
      <c r="C105" s="244">
        <f t="shared" ca="1" si="16"/>
        <v>1.7537264504606739E-2</v>
      </c>
      <c r="D105" s="237">
        <f ca="1">IF(A105&lt;&gt;"",OFFSET('monthly price-series'!A92,0,'Optie Berekening'!$D$3-1),"")</f>
        <v>143.89832527445051</v>
      </c>
      <c r="E105" s="238">
        <f>IF((A105-E104)&lt;'MVA - total'!$L$59*365,'Optie Berekening'!E104,'Optie Berekening'!A105)</f>
        <v>38044</v>
      </c>
      <c r="F105" s="238">
        <f>IF($E105&lt;&gt;$E104,E105+'MVA - total'!$L$58*365,'Optie Berekening'!F104)</f>
        <v>39869</v>
      </c>
      <c r="G105" s="237">
        <f t="shared" ca="1" si="10"/>
        <v>0.10119574942943081</v>
      </c>
      <c r="H105" s="240">
        <f ca="1">IF($E105&lt;&gt;$E104,ROUND(D105,0)*'MVA - total'!$L$60,'Optie Berekening'!H104)</f>
        <v>117</v>
      </c>
      <c r="I105">
        <f ca="1">GBlackScholesNGreeks("p","p",D105,H105,(F105-A105)/365,'MVA - total'!$L$63,'MVA - total'!$L$63-'MVA - total'!$L$62,'MVA - total'!$L$61)</f>
        <v>11.476216281424067</v>
      </c>
      <c r="J105" s="237">
        <f t="shared" ca="1" si="11"/>
        <v>-17.875135956296479</v>
      </c>
      <c r="K105" s="237">
        <f t="shared" ca="1" si="17"/>
        <v>-10.938262862214138</v>
      </c>
      <c r="L105" s="237">
        <f t="shared" ca="1" si="12"/>
        <v>-1.1069057077978706</v>
      </c>
      <c r="N105" s="239">
        <f t="shared" ca="1" si="13"/>
        <v>159.75238193218684</v>
      </c>
      <c r="O105" s="239">
        <f t="shared" ca="1" si="18"/>
        <v>1.6941706184553419E-2</v>
      </c>
      <c r="P105" s="239">
        <f ca="1">MAX($N$20:N105)</f>
        <v>159.75238193218684</v>
      </c>
      <c r="Q105" s="239">
        <f t="shared" ca="1" si="19"/>
        <v>0</v>
      </c>
      <c r="T105" s="237">
        <f t="shared" ca="1" si="14"/>
        <v>14.561898867788026</v>
      </c>
      <c r="U105" s="239">
        <f t="shared" ca="1" si="15"/>
        <v>13.454993159990154</v>
      </c>
    </row>
    <row r="106" spans="1:21">
      <c r="A106" s="236">
        <f>IF('monthly price-series'!A93&lt;&gt;"",'monthly price-series'!A93,"")</f>
        <v>38442</v>
      </c>
      <c r="B106" s="244">
        <f ca="1">IF(A106&lt;&gt;"",'monthly price-series'!C93)</f>
        <v>160.02017192318826</v>
      </c>
      <c r="C106" s="244">
        <f t="shared" ca="1" si="16"/>
        <v>-5.2164579932396996E-3</v>
      </c>
      <c r="D106" s="237">
        <f ca="1">IF(A106&lt;&gt;"",OFFSET('monthly price-series'!A93,0,'Optie Berekening'!$D$3-1),"")</f>
        <v>142.42750157523952</v>
      </c>
      <c r="E106" s="238">
        <f>IF((A106-E105)&lt;'MVA - total'!$L$59*365,'Optie Berekening'!E105,'Optie Berekening'!A106)</f>
        <v>38044</v>
      </c>
      <c r="F106" s="238">
        <f>IF($E106&lt;&gt;$E105,E106+'MVA - total'!$L$58*365,'Optie Berekening'!F105)</f>
        <v>39869</v>
      </c>
      <c r="G106" s="237">
        <f t="shared" ca="1" si="10"/>
        <v>0.10119574942943081</v>
      </c>
      <c r="H106" s="240">
        <f ca="1">IF($E106&lt;&gt;$E105,ROUND(D106,0)*'MVA - total'!$L$60,'Optie Berekening'!H105)</f>
        <v>117</v>
      </c>
      <c r="I106">
        <f ca="1">GBlackScholesNGreeks("p","p",D106,H106,(F106-A106)/365,'MVA - total'!$L$63,'MVA - total'!$L$63-'MVA - total'!$L$62,'MVA - total'!$L$61)</f>
        <v>11.636483045448564</v>
      </c>
      <c r="J106" s="237">
        <f t="shared" ca="1" si="11"/>
        <v>-17.875135956296479</v>
      </c>
      <c r="K106" s="237">
        <f t="shared" ca="1" si="17"/>
        <v>-10.777996098189641</v>
      </c>
      <c r="L106" s="237">
        <f t="shared" ca="1" si="12"/>
        <v>-1.0906873925037819</v>
      </c>
      <c r="N106" s="239">
        <f t="shared" ca="1" si="13"/>
        <v>158.92948453068448</v>
      </c>
      <c r="O106" s="239">
        <f t="shared" ca="1" si="18"/>
        <v>-5.151080638357371E-3</v>
      </c>
      <c r="P106" s="239">
        <f ca="1">MAX($N$20:N106)</f>
        <v>159.75238193218684</v>
      </c>
      <c r="Q106" s="239">
        <f t="shared" ca="1" si="19"/>
        <v>-5.151080638357371E-3</v>
      </c>
      <c r="T106" s="237">
        <f t="shared" ca="1" si="14"/>
        <v>14.413057761267801</v>
      </c>
      <c r="U106" s="239">
        <f t="shared" ca="1" si="15"/>
        <v>13.32237036876402</v>
      </c>
    </row>
    <row r="107" spans="1:21">
      <c r="A107" s="236">
        <f>IF('monthly price-series'!A94&lt;&gt;"",'monthly price-series'!A94,"")</f>
        <v>38471</v>
      </c>
      <c r="B107" s="244">
        <f ca="1">IF(A107&lt;&gt;"",'monthly price-series'!C94)</f>
        <v>158.46215626366154</v>
      </c>
      <c r="C107" s="244">
        <f t="shared" ca="1" si="16"/>
        <v>-9.736370363822534E-3</v>
      </c>
      <c r="D107" s="237">
        <f ca="1">IF(A107&lt;&gt;"",OFFSET('monthly price-series'!A94,0,'Optie Berekening'!$D$3-1),"")</f>
        <v>139.60478225389522</v>
      </c>
      <c r="E107" s="238">
        <f>IF((A107-E106)&lt;'MVA - total'!$L$59*365,'Optie Berekening'!E106,'Optie Berekening'!A107)</f>
        <v>38044</v>
      </c>
      <c r="F107" s="238">
        <f>IF($E107&lt;&gt;$E106,E107+'MVA - total'!$L$58*365,'Optie Berekening'!F106)</f>
        <v>39869</v>
      </c>
      <c r="G107" s="237">
        <f t="shared" ca="1" si="10"/>
        <v>0.10119574942943081</v>
      </c>
      <c r="H107" s="240">
        <f ca="1">IF($E107&lt;&gt;$E106,ROUND(D107,0)*'MVA - total'!$L$60,'Optie Berekening'!H106)</f>
        <v>117</v>
      </c>
      <c r="I107">
        <f ca="1">GBlackScholesNGreeks("p","p",D107,H107,(F107-A107)/365,'MVA - total'!$L$63,'MVA - total'!$L$63-'MVA - total'!$L$62,'MVA - total'!$L$61)</f>
        <v>12.181144628673264</v>
      </c>
      <c r="J107" s="237">
        <f t="shared" ca="1" si="11"/>
        <v>-17.875135956296479</v>
      </c>
      <c r="K107" s="237">
        <f t="shared" ca="1" si="17"/>
        <v>-10.233334514964941</v>
      </c>
      <c r="L107" s="237">
        <f t="shared" ca="1" si="12"/>
        <v>-1.0355699554039381</v>
      </c>
      <c r="N107" s="239">
        <f t="shared" ca="1" si="13"/>
        <v>157.42658630825761</v>
      </c>
      <c r="O107" s="239">
        <f t="shared" ca="1" si="18"/>
        <v>-9.4563839231272435E-3</v>
      </c>
      <c r="P107" s="239">
        <f ca="1">MAX($N$20:N107)</f>
        <v>159.75238193218684</v>
      </c>
      <c r="Q107" s="239">
        <f t="shared" ca="1" si="19"/>
        <v>-1.455875396534932E-2</v>
      </c>
      <c r="T107" s="237">
        <f t="shared" ca="1" si="14"/>
        <v>14.127410564115431</v>
      </c>
      <c r="U107" s="239">
        <f t="shared" ca="1" si="15"/>
        <v>13.091840608711493</v>
      </c>
    </row>
    <row r="108" spans="1:21">
      <c r="A108" s="236">
        <f>IF('monthly price-series'!A95&lt;&gt;"",'monthly price-series'!A95,"")</f>
        <v>38503</v>
      </c>
      <c r="B108" s="244">
        <f ca="1">IF(A108&lt;&gt;"",'monthly price-series'!C95)</f>
        <v>160.65449145300497</v>
      </c>
      <c r="C108" s="244">
        <f t="shared" ca="1" si="16"/>
        <v>1.383507104179277E-2</v>
      </c>
      <c r="D108" s="237">
        <f ca="1">IF(A108&lt;&gt;"",OFFSET('monthly price-series'!A95,0,'Optie Berekening'!$D$3-1),"")</f>
        <v>145.53288239090506</v>
      </c>
      <c r="E108" s="238">
        <f>IF((A108-E107)&lt;'MVA - total'!$L$59*365,'Optie Berekening'!E107,'Optie Berekening'!A108)</f>
        <v>38044</v>
      </c>
      <c r="F108" s="238">
        <f>IF($E108&lt;&gt;$E107,E108+'MVA - total'!$L$58*365,'Optie Berekening'!F107)</f>
        <v>39869</v>
      </c>
      <c r="G108" s="237">
        <f t="shared" ca="1" si="10"/>
        <v>0.10119574942943081</v>
      </c>
      <c r="H108" s="240">
        <f ca="1">IF($E108&lt;&gt;$E107,ROUND(D108,0)*'MVA - total'!$L$60,'Optie Berekening'!H107)</f>
        <v>117</v>
      </c>
      <c r="I108">
        <f ca="1">GBlackScholesNGreeks("p","p",D108,H108,(F108-A108)/365,'MVA - total'!$L$63,'MVA - total'!$L$63-'MVA - total'!$L$62,'MVA - total'!$L$61)</f>
        <v>10.437552428303839</v>
      </c>
      <c r="J108" s="237">
        <f t="shared" ca="1" si="11"/>
        <v>-17.875135956296479</v>
      </c>
      <c r="K108" s="237">
        <f t="shared" ca="1" si="17"/>
        <v>-11.976926715334367</v>
      </c>
      <c r="L108" s="237">
        <f t="shared" ca="1" si="12"/>
        <v>-1.2120140748196324</v>
      </c>
      <c r="N108" s="239">
        <f t="shared" ca="1" si="13"/>
        <v>159.44247737818534</v>
      </c>
      <c r="O108" s="239">
        <f t="shared" ca="1" si="18"/>
        <v>1.2805277159351017E-2</v>
      </c>
      <c r="P108" s="239">
        <f ca="1">MAX($N$20:N108)</f>
        <v>159.75238193218684</v>
      </c>
      <c r="Q108" s="239">
        <f t="shared" ca="1" si="19"/>
        <v>-1.9399056856194009E-3</v>
      </c>
      <c r="T108" s="237">
        <f t="shared" ca="1" si="14"/>
        <v>14.727309100172851</v>
      </c>
      <c r="U108" s="239">
        <f t="shared" ca="1" si="15"/>
        <v>13.515295025353218</v>
      </c>
    </row>
    <row r="109" spans="1:21">
      <c r="A109" s="236">
        <f>IF('monthly price-series'!A96&lt;&gt;"",'monthly price-series'!A96,"")</f>
        <v>38533</v>
      </c>
      <c r="B109" s="244">
        <f ca="1">IF(A109&lt;&gt;"",'monthly price-series'!C96)</f>
        <v>162.56996189507481</v>
      </c>
      <c r="C109" s="244">
        <f t="shared" ca="1" si="16"/>
        <v>1.1922918710493472E-2</v>
      </c>
      <c r="D109" s="237">
        <f ca="1">IF(A109&lt;&gt;"",OFFSET('monthly price-series'!A96,0,'Optie Berekening'!$D$3-1),"")</f>
        <v>148.70274794227603</v>
      </c>
      <c r="E109" s="238">
        <f>IF((A109-E108)&lt;'MVA - total'!$L$59*365,'Optie Berekening'!E108,'Optie Berekening'!A109)</f>
        <v>38044</v>
      </c>
      <c r="F109" s="238">
        <f>IF($E109&lt;&gt;$E108,E109+'MVA - total'!$L$58*365,'Optie Berekening'!F108)</f>
        <v>39869</v>
      </c>
      <c r="G109" s="237">
        <f t="shared" ca="1" si="10"/>
        <v>0.10119574942943081</v>
      </c>
      <c r="H109" s="240">
        <f ca="1">IF($E109&lt;&gt;$E108,ROUND(D109,0)*'MVA - total'!$L$60,'Optie Berekening'!H108)</f>
        <v>117</v>
      </c>
      <c r="I109">
        <f ca="1">GBlackScholesNGreeks("p","p",D109,H109,(F109-A109)/365,'MVA - total'!$L$63,'MVA - total'!$L$63-'MVA - total'!$L$62,'MVA - total'!$L$61)</f>
        <v>9.493059831266903</v>
      </c>
      <c r="J109" s="237">
        <f t="shared" ca="1" si="11"/>
        <v>-17.875135956296479</v>
      </c>
      <c r="K109" s="237">
        <f t="shared" ca="1" si="17"/>
        <v>-12.921419312371302</v>
      </c>
      <c r="L109" s="237">
        <f t="shared" ca="1" si="12"/>
        <v>-1.3075927110073344</v>
      </c>
      <c r="N109" s="239">
        <f t="shared" ca="1" si="13"/>
        <v>161.26236918406747</v>
      </c>
      <c r="O109" s="239">
        <f t="shared" ca="1" si="18"/>
        <v>1.1414096392678834E-2</v>
      </c>
      <c r="P109" s="239">
        <f ca="1">MAX($N$20:N109)</f>
        <v>161.26236918406747</v>
      </c>
      <c r="Q109" s="239">
        <f t="shared" ca="1" si="19"/>
        <v>0</v>
      </c>
      <c r="T109" s="237">
        <f t="shared" ca="1" si="14"/>
        <v>15.048086020234374</v>
      </c>
      <c r="U109" s="239">
        <f t="shared" ca="1" si="15"/>
        <v>13.740493309227039</v>
      </c>
    </row>
    <row r="110" spans="1:21">
      <c r="A110" s="236">
        <f>IF('monthly price-series'!A97&lt;&gt;"",'monthly price-series'!A97,"")</f>
        <v>38562</v>
      </c>
      <c r="B110" s="244">
        <f ca="1">IF(A110&lt;&gt;"",'monthly price-series'!C97)</f>
        <v>164.95086198459066</v>
      </c>
      <c r="C110" s="244">
        <f t="shared" ca="1" si="16"/>
        <v>1.4645387510470832E-2</v>
      </c>
      <c r="D110" s="237">
        <f ca="1">IF(A110&lt;&gt;"",OFFSET('monthly price-series'!A97,0,'Optie Berekening'!$D$3-1),"")</f>
        <v>154.02842075728859</v>
      </c>
      <c r="E110" s="238">
        <f>IF((A110-E109)&lt;'MVA - total'!$L$59*365,'Optie Berekening'!E109,'Optie Berekening'!A110)</f>
        <v>38044</v>
      </c>
      <c r="F110" s="238">
        <f>IF($E110&lt;&gt;$E109,E110+'MVA - total'!$L$58*365,'Optie Berekening'!F109)</f>
        <v>39869</v>
      </c>
      <c r="G110" s="237">
        <f t="shared" ca="1" si="10"/>
        <v>0.10119574942943081</v>
      </c>
      <c r="H110" s="240">
        <f ca="1">IF($E110&lt;&gt;$E109,ROUND(D110,0)*'MVA - total'!$L$60,'Optie Berekening'!H109)</f>
        <v>117</v>
      </c>
      <c r="I110">
        <f ca="1">GBlackScholesNGreeks("p","p",D110,H110,(F110-A110)/365,'MVA - total'!$L$63,'MVA - total'!$L$63-'MVA - total'!$L$62,'MVA - total'!$L$61)</f>
        <v>8.1738416957696902</v>
      </c>
      <c r="J110" s="237">
        <f t="shared" ca="1" si="11"/>
        <v>-17.875135956296479</v>
      </c>
      <c r="K110" s="237">
        <f t="shared" ca="1" si="17"/>
        <v>-14.240637447868515</v>
      </c>
      <c r="L110" s="237">
        <f t="shared" ca="1" si="12"/>
        <v>-1.4410919788898713</v>
      </c>
      <c r="N110" s="239">
        <f t="shared" ca="1" si="13"/>
        <v>163.5097700057008</v>
      </c>
      <c r="O110" s="239">
        <f t="shared" ca="1" si="18"/>
        <v>1.3936300409106076E-2</v>
      </c>
      <c r="P110" s="239">
        <f ca="1">MAX($N$20:N110)</f>
        <v>163.5097700057008</v>
      </c>
      <c r="Q110" s="239">
        <f t="shared" ca="1" si="19"/>
        <v>0</v>
      </c>
      <c r="T110" s="237">
        <f t="shared" ca="1" si="14"/>
        <v>15.587021471965516</v>
      </c>
      <c r="U110" s="239">
        <f t="shared" ca="1" si="15"/>
        <v>14.145929493075645</v>
      </c>
    </row>
    <row r="111" spans="1:21">
      <c r="A111" s="236">
        <f>IF('monthly price-series'!A98&lt;&gt;"",'monthly price-series'!A98,"")</f>
        <v>38595</v>
      </c>
      <c r="B111" s="244">
        <f ca="1">IF(A111&lt;&gt;"",'monthly price-series'!C98)</f>
        <v>166.87174372185171</v>
      </c>
      <c r="C111" s="244">
        <f t="shared" ca="1" si="16"/>
        <v>1.1645175503481152E-2</v>
      </c>
      <c r="D111" s="237">
        <f ca="1">IF(A111&lt;&gt;"",OFFSET('monthly price-series'!A98,0,'Optie Berekening'!$D$3-1),"")</f>
        <v>153.97012214375684</v>
      </c>
      <c r="E111" s="238">
        <f>IF((A111-E110)&lt;'MVA - total'!$L$59*365,'Optie Berekening'!E110,'Optie Berekening'!A111)</f>
        <v>38044</v>
      </c>
      <c r="F111" s="238">
        <f>IF($E111&lt;&gt;$E110,E111+'MVA - total'!$L$58*365,'Optie Berekening'!F110)</f>
        <v>39869</v>
      </c>
      <c r="G111" s="237">
        <f t="shared" ca="1" si="10"/>
        <v>0.10119574942943081</v>
      </c>
      <c r="H111" s="240">
        <f ca="1">IF($E111&lt;&gt;$E110,ROUND(D111,0)*'MVA - total'!$L$60,'Optie Berekening'!H110)</f>
        <v>117</v>
      </c>
      <c r="I111">
        <f ca="1">GBlackScholesNGreeks("p","p",D111,H111,(F111-A111)/365,'MVA - total'!$L$63,'MVA - total'!$L$63-'MVA - total'!$L$62,'MVA - total'!$L$61)</f>
        <v>7.9592608312657092</v>
      </c>
      <c r="J111" s="237">
        <f t="shared" ca="1" si="11"/>
        <v>-17.875135956296479</v>
      </c>
      <c r="K111" s="237">
        <f t="shared" ca="1" si="17"/>
        <v>-14.455218312372496</v>
      </c>
      <c r="L111" s="237">
        <f t="shared" ca="1" si="12"/>
        <v>-1.4628066502865669</v>
      </c>
      <c r="N111" s="239">
        <f t="shared" ca="1" si="13"/>
        <v>165.40893707156513</v>
      </c>
      <c r="O111" s="239">
        <f t="shared" ca="1" si="18"/>
        <v>1.1615006649438245E-2</v>
      </c>
      <c r="P111" s="239">
        <f ca="1">MAX($N$20:N111)</f>
        <v>165.40893707156513</v>
      </c>
      <c r="Q111" s="239">
        <f t="shared" ca="1" si="19"/>
        <v>0</v>
      </c>
      <c r="T111" s="237">
        <f t="shared" ca="1" si="14"/>
        <v>15.581121900078474</v>
      </c>
      <c r="U111" s="239">
        <f t="shared" ca="1" si="15"/>
        <v>14.118315249791907</v>
      </c>
    </row>
    <row r="112" spans="1:21">
      <c r="A112" s="236">
        <f>IF('monthly price-series'!A99&lt;&gt;"",'monthly price-series'!A99,"")</f>
        <v>38625</v>
      </c>
      <c r="B112" s="244">
        <f ca="1">IF(A112&lt;&gt;"",'monthly price-series'!C99)</f>
        <v>169.74119865711418</v>
      </c>
      <c r="C112" s="244">
        <f t="shared" ca="1" si="16"/>
        <v>1.7195571109063175E-2</v>
      </c>
      <c r="D112" s="237">
        <f ca="1">IF(A112&lt;&gt;"",OFFSET('monthly price-series'!A99,0,'Optie Berekening'!$D$3-1),"")</f>
        <v>160.01380303737366</v>
      </c>
      <c r="E112" s="238">
        <f>IF((A112-E111)&lt;'MVA - total'!$L$59*365,'Optie Berekening'!E111,'Optie Berekening'!A112)</f>
        <v>38044</v>
      </c>
      <c r="F112" s="238">
        <f>IF($E112&lt;&gt;$E111,E112+'MVA - total'!$L$58*365,'Optie Berekening'!F111)</f>
        <v>39869</v>
      </c>
      <c r="G112" s="237">
        <f t="shared" ca="1" si="10"/>
        <v>0.10119574942943081</v>
      </c>
      <c r="H112" s="240">
        <f ca="1">IF($E112&lt;&gt;$E111,ROUND(D112,0)*'MVA - total'!$L$60,'Optie Berekening'!H111)</f>
        <v>117</v>
      </c>
      <c r="I112">
        <f ca="1">GBlackScholesNGreeks("p","p",D112,H112,(F112-A112)/365,'MVA - total'!$L$63,'MVA - total'!$L$63-'MVA - total'!$L$62,'MVA - total'!$L$61)</f>
        <v>6.6574543460698887</v>
      </c>
      <c r="J112" s="237">
        <f t="shared" ca="1" si="11"/>
        <v>-17.875135956296479</v>
      </c>
      <c r="K112" s="237">
        <f t="shared" ca="1" si="17"/>
        <v>-15.757024797568317</v>
      </c>
      <c r="L112" s="237">
        <f t="shared" ca="1" si="12"/>
        <v>-1.5945439331680511</v>
      </c>
      <c r="N112" s="239">
        <f t="shared" ca="1" si="13"/>
        <v>168.14665472394614</v>
      </c>
      <c r="O112" s="239">
        <f t="shared" ca="1" si="18"/>
        <v>1.6551207575903341E-2</v>
      </c>
      <c r="P112" s="239">
        <f ca="1">MAX($N$20:N112)</f>
        <v>168.14665472394614</v>
      </c>
      <c r="Q112" s="239">
        <f t="shared" ca="1" si="19"/>
        <v>0</v>
      </c>
      <c r="T112" s="237">
        <f t="shared" ca="1" si="14"/>
        <v>16.19271671742036</v>
      </c>
      <c r="U112" s="239">
        <f t="shared" ca="1" si="15"/>
        <v>14.598172784252309</v>
      </c>
    </row>
    <row r="113" spans="1:21">
      <c r="A113" s="236">
        <f>IF('monthly price-series'!A100&lt;&gt;"",'monthly price-series'!A100,"")</f>
        <v>38656</v>
      </c>
      <c r="B113" s="244">
        <f ca="1">IF(A113&lt;&gt;"",'monthly price-series'!C100)</f>
        <v>168.40314795972824</v>
      </c>
      <c r="C113" s="244">
        <f t="shared" ca="1" si="16"/>
        <v>-7.8828870537721862E-3</v>
      </c>
      <c r="D113" s="237">
        <f ca="1">IF(A113&lt;&gt;"",OFFSET('monthly price-series'!A100,0,'Optie Berekening'!$D$3-1),"")</f>
        <v>156.41613558279718</v>
      </c>
      <c r="E113" s="238">
        <f>IF((A113-E112)&lt;'MVA - total'!$L$59*365,'Optie Berekening'!E112,'Optie Berekening'!A113)</f>
        <v>38044</v>
      </c>
      <c r="F113" s="238">
        <f>IF($E113&lt;&gt;$E112,E113+'MVA - total'!$L$58*365,'Optie Berekening'!F112)</f>
        <v>39869</v>
      </c>
      <c r="G113" s="237">
        <f t="shared" ca="1" si="10"/>
        <v>0.10119574942943081</v>
      </c>
      <c r="H113" s="240">
        <f ca="1">IF($E113&lt;&gt;$E112,ROUND(D113,0)*'MVA - total'!$L$60,'Optie Berekening'!H112)</f>
        <v>117</v>
      </c>
      <c r="I113">
        <f ca="1">GBlackScholesNGreeks("p","p",D113,H113,(F113-A113)/365,'MVA - total'!$L$63,'MVA - total'!$L$63-'MVA - total'!$L$62,'MVA - total'!$L$61)</f>
        <v>7.0784367080200434</v>
      </c>
      <c r="J113" s="237">
        <f t="shared" ca="1" si="11"/>
        <v>-17.875135956296479</v>
      </c>
      <c r="K113" s="237">
        <f t="shared" ca="1" si="17"/>
        <v>-15.336042435618161</v>
      </c>
      <c r="L113" s="237">
        <f t="shared" ca="1" si="12"/>
        <v>-1.5519423075539331</v>
      </c>
      <c r="N113" s="239">
        <f t="shared" ca="1" si="13"/>
        <v>166.85120565217431</v>
      </c>
      <c r="O113" s="239">
        <f t="shared" ca="1" si="18"/>
        <v>-7.7042809676982496E-3</v>
      </c>
      <c r="P113" s="239">
        <f ca="1">MAX($N$20:N113)</f>
        <v>168.14665472394614</v>
      </c>
      <c r="Q113" s="239">
        <f t="shared" ca="1" si="19"/>
        <v>-7.7042809676982496E-3</v>
      </c>
      <c r="T113" s="237">
        <f t="shared" ca="1" si="14"/>
        <v>15.828648063156621</v>
      </c>
      <c r="U113" s="239">
        <f t="shared" ca="1" si="15"/>
        <v>14.276705755602688</v>
      </c>
    </row>
    <row r="114" spans="1:21">
      <c r="A114" s="236">
        <f>IF('monthly price-series'!A101&lt;&gt;"",'monthly price-series'!A101,"")</f>
        <v>38686</v>
      </c>
      <c r="B114" s="244">
        <f ca="1">IF(A114&lt;&gt;"",'monthly price-series'!C101)</f>
        <v>171.21748235920512</v>
      </c>
      <c r="C114" s="244">
        <f t="shared" ca="1" si="16"/>
        <v>1.6711887120719939E-2</v>
      </c>
      <c r="D114" s="237">
        <f ca="1">IF(A114&lt;&gt;"",OFFSET('monthly price-series'!A101,0,'Optie Berekening'!$D$3-1),"")</f>
        <v>162.85037895493772</v>
      </c>
      <c r="E114" s="238">
        <f>IF((A114-E113)&lt;'MVA - total'!$L$59*365,'Optie Berekening'!E113,'Optie Berekening'!A114)</f>
        <v>38044</v>
      </c>
      <c r="F114" s="238">
        <f>IF($E114&lt;&gt;$E113,E114+'MVA - total'!$L$58*365,'Optie Berekening'!F113)</f>
        <v>39869</v>
      </c>
      <c r="G114" s="237">
        <f t="shared" ca="1" si="10"/>
        <v>0.10119574942943081</v>
      </c>
      <c r="H114" s="240">
        <f ca="1">IF($E114&lt;&gt;$E113,ROUND(D114,0)*'MVA - total'!$L$60,'Optie Berekening'!H113)</f>
        <v>117</v>
      </c>
      <c r="I114">
        <f ca="1">GBlackScholesNGreeks("p","p",D114,H114,(F114-A114)/365,'MVA - total'!$L$63,'MVA - total'!$L$63-'MVA - total'!$L$62,'MVA - total'!$L$61)</f>
        <v>5.8020954861710603</v>
      </c>
      <c r="J114" s="237">
        <f t="shared" ca="1" si="11"/>
        <v>-17.875135956296479</v>
      </c>
      <c r="K114" s="237">
        <f t="shared" ca="1" si="17"/>
        <v>-16.612383657467145</v>
      </c>
      <c r="L114" s="237">
        <f t="shared" ca="1" si="12"/>
        <v>-1.6811026140266165</v>
      </c>
      <c r="N114" s="239">
        <f t="shared" ca="1" si="13"/>
        <v>169.53637974517849</v>
      </c>
      <c r="O114" s="239">
        <f t="shared" ca="1" si="18"/>
        <v>1.6093225592878339E-2</v>
      </c>
      <c r="P114" s="239">
        <f ca="1">MAX($N$20:N114)</f>
        <v>169.53637974517849</v>
      </c>
      <c r="Q114" s="239">
        <f t="shared" ca="1" si="19"/>
        <v>0</v>
      </c>
      <c r="T114" s="237">
        <f t="shared" ca="1" si="14"/>
        <v>16.47976614321173</v>
      </c>
      <c r="U114" s="239">
        <f t="shared" ca="1" si="15"/>
        <v>14.798663529185113</v>
      </c>
    </row>
    <row r="115" spans="1:21">
      <c r="A115" s="236">
        <f>IF('monthly price-series'!A102&lt;&gt;"",'monthly price-series'!A102,"")</f>
        <v>38716</v>
      </c>
      <c r="B115" s="244">
        <f ca="1">IF(A115&lt;&gt;"",'monthly price-series'!C102)</f>
        <v>173.35394482109845</v>
      </c>
      <c r="C115" s="244">
        <f t="shared" ca="1" si="16"/>
        <v>1.2478062592995887E-2</v>
      </c>
      <c r="D115" s="237">
        <f ca="1">IF(A115&lt;&gt;"",OFFSET('monthly price-series'!A102,0,'Optie Berekening'!$D$3-1),"")</f>
        <v>166.24032234789439</v>
      </c>
      <c r="E115" s="238">
        <f>IF((A115-E114)&lt;'MVA - total'!$L$59*365,'Optie Berekening'!E114,'Optie Berekening'!A115)</f>
        <v>38044</v>
      </c>
      <c r="F115" s="238">
        <f>IF($E115&lt;&gt;$E114,E115+'MVA - total'!$L$58*365,'Optie Berekening'!F114)</f>
        <v>39869</v>
      </c>
      <c r="G115" s="237">
        <f t="shared" ca="1" si="10"/>
        <v>0.10119574942943081</v>
      </c>
      <c r="H115" s="240">
        <f ca="1">IF($E115&lt;&gt;$E114,ROUND(D115,0)*'MVA - total'!$L$60,'Optie Berekening'!H114)</f>
        <v>117</v>
      </c>
      <c r="I115">
        <f ca="1">GBlackScholesNGreeks("p","p",D115,H115,(F115-A115)/365,'MVA - total'!$L$63,'MVA - total'!$L$63-'MVA - total'!$L$62,'MVA - total'!$L$61)</f>
        <v>5.1160897616272996</v>
      </c>
      <c r="J115" s="237">
        <f t="shared" ca="1" si="11"/>
        <v>-17.875135956296479</v>
      </c>
      <c r="K115" s="237">
        <f t="shared" ca="1" si="17"/>
        <v>-17.298389382010907</v>
      </c>
      <c r="L115" s="237">
        <f t="shared" ca="1" si="12"/>
        <v>-1.7505234774347023</v>
      </c>
      <c r="N115" s="239">
        <f t="shared" ca="1" si="13"/>
        <v>171.60342134366374</v>
      </c>
      <c r="O115" s="239">
        <f t="shared" ca="1" si="18"/>
        <v>1.2192318849748425E-2</v>
      </c>
      <c r="P115" s="239">
        <f ca="1">MAX($N$20:N115)</f>
        <v>171.60342134366374</v>
      </c>
      <c r="Q115" s="239">
        <f t="shared" ca="1" si="19"/>
        <v>0</v>
      </c>
      <c r="T115" s="237">
        <f t="shared" ca="1" si="14"/>
        <v>16.822814005385329</v>
      </c>
      <c r="U115" s="239">
        <f t="shared" ca="1" si="15"/>
        <v>15.072290527950626</v>
      </c>
    </row>
    <row r="116" spans="1:21">
      <c r="A116" s="236">
        <f>IF('monthly price-series'!A103&lt;&gt;"",'monthly price-series'!A103,"")</f>
        <v>38748</v>
      </c>
      <c r="B116" s="244">
        <f ca="1">IF(A116&lt;&gt;"",'monthly price-series'!C103)</f>
        <v>177.01046909985874</v>
      </c>
      <c r="C116" s="244">
        <f t="shared" ca="1" si="16"/>
        <v>2.1092824178496925E-2</v>
      </c>
      <c r="D116" s="237">
        <f ca="1">IF(A116&lt;&gt;"",OFFSET('monthly price-series'!A103,0,'Optie Berekening'!$D$3-1),"")</f>
        <v>172.28849630551699</v>
      </c>
      <c r="E116" s="238">
        <f>IF((A116-E115)&lt;'MVA - total'!$L$59*365,'Optie Berekening'!E115,'Optie Berekening'!A116)</f>
        <v>38044</v>
      </c>
      <c r="F116" s="238">
        <f>IF($E116&lt;&gt;$E115,E116+'MVA - total'!$L$58*365,'Optie Berekening'!F115)</f>
        <v>39869</v>
      </c>
      <c r="G116" s="237">
        <f t="shared" ca="1" si="10"/>
        <v>0.10119574942943081</v>
      </c>
      <c r="H116" s="240">
        <f ca="1">IF($E116&lt;&gt;$E115,ROUND(D116,0)*'MVA - total'!$L$60,'Optie Berekening'!H115)</f>
        <v>117</v>
      </c>
      <c r="I116">
        <f ca="1">GBlackScholesNGreeks("p","p",D116,H116,(F116-A116)/365,'MVA - total'!$L$63,'MVA - total'!$L$63-'MVA - total'!$L$62,'MVA - total'!$L$61)</f>
        <v>4.1537112783019916</v>
      </c>
      <c r="J116" s="237">
        <f t="shared" ca="1" si="11"/>
        <v>-17.875135956296479</v>
      </c>
      <c r="K116" s="237">
        <f t="shared" ca="1" si="17"/>
        <v>-18.260767865336213</v>
      </c>
      <c r="L116" s="237">
        <f t="shared" ca="1" si="12"/>
        <v>-1.8479120892895655</v>
      </c>
      <c r="N116" s="239">
        <f t="shared" ca="1" si="13"/>
        <v>175.16255701056917</v>
      </c>
      <c r="O116" s="239">
        <f t="shared" ca="1" si="18"/>
        <v>2.0740470318349222E-2</v>
      </c>
      <c r="P116" s="239">
        <f ca="1">MAX($N$20:N116)</f>
        <v>175.16255701056917</v>
      </c>
      <c r="Q116" s="239">
        <f t="shared" ca="1" si="19"/>
        <v>0</v>
      </c>
      <c r="T116" s="237">
        <f t="shared" ca="1" si="14"/>
        <v>17.434863501706513</v>
      </c>
      <c r="U116" s="239">
        <f t="shared" ca="1" si="15"/>
        <v>15.586951412416948</v>
      </c>
    </row>
    <row r="117" spans="1:21">
      <c r="A117" s="236">
        <f>IF('monthly price-series'!A104&lt;&gt;"",'monthly price-series'!A104,"")</f>
        <v>38776</v>
      </c>
      <c r="B117" s="244">
        <f ca="1">IF(A117&lt;&gt;"",'monthly price-series'!C104)</f>
        <v>177.85977155804946</v>
      </c>
      <c r="C117" s="244">
        <f t="shared" ca="1" si="16"/>
        <v>4.7980351812501832E-3</v>
      </c>
      <c r="D117" s="237">
        <f ca="1">IF(A117&lt;&gt;"",OFFSET('monthly price-series'!A104,0,'Optie Berekening'!$D$3-1),"")</f>
        <v>174.27162711498582</v>
      </c>
      <c r="E117" s="238">
        <f>IF((A117-E116)&lt;'MVA - total'!$L$59*365,'Optie Berekening'!E116,'Optie Berekening'!A117)</f>
        <v>38776</v>
      </c>
      <c r="F117" s="238">
        <f>IF($E117&lt;&gt;$E116,E117+'MVA - total'!$L$58*365,'Optie Berekening'!F116)</f>
        <v>40601</v>
      </c>
      <c r="G117" s="237">
        <f t="shared" ca="1" si="10"/>
        <v>0.10119574942943081</v>
      </c>
      <c r="H117" s="240">
        <f ca="1">IF($E117&lt;&gt;$E116,ROUND(D117,0)*'MVA - total'!$L$60,'Optie Berekening'!H116)</f>
        <v>156.6</v>
      </c>
      <c r="I117">
        <f ca="1">GBlackScholesNGreeks("p","p",D117,H117,(F117-A117)/365,'MVA - total'!$L$63,'MVA - total'!$L$63-'MVA - total'!$L$62,'MVA - total'!$L$61)</f>
        <v>23.779067087720676</v>
      </c>
      <c r="J117" s="237">
        <f t="shared" ca="1" si="11"/>
        <v>-23.779067087720676</v>
      </c>
      <c r="K117" s="237">
        <f t="shared" ca="1" si="17"/>
        <v>-13.721424677994488</v>
      </c>
      <c r="L117" s="237">
        <f t="shared" ca="1" si="12"/>
        <v>-1.3885498535291385</v>
      </c>
      <c r="N117" s="239">
        <f t="shared" ca="1" si="13"/>
        <v>176.47122170452033</v>
      </c>
      <c r="O117" s="239">
        <f t="shared" ca="1" si="18"/>
        <v>7.4711440406307512E-3</v>
      </c>
      <c r="P117" s="239">
        <f ca="1">MAX($N$20:N117)</f>
        <v>176.47122170452033</v>
      </c>
      <c r="Q117" s="239">
        <f t="shared" ca="1" si="19"/>
        <v>0</v>
      </c>
      <c r="T117" s="237">
        <f t="shared" ca="1" si="14"/>
        <v>17.635547910187306</v>
      </c>
      <c r="U117" s="239">
        <f t="shared" ca="1" si="15"/>
        <v>16.246998056658168</v>
      </c>
    </row>
    <row r="118" spans="1:21">
      <c r="A118" s="236">
        <f>IF('monthly price-series'!A105&lt;&gt;"",'monthly price-series'!A105,"")</f>
        <v>38807</v>
      </c>
      <c r="B118" s="244">
        <f ca="1">IF(A118&lt;&gt;"",'monthly price-series'!C105)</f>
        <v>178.18320753106568</v>
      </c>
      <c r="C118" s="244">
        <f t="shared" ca="1" si="16"/>
        <v>1.8184886339553999E-3</v>
      </c>
      <c r="D118" s="237">
        <f ca="1">IF(A118&lt;&gt;"",OFFSET('monthly price-series'!A105,0,'Optie Berekening'!$D$3-1),"")</f>
        <v>177.55819316609714</v>
      </c>
      <c r="E118" s="238">
        <f>IF((A118-E117)&lt;'MVA - total'!$L$59*365,'Optie Berekening'!E117,'Optie Berekening'!A118)</f>
        <v>38776</v>
      </c>
      <c r="F118" s="238">
        <f>IF($E118&lt;&gt;$E117,E118+'MVA - total'!$L$58*365,'Optie Berekening'!F117)</f>
        <v>40601</v>
      </c>
      <c r="G118" s="237">
        <f t="shared" ca="1" si="10"/>
        <v>0.10119574942943081</v>
      </c>
      <c r="H118" s="240">
        <f ca="1">IF($E118&lt;&gt;$E117,ROUND(D118,0)*'MVA - total'!$L$60,'Optie Berekening'!H117)</f>
        <v>156.6</v>
      </c>
      <c r="I118">
        <f ca="1">GBlackScholesNGreeks("p","p",D118,H118,(F118-A118)/365,'MVA - total'!$L$63,'MVA - total'!$L$63-'MVA - total'!$L$62,'MVA - total'!$L$61)</f>
        <v>22.49349400382615</v>
      </c>
      <c r="J118" s="237">
        <f t="shared" ca="1" si="11"/>
        <v>-23.779067087720676</v>
      </c>
      <c r="K118" s="237">
        <f t="shared" ca="1" si="17"/>
        <v>-15.006997761889014</v>
      </c>
      <c r="L118" s="237">
        <f t="shared" ca="1" si="12"/>
        <v>-1.5186443852001497</v>
      </c>
      <c r="N118" s="239">
        <f t="shared" ca="1" si="13"/>
        <v>176.66456314586551</v>
      </c>
      <c r="O118" s="239">
        <f t="shared" ca="1" si="18"/>
        <v>1.0955975681344215E-3</v>
      </c>
      <c r="P118" s="239">
        <f ca="1">MAX($N$20:N118)</f>
        <v>176.66456314586551</v>
      </c>
      <c r="Q118" s="239">
        <f t="shared" ca="1" si="19"/>
        <v>0</v>
      </c>
      <c r="T118" s="237">
        <f t="shared" ca="1" si="14"/>
        <v>17.968134424778842</v>
      </c>
      <c r="U118" s="239">
        <f t="shared" ca="1" si="15"/>
        <v>16.449490039578691</v>
      </c>
    </row>
    <row r="119" spans="1:21">
      <c r="A119" s="236">
        <f>IF('monthly price-series'!A106&lt;&gt;"",'monthly price-series'!A106,"")</f>
        <v>38835</v>
      </c>
      <c r="B119" s="244">
        <f ca="1">IF(A119&lt;&gt;"",'monthly price-series'!C106)</f>
        <v>180.08775525919091</v>
      </c>
      <c r="C119" s="244">
        <f t="shared" ca="1" si="16"/>
        <v>1.0688704926322451E-2</v>
      </c>
      <c r="D119" s="237">
        <f ca="1">IF(A119&lt;&gt;"",OFFSET('monthly price-series'!A106,0,'Optie Berekening'!$D$3-1),"")</f>
        <v>179.06266902187733</v>
      </c>
      <c r="E119" s="238">
        <f>IF((A119-E118)&lt;'MVA - total'!$L$59*365,'Optie Berekening'!E118,'Optie Berekening'!A119)</f>
        <v>38776</v>
      </c>
      <c r="F119" s="238">
        <f>IF($E119&lt;&gt;$E118,E119+'MVA - total'!$L$58*365,'Optie Berekening'!F118)</f>
        <v>40601</v>
      </c>
      <c r="G119" s="237">
        <f t="shared" ca="1" si="10"/>
        <v>0.10119574942943081</v>
      </c>
      <c r="H119" s="240">
        <f ca="1">IF($E119&lt;&gt;$E118,ROUND(D119,0)*'MVA - total'!$L$60,'Optie Berekening'!H118)</f>
        <v>156.6</v>
      </c>
      <c r="I119">
        <f ca="1">GBlackScholesNGreeks("p","p",D119,H119,(F119-A119)/365,'MVA - total'!$L$63,'MVA - total'!$L$63-'MVA - total'!$L$62,'MVA - total'!$L$61)</f>
        <v>21.804407094417972</v>
      </c>
      <c r="J119" s="237">
        <f t="shared" ca="1" si="11"/>
        <v>-23.779067087720676</v>
      </c>
      <c r="K119" s="237">
        <f t="shared" ca="1" si="17"/>
        <v>-15.696084671297193</v>
      </c>
      <c r="L119" s="237">
        <f t="shared" ca="1" si="12"/>
        <v>-1.5883770514197206</v>
      </c>
      <c r="N119" s="239">
        <f t="shared" ca="1" si="13"/>
        <v>178.4993782077712</v>
      </c>
      <c r="O119" s="239">
        <f t="shared" ca="1" si="18"/>
        <v>1.0385869295081812E-2</v>
      </c>
      <c r="P119" s="239">
        <f ca="1">MAX($N$20:N119)</f>
        <v>178.4993782077712</v>
      </c>
      <c r="Q119" s="239">
        <f t="shared" ca="1" si="19"/>
        <v>0</v>
      </c>
      <c r="T119" s="237">
        <f t="shared" ca="1" si="14"/>
        <v>18.120380986503001</v>
      </c>
      <c r="U119" s="239">
        <f t="shared" ca="1" si="15"/>
        <v>16.532003935083281</v>
      </c>
    </row>
    <row r="120" spans="1:21">
      <c r="A120" s="236">
        <f>IF('monthly price-series'!A107&lt;&gt;"",'monthly price-series'!A107,"")</f>
        <v>38868</v>
      </c>
      <c r="B120" s="244">
        <f ca="1">IF(A120&lt;&gt;"",'monthly price-series'!C107)</f>
        <v>177.8690253790094</v>
      </c>
      <c r="C120" s="244">
        <f t="shared" ca="1" si="16"/>
        <v>-1.2320270620221853E-2</v>
      </c>
      <c r="D120" s="237">
        <f ca="1">IF(A120&lt;&gt;"",OFFSET('monthly price-series'!A107,0,'Optie Berekening'!$D$3-1),"")</f>
        <v>171.49990034924744</v>
      </c>
      <c r="E120" s="238">
        <f>IF((A120-E119)&lt;'MVA - total'!$L$59*365,'Optie Berekening'!E119,'Optie Berekening'!A120)</f>
        <v>38776</v>
      </c>
      <c r="F120" s="238">
        <f>IF($E120&lt;&gt;$E119,E120+'MVA - total'!$L$58*365,'Optie Berekening'!F119)</f>
        <v>40601</v>
      </c>
      <c r="G120" s="237">
        <f t="shared" ca="1" si="10"/>
        <v>0.10119574942943081</v>
      </c>
      <c r="H120" s="240">
        <f ca="1">IF($E120&lt;&gt;$E119,ROUND(D120,0)*'MVA - total'!$L$60,'Optie Berekening'!H119)</f>
        <v>156.6</v>
      </c>
      <c r="I120">
        <f ca="1">GBlackScholesNGreeks("p","p",D120,H120,(F120-A120)/365,'MVA - total'!$L$63,'MVA - total'!$L$63-'MVA - total'!$L$62,'MVA - total'!$L$61)</f>
        <v>23.949872048924846</v>
      </c>
      <c r="J120" s="237">
        <f t="shared" ca="1" si="11"/>
        <v>-23.779067087720676</v>
      </c>
      <c r="K120" s="237">
        <f t="shared" ca="1" si="17"/>
        <v>-13.550619716790319</v>
      </c>
      <c r="L120" s="237">
        <f t="shared" ca="1" si="12"/>
        <v>-1.3712651174738177</v>
      </c>
      <c r="N120" s="239">
        <f t="shared" ca="1" si="13"/>
        <v>176.49776026153557</v>
      </c>
      <c r="O120" s="239">
        <f t="shared" ca="1" si="18"/>
        <v>-1.1213584979023099E-2</v>
      </c>
      <c r="P120" s="239">
        <f ca="1">MAX($N$20:N120)</f>
        <v>178.4993782077712</v>
      </c>
      <c r="Q120" s="239">
        <f t="shared" ca="1" si="19"/>
        <v>-1.1213584979023099E-2</v>
      </c>
      <c r="T120" s="237">
        <f t="shared" ca="1" si="14"/>
        <v>17.355060942914797</v>
      </c>
      <c r="U120" s="239">
        <f t="shared" ca="1" si="15"/>
        <v>15.983795825440978</v>
      </c>
    </row>
    <row r="121" spans="1:21">
      <c r="A121" s="236">
        <f>IF('monthly price-series'!A108&lt;&gt;"",'monthly price-series'!A108,"")</f>
        <v>38898</v>
      </c>
      <c r="B121" s="244">
        <f ca="1">IF(A121&lt;&gt;"",'monthly price-series'!C108)</f>
        <v>178.69547409148765</v>
      </c>
      <c r="C121" s="244">
        <f t="shared" ca="1" si="16"/>
        <v>4.6463891659451568E-3</v>
      </c>
      <c r="D121" s="237">
        <f ca="1">IF(A121&lt;&gt;"",OFFSET('monthly price-series'!A108,0,'Optie Berekening'!$D$3-1),"")</f>
        <v>172.06662191894432</v>
      </c>
      <c r="E121" s="238">
        <f>IF((A121-E120)&lt;'MVA - total'!$L$59*365,'Optie Berekening'!E120,'Optie Berekening'!A121)</f>
        <v>38776</v>
      </c>
      <c r="F121" s="238">
        <f>IF($E121&lt;&gt;$E120,E121+'MVA - total'!$L$58*365,'Optie Berekening'!F120)</f>
        <v>40601</v>
      </c>
      <c r="G121" s="237">
        <f t="shared" ca="1" si="10"/>
        <v>0.10119574942943081</v>
      </c>
      <c r="H121" s="240">
        <f ca="1">IF($E121&lt;&gt;$E120,ROUND(D121,0)*'MVA - total'!$L$60,'Optie Berekening'!H120)</f>
        <v>156.6</v>
      </c>
      <c r="I121">
        <f ca="1">GBlackScholesNGreeks("p","p",D121,H121,(F121-A121)/365,'MVA - total'!$L$63,'MVA - total'!$L$63-'MVA - total'!$L$62,'MVA - total'!$L$61)</f>
        <v>23.513599689393871</v>
      </c>
      <c r="J121" s="237">
        <f t="shared" ca="1" si="11"/>
        <v>-23.779067087720676</v>
      </c>
      <c r="K121" s="237">
        <f t="shared" ca="1" si="17"/>
        <v>-13.986892076321293</v>
      </c>
      <c r="L121" s="237">
        <f t="shared" ca="1" si="12"/>
        <v>-1.4154140258519008</v>
      </c>
      <c r="N121" s="239">
        <f t="shared" ca="1" si="13"/>
        <v>177.28006006563575</v>
      </c>
      <c r="O121" s="239">
        <f t="shared" ca="1" si="18"/>
        <v>4.4323497529994696E-3</v>
      </c>
      <c r="P121" s="239">
        <f ca="1">MAX($N$20:N121)</f>
        <v>178.4993782077712</v>
      </c>
      <c r="Q121" s="239">
        <f t="shared" ca="1" si="19"/>
        <v>-6.8309377566356418E-3</v>
      </c>
      <c r="T121" s="237">
        <f t="shared" ca="1" si="14"/>
        <v>17.412410756878096</v>
      </c>
      <c r="U121" s="239">
        <f t="shared" ca="1" si="15"/>
        <v>15.996996731026195</v>
      </c>
    </row>
    <row r="122" spans="1:21">
      <c r="A122" s="236">
        <f>IF('monthly price-series'!A109&lt;&gt;"",'monthly price-series'!A109,"")</f>
        <v>38929</v>
      </c>
      <c r="B122" s="244">
        <f ca="1">IF(A122&lt;&gt;"",'monthly price-series'!C109)</f>
        <v>179.7701742050275</v>
      </c>
      <c r="C122" s="244">
        <f t="shared" ca="1" si="16"/>
        <v>6.0141428819267574E-3</v>
      </c>
      <c r="D122" s="237">
        <f ca="1">IF(A122&lt;&gt;"",OFFSET('monthly price-series'!A109,0,'Optie Berekening'!$D$3-1),"")</f>
        <v>172.9673267867332</v>
      </c>
      <c r="E122" s="238">
        <f>IF((A122-E121)&lt;'MVA - total'!$L$59*365,'Optie Berekening'!E121,'Optie Berekening'!A122)</f>
        <v>38776</v>
      </c>
      <c r="F122" s="238">
        <f>IF($E122&lt;&gt;$E121,E122+'MVA - total'!$L$58*365,'Optie Berekening'!F121)</f>
        <v>40601</v>
      </c>
      <c r="G122" s="237">
        <f t="shared" ca="1" si="10"/>
        <v>0.10119574942943081</v>
      </c>
      <c r="H122" s="240">
        <f ca="1">IF($E122&lt;&gt;$E121,ROUND(D122,0)*'MVA - total'!$L$60,'Optie Berekening'!H121)</f>
        <v>156.6</v>
      </c>
      <c r="I122">
        <f ca="1">GBlackScholesNGreeks("p","p",D122,H122,(F122-A122)/365,'MVA - total'!$L$63,'MVA - total'!$L$63-'MVA - total'!$L$62,'MVA - total'!$L$61)</f>
        <v>22.955865507379087</v>
      </c>
      <c r="J122" s="237">
        <f t="shared" ca="1" si="11"/>
        <v>-23.779067087720676</v>
      </c>
      <c r="K122" s="237">
        <f t="shared" ca="1" si="17"/>
        <v>-14.544626258336077</v>
      </c>
      <c r="L122" s="237">
        <f t="shared" ca="1" si="12"/>
        <v>-1.4718543543832974</v>
      </c>
      <c r="N122" s="239">
        <f t="shared" ca="1" si="13"/>
        <v>178.29831985064419</v>
      </c>
      <c r="O122" s="239">
        <f t="shared" ca="1" si="18"/>
        <v>5.743791967531154E-3</v>
      </c>
      <c r="P122" s="239">
        <f ca="1">MAX($N$20:N122)</f>
        <v>178.4993782077712</v>
      </c>
      <c r="Q122" s="239">
        <f t="shared" ca="1" si="19"/>
        <v>-1.1263812745217565E-3</v>
      </c>
      <c r="T122" s="237">
        <f t="shared" ca="1" si="14"/>
        <v>17.503558260988729</v>
      </c>
      <c r="U122" s="239">
        <f t="shared" ca="1" si="15"/>
        <v>16.031703906605433</v>
      </c>
    </row>
    <row r="123" spans="1:21">
      <c r="A123" s="236">
        <f>IF('monthly price-series'!A110&lt;&gt;"",'monthly price-series'!A110,"")</f>
        <v>38960</v>
      </c>
      <c r="B123" s="244">
        <f ca="1">IF(A123&lt;&gt;"",'monthly price-series'!C110)</f>
        <v>181.84782947852304</v>
      </c>
      <c r="C123" s="244">
        <f t="shared" ca="1" si="16"/>
        <v>1.1557285754899341E-2</v>
      </c>
      <c r="D123" s="237">
        <f ca="1">IF(A123&lt;&gt;"",OFFSET('monthly price-series'!A110,0,'Optie Berekening'!$D$3-1),"")</f>
        <v>177.44141392092223</v>
      </c>
      <c r="E123" s="238">
        <f>IF((A123-E122)&lt;'MVA - total'!$L$59*365,'Optie Berekening'!E122,'Optie Berekening'!A123)</f>
        <v>38776</v>
      </c>
      <c r="F123" s="238">
        <f>IF($E123&lt;&gt;$E122,E123+'MVA - total'!$L$58*365,'Optie Berekening'!F122)</f>
        <v>40601</v>
      </c>
      <c r="G123" s="237">
        <f t="shared" ca="1" si="10"/>
        <v>0.10119574942943081</v>
      </c>
      <c r="H123" s="240">
        <f ca="1">IF($E123&lt;&gt;$E122,ROUND(D123,0)*'MVA - total'!$L$60,'Optie Berekening'!H122)</f>
        <v>156.6</v>
      </c>
      <c r="I123">
        <f ca="1">GBlackScholesNGreeks("p","p",D123,H123,(F123-A123)/365,'MVA - total'!$L$63,'MVA - total'!$L$63-'MVA - total'!$L$62,'MVA - total'!$L$61)</f>
        <v>21.25585665529848</v>
      </c>
      <c r="J123" s="237">
        <f t="shared" ca="1" si="11"/>
        <v>-23.779067087720676</v>
      </c>
      <c r="K123" s="237">
        <f t="shared" ca="1" si="17"/>
        <v>-16.244635110416684</v>
      </c>
      <c r="L123" s="237">
        <f t="shared" ca="1" si="12"/>
        <v>-1.643888024206261</v>
      </c>
      <c r="N123" s="239">
        <f t="shared" ca="1" si="13"/>
        <v>180.20394145431678</v>
      </c>
      <c r="O123" s="239">
        <f t="shared" ca="1" si="18"/>
        <v>1.0687827037679742E-2</v>
      </c>
      <c r="P123" s="239">
        <f ca="1">MAX($N$20:N123)</f>
        <v>180.20394145431678</v>
      </c>
      <c r="Q123" s="239">
        <f t="shared" ca="1" si="19"/>
        <v>0</v>
      </c>
      <c r="T123" s="237">
        <f t="shared" ca="1" si="14"/>
        <v>17.956316861545563</v>
      </c>
      <c r="U123" s="239">
        <f t="shared" ca="1" si="15"/>
        <v>16.312428837339301</v>
      </c>
    </row>
    <row r="124" spans="1:21">
      <c r="A124" s="236">
        <f>IF('monthly price-series'!A111&lt;&gt;"",'monthly price-series'!A111,"")</f>
        <v>38989</v>
      </c>
      <c r="B124" s="244">
        <f ca="1">IF(A124&lt;&gt;"",'monthly price-series'!C111)</f>
        <v>182.71443758014414</v>
      </c>
      <c r="C124" s="244">
        <f t="shared" ca="1" si="16"/>
        <v>4.7655674753239036E-3</v>
      </c>
      <c r="D124" s="237">
        <f ca="1">IF(A124&lt;&gt;"",OFFSET('monthly price-series'!A111,0,'Optie Berekening'!$D$3-1),"")</f>
        <v>180.5314794626764</v>
      </c>
      <c r="E124" s="238">
        <f>IF((A124-E123)&lt;'MVA - total'!$L$59*365,'Optie Berekening'!E123,'Optie Berekening'!A124)</f>
        <v>38776</v>
      </c>
      <c r="F124" s="238">
        <f>IF($E124&lt;&gt;$E123,E124+'MVA - total'!$L$58*365,'Optie Berekening'!F123)</f>
        <v>40601</v>
      </c>
      <c r="G124" s="237">
        <f t="shared" ca="1" si="10"/>
        <v>0.10119574942943081</v>
      </c>
      <c r="H124" s="240">
        <f ca="1">IF($E124&lt;&gt;$E123,ROUND(D124,0)*'MVA - total'!$L$60,'Optie Berekening'!H123)</f>
        <v>156.6</v>
      </c>
      <c r="I124">
        <f ca="1">GBlackScholesNGreeks("p","p",D124,H124,(F124-A124)/365,'MVA - total'!$L$63,'MVA - total'!$L$63-'MVA - total'!$L$62,'MVA - total'!$L$61)</f>
        <v>20.060532685189472</v>
      </c>
      <c r="J124" s="237">
        <f t="shared" ca="1" si="11"/>
        <v>-23.779067087720676</v>
      </c>
      <c r="K124" s="237">
        <f t="shared" ca="1" si="17"/>
        <v>-17.439959080525693</v>
      </c>
      <c r="L124" s="237">
        <f t="shared" ca="1" si="12"/>
        <v>-1.7648497291724046</v>
      </c>
      <c r="N124" s="239">
        <f t="shared" ca="1" si="13"/>
        <v>180.94958785097174</v>
      </c>
      <c r="O124" s="239">
        <f t="shared" ca="1" si="18"/>
        <v>4.1377918298418003E-3</v>
      </c>
      <c r="P124" s="239">
        <f ca="1">MAX($N$20:N124)</f>
        <v>180.94958785097174</v>
      </c>
      <c r="Q124" s="239">
        <f t="shared" ca="1" si="19"/>
        <v>0</v>
      </c>
      <c r="T124" s="237">
        <f t="shared" ca="1" si="14"/>
        <v>18.269018359829435</v>
      </c>
      <c r="U124" s="239">
        <f t="shared" ca="1" si="15"/>
        <v>16.504168630657031</v>
      </c>
    </row>
    <row r="125" spans="1:21">
      <c r="A125" s="236">
        <f>IF('monthly price-series'!A112&lt;&gt;"",'monthly price-series'!A112,"")</f>
        <v>39021</v>
      </c>
      <c r="B125" s="244">
        <f ca="1">IF(A125&lt;&gt;"",'monthly price-series'!C112)</f>
        <v>184.13234410835588</v>
      </c>
      <c r="C125" s="244">
        <f t="shared" ca="1" si="16"/>
        <v>7.7602325628471905E-3</v>
      </c>
      <c r="D125" s="237">
        <f ca="1">IF(A125&lt;&gt;"",OFFSET('monthly price-series'!A112,0,'Optie Berekening'!$D$3-1),"")</f>
        <v>186.84234458798795</v>
      </c>
      <c r="E125" s="238">
        <f>IF((A125-E124)&lt;'MVA - total'!$L$59*365,'Optie Berekening'!E124,'Optie Berekening'!A125)</f>
        <v>38776</v>
      </c>
      <c r="F125" s="238">
        <f>IF($E125&lt;&gt;$E124,E125+'MVA - total'!$L$58*365,'Optie Berekening'!F124)</f>
        <v>40601</v>
      </c>
      <c r="G125" s="237">
        <f t="shared" ca="1" si="10"/>
        <v>0.10119574942943081</v>
      </c>
      <c r="H125" s="240">
        <f ca="1">IF($E125&lt;&gt;$E124,ROUND(D125,0)*'MVA - total'!$L$60,'Optie Berekening'!H124)</f>
        <v>156.6</v>
      </c>
      <c r="I125">
        <f ca="1">GBlackScholesNGreeks("p","p",D125,H125,(F125-A125)/365,'MVA - total'!$L$63,'MVA - total'!$L$63-'MVA - total'!$L$62,'MVA - total'!$L$61)</f>
        <v>17.970048329159077</v>
      </c>
      <c r="J125" s="237">
        <f t="shared" ca="1" si="11"/>
        <v>-23.779067087720676</v>
      </c>
      <c r="K125" s="237">
        <f t="shared" ca="1" si="17"/>
        <v>-19.530443436556087</v>
      </c>
      <c r="L125" s="237">
        <f t="shared" ca="1" si="12"/>
        <v>-1.9763978602514014</v>
      </c>
      <c r="N125" s="239">
        <f t="shared" ca="1" si="13"/>
        <v>182.15594624810447</v>
      </c>
      <c r="O125" s="239">
        <f t="shared" ca="1" si="18"/>
        <v>6.6668203639473136E-3</v>
      </c>
      <c r="P125" s="239">
        <f ca="1">MAX($N$20:N125)</f>
        <v>182.15594624810447</v>
      </c>
      <c r="Q125" s="239">
        <f t="shared" ca="1" si="19"/>
        <v>0</v>
      </c>
      <c r="T125" s="237">
        <f t="shared" ca="1" si="14"/>
        <v>18.907651085733399</v>
      </c>
      <c r="U125" s="239">
        <f t="shared" ca="1" si="15"/>
        <v>16.931253225481996</v>
      </c>
    </row>
    <row r="126" spans="1:21">
      <c r="A126" s="236">
        <f>IF('monthly price-series'!A113&lt;&gt;"",'monthly price-series'!A113,"")</f>
        <v>39051</v>
      </c>
      <c r="B126" s="244">
        <f ca="1">IF(A126&lt;&gt;"",'monthly price-series'!C113)</f>
        <v>185.80312605006671</v>
      </c>
      <c r="C126" s="244">
        <f t="shared" ca="1" si="16"/>
        <v>9.0738101977761582E-3</v>
      </c>
      <c r="D126" s="237">
        <f ca="1">IF(A126&lt;&gt;"",OFFSET('monthly price-series'!A113,0,'Optie Berekening'!$D$3-1),"")</f>
        <v>188.37426821665946</v>
      </c>
      <c r="E126" s="238">
        <f>IF((A126-E125)&lt;'MVA - total'!$L$59*365,'Optie Berekening'!E125,'Optie Berekening'!A126)</f>
        <v>38776</v>
      </c>
      <c r="F126" s="238">
        <f>IF($E126&lt;&gt;$E125,E126+'MVA - total'!$L$58*365,'Optie Berekening'!F125)</f>
        <v>40601</v>
      </c>
      <c r="G126" s="237">
        <f t="shared" ca="1" si="10"/>
        <v>0.10119574942943081</v>
      </c>
      <c r="H126" s="240">
        <f ca="1">IF($E126&lt;&gt;$E125,ROUND(D126,0)*'MVA - total'!$L$60,'Optie Berekening'!H125)</f>
        <v>156.6</v>
      </c>
      <c r="I126">
        <f ca="1">GBlackScholesNGreeks("p","p",D126,H126,(F126-A126)/365,'MVA - total'!$L$63,'MVA - total'!$L$63-'MVA - total'!$L$62,'MVA - total'!$L$61)</f>
        <v>17.288597249624097</v>
      </c>
      <c r="J126" s="237">
        <f t="shared" ca="1" si="11"/>
        <v>-23.779067087720676</v>
      </c>
      <c r="K126" s="237">
        <f t="shared" ca="1" si="17"/>
        <v>-20.211894516091068</v>
      </c>
      <c r="L126" s="237">
        <f t="shared" ca="1" si="12"/>
        <v>-2.0453578129444385</v>
      </c>
      <c r="N126" s="239">
        <f t="shared" ca="1" si="13"/>
        <v>183.75776823712226</v>
      </c>
      <c r="O126" s="239">
        <f t="shared" ca="1" si="18"/>
        <v>8.7936848728289146E-3</v>
      </c>
      <c r="P126" s="239">
        <f ca="1">MAX($N$20:N126)</f>
        <v>183.75776823712226</v>
      </c>
      <c r="Q126" s="239">
        <f t="shared" ca="1" si="19"/>
        <v>0</v>
      </c>
      <c r="T126" s="237">
        <f t="shared" ca="1" si="14"/>
        <v>19.062675245405462</v>
      </c>
      <c r="U126" s="239">
        <f t="shared" ca="1" si="15"/>
        <v>17.017317432461024</v>
      </c>
    </row>
    <row r="127" spans="1:21">
      <c r="A127" s="236">
        <f>IF('monthly price-series'!A114&lt;&gt;"",'monthly price-series'!A114,"")</f>
        <v>39080</v>
      </c>
      <c r="B127" s="244">
        <f ca="1">IF(A127&lt;&gt;"",'monthly price-series'!C114)</f>
        <v>188.24140296082075</v>
      </c>
      <c r="C127" s="244">
        <f t="shared" ca="1" si="16"/>
        <v>1.3122905747543883E-2</v>
      </c>
      <c r="D127" s="237">
        <f ca="1">IF(A127&lt;&gt;"",OFFSET('monthly price-series'!A114,0,'Optie Berekening'!$D$3-1),"")</f>
        <v>193.00723593460935</v>
      </c>
      <c r="E127" s="238">
        <f>IF((A127-E126)&lt;'MVA - total'!$L$59*365,'Optie Berekening'!E126,'Optie Berekening'!A127)</f>
        <v>38776</v>
      </c>
      <c r="F127" s="238">
        <f>IF($E127&lt;&gt;$E126,E127+'MVA - total'!$L$58*365,'Optie Berekening'!F126)</f>
        <v>40601</v>
      </c>
      <c r="G127" s="237">
        <f t="shared" ca="1" si="10"/>
        <v>0.10119574942943081</v>
      </c>
      <c r="H127" s="240">
        <f ca="1">IF($E127&lt;&gt;$E126,ROUND(D127,0)*'MVA - total'!$L$60,'Optie Berekening'!H126)</f>
        <v>156.6</v>
      </c>
      <c r="I127">
        <f ca="1">GBlackScholesNGreeks("p","p",D127,H127,(F127-A127)/365,'MVA - total'!$L$63,'MVA - total'!$L$63-'MVA - total'!$L$62,'MVA - total'!$L$61)</f>
        <v>15.828699632897912</v>
      </c>
      <c r="J127" s="237">
        <f t="shared" ca="1" si="11"/>
        <v>-23.779067087720676</v>
      </c>
      <c r="K127" s="237">
        <f t="shared" ca="1" si="17"/>
        <v>-21.671792132817252</v>
      </c>
      <c r="L127" s="237">
        <f t="shared" ca="1" si="12"/>
        <v>-2.1930932463592847</v>
      </c>
      <c r="N127" s="239">
        <f t="shared" ca="1" si="13"/>
        <v>186.04830971446145</v>
      </c>
      <c r="O127" s="239">
        <f t="shared" ca="1" si="18"/>
        <v>1.2465004877418077E-2</v>
      </c>
      <c r="P127" s="239">
        <f ca="1">MAX($N$20:N127)</f>
        <v>186.04830971446145</v>
      </c>
      <c r="Q127" s="239">
        <f t="shared" ca="1" si="19"/>
        <v>0</v>
      </c>
      <c r="T127" s="237">
        <f t="shared" ca="1" si="14"/>
        <v>19.531511885705761</v>
      </c>
      <c r="U127" s="239">
        <f t="shared" ca="1" si="15"/>
        <v>17.338418639346475</v>
      </c>
    </row>
    <row r="128" spans="1:21">
      <c r="A128" s="236">
        <f>IF('monthly price-series'!A115&lt;&gt;"",'monthly price-series'!A115,"")</f>
        <v>39113</v>
      </c>
      <c r="B128" s="244">
        <f ca="1">IF(A128&lt;&gt;"",'monthly price-series'!C115)</f>
        <v>188.59206254356533</v>
      </c>
      <c r="C128" s="244">
        <f t="shared" ca="1" si="16"/>
        <v>1.8628185788520041E-3</v>
      </c>
      <c r="D128" s="237">
        <f ca="1">IF(A128&lt;&gt;"",OFFSET('monthly price-series'!A115,0,'Optie Berekening'!$D$3-1),"")</f>
        <v>197.0169222836636</v>
      </c>
      <c r="E128" s="238">
        <f>IF((A128-E127)&lt;'MVA - total'!$L$59*365,'Optie Berekening'!E127,'Optie Berekening'!A128)</f>
        <v>38776</v>
      </c>
      <c r="F128" s="238">
        <f>IF($E128&lt;&gt;$E127,E128+'MVA - total'!$L$58*365,'Optie Berekening'!F127)</f>
        <v>40601</v>
      </c>
      <c r="G128" s="237">
        <f t="shared" ca="1" si="10"/>
        <v>0.10119574942943081</v>
      </c>
      <c r="H128" s="240">
        <f ca="1">IF($E128&lt;&gt;$E127,ROUND(D128,0)*'MVA - total'!$L$60,'Optie Berekening'!H127)</f>
        <v>156.6</v>
      </c>
      <c r="I128">
        <f ca="1">GBlackScholesNGreeks("p","p",D128,H128,(F128-A128)/365,'MVA - total'!$L$63,'MVA - total'!$L$63-'MVA - total'!$L$62,'MVA - total'!$L$61)</f>
        <v>14.559974337809429</v>
      </c>
      <c r="J128" s="237">
        <f t="shared" ca="1" si="11"/>
        <v>-23.779067087720676</v>
      </c>
      <c r="K128" s="237">
        <f t="shared" ca="1" si="17"/>
        <v>-22.940517427905736</v>
      </c>
      <c r="L128" s="237">
        <f t="shared" ca="1" si="12"/>
        <v>-2.3214828534158394</v>
      </c>
      <c r="N128" s="239">
        <f t="shared" ca="1" si="13"/>
        <v>186.2705796901495</v>
      </c>
      <c r="O128" s="239">
        <f t="shared" ca="1" si="18"/>
        <v>1.1946895729887581E-3</v>
      </c>
      <c r="P128" s="239">
        <f ca="1">MAX($N$20:N128)</f>
        <v>186.2705796901495</v>
      </c>
      <c r="Q128" s="239">
        <f t="shared" ca="1" si="19"/>
        <v>0</v>
      </c>
      <c r="T128" s="237">
        <f t="shared" ca="1" si="14"/>
        <v>19.937275100775267</v>
      </c>
      <c r="U128" s="239">
        <f t="shared" ca="1" si="15"/>
        <v>17.615792247359426</v>
      </c>
    </row>
    <row r="129" spans="1:21">
      <c r="A129" s="236">
        <f>IF('monthly price-series'!A116&lt;&gt;"",'monthly price-series'!A116,"")</f>
        <v>39141</v>
      </c>
      <c r="B129" s="244">
        <f ca="1">IF(A129&lt;&gt;"",'monthly price-series'!C116)</f>
        <v>188.81004395036817</v>
      </c>
      <c r="C129" s="244">
        <f t="shared" ca="1" si="16"/>
        <v>1.1558355312672854E-3</v>
      </c>
      <c r="D129" s="237">
        <f ca="1">IF(A129&lt;&gt;"",OFFSET('monthly price-series'!A116,0,'Optie Berekening'!$D$3-1),"")</f>
        <v>194.66001100267991</v>
      </c>
      <c r="E129" s="238">
        <f>IF((A129-E128)&lt;'MVA - total'!$L$59*365,'Optie Berekening'!E128,'Optie Berekening'!A129)</f>
        <v>38776</v>
      </c>
      <c r="F129" s="238">
        <f>IF($E129&lt;&gt;$E128,E129+'MVA - total'!$L$58*365,'Optie Berekening'!F128)</f>
        <v>40601</v>
      </c>
      <c r="G129" s="237">
        <f t="shared" ca="1" si="10"/>
        <v>0.10119574942943081</v>
      </c>
      <c r="H129" s="240">
        <f ca="1">IF($E129&lt;&gt;$E128,ROUND(D129,0)*'MVA - total'!$L$60,'Optie Berekening'!H128)</f>
        <v>156.6</v>
      </c>
      <c r="I129">
        <f ca="1">GBlackScholesNGreeks("p","p",D129,H129,(F129-A129)/365,'MVA - total'!$L$63,'MVA - total'!$L$63-'MVA - total'!$L$62,'MVA - total'!$L$61)</f>
        <v>14.870784117156836</v>
      </c>
      <c r="J129" s="237">
        <f t="shared" ca="1" si="11"/>
        <v>-23.779067087720676</v>
      </c>
      <c r="K129" s="237">
        <f t="shared" ca="1" si="17"/>
        <v>-22.62970764855833</v>
      </c>
      <c r="L129" s="237">
        <f t="shared" ca="1" si="12"/>
        <v>-2.2900302248647826</v>
      </c>
      <c r="N129" s="239">
        <f t="shared" ca="1" si="13"/>
        <v>186.52001372550339</v>
      </c>
      <c r="O129" s="239">
        <f t="shared" ca="1" si="18"/>
        <v>1.3390951795436794E-3</v>
      </c>
      <c r="P129" s="239">
        <f ca="1">MAX($N$20:N129)</f>
        <v>186.52001372550339</v>
      </c>
      <c r="Q129" s="239">
        <f t="shared" ca="1" si="19"/>
        <v>0</v>
      </c>
      <c r="T129" s="237">
        <f t="shared" ca="1" si="14"/>
        <v>19.698765697357441</v>
      </c>
      <c r="U129" s="239">
        <f t="shared" ca="1" si="15"/>
        <v>17.408735472492658</v>
      </c>
    </row>
    <row r="130" spans="1:21">
      <c r="A130" s="236">
        <f>IF('monthly price-series'!A117&lt;&gt;"",'monthly price-series'!A117,"")</f>
        <v>39171</v>
      </c>
      <c r="B130" s="244">
        <f ca="1">IF(A130&lt;&gt;"",'monthly price-series'!C117)</f>
        <v>189.55929302826138</v>
      </c>
      <c r="C130" s="244">
        <f t="shared" ca="1" si="16"/>
        <v>3.9682691779371823E-3</v>
      </c>
      <c r="D130" s="237">
        <f ca="1">IF(A130&lt;&gt;"",OFFSET('monthly price-series'!A117,0,'Optie Berekening'!$D$3-1),"")</f>
        <v>197.47942415347791</v>
      </c>
      <c r="E130" s="238">
        <f>IF((A130-E129)&lt;'MVA - total'!$L$59*365,'Optie Berekening'!E129,'Optie Berekening'!A130)</f>
        <v>38776</v>
      </c>
      <c r="F130" s="238">
        <f>IF($E130&lt;&gt;$E129,E130+'MVA - total'!$L$58*365,'Optie Berekening'!F129)</f>
        <v>40601</v>
      </c>
      <c r="G130" s="237">
        <f t="shared" ca="1" si="10"/>
        <v>0.10119574942943081</v>
      </c>
      <c r="H130" s="240">
        <f ca="1">IF($E130&lt;&gt;$E129,ROUND(D130,0)*'MVA - total'!$L$60,'Optie Berekening'!H129)</f>
        <v>156.6</v>
      </c>
      <c r="I130">
        <f ca="1">GBlackScholesNGreeks("p","p",D130,H130,(F130-A130)/365,'MVA - total'!$L$63,'MVA - total'!$L$63-'MVA - total'!$L$62,'MVA - total'!$L$61)</f>
        <v>13.927862173500047</v>
      </c>
      <c r="J130" s="237">
        <f t="shared" ca="1" si="11"/>
        <v>-23.779067087720676</v>
      </c>
      <c r="K130" s="237">
        <f t="shared" ca="1" si="17"/>
        <v>-23.572629592215119</v>
      </c>
      <c r="L130" s="237">
        <f t="shared" ca="1" si="12"/>
        <v>-2.3854499176065871</v>
      </c>
      <c r="N130" s="239">
        <f t="shared" ca="1" si="13"/>
        <v>187.17384311065479</v>
      </c>
      <c r="O130" s="239">
        <f t="shared" ca="1" si="18"/>
        <v>3.5054114145285265E-3</v>
      </c>
      <c r="P130" s="239">
        <f ca="1">MAX($N$20:N130)</f>
        <v>187.17384311065479</v>
      </c>
      <c r="Q130" s="239">
        <f t="shared" ca="1" si="19"/>
        <v>0</v>
      </c>
      <c r="T130" s="237">
        <f t="shared" ca="1" si="14"/>
        <v>19.984078324103638</v>
      </c>
      <c r="U130" s="239">
        <f t="shared" ca="1" si="15"/>
        <v>17.598628406497053</v>
      </c>
    </row>
    <row r="131" spans="1:21">
      <c r="A131" s="236">
        <f>IF('monthly price-series'!A118&lt;&gt;"",'monthly price-series'!A118,"")</f>
        <v>39202</v>
      </c>
      <c r="B131" s="244">
        <f ca="1">IF(A131&lt;&gt;"",'monthly price-series'!C118)</f>
        <v>190.42109145071436</v>
      </c>
      <c r="C131" s="244">
        <f t="shared" ca="1" si="16"/>
        <v>4.5463264221210845E-3</v>
      </c>
      <c r="D131" s="237">
        <f ca="1">IF(A131&lt;&gt;"",OFFSET('monthly price-series'!A118,0,'Optie Berekening'!$D$3-1),"")</f>
        <v>203.428660510556</v>
      </c>
      <c r="E131" s="238">
        <f>IF((A131-E130)&lt;'MVA - total'!$L$59*365,'Optie Berekening'!E130,'Optie Berekening'!A131)</f>
        <v>38776</v>
      </c>
      <c r="F131" s="238">
        <f>IF($E131&lt;&gt;$E130,E131+'MVA - total'!$L$58*365,'Optie Berekening'!F130)</f>
        <v>40601</v>
      </c>
      <c r="G131" s="237">
        <f t="shared" ca="1" si="10"/>
        <v>0.10119574942943081</v>
      </c>
      <c r="H131" s="240">
        <f ca="1">IF($E131&lt;&gt;$E130,ROUND(D131,0)*'MVA - total'!$L$60,'Optie Berekening'!H130)</f>
        <v>156.6</v>
      </c>
      <c r="I131">
        <f ca="1">GBlackScholesNGreeks("p","p",D131,H131,(F131-A131)/365,'MVA - total'!$L$63,'MVA - total'!$L$63-'MVA - total'!$L$62,'MVA - total'!$L$61)</f>
        <v>12.33171586422754</v>
      </c>
      <c r="J131" s="237">
        <f t="shared" ca="1" si="11"/>
        <v>-23.779067087720676</v>
      </c>
      <c r="K131" s="237">
        <f t="shared" ca="1" si="17"/>
        <v>-25.168775901487628</v>
      </c>
      <c r="L131" s="237">
        <f t="shared" ca="1" si="12"/>
        <v>-2.5469731395724384</v>
      </c>
      <c r="N131" s="239">
        <f t="shared" ca="1" si="13"/>
        <v>187.87411831114193</v>
      </c>
      <c r="O131" s="239">
        <f t="shared" ca="1" si="18"/>
        <v>3.7413090891826556E-3</v>
      </c>
      <c r="P131" s="239">
        <f ca="1">MAX($N$20:N131)</f>
        <v>187.87411831114193</v>
      </c>
      <c r="Q131" s="239">
        <f t="shared" ca="1" si="19"/>
        <v>0</v>
      </c>
      <c r="T131" s="237">
        <f t="shared" ca="1" si="14"/>
        <v>20.586115755790971</v>
      </c>
      <c r="U131" s="239">
        <f t="shared" ca="1" si="15"/>
        <v>18.039142616218534</v>
      </c>
    </row>
    <row r="132" spans="1:21">
      <c r="A132" s="236">
        <f>IF('monthly price-series'!A119&lt;&gt;"",'monthly price-series'!A119,"")</f>
        <v>39233</v>
      </c>
      <c r="B132" s="244">
        <f ca="1">IF(A132&lt;&gt;"",'monthly price-series'!C119)</f>
        <v>192.68518987611193</v>
      </c>
      <c r="C132" s="244">
        <f t="shared" ca="1" si="16"/>
        <v>1.1889956139567563E-2</v>
      </c>
      <c r="D132" s="237">
        <f ca="1">IF(A132&lt;&gt;"",OFFSET('monthly price-series'!A119,0,'Optie Berekening'!$D$3-1),"")</f>
        <v>210.72687415267612</v>
      </c>
      <c r="E132" s="238">
        <f>IF((A132-E131)&lt;'MVA - total'!$L$59*365,'Optie Berekening'!E131,'Optie Berekening'!A132)</f>
        <v>38776</v>
      </c>
      <c r="F132" s="238">
        <f>IF($E132&lt;&gt;$E131,E132+'MVA - total'!$L$58*365,'Optie Berekening'!F131)</f>
        <v>40601</v>
      </c>
      <c r="G132" s="237">
        <f t="shared" ca="1" si="10"/>
        <v>0.10119574942943081</v>
      </c>
      <c r="H132" s="240">
        <f ca="1">IF($E132&lt;&gt;$E131,ROUND(D132,0)*'MVA - total'!$L$60,'Optie Berekening'!H131)</f>
        <v>156.6</v>
      </c>
      <c r="I132">
        <f ca="1">GBlackScholesNGreeks("p","p",D132,H132,(F132-A132)/365,'MVA - total'!$L$63,'MVA - total'!$L$63-'MVA - total'!$L$62,'MVA - total'!$L$61)</f>
        <v>10.612859662280091</v>
      </c>
      <c r="J132" s="237">
        <f t="shared" ca="1" si="11"/>
        <v>-23.779067087720676</v>
      </c>
      <c r="K132" s="237">
        <f t="shared" ca="1" si="17"/>
        <v>-26.887632103435077</v>
      </c>
      <c r="L132" s="237">
        <f t="shared" ca="1" si="12"/>
        <v>-2.7209140810899357</v>
      </c>
      <c r="N132" s="239">
        <f t="shared" ca="1" si="13"/>
        <v>189.96427579502199</v>
      </c>
      <c r="O132" s="239">
        <f t="shared" ca="1" si="18"/>
        <v>1.1125308279123966E-2</v>
      </c>
      <c r="P132" s="239">
        <f ca="1">MAX($N$20:N132)</f>
        <v>189.96427579502199</v>
      </c>
      <c r="Q132" s="239">
        <f t="shared" ca="1" si="19"/>
        <v>0</v>
      </c>
      <c r="T132" s="237">
        <f t="shared" ca="1" si="14"/>
        <v>21.324663954801412</v>
      </c>
      <c r="U132" s="239">
        <f t="shared" ca="1" si="15"/>
        <v>18.603749873711475</v>
      </c>
    </row>
    <row r="133" spans="1:21">
      <c r="A133" s="236">
        <f>IF('monthly price-series'!A120&lt;&gt;"",'monthly price-series'!A120,"")</f>
        <v>39262</v>
      </c>
      <c r="B133" s="244">
        <f ca="1">IF(A133&lt;&gt;"",'monthly price-series'!C120)</f>
        <v>191.5579418158801</v>
      </c>
      <c r="C133" s="244">
        <f t="shared" ca="1" si="16"/>
        <v>-5.8502060327345661E-3</v>
      </c>
      <c r="D133" s="237">
        <f ca="1">IF(A133&lt;&gt;"",OFFSET('monthly price-series'!A120,0,'Optie Berekening'!$D$3-1),"")</f>
        <v>208.16177617640869</v>
      </c>
      <c r="E133" s="238">
        <f>IF((A133-E132)&lt;'MVA - total'!$L$59*365,'Optie Berekening'!E132,'Optie Berekening'!A133)</f>
        <v>38776</v>
      </c>
      <c r="F133" s="238">
        <f>IF($E133&lt;&gt;$E132,E133+'MVA - total'!$L$58*365,'Optie Berekening'!F132)</f>
        <v>40601</v>
      </c>
      <c r="G133" s="237">
        <f t="shared" ca="1" si="10"/>
        <v>0.10119574942943081</v>
      </c>
      <c r="H133" s="240">
        <f ca="1">IF($E133&lt;&gt;$E132,ROUND(D133,0)*'MVA - total'!$L$60,'Optie Berekening'!H132)</f>
        <v>156.6</v>
      </c>
      <c r="I133">
        <f ca="1">GBlackScholesNGreeks("p","p",D133,H133,(F133-A133)/365,'MVA - total'!$L$63,'MVA - total'!$L$63-'MVA - total'!$L$62,'MVA - total'!$L$61)</f>
        <v>10.840161570832008</v>
      </c>
      <c r="J133" s="237">
        <f t="shared" ca="1" si="11"/>
        <v>-23.779067087720676</v>
      </c>
      <c r="K133" s="237">
        <f t="shared" ca="1" si="17"/>
        <v>-26.660330194883159</v>
      </c>
      <c r="L133" s="237">
        <f t="shared" ca="1" si="12"/>
        <v>-2.6979120941072843</v>
      </c>
      <c r="N133" s="239">
        <f t="shared" ca="1" si="13"/>
        <v>188.8600297217728</v>
      </c>
      <c r="O133" s="239">
        <f t="shared" ca="1" si="18"/>
        <v>-5.8129143947081175E-3</v>
      </c>
      <c r="P133" s="239">
        <f ca="1">MAX($N$20:N133)</f>
        <v>189.96427579502199</v>
      </c>
      <c r="Q133" s="239">
        <f t="shared" ca="1" si="19"/>
        <v>-5.8129143947081175E-3</v>
      </c>
      <c r="T133" s="237">
        <f t="shared" ca="1" si="14"/>
        <v>21.065086942733114</v>
      </c>
      <c r="U133" s="239">
        <f t="shared" ca="1" si="15"/>
        <v>18.367174848625829</v>
      </c>
    </row>
    <row r="134" spans="1:21">
      <c r="A134" s="236">
        <f>IF('monthly price-series'!A121&lt;&gt;"",'monthly price-series'!A121,"")</f>
        <v>39294</v>
      </c>
      <c r="B134" s="244">
        <f ca="1">IF(A134&lt;&gt;"",'monthly price-series'!C121)</f>
        <v>191.6663017406913</v>
      </c>
      <c r="C134" s="244">
        <f t="shared" ca="1" si="16"/>
        <v>5.6567701544501354E-4</v>
      </c>
      <c r="D134" s="237">
        <f ca="1">IF(A134&lt;&gt;"",OFFSET('monthly price-series'!A121,0,'Optie Berekening'!$D$3-1),"")</f>
        <v>201.89145477912649</v>
      </c>
      <c r="E134" s="238">
        <f>IF((A134-E133)&lt;'MVA - total'!$L$59*365,'Optie Berekening'!E133,'Optie Berekening'!A134)</f>
        <v>38776</v>
      </c>
      <c r="F134" s="238">
        <f>IF($E134&lt;&gt;$E133,E134+'MVA - total'!$L$58*365,'Optie Berekening'!F133)</f>
        <v>40601</v>
      </c>
      <c r="G134" s="237">
        <f t="shared" ca="1" si="10"/>
        <v>0.10119574942943081</v>
      </c>
      <c r="H134" s="240">
        <f ca="1">IF($E134&lt;&gt;$E133,ROUND(D134,0)*'MVA - total'!$L$60,'Optie Berekening'!H133)</f>
        <v>156.6</v>
      </c>
      <c r="I134">
        <f ca="1">GBlackScholesNGreeks("p","p",D134,H134,(F134-A134)/365,'MVA - total'!$L$63,'MVA - total'!$L$63-'MVA - total'!$L$62,'MVA - total'!$L$61)</f>
        <v>11.813398948275646</v>
      </c>
      <c r="J134" s="237">
        <f t="shared" ca="1" si="11"/>
        <v>-23.779067087720676</v>
      </c>
      <c r="K134" s="237">
        <f t="shared" ca="1" si="17"/>
        <v>-25.68709281743952</v>
      </c>
      <c r="L134" s="237">
        <f t="shared" ca="1" si="12"/>
        <v>-2.5994246083241417</v>
      </c>
      <c r="N134" s="239">
        <f t="shared" ca="1" si="13"/>
        <v>189.06687713236715</v>
      </c>
      <c r="O134" s="239">
        <f t="shared" ca="1" si="18"/>
        <v>1.0952418619179266E-3</v>
      </c>
      <c r="P134" s="239">
        <f ca="1">MAX($N$20:N134)</f>
        <v>189.96427579502199</v>
      </c>
      <c r="Q134" s="239">
        <f t="shared" ca="1" si="19"/>
        <v>-4.7240390799750207E-3</v>
      </c>
      <c r="T134" s="237">
        <f t="shared" ca="1" si="14"/>
        <v>20.430557069771748</v>
      </c>
      <c r="U134" s="239">
        <f t="shared" ca="1" si="15"/>
        <v>17.831132461447606</v>
      </c>
    </row>
    <row r="135" spans="1:21">
      <c r="A135" s="236">
        <f>IF('monthly price-series'!A122&lt;&gt;"",'monthly price-series'!A122,"")</f>
        <v>39325</v>
      </c>
      <c r="B135" s="244">
        <f ca="1">IF(A135&lt;&gt;"",'monthly price-series'!C122)</f>
        <v>192.84494636030826</v>
      </c>
      <c r="C135" s="244">
        <f t="shared" ca="1" si="16"/>
        <v>6.1494618976452612E-3</v>
      </c>
      <c r="D135" s="237">
        <f ca="1">IF(A135&lt;&gt;"",OFFSET('monthly price-series'!A122,0,'Optie Berekening'!$D$3-1),"")</f>
        <v>202.51680101235135</v>
      </c>
      <c r="E135" s="238">
        <f>IF((A135-E134)&lt;'MVA - total'!$L$59*365,'Optie Berekening'!E134,'Optie Berekening'!A135)</f>
        <v>38776</v>
      </c>
      <c r="F135" s="238">
        <f>IF($E135&lt;&gt;$E134,E135+'MVA - total'!$L$58*365,'Optie Berekening'!F134)</f>
        <v>40601</v>
      </c>
      <c r="G135" s="237">
        <f t="shared" ca="1" si="10"/>
        <v>0.10119574942943081</v>
      </c>
      <c r="H135" s="240">
        <f ca="1">IF($E135&lt;&gt;$E134,ROUND(D135,0)*'MVA - total'!$L$60,'Optie Berekening'!H134)</f>
        <v>156.6</v>
      </c>
      <c r="I135">
        <f ca="1">GBlackScholesNGreeks("p","p",D135,H135,(F135-A135)/365,'MVA - total'!$L$63,'MVA - total'!$L$63-'MVA - total'!$L$62,'MVA - total'!$L$61)</f>
        <v>11.392219930851265</v>
      </c>
      <c r="J135" s="237">
        <f t="shared" ca="1" si="11"/>
        <v>-23.779067087720676</v>
      </c>
      <c r="K135" s="237">
        <f t="shared" ca="1" si="17"/>
        <v>-26.108271834863899</v>
      </c>
      <c r="L135" s="237">
        <f t="shared" ca="1" si="12"/>
        <v>-2.6420461346363528</v>
      </c>
      <c r="N135" s="239">
        <f t="shared" ca="1" si="13"/>
        <v>190.2029002256719</v>
      </c>
      <c r="O135" s="239">
        <f t="shared" ca="1" si="18"/>
        <v>6.008578078482805E-3</v>
      </c>
      <c r="P135" s="239">
        <f ca="1">MAX($N$20:N135)</f>
        <v>190.2029002256719</v>
      </c>
      <c r="Q135" s="239">
        <f t="shared" ca="1" si="19"/>
        <v>0</v>
      </c>
      <c r="T135" s="237">
        <f t="shared" ca="1" si="14"/>
        <v>20.493839450495809</v>
      </c>
      <c r="U135" s="239">
        <f t="shared" ca="1" si="15"/>
        <v>17.851793315859457</v>
      </c>
    </row>
    <row r="136" spans="1:21">
      <c r="A136" s="236">
        <f>IF('monthly price-series'!A123&lt;&gt;"",'monthly price-series'!A123,"")</f>
        <v>39353</v>
      </c>
      <c r="B136" s="244">
        <f ca="1">IF(A136&lt;&gt;"",'monthly price-series'!C123)</f>
        <v>196.12880585198013</v>
      </c>
      <c r="C136" s="244">
        <f t="shared" ca="1" si="16"/>
        <v>1.7028496487205676E-2</v>
      </c>
      <c r="D136" s="237">
        <f ca="1">IF(A136&lt;&gt;"",OFFSET('monthly price-series'!A123,0,'Optie Berekening'!$D$3-1),"")</f>
        <v>206.64894317058926</v>
      </c>
      <c r="E136" s="238">
        <f>IF((A136-E135)&lt;'MVA - total'!$L$59*365,'Optie Berekening'!E135,'Optie Berekening'!A136)</f>
        <v>38776</v>
      </c>
      <c r="F136" s="238">
        <f>IF($E136&lt;&gt;$E135,E136+'MVA - total'!$L$58*365,'Optie Berekening'!F135)</f>
        <v>40601</v>
      </c>
      <c r="G136" s="237">
        <f t="shared" ca="1" si="10"/>
        <v>0.10119574942943081</v>
      </c>
      <c r="H136" s="240">
        <f ca="1">IF($E136&lt;&gt;$E135,ROUND(D136,0)*'MVA - total'!$L$60,'Optie Berekening'!H135)</f>
        <v>156.6</v>
      </c>
      <c r="I136">
        <f ca="1">GBlackScholesNGreeks("p","p",D136,H136,(F136-A136)/365,'MVA - total'!$L$63,'MVA - total'!$L$63-'MVA - total'!$L$62,'MVA - total'!$L$61)</f>
        <v>10.303333725327072</v>
      </c>
      <c r="J136" s="237">
        <f t="shared" ca="1" si="11"/>
        <v>-23.779067087720676</v>
      </c>
      <c r="K136" s="237">
        <f t="shared" ca="1" si="17"/>
        <v>-27.197158040388093</v>
      </c>
      <c r="L136" s="237">
        <f t="shared" ca="1" si="12"/>
        <v>-2.7522367902477431</v>
      </c>
      <c r="N136" s="239">
        <f t="shared" ca="1" si="13"/>
        <v>193.3765690617324</v>
      </c>
      <c r="O136" s="239">
        <f t="shared" ca="1" si="18"/>
        <v>1.6685701597057699E-2</v>
      </c>
      <c r="P136" s="239">
        <f ca="1">MAX($N$20:N136)</f>
        <v>193.3765690617324</v>
      </c>
      <c r="Q136" s="239">
        <f t="shared" ca="1" si="19"/>
        <v>0</v>
      </c>
      <c r="T136" s="237">
        <f t="shared" ca="1" si="14"/>
        <v>20.911994672947639</v>
      </c>
      <c r="U136" s="239">
        <f t="shared" ca="1" si="15"/>
        <v>18.159757882699896</v>
      </c>
    </row>
    <row r="137" spans="1:21">
      <c r="A137" s="236">
        <f>IF('monthly price-series'!A124&lt;&gt;"",'monthly price-series'!A124,"")</f>
        <v>39386</v>
      </c>
      <c r="B137" s="244">
        <f ca="1">IF(A137&lt;&gt;"",'monthly price-series'!C124)</f>
        <v>198.74051054364674</v>
      </c>
      <c r="C137" s="244">
        <f t="shared" ca="1" si="16"/>
        <v>1.3316272845905541E-2</v>
      </c>
      <c r="D137" s="237">
        <f ca="1">IF(A137&lt;&gt;"",OFFSET('monthly price-series'!A124,0,'Optie Berekening'!$D$3-1),"")</f>
        <v>211.39924179828981</v>
      </c>
      <c r="E137" s="238">
        <f>IF((A137-E136)&lt;'MVA - total'!$L$59*365,'Optie Berekening'!E136,'Optie Berekening'!A137)</f>
        <v>38776</v>
      </c>
      <c r="F137" s="238">
        <f>IF($E137&lt;&gt;$E136,E137+'MVA - total'!$L$58*365,'Optie Berekening'!F136)</f>
        <v>40601</v>
      </c>
      <c r="G137" s="237">
        <f t="shared" ca="1" si="10"/>
        <v>0.10119574942943081</v>
      </c>
      <c r="H137" s="240">
        <f ca="1">IF($E137&lt;&gt;$E136,ROUND(D137,0)*'MVA - total'!$L$60,'Optie Berekening'!H136)</f>
        <v>156.6</v>
      </c>
      <c r="I137">
        <f ca="1">GBlackScholesNGreeks("p","p",D137,H137,(F137-A137)/365,'MVA - total'!$L$63,'MVA - total'!$L$63-'MVA - total'!$L$62,'MVA - total'!$L$61)</f>
        <v>9.128026527993665</v>
      </c>
      <c r="J137" s="237">
        <f t="shared" ca="1" si="11"/>
        <v>-23.779067087720676</v>
      </c>
      <c r="K137" s="237">
        <f t="shared" ca="1" si="17"/>
        <v>-28.372465237721499</v>
      </c>
      <c r="L137" s="237">
        <f t="shared" ca="1" si="12"/>
        <v>-2.8711728828917011</v>
      </c>
      <c r="N137" s="239">
        <f t="shared" ca="1" si="13"/>
        <v>195.86933766075504</v>
      </c>
      <c r="O137" s="239">
        <f t="shared" ca="1" si="18"/>
        <v>1.2890747886973124E-2</v>
      </c>
      <c r="P137" s="239">
        <f ca="1">MAX($N$20:N137)</f>
        <v>195.86933766075504</v>
      </c>
      <c r="Q137" s="239">
        <f t="shared" ca="1" si="19"/>
        <v>0</v>
      </c>
      <c r="T137" s="237">
        <f t="shared" ca="1" si="14"/>
        <v>21.392704702591391</v>
      </c>
      <c r="U137" s="239">
        <f t="shared" ca="1" si="15"/>
        <v>18.521531819699689</v>
      </c>
    </row>
    <row r="138" spans="1:21">
      <c r="A138" s="236">
        <f>IF('monthly price-series'!A125&lt;&gt;"",'monthly price-series'!A125,"")</f>
        <v>39416</v>
      </c>
      <c r="B138" s="244">
        <f ca="1">IF(A138&lt;&gt;"",'monthly price-series'!C125)</f>
        <v>196.37972292570163</v>
      </c>
      <c r="C138" s="244">
        <f t="shared" ca="1" si="16"/>
        <v>-1.1878743852912859E-2</v>
      </c>
      <c r="D138" s="237">
        <f ca="1">IF(A138&lt;&gt;"",OFFSET('monthly price-series'!A125,0,'Optie Berekening'!$D$3-1),"")</f>
        <v>201.80635340299256</v>
      </c>
      <c r="E138" s="238">
        <f>IF((A138-E137)&lt;'MVA - total'!$L$59*365,'Optie Berekening'!E137,'Optie Berekening'!A138)</f>
        <v>38776</v>
      </c>
      <c r="F138" s="238">
        <f>IF($E138&lt;&gt;$E137,E138+'MVA - total'!$L$58*365,'Optie Berekening'!F137)</f>
        <v>40601</v>
      </c>
      <c r="G138" s="237">
        <f t="shared" ca="1" si="10"/>
        <v>0.10119574942943081</v>
      </c>
      <c r="H138" s="240">
        <f ca="1">IF($E138&lt;&gt;$E137,ROUND(D138,0)*'MVA - total'!$L$60,'Optie Berekening'!H137)</f>
        <v>156.6</v>
      </c>
      <c r="I138">
        <f ca="1">GBlackScholesNGreeks("p","p",D138,H138,(F138-A138)/365,'MVA - total'!$L$63,'MVA - total'!$L$63-'MVA - total'!$L$62,'MVA - total'!$L$61)</f>
        <v>10.673074484416384</v>
      </c>
      <c r="J138" s="237">
        <f t="shared" ca="1" si="11"/>
        <v>-23.779067087720676</v>
      </c>
      <c r="K138" s="237">
        <f t="shared" ca="1" si="17"/>
        <v>-26.827417281298779</v>
      </c>
      <c r="L138" s="237">
        <f t="shared" ca="1" si="12"/>
        <v>-2.7148205970370931</v>
      </c>
      <c r="N138" s="239">
        <f t="shared" ca="1" si="13"/>
        <v>193.66490232866454</v>
      </c>
      <c r="O138" s="239">
        <f t="shared" ca="1" si="18"/>
        <v>-1.1254621874040189E-2</v>
      </c>
      <c r="P138" s="239">
        <f ca="1">MAX($N$20:N138)</f>
        <v>195.86933766075504</v>
      </c>
      <c r="Q138" s="239">
        <f t="shared" ca="1" si="19"/>
        <v>-1.1254621874040189E-2</v>
      </c>
      <c r="T138" s="237">
        <f t="shared" ca="1" si="14"/>
        <v>20.421945172236398</v>
      </c>
      <c r="U138" s="239">
        <f t="shared" ca="1" si="15"/>
        <v>17.707124575199305</v>
      </c>
    </row>
    <row r="139" spans="1:21">
      <c r="A139" s="236">
        <f>IF('monthly price-series'!A126&lt;&gt;"",'monthly price-series'!A126,"")</f>
        <v>39447</v>
      </c>
      <c r="B139" s="244">
        <f ca="1">IF(A139&lt;&gt;"",'monthly price-series'!C126)</f>
        <v>196.00334075799117</v>
      </c>
      <c r="C139" s="244">
        <f t="shared" ca="1" si="16"/>
        <v>-1.916604026643121E-3</v>
      </c>
      <c r="D139" s="237">
        <f ca="1">IF(A139&lt;&gt;"",OFFSET('monthly price-series'!A126,0,'Optie Berekening'!$D$3-1),"")</f>
        <v>199.38591429199974</v>
      </c>
      <c r="E139" s="238">
        <f>IF((A139-E138)&lt;'MVA - total'!$L$59*365,'Optie Berekening'!E138,'Optie Berekening'!A139)</f>
        <v>38776</v>
      </c>
      <c r="F139" s="238">
        <f>IF($E139&lt;&gt;$E138,E139+'MVA - total'!$L$58*365,'Optie Berekening'!F138)</f>
        <v>40601</v>
      </c>
      <c r="G139" s="237">
        <f t="shared" ca="1" si="10"/>
        <v>0.10119574942943081</v>
      </c>
      <c r="H139" s="240">
        <f ca="1">IF($E139&lt;&gt;$E138,ROUND(D139,0)*'MVA - total'!$L$60,'Optie Berekening'!H138)</f>
        <v>156.6</v>
      </c>
      <c r="I139">
        <f ca="1">GBlackScholesNGreeks("p","p",D139,H139,(F139-A139)/365,'MVA - total'!$L$63,'MVA - total'!$L$63-'MVA - total'!$L$62,'MVA - total'!$L$61)</f>
        <v>10.878268985237346</v>
      </c>
      <c r="J139" s="237">
        <f t="shared" ca="1" si="11"/>
        <v>-23.779067087720676</v>
      </c>
      <c r="K139" s="237">
        <f t="shared" ca="1" si="17"/>
        <v>-26.622222780477816</v>
      </c>
      <c r="L139" s="237">
        <f t="shared" ca="1" si="12"/>
        <v>-2.6940557857477181</v>
      </c>
      <c r="N139" s="239">
        <f t="shared" ca="1" si="13"/>
        <v>193.30928497224346</v>
      </c>
      <c r="O139" s="239">
        <f t="shared" ca="1" si="18"/>
        <v>-1.8362509269623233E-3</v>
      </c>
      <c r="P139" s="239">
        <f ca="1">MAX($N$20:N139)</f>
        <v>195.86933766075504</v>
      </c>
      <c r="Q139" s="239">
        <f t="shared" ca="1" si="19"/>
        <v>-1.3070206491153695E-2</v>
      </c>
      <c r="T139" s="237">
        <f t="shared" ca="1" si="14"/>
        <v>20.177007022451175</v>
      </c>
      <c r="U139" s="239">
        <f t="shared" ca="1" si="15"/>
        <v>17.482951236703457</v>
      </c>
    </row>
    <row r="140" spans="1:21">
      <c r="A140" s="236">
        <f>IF('monthly price-series'!A127&lt;&gt;"",'monthly price-series'!A127,"")</f>
        <v>39478</v>
      </c>
      <c r="B140" s="244">
        <f ca="1">IF(A140&lt;&gt;"",'monthly price-series'!C127)</f>
        <v>191.66119953486424</v>
      </c>
      <c r="C140" s="244">
        <f t="shared" ca="1" si="16"/>
        <v>-2.2153404152882524E-2</v>
      </c>
      <c r="D140" s="237">
        <f ca="1">IF(A140&lt;&gt;"",OFFSET('monthly price-series'!A127,0,'Optie Berekening'!$D$3-1),"")</f>
        <v>182.82313143521154</v>
      </c>
      <c r="E140" s="238">
        <f>IF((A140-E139)&lt;'MVA - total'!$L$59*365,'Optie Berekening'!E139,'Optie Berekening'!A140)</f>
        <v>38776</v>
      </c>
      <c r="F140" s="238">
        <f>IF($E140&lt;&gt;$E139,E140+'MVA - total'!$L$58*365,'Optie Berekening'!F139)</f>
        <v>40601</v>
      </c>
      <c r="G140" s="237">
        <f t="shared" ca="1" si="10"/>
        <v>0.10119574942943081</v>
      </c>
      <c r="H140" s="240">
        <f ca="1">IF($E140&lt;&gt;$E139,ROUND(D140,0)*'MVA - total'!$L$60,'Optie Berekening'!H139)</f>
        <v>156.6</v>
      </c>
      <c r="I140">
        <f ca="1">GBlackScholesNGreeks("p","p",D140,H140,(F140-A140)/365,'MVA - total'!$L$63,'MVA - total'!$L$63-'MVA - total'!$L$62,'MVA - total'!$L$61)</f>
        <v>14.663598828994797</v>
      </c>
      <c r="J140" s="237">
        <f t="shared" ca="1" si="11"/>
        <v>-23.779067087720676</v>
      </c>
      <c r="K140" s="237">
        <f t="shared" ca="1" si="17"/>
        <v>-22.836892936720368</v>
      </c>
      <c r="L140" s="237">
        <f t="shared" ca="1" si="12"/>
        <v>-2.3109964953710929</v>
      </c>
      <c r="N140" s="239">
        <f t="shared" ca="1" si="13"/>
        <v>189.35020303949315</v>
      </c>
      <c r="O140" s="239">
        <f t="shared" ca="1" si="18"/>
        <v>-2.0480557534102814E-2</v>
      </c>
      <c r="P140" s="239">
        <f ca="1">MAX($N$20:N140)</f>
        <v>195.86933766075504</v>
      </c>
      <c r="Q140" s="239">
        <f t="shared" ca="1" si="19"/>
        <v>-3.3283078909231829E-2</v>
      </c>
      <c r="T140" s="237">
        <f t="shared" ca="1" si="14"/>
        <v>18.500923798621564</v>
      </c>
      <c r="U140" s="239">
        <f t="shared" ca="1" si="15"/>
        <v>16.189927303250471</v>
      </c>
    </row>
    <row r="141" spans="1:21">
      <c r="A141" s="236">
        <f>IF('monthly price-series'!A128&lt;&gt;"",'monthly price-series'!A128,"")</f>
        <v>39507</v>
      </c>
      <c r="B141" s="244">
        <f ca="1">IF(A141&lt;&gt;"",'monthly price-series'!C128)</f>
        <v>193.09681483183647</v>
      </c>
      <c r="C141" s="244">
        <f t="shared" ca="1" si="16"/>
        <v>7.4903804236656872E-3</v>
      </c>
      <c r="D141" s="237">
        <f ca="1">IF(A141&lt;&gt;"",OFFSET('monthly price-series'!A128,0,'Optie Berekening'!$D$3-1),"")</f>
        <v>179.59284047341887</v>
      </c>
      <c r="E141" s="238">
        <f>IF((A141-E140)&lt;'MVA - total'!$L$59*365,'Optie Berekening'!E140,'Optie Berekening'!A141)</f>
        <v>39507</v>
      </c>
      <c r="F141" s="238">
        <f>IF($E141&lt;&gt;$E140,E141+'MVA - total'!$L$58*365,'Optie Berekening'!F140)</f>
        <v>41332</v>
      </c>
      <c r="G141" s="237">
        <f t="shared" ca="1" si="10"/>
        <v>0.10119574942943081</v>
      </c>
      <c r="H141" s="240">
        <f ca="1">IF($E141&lt;&gt;$E140,ROUND(D141,0)*'MVA - total'!$L$60,'Optie Berekening'!H140)</f>
        <v>162</v>
      </c>
      <c r="I141">
        <f ca="1">GBlackScholesNGreeks("p","p",D141,H141,(F141-A141)/365,'MVA - total'!$L$63,'MVA - total'!$L$63-'MVA - total'!$L$62,'MVA - total'!$L$61)</f>
        <v>24.821508885542222</v>
      </c>
      <c r="J141" s="237">
        <f t="shared" ca="1" si="11"/>
        <v>-24.821508885542222</v>
      </c>
      <c r="K141" s="237">
        <f t="shared" ca="1" si="17"/>
        <v>-9.1154682587258797</v>
      </c>
      <c r="L141" s="237">
        <f t="shared" ca="1" si="12"/>
        <v>-0.92244664184195413</v>
      </c>
      <c r="N141" s="239">
        <f t="shared" ca="1" si="13"/>
        <v>192.17436818999451</v>
      </c>
      <c r="O141" s="239">
        <f t="shared" ca="1" si="18"/>
        <v>1.4915036293424602E-2</v>
      </c>
      <c r="P141" s="239">
        <f ca="1">MAX($N$20:N141)</f>
        <v>195.86933766075504</v>
      </c>
      <c r="Q141" s="239">
        <f t="shared" ca="1" si="19"/>
        <v>-1.8864460945695338E-2</v>
      </c>
      <c r="T141" s="237">
        <f t="shared" ca="1" si="14"/>
        <v>18.174032083867836</v>
      </c>
      <c r="U141" s="239">
        <f t="shared" ca="1" si="15"/>
        <v>17.251585442025881</v>
      </c>
    </row>
    <row r="142" spans="1:21">
      <c r="A142" s="236">
        <f>IF('monthly price-series'!A129&lt;&gt;"",'monthly price-series'!A129,"")</f>
        <v>39538</v>
      </c>
      <c r="B142" s="244">
        <f ca="1">IF(A142&lt;&gt;"",'monthly price-series'!C129)</f>
        <v>190.99738769814081</v>
      </c>
      <c r="C142" s="244">
        <f t="shared" ca="1" si="16"/>
        <v>-1.0872406857275186E-2</v>
      </c>
      <c r="D142" s="237">
        <f ca="1">IF(A142&lt;&gt;"",OFFSET('monthly price-series'!A129,0,'Optie Berekening'!$D$3-1),"")</f>
        <v>174.92702394250168</v>
      </c>
      <c r="E142" s="238">
        <f>IF((A142-E141)&lt;'MVA - total'!$L$59*365,'Optie Berekening'!E141,'Optie Berekening'!A142)</f>
        <v>39507</v>
      </c>
      <c r="F142" s="238">
        <f>IF($E142&lt;&gt;$E141,E142+'MVA - total'!$L$58*365,'Optie Berekening'!F141)</f>
        <v>41332</v>
      </c>
      <c r="G142" s="237">
        <f t="shared" ca="1" si="10"/>
        <v>0.10119574942943081</v>
      </c>
      <c r="H142" s="240">
        <f ca="1">IF($E142&lt;&gt;$E141,ROUND(D142,0)*'MVA - total'!$L$60,'Optie Berekening'!H141)</f>
        <v>162</v>
      </c>
      <c r="I142">
        <f ca="1">GBlackScholesNGreeks("p","p",D142,H142,(F142-A142)/365,'MVA - total'!$L$63,'MVA - total'!$L$63-'MVA - total'!$L$62,'MVA - total'!$L$61)</f>
        <v>26.127163845593007</v>
      </c>
      <c r="J142" s="237">
        <f t="shared" ca="1" si="11"/>
        <v>-24.821508885542222</v>
      </c>
      <c r="K142" s="237">
        <f t="shared" ca="1" si="17"/>
        <v>-7.8098132986750954</v>
      </c>
      <c r="L142" s="237">
        <f t="shared" ca="1" si="12"/>
        <v>-0.79031990966336141</v>
      </c>
      <c r="N142" s="239">
        <f t="shared" ca="1" si="13"/>
        <v>190.20706778847745</v>
      </c>
      <c r="O142" s="239">
        <f t="shared" ca="1" si="18"/>
        <v>-1.0237059291757784E-2</v>
      </c>
      <c r="P142" s="239">
        <f ca="1">MAX($N$20:N142)</f>
        <v>195.86933766075504</v>
      </c>
      <c r="Q142" s="239">
        <f t="shared" ca="1" si="19"/>
        <v>-2.8908403632244988E-2</v>
      </c>
      <c r="T142" s="237">
        <f t="shared" ca="1" si="14"/>
        <v>17.701871283321445</v>
      </c>
      <c r="U142" s="239">
        <f t="shared" ca="1" si="15"/>
        <v>16.911551373658085</v>
      </c>
    </row>
    <row r="143" spans="1:21">
      <c r="A143" s="236">
        <f>IF('monthly price-series'!A130&lt;&gt;"",'monthly price-series'!A130,"")</f>
        <v>39568</v>
      </c>
      <c r="B143" s="244">
        <f ca="1">IF(A143&lt;&gt;"",'monthly price-series'!C130)</f>
        <v>195.061728600723</v>
      </c>
      <c r="C143" s="244">
        <f t="shared" ca="1" si="16"/>
        <v>2.1279562781275414E-2</v>
      </c>
      <c r="D143" s="237">
        <f ca="1">IF(A143&lt;&gt;"",OFFSET('monthly price-series'!A130,0,'Optie Berekening'!$D$3-1),"")</f>
        <v>185.38072256393056</v>
      </c>
      <c r="E143" s="238">
        <f>IF((A143-E142)&lt;'MVA - total'!$L$59*365,'Optie Berekening'!E142,'Optie Berekening'!A143)</f>
        <v>39507</v>
      </c>
      <c r="F143" s="238">
        <f>IF($E143&lt;&gt;$E142,E143+'MVA - total'!$L$58*365,'Optie Berekening'!F142)</f>
        <v>41332</v>
      </c>
      <c r="G143" s="237">
        <f t="shared" ca="1" si="10"/>
        <v>0.10119574942943081</v>
      </c>
      <c r="H143" s="240">
        <f ca="1">IF($E143&lt;&gt;$E142,ROUND(D143,0)*'MVA - total'!$L$60,'Optie Berekening'!H142)</f>
        <v>162</v>
      </c>
      <c r="I143">
        <f ca="1">GBlackScholesNGreeks("p","p",D143,H143,(F143-A143)/365,'MVA - total'!$L$63,'MVA - total'!$L$63-'MVA - total'!$L$62,'MVA - total'!$L$61)</f>
        <v>22.495766560072123</v>
      </c>
      <c r="J143" s="237">
        <f t="shared" ca="1" si="11"/>
        <v>-24.821508885542222</v>
      </c>
      <c r="K143" s="237">
        <f t="shared" ca="1" si="17"/>
        <v>-11.441210584195979</v>
      </c>
      <c r="L143" s="237">
        <f t="shared" ca="1" si="12"/>
        <v>-1.1578018794476479</v>
      </c>
      <c r="N143" s="239">
        <f t="shared" ca="1" si="13"/>
        <v>193.90392672127535</v>
      </c>
      <c r="O143" s="239">
        <f t="shared" ca="1" si="18"/>
        <v>1.9435970365249806E-2</v>
      </c>
      <c r="P143" s="239">
        <f ca="1">MAX($N$20:N143)</f>
        <v>195.86933766075504</v>
      </c>
      <c r="Q143" s="239">
        <f t="shared" ca="1" si="19"/>
        <v>-1.0034296143298174E-2</v>
      </c>
      <c r="T143" s="237">
        <f t="shared" ca="1" si="14"/>
        <v>18.759741149626347</v>
      </c>
      <c r="U143" s="239">
        <f t="shared" ca="1" si="15"/>
        <v>17.601939270178701</v>
      </c>
    </row>
    <row r="144" spans="1:21">
      <c r="A144" s="236">
        <f>IF('monthly price-series'!A131&lt;&gt;"",'monthly price-series'!A131,"")</f>
        <v>39598</v>
      </c>
      <c r="B144" s="244">
        <f ca="1">IF(A144&lt;&gt;"",'monthly price-series'!C131)</f>
        <v>195.21466049722605</v>
      </c>
      <c r="C144" s="244">
        <f t="shared" ca="1" si="16"/>
        <v>7.8401794960039921E-4</v>
      </c>
      <c r="D144" s="237">
        <f ca="1">IF(A144&lt;&gt;"",OFFSET('monthly price-series'!A131,0,'Optie Berekening'!$D$3-1),"")</f>
        <v>188.5895813842352</v>
      </c>
      <c r="E144" s="238">
        <f>IF((A144-E143)&lt;'MVA - total'!$L$59*365,'Optie Berekening'!E143,'Optie Berekening'!A144)</f>
        <v>39507</v>
      </c>
      <c r="F144" s="238">
        <f>IF($E144&lt;&gt;$E143,E144+'MVA - total'!$L$58*365,'Optie Berekening'!F143)</f>
        <v>41332</v>
      </c>
      <c r="G144" s="237">
        <f t="shared" ca="1" si="10"/>
        <v>0.10119574942943081</v>
      </c>
      <c r="H144" s="240">
        <f ca="1">IF($E144&lt;&gt;$E143,ROUND(D144,0)*'MVA - total'!$L$60,'Optie Berekening'!H143)</f>
        <v>162</v>
      </c>
      <c r="I144">
        <f ca="1">GBlackScholesNGreeks("p","p",D144,H144,(F144-A144)/365,'MVA - total'!$L$63,'MVA - total'!$L$63-'MVA - total'!$L$62,'MVA - total'!$L$61)</f>
        <v>21.284631450718233</v>
      </c>
      <c r="J144" s="237">
        <f t="shared" ca="1" si="11"/>
        <v>-24.821508885542222</v>
      </c>
      <c r="K144" s="237">
        <f t="shared" ca="1" si="17"/>
        <v>-12.652345693549869</v>
      </c>
      <c r="L144" s="237">
        <f t="shared" ca="1" si="12"/>
        <v>-1.2803636044990105</v>
      </c>
      <c r="N144" s="239">
        <f t="shared" ca="1" si="13"/>
        <v>193.93429689272705</v>
      </c>
      <c r="O144" s="239">
        <f t="shared" ca="1" si="18"/>
        <v>1.5662483976071562E-4</v>
      </c>
      <c r="P144" s="239">
        <f ca="1">MAX($N$20:N144)</f>
        <v>195.86933766075504</v>
      </c>
      <c r="Q144" s="239">
        <f t="shared" ca="1" si="19"/>
        <v>-9.8792429235630141E-3</v>
      </c>
      <c r="T144" s="237">
        <f t="shared" ca="1" si="14"/>
        <v>19.084464022760315</v>
      </c>
      <c r="U144" s="239">
        <f t="shared" ca="1" si="15"/>
        <v>17.804100418261303</v>
      </c>
    </row>
    <row r="145" spans="1:21">
      <c r="A145" s="236">
        <f>IF('monthly price-series'!A132&lt;&gt;"",'monthly price-series'!A132,"")</f>
        <v>39629</v>
      </c>
      <c r="B145" s="244">
        <f ca="1">IF(A145&lt;&gt;"",'monthly price-series'!C132)</f>
        <v>189.98774134385323</v>
      </c>
      <c r="C145" s="244">
        <f t="shared" ca="1" si="16"/>
        <v>-2.6775238806652495E-2</v>
      </c>
      <c r="D145" s="237">
        <f ca="1">IF(A145&lt;&gt;"",OFFSET('monthly price-series'!A132,0,'Optie Berekening'!$D$3-1),"")</f>
        <v>172.23077988409983</v>
      </c>
      <c r="E145" s="238">
        <f>IF((A145-E144)&lt;'MVA - total'!$L$59*365,'Optie Berekening'!E144,'Optie Berekening'!A145)</f>
        <v>39507</v>
      </c>
      <c r="F145" s="238">
        <f>IF($E145&lt;&gt;$E144,E145+'MVA - total'!$L$58*365,'Optie Berekening'!F144)</f>
        <v>41332</v>
      </c>
      <c r="G145" s="237">
        <f t="shared" ca="1" si="10"/>
        <v>0.10119574942943081</v>
      </c>
      <c r="H145" s="240">
        <f ca="1">IF($E145&lt;&gt;$E144,ROUND(D145,0)*'MVA - total'!$L$60,'Optie Berekening'!H144)</f>
        <v>162</v>
      </c>
      <c r="I145">
        <f ca="1">GBlackScholesNGreeks("p","p",D145,H145,(F145-A145)/365,'MVA - total'!$L$63,'MVA - total'!$L$63-'MVA - total'!$L$62,'MVA - total'!$L$61)</f>
        <v>26.318070408366591</v>
      </c>
      <c r="J145" s="237">
        <f t="shared" ca="1" si="11"/>
        <v>-24.821508885542222</v>
      </c>
      <c r="K145" s="237">
        <f t="shared" ca="1" si="17"/>
        <v>-7.6189067359015112</v>
      </c>
      <c r="L145" s="237">
        <f t="shared" ca="1" si="12"/>
        <v>-0.77100097697249192</v>
      </c>
      <c r="N145" s="239">
        <f t="shared" ca="1" si="13"/>
        <v>189.21674036688074</v>
      </c>
      <c r="O145" s="239">
        <f t="shared" ca="1" si="18"/>
        <v>-2.4325540151651347E-2</v>
      </c>
      <c r="P145" s="239">
        <f ca="1">MAX($N$20:N145)</f>
        <v>195.86933766075504</v>
      </c>
      <c r="Q145" s="239">
        <f t="shared" ca="1" si="19"/>
        <v>-3.396446515480931E-2</v>
      </c>
      <c r="T145" s="237">
        <f t="shared" ca="1" si="14"/>
        <v>17.429022845186818</v>
      </c>
      <c r="U145" s="239">
        <f t="shared" ca="1" si="15"/>
        <v>16.658021868214327</v>
      </c>
    </row>
    <row r="146" spans="1:21">
      <c r="A146" s="236">
        <f>IF('monthly price-series'!A133&lt;&gt;"",'monthly price-series'!A133,"")</f>
        <v>39660</v>
      </c>
      <c r="B146" s="244">
        <f ca="1">IF(A146&lt;&gt;"",'monthly price-series'!C133)</f>
        <v>190.41517811005801</v>
      </c>
      <c r="C146" s="244">
        <f t="shared" ca="1" si="16"/>
        <v>2.2498123467406916E-3</v>
      </c>
      <c r="D146" s="237">
        <f ca="1">IF(A146&lt;&gt;"",OFFSET('monthly price-series'!A133,0,'Optie Berekening'!$D$3-1),"")</f>
        <v>169.97521905095155</v>
      </c>
      <c r="E146" s="238">
        <f>IF((A146-E145)&lt;'MVA - total'!$L$59*365,'Optie Berekening'!E145,'Optie Berekening'!A146)</f>
        <v>39507</v>
      </c>
      <c r="F146" s="238">
        <f>IF($E146&lt;&gt;$E145,E146+'MVA - total'!$L$58*365,'Optie Berekening'!F145)</f>
        <v>41332</v>
      </c>
      <c r="G146" s="237">
        <f t="shared" ca="1" si="10"/>
        <v>0.10119574942943081</v>
      </c>
      <c r="H146" s="240">
        <f ca="1">IF($E146&lt;&gt;$E145,ROUND(D146,0)*'MVA - total'!$L$60,'Optie Berekening'!H145)</f>
        <v>162</v>
      </c>
      <c r="I146">
        <f ca="1">GBlackScholesNGreeks("p","p",D146,H146,(F146-A146)/365,'MVA - total'!$L$63,'MVA - total'!$L$63-'MVA - total'!$L$62,'MVA - total'!$L$61)</f>
        <v>26.875659036202546</v>
      </c>
      <c r="J146" s="237">
        <f t="shared" ca="1" si="11"/>
        <v>-24.821508885542222</v>
      </c>
      <c r="K146" s="237">
        <f t="shared" ca="1" si="17"/>
        <v>-7.0613181080655565</v>
      </c>
      <c r="L146" s="237">
        <f t="shared" ca="1" si="12"/>
        <v>-0.71457537790530445</v>
      </c>
      <c r="N146" s="239">
        <f t="shared" ca="1" si="13"/>
        <v>189.7006027321527</v>
      </c>
      <c r="O146" s="239">
        <f t="shared" ca="1" si="18"/>
        <v>2.5571858194670207E-3</v>
      </c>
      <c r="P146" s="239">
        <f ca="1">MAX($N$20:N146)</f>
        <v>195.86933766075504</v>
      </c>
      <c r="Q146" s="239">
        <f t="shared" ca="1" si="19"/>
        <v>-3.1494132784001955E-2</v>
      </c>
      <c r="T146" s="237">
        <f t="shared" ca="1" si="14"/>
        <v>17.200769676292708</v>
      </c>
      <c r="U146" s="239">
        <f t="shared" ca="1" si="15"/>
        <v>16.486194298387403</v>
      </c>
    </row>
    <row r="147" spans="1:21">
      <c r="A147" s="236">
        <f>IF('monthly price-series'!A134&lt;&gt;"",'monthly price-series'!A134,"")</f>
        <v>39689</v>
      </c>
      <c r="B147" s="244">
        <f ca="1">IF(A147&lt;&gt;"",'monthly price-series'!C134)</f>
        <v>191.48131266894819</v>
      </c>
      <c r="C147" s="244">
        <f t="shared" ca="1" si="16"/>
        <v>5.598999877383562E-3</v>
      </c>
      <c r="D147" s="237">
        <f ca="1">IF(A147&lt;&gt;"",OFFSET('monthly price-series'!A134,0,'Optie Berekening'!$D$3-1),"")</f>
        <v>173.30382542194059</v>
      </c>
      <c r="E147" s="238">
        <f>IF((A147-E146)&lt;'MVA - total'!$L$59*365,'Optie Berekening'!E146,'Optie Berekening'!A147)</f>
        <v>39507</v>
      </c>
      <c r="F147" s="238">
        <f>IF($E147&lt;&gt;$E146,E147+'MVA - total'!$L$58*365,'Optie Berekening'!F146)</f>
        <v>41332</v>
      </c>
      <c r="G147" s="237">
        <f t="shared" ca="1" si="10"/>
        <v>0.10119574942943081</v>
      </c>
      <c r="H147" s="240">
        <f ca="1">IF($E147&lt;&gt;$E146,ROUND(D147,0)*'MVA - total'!$L$60,'Optie Berekening'!H146)</f>
        <v>162</v>
      </c>
      <c r="I147">
        <f ca="1">GBlackScholesNGreeks("p","p",D147,H147,(F147-A147)/365,'MVA - total'!$L$63,'MVA - total'!$L$63-'MVA - total'!$L$62,'MVA - total'!$L$61)</f>
        <v>25.422638509389241</v>
      </c>
      <c r="J147" s="237">
        <f t="shared" ca="1" si="11"/>
        <v>-24.821508885542222</v>
      </c>
      <c r="K147" s="237">
        <f t="shared" ca="1" si="17"/>
        <v>-8.514338634878861</v>
      </c>
      <c r="L147" s="237">
        <f t="shared" ca="1" si="12"/>
        <v>-0.86161487905252321</v>
      </c>
      <c r="N147" s="239">
        <f t="shared" ca="1" si="13"/>
        <v>190.61969778989567</v>
      </c>
      <c r="O147" s="239">
        <f t="shared" ca="1" si="18"/>
        <v>4.8449770032659234E-3</v>
      </c>
      <c r="P147" s="239">
        <f ca="1">MAX($N$20:N147)</f>
        <v>195.86933766075504</v>
      </c>
      <c r="Q147" s="239">
        <f t="shared" ca="1" si="19"/>
        <v>-2.6801744129812323E-2</v>
      </c>
      <c r="T147" s="237">
        <f t="shared" ca="1" si="14"/>
        <v>17.537610492560521</v>
      </c>
      <c r="U147" s="239">
        <f t="shared" ca="1" si="15"/>
        <v>16.675995613507997</v>
      </c>
    </row>
    <row r="148" spans="1:21">
      <c r="A148" s="236">
        <f>IF('monthly price-series'!A135&lt;&gt;"",'monthly price-series'!A135,"")</f>
        <v>39721</v>
      </c>
      <c r="B148" s="244">
        <f ca="1">IF(A148&lt;&gt;"",'monthly price-series'!C135)</f>
        <v>183.84172023229038</v>
      </c>
      <c r="C148" s="244">
        <f t="shared" ca="1" si="16"/>
        <v>-3.9897326429268264E-2</v>
      </c>
      <c r="D148" s="237">
        <f ca="1">IF(A148&lt;&gt;"",OFFSET('monthly price-series'!A135,0,'Optie Berekening'!$D$3-1),"")</f>
        <v>156.22282869876477</v>
      </c>
      <c r="E148" s="238">
        <f>IF((A148-E147)&lt;'MVA - total'!$L$59*365,'Optie Berekening'!E147,'Optie Berekening'!A148)</f>
        <v>39507</v>
      </c>
      <c r="F148" s="238">
        <f>IF($E148&lt;&gt;$E147,E148+'MVA - total'!$L$58*365,'Optie Berekening'!F147)</f>
        <v>41332</v>
      </c>
      <c r="G148" s="237">
        <f t="shared" ca="1" si="10"/>
        <v>0.10119574942943081</v>
      </c>
      <c r="H148" s="240">
        <f ca="1">IF($E148&lt;&gt;$E147,ROUND(D148,0)*'MVA - total'!$L$60,'Optie Berekening'!H147)</f>
        <v>162</v>
      </c>
      <c r="I148">
        <f ca="1">GBlackScholesNGreeks("p","p",D148,H148,(F148-A148)/365,'MVA - total'!$L$63,'MVA - total'!$L$63-'MVA - total'!$L$62,'MVA - total'!$L$61)</f>
        <v>31.897873018980764</v>
      </c>
      <c r="J148" s="237">
        <f t="shared" ca="1" si="11"/>
        <v>-24.821508885542222</v>
      </c>
      <c r="K148" s="237">
        <f t="shared" ca="1" si="17"/>
        <v>-2.0391041252873379</v>
      </c>
      <c r="L148" s="237">
        <f t="shared" ca="1" si="12"/>
        <v>-0.20634867012309613</v>
      </c>
      <c r="N148" s="239">
        <f t="shared" ca="1" si="13"/>
        <v>183.63537156216728</v>
      </c>
      <c r="O148" s="239">
        <f t="shared" ca="1" si="18"/>
        <v>-3.6640107547681842E-2</v>
      </c>
      <c r="P148" s="239">
        <f ca="1">MAX($N$20:N148)</f>
        <v>195.86933766075504</v>
      </c>
      <c r="Q148" s="239">
        <f t="shared" ca="1" si="19"/>
        <v>-6.2459832890112393E-2</v>
      </c>
      <c r="T148" s="237">
        <f t="shared" ca="1" si="14"/>
        <v>15.809086228157092</v>
      </c>
      <c r="U148" s="239">
        <f t="shared" ca="1" si="15"/>
        <v>15.602737558033995</v>
      </c>
    </row>
    <row r="149" spans="1:21">
      <c r="A149" s="236">
        <f>IF('monthly price-series'!A136&lt;&gt;"",'monthly price-series'!A136,"")</f>
        <v>39752</v>
      </c>
      <c r="B149" s="244">
        <f ca="1">IF(A149&lt;&gt;"",'monthly price-series'!C136)</f>
        <v>170.74473869030862</v>
      </c>
      <c r="C149" s="244">
        <f t="shared" ca="1" si="16"/>
        <v>-7.1240529763501301E-2</v>
      </c>
      <c r="D149" s="237">
        <f ca="1">IF(A149&lt;&gt;"",OFFSET('monthly price-series'!A136,0,'Optie Berekening'!$D$3-1),"")</f>
        <v>133.72200979708222</v>
      </c>
      <c r="E149" s="238">
        <f>IF((A149-E148)&lt;'MVA - total'!$L$59*365,'Optie Berekening'!E148,'Optie Berekening'!A149)</f>
        <v>39507</v>
      </c>
      <c r="F149" s="238">
        <f>IF($E149&lt;&gt;$E148,E149+'MVA - total'!$L$58*365,'Optie Berekening'!F148)</f>
        <v>41332</v>
      </c>
      <c r="G149" s="237">
        <f t="shared" ref="G149:G187" ca="1" si="20">$D$4*$D$5*$B$20/$D$20</f>
        <v>0.10119574942943081</v>
      </c>
      <c r="H149" s="240">
        <f ca="1">IF($E149&lt;&gt;$E148,ROUND(D149,0)*'MVA - total'!$L$60,'Optie Berekening'!H148)</f>
        <v>162</v>
      </c>
      <c r="I149">
        <f ca="1">GBlackScholesNGreeks("p","p",D149,H149,(F149-A149)/365,'MVA - total'!$L$63,'MVA - total'!$L$63-'MVA - total'!$L$62,'MVA - total'!$L$61)</f>
        <v>42.834907490166877</v>
      </c>
      <c r="J149" s="237">
        <f t="shared" ref="J149:J187" ca="1" si="21">IF($E149&lt;&gt;$E148,-I149,J148)</f>
        <v>-24.821508885542222</v>
      </c>
      <c r="K149" s="237">
        <f t="shared" ca="1" si="17"/>
        <v>8.8979303458987751</v>
      </c>
      <c r="L149" s="237">
        <f t="shared" ref="L149:L187" ca="1" si="22">G149*K149</f>
        <v>0.90043272972410104</v>
      </c>
      <c r="N149" s="239">
        <f t="shared" ref="N149:N187" ca="1" si="23">B149+L149</f>
        <v>171.64517142003271</v>
      </c>
      <c r="O149" s="239">
        <f t="shared" ca="1" si="18"/>
        <v>-6.5293521831524967E-2</v>
      </c>
      <c r="P149" s="239">
        <f ca="1">MAX($N$20:N149)</f>
        <v>195.86933766075504</v>
      </c>
      <c r="Q149" s="239">
        <f t="shared" ca="1" si="19"/>
        <v>-0.12367513225923341</v>
      </c>
      <c r="T149" s="237">
        <f t="shared" ref="T149:T187" ca="1" si="24">$D$4*100/$D$20*D149</f>
        <v>13.532098996625425</v>
      </c>
      <c r="U149" s="239">
        <f t="shared" ref="U149:U187" ca="1" si="25">L149+T149</f>
        <v>14.432531726349527</v>
      </c>
    </row>
    <row r="150" spans="1:21">
      <c r="A150" s="236">
        <f>IF('monthly price-series'!A137&lt;&gt;"",'monthly price-series'!A137,"")</f>
        <v>39780</v>
      </c>
      <c r="B150" s="244">
        <f ca="1">IF(A150&lt;&gt;"",'monthly price-series'!C137)</f>
        <v>167.23370249528722</v>
      </c>
      <c r="C150" s="244">
        <f t="shared" ref="C150:C187" ca="1" si="26">(B150-B149)/B149</f>
        <v>-2.0563071061238437E-2</v>
      </c>
      <c r="D150" s="237">
        <f ca="1">IF(A150&lt;&gt;"",OFFSET('monthly price-series'!A137,0,'Optie Berekening'!$D$3-1),"")</f>
        <v>125.3179738328317</v>
      </c>
      <c r="E150" s="238">
        <f>IF((A150-E149)&lt;'MVA - total'!$L$59*365,'Optie Berekening'!E149,'Optie Berekening'!A150)</f>
        <v>39507</v>
      </c>
      <c r="F150" s="238">
        <f>IF($E150&lt;&gt;$E149,E150+'MVA - total'!$L$58*365,'Optie Berekening'!F149)</f>
        <v>41332</v>
      </c>
      <c r="G150" s="237">
        <f t="shared" ca="1" si="20"/>
        <v>0.10119574942943081</v>
      </c>
      <c r="H150" s="240">
        <f ca="1">IF($E150&lt;&gt;$E149,ROUND(D150,0)*'MVA - total'!$L$60,'Optie Berekening'!H149)</f>
        <v>162</v>
      </c>
      <c r="I150">
        <f ca="1">GBlackScholesNGreeks("p","p",D150,H150,(F150-A150)/365,'MVA - total'!$L$63,'MVA - total'!$L$63-'MVA - total'!$L$62,'MVA - total'!$L$61)</f>
        <v>47.558106218072489</v>
      </c>
      <c r="J150" s="237">
        <f t="shared" ca="1" si="21"/>
        <v>-24.821508885542222</v>
      </c>
      <c r="K150" s="237">
        <f t="shared" ref="K150:K187" ca="1" si="27">IF($E150&lt;&gt;$E149,(I149+J149),K149+(I150-I149))</f>
        <v>13.621129073804386</v>
      </c>
      <c r="L150" s="237">
        <f t="shared" ca="1" si="22"/>
        <v>1.3784003646986436</v>
      </c>
      <c r="N150" s="239">
        <f t="shared" ca="1" si="23"/>
        <v>168.61210285998587</v>
      </c>
      <c r="O150" s="239">
        <f t="shared" ref="O150:O187" ca="1" si="28">(N150-N149)/N149</f>
        <v>-1.7670573165292393E-2</v>
      </c>
      <c r="P150" s="239">
        <f ca="1">MAX($N$20:N150)</f>
        <v>195.86933766075504</v>
      </c>
      <c r="Q150" s="239">
        <f t="shared" ref="Q150:Q187" ca="1" si="29">(N150-P150)/P150</f>
        <v>-0.13916029495121179</v>
      </c>
      <c r="T150" s="237">
        <f t="shared" ca="1" si="24"/>
        <v>12.681646278991204</v>
      </c>
      <c r="U150" s="239">
        <f t="shared" ca="1" si="25"/>
        <v>14.060046643689848</v>
      </c>
    </row>
    <row r="151" spans="1:21">
      <c r="A151" s="236">
        <f>IF('monthly price-series'!A138&lt;&gt;"",'monthly price-series'!A138,"")</f>
        <v>39813</v>
      </c>
      <c r="B151" s="244">
        <f ca="1">IF(A151&lt;&gt;"",'monthly price-series'!C138)</f>
        <v>168.48566584668418</v>
      </c>
      <c r="C151" s="244">
        <f t="shared" ca="1" si="26"/>
        <v>7.4863100721712953E-3</v>
      </c>
      <c r="D151" s="237">
        <f ca="1">IF(A151&lt;&gt;"",OFFSET('monthly price-series'!A138,0,'Optie Berekening'!$D$3-1),"")</f>
        <v>124.79765036252176</v>
      </c>
      <c r="E151" s="238">
        <f>IF((A151-E150)&lt;'MVA - total'!$L$59*365,'Optie Berekening'!E150,'Optie Berekening'!A151)</f>
        <v>39507</v>
      </c>
      <c r="F151" s="238">
        <f>IF($E151&lt;&gt;$E150,E151+'MVA - total'!$L$58*365,'Optie Berekening'!F150)</f>
        <v>41332</v>
      </c>
      <c r="G151" s="237">
        <f t="shared" ca="1" si="20"/>
        <v>0.10119574942943081</v>
      </c>
      <c r="H151" s="240">
        <f ca="1">IF($E151&lt;&gt;$E150,ROUND(D151,0)*'MVA - total'!$L$60,'Optie Berekening'!H150)</f>
        <v>162</v>
      </c>
      <c r="I151">
        <f ca="1">GBlackScholesNGreeks("p","p",D151,H151,(F151-A151)/365,'MVA - total'!$L$63,'MVA - total'!$L$63-'MVA - total'!$L$62,'MVA - total'!$L$61)</f>
        <v>47.701017681103771</v>
      </c>
      <c r="J151" s="237">
        <f t="shared" ca="1" si="21"/>
        <v>-24.821508885542222</v>
      </c>
      <c r="K151" s="237">
        <f t="shared" ca="1" si="27"/>
        <v>13.764040536835669</v>
      </c>
      <c r="L151" s="237">
        <f t="shared" ca="1" si="22"/>
        <v>1.3928623973021508</v>
      </c>
      <c r="N151" s="239">
        <f t="shared" ca="1" si="23"/>
        <v>169.87852824398632</v>
      </c>
      <c r="O151" s="239">
        <f t="shared" ca="1" si="28"/>
        <v>7.5108806694148501E-3</v>
      </c>
      <c r="P151" s="239">
        <f ca="1">MAX($N$20:N151)</f>
        <v>195.86933766075504</v>
      </c>
      <c r="Q151" s="239">
        <f t="shared" ca="1" si="29"/>
        <v>-0.13269463065109607</v>
      </c>
      <c r="T151" s="237">
        <f t="shared" ca="1" si="24"/>
        <v>12.628991755467467</v>
      </c>
      <c r="U151" s="239">
        <f t="shared" ca="1" si="25"/>
        <v>14.021854152769619</v>
      </c>
    </row>
    <row r="152" spans="1:21">
      <c r="A152" s="236">
        <f>IF('monthly price-series'!A139&lt;&gt;"",'monthly price-series'!A139,"")</f>
        <v>39843</v>
      </c>
      <c r="B152" s="244">
        <f ca="1">IF(A152&lt;&gt;"",'monthly price-series'!C139)</f>
        <v>169.68617881591669</v>
      </c>
      <c r="C152" s="244">
        <f t="shared" ca="1" si="26"/>
        <v>7.1253121931745137E-3</v>
      </c>
      <c r="D152" s="237">
        <f ca="1">IF(A152&lt;&gt;"",OFFSET('monthly price-series'!A139,0,'Optie Berekening'!$D$3-1),"")</f>
        <v>118.5437391599006</v>
      </c>
      <c r="E152" s="238">
        <f>IF((A152-E151)&lt;'MVA - total'!$L$59*365,'Optie Berekening'!E151,'Optie Berekening'!A152)</f>
        <v>39507</v>
      </c>
      <c r="F152" s="238">
        <f>IF($E152&lt;&gt;$E151,E152+'MVA - total'!$L$58*365,'Optie Berekening'!F151)</f>
        <v>41332</v>
      </c>
      <c r="G152" s="237">
        <f t="shared" ca="1" si="20"/>
        <v>0.10119574942943081</v>
      </c>
      <c r="H152" s="240">
        <f ca="1">IF($E152&lt;&gt;$E151,ROUND(D152,0)*'MVA - total'!$L$60,'Optie Berekening'!H151)</f>
        <v>162</v>
      </c>
      <c r="I152">
        <f ca="1">GBlackScholesNGreeks("p","p",D152,H152,(F152-A152)/365,'MVA - total'!$L$63,'MVA - total'!$L$63-'MVA - total'!$L$62,'MVA - total'!$L$61)</f>
        <v>51.500595802139898</v>
      </c>
      <c r="J152" s="237">
        <f t="shared" ca="1" si="21"/>
        <v>-24.821508885542222</v>
      </c>
      <c r="K152" s="237">
        <f t="shared" ca="1" si="27"/>
        <v>17.563618657871796</v>
      </c>
      <c r="L152" s="237">
        <f t="shared" ca="1" si="22"/>
        <v>1.7773635527760703</v>
      </c>
      <c r="N152" s="239">
        <f t="shared" ca="1" si="23"/>
        <v>171.46354236869277</v>
      </c>
      <c r="O152" s="239">
        <f t="shared" ca="1" si="28"/>
        <v>9.3302793536684438E-3</v>
      </c>
      <c r="P152" s="239">
        <f ca="1">MAX($N$20:N152)</f>
        <v>195.86933766075504</v>
      </c>
      <c r="Q152" s="239">
        <f t="shared" ca="1" si="29"/>
        <v>-0.12460242927013422</v>
      </c>
      <c r="T152" s="237">
        <f t="shared" ca="1" si="24"/>
        <v>11.996122524453106</v>
      </c>
      <c r="U152" s="239">
        <f t="shared" ca="1" si="25"/>
        <v>13.773486077229176</v>
      </c>
    </row>
    <row r="153" spans="1:21">
      <c r="A153" s="236">
        <f>IF('monthly price-series'!A140&lt;&gt;"",'monthly price-series'!A140,"")</f>
        <v>39871</v>
      </c>
      <c r="B153" s="244">
        <f ca="1">IF(A153&lt;&gt;"",'monthly price-series'!C140)</f>
        <v>165.52965094440171</v>
      </c>
      <c r="C153" s="244">
        <f t="shared" ca="1" si="26"/>
        <v>-2.4495382596977287E-2</v>
      </c>
      <c r="D153" s="237">
        <f ca="1">IF(A153&lt;&gt;"",OFFSET('monthly price-series'!A140,0,'Optie Berekening'!$D$3-1),"")</f>
        <v>107.12320812061658</v>
      </c>
      <c r="E153" s="238">
        <f>IF((A153-E152)&lt;'MVA - total'!$L$59*365,'Optie Berekening'!E152,'Optie Berekening'!A153)</f>
        <v>39507</v>
      </c>
      <c r="F153" s="238">
        <f>IF($E153&lt;&gt;$E152,E153+'MVA - total'!$L$58*365,'Optie Berekening'!F152)</f>
        <v>41332</v>
      </c>
      <c r="G153" s="237">
        <f t="shared" ca="1" si="20"/>
        <v>0.10119574942943081</v>
      </c>
      <c r="H153" s="240">
        <f ca="1">IF($E153&lt;&gt;$E152,ROUND(D153,0)*'MVA - total'!$L$60,'Optie Berekening'!H152)</f>
        <v>162</v>
      </c>
      <c r="I153">
        <f ca="1">GBlackScholesNGreeks("p","p",D153,H153,(F153-A153)/365,'MVA - total'!$L$63,'MVA - total'!$L$63-'MVA - total'!$L$62,'MVA - total'!$L$61)</f>
        <v>59.168787188723854</v>
      </c>
      <c r="J153" s="237">
        <f t="shared" ca="1" si="21"/>
        <v>-24.821508885542222</v>
      </c>
      <c r="K153" s="237">
        <f t="shared" ca="1" si="27"/>
        <v>25.231810044455752</v>
      </c>
      <c r="L153" s="237">
        <f t="shared" ca="1" si="22"/>
        <v>2.5533519269097398</v>
      </c>
      <c r="N153" s="239">
        <f t="shared" ca="1" si="23"/>
        <v>168.08300287131144</v>
      </c>
      <c r="O153" s="239">
        <f t="shared" ca="1" si="28"/>
        <v>-1.9715791769379553E-2</v>
      </c>
      <c r="P153" s="239">
        <f ca="1">MAX($N$20:N153)</f>
        <v>195.86933766075504</v>
      </c>
      <c r="Q153" s="239">
        <f t="shared" ca="1" si="29"/>
        <v>-0.14186158549006495</v>
      </c>
      <c r="T153" s="237">
        <f t="shared" ca="1" si="24"/>
        <v>10.840413327050683</v>
      </c>
      <c r="U153" s="239">
        <f t="shared" ca="1" si="25"/>
        <v>13.393765253960423</v>
      </c>
    </row>
    <row r="154" spans="1:21">
      <c r="A154" s="236">
        <f>IF('monthly price-series'!A141&lt;&gt;"",'monthly price-series'!A141,"")</f>
        <v>39903</v>
      </c>
      <c r="B154" s="244">
        <f ca="1">IF(A154&lt;&gt;"",'monthly price-series'!C141)</f>
        <v>168.83561246162427</v>
      </c>
      <c r="C154" s="244">
        <f t="shared" ca="1" si="26"/>
        <v>1.9972020108548205E-2</v>
      </c>
      <c r="D154" s="237">
        <f ca="1">IF(A154&lt;&gt;"",OFFSET('monthly price-series'!A141,0,'Optie Berekening'!$D$3-1),"")</f>
        <v>113.05763266845432</v>
      </c>
      <c r="E154" s="238">
        <f>IF((A154-E153)&lt;'MVA - total'!$L$59*365,'Optie Berekening'!E153,'Optie Berekening'!A154)</f>
        <v>39507</v>
      </c>
      <c r="F154" s="238">
        <f>IF($E154&lt;&gt;$E153,E154+'MVA - total'!$L$58*365,'Optie Berekening'!F153)</f>
        <v>41332</v>
      </c>
      <c r="G154" s="237">
        <f t="shared" ca="1" si="20"/>
        <v>0.10119574942943081</v>
      </c>
      <c r="H154" s="240">
        <f ca="1">IF($E154&lt;&gt;$E153,ROUND(D154,0)*'MVA - total'!$L$60,'Optie Berekening'!H153)</f>
        <v>162</v>
      </c>
      <c r="I154">
        <f ca="1">GBlackScholesNGreeks("p","p",D154,H154,(F154-A154)/365,'MVA - total'!$L$63,'MVA - total'!$L$63-'MVA - total'!$L$62,'MVA - total'!$L$61)</f>
        <v>54.917271414028164</v>
      </c>
      <c r="J154" s="237">
        <f t="shared" ca="1" si="21"/>
        <v>-24.821508885542222</v>
      </c>
      <c r="K154" s="237">
        <f t="shared" ca="1" si="27"/>
        <v>20.980294269760062</v>
      </c>
      <c r="L154" s="237">
        <f t="shared" ca="1" si="22"/>
        <v>2.1231166018783623</v>
      </c>
      <c r="N154" s="239">
        <f t="shared" ca="1" si="23"/>
        <v>170.95872906350263</v>
      </c>
      <c r="O154" s="239">
        <f t="shared" ca="1" si="28"/>
        <v>1.710896487488936E-2</v>
      </c>
      <c r="P154" s="239">
        <f ca="1">MAX($N$20:N154)</f>
        <v>195.86933766075504</v>
      </c>
      <c r="Q154" s="239">
        <f t="shared" ca="1" si="29"/>
        <v>-0.12717972549842124</v>
      </c>
      <c r="T154" s="237">
        <f t="shared" ca="1" si="24"/>
        <v>11.440951866601534</v>
      </c>
      <c r="U154" s="239">
        <f t="shared" ca="1" si="25"/>
        <v>13.564068468479896</v>
      </c>
    </row>
    <row r="155" spans="1:21">
      <c r="A155" s="236">
        <f>IF('monthly price-series'!A142&lt;&gt;"",'monthly price-series'!A142,"")</f>
        <v>39933</v>
      </c>
      <c r="B155" s="244">
        <f ca="1">IF(A155&lt;&gt;"",'monthly price-series'!C142)</f>
        <v>176.89125665957303</v>
      </c>
      <c r="C155" s="244">
        <f t="shared" ca="1" si="26"/>
        <v>4.7712944446360719E-2</v>
      </c>
      <c r="D155" s="237">
        <f ca="1">IF(A155&lt;&gt;"",OFFSET('monthly price-series'!A142,0,'Optie Berekening'!$D$3-1),"")</f>
        <v>127.02466303223423</v>
      </c>
      <c r="E155" s="238">
        <f>IF((A155-E154)&lt;'MVA - total'!$L$59*365,'Optie Berekening'!E154,'Optie Berekening'!A155)</f>
        <v>39507</v>
      </c>
      <c r="F155" s="238">
        <f>IF($E155&lt;&gt;$E154,E155+'MVA - total'!$L$58*365,'Optie Berekening'!F154)</f>
        <v>41332</v>
      </c>
      <c r="G155" s="237">
        <f t="shared" ca="1" si="20"/>
        <v>0.10119574942943081</v>
      </c>
      <c r="H155" s="240">
        <f ca="1">IF($E155&lt;&gt;$E154,ROUND(D155,0)*'MVA - total'!$L$60,'Optie Berekening'!H154)</f>
        <v>162</v>
      </c>
      <c r="I155">
        <f ca="1">GBlackScholesNGreeks("p","p",D155,H155,(F155-A155)/365,'MVA - total'!$L$63,'MVA - total'!$L$63-'MVA - total'!$L$62,'MVA - total'!$L$61)</f>
        <v>45.661677388813736</v>
      </c>
      <c r="J155" s="237">
        <f t="shared" ca="1" si="21"/>
        <v>-24.821508885542222</v>
      </c>
      <c r="K155" s="237">
        <f t="shared" ca="1" si="27"/>
        <v>11.724700244545634</v>
      </c>
      <c r="L155" s="237">
        <f t="shared" ca="1" si="22"/>
        <v>1.186489828082226</v>
      </c>
      <c r="N155" s="239">
        <f t="shared" ca="1" si="23"/>
        <v>178.07774648765525</v>
      </c>
      <c r="O155" s="239">
        <f t="shared" ca="1" si="28"/>
        <v>4.1641731095861487E-2</v>
      </c>
      <c r="P155" s="239">
        <f ca="1">MAX($N$20:N155)</f>
        <v>195.86933766075504</v>
      </c>
      <c r="Q155" s="239">
        <f t="shared" ca="1" si="29"/>
        <v>-9.0833978332610477E-2</v>
      </c>
      <c r="T155" s="237">
        <f t="shared" ca="1" si="24"/>
        <v>12.854355971567859</v>
      </c>
      <c r="U155" s="239">
        <f t="shared" ca="1" si="25"/>
        <v>14.040845799650086</v>
      </c>
    </row>
    <row r="156" spans="1:21">
      <c r="A156" s="236">
        <f>IF('monthly price-series'!A143&lt;&gt;"",'monthly price-series'!A143,"")</f>
        <v>39962</v>
      </c>
      <c r="B156" s="244">
        <f ca="1">IF(A156&lt;&gt;"",'monthly price-series'!C143)</f>
        <v>181.16094614316657</v>
      </c>
      <c r="C156" s="244">
        <f t="shared" ca="1" si="26"/>
        <v>2.4137368710148006E-2</v>
      </c>
      <c r="D156" s="237">
        <f ca="1">IF(A156&lt;&gt;"",OFFSET('monthly price-series'!A143,0,'Optie Berekening'!$D$3-1),"")</f>
        <v>133.30165962456584</v>
      </c>
      <c r="E156" s="238">
        <f>IF((A156-E155)&lt;'MVA - total'!$L$59*365,'Optie Berekening'!E155,'Optie Berekening'!A156)</f>
        <v>39507</v>
      </c>
      <c r="F156" s="238">
        <f>IF($E156&lt;&gt;$E155,E156+'MVA - total'!$L$58*365,'Optie Berekening'!F155)</f>
        <v>41332</v>
      </c>
      <c r="G156" s="237">
        <f t="shared" ca="1" si="20"/>
        <v>0.10119574942943081</v>
      </c>
      <c r="H156" s="240">
        <f ca="1">IF($E156&lt;&gt;$E155,ROUND(D156,0)*'MVA - total'!$L$60,'Optie Berekening'!H155)</f>
        <v>162</v>
      </c>
      <c r="I156">
        <f ca="1">GBlackScholesNGreeks("p","p",D156,H156,(F156-A156)/365,'MVA - total'!$L$63,'MVA - total'!$L$63-'MVA - total'!$L$62,'MVA - total'!$L$61)</f>
        <v>41.707821433429814</v>
      </c>
      <c r="J156" s="237">
        <f t="shared" ca="1" si="21"/>
        <v>-24.821508885542222</v>
      </c>
      <c r="K156" s="237">
        <f t="shared" ca="1" si="27"/>
        <v>7.7708442891617118</v>
      </c>
      <c r="L156" s="237">
        <f t="shared" ca="1" si="22"/>
        <v>0.78637641154113203</v>
      </c>
      <c r="N156" s="239">
        <f t="shared" ca="1" si="23"/>
        <v>181.94732255470771</v>
      </c>
      <c r="O156" s="239">
        <f t="shared" ca="1" si="28"/>
        <v>2.1729700332437166E-2</v>
      </c>
      <c r="P156" s="239">
        <f ca="1">MAX($N$20:N156)</f>
        <v>195.86933766075504</v>
      </c>
      <c r="Q156" s="239">
        <f t="shared" ca="1" si="29"/>
        <v>-7.1078073129344027E-2</v>
      </c>
      <c r="T156" s="237">
        <f t="shared" ca="1" si="24"/>
        <v>13.48956134589484</v>
      </c>
      <c r="U156" s="239">
        <f t="shared" ca="1" si="25"/>
        <v>14.275937757435972</v>
      </c>
    </row>
    <row r="157" spans="1:21">
      <c r="A157" s="236">
        <f>IF('monthly price-series'!A144&lt;&gt;"",'monthly price-series'!A144,"")</f>
        <v>39994</v>
      </c>
      <c r="B157" s="244">
        <f ca="1">IF(A157&lt;&gt;"",'monthly price-series'!C144)</f>
        <v>181.58720504936451</v>
      </c>
      <c r="C157" s="244">
        <f t="shared" ca="1" si="26"/>
        <v>2.352929344170477E-3</v>
      </c>
      <c r="D157" s="237">
        <f ca="1">IF(A157&lt;&gt;"",OFFSET('monthly price-series'!A144,0,'Optie Berekening'!$D$3-1),"")</f>
        <v>133.74953485885911</v>
      </c>
      <c r="E157" s="238">
        <f>IF((A157-E156)&lt;'MVA - total'!$L$59*365,'Optie Berekening'!E156,'Optie Berekening'!A157)</f>
        <v>39507</v>
      </c>
      <c r="F157" s="238">
        <f>IF($E157&lt;&gt;$E156,E157+'MVA - total'!$L$58*365,'Optie Berekening'!F156)</f>
        <v>41332</v>
      </c>
      <c r="G157" s="237">
        <f t="shared" ca="1" si="20"/>
        <v>0.10119574942943081</v>
      </c>
      <c r="H157" s="240">
        <f ca="1">IF($E157&lt;&gt;$E156,ROUND(D157,0)*'MVA - total'!$L$60,'Optie Berekening'!H156)</f>
        <v>162</v>
      </c>
      <c r="I157">
        <f ca="1">GBlackScholesNGreeks("p","p",D157,H157,(F157-A157)/365,'MVA - total'!$L$63,'MVA - total'!$L$63-'MVA - total'!$L$62,'MVA - total'!$L$61)</f>
        <v>41.224120850396581</v>
      </c>
      <c r="J157" s="237">
        <f t="shared" ca="1" si="21"/>
        <v>-24.821508885542222</v>
      </c>
      <c r="K157" s="237">
        <f t="shared" ca="1" si="27"/>
        <v>7.2871437061284787</v>
      </c>
      <c r="L157" s="237">
        <f t="shared" ca="1" si="22"/>
        <v>0.73742796854163128</v>
      </c>
      <c r="N157" s="239">
        <f t="shared" ca="1" si="23"/>
        <v>182.32463301790614</v>
      </c>
      <c r="O157" s="239">
        <f t="shared" ca="1" si="28"/>
        <v>2.073734627696857E-3</v>
      </c>
      <c r="P157" s="239">
        <f ca="1">MAX($N$20:N157)</f>
        <v>195.86933766075504</v>
      </c>
      <c r="Q157" s="239">
        <f t="shared" ca="1" si="29"/>
        <v>-6.9151735563165465E-2</v>
      </c>
      <c r="T157" s="237">
        <f t="shared" ca="1" si="24"/>
        <v>13.534884415880027</v>
      </c>
      <c r="U157" s="239">
        <f t="shared" ca="1" si="25"/>
        <v>14.272312384421658</v>
      </c>
    </row>
    <row r="158" spans="1:21">
      <c r="A158" s="236">
        <f>IF('monthly price-series'!A145&lt;&gt;"",'monthly price-series'!A145,"")</f>
        <v>40025</v>
      </c>
      <c r="B158" s="244">
        <f ca="1">IF(A158&lt;&gt;"",'monthly price-series'!C145)</f>
        <v>187.17580196390202</v>
      </c>
      <c r="C158" s="244">
        <f t="shared" ca="1" si="26"/>
        <v>3.077638048902313E-2</v>
      </c>
      <c r="D158" s="237">
        <f ca="1">IF(A158&lt;&gt;"",OFFSET('monthly price-series'!A145,0,'Optie Berekening'!$D$3-1),"")</f>
        <v>144.30284336128352</v>
      </c>
      <c r="E158" s="238">
        <f>IF((A158-E157)&lt;'MVA - total'!$L$59*365,'Optie Berekening'!E157,'Optie Berekening'!A158)</f>
        <v>39507</v>
      </c>
      <c r="F158" s="238">
        <f>IF($E158&lt;&gt;$E157,E158+'MVA - total'!$L$58*365,'Optie Berekening'!F157)</f>
        <v>41332</v>
      </c>
      <c r="G158" s="237">
        <f t="shared" ca="1" si="20"/>
        <v>0.10119574942943081</v>
      </c>
      <c r="H158" s="240">
        <f ca="1">IF($E158&lt;&gt;$E157,ROUND(D158,0)*'MVA - total'!$L$60,'Optie Berekening'!H157)</f>
        <v>162</v>
      </c>
      <c r="I158">
        <f ca="1">GBlackScholesNGreeks("p","p",D158,H158,(F158-A158)/365,'MVA - total'!$L$63,'MVA - total'!$L$63-'MVA - total'!$L$62,'MVA - total'!$L$61)</f>
        <v>35.114222360064893</v>
      </c>
      <c r="J158" s="237">
        <f t="shared" ca="1" si="21"/>
        <v>-24.821508885542222</v>
      </c>
      <c r="K158" s="237">
        <f t="shared" ca="1" si="27"/>
        <v>1.1772452157967912</v>
      </c>
      <c r="L158" s="237">
        <f t="shared" ca="1" si="22"/>
        <v>0.11913221187476829</v>
      </c>
      <c r="N158" s="239">
        <f t="shared" ca="1" si="23"/>
        <v>187.29493417577677</v>
      </c>
      <c r="O158" s="239">
        <f t="shared" ca="1" si="28"/>
        <v>2.7260722128438358E-2</v>
      </c>
      <c r="P158" s="239">
        <f ca="1">MAX($N$20:N158)</f>
        <v>195.86933766075504</v>
      </c>
      <c r="Q158" s="239">
        <f t="shared" ca="1" si="29"/>
        <v>-4.3776139682613811E-2</v>
      </c>
      <c r="T158" s="237">
        <f t="shared" ca="1" si="24"/>
        <v>14.60283437874285</v>
      </c>
      <c r="U158" s="239">
        <f t="shared" ca="1" si="25"/>
        <v>14.721966590617619</v>
      </c>
    </row>
    <row r="159" spans="1:21">
      <c r="A159" s="236">
        <f>IF('monthly price-series'!A146&lt;&gt;"",'monthly price-series'!A146,"")</f>
        <v>40056</v>
      </c>
      <c r="B159" s="244">
        <f ca="1">IF(A159&lt;&gt;"",'monthly price-series'!C146)</f>
        <v>190.57467640405946</v>
      </c>
      <c r="C159" s="244">
        <f t="shared" ca="1" si="26"/>
        <v>1.8158727808271581E-2</v>
      </c>
      <c r="D159" s="237">
        <f ca="1">IF(A159&lt;&gt;"",OFFSET('monthly price-series'!A146,0,'Optie Berekening'!$D$3-1),"")</f>
        <v>150.648376414192</v>
      </c>
      <c r="E159" s="238">
        <f>IF((A159-E158)&lt;'MVA - total'!$L$59*365,'Optie Berekening'!E158,'Optie Berekening'!A159)</f>
        <v>39507</v>
      </c>
      <c r="F159" s="238">
        <f>IF($E159&lt;&gt;$E158,E159+'MVA - total'!$L$58*365,'Optie Berekening'!F158)</f>
        <v>41332</v>
      </c>
      <c r="G159" s="237">
        <f t="shared" ca="1" si="20"/>
        <v>0.10119574942943081</v>
      </c>
      <c r="H159" s="240">
        <f ca="1">IF($E159&lt;&gt;$E158,ROUND(D159,0)*'MVA - total'!$L$60,'Optie Berekening'!H158)</f>
        <v>162</v>
      </c>
      <c r="I159">
        <f ca="1">GBlackScholesNGreeks("p","p",D159,H159,(F159-A159)/365,'MVA - total'!$L$63,'MVA - total'!$L$63-'MVA - total'!$L$62,'MVA - total'!$L$61)</f>
        <v>31.612271044748159</v>
      </c>
      <c r="J159" s="237">
        <f t="shared" ca="1" si="21"/>
        <v>-24.821508885542222</v>
      </c>
      <c r="K159" s="237">
        <f t="shared" ca="1" si="27"/>
        <v>-2.3247060995199433</v>
      </c>
      <c r="L159" s="237">
        <f t="shared" ca="1" si="22"/>
        <v>-0.23525037594408962</v>
      </c>
      <c r="N159" s="239">
        <f t="shared" ca="1" si="23"/>
        <v>190.33942602811538</v>
      </c>
      <c r="O159" s="239">
        <f t="shared" ca="1" si="28"/>
        <v>1.6255067793138206E-2</v>
      </c>
      <c r="P159" s="239">
        <f ca="1">MAX($N$20:N159)</f>
        <v>195.86933766075504</v>
      </c>
      <c r="Q159" s="239">
        <f t="shared" ca="1" si="29"/>
        <v>-2.8232656007738381E-2</v>
      </c>
      <c r="T159" s="237">
        <f t="shared" ca="1" si="24"/>
        <v>15.244975351561148</v>
      </c>
      <c r="U159" s="239">
        <f t="shared" ca="1" si="25"/>
        <v>15.009724975617059</v>
      </c>
    </row>
    <row r="160" spans="1:21">
      <c r="A160" s="236">
        <f>IF('monthly price-series'!A147&lt;&gt;"",'monthly price-series'!A147,"")</f>
        <v>40086</v>
      </c>
      <c r="B160" s="244">
        <f ca="1">IF(A160&lt;&gt;"",'monthly price-series'!C147)</f>
        <v>193.08480732740898</v>
      </c>
      <c r="C160" s="244">
        <f t="shared" ca="1" si="26"/>
        <v>1.317137707230053E-2</v>
      </c>
      <c r="D160" s="237">
        <f ca="1">IF(A160&lt;&gt;"",OFFSET('monthly price-series'!A147,0,'Optie Berekening'!$D$3-1),"")</f>
        <v>155.40917175930358</v>
      </c>
      <c r="E160" s="238">
        <f>IF((A160-E159)&lt;'MVA - total'!$L$59*365,'Optie Berekening'!E159,'Optie Berekening'!A160)</f>
        <v>39507</v>
      </c>
      <c r="F160" s="238">
        <f>IF($E160&lt;&gt;$E159,E160+'MVA - total'!$L$58*365,'Optie Berekening'!F159)</f>
        <v>41332</v>
      </c>
      <c r="G160" s="237">
        <f t="shared" ca="1" si="20"/>
        <v>0.10119574942943081</v>
      </c>
      <c r="H160" s="240">
        <f ca="1">IF($E160&lt;&gt;$E159,ROUND(D160,0)*'MVA - total'!$L$60,'Optie Berekening'!H159)</f>
        <v>162</v>
      </c>
      <c r="I160">
        <f ca="1">GBlackScholesNGreeks("p","p",D160,H160,(F160-A160)/365,'MVA - total'!$L$63,'MVA - total'!$L$63-'MVA - total'!$L$62,'MVA - total'!$L$61)</f>
        <v>29.052044085378558</v>
      </c>
      <c r="J160" s="237">
        <f t="shared" ca="1" si="21"/>
        <v>-24.821508885542222</v>
      </c>
      <c r="K160" s="237">
        <f t="shared" ca="1" si="27"/>
        <v>-4.8849330588895441</v>
      </c>
      <c r="L160" s="237">
        <f t="shared" ca="1" si="22"/>
        <v>-0.4943344618069293</v>
      </c>
      <c r="N160" s="239">
        <f t="shared" ca="1" si="23"/>
        <v>192.59047286560204</v>
      </c>
      <c r="O160" s="239">
        <f t="shared" ca="1" si="28"/>
        <v>1.1826487472722275E-2</v>
      </c>
      <c r="P160" s="239">
        <f ca="1">MAX($N$20:N160)</f>
        <v>195.86933766075504</v>
      </c>
      <c r="Q160" s="239">
        <f t="shared" ca="1" si="29"/>
        <v>-1.67400616876133E-2</v>
      </c>
      <c r="T160" s="237">
        <f t="shared" ca="1" si="24"/>
        <v>15.72674760438986</v>
      </c>
      <c r="U160" s="239">
        <f t="shared" ca="1" si="25"/>
        <v>15.232413142582931</v>
      </c>
    </row>
    <row r="161" spans="1:21">
      <c r="A161" s="236">
        <f>IF('monthly price-series'!A148&lt;&gt;"",'monthly price-series'!A148,"")</f>
        <v>40116</v>
      </c>
      <c r="B161" s="244">
        <f ca="1">IF(A161&lt;&gt;"",'monthly price-series'!C148)</f>
        <v>191.77253494051556</v>
      </c>
      <c r="C161" s="244">
        <f t="shared" ca="1" si="26"/>
        <v>-6.7963523648354113E-3</v>
      </c>
      <c r="D161" s="237">
        <f ca="1">IF(A161&lt;&gt;"",OFFSET('monthly price-series'!A148,0,'Optie Berekening'!$D$3-1),"")</f>
        <v>151.88957605652686</v>
      </c>
      <c r="E161" s="238">
        <f>IF((A161-E160)&lt;'MVA - total'!$L$59*365,'Optie Berekening'!E160,'Optie Berekening'!A161)</f>
        <v>39507</v>
      </c>
      <c r="F161" s="238">
        <f>IF($E161&lt;&gt;$E160,E161+'MVA - total'!$L$58*365,'Optie Berekening'!F160)</f>
        <v>41332</v>
      </c>
      <c r="G161" s="237">
        <f t="shared" ca="1" si="20"/>
        <v>0.10119574942943081</v>
      </c>
      <c r="H161" s="240">
        <f ca="1">IF($E161&lt;&gt;$E160,ROUND(D161,0)*'MVA - total'!$L$60,'Optie Berekening'!H160)</f>
        <v>162</v>
      </c>
      <c r="I161">
        <f ca="1">GBlackScholesNGreeks("p","p",D161,H161,(F161-A161)/365,'MVA - total'!$L$63,'MVA - total'!$L$63-'MVA - total'!$L$62,'MVA - total'!$L$61)</f>
        <v>30.444372252103385</v>
      </c>
      <c r="J161" s="237">
        <f t="shared" ca="1" si="21"/>
        <v>-24.821508885542222</v>
      </c>
      <c r="K161" s="237">
        <f t="shared" ca="1" si="27"/>
        <v>-3.4926048921647173</v>
      </c>
      <c r="L161" s="237">
        <f t="shared" ca="1" si="22"/>
        <v>-0.35343676952350495</v>
      </c>
      <c r="N161" s="239">
        <f t="shared" ca="1" si="23"/>
        <v>191.41909817099204</v>
      </c>
      <c r="O161" s="239">
        <f t="shared" ca="1" si="28"/>
        <v>-6.0822047798149937E-3</v>
      </c>
      <c r="P161" s="239">
        <f ca="1">MAX($N$20:N161)</f>
        <v>195.86933766075504</v>
      </c>
      <c r="Q161" s="239">
        <f t="shared" ca="1" si="29"/>
        <v>-2.2720449984217492E-2</v>
      </c>
      <c r="T161" s="237">
        <f t="shared" ca="1" si="24"/>
        <v>15.370579479558765</v>
      </c>
      <c r="U161" s="239">
        <f t="shared" ca="1" si="25"/>
        <v>15.017142710035261</v>
      </c>
    </row>
    <row r="162" spans="1:21">
      <c r="A162" s="236">
        <f>IF('monthly price-series'!A149&lt;&gt;"",'monthly price-series'!A149,"")</f>
        <v>40147</v>
      </c>
      <c r="B162" s="244">
        <f ca="1">IF(A162&lt;&gt;"",'monthly price-series'!C149)</f>
        <v>195.39593424275208</v>
      </c>
      <c r="C162" s="244">
        <f t="shared" ca="1" si="26"/>
        <v>1.8894255652199807E-2</v>
      </c>
      <c r="D162" s="237">
        <f ca="1">IF(A162&lt;&gt;"",OFFSET('monthly price-series'!A149,0,'Optie Berekening'!$D$3-1),"")</f>
        <v>156.38152939284453</v>
      </c>
      <c r="E162" s="238">
        <f>IF((A162-E161)&lt;'MVA - total'!$L$59*365,'Optie Berekening'!E161,'Optie Berekening'!A162)</f>
        <v>39507</v>
      </c>
      <c r="F162" s="238">
        <f>IF($E162&lt;&gt;$E161,E162+'MVA - total'!$L$58*365,'Optie Berekening'!F161)</f>
        <v>41332</v>
      </c>
      <c r="G162" s="237">
        <f t="shared" ca="1" si="20"/>
        <v>0.10119574942943081</v>
      </c>
      <c r="H162" s="240">
        <f ca="1">IF($E162&lt;&gt;$E161,ROUND(D162,0)*'MVA - total'!$L$60,'Optie Berekening'!H161)</f>
        <v>162</v>
      </c>
      <c r="I162">
        <f ca="1">GBlackScholesNGreeks("p","p",D162,H162,(F162-A162)/365,'MVA - total'!$L$63,'MVA - total'!$L$63-'MVA - total'!$L$62,'MVA - total'!$L$61)</f>
        <v>27.999306288559964</v>
      </c>
      <c r="J162" s="237">
        <f t="shared" ca="1" si="21"/>
        <v>-24.821508885542222</v>
      </c>
      <c r="K162" s="237">
        <f t="shared" ca="1" si="27"/>
        <v>-5.9376708557081379</v>
      </c>
      <c r="L162" s="237">
        <f t="shared" ca="1" si="22"/>
        <v>-0.60086705210867475</v>
      </c>
      <c r="N162" s="239">
        <f t="shared" ca="1" si="23"/>
        <v>194.79506719064341</v>
      </c>
      <c r="O162" s="239">
        <f t="shared" ca="1" si="28"/>
        <v>1.763653183986719E-2</v>
      </c>
      <c r="P162" s="239">
        <f ca="1">MAX($N$20:N162)</f>
        <v>195.86933766075504</v>
      </c>
      <c r="Q162" s="239">
        <f t="shared" ca="1" si="29"/>
        <v>-5.4846280839130658E-3</v>
      </c>
      <c r="T162" s="237">
        <f t="shared" ca="1" si="24"/>
        <v>15.825146063829465</v>
      </c>
      <c r="U162" s="239">
        <f t="shared" ca="1" si="25"/>
        <v>15.224279011720789</v>
      </c>
    </row>
    <row r="163" spans="1:21">
      <c r="A163" s="236">
        <f>IF('monthly price-series'!A150&lt;&gt;"",'monthly price-series'!A150,"")</f>
        <v>40178</v>
      </c>
      <c r="B163" s="244">
        <f ca="1">IF(A163&lt;&gt;"",'monthly price-series'!C150)</f>
        <v>200.73274800523797</v>
      </c>
      <c r="C163" s="244">
        <f t="shared" ca="1" si="26"/>
        <v>2.7312818883199717E-2</v>
      </c>
      <c r="D163" s="237">
        <f ca="1">IF(A163&lt;&gt;"",OFFSET('monthly price-series'!A150,0,'Optie Berekening'!$D$3-1),"")</f>
        <v>163.66677580807541</v>
      </c>
      <c r="E163" s="238">
        <f>IF((A163-E162)&lt;'MVA - total'!$L$59*365,'Optie Berekening'!E162,'Optie Berekening'!A163)</f>
        <v>39507</v>
      </c>
      <c r="F163" s="238">
        <f>IF($E163&lt;&gt;$E162,E163+'MVA - total'!$L$58*365,'Optie Berekening'!F162)</f>
        <v>41332</v>
      </c>
      <c r="G163" s="237">
        <f t="shared" ca="1" si="20"/>
        <v>0.10119574942943081</v>
      </c>
      <c r="H163" s="240">
        <f ca="1">IF($E163&lt;&gt;$E162,ROUND(D163,0)*'MVA - total'!$L$60,'Optie Berekening'!H162)</f>
        <v>162</v>
      </c>
      <c r="I163">
        <f ca="1">GBlackScholesNGreeks("p","p",D163,H163,(F163-A163)/365,'MVA - total'!$L$63,'MVA - total'!$L$63-'MVA - total'!$L$62,'MVA - total'!$L$61)</f>
        <v>24.450043666138711</v>
      </c>
      <c r="J163" s="237">
        <f t="shared" ca="1" si="21"/>
        <v>-24.821508885542222</v>
      </c>
      <c r="K163" s="237">
        <f t="shared" ca="1" si="27"/>
        <v>-9.4869334781293908</v>
      </c>
      <c r="L163" s="237">
        <f t="shared" ca="1" si="22"/>
        <v>-0.96003734310646038</v>
      </c>
      <c r="N163" s="239">
        <f t="shared" ca="1" si="23"/>
        <v>199.77271066213152</v>
      </c>
      <c r="O163" s="239">
        <f t="shared" ca="1" si="28"/>
        <v>2.5553231625811922E-2</v>
      </c>
      <c r="P163" s="239">
        <f ca="1">MAX($N$20:N163)</f>
        <v>199.77271066213152</v>
      </c>
      <c r="Q163" s="239">
        <f t="shared" ca="1" si="29"/>
        <v>0</v>
      </c>
      <c r="T163" s="237">
        <f t="shared" ca="1" si="24"/>
        <v>16.56238203459683</v>
      </c>
      <c r="U163" s="239">
        <f t="shared" ca="1" si="25"/>
        <v>15.602344691490369</v>
      </c>
    </row>
    <row r="164" spans="1:21">
      <c r="A164" s="236">
        <f>IF('monthly price-series'!A151&lt;&gt;"",'monthly price-series'!A151,"")</f>
        <v>40207</v>
      </c>
      <c r="B164" s="244">
        <f ca="1">IF(A164&lt;&gt;"",'monthly price-series'!C151)</f>
        <v>200.08230805280675</v>
      </c>
      <c r="C164" s="244">
        <f t="shared" ca="1" si="26"/>
        <v>-3.2403280426083775E-3</v>
      </c>
      <c r="D164" s="237">
        <f ca="1">IF(A164&lt;&gt;"",OFFSET('monthly price-series'!A151,0,'Optie Berekening'!$D$3-1),"")</f>
        <v>159.87914232150189</v>
      </c>
      <c r="E164" s="238">
        <f>IF((A164-E163)&lt;'MVA - total'!$L$59*365,'Optie Berekening'!E163,'Optie Berekening'!A164)</f>
        <v>39507</v>
      </c>
      <c r="F164" s="238">
        <f>IF($E164&lt;&gt;$E163,E164+'MVA - total'!$L$58*365,'Optie Berekening'!F163)</f>
        <v>41332</v>
      </c>
      <c r="G164" s="237">
        <f t="shared" ca="1" si="20"/>
        <v>0.10119574942943081</v>
      </c>
      <c r="H164" s="240">
        <f ca="1">IF($E164&lt;&gt;$E163,ROUND(D164,0)*'MVA - total'!$L$60,'Optie Berekening'!H163)</f>
        <v>162</v>
      </c>
      <c r="I164">
        <f ca="1">GBlackScholesNGreeks("p","p",D164,H164,(F164-A164)/365,'MVA - total'!$L$63,'MVA - total'!$L$63-'MVA - total'!$L$62,'MVA - total'!$L$61)</f>
        <v>25.785534743239687</v>
      </c>
      <c r="J164" s="237">
        <f t="shared" ca="1" si="21"/>
        <v>-24.821508885542222</v>
      </c>
      <c r="K164" s="237">
        <f t="shared" ca="1" si="27"/>
        <v>-8.1514424010284152</v>
      </c>
      <c r="L164" s="237">
        <f t="shared" ca="1" si="22"/>
        <v>-0.82489132270290932</v>
      </c>
      <c r="N164" s="239">
        <f t="shared" ca="1" si="23"/>
        <v>199.25741673010384</v>
      </c>
      <c r="O164" s="239">
        <f t="shared" ca="1" si="28"/>
        <v>-2.5794010118788081E-3</v>
      </c>
      <c r="P164" s="239">
        <f ca="1">MAX($N$20:N164)</f>
        <v>199.77271066213152</v>
      </c>
      <c r="Q164" s="239">
        <f t="shared" ca="1" si="29"/>
        <v>-2.5794010118788081E-3</v>
      </c>
      <c r="T164" s="237">
        <f t="shared" ca="1" si="24"/>
        <v>16.179089625359012</v>
      </c>
      <c r="U164" s="239">
        <f t="shared" ca="1" si="25"/>
        <v>15.354198302656103</v>
      </c>
    </row>
    <row r="165" spans="1:21">
      <c r="A165" s="236">
        <f>IF('monthly price-series'!A152&lt;&gt;"",'monthly price-series'!A152,"")</f>
        <v>40235</v>
      </c>
      <c r="B165" s="244">
        <f ca="1">IF(A165&lt;&gt;"",'monthly price-series'!C152)</f>
        <v>201.60999255115257</v>
      </c>
      <c r="C165" s="244">
        <f t="shared" ca="1" si="26"/>
        <v>7.6352802664722665E-3</v>
      </c>
      <c r="D165" s="237">
        <f ca="1">IF(A165&lt;&gt;"",OFFSET('monthly price-series'!A152,0,'Optie Berekening'!$D$3-1),"")</f>
        <v>163.3458450332314</v>
      </c>
      <c r="E165" s="238">
        <f>IF((A165-E164)&lt;'MVA - total'!$L$59*365,'Optie Berekening'!E164,'Optie Berekening'!A165)</f>
        <v>39507</v>
      </c>
      <c r="F165" s="238">
        <f>IF($E165&lt;&gt;$E164,E165+'MVA - total'!$L$58*365,'Optie Berekening'!F164)</f>
        <v>41332</v>
      </c>
      <c r="G165" s="237">
        <f t="shared" ca="1" si="20"/>
        <v>0.10119574942943081</v>
      </c>
      <c r="H165" s="240">
        <f ca="1">IF($E165&lt;&gt;$E164,ROUND(D165,0)*'MVA - total'!$L$60,'Optie Berekening'!H164)</f>
        <v>162</v>
      </c>
      <c r="I165">
        <f ca="1">GBlackScholesNGreeks("p","p",D165,H165,(F165-A165)/365,'MVA - total'!$L$63,'MVA - total'!$L$63-'MVA - total'!$L$62,'MVA - total'!$L$61)</f>
        <v>23.968654663242074</v>
      </c>
      <c r="J165" s="237">
        <f t="shared" ca="1" si="21"/>
        <v>-24.821508885542222</v>
      </c>
      <c r="K165" s="237">
        <f t="shared" ca="1" si="27"/>
        <v>-9.9683224810260285</v>
      </c>
      <c r="L165" s="237">
        <f t="shared" ca="1" si="22"/>
        <v>-1.0087518640216722</v>
      </c>
      <c r="N165" s="239">
        <f t="shared" ca="1" si="23"/>
        <v>200.60124068713091</v>
      </c>
      <c r="O165" s="239">
        <f t="shared" ca="1" si="28"/>
        <v>6.7441602881326747E-3</v>
      </c>
      <c r="P165" s="239">
        <f ca="1">MAX($N$20:N165)</f>
        <v>200.60124068713091</v>
      </c>
      <c r="Q165" s="239">
        <f t="shared" ca="1" si="29"/>
        <v>0</v>
      </c>
      <c r="T165" s="237">
        <f t="shared" ca="1" si="24"/>
        <v>16.529905204321519</v>
      </c>
      <c r="U165" s="239">
        <f t="shared" ca="1" si="25"/>
        <v>15.521153340299847</v>
      </c>
    </row>
    <row r="166" spans="1:21">
      <c r="A166" s="236">
        <f>IF('monthly price-series'!A153&lt;&gt;"",'monthly price-series'!A153,"")</f>
        <v>40268</v>
      </c>
      <c r="B166" s="244">
        <f ca="1">IF(A166&lt;&gt;"",'monthly price-series'!C153)</f>
        <v>206.43169142815108</v>
      </c>
      <c r="C166" s="244">
        <f t="shared" ca="1" si="26"/>
        <v>2.391597170351141E-2</v>
      </c>
      <c r="D166" s="237">
        <f ca="1">IF(A166&lt;&gt;"",OFFSET('monthly price-series'!A153,0,'Optie Berekening'!$D$3-1),"")</f>
        <v>174.51071287420399</v>
      </c>
      <c r="E166" s="238">
        <f>IF((A166-E165)&lt;'MVA - total'!$L$59*365,'Optie Berekening'!E165,'Optie Berekening'!A166)</f>
        <v>40268</v>
      </c>
      <c r="F166" s="238">
        <f>IF($E166&lt;&gt;$E165,E166+'MVA - total'!$L$58*365,'Optie Berekening'!F165)</f>
        <v>42093</v>
      </c>
      <c r="G166" s="237">
        <f t="shared" ca="1" si="20"/>
        <v>0.10119574942943081</v>
      </c>
      <c r="H166" s="240">
        <f ca="1">IF($E166&lt;&gt;$E165,ROUND(D166,0)*'MVA - total'!$L$60,'Optie Berekening'!H165)</f>
        <v>157.5</v>
      </c>
      <c r="I166">
        <f ca="1">GBlackScholesNGreeks("p","p",D166,H166,(F166-A166)/365,'MVA - total'!$L$63,'MVA - total'!$L$63-'MVA - total'!$L$62,'MVA - total'!$L$61)</f>
        <v>24.162371703093729</v>
      </c>
      <c r="J166" s="237">
        <f t="shared" ca="1" si="21"/>
        <v>-24.162371703093729</v>
      </c>
      <c r="K166" s="237">
        <f t="shared" ca="1" si="27"/>
        <v>-0.85285422230014873</v>
      </c>
      <c r="L166" s="237">
        <f t="shared" ca="1" si="22"/>
        <v>-8.6305222179717936E-2</v>
      </c>
      <c r="N166" s="239">
        <f t="shared" ca="1" si="23"/>
        <v>206.34538620597135</v>
      </c>
      <c r="O166" s="239">
        <f t="shared" ca="1" si="28"/>
        <v>2.863464602294926E-2</v>
      </c>
      <c r="P166" s="239">
        <f ca="1">MAX($N$20:N166)</f>
        <v>206.34538620597135</v>
      </c>
      <c r="Q166" s="239">
        <f t="shared" ca="1" si="29"/>
        <v>0</v>
      </c>
      <c r="T166" s="237">
        <f t="shared" ca="1" si="24"/>
        <v>17.659742372769294</v>
      </c>
      <c r="U166" s="239">
        <f t="shared" ca="1" si="25"/>
        <v>17.573437150589577</v>
      </c>
    </row>
    <row r="167" spans="1:21">
      <c r="A167" s="236">
        <f>IF('monthly price-series'!A154&lt;&gt;"",'monthly price-series'!A154,"")</f>
        <v>40298</v>
      </c>
      <c r="B167" s="244">
        <f ca="1">IF(A167&lt;&gt;"",'monthly price-series'!C154)</f>
        <v>209.34573292891048</v>
      </c>
      <c r="C167" s="244">
        <f t="shared" ca="1" si="26"/>
        <v>1.4116250661898167E-2</v>
      </c>
      <c r="D167" s="237">
        <f ca="1">IF(A167&lt;&gt;"",OFFSET('monthly price-series'!A154,0,'Optie Berekening'!$D$3-1),"")</f>
        <v>176.66910153051774</v>
      </c>
      <c r="E167" s="238">
        <f>IF((A167-E166)&lt;'MVA - total'!$L$59*365,'Optie Berekening'!E166,'Optie Berekening'!A167)</f>
        <v>40268</v>
      </c>
      <c r="F167" s="238">
        <f>IF($E167&lt;&gt;$E166,E167+'MVA - total'!$L$58*365,'Optie Berekening'!F166)</f>
        <v>42093</v>
      </c>
      <c r="G167" s="237">
        <f t="shared" ca="1" si="20"/>
        <v>0.10119574942943081</v>
      </c>
      <c r="H167" s="240">
        <f ca="1">IF($E167&lt;&gt;$E166,ROUND(D167,0)*'MVA - total'!$L$60,'Optie Berekening'!H166)</f>
        <v>157.5</v>
      </c>
      <c r="I167">
        <f ca="1">GBlackScholesNGreeks("p","p",D167,H167,(F167-A167)/365,'MVA - total'!$L$63,'MVA - total'!$L$63-'MVA - total'!$L$62,'MVA - total'!$L$61)</f>
        <v>23.229015219219335</v>
      </c>
      <c r="J167" s="237">
        <f t="shared" ca="1" si="21"/>
        <v>-24.162371703093729</v>
      </c>
      <c r="K167" s="237">
        <f t="shared" ca="1" si="27"/>
        <v>-1.7862107061745434</v>
      </c>
      <c r="L167" s="237">
        <f t="shared" ca="1" si="22"/>
        <v>-0.18075693105020577</v>
      </c>
      <c r="N167" s="239">
        <f t="shared" ca="1" si="23"/>
        <v>209.16497599786027</v>
      </c>
      <c r="O167" s="239">
        <f t="shared" ca="1" si="28"/>
        <v>1.3664418883950412E-2</v>
      </c>
      <c r="P167" s="239">
        <f ca="1">MAX($N$20:N167)</f>
        <v>209.16497599786027</v>
      </c>
      <c r="Q167" s="239">
        <f t="shared" ca="1" si="29"/>
        <v>0</v>
      </c>
      <c r="T167" s="237">
        <f t="shared" ca="1" si="24"/>
        <v>17.878162130404945</v>
      </c>
      <c r="U167" s="239">
        <f t="shared" ca="1" si="25"/>
        <v>17.697405199354741</v>
      </c>
    </row>
    <row r="168" spans="1:21">
      <c r="A168" s="236">
        <f>IF('monthly price-series'!A155&lt;&gt;"",'monthly price-series'!A155,"")</f>
        <v>40329</v>
      </c>
      <c r="B168" s="244">
        <f ca="1">IF(A168&lt;&gt;"",'monthly price-series'!C155)</f>
        <v>206.22614009017875</v>
      </c>
      <c r="C168" s="244">
        <f t="shared" ca="1" si="26"/>
        <v>-1.4901630881538357E-2</v>
      </c>
      <c r="D168" s="237">
        <f ca="1">IF(A168&lt;&gt;"",OFFSET('monthly price-series'!A155,0,'Optie Berekening'!$D$3-1),"")</f>
        <v>166.05106339103034</v>
      </c>
      <c r="E168" s="238">
        <f>IF((A168-E167)&lt;'MVA - total'!$L$59*365,'Optie Berekening'!E167,'Optie Berekening'!A168)</f>
        <v>40268</v>
      </c>
      <c r="F168" s="238">
        <f>IF($E168&lt;&gt;$E167,E168+'MVA - total'!$L$58*365,'Optie Berekening'!F167)</f>
        <v>42093</v>
      </c>
      <c r="G168" s="237">
        <f t="shared" ca="1" si="20"/>
        <v>0.10119574942943081</v>
      </c>
      <c r="H168" s="240">
        <f ca="1">IF($E168&lt;&gt;$E167,ROUND(D168,0)*'MVA - total'!$L$60,'Optie Berekening'!H167)</f>
        <v>157.5</v>
      </c>
      <c r="I168">
        <f ca="1">GBlackScholesNGreeks("p","p",D168,H168,(F168-A168)/365,'MVA - total'!$L$63,'MVA - total'!$L$63-'MVA - total'!$L$62,'MVA - total'!$L$61)</f>
        <v>26.580741321949102</v>
      </c>
      <c r="J168" s="237">
        <f t="shared" ca="1" si="21"/>
        <v>-24.162371703093729</v>
      </c>
      <c r="K168" s="237">
        <f t="shared" ca="1" si="27"/>
        <v>1.5655153965552238</v>
      </c>
      <c r="L168" s="237">
        <f t="shared" ca="1" si="22"/>
        <v>0.15842350379771844</v>
      </c>
      <c r="N168" s="239">
        <f t="shared" ca="1" si="23"/>
        <v>206.38456359397645</v>
      </c>
      <c r="O168" s="239">
        <f t="shared" ca="1" si="28"/>
        <v>-1.3292915750446952E-2</v>
      </c>
      <c r="P168" s="239">
        <f ca="1">MAX($N$20:N168)</f>
        <v>209.16497599786027</v>
      </c>
      <c r="Q168" s="239">
        <f t="shared" ca="1" si="29"/>
        <v>-1.3292915750446952E-2</v>
      </c>
      <c r="T168" s="237">
        <f t="shared" ca="1" si="24"/>
        <v>16.803661803409238</v>
      </c>
      <c r="U168" s="239">
        <f t="shared" ca="1" si="25"/>
        <v>16.962085307206955</v>
      </c>
    </row>
    <row r="169" spans="1:21">
      <c r="A169" s="236">
        <f>IF('monthly price-series'!A156&lt;&gt;"",'monthly price-series'!A156,"")</f>
        <v>40359</v>
      </c>
      <c r="B169" s="244">
        <f ca="1">IF(A169&lt;&gt;"",'monthly price-series'!C156)</f>
        <v>207.74201172697505</v>
      </c>
      <c r="C169" s="244">
        <f t="shared" ca="1" si="26"/>
        <v>7.3505310051065476E-3</v>
      </c>
      <c r="D169" s="237">
        <f ca="1">IF(A169&lt;&gt;"",OFFSET('monthly price-series'!A156,0,'Optie Berekening'!$D$3-1),"")</f>
        <v>160.8481711037908</v>
      </c>
      <c r="E169" s="238">
        <f>IF((A169-E168)&lt;'MVA - total'!$L$59*365,'Optie Berekening'!E168,'Optie Berekening'!A169)</f>
        <v>40268</v>
      </c>
      <c r="F169" s="238">
        <f>IF($E169&lt;&gt;$E168,E169+'MVA - total'!$L$58*365,'Optie Berekening'!F168)</f>
        <v>42093</v>
      </c>
      <c r="G169" s="237">
        <f t="shared" ca="1" si="20"/>
        <v>0.10119574942943081</v>
      </c>
      <c r="H169" s="240">
        <f ca="1">IF($E169&lt;&gt;$E168,ROUND(D169,0)*'MVA - total'!$L$60,'Optie Berekening'!H168)</f>
        <v>157.5</v>
      </c>
      <c r="I169">
        <f ca="1">GBlackScholesNGreeks("p","p",D169,H169,(F169-A169)/365,'MVA - total'!$L$63,'MVA - total'!$L$63-'MVA - total'!$L$62,'MVA - total'!$L$61)</f>
        <v>28.290974312930821</v>
      </c>
      <c r="J169" s="237">
        <f t="shared" ca="1" si="21"/>
        <v>-24.162371703093729</v>
      </c>
      <c r="K169" s="237">
        <f t="shared" ca="1" si="27"/>
        <v>3.2757483875369431</v>
      </c>
      <c r="L169" s="237">
        <f t="shared" ca="1" si="22"/>
        <v>0.33149181301905051</v>
      </c>
      <c r="N169" s="239">
        <f t="shared" ca="1" si="23"/>
        <v>208.07350353999411</v>
      </c>
      <c r="O169" s="239">
        <f t="shared" ca="1" si="28"/>
        <v>8.1834606067745091E-3</v>
      </c>
      <c r="P169" s="239">
        <f ca="1">MAX($N$20:N169)</f>
        <v>209.16497599786027</v>
      </c>
      <c r="Q169" s="239">
        <f t="shared" ca="1" si="29"/>
        <v>-5.2182371960653971E-3</v>
      </c>
      <c r="T169" s="237">
        <f t="shared" ca="1" si="24"/>
        <v>16.277151219201428</v>
      </c>
      <c r="U169" s="239">
        <f t="shared" ca="1" si="25"/>
        <v>16.608643032220478</v>
      </c>
    </row>
    <row r="170" spans="1:21">
      <c r="A170" s="236">
        <f>IF('monthly price-series'!A157&lt;&gt;"",'monthly price-series'!A157,"")</f>
        <v>40389</v>
      </c>
      <c r="B170" s="244">
        <f ca="1">IF(A170&lt;&gt;"",'monthly price-series'!C157)</f>
        <v>213.03987456636963</v>
      </c>
      <c r="C170" s="244">
        <f t="shared" ca="1" si="26"/>
        <v>2.5502125426402913E-2</v>
      </c>
      <c r="D170" s="237">
        <f ca="1">IF(A170&lt;&gt;"",OFFSET('monthly price-series'!A157,0,'Optie Berekening'!$D$3-1),"")</f>
        <v>169.11279323444742</v>
      </c>
      <c r="E170" s="238">
        <f>IF((A170-E169)&lt;'MVA - total'!$L$59*365,'Optie Berekening'!E169,'Optie Berekening'!A170)</f>
        <v>40268</v>
      </c>
      <c r="F170" s="238">
        <f>IF($E170&lt;&gt;$E169,E170+'MVA - total'!$L$58*365,'Optie Berekening'!F169)</f>
        <v>42093</v>
      </c>
      <c r="G170" s="237">
        <f t="shared" ca="1" si="20"/>
        <v>0.10119574942943081</v>
      </c>
      <c r="H170" s="240">
        <f ca="1">IF($E170&lt;&gt;$E169,ROUND(D170,0)*'MVA - total'!$L$60,'Optie Berekening'!H169)</f>
        <v>157.5</v>
      </c>
      <c r="I170">
        <f ca="1">GBlackScholesNGreeks("p","p",D170,H170,(F170-A170)/365,'MVA - total'!$L$63,'MVA - total'!$L$63-'MVA - total'!$L$62,'MVA - total'!$L$61)</f>
        <v>25.0051638710116</v>
      </c>
      <c r="J170" s="237">
        <f t="shared" ca="1" si="21"/>
        <v>-24.162371703093729</v>
      </c>
      <c r="K170" s="237">
        <f t="shared" ca="1" si="27"/>
        <v>-1.0062054382277807E-2</v>
      </c>
      <c r="L170" s="237">
        <f t="shared" ca="1" si="22"/>
        <v>-1.0182371340142912E-3</v>
      </c>
      <c r="N170" s="239">
        <f t="shared" ca="1" si="23"/>
        <v>213.03885632923561</v>
      </c>
      <c r="O170" s="239">
        <f t="shared" ca="1" si="28"/>
        <v>2.3863455484552407E-2</v>
      </c>
      <c r="P170" s="239">
        <f ca="1">MAX($N$20:N170)</f>
        <v>213.03885632923561</v>
      </c>
      <c r="Q170" s="239">
        <f t="shared" ca="1" si="29"/>
        <v>0</v>
      </c>
      <c r="T170" s="237">
        <f t="shared" ca="1" si="24"/>
        <v>17.113495849464282</v>
      </c>
      <c r="U170" s="239">
        <f t="shared" ca="1" si="25"/>
        <v>17.112477612330267</v>
      </c>
    </row>
    <row r="171" spans="1:21">
      <c r="A171" s="236">
        <f>IF('monthly price-series'!A158&lt;&gt;"",'monthly price-series'!A158,"")</f>
        <v>40421</v>
      </c>
      <c r="B171" s="244">
        <f ca="1">IF(A171&lt;&gt;"",'monthly price-series'!C158)</f>
        <v>214.50309028300615</v>
      </c>
      <c r="C171" s="244">
        <f t="shared" ca="1" si="26"/>
        <v>6.8682715834995816E-3</v>
      </c>
      <c r="D171" s="237">
        <f ca="1">IF(A171&lt;&gt;"",OFFSET('monthly price-series'!A158,0,'Optie Berekening'!$D$3-1),"")</f>
        <v>164.69524583766173</v>
      </c>
      <c r="E171" s="238">
        <f>IF((A171-E170)&lt;'MVA - total'!$L$59*365,'Optie Berekening'!E170,'Optie Berekening'!A171)</f>
        <v>40268</v>
      </c>
      <c r="F171" s="238">
        <f>IF($E171&lt;&gt;$E170,E171+'MVA - total'!$L$58*365,'Optie Berekening'!F170)</f>
        <v>42093</v>
      </c>
      <c r="G171" s="237">
        <f t="shared" ca="1" si="20"/>
        <v>0.10119574942943081</v>
      </c>
      <c r="H171" s="240">
        <f ca="1">IF($E171&lt;&gt;$E170,ROUND(D171,0)*'MVA - total'!$L$60,'Optie Berekening'!H170)</f>
        <v>157.5</v>
      </c>
      <c r="I171">
        <f ca="1">GBlackScholesNGreeks("p","p",D171,H171,(F171-A171)/365,'MVA - total'!$L$63,'MVA - total'!$L$63-'MVA - total'!$L$62,'MVA - total'!$L$61)</f>
        <v>26.33573947419497</v>
      </c>
      <c r="J171" s="237">
        <f t="shared" ca="1" si="21"/>
        <v>-24.162371703093729</v>
      </c>
      <c r="K171" s="237">
        <f t="shared" ca="1" si="27"/>
        <v>1.3205135488010917</v>
      </c>
      <c r="L171" s="237">
        <f t="shared" ca="1" si="22"/>
        <v>0.13363035820264374</v>
      </c>
      <c r="N171" s="239">
        <f t="shared" ca="1" si="23"/>
        <v>214.6367206412088</v>
      </c>
      <c r="O171" s="239">
        <f t="shared" ca="1" si="28"/>
        <v>7.5003421418288266E-3</v>
      </c>
      <c r="P171" s="239">
        <f ca="1">MAX($N$20:N171)</f>
        <v>214.6367206412088</v>
      </c>
      <c r="Q171" s="239">
        <f t="shared" ca="1" si="29"/>
        <v>0</v>
      </c>
      <c r="T171" s="237">
        <f t="shared" ca="1" si="24"/>
        <v>16.666458830006523</v>
      </c>
      <c r="U171" s="239">
        <f t="shared" ca="1" si="25"/>
        <v>16.800089188209167</v>
      </c>
    </row>
    <row r="172" spans="1:21">
      <c r="A172" s="236">
        <f>IF('monthly price-series'!A159&lt;&gt;"",'monthly price-series'!A159,"")</f>
        <v>40451</v>
      </c>
      <c r="B172" s="244">
        <f ca="1">IF(A172&lt;&gt;"",'monthly price-series'!C159)</f>
        <v>219.36614049086083</v>
      </c>
      <c r="C172" s="244">
        <f t="shared" ca="1" si="26"/>
        <v>2.2671236118037202E-2</v>
      </c>
      <c r="D172" s="237">
        <f ca="1">IF(A172&lt;&gt;"",OFFSET('monthly price-series'!A159,0,'Optie Berekening'!$D$3-1),"")</f>
        <v>174.74145584815457</v>
      </c>
      <c r="E172" s="238">
        <f>IF((A172-E171)&lt;'MVA - total'!$L$59*365,'Optie Berekening'!E171,'Optie Berekening'!A172)</f>
        <v>40268</v>
      </c>
      <c r="F172" s="238">
        <f>IF($E172&lt;&gt;$E171,E172+'MVA - total'!$L$58*365,'Optie Berekening'!F171)</f>
        <v>42093</v>
      </c>
      <c r="G172" s="237">
        <f t="shared" ca="1" si="20"/>
        <v>0.10119574942943081</v>
      </c>
      <c r="H172" s="240">
        <f ca="1">IF($E172&lt;&gt;$E171,ROUND(D172,0)*'MVA - total'!$L$60,'Optie Berekening'!H171)</f>
        <v>157.5</v>
      </c>
      <c r="I172">
        <f ca="1">GBlackScholesNGreeks("p","p",D172,H172,(F172-A172)/365,'MVA - total'!$L$63,'MVA - total'!$L$63-'MVA - total'!$L$62,'MVA - total'!$L$61)</f>
        <v>22.575589857791929</v>
      </c>
      <c r="J172" s="237">
        <f t="shared" ca="1" si="21"/>
        <v>-24.162371703093729</v>
      </c>
      <c r="K172" s="237">
        <f t="shared" ca="1" si="27"/>
        <v>-2.4396360676019491</v>
      </c>
      <c r="L172" s="237">
        <f t="shared" ca="1" si="22"/>
        <v>-0.24688080019604877</v>
      </c>
      <c r="N172" s="239">
        <f t="shared" ca="1" si="23"/>
        <v>219.11925969066479</v>
      </c>
      <c r="O172" s="239">
        <f t="shared" ca="1" si="28"/>
        <v>2.0884306450754526E-2</v>
      </c>
      <c r="P172" s="239">
        <f ca="1">MAX($N$20:N172)</f>
        <v>219.11925969066479</v>
      </c>
      <c r="Q172" s="239">
        <f t="shared" ca="1" si="29"/>
        <v>0</v>
      </c>
      <c r="T172" s="237">
        <f t="shared" ca="1" si="24"/>
        <v>17.683092580943796</v>
      </c>
      <c r="U172" s="239">
        <f t="shared" ca="1" si="25"/>
        <v>17.436211780747747</v>
      </c>
    </row>
    <row r="173" spans="1:21">
      <c r="A173" s="236">
        <f>IF('monthly price-series'!A160&lt;&gt;"",'monthly price-series'!A160,"")</f>
        <v>40480</v>
      </c>
      <c r="B173" s="244">
        <f ca="1">IF(A173&lt;&gt;"",'monthly price-series'!C160)</f>
        <v>221.66953427931739</v>
      </c>
      <c r="C173" s="244">
        <f t="shared" ca="1" si="26"/>
        <v>1.0500224799061566E-2</v>
      </c>
      <c r="D173" s="237">
        <f ca="1">IF(A173&lt;&gt;"",OFFSET('monthly price-series'!A160,0,'Optie Berekening'!$D$3-1),"")</f>
        <v>179.43378148138623</v>
      </c>
      <c r="E173" s="238">
        <f>IF((A173-E172)&lt;'MVA - total'!$L$59*365,'Optie Berekening'!E172,'Optie Berekening'!A173)</f>
        <v>40268</v>
      </c>
      <c r="F173" s="238">
        <f>IF($E173&lt;&gt;$E172,E173+'MVA - total'!$L$58*365,'Optie Berekening'!F172)</f>
        <v>42093</v>
      </c>
      <c r="G173" s="237">
        <f t="shared" ca="1" si="20"/>
        <v>0.10119574942943081</v>
      </c>
      <c r="H173" s="240">
        <f ca="1">IF($E173&lt;&gt;$E172,ROUND(D173,0)*'MVA - total'!$L$60,'Optie Berekening'!H172)</f>
        <v>157.5</v>
      </c>
      <c r="I173">
        <f ca="1">GBlackScholesNGreeks("p","p",D173,H173,(F173-A173)/365,'MVA - total'!$L$63,'MVA - total'!$L$63-'MVA - total'!$L$62,'MVA - total'!$L$61)</f>
        <v>20.833126031830027</v>
      </c>
      <c r="J173" s="237">
        <f t="shared" ca="1" si="21"/>
        <v>-24.162371703093729</v>
      </c>
      <c r="K173" s="237">
        <f t="shared" ca="1" si="27"/>
        <v>-4.1820998935638514</v>
      </c>
      <c r="L173" s="237">
        <f t="shared" ca="1" si="22"/>
        <v>-0.42321073291793676</v>
      </c>
      <c r="N173" s="239">
        <f t="shared" ca="1" si="23"/>
        <v>221.24632354639945</v>
      </c>
      <c r="O173" s="239">
        <f t="shared" ca="1" si="28"/>
        <v>9.7073340734058784E-3</v>
      </c>
      <c r="P173" s="239">
        <f ca="1">MAX($N$20:N173)</f>
        <v>221.24632354639945</v>
      </c>
      <c r="Q173" s="239">
        <f t="shared" ca="1" si="29"/>
        <v>0</v>
      </c>
      <c r="T173" s="237">
        <f t="shared" ca="1" si="24"/>
        <v>18.157935989965605</v>
      </c>
      <c r="U173" s="239">
        <f t="shared" ca="1" si="25"/>
        <v>17.734725257047668</v>
      </c>
    </row>
    <row r="174" spans="1:21">
      <c r="A174" s="236">
        <f>IF('monthly price-series'!A161&lt;&gt;"",'monthly price-series'!A161,"")</f>
        <v>40512</v>
      </c>
      <c r="B174" s="244">
        <f ca="1">IF(A174&lt;&gt;"",'monthly price-series'!C161)</f>
        <v>222.2034212624842</v>
      </c>
      <c r="C174" s="244">
        <f t="shared" ca="1" si="26"/>
        <v>2.4084815484570758E-3</v>
      </c>
      <c r="D174" s="237">
        <f ca="1">IF(A174&lt;&gt;"",OFFSET('monthly price-series'!A161,0,'Optie Berekening'!$D$3-1),"")</f>
        <v>181.45568494060058</v>
      </c>
      <c r="E174" s="238">
        <f>IF((A174-E173)&lt;'MVA - total'!$L$59*365,'Optie Berekening'!E173,'Optie Berekening'!A174)</f>
        <v>40268</v>
      </c>
      <c r="F174" s="238">
        <f>IF($E174&lt;&gt;$E173,E174+'MVA - total'!$L$58*365,'Optie Berekening'!F173)</f>
        <v>42093</v>
      </c>
      <c r="G174" s="237">
        <f t="shared" ca="1" si="20"/>
        <v>0.10119574942943081</v>
      </c>
      <c r="H174" s="240">
        <f ca="1">IF($E174&lt;&gt;$E173,ROUND(D174,0)*'MVA - total'!$L$60,'Optie Berekening'!H173)</f>
        <v>157.5</v>
      </c>
      <c r="I174">
        <f ca="1">GBlackScholesNGreeks("p","p",D174,H174,(F174-A174)/365,'MVA - total'!$L$63,'MVA - total'!$L$63-'MVA - total'!$L$62,'MVA - total'!$L$61)</f>
        <v>19.936393146988554</v>
      </c>
      <c r="J174" s="237">
        <f t="shared" ca="1" si="21"/>
        <v>-24.162371703093729</v>
      </c>
      <c r="K174" s="237">
        <f t="shared" ca="1" si="27"/>
        <v>-5.0788327784053244</v>
      </c>
      <c r="L174" s="237">
        <f t="shared" ca="1" si="22"/>
        <v>-0.51395628923748515</v>
      </c>
      <c r="N174" s="239">
        <f t="shared" ca="1" si="23"/>
        <v>221.68946497324671</v>
      </c>
      <c r="O174" s="239">
        <f t="shared" ca="1" si="28"/>
        <v>2.0029323865999845E-3</v>
      </c>
      <c r="P174" s="239">
        <f ca="1">MAX($N$20:N174)</f>
        <v>221.68946497324671</v>
      </c>
      <c r="Q174" s="239">
        <f t="shared" ca="1" si="29"/>
        <v>0</v>
      </c>
      <c r="T174" s="237">
        <f t="shared" ca="1" si="24"/>
        <v>18.362544025794758</v>
      </c>
      <c r="U174" s="239">
        <f t="shared" ca="1" si="25"/>
        <v>17.848587736557274</v>
      </c>
    </row>
    <row r="175" spans="1:21">
      <c r="A175" s="236">
        <f>IF('monthly price-series'!A162&lt;&gt;"",'monthly price-series'!A162,"")</f>
        <v>40543</v>
      </c>
      <c r="B175" s="244">
        <f ca="1">IF(A175&lt;&gt;"",'monthly price-series'!C162)</f>
        <v>225.28631748406301</v>
      </c>
      <c r="C175" s="244">
        <f t="shared" ca="1" si="26"/>
        <v>1.3874206814921389E-2</v>
      </c>
      <c r="D175" s="237">
        <f ca="1">IF(A175&lt;&gt;"",OFFSET('monthly price-series'!A162,0,'Optie Berekening'!$D$3-1),"")</f>
        <v>192.75452448786299</v>
      </c>
      <c r="E175" s="238">
        <f>IF((A175-E174)&lt;'MVA - total'!$L$59*365,'Optie Berekening'!E174,'Optie Berekening'!A175)</f>
        <v>40268</v>
      </c>
      <c r="F175" s="238">
        <f>IF($E175&lt;&gt;$E174,E175+'MVA - total'!$L$58*365,'Optie Berekening'!F174)</f>
        <v>42093</v>
      </c>
      <c r="G175" s="237">
        <f t="shared" ca="1" si="20"/>
        <v>0.10119574942943081</v>
      </c>
      <c r="H175" s="240">
        <f ca="1">IF($E175&lt;&gt;$E174,ROUND(D175,0)*'MVA - total'!$L$60,'Optie Berekening'!H174)</f>
        <v>157.5</v>
      </c>
      <c r="I175">
        <f ca="1">GBlackScholesNGreeks("p","p",D175,H175,(F175-A175)/365,'MVA - total'!$L$63,'MVA - total'!$L$63-'MVA - total'!$L$62,'MVA - total'!$L$61)</f>
        <v>16.524064978233127</v>
      </c>
      <c r="J175" s="237">
        <f t="shared" ca="1" si="21"/>
        <v>-24.162371703093729</v>
      </c>
      <c r="K175" s="237">
        <f t="shared" ca="1" si="27"/>
        <v>-8.4911609471607505</v>
      </c>
      <c r="L175" s="237">
        <f t="shared" ca="1" si="22"/>
        <v>-0.85926939557384774</v>
      </c>
      <c r="N175" s="239">
        <f t="shared" ca="1" si="23"/>
        <v>224.42704808848916</v>
      </c>
      <c r="O175" s="239">
        <f t="shared" ca="1" si="28"/>
        <v>1.2348728955491019E-2</v>
      </c>
      <c r="P175" s="239">
        <f ca="1">MAX($N$20:N175)</f>
        <v>224.42704808848916</v>
      </c>
      <c r="Q175" s="239">
        <f t="shared" ca="1" si="29"/>
        <v>0</v>
      </c>
      <c r="T175" s="237">
        <f t="shared" ca="1" si="24"/>
        <v>19.50593856146287</v>
      </c>
      <c r="U175" s="239">
        <f t="shared" ca="1" si="25"/>
        <v>18.646669165889023</v>
      </c>
    </row>
    <row r="176" spans="1:21">
      <c r="A176" s="236">
        <f>IF('monthly price-series'!A163&lt;&gt;"",'monthly price-series'!A163,"")</f>
        <v>40574</v>
      </c>
      <c r="B176" s="244">
        <f ca="1">IF(A176&lt;&gt;"",'monthly price-series'!C163)</f>
        <v>226.02895622118311</v>
      </c>
      <c r="C176" s="244">
        <f t="shared" ca="1" si="26"/>
        <v>3.2964218396114454E-3</v>
      </c>
      <c r="D176" s="237">
        <f ca="1">IF(A176&lt;&gt;"",OFFSET('monthly price-series'!A163,0,'Optie Berekening'!$D$3-1),"")</f>
        <v>195.02445148582905</v>
      </c>
      <c r="E176" s="238">
        <f>IF((A176-E175)&lt;'MVA - total'!$L$59*365,'Optie Berekening'!E175,'Optie Berekening'!A176)</f>
        <v>40268</v>
      </c>
      <c r="F176" s="238">
        <f>IF($E176&lt;&gt;$E175,E176+'MVA - total'!$L$58*365,'Optie Berekening'!F175)</f>
        <v>42093</v>
      </c>
      <c r="G176" s="237">
        <f t="shared" ca="1" si="20"/>
        <v>0.10119574942943081</v>
      </c>
      <c r="H176" s="240">
        <f ca="1">IF($E176&lt;&gt;$E175,ROUND(D176,0)*'MVA - total'!$L$60,'Optie Berekening'!H175)</f>
        <v>157.5</v>
      </c>
      <c r="I176">
        <f ca="1">GBlackScholesNGreeks("p","p",D176,H176,(F176-A176)/365,'MVA - total'!$L$63,'MVA - total'!$L$63-'MVA - total'!$L$62,'MVA - total'!$L$61)</f>
        <v>15.675881185490365</v>
      </c>
      <c r="J176" s="237">
        <f t="shared" ca="1" si="21"/>
        <v>-24.162371703093729</v>
      </c>
      <c r="K176" s="237">
        <f t="shared" ca="1" si="27"/>
        <v>-9.3393447399035132</v>
      </c>
      <c r="L176" s="237">
        <f t="shared" ca="1" si="22"/>
        <v>-0.94510199013434859</v>
      </c>
      <c r="N176" s="239">
        <f t="shared" ca="1" si="23"/>
        <v>225.08385423104875</v>
      </c>
      <c r="O176" s="239">
        <f t="shared" ca="1" si="28"/>
        <v>2.9265908372177003E-3</v>
      </c>
      <c r="P176" s="239">
        <f ca="1">MAX($N$20:N176)</f>
        <v>225.08385423104875</v>
      </c>
      <c r="Q176" s="239">
        <f t="shared" ca="1" si="29"/>
        <v>0</v>
      </c>
      <c r="T176" s="237">
        <f t="shared" ca="1" si="24"/>
        <v>19.735645525172142</v>
      </c>
      <c r="U176" s="239">
        <f t="shared" ca="1" si="25"/>
        <v>18.790543535037795</v>
      </c>
    </row>
    <row r="177" spans="1:21">
      <c r="A177" s="236">
        <f>IF('monthly price-series'!A164&lt;&gt;"",'monthly price-series'!A164,"")</f>
        <v>40602</v>
      </c>
      <c r="B177" s="244">
        <f ca="1">IF(A177&lt;&gt;"",'monthly price-series'!C164)</f>
        <v>228.42030464988881</v>
      </c>
      <c r="C177" s="244">
        <f t="shared" ca="1" si="26"/>
        <v>1.057983219798448E-2</v>
      </c>
      <c r="D177" s="237">
        <f ca="1">IF(A177&lt;&gt;"",OFFSET('monthly price-series'!A164,0,'Optie Berekening'!$D$3-1),"")</f>
        <v>201.29811783819125</v>
      </c>
      <c r="E177" s="238">
        <f>IF((A177-E176)&lt;'MVA - total'!$L$59*365,'Optie Berekening'!E176,'Optie Berekening'!A177)</f>
        <v>40268</v>
      </c>
      <c r="F177" s="238">
        <f>IF($E177&lt;&gt;$E176,E177+'MVA - total'!$L$58*365,'Optie Berekening'!F176)</f>
        <v>42093</v>
      </c>
      <c r="G177" s="237">
        <f t="shared" ca="1" si="20"/>
        <v>0.10119574942943081</v>
      </c>
      <c r="H177" s="240">
        <f ca="1">IF($E177&lt;&gt;$E176,ROUND(D177,0)*'MVA - total'!$L$60,'Optie Berekening'!H176)</f>
        <v>157.5</v>
      </c>
      <c r="I177">
        <f ca="1">GBlackScholesNGreeks("p","p",D177,H177,(F177-A177)/365,'MVA - total'!$L$63,'MVA - total'!$L$63-'MVA - total'!$L$62,'MVA - total'!$L$61)</f>
        <v>13.94703156171755</v>
      </c>
      <c r="J177" s="237">
        <f t="shared" ca="1" si="21"/>
        <v>-24.162371703093729</v>
      </c>
      <c r="K177" s="237">
        <f t="shared" ca="1" si="27"/>
        <v>-11.068194363676328</v>
      </c>
      <c r="L177" s="237">
        <f t="shared" ca="1" si="22"/>
        <v>-1.1200542234628281</v>
      </c>
      <c r="N177" s="239">
        <f t="shared" ca="1" si="23"/>
        <v>227.30025042642598</v>
      </c>
      <c r="O177" s="239">
        <f t="shared" ca="1" si="28"/>
        <v>9.8469799308754345E-3</v>
      </c>
      <c r="P177" s="239">
        <f ca="1">MAX($N$20:N177)</f>
        <v>227.30025042642598</v>
      </c>
      <c r="Q177" s="239">
        <f t="shared" ca="1" si="29"/>
        <v>0</v>
      </c>
      <c r="T177" s="237">
        <f t="shared" ca="1" si="24"/>
        <v>20.370513893369637</v>
      </c>
      <c r="U177" s="239">
        <f t="shared" ca="1" si="25"/>
        <v>19.25045966990681</v>
      </c>
    </row>
    <row r="178" spans="1:21">
      <c r="A178" s="236">
        <f>IF('monthly price-series'!A165&lt;&gt;"",'monthly price-series'!A165,"")</f>
        <v>40633</v>
      </c>
      <c r="B178" s="244">
        <f ca="1">IF(A178&lt;&gt;"",'monthly price-series'!C165)</f>
        <v>229.58385709448513</v>
      </c>
      <c r="C178" s="244">
        <f t="shared" ca="1" si="26"/>
        <v>5.0939098710149908E-3</v>
      </c>
      <c r="D178" s="237">
        <f ca="1">IF(A178&lt;&gt;"",OFFSET('monthly price-series'!A165,0,'Optie Berekening'!$D$3-1),"")</f>
        <v>197.31143956794284</v>
      </c>
      <c r="E178" s="238">
        <f>IF((A178-E177)&lt;'MVA - total'!$L$59*365,'Optie Berekening'!E177,'Optie Berekening'!A178)</f>
        <v>40268</v>
      </c>
      <c r="F178" s="238">
        <f>IF($E178&lt;&gt;$E177,E178+'MVA - total'!$L$58*365,'Optie Berekening'!F177)</f>
        <v>42093</v>
      </c>
      <c r="G178" s="237">
        <f t="shared" ca="1" si="20"/>
        <v>0.10119574942943081</v>
      </c>
      <c r="H178" s="240">
        <f ca="1">IF($E178&lt;&gt;$E177,ROUND(D178,0)*'MVA - total'!$L$60,'Optie Berekening'!H177)</f>
        <v>157.5</v>
      </c>
      <c r="I178">
        <f ca="1">GBlackScholesNGreeks("p","p",D178,H178,(F178-A178)/365,'MVA - total'!$L$63,'MVA - total'!$L$63-'MVA - total'!$L$62,'MVA - total'!$L$61)</f>
        <v>14.588002663715875</v>
      </c>
      <c r="J178" s="237">
        <f t="shared" ca="1" si="21"/>
        <v>-24.162371703093729</v>
      </c>
      <c r="K178" s="237">
        <f t="shared" ca="1" si="27"/>
        <v>-10.427223261678003</v>
      </c>
      <c r="L178" s="237">
        <f t="shared" ca="1" si="22"/>
        <v>-1.0551906724334994</v>
      </c>
      <c r="N178" s="239">
        <f t="shared" ca="1" si="23"/>
        <v>228.52866642205163</v>
      </c>
      <c r="O178" s="239">
        <f t="shared" ca="1" si="28"/>
        <v>5.4043759006912086E-3</v>
      </c>
      <c r="P178" s="239">
        <f ca="1">MAX($N$20:N178)</f>
        <v>228.52866642205163</v>
      </c>
      <c r="Q178" s="239">
        <f t="shared" ca="1" si="29"/>
        <v>0</v>
      </c>
      <c r="T178" s="237">
        <f t="shared" ca="1" si="24"/>
        <v>19.967078998077824</v>
      </c>
      <c r="U178" s="239">
        <f t="shared" ca="1" si="25"/>
        <v>18.911888325644323</v>
      </c>
    </row>
    <row r="179" spans="1:21">
      <c r="A179" s="236">
        <f>IF('monthly price-series'!A166&lt;&gt;"",'monthly price-series'!A166,"")</f>
        <v>40662</v>
      </c>
      <c r="B179" s="244">
        <f ca="1">IF(A179&lt;&gt;"",'monthly price-series'!C166)</f>
        <v>231.02183220375642</v>
      </c>
      <c r="C179" s="244">
        <f t="shared" ca="1" si="26"/>
        <v>6.2633981651396961E-3</v>
      </c>
      <c r="D179" s="237">
        <f ca="1">IF(A179&lt;&gt;"",OFFSET('monthly price-series'!A166,0,'Optie Berekening'!$D$3-1),"")</f>
        <v>202.15076811051432</v>
      </c>
      <c r="E179" s="238">
        <f>IF((A179-E178)&lt;'MVA - total'!$L$59*365,'Optie Berekening'!E178,'Optie Berekening'!A179)</f>
        <v>40268</v>
      </c>
      <c r="F179" s="238">
        <f>IF($E179&lt;&gt;$E178,E179+'MVA - total'!$L$58*365,'Optie Berekening'!F178)</f>
        <v>42093</v>
      </c>
      <c r="G179" s="237">
        <f t="shared" ca="1" si="20"/>
        <v>0.10119574942943081</v>
      </c>
      <c r="H179" s="240">
        <f ca="1">IF($E179&lt;&gt;$E178,ROUND(D179,0)*'MVA - total'!$L$60,'Optie Berekening'!H178)</f>
        <v>157.5</v>
      </c>
      <c r="I179">
        <f ca="1">GBlackScholesNGreeks("p","p",D179,H179,(F179-A179)/365,'MVA - total'!$L$63,'MVA - total'!$L$63-'MVA - total'!$L$62,'MVA - total'!$L$61)</f>
        <v>13.21852456635969</v>
      </c>
      <c r="J179" s="237">
        <f t="shared" ca="1" si="21"/>
        <v>-24.162371703093729</v>
      </c>
      <c r="K179" s="237">
        <f t="shared" ca="1" si="27"/>
        <v>-11.796701359034188</v>
      </c>
      <c r="L179" s="237">
        <f t="shared" ca="1" si="22"/>
        <v>-1.1937760348226496</v>
      </c>
      <c r="N179" s="239">
        <f t="shared" ca="1" si="23"/>
        <v>229.82805616893376</v>
      </c>
      <c r="O179" s="239">
        <f t="shared" ca="1" si="28"/>
        <v>5.6858938846752229E-3</v>
      </c>
      <c r="P179" s="239">
        <f ca="1">MAX($N$20:N179)</f>
        <v>229.82805616893376</v>
      </c>
      <c r="Q179" s="239">
        <f t="shared" ca="1" si="29"/>
        <v>0</v>
      </c>
      <c r="T179" s="237">
        <f t="shared" ca="1" si="24"/>
        <v>20.456798476678578</v>
      </c>
      <c r="U179" s="239">
        <f t="shared" ca="1" si="25"/>
        <v>19.263022441855927</v>
      </c>
    </row>
    <row r="180" spans="1:21">
      <c r="A180" s="236">
        <f>IF('monthly price-series'!A167&lt;&gt;"",'monthly price-series'!A167,"")</f>
        <v>40694</v>
      </c>
      <c r="B180" s="244">
        <f ca="1">IF(A180&lt;&gt;"",'monthly price-series'!C167)</f>
        <v>232.7027664325193</v>
      </c>
      <c r="C180" s="244">
        <f t="shared" ca="1" si="26"/>
        <v>7.2760838779961307E-3</v>
      </c>
      <c r="D180" s="237">
        <f ca="1">IF(A180&lt;&gt;"",OFFSET('monthly price-series'!A167,0,'Optie Berekening'!$D$3-1),"")</f>
        <v>201.07428569016091</v>
      </c>
      <c r="E180" s="238">
        <f>IF((A180-E179)&lt;'MVA - total'!$L$59*365,'Optie Berekening'!E179,'Optie Berekening'!A180)</f>
        <v>40268</v>
      </c>
      <c r="F180" s="238">
        <f>IF($E180&lt;&gt;$E179,E180+'MVA - total'!$L$58*365,'Optie Berekening'!F179)</f>
        <v>42093</v>
      </c>
      <c r="G180" s="237">
        <f t="shared" ca="1" si="20"/>
        <v>0.10119574942943081</v>
      </c>
      <c r="H180" s="240">
        <f ca="1">IF($E180&lt;&gt;$E179,ROUND(D180,0)*'MVA - total'!$L$60,'Optie Berekening'!H179)</f>
        <v>157.5</v>
      </c>
      <c r="I180">
        <f ca="1">GBlackScholesNGreeks("p","p",D180,H180,(F180-A180)/365,'MVA - total'!$L$63,'MVA - total'!$L$63-'MVA - total'!$L$62,'MVA - total'!$L$61)</f>
        <v>13.164572483008294</v>
      </c>
      <c r="J180" s="237">
        <f t="shared" ca="1" si="21"/>
        <v>-24.162371703093729</v>
      </c>
      <c r="K180" s="237">
        <f t="shared" ca="1" si="27"/>
        <v>-11.850653442385584</v>
      </c>
      <c r="L180" s="237">
        <f t="shared" ca="1" si="22"/>
        <v>-1.1992357563306733</v>
      </c>
      <c r="N180" s="239">
        <f t="shared" ca="1" si="23"/>
        <v>231.50353067618863</v>
      </c>
      <c r="O180" s="239">
        <f t="shared" ca="1" si="28"/>
        <v>7.2901217335420883E-3</v>
      </c>
      <c r="P180" s="239">
        <f ca="1">MAX($N$20:N180)</f>
        <v>231.50353067618863</v>
      </c>
      <c r="Q180" s="239">
        <f t="shared" ca="1" si="29"/>
        <v>0</v>
      </c>
      <c r="T180" s="237">
        <f t="shared" ca="1" si="24"/>
        <v>20.347863031403307</v>
      </c>
      <c r="U180" s="239">
        <f t="shared" ca="1" si="25"/>
        <v>19.148627275072634</v>
      </c>
    </row>
    <row r="181" spans="1:21">
      <c r="A181" s="236">
        <f>IF('monthly price-series'!A168&lt;&gt;"",'monthly price-series'!A168,"")</f>
        <v>40724</v>
      </c>
      <c r="B181" s="244">
        <f ca="1">IF(A181&lt;&gt;"",'monthly price-series'!C168)</f>
        <v>231.6160370276707</v>
      </c>
      <c r="C181" s="244">
        <f t="shared" ca="1" si="26"/>
        <v>-4.6700321681123393E-3</v>
      </c>
      <c r="D181" s="237">
        <f ca="1">IF(A181&lt;&gt;"",OFFSET('monthly price-series'!A168,0,'Optie Berekening'!$D$3-1),"")</f>
        <v>197.04456613124526</v>
      </c>
      <c r="E181" s="238">
        <f>IF((A181-E180)&lt;'MVA - total'!$L$59*365,'Optie Berekening'!E180,'Optie Berekening'!A181)</f>
        <v>40268</v>
      </c>
      <c r="F181" s="238">
        <f>IF($E181&lt;&gt;$E180,E181+'MVA - total'!$L$58*365,'Optie Berekening'!F180)</f>
        <v>42093</v>
      </c>
      <c r="G181" s="237">
        <f t="shared" ca="1" si="20"/>
        <v>0.10119574942943081</v>
      </c>
      <c r="H181" s="240">
        <f ca="1">IF($E181&lt;&gt;$E180,ROUND(D181,0)*'MVA - total'!$L$60,'Optie Berekening'!H180)</f>
        <v>157.5</v>
      </c>
      <c r="I181">
        <f ca="1">GBlackScholesNGreeks("p","p",D181,H181,(F181-A181)/365,'MVA - total'!$L$63,'MVA - total'!$L$63-'MVA - total'!$L$62,'MVA - total'!$L$61)</f>
        <v>13.80871141999144</v>
      </c>
      <c r="J181" s="237">
        <f t="shared" ca="1" si="21"/>
        <v>-24.162371703093729</v>
      </c>
      <c r="K181" s="237">
        <f t="shared" ca="1" si="27"/>
        <v>-11.206514505402438</v>
      </c>
      <c r="L181" s="237">
        <f t="shared" ca="1" si="22"/>
        <v>-1.134051633865987</v>
      </c>
      <c r="N181" s="239">
        <f t="shared" ca="1" si="23"/>
        <v>230.48198539380471</v>
      </c>
      <c r="O181" s="239">
        <f t="shared" ca="1" si="28"/>
        <v>-4.4126553033560154E-3</v>
      </c>
      <c r="P181" s="239">
        <f ca="1">MAX($N$20:N181)</f>
        <v>231.50353067618863</v>
      </c>
      <c r="Q181" s="239">
        <f t="shared" ca="1" si="29"/>
        <v>-4.4126553033560154E-3</v>
      </c>
      <c r="T181" s="237">
        <f t="shared" ca="1" si="24"/>
        <v>19.940072540648405</v>
      </c>
      <c r="U181" s="239">
        <f t="shared" ca="1" si="25"/>
        <v>18.806020906782418</v>
      </c>
    </row>
    <row r="182" spans="1:21">
      <c r="A182" s="236">
        <f>IF('monthly price-series'!A169&lt;&gt;"",'monthly price-series'!A169,"")</f>
        <v>40753</v>
      </c>
      <c r="B182" s="244">
        <f ca="1">IF(A182&lt;&gt;"",'monthly price-series'!C169)</f>
        <v>232.8884300399429</v>
      </c>
      <c r="C182" s="244">
        <f t="shared" ca="1" si="26"/>
        <v>5.493544525676318E-3</v>
      </c>
      <c r="D182" s="237">
        <f ca="1">IF(A182&lt;&gt;"",OFFSET('monthly price-series'!A169,0,'Optie Berekening'!$D$3-1),"")</f>
        <v>193.7320061872777</v>
      </c>
      <c r="E182" s="238">
        <f>IF((A182-E181)&lt;'MVA - total'!$L$59*365,'Optie Berekening'!E181,'Optie Berekening'!A182)</f>
        <v>40268</v>
      </c>
      <c r="F182" s="238">
        <f>IF($E182&lt;&gt;$E181,E182+'MVA - total'!$L$58*365,'Optie Berekening'!F181)</f>
        <v>42093</v>
      </c>
      <c r="G182" s="237">
        <f t="shared" ca="1" si="20"/>
        <v>0.10119574942943081</v>
      </c>
      <c r="H182" s="240">
        <f ca="1">IF($E182&lt;&gt;$E181,ROUND(D182,0)*'MVA - total'!$L$60,'Optie Berekening'!H181)</f>
        <v>157.5</v>
      </c>
      <c r="I182">
        <f ca="1">GBlackScholesNGreeks("p","p",D182,H182,(F182-A182)/365,'MVA - total'!$L$63,'MVA - total'!$L$63-'MVA - total'!$L$62,'MVA - total'!$L$61)</f>
        <v>14.334041467119599</v>
      </c>
      <c r="J182" s="237">
        <f t="shared" ca="1" si="21"/>
        <v>-24.162371703093729</v>
      </c>
      <c r="K182" s="237">
        <f t="shared" ca="1" si="27"/>
        <v>-10.681184458274279</v>
      </c>
      <c r="L182" s="237">
        <f t="shared" ca="1" si="22"/>
        <v>-1.0808904660490546</v>
      </c>
      <c r="N182" s="239">
        <f t="shared" ca="1" si="23"/>
        <v>231.80753957389385</v>
      </c>
      <c r="O182" s="239">
        <f t="shared" ca="1" si="28"/>
        <v>5.7512268380727543E-3</v>
      </c>
      <c r="P182" s="239">
        <f ca="1">MAX($N$20:N182)</f>
        <v>231.80753957389385</v>
      </c>
      <c r="Q182" s="239">
        <f t="shared" ca="1" si="29"/>
        <v>0</v>
      </c>
      <c r="T182" s="237">
        <f t="shared" ca="1" si="24"/>
        <v>19.604855554588696</v>
      </c>
      <c r="U182" s="239">
        <f t="shared" ca="1" si="25"/>
        <v>18.52396508853964</v>
      </c>
    </row>
    <row r="183" spans="1:21">
      <c r="A183" s="236">
        <f>IF('monthly price-series'!A170&lt;&gt;"",'monthly price-series'!A170,"")</f>
        <v>40786</v>
      </c>
      <c r="B183" s="244">
        <f ca="1">IF(A183&lt;&gt;"",'monthly price-series'!C170)</f>
        <v>230.09200775233066</v>
      </c>
      <c r="C183" s="244">
        <f t="shared" ca="1" si="26"/>
        <v>-1.2007562106595969E-2</v>
      </c>
      <c r="D183" s="237">
        <f ca="1">IF(A183&lt;&gt;"",OFFSET('monthly price-series'!A170,0,'Optie Berekening'!$D$3-1),"")</f>
        <v>179.19004881062207</v>
      </c>
      <c r="E183" s="238">
        <f>IF((A183-E182)&lt;'MVA - total'!$L$59*365,'Optie Berekening'!E182,'Optie Berekening'!A183)</f>
        <v>40268</v>
      </c>
      <c r="F183" s="238">
        <f>IF($E183&lt;&gt;$E182,E183+'MVA - total'!$L$58*365,'Optie Berekening'!F182)</f>
        <v>42093</v>
      </c>
      <c r="G183" s="237">
        <f t="shared" ca="1" si="20"/>
        <v>0.10119574942943081</v>
      </c>
      <c r="H183" s="240">
        <f ca="1">IF($E183&lt;&gt;$E182,ROUND(D183,0)*'MVA - total'!$L$60,'Optie Berekening'!H182)</f>
        <v>157.5</v>
      </c>
      <c r="I183">
        <f ca="1">GBlackScholesNGreeks("p","p",D183,H183,(F183-A183)/365,'MVA - total'!$L$63,'MVA - total'!$L$63-'MVA - total'!$L$62,'MVA - total'!$L$61)</f>
        <v>18.051476329654406</v>
      </c>
      <c r="J183" s="237">
        <f t="shared" ca="1" si="21"/>
        <v>-24.162371703093729</v>
      </c>
      <c r="K183" s="237">
        <f t="shared" ca="1" si="27"/>
        <v>-6.9637495957394719</v>
      </c>
      <c r="L183" s="237">
        <f t="shared" ca="1" si="22"/>
        <v>-0.7047018591797517</v>
      </c>
      <c r="N183" s="239">
        <f t="shared" ca="1" si="23"/>
        <v>229.38730589315091</v>
      </c>
      <c r="O183" s="239">
        <f t="shared" ca="1" si="28"/>
        <v>-1.0440703029727966E-2</v>
      </c>
      <c r="P183" s="239">
        <f ca="1">MAX($N$20:N183)</f>
        <v>231.80753957389385</v>
      </c>
      <c r="Q183" s="239">
        <f t="shared" ca="1" si="29"/>
        <v>-1.0440703029727966E-2</v>
      </c>
      <c r="T183" s="237">
        <f t="shared" ca="1" si="24"/>
        <v>18.13327127968719</v>
      </c>
      <c r="U183" s="239">
        <f t="shared" ca="1" si="25"/>
        <v>17.428569420507436</v>
      </c>
    </row>
    <row r="184" spans="1:21">
      <c r="A184" s="236">
        <f>IF('monthly price-series'!A171&lt;&gt;"",'monthly price-series'!A171,"")</f>
        <v>40816</v>
      </c>
      <c r="B184" s="244">
        <f ca="1">IF(A184&lt;&gt;"",'monthly price-series'!C171)</f>
        <v>223.87128484533378</v>
      </c>
      <c r="C184" s="244">
        <f t="shared" ca="1" si="26"/>
        <v>-2.7035806101065551E-2</v>
      </c>
      <c r="D184" s="237">
        <f ca="1">IF(A184&lt;&gt;"",OFFSET('monthly price-series'!A171,0,'Optie Berekening'!$D$3-1),"")</f>
        <v>169.54219615005078</v>
      </c>
      <c r="E184" s="238">
        <f>IF((A184-E183)&lt;'MVA - total'!$L$59*365,'Optie Berekening'!E183,'Optie Berekening'!A184)</f>
        <v>40268</v>
      </c>
      <c r="F184" s="238">
        <f>IF($E184&lt;&gt;$E183,E184+'MVA - total'!$L$58*365,'Optie Berekening'!F183)</f>
        <v>42093</v>
      </c>
      <c r="G184" s="237">
        <f t="shared" ca="1" si="20"/>
        <v>0.10119574942943081</v>
      </c>
      <c r="H184" s="240">
        <f ca="1">IF($E184&lt;&gt;$E183,ROUND(D184,0)*'MVA - total'!$L$60,'Optie Berekening'!H183)</f>
        <v>157.5</v>
      </c>
      <c r="I184">
        <f ca="1">GBlackScholesNGreeks("p","p",D184,H184,(F184-A184)/365,'MVA - total'!$L$63,'MVA - total'!$L$63-'MVA - total'!$L$62,'MVA - total'!$L$61)</f>
        <v>20.971760742260749</v>
      </c>
      <c r="J184" s="237">
        <f t="shared" ca="1" si="21"/>
        <v>-24.162371703093729</v>
      </c>
      <c r="K184" s="237">
        <f t="shared" ca="1" si="27"/>
        <v>-4.0434651831331294</v>
      </c>
      <c r="L184" s="237">
        <f t="shared" ca="1" si="22"/>
        <v>-0.40918148949896771</v>
      </c>
      <c r="N184" s="239">
        <f t="shared" ca="1" si="23"/>
        <v>223.46210335583481</v>
      </c>
      <c r="O184" s="239">
        <f t="shared" ca="1" si="28"/>
        <v>-2.5830559865749798E-2</v>
      </c>
      <c r="P184" s="239">
        <f ca="1">MAX($N$20:N184)</f>
        <v>231.80753957389385</v>
      </c>
      <c r="Q184" s="239">
        <f t="shared" ca="1" si="29"/>
        <v>-3.6001573690827862E-2</v>
      </c>
      <c r="T184" s="237">
        <f t="shared" ca="1" si="24"/>
        <v>17.156949599315947</v>
      </c>
      <c r="U184" s="239">
        <f t="shared" ca="1" si="25"/>
        <v>16.747768109816981</v>
      </c>
    </row>
    <row r="185" spans="1:21">
      <c r="A185" s="236">
        <f>IF('monthly price-series'!A172&lt;&gt;"",'monthly price-series'!A172,"")</f>
        <v>40847</v>
      </c>
      <c r="B185" s="244">
        <f ca="1">IF(A185&lt;&gt;"",'monthly price-series'!C172)</f>
        <v>230.96406119128224</v>
      </c>
      <c r="C185" s="244">
        <f t="shared" ca="1" si="26"/>
        <v>3.16823854870385E-2</v>
      </c>
      <c r="D185" s="237">
        <f ca="1">IF(A185&lt;&gt;"",OFFSET('monthly price-series'!A172,0,'Optie Berekening'!$D$3-1),"")</f>
        <v>184.46738459410335</v>
      </c>
      <c r="E185" s="238">
        <f>IF((A185-E184)&lt;'MVA - total'!$L$59*365,'Optie Berekening'!E184,'Optie Berekening'!A185)</f>
        <v>40268</v>
      </c>
      <c r="F185" s="238">
        <f>IF($E185&lt;&gt;$E184,E185+'MVA - total'!$L$58*365,'Optie Berekening'!F184)</f>
        <v>42093</v>
      </c>
      <c r="G185" s="237">
        <f t="shared" ca="1" si="20"/>
        <v>0.10119574942943081</v>
      </c>
      <c r="H185" s="240">
        <f ca="1">IF($E185&lt;&gt;$E184,ROUND(D185,0)*'MVA - total'!$L$60,'Optie Berekening'!H184)</f>
        <v>157.5</v>
      </c>
      <c r="I185">
        <f ca="1">GBlackScholesNGreeks("p","p",D185,H185,(F185-A185)/365,'MVA - total'!$L$63,'MVA - total'!$L$63-'MVA - total'!$L$62,'MVA - total'!$L$61)</f>
        <v>15.866199724117365</v>
      </c>
      <c r="J185" s="237">
        <f t="shared" ca="1" si="21"/>
        <v>-24.162371703093729</v>
      </c>
      <c r="K185" s="237">
        <f t="shared" ca="1" si="27"/>
        <v>-9.1490262012765129</v>
      </c>
      <c r="L185" s="237">
        <f t="shared" ca="1" si="22"/>
        <v>-0.9258425629876752</v>
      </c>
      <c r="N185" s="239">
        <f t="shared" ca="1" si="23"/>
        <v>230.03821862829457</v>
      </c>
      <c r="O185" s="239">
        <f t="shared" ca="1" si="28"/>
        <v>2.9428324416995829E-2</v>
      </c>
      <c r="P185" s="239">
        <f ca="1">MAX($N$20:N185)</f>
        <v>231.80753957389385</v>
      </c>
      <c r="Q185" s="239">
        <f t="shared" ca="1" si="29"/>
        <v>-7.6327152639280964E-3</v>
      </c>
      <c r="T185" s="237">
        <f t="shared" ca="1" si="24"/>
        <v>18.667315229287329</v>
      </c>
      <c r="U185" s="239">
        <f t="shared" ca="1" si="25"/>
        <v>17.741472666299654</v>
      </c>
    </row>
    <row r="186" spans="1:21">
      <c r="A186" s="236">
        <f>IF('monthly price-series'!A173&lt;&gt;"",'monthly price-series'!A173,"")</f>
        <v>40877</v>
      </c>
      <c r="B186" s="244">
        <f ca="1">IF(A186&lt;&gt;"",'monthly price-series'!C173)</f>
        <v>227.12873964797862</v>
      </c>
      <c r="C186" s="244">
        <f t="shared" ca="1" si="26"/>
        <v>-1.6605707067677705E-2</v>
      </c>
      <c r="D186" s="237">
        <f ca="1">IF(A186&lt;&gt;"",OFFSET('monthly price-series'!A173,0,'Optie Berekening'!$D$3-1),"")</f>
        <v>183.16681286996243</v>
      </c>
      <c r="E186" s="238">
        <f>IF((A186-E185)&lt;'MVA - total'!$L$59*365,'Optie Berekening'!E185,'Optie Berekening'!A186)</f>
        <v>40268</v>
      </c>
      <c r="F186" s="238">
        <f>IF($E186&lt;&gt;$E185,E186+'MVA - total'!$L$58*365,'Optie Berekening'!F185)</f>
        <v>42093</v>
      </c>
      <c r="G186" s="237">
        <f t="shared" ca="1" si="20"/>
        <v>0.10119574942943081</v>
      </c>
      <c r="H186" s="240">
        <f ca="1">IF($E186&lt;&gt;$E185,ROUND(D186,0)*'MVA - total'!$L$60,'Optie Berekening'!H185)</f>
        <v>157.5</v>
      </c>
      <c r="I186">
        <f ca="1">GBlackScholesNGreeks("p","p",D186,H186,(F186-A186)/365,'MVA - total'!$L$63,'MVA - total'!$L$63-'MVA - total'!$L$62,'MVA - total'!$L$61)</f>
        <v>15.93242351812844</v>
      </c>
      <c r="J186" s="237">
        <f t="shared" ca="1" si="21"/>
        <v>-24.162371703093729</v>
      </c>
      <c r="K186" s="237">
        <f t="shared" ca="1" si="27"/>
        <v>-9.0828024072654383</v>
      </c>
      <c r="L186" s="237">
        <f t="shared" ca="1" si="22"/>
        <v>-0.91914099652266423</v>
      </c>
      <c r="N186" s="239">
        <f t="shared" ca="1" si="23"/>
        <v>226.20959865145596</v>
      </c>
      <c r="O186" s="239">
        <f t="shared" ca="1" si="28"/>
        <v>-1.6643408211333158E-2</v>
      </c>
      <c r="P186" s="239">
        <f ca="1">MAX($N$20:N186)</f>
        <v>231.80753957389385</v>
      </c>
      <c r="Q186" s="239">
        <f t="shared" ca="1" si="29"/>
        <v>-2.4149089079362824E-2</v>
      </c>
      <c r="T186" s="237">
        <f t="shared" ca="1" si="24"/>
        <v>18.535702898976162</v>
      </c>
      <c r="U186" s="239">
        <f t="shared" ca="1" si="25"/>
        <v>17.616561902453498</v>
      </c>
    </row>
    <row r="187" spans="1:21">
      <c r="A187" s="236">
        <f>IF('monthly price-series'!A174&lt;&gt;"",'monthly price-series'!A174,"")</f>
        <v>40907</v>
      </c>
      <c r="B187" s="244">
        <f ca="1">IF(A187&lt;&gt;"",'monthly price-series'!C174)</f>
        <v>227.66018240343163</v>
      </c>
      <c r="C187" s="244">
        <f t="shared" ca="1" si="26"/>
        <v>2.3398305132000664E-3</v>
      </c>
      <c r="D187" s="237">
        <f ca="1">IF(A187&lt;&gt;"",OFFSET('monthly price-series'!A174,0,'Optie Berekening'!$D$3-1),"")</f>
        <v>186.42784335789545</v>
      </c>
      <c r="E187" s="238">
        <f>IF((A187-E186)&lt;'MVA - total'!$L$59*365,'Optie Berekening'!E186,'Optie Berekening'!A187)</f>
        <v>40268</v>
      </c>
      <c r="F187" s="238">
        <f>IF($E187&lt;&gt;$E186,E187+'MVA - total'!$L$58*365,'Optie Berekening'!F186)</f>
        <v>42093</v>
      </c>
      <c r="G187" s="237">
        <f t="shared" ca="1" si="20"/>
        <v>0.10119574942943081</v>
      </c>
      <c r="H187" s="240">
        <f ca="1">IF($E187&lt;&gt;$E186,ROUND(D187,0)*'MVA - total'!$L$60,'Optie Berekening'!H186)</f>
        <v>157.5</v>
      </c>
      <c r="I187">
        <f ca="1">GBlackScholesNGreeks("p","p",D187,H187,(F187-A187)/365,'MVA - total'!$L$63,'MVA - total'!$L$63-'MVA - total'!$L$62,'MVA - total'!$L$61)</f>
        <v>14.699980228771413</v>
      </c>
      <c r="J187" s="237">
        <f t="shared" ca="1" si="21"/>
        <v>-24.162371703093729</v>
      </c>
      <c r="K187" s="237">
        <f t="shared" ca="1" si="27"/>
        <v>-10.315245696622465</v>
      </c>
      <c r="L187" s="237">
        <f t="shared" ca="1" si="22"/>
        <v>-1.0438590188184216</v>
      </c>
      <c r="N187" s="239">
        <f t="shared" ca="1" si="23"/>
        <v>226.61632338461322</v>
      </c>
      <c r="O187" s="239">
        <f t="shared" ca="1" si="28"/>
        <v>1.7979994464511811E-3</v>
      </c>
      <c r="P187" s="239">
        <f ca="1">MAX($N$20:N187)</f>
        <v>231.80753957389385</v>
      </c>
      <c r="Q187" s="239">
        <f t="shared" ca="1" si="29"/>
        <v>-2.2394509681708637E-2</v>
      </c>
      <c r="T187" s="237">
        <f t="shared" ca="1" si="24"/>
        <v>18.865705323114767</v>
      </c>
      <c r="U187" s="239">
        <f t="shared" ca="1" si="25"/>
        <v>17.821846304296347</v>
      </c>
    </row>
    <row r="188" spans="1:21">
      <c r="A188" s="236"/>
      <c r="B188" s="244"/>
      <c r="C188" s="244"/>
      <c r="D188" s="237"/>
      <c r="E188" s="238"/>
      <c r="F188" s="238"/>
      <c r="G188" s="237"/>
      <c r="H188" s="240"/>
      <c r="J188" s="237"/>
      <c r="K188" s="237"/>
      <c r="L188" s="237"/>
      <c r="N188" s="239"/>
      <c r="O188" s="239"/>
      <c r="P188" s="239"/>
      <c r="Q188" s="239"/>
      <c r="T188" s="237"/>
      <c r="U188" s="239"/>
    </row>
    <row r="189" spans="1:21">
      <c r="A189" s="236"/>
      <c r="B189" s="244"/>
      <c r="C189" s="244"/>
      <c r="D189" s="237"/>
      <c r="E189" s="238"/>
      <c r="F189" s="238"/>
      <c r="G189" s="237"/>
      <c r="H189" s="240"/>
      <c r="J189" s="237"/>
      <c r="K189" s="237"/>
      <c r="L189" s="237"/>
      <c r="N189" s="239"/>
      <c r="O189" s="239"/>
      <c r="P189" s="239"/>
      <c r="Q189" s="239"/>
      <c r="T189" s="237"/>
      <c r="U189" s="239"/>
    </row>
    <row r="190" spans="1:21">
      <c r="A190" s="236"/>
      <c r="B190" s="244"/>
      <c r="C190" s="244"/>
      <c r="D190" s="237"/>
      <c r="E190" s="238"/>
      <c r="F190" s="238"/>
      <c r="G190" s="237"/>
      <c r="H190" s="240"/>
      <c r="J190" s="237"/>
      <c r="K190" s="237"/>
      <c r="L190" s="237"/>
      <c r="N190" s="239"/>
      <c r="O190" s="239"/>
      <c r="P190" s="239"/>
      <c r="Q190" s="239"/>
      <c r="T190" s="237"/>
      <c r="U190" s="239"/>
    </row>
    <row r="191" spans="1:21">
      <c r="A191" s="236"/>
      <c r="B191" s="244"/>
      <c r="C191" s="244"/>
      <c r="D191" s="237"/>
      <c r="E191" s="238"/>
      <c r="F191" s="238"/>
      <c r="G191" s="237"/>
      <c r="H191" s="240"/>
      <c r="J191" s="237"/>
      <c r="K191" s="237"/>
      <c r="L191" s="237"/>
      <c r="N191" s="239"/>
      <c r="O191" s="239"/>
      <c r="P191" s="239"/>
      <c r="Q191" s="239"/>
      <c r="T191" s="237"/>
      <c r="U191" s="239"/>
    </row>
    <row r="192" spans="1:21">
      <c r="A192" s="236"/>
      <c r="B192" s="244"/>
      <c r="C192" s="244"/>
      <c r="D192" s="237"/>
      <c r="E192" s="238"/>
      <c r="F192" s="238"/>
      <c r="G192" s="237"/>
      <c r="H192" s="240"/>
      <c r="J192" s="237"/>
      <c r="K192" s="237"/>
      <c r="L192" s="237"/>
      <c r="N192" s="239"/>
      <c r="O192" s="239"/>
      <c r="P192" s="239"/>
      <c r="Q192" s="239"/>
      <c r="T192" s="237"/>
      <c r="U192" s="239"/>
    </row>
    <row r="193" spans="1:21">
      <c r="A193" s="236"/>
      <c r="B193" s="244"/>
      <c r="C193" s="244"/>
      <c r="D193" s="237"/>
      <c r="E193" s="238"/>
      <c r="F193" s="238"/>
      <c r="G193" s="237"/>
      <c r="H193" s="240"/>
      <c r="J193" s="237"/>
      <c r="K193" s="237"/>
      <c r="L193" s="237"/>
      <c r="N193" s="239"/>
      <c r="O193" s="239"/>
      <c r="P193" s="239"/>
      <c r="Q193" s="239"/>
      <c r="T193" s="237"/>
      <c r="U193" s="239"/>
    </row>
    <row r="194" spans="1:21">
      <c r="A194" s="236"/>
      <c r="B194" s="244"/>
      <c r="C194" s="244"/>
      <c r="D194" s="237"/>
      <c r="E194" s="238"/>
      <c r="F194" s="238"/>
      <c r="G194" s="237"/>
      <c r="H194" s="240"/>
      <c r="J194" s="237"/>
      <c r="K194" s="237"/>
      <c r="L194" s="237"/>
      <c r="N194" s="239"/>
      <c r="O194" s="239"/>
      <c r="P194" s="239"/>
      <c r="Q194" s="239"/>
      <c r="T194" s="237"/>
      <c r="U194" s="239"/>
    </row>
    <row r="195" spans="1:21">
      <c r="A195" s="236"/>
      <c r="B195" s="244"/>
      <c r="C195" s="244"/>
      <c r="D195" s="237"/>
      <c r="E195" s="238"/>
      <c r="F195" s="238"/>
      <c r="G195" s="237"/>
      <c r="H195" s="240"/>
      <c r="J195" s="237"/>
      <c r="K195" s="237"/>
      <c r="L195" s="237"/>
      <c r="N195" s="239"/>
      <c r="O195" s="239"/>
      <c r="P195" s="239"/>
      <c r="Q195" s="239"/>
      <c r="T195" s="237"/>
      <c r="U195" s="239"/>
    </row>
    <row r="196" spans="1:21">
      <c r="A196" s="236"/>
      <c r="B196" s="244"/>
      <c r="C196" s="244"/>
      <c r="D196" s="237"/>
      <c r="E196" s="238"/>
      <c r="F196" s="238"/>
      <c r="G196" s="237"/>
      <c r="H196" s="240"/>
      <c r="J196" s="237"/>
      <c r="K196" s="237"/>
      <c r="L196" s="237"/>
      <c r="N196" s="239"/>
      <c r="O196" s="239"/>
      <c r="P196" s="239"/>
      <c r="Q196" s="239"/>
      <c r="T196" s="237"/>
      <c r="U196" s="239"/>
    </row>
    <row r="197" spans="1:21">
      <c r="A197" s="236"/>
      <c r="B197" s="244"/>
      <c r="C197" s="244"/>
      <c r="D197" s="237"/>
      <c r="E197" s="238"/>
      <c r="F197" s="238"/>
      <c r="G197" s="237"/>
      <c r="H197" s="240"/>
      <c r="J197" s="237"/>
      <c r="K197" s="237"/>
      <c r="L197" s="237"/>
      <c r="N197" s="239"/>
      <c r="O197" s="239"/>
      <c r="P197" s="239"/>
      <c r="Q197" s="239"/>
      <c r="T197" s="237"/>
      <c r="U197" s="239"/>
    </row>
    <row r="198" spans="1:21">
      <c r="A198" s="236"/>
      <c r="B198" s="244"/>
      <c r="C198" s="244"/>
      <c r="D198" s="237"/>
      <c r="E198" s="238"/>
      <c r="F198" s="238"/>
      <c r="G198" s="237"/>
      <c r="H198" s="240"/>
      <c r="J198" s="237"/>
      <c r="K198" s="237"/>
      <c r="L198" s="237"/>
      <c r="N198" s="239"/>
      <c r="O198" s="239"/>
      <c r="P198" s="239"/>
      <c r="Q198" s="239"/>
      <c r="T198" s="237"/>
      <c r="U198" s="239"/>
    </row>
    <row r="199" spans="1:21">
      <c r="A199" s="236"/>
      <c r="B199" s="244"/>
      <c r="C199" s="244"/>
      <c r="D199" s="237"/>
      <c r="E199" s="238"/>
      <c r="F199" s="238"/>
      <c r="G199" s="237"/>
      <c r="H199" s="240"/>
      <c r="J199" s="237"/>
      <c r="K199" s="237"/>
      <c r="L199" s="237"/>
      <c r="N199" s="239"/>
      <c r="O199" s="239"/>
      <c r="P199" s="239"/>
      <c r="Q199" s="239"/>
      <c r="T199" s="237"/>
      <c r="U199" s="239"/>
    </row>
    <row r="200" spans="1:21">
      <c r="A200" s="236"/>
      <c r="B200" s="244"/>
      <c r="C200" s="244"/>
      <c r="D200" s="237"/>
      <c r="E200" s="238"/>
      <c r="F200" s="238"/>
      <c r="G200" s="237"/>
      <c r="H200" s="240"/>
      <c r="J200" s="237"/>
      <c r="K200" s="237"/>
      <c r="L200" s="237"/>
    </row>
    <row r="201" spans="1:21">
      <c r="A201" s="236"/>
      <c r="B201" s="244"/>
      <c r="C201" s="244"/>
      <c r="D201" s="237"/>
      <c r="E201" s="238"/>
      <c r="F201" s="238"/>
      <c r="G201" s="237"/>
      <c r="H201" s="240"/>
      <c r="J201" s="237"/>
      <c r="K201" s="237"/>
      <c r="L201" s="237"/>
    </row>
    <row r="202" spans="1:21">
      <c r="A202" s="236"/>
      <c r="B202" s="244"/>
      <c r="C202" s="244"/>
      <c r="D202" s="237"/>
      <c r="E202" s="238"/>
      <c r="F202" s="238"/>
      <c r="G202" s="237"/>
      <c r="H202" s="240"/>
      <c r="J202" s="237"/>
      <c r="K202" s="237"/>
      <c r="L202" s="237"/>
    </row>
    <row r="203" spans="1:21">
      <c r="A203" s="236"/>
      <c r="B203" s="244"/>
      <c r="C203" s="244"/>
      <c r="D203" s="237"/>
      <c r="E203" s="238"/>
      <c r="F203" s="238"/>
      <c r="G203" s="237"/>
      <c r="H203" s="240"/>
      <c r="J203" s="237"/>
      <c r="K203" s="237"/>
      <c r="L203" s="237"/>
    </row>
    <row r="204" spans="1:21">
      <c r="A204" s="236"/>
      <c r="B204" s="244"/>
      <c r="C204" s="244"/>
      <c r="D204" s="237"/>
      <c r="E204" s="238"/>
      <c r="F204" s="238"/>
      <c r="G204" s="237"/>
      <c r="H204" s="240"/>
      <c r="J204" s="237"/>
      <c r="K204" s="237"/>
      <c r="L204" s="237"/>
    </row>
    <row r="205" spans="1:21">
      <c r="A205" s="236"/>
      <c r="B205" s="244"/>
      <c r="C205" s="244"/>
      <c r="D205" s="237"/>
      <c r="E205" s="238"/>
      <c r="F205" s="238"/>
      <c r="G205" s="237"/>
      <c r="H205" s="240"/>
      <c r="J205" s="237"/>
      <c r="K205" s="237"/>
      <c r="L205" s="237"/>
    </row>
    <row r="206" spans="1:21">
      <c r="A206" s="236"/>
      <c r="B206" s="244"/>
      <c r="C206" s="244"/>
      <c r="D206" s="237"/>
      <c r="E206" s="238"/>
      <c r="F206" s="238"/>
      <c r="G206" s="237"/>
      <c r="H206" s="240"/>
      <c r="J206" s="237"/>
      <c r="K206" s="237"/>
      <c r="L206" s="237"/>
    </row>
    <row r="207" spans="1:21">
      <c r="A207" s="236"/>
      <c r="B207" s="244"/>
      <c r="C207" s="244"/>
      <c r="D207" s="237"/>
      <c r="E207" s="238"/>
      <c r="F207" s="238"/>
      <c r="G207" s="237"/>
      <c r="H207" s="240"/>
      <c r="J207" s="237"/>
      <c r="K207" s="237"/>
      <c r="L207" s="237"/>
    </row>
    <row r="208" spans="1:21">
      <c r="A208" s="236"/>
      <c r="B208" s="244"/>
      <c r="C208" s="244"/>
      <c r="D208" s="237"/>
      <c r="E208" s="238"/>
      <c r="F208" s="238"/>
      <c r="G208" s="237"/>
      <c r="H208" s="240"/>
      <c r="J208" s="237"/>
      <c r="K208" s="237"/>
      <c r="L208" s="237"/>
    </row>
    <row r="209" spans="1:12">
      <c r="A209" s="236"/>
      <c r="B209" s="244"/>
      <c r="C209" s="244"/>
      <c r="D209" s="237"/>
      <c r="E209" s="238"/>
      <c r="F209" s="238"/>
      <c r="G209" s="237"/>
      <c r="H209" s="240"/>
      <c r="J209" s="237"/>
      <c r="K209" s="237"/>
      <c r="L209" s="237"/>
    </row>
    <row r="210" spans="1:12">
      <c r="A210" s="236"/>
      <c r="B210" s="244"/>
      <c r="C210" s="244"/>
      <c r="D210" s="237"/>
      <c r="E210" s="238"/>
      <c r="F210" s="238"/>
      <c r="G210" s="237"/>
      <c r="H210" s="240"/>
      <c r="J210" s="237"/>
      <c r="K210" s="237"/>
      <c r="L210" s="237"/>
    </row>
    <row r="211" spans="1:12">
      <c r="A211" s="236"/>
      <c r="B211" s="244"/>
      <c r="C211" s="244"/>
      <c r="D211" s="237"/>
      <c r="E211" s="238"/>
      <c r="F211" s="238"/>
      <c r="G211" s="237"/>
      <c r="H211" s="240"/>
      <c r="J211" s="237"/>
      <c r="K211" s="237"/>
      <c r="L211" s="237"/>
    </row>
    <row r="212" spans="1:12">
      <c r="A212" s="236"/>
      <c r="B212" s="244"/>
      <c r="C212" s="244"/>
      <c r="D212" s="237"/>
      <c r="E212" s="238"/>
      <c r="F212" s="238"/>
      <c r="G212" s="237"/>
      <c r="H212" s="240"/>
      <c r="J212" s="237"/>
      <c r="K212" s="237"/>
      <c r="L212" s="237"/>
    </row>
    <row r="213" spans="1:12">
      <c r="A213" s="236"/>
      <c r="B213" s="244"/>
      <c r="C213" s="244"/>
      <c r="D213" s="237"/>
      <c r="E213" s="238"/>
      <c r="F213" s="238"/>
      <c r="G213" s="237"/>
      <c r="H213" s="240"/>
      <c r="J213" s="237"/>
      <c r="K213" s="237"/>
      <c r="L213" s="237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AK4194"/>
  <sheetViews>
    <sheetView topLeftCell="J1" workbookViewId="0">
      <selection activeCell="AI2" sqref="AI2"/>
    </sheetView>
  </sheetViews>
  <sheetFormatPr defaultRowHeight="12.75"/>
  <cols>
    <col min="1" max="1" width="10.42578125" bestFit="1" customWidth="1"/>
    <col min="2" max="2" width="20.140625" bestFit="1" customWidth="1"/>
    <col min="3" max="3" width="13.42578125" bestFit="1" customWidth="1"/>
    <col min="4" max="4" width="13.85546875" bestFit="1" customWidth="1"/>
    <col min="5" max="5" width="23.28515625" bestFit="1" customWidth="1"/>
    <col min="6" max="6" width="17.42578125" bestFit="1" customWidth="1"/>
    <col min="8" max="8" width="10.28515625" bestFit="1" customWidth="1"/>
    <col min="9" max="9" width="10.28515625" customWidth="1"/>
    <col min="23" max="23" width="10.28515625" bestFit="1" customWidth="1"/>
  </cols>
  <sheetData>
    <row r="1" spans="1:37">
      <c r="B1" t="s">
        <v>363</v>
      </c>
      <c r="C1" t="s">
        <v>364</v>
      </c>
      <c r="D1" t="s">
        <v>365</v>
      </c>
      <c r="E1" t="s">
        <v>14</v>
      </c>
      <c r="F1" t="s">
        <v>366</v>
      </c>
      <c r="I1" s="199" t="s">
        <v>340</v>
      </c>
      <c r="J1" s="264">
        <v>0.9</v>
      </c>
      <c r="N1" s="199" t="s">
        <v>340</v>
      </c>
      <c r="O1" s="264">
        <v>0.9</v>
      </c>
      <c r="T1" s="220" t="s">
        <v>369</v>
      </c>
      <c r="U1" s="220" t="s">
        <v>368</v>
      </c>
      <c r="V1" s="220" t="s">
        <v>368</v>
      </c>
      <c r="W1" s="222">
        <f>MIN(W5:W4194)</f>
        <v>-0.58540514466550209</v>
      </c>
      <c r="X1" s="222">
        <f>MIN(X5:X4194)</f>
        <v>-0.53524827556128785</v>
      </c>
      <c r="Y1" s="222">
        <f>MIN(Y5:Y4194)</f>
        <v>-0.51274007003778876</v>
      </c>
      <c r="AA1">
        <v>2</v>
      </c>
      <c r="AB1">
        <v>3</v>
      </c>
      <c r="AC1">
        <v>4</v>
      </c>
      <c r="AD1">
        <v>5</v>
      </c>
      <c r="AE1">
        <v>6</v>
      </c>
      <c r="AF1">
        <v>7</v>
      </c>
      <c r="AG1">
        <v>8</v>
      </c>
      <c r="AH1">
        <v>9</v>
      </c>
      <c r="AI1">
        <v>10</v>
      </c>
      <c r="AJ1">
        <v>11</v>
      </c>
      <c r="AK1">
        <v>12</v>
      </c>
    </row>
    <row r="2" spans="1:37">
      <c r="A2" s="147"/>
      <c r="B2" s="222">
        <f>STDEV(B4:B4194)*SQRT(260)</f>
        <v>0.20930867708536835</v>
      </c>
      <c r="C2" s="222">
        <f t="shared" ref="C2:F2" si="0">STDEV(C4:C4194)*SQRT(260)</f>
        <v>0.21326202562664925</v>
      </c>
      <c r="D2" s="222">
        <f t="shared" si="0"/>
        <v>0.2166585350890757</v>
      </c>
      <c r="E2" s="222">
        <f t="shared" si="0"/>
        <v>0.21346682657363797</v>
      </c>
      <c r="F2" s="222">
        <f t="shared" si="0"/>
        <v>0.17485513913223408</v>
      </c>
      <c r="M2" s="222">
        <f t="shared" ref="M2" si="1">STDEV(M4:M4194)*SQRT(260)</f>
        <v>0.19514763932653945</v>
      </c>
      <c r="N2" s="199" t="s">
        <v>370</v>
      </c>
      <c r="O2" s="199">
        <v>11</v>
      </c>
      <c r="P2">
        <v>5</v>
      </c>
      <c r="R2" s="222">
        <f>STDEV(R4:R4194)*SQRT(260)</f>
        <v>0.18900540270049845</v>
      </c>
      <c r="W2" s="219">
        <f ca="1">OFFSET($A$3,MATCH(W1,W5:W4194,0),0)</f>
        <v>39878</v>
      </c>
      <c r="X2" s="219">
        <f ca="1">OFFSET($A$3,MATCH(X1,X5:X4194,0),0)</f>
        <v>39863</v>
      </c>
      <c r="Y2" s="219">
        <f ca="1">OFFSET($A$3,MATCH(Y1,Y5:Y4194,0),0)</f>
        <v>37645</v>
      </c>
      <c r="AA2">
        <v>-0.562785100864585</v>
      </c>
      <c r="AB2" s="265">
        <v>-0.58540514466550209</v>
      </c>
      <c r="AC2" s="265">
        <v>-0.53756060950066453</v>
      </c>
      <c r="AD2" s="265">
        <v>-0.50408570568762345</v>
      </c>
      <c r="AE2" s="265">
        <v>-0.48191868556769696</v>
      </c>
      <c r="AF2" s="265">
        <v>-0.48021538613070852</v>
      </c>
      <c r="AG2" s="265">
        <v>-0.49823336409166896</v>
      </c>
      <c r="AH2" s="265">
        <v>-0.48636433301291981</v>
      </c>
      <c r="AI2" s="265">
        <v>-0.54306872622577518</v>
      </c>
      <c r="AJ2" s="265">
        <v>-0.51274007003778876</v>
      </c>
      <c r="AK2" s="265">
        <v>-0.54406601125777532</v>
      </c>
    </row>
    <row r="3" spans="1:37">
      <c r="A3" s="147"/>
      <c r="B3" s="222"/>
      <c r="H3" s="220" t="s">
        <v>367</v>
      </c>
      <c r="I3" s="220"/>
      <c r="J3" s="220" t="s">
        <v>337</v>
      </c>
      <c r="K3" s="220" t="s">
        <v>368</v>
      </c>
      <c r="O3" s="220" t="s">
        <v>337</v>
      </c>
      <c r="P3" s="220" t="s">
        <v>368</v>
      </c>
      <c r="W3" s="219">
        <f ca="1">OFFSET($A$4,MATCH(OFFSET($T$4,MATCH(W1,W5:W4194,0),0),T5:T4194,0),0)</f>
        <v>39279</v>
      </c>
      <c r="X3" s="219">
        <f ca="1">OFFSET($A$4,MATCH(OFFSET($U$4,MATCH(X1,X5:X4194,0),0),U5:U4194,0),0)</f>
        <v>39279</v>
      </c>
      <c r="Y3" s="219">
        <f ca="1">OFFSET($A$4,MATCH(OFFSET($V$4,MATCH(Y1,Y5:Y4194,0),0),V5:V4194,0),0)</f>
        <v>36773</v>
      </c>
      <c r="AA3" s="222">
        <v>0.19635868430524628</v>
      </c>
      <c r="AB3" s="265">
        <v>0.20647007278248572</v>
      </c>
      <c r="AC3" s="265">
        <v>0.19697763643352934</v>
      </c>
      <c r="AD3" s="265">
        <v>0.1752936189113391</v>
      </c>
      <c r="AE3" s="265">
        <v>0.16470392816064452</v>
      </c>
      <c r="AF3" s="265">
        <v>0.1653707161449513</v>
      </c>
      <c r="AG3" s="265">
        <v>0.17501289690409952</v>
      </c>
      <c r="AH3" s="265">
        <v>0.17679354270299596</v>
      </c>
      <c r="AI3" s="265">
        <v>0.19011677836662949</v>
      </c>
      <c r="AJ3" s="265">
        <v>0.18900540270049845</v>
      </c>
      <c r="AK3" s="265">
        <v>0.19408796097184713</v>
      </c>
    </row>
    <row r="4" spans="1:37">
      <c r="A4" s="147">
        <v>35431</v>
      </c>
      <c r="B4" s="243">
        <v>0</v>
      </c>
      <c r="C4" s="243">
        <v>0</v>
      </c>
      <c r="D4" s="243">
        <v>0</v>
      </c>
      <c r="E4" s="243">
        <v>0</v>
      </c>
      <c r="F4" s="243">
        <v>0</v>
      </c>
      <c r="H4" s="237">
        <v>100</v>
      </c>
      <c r="I4" s="237"/>
      <c r="J4" s="239">
        <f>J1*H4</f>
        <v>90</v>
      </c>
      <c r="K4" s="239">
        <f>MAX(H4:J4)</f>
        <v>100</v>
      </c>
      <c r="L4" s="239" t="b">
        <f>J4=K4</f>
        <v>0</v>
      </c>
      <c r="O4" s="239">
        <f>O1*H4</f>
        <v>90</v>
      </c>
      <c r="P4" s="239">
        <f>MAX(H4,O4)</f>
        <v>100</v>
      </c>
      <c r="Q4" s="239">
        <f>P4-H4</f>
        <v>0</v>
      </c>
    </row>
    <row r="5" spans="1:37">
      <c r="A5" s="147">
        <v>35432</v>
      </c>
      <c r="B5" s="243">
        <v>-6.9241257373159337E-3</v>
      </c>
      <c r="C5" s="243">
        <v>2.3597891921656178E-4</v>
      </c>
      <c r="D5" s="243">
        <v>4.1594221157348343E-4</v>
      </c>
      <c r="E5" s="243">
        <v>-2.2601414278566878E-4</v>
      </c>
      <c r="F5" s="243">
        <v>-1.0045276708333439E-2</v>
      </c>
      <c r="H5" s="239">
        <f>(1+C5)*H4</f>
        <v>100.02359789192165</v>
      </c>
      <c r="I5" s="239"/>
      <c r="J5" s="239">
        <f>IF(NOT(YEAR(A5)=YEAR(A4)),$J$1*H5,J4)</f>
        <v>90</v>
      </c>
      <c r="K5" s="239">
        <f t="shared" ref="K5:K68" si="2">MAX(H5:J5)</f>
        <v>100.02359789192165</v>
      </c>
      <c r="L5" s="239" t="b">
        <f t="shared" ref="L5:L68" si="3">J5=K5</f>
        <v>0</v>
      </c>
      <c r="M5" s="239">
        <f>(K5-K4)/K4</f>
        <v>2.3597891921653513E-4</v>
      </c>
      <c r="O5" s="239">
        <f>IF(AND(MONTH(A5)=$O$2,MONTH(A4)=$O$2-1),$O$1*H5,O4)</f>
        <v>90</v>
      </c>
      <c r="P5" s="239">
        <f>MAX(H5,O5)</f>
        <v>100.02359789192165</v>
      </c>
      <c r="Q5" s="239">
        <f t="shared" ref="Q5:Q68" si="4">P5-H5</f>
        <v>0</v>
      </c>
      <c r="R5" s="239">
        <f>(P5-P4)/P4</f>
        <v>2.3597891921653513E-4</v>
      </c>
      <c r="T5" s="239">
        <f>MAX($H$4:H5)</f>
        <v>100.02359789192165</v>
      </c>
      <c r="U5" s="239">
        <f>MAX($K$4:K5)</f>
        <v>100.02359789192165</v>
      </c>
      <c r="V5" s="239">
        <f>MAX($P$4:P5)</f>
        <v>100.02359789192165</v>
      </c>
      <c r="W5" s="239">
        <f>(H5-T5)/T5</f>
        <v>0</v>
      </c>
      <c r="X5" s="239">
        <f>(K5-U5)/U5</f>
        <v>0</v>
      </c>
      <c r="Y5" s="239">
        <f>(P5-V5)/V5</f>
        <v>0</v>
      </c>
      <c r="AA5" t="s">
        <v>371</v>
      </c>
    </row>
    <row r="6" spans="1:37">
      <c r="A6" s="147">
        <v>35433</v>
      </c>
      <c r="B6" s="243">
        <v>1.4859220650686122E-2</v>
      </c>
      <c r="C6" s="243">
        <v>1.0813389520553329E-2</v>
      </c>
      <c r="D6" s="243">
        <v>8.722302278336036E-3</v>
      </c>
      <c r="E6" s="243">
        <v>1.5908964169988105E-2</v>
      </c>
      <c r="F6" s="243">
        <v>1.3283600000799423E-2</v>
      </c>
      <c r="H6" s="239">
        <f t="shared" ref="H6:H69" si="5">(1+C6)*H5</f>
        <v>101.1051920171742</v>
      </c>
      <c r="I6" s="239"/>
      <c r="J6" s="239">
        <f t="shared" ref="J6:J69" si="6">IF(NOT(YEAR(A6)=YEAR(A5)),$J$1*H6,J5)</f>
        <v>90</v>
      </c>
      <c r="K6" s="239">
        <f t="shared" si="2"/>
        <v>101.1051920171742</v>
      </c>
      <c r="L6" s="239" t="b">
        <f t="shared" si="3"/>
        <v>0</v>
      </c>
      <c r="M6" s="239">
        <f t="shared" ref="M6:M69" si="7">(K6-K5)/K5</f>
        <v>1.0813389520553378E-2</v>
      </c>
      <c r="O6" s="239">
        <f t="shared" ref="O6:O69" si="8">IF(AND(MONTH(A6)=$O$2,MONTH(A5)=$O$2-1),$O$1*H6,O5)</f>
        <v>90</v>
      </c>
      <c r="P6" s="239">
        <f t="shared" ref="P6:P68" si="9">MAX(H6,O6)</f>
        <v>101.1051920171742</v>
      </c>
      <c r="Q6" s="239">
        <f t="shared" si="4"/>
        <v>0</v>
      </c>
      <c r="R6" s="239">
        <f t="shared" ref="R6:R69" si="10">(P6-P5)/P5</f>
        <v>1.0813389520553378E-2</v>
      </c>
      <c r="T6" s="239">
        <f>MAX($H$4:H6)</f>
        <v>101.1051920171742</v>
      </c>
      <c r="U6" s="239">
        <f>MAX($K$4:K6)</f>
        <v>101.1051920171742</v>
      </c>
      <c r="V6" s="239">
        <f>MAX($K$4:L6)</f>
        <v>101.1051920171742</v>
      </c>
      <c r="W6" s="239">
        <f t="shared" ref="W6:W69" si="11">(H6-T6)/T6</f>
        <v>0</v>
      </c>
      <c r="X6" s="239">
        <f t="shared" ref="X6:X69" si="12">(K6-U6)/U6</f>
        <v>0</v>
      </c>
      <c r="Y6" s="239">
        <f t="shared" ref="Y6:Y69" si="13">(P6-V6)/V6</f>
        <v>0</v>
      </c>
      <c r="AA6" s="222">
        <f>AVERAGE(AA2:AK2)</f>
        <v>-0.52149483064024615</v>
      </c>
    </row>
    <row r="7" spans="1:37">
      <c r="A7" s="147">
        <v>35436</v>
      </c>
      <c r="B7" s="243">
        <v>-1.0004028111987306E-4</v>
      </c>
      <c r="C7" s="243">
        <v>4.8737615851710547E-3</v>
      </c>
      <c r="D7" s="243">
        <v>1.3749618154377696E-2</v>
      </c>
      <c r="E7" s="243">
        <v>1.2182087130775621E-2</v>
      </c>
      <c r="F7" s="243">
        <v>6.9131643284094935E-3</v>
      </c>
      <c r="H7" s="239">
        <f t="shared" si="5"/>
        <v>101.59795461808885</v>
      </c>
      <c r="I7" s="239"/>
      <c r="J7" s="239">
        <f t="shared" si="6"/>
        <v>90</v>
      </c>
      <c r="K7" s="239">
        <f t="shared" si="2"/>
        <v>101.59795461808885</v>
      </c>
      <c r="L7" s="239" t="b">
        <f t="shared" si="3"/>
        <v>0</v>
      </c>
      <c r="M7" s="239">
        <f t="shared" si="7"/>
        <v>4.8737615851710374E-3</v>
      </c>
      <c r="O7" s="239">
        <f t="shared" si="8"/>
        <v>90</v>
      </c>
      <c r="P7" s="239">
        <f t="shared" si="9"/>
        <v>101.59795461808885</v>
      </c>
      <c r="Q7" s="239">
        <f t="shared" si="4"/>
        <v>0</v>
      </c>
      <c r="R7" s="239">
        <f t="shared" si="10"/>
        <v>4.8737615851710374E-3</v>
      </c>
      <c r="T7" s="239">
        <f>MAX($H$4:H7)</f>
        <v>101.59795461808885</v>
      </c>
      <c r="U7" s="239">
        <f>MAX($K$4:K7)</f>
        <v>101.59795461808885</v>
      </c>
      <c r="V7" s="239">
        <f>MAX($K$4:L7)</f>
        <v>101.59795461808885</v>
      </c>
      <c r="W7" s="239">
        <f t="shared" si="11"/>
        <v>0</v>
      </c>
      <c r="X7" s="239">
        <f t="shared" si="12"/>
        <v>0</v>
      </c>
      <c r="Y7" s="239">
        <f t="shared" si="13"/>
        <v>0</v>
      </c>
      <c r="AA7" s="222">
        <f>AVERAGE(AA3:AK3)</f>
        <v>0.1845628398531152</v>
      </c>
    </row>
    <row r="8" spans="1:37">
      <c r="A8" s="147">
        <v>35437</v>
      </c>
      <c r="B8" s="243">
        <v>7.5733431572559962E-3</v>
      </c>
      <c r="C8" s="243">
        <v>-2.470710129911402E-3</v>
      </c>
      <c r="D8" s="243">
        <v>-1.298696637977037E-2</v>
      </c>
      <c r="E8" s="243">
        <v>8.3951710905336707E-3</v>
      </c>
      <c r="F8" s="243">
        <v>3.5033764551251068E-3</v>
      </c>
      <c r="H8" s="239">
        <f t="shared" si="5"/>
        <v>101.34693552243566</v>
      </c>
      <c r="I8" s="239"/>
      <c r="J8" s="239">
        <f t="shared" si="6"/>
        <v>90</v>
      </c>
      <c r="K8" s="239">
        <f t="shared" si="2"/>
        <v>101.34693552243566</v>
      </c>
      <c r="L8" s="239" t="b">
        <f t="shared" si="3"/>
        <v>0</v>
      </c>
      <c r="M8" s="239">
        <f t="shared" si="7"/>
        <v>-2.4707101299114064E-3</v>
      </c>
      <c r="O8" s="239">
        <f t="shared" si="8"/>
        <v>90</v>
      </c>
      <c r="P8" s="239">
        <f t="shared" si="9"/>
        <v>101.34693552243566</v>
      </c>
      <c r="Q8" s="239">
        <f t="shared" si="4"/>
        <v>0</v>
      </c>
      <c r="R8" s="239">
        <f t="shared" si="10"/>
        <v>-2.4707101299114064E-3</v>
      </c>
      <c r="T8" s="239">
        <f>MAX($H$4:H8)</f>
        <v>101.59795461808885</v>
      </c>
      <c r="U8" s="239">
        <f>MAX($K$4:K8)</f>
        <v>101.59795461808885</v>
      </c>
      <c r="V8" s="239">
        <f>MAX($K$4:L8)</f>
        <v>101.59795461808885</v>
      </c>
      <c r="W8" s="239">
        <f t="shared" si="11"/>
        <v>-2.4707101299114064E-3</v>
      </c>
      <c r="X8" s="239">
        <f t="shared" si="12"/>
        <v>-2.4707101299114064E-3</v>
      </c>
      <c r="Y8" s="239">
        <f t="shared" si="13"/>
        <v>-2.4707101299114064E-3</v>
      </c>
    </row>
    <row r="9" spans="1:37">
      <c r="A9" s="147">
        <v>35438</v>
      </c>
      <c r="B9" s="243">
        <v>-5.1444395270245913E-3</v>
      </c>
      <c r="C9" s="243">
        <v>6.1748195669606432E-3</v>
      </c>
      <c r="D9" s="243">
        <v>-3.0011313834918951E-3</v>
      </c>
      <c r="E9" s="243">
        <v>1.7367848428774479E-2</v>
      </c>
      <c r="F9" s="243">
        <v>8.1509040159477575E-3</v>
      </c>
      <c r="H9" s="239">
        <f t="shared" si="5"/>
        <v>101.97273456295109</v>
      </c>
      <c r="I9" s="239"/>
      <c r="J9" s="239">
        <f t="shared" si="6"/>
        <v>90</v>
      </c>
      <c r="K9" s="239">
        <f t="shared" si="2"/>
        <v>101.97273456295109</v>
      </c>
      <c r="L9" s="239" t="b">
        <f t="shared" si="3"/>
        <v>0</v>
      </c>
      <c r="M9" s="239">
        <f t="shared" si="7"/>
        <v>6.1748195669606163E-3</v>
      </c>
      <c r="O9" s="239">
        <f t="shared" si="8"/>
        <v>90</v>
      </c>
      <c r="P9" s="239">
        <f t="shared" si="9"/>
        <v>101.97273456295109</v>
      </c>
      <c r="Q9" s="239">
        <f t="shared" si="4"/>
        <v>0</v>
      </c>
      <c r="R9" s="239">
        <f t="shared" si="10"/>
        <v>6.1748195669606163E-3</v>
      </c>
      <c r="T9" s="239">
        <f>MAX($H$4:H9)</f>
        <v>101.97273456295109</v>
      </c>
      <c r="U9" s="239">
        <f>MAX($K$4:K9)</f>
        <v>101.97273456295109</v>
      </c>
      <c r="V9" s="239">
        <f>MAX($K$4:L9)</f>
        <v>101.97273456295109</v>
      </c>
      <c r="W9" s="239">
        <f t="shared" si="11"/>
        <v>0</v>
      </c>
      <c r="X9" s="239">
        <f t="shared" si="12"/>
        <v>0</v>
      </c>
      <c r="Y9" s="239">
        <f t="shared" si="13"/>
        <v>0</v>
      </c>
    </row>
    <row r="10" spans="1:37">
      <c r="A10" s="147">
        <v>35439</v>
      </c>
      <c r="B10" s="243">
        <v>8.2176134020073288E-3</v>
      </c>
      <c r="C10" s="243">
        <v>1.8478348196351302E-3</v>
      </c>
      <c r="D10" s="243">
        <v>-1.997115848471076E-2</v>
      </c>
      <c r="E10" s="243">
        <v>4.7559267402914607E-3</v>
      </c>
      <c r="F10" s="243">
        <v>4.2340383102785761E-3</v>
      </c>
      <c r="H10" s="239">
        <f t="shared" si="5"/>
        <v>102.16116333252992</v>
      </c>
      <c r="I10" s="239"/>
      <c r="J10" s="239">
        <f t="shared" si="6"/>
        <v>90</v>
      </c>
      <c r="K10" s="239">
        <f t="shared" si="2"/>
        <v>102.16116333252992</v>
      </c>
      <c r="L10" s="239" t="b">
        <f t="shared" si="3"/>
        <v>0</v>
      </c>
      <c r="M10" s="239">
        <f t="shared" si="7"/>
        <v>1.8478348196351571E-3</v>
      </c>
      <c r="O10" s="239">
        <f t="shared" si="8"/>
        <v>90</v>
      </c>
      <c r="P10" s="239">
        <f t="shared" si="9"/>
        <v>102.16116333252992</v>
      </c>
      <c r="Q10" s="239">
        <f t="shared" si="4"/>
        <v>0</v>
      </c>
      <c r="R10" s="239">
        <f t="shared" si="10"/>
        <v>1.8478348196351571E-3</v>
      </c>
      <c r="T10" s="239">
        <f>MAX($H$4:H10)</f>
        <v>102.16116333252992</v>
      </c>
      <c r="U10" s="239">
        <f>MAX($K$4:K10)</f>
        <v>102.16116333252992</v>
      </c>
      <c r="V10" s="239">
        <f>MAX($K$4:L10)</f>
        <v>102.16116333252992</v>
      </c>
      <c r="W10" s="239">
        <f t="shared" si="11"/>
        <v>0</v>
      </c>
      <c r="X10" s="239">
        <f t="shared" si="12"/>
        <v>0</v>
      </c>
      <c r="Y10" s="239">
        <f t="shared" si="13"/>
        <v>0</v>
      </c>
    </row>
    <row r="11" spans="1:37">
      <c r="A11" s="147">
        <v>35440</v>
      </c>
      <c r="B11" s="243">
        <v>5.7648431763348551E-3</v>
      </c>
      <c r="C11" s="243">
        <v>4.1142303969021743E-3</v>
      </c>
      <c r="D11" s="243">
        <v>-2.0392330233185096E-2</v>
      </c>
      <c r="E11" s="243">
        <v>7.6504879330623332E-3</v>
      </c>
      <c r="F11" s="243">
        <v>-7.9775002931303796E-4</v>
      </c>
      <c r="H11" s="239">
        <f t="shared" si="5"/>
        <v>102.58147789609551</v>
      </c>
      <c r="I11" s="239"/>
      <c r="J11" s="239">
        <f t="shared" si="6"/>
        <v>90</v>
      </c>
      <c r="K11" s="239">
        <f t="shared" si="2"/>
        <v>102.58147789609551</v>
      </c>
      <c r="L11" s="239" t="b">
        <f t="shared" si="3"/>
        <v>0</v>
      </c>
      <c r="M11" s="239">
        <f t="shared" si="7"/>
        <v>4.1142303969021795E-3</v>
      </c>
      <c r="O11" s="239">
        <f t="shared" si="8"/>
        <v>90</v>
      </c>
      <c r="P11" s="239">
        <f t="shared" si="9"/>
        <v>102.58147789609551</v>
      </c>
      <c r="Q11" s="239">
        <f t="shared" si="4"/>
        <v>0</v>
      </c>
      <c r="R11" s="239">
        <f t="shared" si="10"/>
        <v>4.1142303969021795E-3</v>
      </c>
      <c r="T11" s="239">
        <f>MAX($H$4:H11)</f>
        <v>102.58147789609551</v>
      </c>
      <c r="U11" s="239">
        <f>MAX($K$4:K11)</f>
        <v>102.58147789609551</v>
      </c>
      <c r="V11" s="239">
        <f>MAX($K$4:L11)</f>
        <v>102.58147789609551</v>
      </c>
      <c r="W11" s="239">
        <f t="shared" si="11"/>
        <v>0</v>
      </c>
      <c r="X11" s="239">
        <f t="shared" si="12"/>
        <v>0</v>
      </c>
      <c r="Y11" s="239">
        <f t="shared" si="13"/>
        <v>0</v>
      </c>
    </row>
    <row r="12" spans="1:37">
      <c r="A12" s="147">
        <v>35443</v>
      </c>
      <c r="B12" s="243">
        <v>-3.6830059586479003E-4</v>
      </c>
      <c r="C12" s="243">
        <v>2.3449502708823289E-3</v>
      </c>
      <c r="D12" s="243">
        <v>2.1582163581724156E-2</v>
      </c>
      <c r="E12" s="243">
        <v>5.1954502202216091E-3</v>
      </c>
      <c r="F12" s="243">
        <v>6.9081633569052503E-3</v>
      </c>
      <c r="H12" s="239">
        <f t="shared" si="5"/>
        <v>102.82202636047546</v>
      </c>
      <c r="I12" s="239"/>
      <c r="J12" s="239">
        <f t="shared" si="6"/>
        <v>90</v>
      </c>
      <c r="K12" s="239">
        <f t="shared" si="2"/>
        <v>102.82202636047546</v>
      </c>
      <c r="L12" s="239" t="b">
        <f t="shared" si="3"/>
        <v>0</v>
      </c>
      <c r="M12" s="239">
        <f t="shared" si="7"/>
        <v>2.3449502708822955E-3</v>
      </c>
      <c r="O12" s="239">
        <f t="shared" si="8"/>
        <v>90</v>
      </c>
      <c r="P12" s="239">
        <f t="shared" si="9"/>
        <v>102.82202636047546</v>
      </c>
      <c r="Q12" s="239">
        <f t="shared" si="4"/>
        <v>0</v>
      </c>
      <c r="R12" s="239">
        <f t="shared" si="10"/>
        <v>2.3449502708822955E-3</v>
      </c>
      <c r="T12" s="239">
        <f>MAX($H$4:H12)</f>
        <v>102.82202636047546</v>
      </c>
      <c r="U12" s="239">
        <f>MAX($K$4:K12)</f>
        <v>102.82202636047546</v>
      </c>
      <c r="V12" s="239">
        <f>MAX($K$4:L12)</f>
        <v>102.82202636047546</v>
      </c>
      <c r="W12" s="239">
        <f t="shared" si="11"/>
        <v>0</v>
      </c>
      <c r="X12" s="239">
        <f t="shared" si="12"/>
        <v>0</v>
      </c>
      <c r="Y12" s="239">
        <f t="shared" si="13"/>
        <v>0</v>
      </c>
    </row>
    <row r="13" spans="1:37">
      <c r="A13" s="147">
        <v>35444</v>
      </c>
      <c r="B13" s="243">
        <v>1.2554874183897224E-2</v>
      </c>
      <c r="C13" s="243">
        <v>3.5705591170980266E-3</v>
      </c>
      <c r="D13" s="243">
        <v>3.0064385105119662E-3</v>
      </c>
      <c r="E13" s="243">
        <v>1.0029321413817183E-2</v>
      </c>
      <c r="F13" s="243">
        <v>7.8414031461160327E-3</v>
      </c>
      <c r="H13" s="239">
        <f t="shared" si="5"/>
        <v>103.18915848413535</v>
      </c>
      <c r="I13" s="239"/>
      <c r="J13" s="239">
        <f t="shared" si="6"/>
        <v>90</v>
      </c>
      <c r="K13" s="239">
        <f t="shared" si="2"/>
        <v>103.18915848413535</v>
      </c>
      <c r="L13" s="239" t="b">
        <f t="shared" si="3"/>
        <v>0</v>
      </c>
      <c r="M13" s="239">
        <f t="shared" si="7"/>
        <v>3.5705591170979915E-3</v>
      </c>
      <c r="O13" s="239">
        <f t="shared" si="8"/>
        <v>90</v>
      </c>
      <c r="P13" s="239">
        <f t="shared" si="9"/>
        <v>103.18915848413535</v>
      </c>
      <c r="Q13" s="239">
        <f t="shared" si="4"/>
        <v>0</v>
      </c>
      <c r="R13" s="239">
        <f t="shared" si="10"/>
        <v>3.5705591170979915E-3</v>
      </c>
      <c r="T13" s="239">
        <f>MAX($H$4:H13)</f>
        <v>103.18915848413535</v>
      </c>
      <c r="U13" s="239">
        <f>MAX($K$4:K13)</f>
        <v>103.18915848413535</v>
      </c>
      <c r="V13" s="239">
        <f>MAX($K$4:L13)</f>
        <v>103.18915848413535</v>
      </c>
      <c r="W13" s="239">
        <f t="shared" si="11"/>
        <v>0</v>
      </c>
      <c r="X13" s="239">
        <f t="shared" si="12"/>
        <v>0</v>
      </c>
      <c r="Y13" s="239">
        <f t="shared" si="13"/>
        <v>0</v>
      </c>
    </row>
    <row r="14" spans="1:37">
      <c r="A14" s="147">
        <v>35445</v>
      </c>
      <c r="B14" s="243">
        <v>-2.0151201633734628E-3</v>
      </c>
      <c r="C14" s="243">
        <v>-2.6707672385886116E-3</v>
      </c>
      <c r="D14" s="243">
        <v>1.349213733359278E-3</v>
      </c>
      <c r="E14" s="243">
        <v>7.6528917392781892E-3</v>
      </c>
      <c r="F14" s="243">
        <v>2.464443274332373E-3</v>
      </c>
      <c r="H14" s="239">
        <f t="shared" si="5"/>
        <v>102.91356426027839</v>
      </c>
      <c r="I14" s="239"/>
      <c r="J14" s="239">
        <f t="shared" si="6"/>
        <v>90</v>
      </c>
      <c r="K14" s="239">
        <f t="shared" si="2"/>
        <v>102.91356426027839</v>
      </c>
      <c r="L14" s="239" t="b">
        <f t="shared" si="3"/>
        <v>0</v>
      </c>
      <c r="M14" s="239">
        <f t="shared" si="7"/>
        <v>-2.6707672385886038E-3</v>
      </c>
      <c r="O14" s="239">
        <f t="shared" si="8"/>
        <v>90</v>
      </c>
      <c r="P14" s="239">
        <f t="shared" si="9"/>
        <v>102.91356426027839</v>
      </c>
      <c r="Q14" s="239">
        <f t="shared" si="4"/>
        <v>0</v>
      </c>
      <c r="R14" s="239">
        <f t="shared" si="10"/>
        <v>-2.6707672385886038E-3</v>
      </c>
      <c r="T14" s="239">
        <f>MAX($H$4:H14)</f>
        <v>103.18915848413535</v>
      </c>
      <c r="U14" s="239">
        <f>MAX($K$4:K14)</f>
        <v>103.18915848413535</v>
      </c>
      <c r="V14" s="239">
        <f>MAX($K$4:L14)</f>
        <v>103.18915848413535</v>
      </c>
      <c r="W14" s="239">
        <f t="shared" si="11"/>
        <v>-2.6707672385886038E-3</v>
      </c>
      <c r="X14" s="239">
        <f t="shared" si="12"/>
        <v>-2.6707672385886038E-3</v>
      </c>
      <c r="Y14" s="239">
        <f t="shared" si="13"/>
        <v>-2.6707672385886038E-3</v>
      </c>
    </row>
    <row r="15" spans="1:37">
      <c r="A15" s="147">
        <v>35446</v>
      </c>
      <c r="B15" s="243">
        <v>3.2207646718704908E-3</v>
      </c>
      <c r="C15" s="243">
        <v>1.7836873682504084E-3</v>
      </c>
      <c r="D15" s="243">
        <v>7.8630394062428888E-3</v>
      </c>
      <c r="E15" s="243">
        <v>-5.1470874992054494E-4</v>
      </c>
      <c r="F15" s="243">
        <v>5.406022261153165E-3</v>
      </c>
      <c r="H15" s="239">
        <f t="shared" si="5"/>
        <v>103.09712988487108</v>
      </c>
      <c r="I15" s="239"/>
      <c r="J15" s="239">
        <f t="shared" si="6"/>
        <v>90</v>
      </c>
      <c r="K15" s="239">
        <f t="shared" si="2"/>
        <v>103.09712988487108</v>
      </c>
      <c r="L15" s="239" t="b">
        <f t="shared" si="3"/>
        <v>0</v>
      </c>
      <c r="M15" s="239">
        <f t="shared" si="7"/>
        <v>1.7836873682504394E-3</v>
      </c>
      <c r="O15" s="239">
        <f t="shared" si="8"/>
        <v>90</v>
      </c>
      <c r="P15" s="239">
        <f t="shared" si="9"/>
        <v>103.09712988487108</v>
      </c>
      <c r="Q15" s="239">
        <f t="shared" si="4"/>
        <v>0</v>
      </c>
      <c r="R15" s="239">
        <f t="shared" si="10"/>
        <v>1.7836873682504394E-3</v>
      </c>
      <c r="T15" s="239">
        <f>MAX($H$4:H15)</f>
        <v>103.18915848413535</v>
      </c>
      <c r="U15" s="239">
        <f>MAX($K$4:K15)</f>
        <v>103.18915848413535</v>
      </c>
      <c r="V15" s="239">
        <f>MAX($K$4:L15)</f>
        <v>103.18915848413535</v>
      </c>
      <c r="W15" s="239">
        <f t="shared" si="11"/>
        <v>-8.9184368412517222E-4</v>
      </c>
      <c r="X15" s="239">
        <f t="shared" si="12"/>
        <v>-8.9184368412517222E-4</v>
      </c>
      <c r="Y15" s="239">
        <f t="shared" si="13"/>
        <v>-8.9184368412517222E-4</v>
      </c>
    </row>
    <row r="16" spans="1:37">
      <c r="A16" s="147">
        <v>35447</v>
      </c>
      <c r="B16" s="243">
        <v>7.945977899465051E-3</v>
      </c>
      <c r="C16" s="243">
        <v>1.1646981627296604E-2</v>
      </c>
      <c r="D16" s="243">
        <v>5.6386847802154527E-3</v>
      </c>
      <c r="E16" s="243">
        <v>1.5517568167897178E-2</v>
      </c>
      <c r="F16" s="243">
        <v>8.5156911062800322E-3</v>
      </c>
      <c r="H16" s="239">
        <f t="shared" si="5"/>
        <v>104.29790026246718</v>
      </c>
      <c r="I16" s="239"/>
      <c r="J16" s="239">
        <f t="shared" si="6"/>
        <v>90</v>
      </c>
      <c r="K16" s="239">
        <f t="shared" si="2"/>
        <v>104.29790026246718</v>
      </c>
      <c r="L16" s="239" t="b">
        <f t="shared" si="3"/>
        <v>0</v>
      </c>
      <c r="M16" s="239">
        <f t="shared" si="7"/>
        <v>1.1646981627296559E-2</v>
      </c>
      <c r="O16" s="239">
        <f t="shared" si="8"/>
        <v>90</v>
      </c>
      <c r="P16" s="239">
        <f t="shared" si="9"/>
        <v>104.29790026246718</v>
      </c>
      <c r="Q16" s="239">
        <f t="shared" si="4"/>
        <v>0</v>
      </c>
      <c r="R16" s="239">
        <f t="shared" si="10"/>
        <v>1.1646981627296559E-2</v>
      </c>
      <c r="T16" s="239">
        <f>MAX($H$4:H16)</f>
        <v>104.29790026246718</v>
      </c>
      <c r="U16" s="239">
        <f>MAX($K$4:K16)</f>
        <v>104.29790026246718</v>
      </c>
      <c r="V16" s="239">
        <f>MAX($K$4:L16)</f>
        <v>104.29790026246718</v>
      </c>
      <c r="W16" s="239">
        <f t="shared" si="11"/>
        <v>0</v>
      </c>
      <c r="X16" s="239">
        <f t="shared" si="12"/>
        <v>0</v>
      </c>
      <c r="Y16" s="239">
        <f t="shared" si="13"/>
        <v>0</v>
      </c>
    </row>
    <row r="17" spans="1:25">
      <c r="A17" s="147">
        <v>35450</v>
      </c>
      <c r="B17" s="243">
        <v>2.4550471736644042E-3</v>
      </c>
      <c r="C17" s="243">
        <v>7.0207318080448555E-3</v>
      </c>
      <c r="D17" s="243">
        <v>-9.9948350755676429E-3</v>
      </c>
      <c r="E17" s="243">
        <v>1.1594754129980345E-2</v>
      </c>
      <c r="F17" s="243">
        <v>3.5160710112185356E-3</v>
      </c>
      <c r="H17" s="239">
        <f t="shared" si="5"/>
        <v>105.03014784835217</v>
      </c>
      <c r="I17" s="239"/>
      <c r="J17" s="239">
        <f t="shared" si="6"/>
        <v>90</v>
      </c>
      <c r="K17" s="239">
        <f t="shared" si="2"/>
        <v>105.03014784835217</v>
      </c>
      <c r="L17" s="239" t="b">
        <f t="shared" si="3"/>
        <v>0</v>
      </c>
      <c r="M17" s="239">
        <f t="shared" si="7"/>
        <v>7.0207318080448373E-3</v>
      </c>
      <c r="O17" s="239">
        <f t="shared" si="8"/>
        <v>90</v>
      </c>
      <c r="P17" s="239">
        <f t="shared" si="9"/>
        <v>105.03014784835217</v>
      </c>
      <c r="Q17" s="239">
        <f t="shared" si="4"/>
        <v>0</v>
      </c>
      <c r="R17" s="239">
        <f t="shared" si="10"/>
        <v>7.0207318080448373E-3</v>
      </c>
      <c r="T17" s="239">
        <f>MAX($H$4:H17)</f>
        <v>105.03014784835217</v>
      </c>
      <c r="U17" s="239">
        <f>MAX($K$4:K17)</f>
        <v>105.03014784835217</v>
      </c>
      <c r="V17" s="239">
        <f>MAX($K$4:L17)</f>
        <v>105.03014784835217</v>
      </c>
      <c r="W17" s="239">
        <f t="shared" si="11"/>
        <v>0</v>
      </c>
      <c r="X17" s="239">
        <f t="shared" si="12"/>
        <v>0</v>
      </c>
      <c r="Y17" s="239">
        <f t="shared" si="13"/>
        <v>0</v>
      </c>
    </row>
    <row r="18" spans="1:25">
      <c r="A18" s="147">
        <v>35451</v>
      </c>
      <c r="B18" s="243">
        <v>6.4921381976199566E-3</v>
      </c>
      <c r="C18" s="243">
        <v>1.2404895798876492E-3</v>
      </c>
      <c r="D18" s="243">
        <v>-5.9852513001876773E-3</v>
      </c>
      <c r="E18" s="243">
        <v>-2.4206410364620012E-3</v>
      </c>
      <c r="F18" s="243">
        <v>-1.0105754085931729E-3</v>
      </c>
      <c r="H18" s="239">
        <f t="shared" si="5"/>
        <v>105.16043665233211</v>
      </c>
      <c r="I18" s="239"/>
      <c r="J18" s="239">
        <f t="shared" si="6"/>
        <v>90</v>
      </c>
      <c r="K18" s="239">
        <f t="shared" si="2"/>
        <v>105.16043665233211</v>
      </c>
      <c r="L18" s="239" t="b">
        <f t="shared" si="3"/>
        <v>0</v>
      </c>
      <c r="M18" s="239">
        <f t="shared" si="7"/>
        <v>1.2404895798876203E-3</v>
      </c>
      <c r="O18" s="239">
        <f t="shared" si="8"/>
        <v>90</v>
      </c>
      <c r="P18" s="239">
        <f t="shared" si="9"/>
        <v>105.16043665233211</v>
      </c>
      <c r="Q18" s="239">
        <f t="shared" si="4"/>
        <v>0</v>
      </c>
      <c r="R18" s="239">
        <f t="shared" si="10"/>
        <v>1.2404895798876203E-3</v>
      </c>
      <c r="T18" s="239">
        <f>MAX($H$4:H18)</f>
        <v>105.16043665233211</v>
      </c>
      <c r="U18" s="239">
        <f>MAX($K$4:K18)</f>
        <v>105.16043665233211</v>
      </c>
      <c r="V18" s="239">
        <f>MAX($K$4:L18)</f>
        <v>105.16043665233211</v>
      </c>
      <c r="W18" s="239">
        <f t="shared" si="11"/>
        <v>0</v>
      </c>
      <c r="X18" s="239">
        <f t="shared" si="12"/>
        <v>0</v>
      </c>
      <c r="Y18" s="239">
        <f t="shared" si="13"/>
        <v>0</v>
      </c>
    </row>
    <row r="19" spans="1:25">
      <c r="A19" s="147">
        <v>35452</v>
      </c>
      <c r="B19" s="243">
        <v>5.1239041100656912E-3</v>
      </c>
      <c r="C19" s="243">
        <v>1.0192147034252308E-2</v>
      </c>
      <c r="D19" s="243">
        <v>1.9081451436657959E-2</v>
      </c>
      <c r="E19" s="243">
        <v>1.0212079398393303E-2</v>
      </c>
      <c r="F19" s="243">
        <v>1.0226136709649447E-2</v>
      </c>
      <c r="H19" s="239">
        <f t="shared" si="5"/>
        <v>106.23224728487885</v>
      </c>
      <c r="I19" s="239"/>
      <c r="J19" s="239">
        <f t="shared" si="6"/>
        <v>90</v>
      </c>
      <c r="K19" s="239">
        <f t="shared" si="2"/>
        <v>106.23224728487885</v>
      </c>
      <c r="L19" s="239" t="b">
        <f t="shared" si="3"/>
        <v>0</v>
      </c>
      <c r="M19" s="239">
        <f t="shared" si="7"/>
        <v>1.0192147034252296E-2</v>
      </c>
      <c r="O19" s="239">
        <f t="shared" si="8"/>
        <v>90</v>
      </c>
      <c r="P19" s="239">
        <f t="shared" si="9"/>
        <v>106.23224728487885</v>
      </c>
      <c r="Q19" s="239">
        <f t="shared" si="4"/>
        <v>0</v>
      </c>
      <c r="R19" s="239">
        <f t="shared" si="10"/>
        <v>1.0192147034252296E-2</v>
      </c>
      <c r="T19" s="239">
        <f>MAX($H$4:H19)</f>
        <v>106.23224728487885</v>
      </c>
      <c r="U19" s="239">
        <f>MAX($K$4:K19)</f>
        <v>106.23224728487885</v>
      </c>
      <c r="V19" s="239">
        <f>MAX($K$4:L19)</f>
        <v>106.23224728487885</v>
      </c>
      <c r="W19" s="239">
        <f t="shared" si="11"/>
        <v>0</v>
      </c>
      <c r="X19" s="239">
        <f t="shared" si="12"/>
        <v>0</v>
      </c>
      <c r="Y19" s="239">
        <f t="shared" si="13"/>
        <v>0</v>
      </c>
    </row>
    <row r="20" spans="1:25">
      <c r="A20" s="147">
        <v>35453</v>
      </c>
      <c r="B20" s="243">
        <v>-9.8318442511021731E-3</v>
      </c>
      <c r="C20" s="243">
        <v>8.3549168685692621E-5</v>
      </c>
      <c r="D20" s="243">
        <v>-9.0193256507123953E-3</v>
      </c>
      <c r="E20" s="243">
        <v>2.8263693678580726E-3</v>
      </c>
      <c r="F20" s="243">
        <v>-3.7503916026493389E-3</v>
      </c>
      <c r="H20" s="239">
        <f t="shared" si="5"/>
        <v>106.24112290082712</v>
      </c>
      <c r="I20" s="239"/>
      <c r="J20" s="239">
        <f t="shared" si="6"/>
        <v>90</v>
      </c>
      <c r="K20" s="239">
        <f t="shared" si="2"/>
        <v>106.24112290082712</v>
      </c>
      <c r="L20" s="239" t="b">
        <f t="shared" si="3"/>
        <v>0</v>
      </c>
      <c r="M20" s="239">
        <f t="shared" si="7"/>
        <v>8.3549168685743036E-5</v>
      </c>
      <c r="O20" s="239">
        <f t="shared" si="8"/>
        <v>90</v>
      </c>
      <c r="P20" s="239">
        <f t="shared" si="9"/>
        <v>106.24112290082712</v>
      </c>
      <c r="Q20" s="239">
        <f t="shared" si="4"/>
        <v>0</v>
      </c>
      <c r="R20" s="239">
        <f t="shared" si="10"/>
        <v>8.3549168685743036E-5</v>
      </c>
      <c r="T20" s="239">
        <f>MAX($H$4:H20)</f>
        <v>106.24112290082712</v>
      </c>
      <c r="U20" s="239">
        <f>MAX($K$4:K20)</f>
        <v>106.24112290082712</v>
      </c>
      <c r="V20" s="239">
        <f>MAX($K$4:L20)</f>
        <v>106.24112290082712</v>
      </c>
      <c r="W20" s="239">
        <f t="shared" si="11"/>
        <v>0</v>
      </c>
      <c r="X20" s="239">
        <f t="shared" si="12"/>
        <v>0</v>
      </c>
      <c r="Y20" s="239">
        <f t="shared" si="13"/>
        <v>0</v>
      </c>
    </row>
    <row r="21" spans="1:25">
      <c r="A21" s="147">
        <v>35454</v>
      </c>
      <c r="B21" s="243">
        <v>-1.008072460212861E-2</v>
      </c>
      <c r="C21" s="243">
        <v>-7.2986646761217244E-3</v>
      </c>
      <c r="D21" s="243">
        <v>-1.31878123930943E-2</v>
      </c>
      <c r="E21" s="243">
        <v>-9.6035929059523628E-3</v>
      </c>
      <c r="F21" s="243">
        <v>-6.2819598369268093E-3</v>
      </c>
      <c r="H21" s="239">
        <f t="shared" si="5"/>
        <v>105.46570456995934</v>
      </c>
      <c r="I21" s="239"/>
      <c r="J21" s="239">
        <f t="shared" si="6"/>
        <v>90</v>
      </c>
      <c r="K21" s="239">
        <f t="shared" si="2"/>
        <v>105.46570456995934</v>
      </c>
      <c r="L21" s="239" t="b">
        <f t="shared" si="3"/>
        <v>0</v>
      </c>
      <c r="M21" s="239">
        <f t="shared" si="7"/>
        <v>-7.2986646761217799E-3</v>
      </c>
      <c r="O21" s="239">
        <f t="shared" si="8"/>
        <v>90</v>
      </c>
      <c r="P21" s="239">
        <f t="shared" si="9"/>
        <v>105.46570456995934</v>
      </c>
      <c r="Q21" s="239">
        <f t="shared" si="4"/>
        <v>0</v>
      </c>
      <c r="R21" s="239">
        <f t="shared" si="10"/>
        <v>-7.2986646761217799E-3</v>
      </c>
      <c r="T21" s="239">
        <f>MAX($H$4:H21)</f>
        <v>106.24112290082712</v>
      </c>
      <c r="U21" s="239">
        <f>MAX($K$4:K21)</f>
        <v>106.24112290082712</v>
      </c>
      <c r="V21" s="239">
        <f>MAX($K$4:L21)</f>
        <v>106.24112290082712</v>
      </c>
      <c r="W21" s="239">
        <f t="shared" si="11"/>
        <v>-7.2986646761217799E-3</v>
      </c>
      <c r="X21" s="239">
        <f t="shared" si="12"/>
        <v>-7.2986646761217799E-3</v>
      </c>
      <c r="Y21" s="239">
        <f t="shared" si="13"/>
        <v>-7.2986646761217799E-3</v>
      </c>
    </row>
    <row r="22" spans="1:25">
      <c r="A22" s="147">
        <v>35457</v>
      </c>
      <c r="B22" s="243">
        <v>-6.9843018522940392E-3</v>
      </c>
      <c r="C22" s="243">
        <v>6.4273789649416102E-3</v>
      </c>
      <c r="D22" s="243">
        <v>-1.0525628188669311E-2</v>
      </c>
      <c r="E22" s="243">
        <v>8.1939812710749571E-3</v>
      </c>
      <c r="F22" s="243">
        <v>9.043079751764882E-4</v>
      </c>
      <c r="H22" s="239">
        <f t="shared" si="5"/>
        <v>106.14357262103505</v>
      </c>
      <c r="I22" s="239"/>
      <c r="J22" s="239">
        <f t="shared" si="6"/>
        <v>90</v>
      </c>
      <c r="K22" s="239">
        <f t="shared" si="2"/>
        <v>106.14357262103505</v>
      </c>
      <c r="L22" s="239" t="b">
        <f t="shared" si="3"/>
        <v>0</v>
      </c>
      <c r="M22" s="239">
        <f t="shared" si="7"/>
        <v>6.4273789649416354E-3</v>
      </c>
      <c r="O22" s="239">
        <f t="shared" si="8"/>
        <v>90</v>
      </c>
      <c r="P22" s="239">
        <f t="shared" si="9"/>
        <v>106.14357262103505</v>
      </c>
      <c r="Q22" s="239">
        <f t="shared" si="4"/>
        <v>0</v>
      </c>
      <c r="R22" s="239">
        <f t="shared" si="10"/>
        <v>6.4273789649416354E-3</v>
      </c>
      <c r="T22" s="239">
        <f>MAX($H$4:H22)</f>
        <v>106.24112290082712</v>
      </c>
      <c r="U22" s="239">
        <f>MAX($K$4:K22)</f>
        <v>106.24112290082712</v>
      </c>
      <c r="V22" s="239">
        <f>MAX($K$4:L22)</f>
        <v>106.24112290082712</v>
      </c>
      <c r="W22" s="239">
        <f t="shared" si="11"/>
        <v>-9.1819699499161181E-4</v>
      </c>
      <c r="X22" s="239">
        <f t="shared" si="12"/>
        <v>-9.1819699499161181E-4</v>
      </c>
      <c r="Y22" s="239">
        <f t="shared" si="13"/>
        <v>-9.1819699499161181E-4</v>
      </c>
    </row>
    <row r="23" spans="1:25">
      <c r="A23" s="147">
        <v>35458</v>
      </c>
      <c r="B23" s="243">
        <v>1.6098197713021456E-4</v>
      </c>
      <c r="C23" s="243">
        <v>8.5873042599764471E-3</v>
      </c>
      <c r="D23" s="243">
        <v>8.6860498350951332E-3</v>
      </c>
      <c r="E23" s="243">
        <v>9.3815925764513253E-3</v>
      </c>
      <c r="F23" s="243">
        <v>1.7351382774446478E-3</v>
      </c>
      <c r="H23" s="239">
        <f t="shared" si="5"/>
        <v>107.05505977437278</v>
      </c>
      <c r="I23" s="239"/>
      <c r="J23" s="239">
        <f t="shared" si="6"/>
        <v>90</v>
      </c>
      <c r="K23" s="239">
        <f t="shared" si="2"/>
        <v>107.05505977437278</v>
      </c>
      <c r="L23" s="239" t="b">
        <f t="shared" si="3"/>
        <v>0</v>
      </c>
      <c r="M23" s="239">
        <f t="shared" si="7"/>
        <v>8.5873042599764228E-3</v>
      </c>
      <c r="O23" s="239">
        <f t="shared" si="8"/>
        <v>90</v>
      </c>
      <c r="P23" s="239">
        <f t="shared" si="9"/>
        <v>107.05505977437278</v>
      </c>
      <c r="Q23" s="239">
        <f t="shared" si="4"/>
        <v>0</v>
      </c>
      <c r="R23" s="239">
        <f t="shared" si="10"/>
        <v>8.5873042599764228E-3</v>
      </c>
      <c r="T23" s="239">
        <f>MAX($H$4:H23)</f>
        <v>107.05505977437278</v>
      </c>
      <c r="U23" s="239">
        <f>MAX($K$4:K23)</f>
        <v>107.05505977437278</v>
      </c>
      <c r="V23" s="239">
        <f>MAX($K$4:L23)</f>
        <v>107.05505977437278</v>
      </c>
      <c r="W23" s="239">
        <f t="shared" si="11"/>
        <v>0</v>
      </c>
      <c r="X23" s="239">
        <f t="shared" si="12"/>
        <v>0</v>
      </c>
      <c r="Y23" s="239">
        <f t="shared" si="13"/>
        <v>0</v>
      </c>
    </row>
    <row r="24" spans="1:25">
      <c r="A24" s="147">
        <v>35459</v>
      </c>
      <c r="B24" s="243">
        <v>8.1997096326711372E-3</v>
      </c>
      <c r="C24" s="243">
        <v>-4.0248197216167236E-3</v>
      </c>
      <c r="D24" s="243">
        <v>1.9227560000651955E-3</v>
      </c>
      <c r="E24" s="243">
        <v>-1.1156842180330417E-2</v>
      </c>
      <c r="F24" s="243">
        <v>-3.5054945198518261E-3</v>
      </c>
      <c r="H24" s="239">
        <f t="shared" si="5"/>
        <v>106.62418245849403</v>
      </c>
      <c r="I24" s="239"/>
      <c r="J24" s="239">
        <f t="shared" si="6"/>
        <v>90</v>
      </c>
      <c r="K24" s="239">
        <f t="shared" si="2"/>
        <v>106.62418245849403</v>
      </c>
      <c r="L24" s="239" t="b">
        <f t="shared" si="3"/>
        <v>0</v>
      </c>
      <c r="M24" s="239">
        <f t="shared" si="7"/>
        <v>-4.0248197216166603E-3</v>
      </c>
      <c r="O24" s="239">
        <f t="shared" si="8"/>
        <v>90</v>
      </c>
      <c r="P24" s="239">
        <f t="shared" si="9"/>
        <v>106.62418245849403</v>
      </c>
      <c r="Q24" s="239">
        <f t="shared" si="4"/>
        <v>0</v>
      </c>
      <c r="R24" s="239">
        <f t="shared" si="10"/>
        <v>-4.0248197216166603E-3</v>
      </c>
      <c r="T24" s="239">
        <f>MAX($H$4:H24)</f>
        <v>107.05505977437278</v>
      </c>
      <c r="U24" s="239">
        <f>MAX($K$4:K24)</f>
        <v>107.05505977437278</v>
      </c>
      <c r="V24" s="239">
        <f>MAX($K$4:L24)</f>
        <v>107.05505977437278</v>
      </c>
      <c r="W24" s="239">
        <f t="shared" si="11"/>
        <v>-4.0248197216166603E-3</v>
      </c>
      <c r="X24" s="239">
        <f t="shared" si="12"/>
        <v>-4.0248197216166603E-3</v>
      </c>
      <c r="Y24" s="239">
        <f t="shared" si="13"/>
        <v>-4.0248197216166603E-3</v>
      </c>
    </row>
    <row r="25" spans="1:25">
      <c r="A25" s="147">
        <v>35460</v>
      </c>
      <c r="B25" s="243">
        <v>1.3956610636337574E-2</v>
      </c>
      <c r="C25" s="243">
        <v>-2.4257632789627115E-3</v>
      </c>
      <c r="D25" s="243">
        <v>-1.0871555279228451E-2</v>
      </c>
      <c r="E25" s="243">
        <v>3.1088484806056638E-3</v>
      </c>
      <c r="F25" s="243">
        <v>1.6977792353121135E-3</v>
      </c>
      <c r="H25" s="239">
        <f t="shared" si="5"/>
        <v>106.3655374320368</v>
      </c>
      <c r="I25" s="239"/>
      <c r="J25" s="239">
        <f t="shared" si="6"/>
        <v>90</v>
      </c>
      <c r="K25" s="239">
        <f t="shared" si="2"/>
        <v>106.3655374320368</v>
      </c>
      <c r="L25" s="239" t="b">
        <f t="shared" si="3"/>
        <v>0</v>
      </c>
      <c r="M25" s="239">
        <f t="shared" si="7"/>
        <v>-2.4257632789626716E-3</v>
      </c>
      <c r="O25" s="239">
        <f t="shared" si="8"/>
        <v>90</v>
      </c>
      <c r="P25" s="239">
        <f t="shared" si="9"/>
        <v>106.3655374320368</v>
      </c>
      <c r="Q25" s="239">
        <f t="shared" si="4"/>
        <v>0</v>
      </c>
      <c r="R25" s="239">
        <f t="shared" si="10"/>
        <v>-2.4257632789626716E-3</v>
      </c>
      <c r="T25" s="239">
        <f>MAX($H$4:H25)</f>
        <v>107.05505977437278</v>
      </c>
      <c r="U25" s="239">
        <f>MAX($K$4:K25)</f>
        <v>107.05505977437278</v>
      </c>
      <c r="V25" s="239">
        <f>MAX($K$4:L25)</f>
        <v>107.05505977437278</v>
      </c>
      <c r="W25" s="239">
        <f t="shared" si="11"/>
        <v>-6.4408197406941895E-3</v>
      </c>
      <c r="X25" s="239">
        <f t="shared" si="12"/>
        <v>-6.4408197406941895E-3</v>
      </c>
      <c r="Y25" s="239">
        <f t="shared" si="13"/>
        <v>-6.4408197406941895E-3</v>
      </c>
    </row>
    <row r="26" spans="1:25">
      <c r="A26" s="147">
        <v>35461</v>
      </c>
      <c r="B26" s="243">
        <v>3.174916327264965E-3</v>
      </c>
      <c r="C26" s="243">
        <v>1.7911026856638479E-3</v>
      </c>
      <c r="D26" s="243">
        <v>1.4377283219785042E-2</v>
      </c>
      <c r="E26" s="243">
        <v>9.3131572007032482E-4</v>
      </c>
      <c r="F26" s="243">
        <v>2.3088005308700144E-3</v>
      </c>
      <c r="H26" s="239">
        <f t="shared" si="5"/>
        <v>106.55604903179341</v>
      </c>
      <c r="I26" s="239"/>
      <c r="J26" s="239">
        <f t="shared" si="6"/>
        <v>90</v>
      </c>
      <c r="K26" s="239">
        <f t="shared" si="2"/>
        <v>106.55604903179341</v>
      </c>
      <c r="L26" s="239" t="b">
        <f t="shared" si="3"/>
        <v>0</v>
      </c>
      <c r="M26" s="239">
        <f t="shared" si="7"/>
        <v>1.791102685663891E-3</v>
      </c>
      <c r="O26" s="239">
        <f t="shared" si="8"/>
        <v>90</v>
      </c>
      <c r="P26" s="239">
        <f t="shared" si="9"/>
        <v>106.55604903179341</v>
      </c>
      <c r="Q26" s="239">
        <f t="shared" si="4"/>
        <v>0</v>
      </c>
      <c r="R26" s="239">
        <f t="shared" si="10"/>
        <v>1.791102685663891E-3</v>
      </c>
      <c r="T26" s="239">
        <f>MAX($H$4:H26)</f>
        <v>107.05505977437278</v>
      </c>
      <c r="U26" s="239">
        <f>MAX($K$4:K26)</f>
        <v>107.05505977437278</v>
      </c>
      <c r="V26" s="239">
        <f>MAX($K$4:L26)</f>
        <v>107.05505977437278</v>
      </c>
      <c r="W26" s="239">
        <f t="shared" si="11"/>
        <v>-4.6612532245657329E-3</v>
      </c>
      <c r="X26" s="239">
        <f t="shared" si="12"/>
        <v>-4.6612532245657329E-3</v>
      </c>
      <c r="Y26" s="239">
        <f t="shared" si="13"/>
        <v>-4.6612532245657329E-3</v>
      </c>
    </row>
    <row r="27" spans="1:25">
      <c r="A27" s="147">
        <v>35464</v>
      </c>
      <c r="B27" s="243">
        <v>1.6703645807059075E-4</v>
      </c>
      <c r="C27" s="243">
        <v>5.0394758945071505E-3</v>
      </c>
      <c r="D27" s="243">
        <v>7.6477923531359515E-4</v>
      </c>
      <c r="E27" s="243">
        <v>8.9732876191246369E-3</v>
      </c>
      <c r="F27" s="243">
        <v>6.5917892181304172E-3</v>
      </c>
      <c r="H27" s="239">
        <f t="shared" si="5"/>
        <v>107.09303567230305</v>
      </c>
      <c r="I27" s="239"/>
      <c r="J27" s="239">
        <f t="shared" si="6"/>
        <v>90</v>
      </c>
      <c r="K27" s="239">
        <f t="shared" si="2"/>
        <v>107.09303567230305</v>
      </c>
      <c r="L27" s="239" t="b">
        <f t="shared" si="3"/>
        <v>0</v>
      </c>
      <c r="M27" s="239">
        <f t="shared" si="7"/>
        <v>5.0394758945070941E-3</v>
      </c>
      <c r="O27" s="239">
        <f t="shared" si="8"/>
        <v>90</v>
      </c>
      <c r="P27" s="239">
        <f t="shared" si="9"/>
        <v>107.09303567230305</v>
      </c>
      <c r="Q27" s="239">
        <f t="shared" si="4"/>
        <v>0</v>
      </c>
      <c r="R27" s="239">
        <f t="shared" si="10"/>
        <v>5.0394758945070941E-3</v>
      </c>
      <c r="T27" s="239">
        <f>MAX($H$4:H27)</f>
        <v>107.09303567230305</v>
      </c>
      <c r="U27" s="239">
        <f>MAX($K$4:K27)</f>
        <v>107.09303567230305</v>
      </c>
      <c r="V27" s="239">
        <f>MAX($K$4:L27)</f>
        <v>107.09303567230305</v>
      </c>
      <c r="W27" s="239">
        <f t="shared" si="11"/>
        <v>0</v>
      </c>
      <c r="X27" s="239">
        <f t="shared" si="12"/>
        <v>0</v>
      </c>
      <c r="Y27" s="239">
        <f t="shared" si="13"/>
        <v>0</v>
      </c>
    </row>
    <row r="28" spans="1:25">
      <c r="A28" s="147">
        <v>35465</v>
      </c>
      <c r="B28" s="243">
        <v>2.4282414628689075E-3</v>
      </c>
      <c r="C28" s="243">
        <v>-1.3420567018956886E-3</v>
      </c>
      <c r="D28" s="243">
        <v>4.0300134871751325E-4</v>
      </c>
      <c r="E28" s="243">
        <v>1.2210629582216637E-3</v>
      </c>
      <c r="F28" s="243">
        <v>2.8711677720654194E-3</v>
      </c>
      <c r="H28" s="239">
        <f t="shared" si="5"/>
        <v>106.94931074605267</v>
      </c>
      <c r="I28" s="239"/>
      <c r="J28" s="239">
        <f t="shared" si="6"/>
        <v>90</v>
      </c>
      <c r="K28" s="239">
        <f t="shared" si="2"/>
        <v>106.94931074605267</v>
      </c>
      <c r="L28" s="239" t="b">
        <f t="shared" si="3"/>
        <v>0</v>
      </c>
      <c r="M28" s="239">
        <f t="shared" si="7"/>
        <v>-1.3420567018957157E-3</v>
      </c>
      <c r="O28" s="239">
        <f t="shared" si="8"/>
        <v>90</v>
      </c>
      <c r="P28" s="239">
        <f t="shared" si="9"/>
        <v>106.94931074605267</v>
      </c>
      <c r="Q28" s="239">
        <f t="shared" si="4"/>
        <v>0</v>
      </c>
      <c r="R28" s="239">
        <f t="shared" si="10"/>
        <v>-1.3420567018957157E-3</v>
      </c>
      <c r="T28" s="239">
        <f>MAX($H$4:H28)</f>
        <v>107.09303567230305</v>
      </c>
      <c r="U28" s="239">
        <f>MAX($K$4:K28)</f>
        <v>107.09303567230305</v>
      </c>
      <c r="V28" s="239">
        <f>MAX($K$4:L28)</f>
        <v>107.09303567230305</v>
      </c>
      <c r="W28" s="239">
        <f t="shared" si="11"/>
        <v>-1.3420567018957157E-3</v>
      </c>
      <c r="X28" s="239">
        <f t="shared" si="12"/>
        <v>-1.3420567018957157E-3</v>
      </c>
      <c r="Y28" s="239">
        <f t="shared" si="13"/>
        <v>-1.3420567018957157E-3</v>
      </c>
    </row>
    <row r="29" spans="1:25">
      <c r="A29" s="147">
        <v>35466</v>
      </c>
      <c r="B29" s="243">
        <v>-1.3577283512238747E-2</v>
      </c>
      <c r="C29" s="243">
        <v>3.7888355645363525E-3</v>
      </c>
      <c r="D29" s="243">
        <v>-9.8297744731642434E-3</v>
      </c>
      <c r="E29" s="243">
        <v>9.0655336956795285E-3</v>
      </c>
      <c r="F29" s="243">
        <v>9.1957306849277387E-3</v>
      </c>
      <c r="H29" s="239">
        <f t="shared" si="5"/>
        <v>107.35452409820996</v>
      </c>
      <c r="I29" s="239"/>
      <c r="J29" s="239">
        <f t="shared" si="6"/>
        <v>90</v>
      </c>
      <c r="K29" s="239">
        <f t="shared" si="2"/>
        <v>107.35452409820996</v>
      </c>
      <c r="L29" s="239" t="b">
        <f t="shared" si="3"/>
        <v>0</v>
      </c>
      <c r="M29" s="239">
        <f t="shared" si="7"/>
        <v>3.7888355645363109E-3</v>
      </c>
      <c r="O29" s="239">
        <f t="shared" si="8"/>
        <v>90</v>
      </c>
      <c r="P29" s="239">
        <f t="shared" si="9"/>
        <v>107.35452409820996</v>
      </c>
      <c r="Q29" s="239">
        <f t="shared" si="4"/>
        <v>0</v>
      </c>
      <c r="R29" s="239">
        <f t="shared" si="10"/>
        <v>3.7888355645363109E-3</v>
      </c>
      <c r="T29" s="239">
        <f>MAX($H$4:H29)</f>
        <v>107.35452409820996</v>
      </c>
      <c r="U29" s="239">
        <f>MAX($K$4:K29)</f>
        <v>107.35452409820996</v>
      </c>
      <c r="V29" s="239">
        <f>MAX($K$4:L29)</f>
        <v>107.35452409820996</v>
      </c>
      <c r="W29" s="239">
        <f t="shared" si="11"/>
        <v>0</v>
      </c>
      <c r="X29" s="239">
        <f t="shared" si="12"/>
        <v>0</v>
      </c>
      <c r="Y29" s="239">
        <f t="shared" si="13"/>
        <v>0</v>
      </c>
    </row>
    <row r="30" spans="1:25">
      <c r="A30" s="147">
        <v>35467</v>
      </c>
      <c r="B30" s="243">
        <v>3.146586173886412E-3</v>
      </c>
      <c r="C30" s="243">
        <v>5.0543340914832591E-4</v>
      </c>
      <c r="D30" s="243">
        <v>-2.3450094210772932E-3</v>
      </c>
      <c r="E30" s="243">
        <v>3.8118606496677643E-3</v>
      </c>
      <c r="F30" s="243">
        <v>4.6548978494431736E-4</v>
      </c>
      <c r="H30" s="239">
        <f t="shared" si="5"/>
        <v>107.40878466131242</v>
      </c>
      <c r="I30" s="239"/>
      <c r="J30" s="239">
        <f t="shared" si="6"/>
        <v>90</v>
      </c>
      <c r="K30" s="239">
        <f t="shared" si="2"/>
        <v>107.40878466131242</v>
      </c>
      <c r="L30" s="239" t="b">
        <f t="shared" si="3"/>
        <v>0</v>
      </c>
      <c r="M30" s="239">
        <f t="shared" si="7"/>
        <v>5.0543340914837806E-4</v>
      </c>
      <c r="O30" s="239">
        <f t="shared" si="8"/>
        <v>90</v>
      </c>
      <c r="P30" s="239">
        <f t="shared" si="9"/>
        <v>107.40878466131242</v>
      </c>
      <c r="Q30" s="239">
        <f t="shared" si="4"/>
        <v>0</v>
      </c>
      <c r="R30" s="239">
        <f t="shared" si="10"/>
        <v>5.0543340914837806E-4</v>
      </c>
      <c r="T30" s="239">
        <f>MAX($H$4:H30)</f>
        <v>107.40878466131242</v>
      </c>
      <c r="U30" s="239">
        <f>MAX($K$4:K30)</f>
        <v>107.40878466131242</v>
      </c>
      <c r="V30" s="239">
        <f>MAX($K$4:L30)</f>
        <v>107.40878466131242</v>
      </c>
      <c r="W30" s="239">
        <f t="shared" si="11"/>
        <v>0</v>
      </c>
      <c r="X30" s="239">
        <f t="shared" si="12"/>
        <v>0</v>
      </c>
      <c r="Y30" s="239">
        <f t="shared" si="13"/>
        <v>0</v>
      </c>
    </row>
    <row r="31" spans="1:25">
      <c r="A31" s="147">
        <v>35468</v>
      </c>
      <c r="B31" s="243">
        <v>1.0987719346175373E-2</v>
      </c>
      <c r="C31" s="243">
        <v>1.2452025586354054E-2</v>
      </c>
      <c r="D31" s="243">
        <v>3.8736143350805996E-3</v>
      </c>
      <c r="E31" s="243">
        <v>1.7258186022475197E-2</v>
      </c>
      <c r="F31" s="243">
        <v>1.0148459959887557E-2</v>
      </c>
      <c r="H31" s="239">
        <f t="shared" si="5"/>
        <v>108.74624159611427</v>
      </c>
      <c r="I31" s="239"/>
      <c r="J31" s="239">
        <f t="shared" si="6"/>
        <v>90</v>
      </c>
      <c r="K31" s="239">
        <f t="shared" si="2"/>
        <v>108.74624159611427</v>
      </c>
      <c r="L31" s="239" t="b">
        <f t="shared" si="3"/>
        <v>0</v>
      </c>
      <c r="M31" s="239">
        <f t="shared" si="7"/>
        <v>1.2452025586354004E-2</v>
      </c>
      <c r="O31" s="239">
        <f t="shared" si="8"/>
        <v>90</v>
      </c>
      <c r="P31" s="239">
        <f t="shared" si="9"/>
        <v>108.74624159611427</v>
      </c>
      <c r="Q31" s="239">
        <f t="shared" si="4"/>
        <v>0</v>
      </c>
      <c r="R31" s="239">
        <f t="shared" si="10"/>
        <v>1.2452025586354004E-2</v>
      </c>
      <c r="T31" s="239">
        <f>MAX($H$4:H31)</f>
        <v>108.74624159611427</v>
      </c>
      <c r="U31" s="239">
        <f>MAX($K$4:K31)</f>
        <v>108.74624159611427</v>
      </c>
      <c r="V31" s="239">
        <f>MAX($K$4:L31)</f>
        <v>108.74624159611427</v>
      </c>
      <c r="W31" s="239">
        <f t="shared" si="11"/>
        <v>0</v>
      </c>
      <c r="X31" s="239">
        <f t="shared" si="12"/>
        <v>0</v>
      </c>
      <c r="Y31" s="239">
        <f t="shared" si="13"/>
        <v>0</v>
      </c>
    </row>
    <row r="32" spans="1:25">
      <c r="A32" s="147">
        <v>35471</v>
      </c>
      <c r="B32" s="243">
        <v>-5.9922085577661655E-3</v>
      </c>
      <c r="C32" s="243">
        <v>-8.791951982416224E-3</v>
      </c>
      <c r="D32" s="243">
        <v>7.5574653437877615E-3</v>
      </c>
      <c r="E32" s="243">
        <v>-5.2366315386628282E-3</v>
      </c>
      <c r="F32" s="243">
        <v>9.1991699421578588E-4</v>
      </c>
      <c r="H32" s="239">
        <f t="shared" si="5"/>
        <v>107.790149861733</v>
      </c>
      <c r="I32" s="239"/>
      <c r="J32" s="239">
        <f t="shared" si="6"/>
        <v>90</v>
      </c>
      <c r="K32" s="239">
        <f t="shared" si="2"/>
        <v>107.790149861733</v>
      </c>
      <c r="L32" s="239" t="b">
        <f t="shared" si="3"/>
        <v>0</v>
      </c>
      <c r="M32" s="239">
        <f t="shared" si="7"/>
        <v>-8.7919519824162622E-3</v>
      </c>
      <c r="O32" s="239">
        <f t="shared" si="8"/>
        <v>90</v>
      </c>
      <c r="P32" s="239">
        <f t="shared" si="9"/>
        <v>107.790149861733</v>
      </c>
      <c r="Q32" s="239">
        <f t="shared" si="4"/>
        <v>0</v>
      </c>
      <c r="R32" s="239">
        <f t="shared" si="10"/>
        <v>-8.7919519824162622E-3</v>
      </c>
      <c r="T32" s="239">
        <f>MAX($H$4:H32)</f>
        <v>108.74624159611427</v>
      </c>
      <c r="U32" s="239">
        <f>MAX($K$4:K32)</f>
        <v>108.74624159611427</v>
      </c>
      <c r="V32" s="239">
        <f>MAX($K$4:L32)</f>
        <v>108.74624159611427</v>
      </c>
      <c r="W32" s="239">
        <f t="shared" si="11"/>
        <v>-8.7919519824162622E-3</v>
      </c>
      <c r="X32" s="239">
        <f t="shared" si="12"/>
        <v>-8.7919519824162622E-3</v>
      </c>
      <c r="Y32" s="239">
        <f t="shared" si="13"/>
        <v>-8.7919519824162622E-3</v>
      </c>
    </row>
    <row r="33" spans="1:25">
      <c r="A33" s="147">
        <v>35472</v>
      </c>
      <c r="B33" s="243">
        <v>4.818239638666677E-3</v>
      </c>
      <c r="C33" s="243">
        <v>8.6978766948069275E-3</v>
      </c>
      <c r="D33" s="243">
        <v>7.2188475500931659E-3</v>
      </c>
      <c r="E33" s="243">
        <v>1.026784956311122E-2</v>
      </c>
      <c r="F33" s="243">
        <v>5.604696890155747E-3</v>
      </c>
      <c r="H33" s="239">
        <f t="shared" si="5"/>
        <v>108.72769529414511</v>
      </c>
      <c r="I33" s="239"/>
      <c r="J33" s="239">
        <f t="shared" si="6"/>
        <v>90</v>
      </c>
      <c r="K33" s="239">
        <f t="shared" si="2"/>
        <v>108.72769529414511</v>
      </c>
      <c r="L33" s="239" t="b">
        <f t="shared" si="3"/>
        <v>0</v>
      </c>
      <c r="M33" s="239">
        <f t="shared" si="7"/>
        <v>8.6978766948068754E-3</v>
      </c>
      <c r="O33" s="239">
        <f t="shared" si="8"/>
        <v>90</v>
      </c>
      <c r="P33" s="239">
        <f t="shared" si="9"/>
        <v>108.72769529414511</v>
      </c>
      <c r="Q33" s="239">
        <f t="shared" si="4"/>
        <v>0</v>
      </c>
      <c r="R33" s="239">
        <f t="shared" si="10"/>
        <v>8.6978766948068754E-3</v>
      </c>
      <c r="T33" s="239">
        <f>MAX($H$4:H33)</f>
        <v>108.74624159611427</v>
      </c>
      <c r="U33" s="239">
        <f>MAX($K$4:K33)</f>
        <v>108.74624159611427</v>
      </c>
      <c r="V33" s="239">
        <f>MAX($K$4:L33)</f>
        <v>108.74624159611427</v>
      </c>
      <c r="W33" s="239">
        <f t="shared" si="11"/>
        <v>-1.7054660185910676E-4</v>
      </c>
      <c r="X33" s="239">
        <f t="shared" si="12"/>
        <v>-1.7054660185910676E-4</v>
      </c>
      <c r="Y33" s="239">
        <f t="shared" si="13"/>
        <v>-1.7054660185910676E-4</v>
      </c>
    </row>
    <row r="34" spans="1:25">
      <c r="A34" s="147">
        <v>35473</v>
      </c>
      <c r="B34" s="243">
        <v>1.6740503322492106E-2</v>
      </c>
      <c r="C34" s="243">
        <v>6.955177743431129E-3</v>
      </c>
      <c r="D34" s="243">
        <v>1.2968321731913868E-2</v>
      </c>
      <c r="E34" s="243">
        <v>1.6595272014558571E-2</v>
      </c>
      <c r="F34" s="243">
        <v>2.3274605986145502E-3</v>
      </c>
      <c r="H34" s="239">
        <f t="shared" si="5"/>
        <v>109.48391574054951</v>
      </c>
      <c r="I34" s="239"/>
      <c r="J34" s="239">
        <f t="shared" si="6"/>
        <v>90</v>
      </c>
      <c r="K34" s="239">
        <f t="shared" si="2"/>
        <v>109.48391574054951</v>
      </c>
      <c r="L34" s="239" t="b">
        <f t="shared" si="3"/>
        <v>0</v>
      </c>
      <c r="M34" s="239">
        <f t="shared" si="7"/>
        <v>6.9551777434311212E-3</v>
      </c>
      <c r="O34" s="239">
        <f t="shared" si="8"/>
        <v>90</v>
      </c>
      <c r="P34" s="239">
        <f t="shared" si="9"/>
        <v>109.48391574054951</v>
      </c>
      <c r="Q34" s="239">
        <f t="shared" si="4"/>
        <v>0</v>
      </c>
      <c r="R34" s="239">
        <f t="shared" si="10"/>
        <v>6.9551777434311212E-3</v>
      </c>
      <c r="T34" s="239">
        <f>MAX($H$4:H34)</f>
        <v>109.48391574054951</v>
      </c>
      <c r="U34" s="239">
        <f>MAX($K$4:K34)</f>
        <v>109.48391574054951</v>
      </c>
      <c r="V34" s="239">
        <f>MAX($K$4:L34)</f>
        <v>109.48391574054951</v>
      </c>
      <c r="W34" s="239">
        <f t="shared" si="11"/>
        <v>0</v>
      </c>
      <c r="X34" s="239">
        <f t="shared" si="12"/>
        <v>0</v>
      </c>
      <c r="Y34" s="239">
        <f t="shared" si="13"/>
        <v>0</v>
      </c>
    </row>
    <row r="35" spans="1:25">
      <c r="A35" s="147">
        <v>35474</v>
      </c>
      <c r="B35" s="243">
        <v>1.0873648220059762E-2</v>
      </c>
      <c r="C35" s="243">
        <v>2.9280055115399328E-3</v>
      </c>
      <c r="D35" s="243">
        <v>7.0271662970093907E-3</v>
      </c>
      <c r="E35" s="243">
        <v>5.5009841277851024E-3</v>
      </c>
      <c r="F35" s="243">
        <v>1.332427217376031E-3</v>
      </c>
      <c r="H35" s="239">
        <f t="shared" si="5"/>
        <v>109.80448524926281</v>
      </c>
      <c r="I35" s="239"/>
      <c r="J35" s="239">
        <f t="shared" si="6"/>
        <v>90</v>
      </c>
      <c r="K35" s="239">
        <f t="shared" si="2"/>
        <v>109.80448524926281</v>
      </c>
      <c r="L35" s="239" t="b">
        <f t="shared" si="3"/>
        <v>0</v>
      </c>
      <c r="M35" s="239">
        <f t="shared" si="7"/>
        <v>2.9280055115399562E-3</v>
      </c>
      <c r="O35" s="239">
        <f t="shared" si="8"/>
        <v>90</v>
      </c>
      <c r="P35" s="239">
        <f t="shared" si="9"/>
        <v>109.80448524926281</v>
      </c>
      <c r="Q35" s="239">
        <f t="shared" si="4"/>
        <v>0</v>
      </c>
      <c r="R35" s="239">
        <f t="shared" si="10"/>
        <v>2.9280055115399562E-3</v>
      </c>
      <c r="T35" s="239">
        <f>MAX($H$4:H35)</f>
        <v>109.80448524926281</v>
      </c>
      <c r="U35" s="239">
        <f>MAX($K$4:K35)</f>
        <v>109.80448524926281</v>
      </c>
      <c r="V35" s="239">
        <f>MAX($K$4:L35)</f>
        <v>109.80448524926281</v>
      </c>
      <c r="W35" s="239">
        <f t="shared" si="11"/>
        <v>0</v>
      </c>
      <c r="X35" s="239">
        <f t="shared" si="12"/>
        <v>0</v>
      </c>
      <c r="Y35" s="239">
        <f t="shared" si="13"/>
        <v>0</v>
      </c>
    </row>
    <row r="36" spans="1:25">
      <c r="A36" s="147">
        <v>35475</v>
      </c>
      <c r="B36" s="243">
        <v>-2.6213715858502962E-3</v>
      </c>
      <c r="C36" s="243">
        <v>1.7226528854430434E-4</v>
      </c>
      <c r="D36" s="243">
        <v>4.9220657342836649E-3</v>
      </c>
      <c r="E36" s="243">
        <v>-1.3064661914964359E-3</v>
      </c>
      <c r="F36" s="243">
        <v>2.7685580233971496E-3</v>
      </c>
      <c r="H36" s="239">
        <f t="shared" si="5"/>
        <v>109.82340075059773</v>
      </c>
      <c r="I36" s="239"/>
      <c r="J36" s="239">
        <f t="shared" si="6"/>
        <v>90</v>
      </c>
      <c r="K36" s="239">
        <f t="shared" si="2"/>
        <v>109.82340075059773</v>
      </c>
      <c r="L36" s="239" t="b">
        <f t="shared" si="3"/>
        <v>0</v>
      </c>
      <c r="M36" s="239">
        <f t="shared" si="7"/>
        <v>1.7226528854424438E-4</v>
      </c>
      <c r="O36" s="239">
        <f t="shared" si="8"/>
        <v>90</v>
      </c>
      <c r="P36" s="239">
        <f t="shared" si="9"/>
        <v>109.82340075059773</v>
      </c>
      <c r="Q36" s="239">
        <f t="shared" si="4"/>
        <v>0</v>
      </c>
      <c r="R36" s="239">
        <f t="shared" si="10"/>
        <v>1.7226528854424438E-4</v>
      </c>
      <c r="T36" s="239">
        <f>MAX($H$4:H36)</f>
        <v>109.82340075059773</v>
      </c>
      <c r="U36" s="239">
        <f>MAX($K$4:K36)</f>
        <v>109.82340075059773</v>
      </c>
      <c r="V36" s="239">
        <f>MAX($K$4:L36)</f>
        <v>109.82340075059773</v>
      </c>
      <c r="W36" s="239">
        <f t="shared" si="11"/>
        <v>0</v>
      </c>
      <c r="X36" s="239">
        <f t="shared" si="12"/>
        <v>0</v>
      </c>
      <c r="Y36" s="239">
        <f t="shared" si="13"/>
        <v>0</v>
      </c>
    </row>
    <row r="37" spans="1:25">
      <c r="A37" s="147">
        <v>35478</v>
      </c>
      <c r="B37" s="243">
        <v>0</v>
      </c>
      <c r="C37" s="243">
        <v>7.550117156990499E-3</v>
      </c>
      <c r="D37" s="243">
        <v>8.1332463846304215E-3</v>
      </c>
      <c r="E37" s="243">
        <v>1.1662254349966261E-2</v>
      </c>
      <c r="F37" s="243">
        <v>3.7539697683515172E-3</v>
      </c>
      <c r="H37" s="239">
        <f t="shared" si="5"/>
        <v>110.65258029284387</v>
      </c>
      <c r="I37" s="239"/>
      <c r="J37" s="239">
        <f t="shared" si="6"/>
        <v>90</v>
      </c>
      <c r="K37" s="239">
        <f t="shared" si="2"/>
        <v>110.65258029284387</v>
      </c>
      <c r="L37" s="239" t="b">
        <f t="shared" si="3"/>
        <v>0</v>
      </c>
      <c r="M37" s="239">
        <f t="shared" si="7"/>
        <v>7.550117156990558E-3</v>
      </c>
      <c r="O37" s="239">
        <f t="shared" si="8"/>
        <v>90</v>
      </c>
      <c r="P37" s="239">
        <f t="shared" si="9"/>
        <v>110.65258029284387</v>
      </c>
      <c r="Q37" s="239">
        <f t="shared" si="4"/>
        <v>0</v>
      </c>
      <c r="R37" s="239">
        <f t="shared" si="10"/>
        <v>7.550117156990558E-3</v>
      </c>
      <c r="T37" s="239">
        <f>MAX($H$4:H37)</f>
        <v>110.65258029284387</v>
      </c>
      <c r="U37" s="239">
        <f>MAX($K$4:K37)</f>
        <v>110.65258029284387</v>
      </c>
      <c r="V37" s="239">
        <f>MAX($K$4:L37)</f>
        <v>110.65258029284387</v>
      </c>
      <c r="W37" s="239">
        <f t="shared" si="11"/>
        <v>0</v>
      </c>
      <c r="X37" s="239">
        <f t="shared" si="12"/>
        <v>0</v>
      </c>
      <c r="Y37" s="239">
        <f t="shared" si="13"/>
        <v>0</v>
      </c>
    </row>
    <row r="38" spans="1:25">
      <c r="A38" s="147">
        <v>35479</v>
      </c>
      <c r="B38" s="243">
        <v>8.747776535188212E-3</v>
      </c>
      <c r="C38" s="243">
        <v>-3.6316472114139575E-3</v>
      </c>
      <c r="D38" s="243">
        <v>-1.0067266572913458E-2</v>
      </c>
      <c r="E38" s="243">
        <v>-3.3679281328976574E-3</v>
      </c>
      <c r="F38" s="243">
        <v>-4.7404384221257923E-3</v>
      </c>
      <c r="H38" s="239">
        <f t="shared" si="5"/>
        <v>110.2507291581876</v>
      </c>
      <c r="I38" s="239"/>
      <c r="J38" s="239">
        <f t="shared" si="6"/>
        <v>90</v>
      </c>
      <c r="K38" s="239">
        <f t="shared" si="2"/>
        <v>110.2507291581876</v>
      </c>
      <c r="L38" s="239" t="b">
        <f t="shared" si="3"/>
        <v>0</v>
      </c>
      <c r="M38" s="239">
        <f t="shared" si="7"/>
        <v>-3.6316472114139896E-3</v>
      </c>
      <c r="O38" s="239">
        <f t="shared" si="8"/>
        <v>90</v>
      </c>
      <c r="P38" s="239">
        <f t="shared" si="9"/>
        <v>110.2507291581876</v>
      </c>
      <c r="Q38" s="239">
        <f t="shared" si="4"/>
        <v>0</v>
      </c>
      <c r="R38" s="239">
        <f t="shared" si="10"/>
        <v>-3.6316472114139896E-3</v>
      </c>
      <c r="T38" s="239">
        <f>MAX($H$4:H38)</f>
        <v>110.65258029284387</v>
      </c>
      <c r="U38" s="239">
        <f>MAX($K$4:K38)</f>
        <v>110.65258029284387</v>
      </c>
      <c r="V38" s="239">
        <f>MAX($K$4:L38)</f>
        <v>110.65258029284387</v>
      </c>
      <c r="W38" s="239">
        <f t="shared" si="11"/>
        <v>-3.6316472114139896E-3</v>
      </c>
      <c r="X38" s="239">
        <f t="shared" si="12"/>
        <v>-3.6316472114139896E-3</v>
      </c>
      <c r="Y38" s="239">
        <f t="shared" si="13"/>
        <v>-3.6316472114139896E-3</v>
      </c>
    </row>
    <row r="39" spans="1:25">
      <c r="A39" s="147">
        <v>35480</v>
      </c>
      <c r="B39" s="243">
        <v>-3.7524354017667294E-3</v>
      </c>
      <c r="C39" s="243">
        <v>2.2532281826850298E-3</v>
      </c>
      <c r="D39" s="243">
        <v>3.1284735789243179E-3</v>
      </c>
      <c r="E39" s="243">
        <v>5.4735927549813823E-3</v>
      </c>
      <c r="F39" s="243">
        <v>2.6118640175964991E-3</v>
      </c>
      <c r="H39" s="239">
        <f t="shared" si="5"/>
        <v>110.4991492082884</v>
      </c>
      <c r="I39" s="239"/>
      <c r="J39" s="239">
        <f t="shared" si="6"/>
        <v>90</v>
      </c>
      <c r="K39" s="239">
        <f t="shared" si="2"/>
        <v>110.4991492082884</v>
      </c>
      <c r="L39" s="239" t="b">
        <f t="shared" si="3"/>
        <v>0</v>
      </c>
      <c r="M39" s="239">
        <f t="shared" si="7"/>
        <v>2.2532281826850502E-3</v>
      </c>
      <c r="O39" s="239">
        <f t="shared" si="8"/>
        <v>90</v>
      </c>
      <c r="P39" s="239">
        <f t="shared" si="9"/>
        <v>110.4991492082884</v>
      </c>
      <c r="Q39" s="239">
        <f t="shared" si="4"/>
        <v>0</v>
      </c>
      <c r="R39" s="239">
        <f t="shared" si="10"/>
        <v>2.2532281826850502E-3</v>
      </c>
      <c r="T39" s="239">
        <f>MAX($H$4:H39)</f>
        <v>110.65258029284387</v>
      </c>
      <c r="U39" s="239">
        <f>MAX($K$4:K39)</f>
        <v>110.65258029284387</v>
      </c>
      <c r="V39" s="239">
        <f>MAX($K$4:L39)</f>
        <v>110.65258029284387</v>
      </c>
      <c r="W39" s="239">
        <f t="shared" si="11"/>
        <v>-1.3866019585752668E-3</v>
      </c>
      <c r="X39" s="239">
        <f t="shared" si="12"/>
        <v>-1.3866019585752668E-3</v>
      </c>
      <c r="Y39" s="239">
        <f t="shared" si="13"/>
        <v>-1.3866019585752668E-3</v>
      </c>
    </row>
    <row r="40" spans="1:25">
      <c r="A40" s="147">
        <v>35481</v>
      </c>
      <c r="B40" s="243">
        <v>-1.2162103562025073E-2</v>
      </c>
      <c r="C40" s="243">
        <v>-3.8846685082873922E-3</v>
      </c>
      <c r="D40" s="243">
        <v>1.7167502336617346E-2</v>
      </c>
      <c r="E40" s="243">
        <v>-3.3216582225803482E-3</v>
      </c>
      <c r="F40" s="243">
        <v>-3.9674630014102652E-3</v>
      </c>
      <c r="H40" s="239">
        <f t="shared" si="5"/>
        <v>110.06989664316642</v>
      </c>
      <c r="I40" s="239"/>
      <c r="J40" s="239">
        <f t="shared" si="6"/>
        <v>90</v>
      </c>
      <c r="K40" s="239">
        <f t="shared" si="2"/>
        <v>110.06989664316642</v>
      </c>
      <c r="L40" s="239" t="b">
        <f t="shared" si="3"/>
        <v>0</v>
      </c>
      <c r="M40" s="239">
        <f t="shared" si="7"/>
        <v>-3.8846685082873657E-3</v>
      </c>
      <c r="O40" s="239">
        <f t="shared" si="8"/>
        <v>90</v>
      </c>
      <c r="P40" s="239">
        <f t="shared" si="9"/>
        <v>110.06989664316642</v>
      </c>
      <c r="Q40" s="239">
        <f t="shared" si="4"/>
        <v>0</v>
      </c>
      <c r="R40" s="239">
        <f t="shared" si="10"/>
        <v>-3.8846685082873657E-3</v>
      </c>
      <c r="T40" s="239">
        <f>MAX($H$4:H40)</f>
        <v>110.65258029284387</v>
      </c>
      <c r="U40" s="239">
        <f>MAX($K$4:K40)</f>
        <v>110.65258029284387</v>
      </c>
      <c r="V40" s="239">
        <f>MAX($K$4:L40)</f>
        <v>110.65258029284387</v>
      </c>
      <c r="W40" s="239">
        <f t="shared" si="11"/>
        <v>-5.2658839779006258E-3</v>
      </c>
      <c r="X40" s="239">
        <f t="shared" si="12"/>
        <v>-5.2658839779006258E-3</v>
      </c>
      <c r="Y40" s="239">
        <f t="shared" si="13"/>
        <v>-5.2658839779006258E-3</v>
      </c>
    </row>
    <row r="41" spans="1:25">
      <c r="A41" s="147">
        <v>35482</v>
      </c>
      <c r="B41" s="243">
        <v>-2.2987709798403255E-3</v>
      </c>
      <c r="C41" s="243">
        <v>-3.6982884665003324E-3</v>
      </c>
      <c r="D41" s="243">
        <v>3.0175020508145245E-3</v>
      </c>
      <c r="E41" s="243">
        <v>-3.5294492068069783E-3</v>
      </c>
      <c r="F41" s="243">
        <v>4.4058310649575105E-4</v>
      </c>
      <c r="H41" s="239">
        <f t="shared" si="5"/>
        <v>109.66282641390211</v>
      </c>
      <c r="I41" s="239"/>
      <c r="J41" s="239">
        <f t="shared" si="6"/>
        <v>90</v>
      </c>
      <c r="K41" s="239">
        <f t="shared" si="2"/>
        <v>109.66282641390211</v>
      </c>
      <c r="L41" s="239" t="b">
        <f t="shared" si="3"/>
        <v>0</v>
      </c>
      <c r="M41" s="239">
        <f t="shared" si="7"/>
        <v>-3.6982884665003346E-3</v>
      </c>
      <c r="O41" s="239">
        <f t="shared" si="8"/>
        <v>90</v>
      </c>
      <c r="P41" s="239">
        <f t="shared" si="9"/>
        <v>109.66282641390211</v>
      </c>
      <c r="Q41" s="239">
        <f t="shared" si="4"/>
        <v>0</v>
      </c>
      <c r="R41" s="239">
        <f t="shared" si="10"/>
        <v>-3.6982884665003346E-3</v>
      </c>
      <c r="T41" s="239">
        <f>MAX($H$4:H41)</f>
        <v>110.65258029284387</v>
      </c>
      <c r="U41" s="239">
        <f>MAX($K$4:K41)</f>
        <v>110.65258029284387</v>
      </c>
      <c r="V41" s="239">
        <f>MAX($K$4:L41)</f>
        <v>110.65258029284387</v>
      </c>
      <c r="W41" s="239">
        <f t="shared" si="11"/>
        <v>-8.9446976864195615E-3</v>
      </c>
      <c r="X41" s="239">
        <f t="shared" si="12"/>
        <v>-8.9446976864195615E-3</v>
      </c>
      <c r="Y41" s="239">
        <f t="shared" si="13"/>
        <v>-8.9446976864195615E-3</v>
      </c>
    </row>
    <row r="42" spans="1:25">
      <c r="A42" s="147">
        <v>35485</v>
      </c>
      <c r="B42" s="243">
        <v>1.0101830116232113E-2</v>
      </c>
      <c r="C42" s="243">
        <v>-7.7658303464753775E-3</v>
      </c>
      <c r="D42" s="243">
        <v>-6.5493984146105522E-3</v>
      </c>
      <c r="E42" s="243">
        <v>-2.5353849617021362E-3</v>
      </c>
      <c r="F42" s="243">
        <v>7.0558107780405166E-4</v>
      </c>
      <c r="H42" s="239">
        <f t="shared" si="5"/>
        <v>108.81120350865676</v>
      </c>
      <c r="I42" s="239"/>
      <c r="J42" s="239">
        <f t="shared" si="6"/>
        <v>90</v>
      </c>
      <c r="K42" s="239">
        <f t="shared" si="2"/>
        <v>108.81120350865676</v>
      </c>
      <c r="L42" s="239" t="b">
        <f t="shared" si="3"/>
        <v>0</v>
      </c>
      <c r="M42" s="239">
        <f t="shared" si="7"/>
        <v>-7.7658303464754417E-3</v>
      </c>
      <c r="O42" s="239">
        <f t="shared" si="8"/>
        <v>90</v>
      </c>
      <c r="P42" s="239">
        <f t="shared" si="9"/>
        <v>108.81120350865676</v>
      </c>
      <c r="Q42" s="239">
        <f t="shared" si="4"/>
        <v>0</v>
      </c>
      <c r="R42" s="239">
        <f t="shared" si="10"/>
        <v>-7.7658303464754417E-3</v>
      </c>
      <c r="T42" s="239">
        <f>MAX($H$4:H42)</f>
        <v>110.65258029284387</v>
      </c>
      <c r="U42" s="239">
        <f>MAX($K$4:K42)</f>
        <v>110.65258029284387</v>
      </c>
      <c r="V42" s="239">
        <f>MAX($K$4:L42)</f>
        <v>110.65258029284387</v>
      </c>
      <c r="W42" s="239">
        <f t="shared" si="11"/>
        <v>-1.6641065028161758E-2</v>
      </c>
      <c r="X42" s="239">
        <f t="shared" si="12"/>
        <v>-1.6641065028161758E-2</v>
      </c>
      <c r="Y42" s="239">
        <f t="shared" si="13"/>
        <v>-1.6641065028161758E-2</v>
      </c>
    </row>
    <row r="43" spans="1:25">
      <c r="A43" s="147">
        <v>35486</v>
      </c>
      <c r="B43" s="243">
        <v>2.6681489034454664E-3</v>
      </c>
      <c r="C43" s="243">
        <v>4.1131105398457546E-3</v>
      </c>
      <c r="D43" s="243">
        <v>6.9503897445357676E-3</v>
      </c>
      <c r="E43" s="243">
        <v>1.020582450907459E-2</v>
      </c>
      <c r="F43" s="243">
        <v>9.890656243210838E-3</v>
      </c>
      <c r="H43" s="239">
        <f t="shared" si="5"/>
        <v>109.25875601666152</v>
      </c>
      <c r="I43" s="239"/>
      <c r="J43" s="239">
        <f t="shared" si="6"/>
        <v>90</v>
      </c>
      <c r="K43" s="239">
        <f t="shared" si="2"/>
        <v>109.25875601666152</v>
      </c>
      <c r="L43" s="239" t="b">
        <f t="shared" si="3"/>
        <v>0</v>
      </c>
      <c r="M43" s="239">
        <f t="shared" si="7"/>
        <v>4.1131105398457936E-3</v>
      </c>
      <c r="O43" s="239">
        <f t="shared" si="8"/>
        <v>90</v>
      </c>
      <c r="P43" s="239">
        <f t="shared" si="9"/>
        <v>109.25875601666152</v>
      </c>
      <c r="Q43" s="239">
        <f t="shared" si="4"/>
        <v>0</v>
      </c>
      <c r="R43" s="239">
        <f t="shared" si="10"/>
        <v>4.1131105398457936E-3</v>
      </c>
      <c r="T43" s="239">
        <f>MAX($H$4:H43)</f>
        <v>110.65258029284387</v>
      </c>
      <c r="U43" s="239">
        <f>MAX($K$4:K43)</f>
        <v>110.65258029284387</v>
      </c>
      <c r="V43" s="239">
        <f>MAX($K$4:L43)</f>
        <v>110.65258029284387</v>
      </c>
      <c r="W43" s="239">
        <f t="shared" si="11"/>
        <v>-1.2596401028277554E-2</v>
      </c>
      <c r="X43" s="239">
        <f t="shared" si="12"/>
        <v>-1.2596401028277554E-2</v>
      </c>
      <c r="Y43" s="239">
        <f t="shared" si="13"/>
        <v>-1.2596401028277554E-2</v>
      </c>
    </row>
    <row r="44" spans="1:25">
      <c r="A44" s="147">
        <v>35487</v>
      </c>
      <c r="B44" s="243">
        <v>-7.5603401541193271E-3</v>
      </c>
      <c r="C44" s="243">
        <v>7.5979968917285756E-3</v>
      </c>
      <c r="D44" s="243">
        <v>1.8251521645382685E-3</v>
      </c>
      <c r="E44" s="243">
        <v>9.770834146378693E-4</v>
      </c>
      <c r="F44" s="243">
        <v>4.0831486156538421E-3</v>
      </c>
      <c r="H44" s="239">
        <f t="shared" si="5"/>
        <v>110.08890370527024</v>
      </c>
      <c r="I44" s="239"/>
      <c r="J44" s="239">
        <f t="shared" si="6"/>
        <v>90</v>
      </c>
      <c r="K44" s="239">
        <f t="shared" si="2"/>
        <v>110.08890370527024</v>
      </c>
      <c r="L44" s="239" t="b">
        <f t="shared" si="3"/>
        <v>0</v>
      </c>
      <c r="M44" s="239">
        <f t="shared" si="7"/>
        <v>7.5979968917285175E-3</v>
      </c>
      <c r="O44" s="239">
        <f t="shared" si="8"/>
        <v>90</v>
      </c>
      <c r="P44" s="239">
        <f t="shared" si="9"/>
        <v>110.08890370527024</v>
      </c>
      <c r="Q44" s="239">
        <f t="shared" si="4"/>
        <v>0</v>
      </c>
      <c r="R44" s="239">
        <f t="shared" si="10"/>
        <v>7.5979968917285175E-3</v>
      </c>
      <c r="T44" s="239">
        <f>MAX($H$4:H44)</f>
        <v>110.65258029284387</v>
      </c>
      <c r="U44" s="239">
        <f>MAX($K$4:K44)</f>
        <v>110.65258029284387</v>
      </c>
      <c r="V44" s="239">
        <f>MAX($K$4:L44)</f>
        <v>110.65258029284387</v>
      </c>
      <c r="W44" s="239">
        <f t="shared" si="11"/>
        <v>-5.0941115524088566E-3</v>
      </c>
      <c r="X44" s="239">
        <f t="shared" si="12"/>
        <v>-5.0941115524088566E-3</v>
      </c>
      <c r="Y44" s="239">
        <f t="shared" si="13"/>
        <v>-5.0941115524088566E-3</v>
      </c>
    </row>
    <row r="45" spans="1:25">
      <c r="A45" s="147">
        <v>35488</v>
      </c>
      <c r="B45" s="243">
        <v>-1.3376392295257222E-2</v>
      </c>
      <c r="C45" s="243">
        <v>6.9120442370818047E-4</v>
      </c>
      <c r="D45" s="243">
        <v>5.7012775235059099E-3</v>
      </c>
      <c r="E45" s="243">
        <v>-8.6466800726753279E-3</v>
      </c>
      <c r="F45" s="243">
        <v>-8.1223070830915844E-4</v>
      </c>
      <c r="H45" s="239">
        <f t="shared" si="5"/>
        <v>110.1649976425125</v>
      </c>
      <c r="I45" s="239"/>
      <c r="J45" s="239">
        <f t="shared" si="6"/>
        <v>90</v>
      </c>
      <c r="K45" s="239">
        <f t="shared" si="2"/>
        <v>110.1649976425125</v>
      </c>
      <c r="L45" s="239" t="b">
        <f t="shared" si="3"/>
        <v>0</v>
      </c>
      <c r="M45" s="239">
        <f t="shared" si="7"/>
        <v>6.9120442370814382E-4</v>
      </c>
      <c r="O45" s="239">
        <f t="shared" si="8"/>
        <v>90</v>
      </c>
      <c r="P45" s="239">
        <f t="shared" si="9"/>
        <v>110.1649976425125</v>
      </c>
      <c r="Q45" s="239">
        <f t="shared" si="4"/>
        <v>0</v>
      </c>
      <c r="R45" s="239">
        <f t="shared" si="10"/>
        <v>6.9120442370814382E-4</v>
      </c>
      <c r="T45" s="239">
        <f>MAX($H$4:H45)</f>
        <v>110.65258029284387</v>
      </c>
      <c r="U45" s="239">
        <f>MAX($K$4:K45)</f>
        <v>110.65258029284387</v>
      </c>
      <c r="V45" s="239">
        <f>MAX($K$4:L45)</f>
        <v>110.65258029284387</v>
      </c>
      <c r="W45" s="239">
        <f t="shared" si="11"/>
        <v>-4.4064282011406003E-3</v>
      </c>
      <c r="X45" s="239">
        <f t="shared" si="12"/>
        <v>-4.4064282011406003E-3</v>
      </c>
      <c r="Y45" s="239">
        <f t="shared" si="13"/>
        <v>-4.4064282011406003E-3</v>
      </c>
    </row>
    <row r="46" spans="1:25">
      <c r="A46" s="147">
        <v>35489</v>
      </c>
      <c r="B46" s="243">
        <v>-4.8129498470879106E-3</v>
      </c>
      <c r="C46" s="243">
        <v>1.3301625374401826E-2</v>
      </c>
      <c r="D46" s="243">
        <v>-1.0253802986322502E-2</v>
      </c>
      <c r="E46" s="243">
        <v>2.2806585072241425E-3</v>
      </c>
      <c r="F46" s="243">
        <v>-6.8844513055899004E-4</v>
      </c>
      <c r="H46" s="239">
        <f t="shared" si="5"/>
        <v>111.63037117052507</v>
      </c>
      <c r="I46" s="239"/>
      <c r="J46" s="239">
        <f t="shared" si="6"/>
        <v>90</v>
      </c>
      <c r="K46" s="239">
        <f t="shared" si="2"/>
        <v>111.63037117052507</v>
      </c>
      <c r="L46" s="239" t="b">
        <f t="shared" si="3"/>
        <v>0</v>
      </c>
      <c r="M46" s="239">
        <f t="shared" si="7"/>
        <v>1.3301625374401839E-2</v>
      </c>
      <c r="O46" s="239">
        <f t="shared" si="8"/>
        <v>90</v>
      </c>
      <c r="P46" s="239">
        <f t="shared" si="9"/>
        <v>111.63037117052507</v>
      </c>
      <c r="Q46" s="239">
        <f t="shared" si="4"/>
        <v>0</v>
      </c>
      <c r="R46" s="239">
        <f t="shared" si="10"/>
        <v>1.3301625374401839E-2</v>
      </c>
      <c r="T46" s="239">
        <f>MAX($H$4:H46)</f>
        <v>111.63037117052507</v>
      </c>
      <c r="U46" s="239">
        <f>MAX($K$4:K46)</f>
        <v>111.63037117052507</v>
      </c>
      <c r="V46" s="239">
        <f>MAX($K$4:L46)</f>
        <v>111.63037117052507</v>
      </c>
      <c r="W46" s="239">
        <f t="shared" si="11"/>
        <v>0</v>
      </c>
      <c r="X46" s="239">
        <f t="shared" si="12"/>
        <v>0</v>
      </c>
      <c r="Y46" s="239">
        <f t="shared" si="13"/>
        <v>0</v>
      </c>
    </row>
    <row r="47" spans="1:25">
      <c r="A47" s="147">
        <v>35492</v>
      </c>
      <c r="B47" s="243">
        <v>5.028369346537831E-3</v>
      </c>
      <c r="C47" s="243">
        <v>3.3813074388764353E-3</v>
      </c>
      <c r="D47" s="243">
        <v>-1.7647264296487553E-3</v>
      </c>
      <c r="E47" s="243">
        <v>1.4497614954429583E-3</v>
      </c>
      <c r="F47" s="243">
        <v>-6.641421336033293E-4</v>
      </c>
      <c r="H47" s="239">
        <f t="shared" si="5"/>
        <v>112.0078277749685</v>
      </c>
      <c r="I47" s="239"/>
      <c r="J47" s="239">
        <f t="shared" si="6"/>
        <v>90</v>
      </c>
      <c r="K47" s="239">
        <f t="shared" si="2"/>
        <v>112.0078277749685</v>
      </c>
      <c r="L47" s="239" t="b">
        <f t="shared" si="3"/>
        <v>0</v>
      </c>
      <c r="M47" s="239">
        <f t="shared" si="7"/>
        <v>3.3813074388764713E-3</v>
      </c>
      <c r="O47" s="239">
        <f t="shared" si="8"/>
        <v>90</v>
      </c>
      <c r="P47" s="239">
        <f t="shared" si="9"/>
        <v>112.0078277749685</v>
      </c>
      <c r="Q47" s="239">
        <f t="shared" si="4"/>
        <v>0</v>
      </c>
      <c r="R47" s="239">
        <f t="shared" si="10"/>
        <v>3.3813074388764713E-3</v>
      </c>
      <c r="T47" s="239">
        <f>MAX($H$4:H47)</f>
        <v>112.0078277749685</v>
      </c>
      <c r="U47" s="239">
        <f>MAX($K$4:K47)</f>
        <v>112.0078277749685</v>
      </c>
      <c r="V47" s="239">
        <f>MAX($K$4:L47)</f>
        <v>112.0078277749685</v>
      </c>
      <c r="W47" s="239">
        <f t="shared" si="11"/>
        <v>0</v>
      </c>
      <c r="X47" s="239">
        <f t="shared" si="12"/>
        <v>0</v>
      </c>
      <c r="Y47" s="239">
        <f t="shared" si="13"/>
        <v>0</v>
      </c>
    </row>
    <row r="48" spans="1:25">
      <c r="A48" s="147">
        <v>35493</v>
      </c>
      <c r="B48" s="243">
        <v>-3.9823263183410562E-3</v>
      </c>
      <c r="C48" s="243">
        <v>8.5694298705840666E-3</v>
      </c>
      <c r="D48" s="243">
        <v>7.4140281370806971E-3</v>
      </c>
      <c r="E48" s="243">
        <v>5.78501233860651E-3</v>
      </c>
      <c r="F48" s="243">
        <v>1.0317446418174336E-2</v>
      </c>
      <c r="H48" s="239">
        <f t="shared" si="5"/>
        <v>112.96767100004256</v>
      </c>
      <c r="I48" s="239"/>
      <c r="J48" s="239">
        <f t="shared" si="6"/>
        <v>90</v>
      </c>
      <c r="K48" s="239">
        <f t="shared" si="2"/>
        <v>112.96767100004256</v>
      </c>
      <c r="L48" s="239" t="b">
        <f t="shared" si="3"/>
        <v>0</v>
      </c>
      <c r="M48" s="239">
        <f t="shared" si="7"/>
        <v>8.5694298705840857E-3</v>
      </c>
      <c r="O48" s="239">
        <f t="shared" si="8"/>
        <v>90</v>
      </c>
      <c r="P48" s="239">
        <f t="shared" si="9"/>
        <v>112.96767100004256</v>
      </c>
      <c r="Q48" s="239">
        <f t="shared" si="4"/>
        <v>0</v>
      </c>
      <c r="R48" s="239">
        <f t="shared" si="10"/>
        <v>8.5694298705840857E-3</v>
      </c>
      <c r="T48" s="239">
        <f>MAX($H$4:H48)</f>
        <v>112.96767100004256</v>
      </c>
      <c r="U48" s="239">
        <f>MAX($K$4:K48)</f>
        <v>112.96767100004256</v>
      </c>
      <c r="V48" s="239">
        <f>MAX($K$4:L48)</f>
        <v>112.96767100004256</v>
      </c>
      <c r="W48" s="239">
        <f t="shared" si="11"/>
        <v>0</v>
      </c>
      <c r="X48" s="239">
        <f t="shared" si="12"/>
        <v>0</v>
      </c>
      <c r="Y48" s="239">
        <f t="shared" si="13"/>
        <v>0</v>
      </c>
    </row>
    <row r="49" spans="1:25">
      <c r="A49" s="147">
        <v>35494</v>
      </c>
      <c r="B49" s="243">
        <v>1.3026612754500899E-2</v>
      </c>
      <c r="C49" s="243">
        <v>1.2257047802486376E-3</v>
      </c>
      <c r="D49" s="243">
        <v>-5.8555054036123488E-3</v>
      </c>
      <c r="E49" s="243">
        <v>6.7625824057726547E-5</v>
      </c>
      <c r="F49" s="243">
        <v>2.0170747587724414E-3</v>
      </c>
      <c r="H49" s="239">
        <f t="shared" si="5"/>
        <v>113.10613601440086</v>
      </c>
      <c r="I49" s="239"/>
      <c r="J49" s="239">
        <f t="shared" si="6"/>
        <v>90</v>
      </c>
      <c r="K49" s="239">
        <f t="shared" si="2"/>
        <v>113.10613601440086</v>
      </c>
      <c r="L49" s="239" t="b">
        <f t="shared" si="3"/>
        <v>0</v>
      </c>
      <c r="M49" s="239">
        <f t="shared" si="7"/>
        <v>1.2257047802485977E-3</v>
      </c>
      <c r="O49" s="239">
        <f t="shared" si="8"/>
        <v>90</v>
      </c>
      <c r="P49" s="239">
        <f t="shared" si="9"/>
        <v>113.10613601440086</v>
      </c>
      <c r="Q49" s="239">
        <f t="shared" si="4"/>
        <v>0</v>
      </c>
      <c r="R49" s="239">
        <f t="shared" si="10"/>
        <v>1.2257047802485977E-3</v>
      </c>
      <c r="T49" s="239">
        <f>MAX($H$4:H49)</f>
        <v>113.10613601440086</v>
      </c>
      <c r="U49" s="239">
        <f>MAX($K$4:K49)</f>
        <v>113.10613601440086</v>
      </c>
      <c r="V49" s="239">
        <f>MAX($K$4:L49)</f>
        <v>113.10613601440086</v>
      </c>
      <c r="W49" s="239">
        <f t="shared" si="11"/>
        <v>0</v>
      </c>
      <c r="X49" s="239">
        <f t="shared" si="12"/>
        <v>0</v>
      </c>
      <c r="Y49" s="239">
        <f t="shared" si="13"/>
        <v>0</v>
      </c>
    </row>
    <row r="50" spans="1:25">
      <c r="A50" s="147">
        <v>35495</v>
      </c>
      <c r="B50" s="243">
        <v>-3.3152421259902143E-3</v>
      </c>
      <c r="C50" s="243">
        <v>3.1617776216403826E-3</v>
      </c>
      <c r="D50" s="243">
        <v>-7.6529417058813776E-3</v>
      </c>
      <c r="E50" s="243">
        <v>4.0377850208963562E-3</v>
      </c>
      <c r="F50" s="243">
        <v>9.5402217700812919E-3</v>
      </c>
      <c r="H50" s="239">
        <f t="shared" si="5"/>
        <v>113.46375246412141</v>
      </c>
      <c r="I50" s="239"/>
      <c r="J50" s="239">
        <f t="shared" si="6"/>
        <v>90</v>
      </c>
      <c r="K50" s="239">
        <f t="shared" si="2"/>
        <v>113.46375246412141</v>
      </c>
      <c r="L50" s="239" t="b">
        <f t="shared" si="3"/>
        <v>0</v>
      </c>
      <c r="M50" s="239">
        <f t="shared" si="7"/>
        <v>3.1617776216404402E-3</v>
      </c>
      <c r="O50" s="239">
        <f t="shared" si="8"/>
        <v>90</v>
      </c>
      <c r="P50" s="239">
        <f t="shared" si="9"/>
        <v>113.46375246412141</v>
      </c>
      <c r="Q50" s="239">
        <f t="shared" si="4"/>
        <v>0</v>
      </c>
      <c r="R50" s="239">
        <f t="shared" si="10"/>
        <v>3.1617776216404402E-3</v>
      </c>
      <c r="T50" s="239">
        <f>MAX($H$4:H50)</f>
        <v>113.46375246412141</v>
      </c>
      <c r="U50" s="239">
        <f>MAX($K$4:K50)</f>
        <v>113.46375246412141</v>
      </c>
      <c r="V50" s="239">
        <f>MAX($K$4:L50)</f>
        <v>113.46375246412141</v>
      </c>
      <c r="W50" s="239">
        <f t="shared" si="11"/>
        <v>0</v>
      </c>
      <c r="X50" s="239">
        <f t="shared" si="12"/>
        <v>0</v>
      </c>
      <c r="Y50" s="239">
        <f t="shared" si="13"/>
        <v>0</v>
      </c>
    </row>
    <row r="51" spans="1:25">
      <c r="A51" s="147">
        <v>35496</v>
      </c>
      <c r="B51" s="243">
        <v>7.583819941588299E-3</v>
      </c>
      <c r="C51" s="243">
        <v>0</v>
      </c>
      <c r="D51" s="243">
        <v>3.0164444876910057E-3</v>
      </c>
      <c r="E51" s="243">
        <v>3.2243992185572168E-3</v>
      </c>
      <c r="F51" s="243">
        <v>-8.7911703196863478E-4</v>
      </c>
      <c r="H51" s="239">
        <f t="shared" si="5"/>
        <v>113.46375246412141</v>
      </c>
      <c r="I51" s="239"/>
      <c r="J51" s="239">
        <f t="shared" si="6"/>
        <v>90</v>
      </c>
      <c r="K51" s="239">
        <f t="shared" si="2"/>
        <v>113.46375246412141</v>
      </c>
      <c r="L51" s="239" t="b">
        <f t="shared" si="3"/>
        <v>0</v>
      </c>
      <c r="M51" s="239">
        <f t="shared" si="7"/>
        <v>0</v>
      </c>
      <c r="O51" s="239">
        <f t="shared" si="8"/>
        <v>90</v>
      </c>
      <c r="P51" s="239">
        <f t="shared" si="9"/>
        <v>113.46375246412141</v>
      </c>
      <c r="Q51" s="239">
        <f t="shared" si="4"/>
        <v>0</v>
      </c>
      <c r="R51" s="239">
        <f t="shared" si="10"/>
        <v>0</v>
      </c>
      <c r="T51" s="239">
        <f>MAX($H$4:H51)</f>
        <v>113.46375246412141</v>
      </c>
      <c r="U51" s="239">
        <f>MAX($K$4:K51)</f>
        <v>113.46375246412141</v>
      </c>
      <c r="V51" s="239">
        <f>MAX($K$4:L51)</f>
        <v>113.46375246412141</v>
      </c>
      <c r="W51" s="239">
        <f t="shared" si="11"/>
        <v>0</v>
      </c>
      <c r="X51" s="239">
        <f t="shared" si="12"/>
        <v>0</v>
      </c>
      <c r="Y51" s="239">
        <f t="shared" si="13"/>
        <v>0</v>
      </c>
    </row>
    <row r="52" spans="1:25">
      <c r="A52" s="147">
        <v>35499</v>
      </c>
      <c r="B52" s="243">
        <v>9.8327925821517503E-3</v>
      </c>
      <c r="C52" s="243">
        <v>-8.2745405452485654E-3</v>
      </c>
      <c r="D52" s="243">
        <v>-9.0442149414105E-3</v>
      </c>
      <c r="E52" s="243">
        <v>-5.4245931072675058E-3</v>
      </c>
      <c r="F52" s="243">
        <v>8.6180061259510943E-4</v>
      </c>
      <c r="H52" s="239">
        <f t="shared" si="5"/>
        <v>112.52489204394099</v>
      </c>
      <c r="I52" s="239"/>
      <c r="J52" s="239">
        <f t="shared" si="6"/>
        <v>90</v>
      </c>
      <c r="K52" s="239">
        <f t="shared" si="2"/>
        <v>112.52489204394099</v>
      </c>
      <c r="L52" s="239" t="b">
        <f t="shared" si="3"/>
        <v>0</v>
      </c>
      <c r="M52" s="239">
        <f t="shared" si="7"/>
        <v>-8.2745405452485567E-3</v>
      </c>
      <c r="O52" s="239">
        <f t="shared" si="8"/>
        <v>90</v>
      </c>
      <c r="P52" s="239">
        <f t="shared" si="9"/>
        <v>112.52489204394099</v>
      </c>
      <c r="Q52" s="239">
        <f t="shared" si="4"/>
        <v>0</v>
      </c>
      <c r="R52" s="239">
        <f t="shared" si="10"/>
        <v>-8.2745405452485567E-3</v>
      </c>
      <c r="T52" s="239">
        <f>MAX($H$4:H52)</f>
        <v>113.46375246412141</v>
      </c>
      <c r="U52" s="239">
        <f>MAX($K$4:K52)</f>
        <v>113.46375246412141</v>
      </c>
      <c r="V52" s="239">
        <f>MAX($K$4:L52)</f>
        <v>113.46375246412141</v>
      </c>
      <c r="W52" s="239">
        <f t="shared" si="11"/>
        <v>-8.2745405452485567E-3</v>
      </c>
      <c r="X52" s="239">
        <f t="shared" si="12"/>
        <v>-8.2745405452485567E-3</v>
      </c>
      <c r="Y52" s="239">
        <f t="shared" si="13"/>
        <v>-8.2745405452485567E-3</v>
      </c>
    </row>
    <row r="53" spans="1:25">
      <c r="A53" s="147">
        <v>35500</v>
      </c>
      <c r="B53" s="243">
        <v>-2.4704398982760001E-3</v>
      </c>
      <c r="C53" s="243">
        <v>1.0462987182839889E-3</v>
      </c>
      <c r="D53" s="243">
        <v>5.8085578092739176E-3</v>
      </c>
      <c r="E53" s="243">
        <v>3.4052540833471312E-3</v>
      </c>
      <c r="F53" s="243">
        <v>3.6631627114209753E-3</v>
      </c>
      <c r="H53" s="239">
        <f t="shared" si="5"/>
        <v>112.64262669426161</v>
      </c>
      <c r="I53" s="239"/>
      <c r="J53" s="239">
        <f t="shared" si="6"/>
        <v>90</v>
      </c>
      <c r="K53" s="239">
        <f t="shared" si="2"/>
        <v>112.64262669426161</v>
      </c>
      <c r="L53" s="239" t="b">
        <f t="shared" si="3"/>
        <v>0</v>
      </c>
      <c r="M53" s="239">
        <f t="shared" si="7"/>
        <v>1.0462987182839366E-3</v>
      </c>
      <c r="O53" s="239">
        <f t="shared" si="8"/>
        <v>90</v>
      </c>
      <c r="P53" s="239">
        <f t="shared" si="9"/>
        <v>112.64262669426161</v>
      </c>
      <c r="Q53" s="239">
        <f t="shared" si="4"/>
        <v>0</v>
      </c>
      <c r="R53" s="239">
        <f t="shared" si="10"/>
        <v>1.0462987182839366E-3</v>
      </c>
      <c r="T53" s="239">
        <f>MAX($H$4:H53)</f>
        <v>113.46375246412141</v>
      </c>
      <c r="U53" s="239">
        <f>MAX($K$4:K53)</f>
        <v>113.46375246412141</v>
      </c>
      <c r="V53" s="239">
        <f>MAX($K$4:L53)</f>
        <v>113.46375246412141</v>
      </c>
      <c r="W53" s="239">
        <f t="shared" si="11"/>
        <v>-7.2368994681315021E-3</v>
      </c>
      <c r="X53" s="239">
        <f t="shared" si="12"/>
        <v>-7.2368994681315021E-3</v>
      </c>
      <c r="Y53" s="239">
        <f t="shared" si="13"/>
        <v>-7.2368994681315021E-3</v>
      </c>
    </row>
    <row r="54" spans="1:25">
      <c r="A54" s="147">
        <v>35501</v>
      </c>
      <c r="B54" s="243">
        <v>-8.0576892354192742E-3</v>
      </c>
      <c r="C54" s="243">
        <v>-1.480062685007888E-3</v>
      </c>
      <c r="D54" s="243">
        <v>-8.1375054982975037E-3</v>
      </c>
      <c r="E54" s="243">
        <v>-7.4332471899704045E-3</v>
      </c>
      <c r="F54" s="243">
        <v>-7.9370704252789137E-3</v>
      </c>
      <c r="H54" s="239">
        <f t="shared" si="5"/>
        <v>112.47590854575016</v>
      </c>
      <c r="I54" s="239"/>
      <c r="J54" s="239">
        <f t="shared" si="6"/>
        <v>90</v>
      </c>
      <c r="K54" s="239">
        <f t="shared" si="2"/>
        <v>112.47590854575016</v>
      </c>
      <c r="L54" s="239" t="b">
        <f t="shared" si="3"/>
        <v>0</v>
      </c>
      <c r="M54" s="239">
        <f t="shared" si="7"/>
        <v>-1.4800626850078854E-3</v>
      </c>
      <c r="O54" s="239">
        <f t="shared" si="8"/>
        <v>90</v>
      </c>
      <c r="P54" s="239">
        <f t="shared" si="9"/>
        <v>112.47590854575016</v>
      </c>
      <c r="Q54" s="239">
        <f t="shared" si="4"/>
        <v>0</v>
      </c>
      <c r="R54" s="239">
        <f t="shared" si="10"/>
        <v>-1.4800626850078854E-3</v>
      </c>
      <c r="T54" s="239">
        <f>MAX($H$4:H54)</f>
        <v>113.46375246412141</v>
      </c>
      <c r="U54" s="239">
        <f>MAX($K$4:K54)</f>
        <v>113.46375246412141</v>
      </c>
      <c r="V54" s="239">
        <f>MAX($K$4:L54)</f>
        <v>113.46375246412141</v>
      </c>
      <c r="W54" s="239">
        <f t="shared" si="11"/>
        <v>-8.7062510882814532E-3</v>
      </c>
      <c r="X54" s="239">
        <f t="shared" si="12"/>
        <v>-8.7062510882814532E-3</v>
      </c>
      <c r="Y54" s="239">
        <f t="shared" si="13"/>
        <v>-8.7062510882814532E-3</v>
      </c>
    </row>
    <row r="55" spans="1:25">
      <c r="A55" s="147">
        <v>35502</v>
      </c>
      <c r="B55" s="243">
        <v>-1.7713684509319427E-2</v>
      </c>
      <c r="C55" s="243">
        <v>-5.2210233205707279E-4</v>
      </c>
      <c r="D55" s="243">
        <v>-1.1994708550424393E-2</v>
      </c>
      <c r="E55" s="243">
        <v>-2.5266178212969281E-3</v>
      </c>
      <c r="F55" s="243">
        <v>-2.0002427350162E-3</v>
      </c>
      <c r="H55" s="239">
        <f t="shared" si="5"/>
        <v>112.41718461159819</v>
      </c>
      <c r="I55" s="239"/>
      <c r="J55" s="239">
        <f t="shared" si="6"/>
        <v>90</v>
      </c>
      <c r="K55" s="239">
        <f t="shared" si="2"/>
        <v>112.41718461159819</v>
      </c>
      <c r="L55" s="239" t="b">
        <f t="shared" si="3"/>
        <v>0</v>
      </c>
      <c r="M55" s="239">
        <f t="shared" si="7"/>
        <v>-5.2210233205704016E-4</v>
      </c>
      <c r="O55" s="239">
        <f t="shared" si="8"/>
        <v>90</v>
      </c>
      <c r="P55" s="239">
        <f t="shared" si="9"/>
        <v>112.41718461159819</v>
      </c>
      <c r="Q55" s="239">
        <f t="shared" si="4"/>
        <v>0</v>
      </c>
      <c r="R55" s="239">
        <f t="shared" si="10"/>
        <v>-5.2210233205704016E-4</v>
      </c>
      <c r="T55" s="239">
        <f>MAX($H$4:H55)</f>
        <v>113.46375246412141</v>
      </c>
      <c r="U55" s="239">
        <f>MAX($K$4:K55)</f>
        <v>113.46375246412141</v>
      </c>
      <c r="V55" s="239">
        <f>MAX($K$4:L55)</f>
        <v>113.46375246412141</v>
      </c>
      <c r="W55" s="239">
        <f t="shared" si="11"/>
        <v>-9.2238078663418269E-3</v>
      </c>
      <c r="X55" s="239">
        <f t="shared" si="12"/>
        <v>-9.2238078663418269E-3</v>
      </c>
      <c r="Y55" s="239">
        <f t="shared" si="13"/>
        <v>-9.2238078663418269E-3</v>
      </c>
    </row>
    <row r="56" spans="1:25">
      <c r="A56" s="147">
        <v>35503</v>
      </c>
      <c r="B56" s="243">
        <v>3.7070098985518829E-3</v>
      </c>
      <c r="C56" s="243">
        <v>-7.8254064863936268E-4</v>
      </c>
      <c r="D56" s="243">
        <v>-3.9290628587599352E-3</v>
      </c>
      <c r="E56" s="243">
        <v>-3.7756276218797735E-3</v>
      </c>
      <c r="F56" s="243">
        <v>1.2625635334817531E-4</v>
      </c>
      <c r="H56" s="239">
        <f t="shared" si="5"/>
        <v>112.32921359503402</v>
      </c>
      <c r="I56" s="239"/>
      <c r="J56" s="239">
        <f t="shared" si="6"/>
        <v>90</v>
      </c>
      <c r="K56" s="239">
        <f t="shared" si="2"/>
        <v>112.32921359503402</v>
      </c>
      <c r="L56" s="239" t="b">
        <f t="shared" si="3"/>
        <v>0</v>
      </c>
      <c r="M56" s="239">
        <f t="shared" si="7"/>
        <v>-7.8254064863933828E-4</v>
      </c>
      <c r="O56" s="239">
        <f t="shared" si="8"/>
        <v>90</v>
      </c>
      <c r="P56" s="239">
        <f t="shared" si="9"/>
        <v>112.32921359503402</v>
      </c>
      <c r="Q56" s="239">
        <f t="shared" si="4"/>
        <v>0</v>
      </c>
      <c r="R56" s="239">
        <f t="shared" si="10"/>
        <v>-7.8254064863933828E-4</v>
      </c>
      <c r="T56" s="239">
        <f>MAX($H$4:H56)</f>
        <v>113.46375246412141</v>
      </c>
      <c r="U56" s="239">
        <f>MAX($K$4:K56)</f>
        <v>113.46375246412141</v>
      </c>
      <c r="V56" s="239">
        <f>MAX($K$4:L56)</f>
        <v>113.46375246412141</v>
      </c>
      <c r="W56" s="239">
        <f t="shared" si="11"/>
        <v>-9.999130510390513E-3</v>
      </c>
      <c r="X56" s="239">
        <f t="shared" si="12"/>
        <v>-9.999130510390513E-3</v>
      </c>
      <c r="Y56" s="239">
        <f t="shared" si="13"/>
        <v>-9.999130510390513E-3</v>
      </c>
    </row>
    <row r="57" spans="1:25">
      <c r="A57" s="147">
        <v>35506</v>
      </c>
      <c r="B57" s="243">
        <v>9.5133781880774038E-4</v>
      </c>
      <c r="C57" s="243">
        <v>-4.328629555882535E-3</v>
      </c>
      <c r="D57" s="243">
        <v>-3.5423145545446788E-3</v>
      </c>
      <c r="E57" s="243">
        <v>-5.1806178361307742E-3</v>
      </c>
      <c r="F57" s="243">
        <v>-1.0397585039009227E-2</v>
      </c>
      <c r="H57" s="239">
        <f t="shared" si="5"/>
        <v>111.84298204107752</v>
      </c>
      <c r="I57" s="239"/>
      <c r="J57" s="239">
        <f t="shared" si="6"/>
        <v>90</v>
      </c>
      <c r="K57" s="239">
        <f t="shared" si="2"/>
        <v>111.84298204107752</v>
      </c>
      <c r="L57" s="239" t="b">
        <f t="shared" si="3"/>
        <v>0</v>
      </c>
      <c r="M57" s="239">
        <f t="shared" si="7"/>
        <v>-4.3286295558824794E-3</v>
      </c>
      <c r="O57" s="239">
        <f t="shared" si="8"/>
        <v>90</v>
      </c>
      <c r="P57" s="239">
        <f t="shared" si="9"/>
        <v>111.84298204107752</v>
      </c>
      <c r="Q57" s="239">
        <f t="shared" si="4"/>
        <v>0</v>
      </c>
      <c r="R57" s="239">
        <f t="shared" si="10"/>
        <v>-4.3286295558824794E-3</v>
      </c>
      <c r="T57" s="239">
        <f>MAX($H$4:H57)</f>
        <v>113.46375246412141</v>
      </c>
      <c r="U57" s="239">
        <f>MAX($K$4:K57)</f>
        <v>113.46375246412141</v>
      </c>
      <c r="V57" s="239">
        <f>MAX($K$4:L57)</f>
        <v>113.46375246412141</v>
      </c>
      <c r="W57" s="239">
        <f t="shared" si="11"/>
        <v>-1.4284477534412591E-2</v>
      </c>
      <c r="X57" s="239">
        <f t="shared" si="12"/>
        <v>-1.4284477534412591E-2</v>
      </c>
      <c r="Y57" s="239">
        <f t="shared" si="13"/>
        <v>-1.4284477534412591E-2</v>
      </c>
    </row>
    <row r="58" spans="1:25">
      <c r="A58" s="147">
        <v>35507</v>
      </c>
      <c r="B58" s="243">
        <v>-7.5546968304287532E-3</v>
      </c>
      <c r="C58" s="243">
        <v>-6.3655913978495349E-3</v>
      </c>
      <c r="D58" s="243">
        <v>4.3175956743182198E-3</v>
      </c>
      <c r="E58" s="243">
        <v>-8.1053593179052363E-3</v>
      </c>
      <c r="F58" s="243">
        <v>-9.8957047141532417E-3</v>
      </c>
      <c r="H58" s="239">
        <f t="shared" si="5"/>
        <v>111.13103531668699</v>
      </c>
      <c r="I58" s="239"/>
      <c r="J58" s="239">
        <f t="shared" si="6"/>
        <v>90</v>
      </c>
      <c r="K58" s="239">
        <f t="shared" si="2"/>
        <v>111.13103531668699</v>
      </c>
      <c r="L58" s="239" t="b">
        <f t="shared" si="3"/>
        <v>0</v>
      </c>
      <c r="M58" s="239">
        <f t="shared" si="7"/>
        <v>-6.3655913978495886E-3</v>
      </c>
      <c r="O58" s="239">
        <f t="shared" si="8"/>
        <v>90</v>
      </c>
      <c r="P58" s="239">
        <f t="shared" si="9"/>
        <v>111.13103531668699</v>
      </c>
      <c r="Q58" s="239">
        <f t="shared" si="4"/>
        <v>0</v>
      </c>
      <c r="R58" s="239">
        <f t="shared" si="10"/>
        <v>-6.3655913978495886E-3</v>
      </c>
      <c r="T58" s="239">
        <f>MAX($H$4:H58)</f>
        <v>113.46375246412141</v>
      </c>
      <c r="U58" s="239">
        <f>MAX($K$4:K58)</f>
        <v>113.46375246412141</v>
      </c>
      <c r="V58" s="239">
        <f>MAX($K$4:L58)</f>
        <v>113.46375246412141</v>
      </c>
      <c r="W58" s="239">
        <f t="shared" si="11"/>
        <v>-2.0559139784946348E-2</v>
      </c>
      <c r="X58" s="239">
        <f t="shared" si="12"/>
        <v>-2.0559139784946348E-2</v>
      </c>
      <c r="Y58" s="239">
        <f t="shared" si="13"/>
        <v>-2.0559139784946348E-2</v>
      </c>
    </row>
    <row r="59" spans="1:25">
      <c r="A59" s="147">
        <v>35508</v>
      </c>
      <c r="B59" s="243">
        <v>-5.6691456840651799E-3</v>
      </c>
      <c r="C59" s="243">
        <v>1.1195315191181443E-3</v>
      </c>
      <c r="D59" s="243">
        <v>3.4643025502940628E-3</v>
      </c>
      <c r="E59" s="243">
        <v>-6.5550311123463434E-4</v>
      </c>
      <c r="F59" s="243">
        <v>8.8451015358192997E-4</v>
      </c>
      <c r="H59" s="239">
        <f t="shared" si="5"/>
        <v>111.25545001347625</v>
      </c>
      <c r="I59" s="239"/>
      <c r="J59" s="239">
        <f t="shared" si="6"/>
        <v>90</v>
      </c>
      <c r="K59" s="239">
        <f t="shared" si="2"/>
        <v>111.25545001347625</v>
      </c>
      <c r="L59" s="239" t="b">
        <f t="shared" si="3"/>
        <v>0</v>
      </c>
      <c r="M59" s="239">
        <f t="shared" si="7"/>
        <v>1.1195315191181105E-3</v>
      </c>
      <c r="O59" s="239">
        <f t="shared" si="8"/>
        <v>90</v>
      </c>
      <c r="P59" s="239">
        <f t="shared" si="9"/>
        <v>111.25545001347625</v>
      </c>
      <c r="Q59" s="239">
        <f t="shared" si="4"/>
        <v>0</v>
      </c>
      <c r="R59" s="239">
        <f t="shared" si="10"/>
        <v>1.1195315191181105E-3</v>
      </c>
      <c r="T59" s="239">
        <f>MAX($H$4:H59)</f>
        <v>113.46375246412141</v>
      </c>
      <c r="U59" s="239">
        <f>MAX($K$4:K59)</f>
        <v>113.46375246412141</v>
      </c>
      <c r="V59" s="239">
        <f>MAX($K$4:L59)</f>
        <v>113.46375246412141</v>
      </c>
      <c r="W59" s="239">
        <f t="shared" si="11"/>
        <v>-1.9462624870823439E-2</v>
      </c>
      <c r="X59" s="239">
        <f t="shared" si="12"/>
        <v>-1.9462624870823439E-2</v>
      </c>
      <c r="Y59" s="239">
        <f t="shared" si="13"/>
        <v>-1.9462624870823439E-2</v>
      </c>
    </row>
    <row r="60" spans="1:25">
      <c r="A60" s="147">
        <v>35509</v>
      </c>
      <c r="B60" s="243">
        <v>-2.414157991116328E-3</v>
      </c>
      <c r="C60" s="243">
        <v>3.2832210126145789E-3</v>
      </c>
      <c r="D60" s="243">
        <v>-2.1869240927020472E-3</v>
      </c>
      <c r="E60" s="243">
        <v>3.0916048203621926E-3</v>
      </c>
      <c r="F60" s="243">
        <v>-1.3741203076168773E-2</v>
      </c>
      <c r="H60" s="239">
        <f t="shared" si="5"/>
        <v>111.62072624472839</v>
      </c>
      <c r="I60" s="239"/>
      <c r="J60" s="239">
        <f t="shared" si="6"/>
        <v>90</v>
      </c>
      <c r="K60" s="239">
        <f t="shared" si="2"/>
        <v>111.62072624472839</v>
      </c>
      <c r="L60" s="239" t="b">
        <f t="shared" si="3"/>
        <v>0</v>
      </c>
      <c r="M60" s="239">
        <f t="shared" si="7"/>
        <v>3.2832210126146036E-3</v>
      </c>
      <c r="O60" s="239">
        <f t="shared" si="8"/>
        <v>90</v>
      </c>
      <c r="P60" s="239">
        <f t="shared" si="9"/>
        <v>111.62072624472839</v>
      </c>
      <c r="Q60" s="239">
        <f t="shared" si="4"/>
        <v>0</v>
      </c>
      <c r="R60" s="239">
        <f t="shared" si="10"/>
        <v>3.2832210126146036E-3</v>
      </c>
      <c r="T60" s="239">
        <f>MAX($H$4:H60)</f>
        <v>113.46375246412141</v>
      </c>
      <c r="U60" s="239">
        <f>MAX($K$4:K60)</f>
        <v>113.46375246412141</v>
      </c>
      <c r="V60" s="239">
        <f>MAX($K$4:L60)</f>
        <v>113.46375246412141</v>
      </c>
      <c r="W60" s="239">
        <f t="shared" si="11"/>
        <v>-1.6243303957145357E-2</v>
      </c>
      <c r="X60" s="239">
        <f t="shared" si="12"/>
        <v>-1.6243303957145357E-2</v>
      </c>
      <c r="Y60" s="239">
        <f t="shared" si="13"/>
        <v>-1.6243303957145357E-2</v>
      </c>
    </row>
    <row r="61" spans="1:25">
      <c r="A61" s="147">
        <v>35510</v>
      </c>
      <c r="B61" s="243">
        <v>1.5574384837204747E-3</v>
      </c>
      <c r="C61" s="243">
        <v>-2.3273855702093948E-3</v>
      </c>
      <c r="D61" s="243">
        <v>5.2906725722794423E-3</v>
      </c>
      <c r="E61" s="243">
        <v>-8.4450365135315675E-3</v>
      </c>
      <c r="F61" s="243">
        <v>5.881931872300239E-3</v>
      </c>
      <c r="H61" s="239">
        <f t="shared" si="5"/>
        <v>111.36094177713011</v>
      </c>
      <c r="I61" s="239"/>
      <c r="J61" s="239">
        <f t="shared" si="6"/>
        <v>90</v>
      </c>
      <c r="K61" s="239">
        <f t="shared" si="2"/>
        <v>111.36094177713011</v>
      </c>
      <c r="L61" s="239" t="b">
        <f t="shared" si="3"/>
        <v>0</v>
      </c>
      <c r="M61" s="239">
        <f t="shared" si="7"/>
        <v>-2.3273855702094482E-3</v>
      </c>
      <c r="O61" s="239">
        <f t="shared" si="8"/>
        <v>90</v>
      </c>
      <c r="P61" s="239">
        <f t="shared" si="9"/>
        <v>111.36094177713011</v>
      </c>
      <c r="Q61" s="239">
        <f t="shared" si="4"/>
        <v>0</v>
      </c>
      <c r="R61" s="239">
        <f t="shared" si="10"/>
        <v>-2.3273855702094482E-3</v>
      </c>
      <c r="T61" s="239">
        <f>MAX($H$4:H61)</f>
        <v>113.46375246412141</v>
      </c>
      <c r="U61" s="239">
        <f>MAX($K$4:K61)</f>
        <v>113.46375246412141</v>
      </c>
      <c r="V61" s="239">
        <f>MAX($K$4:L61)</f>
        <v>113.46375246412141</v>
      </c>
      <c r="W61" s="239">
        <f t="shared" si="11"/>
        <v>-1.8532885096112419E-2</v>
      </c>
      <c r="X61" s="239">
        <f t="shared" si="12"/>
        <v>-1.8532885096112419E-2</v>
      </c>
      <c r="Y61" s="239">
        <f t="shared" si="13"/>
        <v>-1.8532885096112419E-2</v>
      </c>
    </row>
    <row r="62" spans="1:25">
      <c r="A62" s="147">
        <v>35513</v>
      </c>
      <c r="B62" s="243">
        <v>7.5245809318937873E-3</v>
      </c>
      <c r="C62" s="243">
        <v>2.6793431287812641E-3</v>
      </c>
      <c r="D62" s="243">
        <v>-7.0620281247774086E-3</v>
      </c>
      <c r="E62" s="243">
        <v>3.6671298394685969E-4</v>
      </c>
      <c r="F62" s="243">
        <v>5.1662785250439214E-4</v>
      </c>
      <c r="H62" s="239">
        <f t="shared" si="5"/>
        <v>111.65931595129527</v>
      </c>
      <c r="I62" s="239"/>
      <c r="J62" s="239">
        <f t="shared" si="6"/>
        <v>90</v>
      </c>
      <c r="K62" s="239">
        <f t="shared" si="2"/>
        <v>111.65931595129527</v>
      </c>
      <c r="L62" s="239" t="b">
        <f t="shared" si="3"/>
        <v>0</v>
      </c>
      <c r="M62" s="239">
        <f t="shared" si="7"/>
        <v>2.6793431287812403E-3</v>
      </c>
      <c r="O62" s="239">
        <f t="shared" si="8"/>
        <v>90</v>
      </c>
      <c r="P62" s="239">
        <f t="shared" si="9"/>
        <v>111.65931595129527</v>
      </c>
      <c r="Q62" s="239">
        <f t="shared" si="4"/>
        <v>0</v>
      </c>
      <c r="R62" s="239">
        <f t="shared" si="10"/>
        <v>2.6793431287812403E-3</v>
      </c>
      <c r="T62" s="239">
        <f>MAX($H$4:H62)</f>
        <v>113.46375246412141</v>
      </c>
      <c r="U62" s="239">
        <f>MAX($K$4:K62)</f>
        <v>113.46375246412141</v>
      </c>
      <c r="V62" s="239">
        <f>MAX($K$4:L62)</f>
        <v>113.46375246412141</v>
      </c>
      <c r="W62" s="239">
        <f t="shared" si="11"/>
        <v>-1.5903197925669941E-2</v>
      </c>
      <c r="X62" s="239">
        <f t="shared" si="12"/>
        <v>-1.5903197925669941E-2</v>
      </c>
      <c r="Y62" s="239">
        <f t="shared" si="13"/>
        <v>-1.5903197925669941E-2</v>
      </c>
    </row>
    <row r="63" spans="1:25">
      <c r="A63" s="147">
        <v>35514</v>
      </c>
      <c r="B63" s="243">
        <v>-1.0366986278692591E-3</v>
      </c>
      <c r="C63" s="243">
        <v>1.6448792312353522E-3</v>
      </c>
      <c r="D63" s="243">
        <v>6.3617392531227779E-3</v>
      </c>
      <c r="E63" s="243">
        <v>4.0955400091955418E-3</v>
      </c>
      <c r="F63" s="243">
        <v>7.4422403655376446E-3</v>
      </c>
      <c r="H63" s="239">
        <f t="shared" si="5"/>
        <v>111.84298204107751</v>
      </c>
      <c r="I63" s="239"/>
      <c r="J63" s="239">
        <f t="shared" si="6"/>
        <v>90</v>
      </c>
      <c r="K63" s="239">
        <f t="shared" si="2"/>
        <v>111.84298204107751</v>
      </c>
      <c r="L63" s="239" t="b">
        <f t="shared" si="3"/>
        <v>0</v>
      </c>
      <c r="M63" s="239">
        <f t="shared" si="7"/>
        <v>1.6448792312353851E-3</v>
      </c>
      <c r="O63" s="239">
        <f t="shared" si="8"/>
        <v>90</v>
      </c>
      <c r="P63" s="239">
        <f t="shared" si="9"/>
        <v>111.84298204107751</v>
      </c>
      <c r="Q63" s="239">
        <f t="shared" si="4"/>
        <v>0</v>
      </c>
      <c r="R63" s="239">
        <f t="shared" si="10"/>
        <v>1.6448792312353851E-3</v>
      </c>
      <c r="T63" s="239">
        <f>MAX($H$4:H63)</f>
        <v>113.46375246412141</v>
      </c>
      <c r="U63" s="239">
        <f>MAX($K$4:K63)</f>
        <v>113.46375246412141</v>
      </c>
      <c r="V63" s="239">
        <f>MAX($K$4:L63)</f>
        <v>113.46375246412141</v>
      </c>
      <c r="W63" s="239">
        <f t="shared" si="11"/>
        <v>-1.4284477534412716E-2</v>
      </c>
      <c r="X63" s="239">
        <f t="shared" si="12"/>
        <v>-1.4284477534412716E-2</v>
      </c>
      <c r="Y63" s="239">
        <f t="shared" si="13"/>
        <v>-1.4284477534412716E-2</v>
      </c>
    </row>
    <row r="64" spans="1:25">
      <c r="A64" s="147">
        <v>35515</v>
      </c>
      <c r="B64" s="243">
        <v>1.7415960429729704E-3</v>
      </c>
      <c r="C64" s="243">
        <v>-3.4617048896579128E-4</v>
      </c>
      <c r="D64" s="243">
        <v>1.8013135701340222E-3</v>
      </c>
      <c r="E64" s="243">
        <v>1.1715128497749028E-3</v>
      </c>
      <c r="F64" s="243">
        <v>6.9923647841085845E-3</v>
      </c>
      <c r="H64" s="239">
        <f t="shared" si="5"/>
        <v>111.80426530129695</v>
      </c>
      <c r="I64" s="239"/>
      <c r="J64" s="239">
        <f t="shared" si="6"/>
        <v>90</v>
      </c>
      <c r="K64" s="239">
        <f t="shared" si="2"/>
        <v>111.80426530129695</v>
      </c>
      <c r="L64" s="239" t="b">
        <f t="shared" si="3"/>
        <v>0</v>
      </c>
      <c r="M64" s="239">
        <f t="shared" si="7"/>
        <v>-3.4617048896581014E-4</v>
      </c>
      <c r="O64" s="239">
        <f t="shared" si="8"/>
        <v>90</v>
      </c>
      <c r="P64" s="239">
        <f t="shared" si="9"/>
        <v>111.80426530129695</v>
      </c>
      <c r="Q64" s="239">
        <f t="shared" si="4"/>
        <v>0</v>
      </c>
      <c r="R64" s="239">
        <f t="shared" si="10"/>
        <v>-3.4617048896581014E-4</v>
      </c>
      <c r="T64" s="239">
        <f>MAX($H$4:H64)</f>
        <v>113.46375246412141</v>
      </c>
      <c r="U64" s="239">
        <f>MAX($K$4:K64)</f>
        <v>113.46375246412141</v>
      </c>
      <c r="V64" s="239">
        <f>MAX($K$4:L64)</f>
        <v>113.46375246412141</v>
      </c>
      <c r="W64" s="239">
        <f t="shared" si="11"/>
        <v>-1.4625703158805818E-2</v>
      </c>
      <c r="X64" s="239">
        <f t="shared" si="12"/>
        <v>-1.4625703158805818E-2</v>
      </c>
      <c r="Y64" s="239">
        <f t="shared" si="13"/>
        <v>-1.4625703158805818E-2</v>
      </c>
    </row>
    <row r="65" spans="1:25">
      <c r="A65" s="147">
        <v>35516</v>
      </c>
      <c r="B65" s="243">
        <v>-2.0637005335215286E-2</v>
      </c>
      <c r="C65" s="243">
        <v>-8.4949373605629486E-3</v>
      </c>
      <c r="D65" s="243">
        <v>-1.264915325196847E-2</v>
      </c>
      <c r="E65" s="243">
        <v>-7.2963185835303035E-3</v>
      </c>
      <c r="F65" s="243">
        <v>1.2638563897109378E-3</v>
      </c>
      <c r="H65" s="239">
        <f t="shared" si="5"/>
        <v>110.85449507091867</v>
      </c>
      <c r="I65" s="239"/>
      <c r="J65" s="239">
        <f t="shared" si="6"/>
        <v>90</v>
      </c>
      <c r="K65" s="239">
        <f t="shared" si="2"/>
        <v>110.85449507091867</v>
      </c>
      <c r="L65" s="239" t="b">
        <f t="shared" si="3"/>
        <v>0</v>
      </c>
      <c r="M65" s="239">
        <f t="shared" si="7"/>
        <v>-8.494937360562933E-3</v>
      </c>
      <c r="O65" s="239">
        <f t="shared" si="8"/>
        <v>90</v>
      </c>
      <c r="P65" s="239">
        <f t="shared" si="9"/>
        <v>110.85449507091867</v>
      </c>
      <c r="Q65" s="239">
        <f t="shared" si="4"/>
        <v>0</v>
      </c>
      <c r="R65" s="239">
        <f t="shared" si="10"/>
        <v>-8.494937360562933E-3</v>
      </c>
      <c r="T65" s="239">
        <f>MAX($H$4:H65)</f>
        <v>113.46375246412141</v>
      </c>
      <c r="U65" s="239">
        <f>MAX($K$4:K65)</f>
        <v>113.46375246412141</v>
      </c>
      <c r="V65" s="239">
        <f>MAX($K$4:L65)</f>
        <v>113.46375246412141</v>
      </c>
      <c r="W65" s="239">
        <f t="shared" si="11"/>
        <v>-2.2996396087180505E-2</v>
      </c>
      <c r="X65" s="239">
        <f t="shared" si="12"/>
        <v>-2.2996396087180505E-2</v>
      </c>
      <c r="Y65" s="239">
        <f t="shared" si="13"/>
        <v>-2.2996396087180505E-2</v>
      </c>
    </row>
    <row r="66" spans="1:25">
      <c r="A66" s="147">
        <v>35517</v>
      </c>
      <c r="B66" s="243">
        <v>0</v>
      </c>
      <c r="C66" s="243">
        <v>0</v>
      </c>
      <c r="D66" s="243">
        <v>-4.5009784735813296E-3</v>
      </c>
      <c r="E66" s="243">
        <v>-1.7440634762442286E-3</v>
      </c>
      <c r="F66" s="243">
        <v>1.4672893581637592E-3</v>
      </c>
      <c r="H66" s="239">
        <f t="shared" si="5"/>
        <v>110.85449507091867</v>
      </c>
      <c r="I66" s="239"/>
      <c r="J66" s="239">
        <f t="shared" si="6"/>
        <v>90</v>
      </c>
      <c r="K66" s="239">
        <f t="shared" si="2"/>
        <v>110.85449507091867</v>
      </c>
      <c r="L66" s="239" t="b">
        <f t="shared" si="3"/>
        <v>0</v>
      </c>
      <c r="M66" s="239">
        <f t="shared" si="7"/>
        <v>0</v>
      </c>
      <c r="O66" s="239">
        <f t="shared" si="8"/>
        <v>90</v>
      </c>
      <c r="P66" s="239">
        <f t="shared" si="9"/>
        <v>110.85449507091867</v>
      </c>
      <c r="Q66" s="239">
        <f t="shared" si="4"/>
        <v>0</v>
      </c>
      <c r="R66" s="239">
        <f t="shared" si="10"/>
        <v>0</v>
      </c>
      <c r="T66" s="239">
        <f>MAX($H$4:H66)</f>
        <v>113.46375246412141</v>
      </c>
      <c r="U66" s="239">
        <f>MAX($K$4:K66)</f>
        <v>113.46375246412141</v>
      </c>
      <c r="V66" s="239">
        <f>MAX($K$4:L66)</f>
        <v>113.46375246412141</v>
      </c>
      <c r="W66" s="239">
        <f t="shared" si="11"/>
        <v>-2.2996396087180505E-2</v>
      </c>
      <c r="X66" s="239">
        <f t="shared" si="12"/>
        <v>-2.2996396087180505E-2</v>
      </c>
      <c r="Y66" s="239">
        <f t="shared" si="13"/>
        <v>-2.2996396087180505E-2</v>
      </c>
    </row>
    <row r="67" spans="1:25">
      <c r="A67" s="147">
        <v>35520</v>
      </c>
      <c r="B67" s="243">
        <v>-2.3235635081454542E-2</v>
      </c>
      <c r="C67" s="243">
        <v>3.2296404130071288E-2</v>
      </c>
      <c r="D67" s="243">
        <v>-5.5042264596028012E-3</v>
      </c>
      <c r="E67" s="243">
        <v>-1.1999385631455639E-2</v>
      </c>
      <c r="F67" s="243">
        <v>4.1385968935179207E-3</v>
      </c>
      <c r="H67" s="239">
        <f t="shared" si="5"/>
        <v>114.43469664336406</v>
      </c>
      <c r="I67" s="239"/>
      <c r="J67" s="239">
        <f t="shared" si="6"/>
        <v>90</v>
      </c>
      <c r="K67" s="239">
        <f t="shared" si="2"/>
        <v>114.43469664336406</v>
      </c>
      <c r="L67" s="239" t="b">
        <f t="shared" si="3"/>
        <v>0</v>
      </c>
      <c r="M67" s="239">
        <f t="shared" si="7"/>
        <v>3.2296404130071329E-2</v>
      </c>
      <c r="O67" s="239">
        <f t="shared" si="8"/>
        <v>90</v>
      </c>
      <c r="P67" s="239">
        <f t="shared" si="9"/>
        <v>114.43469664336406</v>
      </c>
      <c r="Q67" s="239">
        <f t="shared" si="4"/>
        <v>0</v>
      </c>
      <c r="R67" s="239">
        <f t="shared" si="10"/>
        <v>3.2296404130071329E-2</v>
      </c>
      <c r="T67" s="239">
        <f>MAX($H$4:H67)</f>
        <v>114.43469664336406</v>
      </c>
      <c r="U67" s="239">
        <f>MAX($K$4:K67)</f>
        <v>114.43469664336406</v>
      </c>
      <c r="V67" s="239">
        <f>MAX($K$4:L67)</f>
        <v>114.43469664336406</v>
      </c>
      <c r="W67" s="239">
        <f t="shared" si="11"/>
        <v>0</v>
      </c>
      <c r="X67" s="239">
        <f t="shared" si="12"/>
        <v>0</v>
      </c>
      <c r="Y67" s="239">
        <f t="shared" si="13"/>
        <v>0</v>
      </c>
    </row>
    <row r="68" spans="1:25">
      <c r="A68" s="147">
        <v>35521</v>
      </c>
      <c r="B68" s="243">
        <v>3.4435211894581208E-3</v>
      </c>
      <c r="C68" s="243">
        <v>-4.6122309531944072E-3</v>
      </c>
      <c r="D68" s="243">
        <v>-9.5311268271162097E-3</v>
      </c>
      <c r="E68" s="243">
        <v>-8.5581143383900438E-3</v>
      </c>
      <c r="F68" s="243">
        <v>-2.3225552696175655E-2</v>
      </c>
      <c r="H68" s="239">
        <f t="shared" si="5"/>
        <v>113.90689739338613</v>
      </c>
      <c r="I68" s="239"/>
      <c r="J68" s="239">
        <f t="shared" si="6"/>
        <v>90</v>
      </c>
      <c r="K68" s="239">
        <f t="shared" si="2"/>
        <v>113.90689739338613</v>
      </c>
      <c r="L68" s="239" t="b">
        <f t="shared" si="3"/>
        <v>0</v>
      </c>
      <c r="M68" s="239">
        <f t="shared" si="7"/>
        <v>-4.6122309531943699E-3</v>
      </c>
      <c r="O68" s="239">
        <f t="shared" si="8"/>
        <v>90</v>
      </c>
      <c r="P68" s="239">
        <f t="shared" si="9"/>
        <v>113.90689739338613</v>
      </c>
      <c r="Q68" s="239">
        <f t="shared" si="4"/>
        <v>0</v>
      </c>
      <c r="R68" s="239">
        <f t="shared" si="10"/>
        <v>-4.6122309531943699E-3</v>
      </c>
      <c r="T68" s="239">
        <f>MAX($H$4:H68)</f>
        <v>114.43469664336406</v>
      </c>
      <c r="U68" s="239">
        <f>MAX($K$4:K68)</f>
        <v>114.43469664336406</v>
      </c>
      <c r="V68" s="239">
        <f>MAX($K$4:L68)</f>
        <v>114.43469664336406</v>
      </c>
      <c r="W68" s="239">
        <f t="shared" si="11"/>
        <v>-4.6122309531943699E-3</v>
      </c>
      <c r="X68" s="239">
        <f t="shared" si="12"/>
        <v>-4.6122309531943699E-3</v>
      </c>
      <c r="Y68" s="239">
        <f t="shared" si="13"/>
        <v>-4.6122309531943699E-3</v>
      </c>
    </row>
    <row r="69" spans="1:25">
      <c r="A69" s="147">
        <v>35522</v>
      </c>
      <c r="B69" s="243">
        <v>-1.1911689155893912E-2</v>
      </c>
      <c r="C69" s="243">
        <v>0</v>
      </c>
      <c r="D69" s="243">
        <v>1.0727056019070202E-2</v>
      </c>
      <c r="E69" s="243">
        <v>4.3701348108549087E-3</v>
      </c>
      <c r="F69" s="243">
        <v>7.8093155237834999E-4</v>
      </c>
      <c r="H69" s="239">
        <f t="shared" si="5"/>
        <v>113.90689739338613</v>
      </c>
      <c r="I69" s="239"/>
      <c r="J69" s="239">
        <f t="shared" si="6"/>
        <v>90</v>
      </c>
      <c r="K69" s="239">
        <f t="shared" ref="K69:K132" si="14">MAX(H69:J69)</f>
        <v>113.90689739338613</v>
      </c>
      <c r="L69" s="239" t="b">
        <f t="shared" ref="L69:L132" si="15">J69=K69</f>
        <v>0</v>
      </c>
      <c r="M69" s="239">
        <f t="shared" si="7"/>
        <v>0</v>
      </c>
      <c r="O69" s="239">
        <f t="shared" si="8"/>
        <v>90</v>
      </c>
      <c r="P69" s="239">
        <f t="shared" ref="P69:P132" si="16">MAX(H69,O69)</f>
        <v>113.90689739338613</v>
      </c>
      <c r="Q69" s="239">
        <f t="shared" ref="Q69:Q132" si="17">P69-H69</f>
        <v>0</v>
      </c>
      <c r="R69" s="239">
        <f t="shared" si="10"/>
        <v>0</v>
      </c>
      <c r="T69" s="239">
        <f>MAX($H$4:H69)</f>
        <v>114.43469664336406</v>
      </c>
      <c r="U69" s="239">
        <f>MAX($K$4:K69)</f>
        <v>114.43469664336406</v>
      </c>
      <c r="V69" s="239">
        <f>MAX($K$4:L69)</f>
        <v>114.43469664336406</v>
      </c>
      <c r="W69" s="239">
        <f t="shared" si="11"/>
        <v>-4.6122309531943699E-3</v>
      </c>
      <c r="X69" s="239">
        <f t="shared" si="12"/>
        <v>-4.6122309531943699E-3</v>
      </c>
      <c r="Y69" s="239">
        <f t="shared" si="13"/>
        <v>-4.6122309531943699E-3</v>
      </c>
    </row>
    <row r="70" spans="1:25">
      <c r="A70" s="147">
        <v>35523</v>
      </c>
      <c r="B70" s="243">
        <v>4.5096247329046157E-4</v>
      </c>
      <c r="C70" s="243">
        <v>-1.5350503155381334E-3</v>
      </c>
      <c r="D70" s="243">
        <v>-2.1237678566256024E-3</v>
      </c>
      <c r="E70" s="243">
        <v>-4.3860894873413159E-3</v>
      </c>
      <c r="F70" s="243">
        <v>-5.5049674375579061E-3</v>
      </c>
      <c r="H70" s="239">
        <f t="shared" ref="H70:H133" si="18">(1+C70)*H69</f>
        <v>113.73204457460045</v>
      </c>
      <c r="I70" s="239"/>
      <c r="J70" s="239">
        <f t="shared" ref="J70:J133" si="19">IF(NOT(YEAR(A70)=YEAR(A69)),$J$1*H70,J69)</f>
        <v>90</v>
      </c>
      <c r="K70" s="239">
        <f t="shared" si="14"/>
        <v>113.73204457460045</v>
      </c>
      <c r="L70" s="239" t="b">
        <f t="shared" si="15"/>
        <v>0</v>
      </c>
      <c r="M70" s="239">
        <f t="shared" ref="M70:M133" si="20">(K70-K69)/K69</f>
        <v>-1.5350503155380757E-3</v>
      </c>
      <c r="O70" s="239">
        <f t="shared" ref="O70:O133" si="21">IF(AND(MONTH(A70)=$O$2,MONTH(A69)=$O$2-1),$O$1*H70,O69)</f>
        <v>90</v>
      </c>
      <c r="P70" s="239">
        <f t="shared" si="16"/>
        <v>113.73204457460045</v>
      </c>
      <c r="Q70" s="239">
        <f t="shared" si="17"/>
        <v>0</v>
      </c>
      <c r="R70" s="239">
        <f t="shared" ref="R70:R133" si="22">(P70-P69)/P69</f>
        <v>-1.5350503155380757E-3</v>
      </c>
      <c r="T70" s="239">
        <f>MAX($H$4:H70)</f>
        <v>114.43469664336406</v>
      </c>
      <c r="U70" s="239">
        <f>MAX($K$4:K70)</f>
        <v>114.43469664336406</v>
      </c>
      <c r="V70" s="239">
        <f>MAX($K$4:L70)</f>
        <v>114.43469664336406</v>
      </c>
      <c r="W70" s="239">
        <f t="shared" ref="W70:W133" si="23">(H70-T70)/T70</f>
        <v>-6.1402012621524105E-3</v>
      </c>
      <c r="X70" s="239">
        <f t="shared" ref="X70:X133" si="24">(K70-U70)/U70</f>
        <v>-6.1402012621524105E-3</v>
      </c>
      <c r="Y70" s="239">
        <f t="shared" ref="Y70:Y133" si="25">(P70-V70)/V70</f>
        <v>-6.1402012621524105E-3</v>
      </c>
    </row>
    <row r="71" spans="1:25">
      <c r="A71" s="147">
        <v>35524</v>
      </c>
      <c r="B71" s="243">
        <v>1.1481764801805072E-2</v>
      </c>
      <c r="C71" s="243">
        <v>4.1962832919415494E-3</v>
      </c>
      <c r="D71" s="243">
        <v>-7.3564173123020771E-3</v>
      </c>
      <c r="E71" s="243">
        <v>7.9717514548616197E-3</v>
      </c>
      <c r="F71" s="243">
        <v>5.7810843488692587E-3</v>
      </c>
      <c r="H71" s="239">
        <f t="shared" si="18"/>
        <v>114.2092964530072</v>
      </c>
      <c r="I71" s="239"/>
      <c r="J71" s="239">
        <f t="shared" si="19"/>
        <v>90</v>
      </c>
      <c r="K71" s="239">
        <f t="shared" si="14"/>
        <v>114.2092964530072</v>
      </c>
      <c r="L71" s="239" t="b">
        <f t="shared" si="15"/>
        <v>0</v>
      </c>
      <c r="M71" s="239">
        <f t="shared" si="20"/>
        <v>4.1962832919415476E-3</v>
      </c>
      <c r="O71" s="239">
        <f t="shared" si="21"/>
        <v>90</v>
      </c>
      <c r="P71" s="239">
        <f t="shared" si="16"/>
        <v>114.2092964530072</v>
      </c>
      <c r="Q71" s="239">
        <f t="shared" si="17"/>
        <v>0</v>
      </c>
      <c r="R71" s="239">
        <f t="shared" si="22"/>
        <v>4.1962832919415476E-3</v>
      </c>
      <c r="T71" s="239">
        <f>MAX($H$4:H71)</f>
        <v>114.43469664336406</v>
      </c>
      <c r="U71" s="239">
        <f>MAX($K$4:K71)</f>
        <v>114.43469664336406</v>
      </c>
      <c r="V71" s="239">
        <f>MAX($K$4:L71)</f>
        <v>114.43469664336406</v>
      </c>
      <c r="W71" s="239">
        <f t="shared" si="23"/>
        <v>-1.9696839941763912E-3</v>
      </c>
      <c r="X71" s="239">
        <f t="shared" si="24"/>
        <v>-1.9696839941763912E-3</v>
      </c>
      <c r="Y71" s="239">
        <f t="shared" si="25"/>
        <v>-1.9696839941763912E-3</v>
      </c>
    </row>
    <row r="72" spans="1:25">
      <c r="A72" s="147">
        <v>35527</v>
      </c>
      <c r="B72" s="243">
        <v>7.0509808393413032E-3</v>
      </c>
      <c r="C72" s="243">
        <v>1.9202234441825894E-2</v>
      </c>
      <c r="D72" s="243">
        <v>6.3266068904372919E-3</v>
      </c>
      <c r="E72" s="243">
        <v>2.3316467072561631E-2</v>
      </c>
      <c r="F72" s="243">
        <v>1.3707699434046594E-2</v>
      </c>
      <c r="H72" s="239">
        <f t="shared" si="18"/>
        <v>116.40237013893383</v>
      </c>
      <c r="I72" s="239"/>
      <c r="J72" s="239">
        <f t="shared" si="19"/>
        <v>90</v>
      </c>
      <c r="K72" s="239">
        <f t="shared" si="14"/>
        <v>116.40237013893383</v>
      </c>
      <c r="L72" s="239" t="b">
        <f t="shared" si="15"/>
        <v>0</v>
      </c>
      <c r="M72" s="239">
        <f t="shared" si="20"/>
        <v>1.9202234441825859E-2</v>
      </c>
      <c r="O72" s="239">
        <f t="shared" si="21"/>
        <v>90</v>
      </c>
      <c r="P72" s="239">
        <f t="shared" si="16"/>
        <v>116.40237013893383</v>
      </c>
      <c r="Q72" s="239">
        <f t="shared" si="17"/>
        <v>0</v>
      </c>
      <c r="R72" s="239">
        <f t="shared" si="22"/>
        <v>1.9202234441825859E-2</v>
      </c>
      <c r="T72" s="239">
        <f>MAX($H$4:H72)</f>
        <v>116.40237013893383</v>
      </c>
      <c r="U72" s="239">
        <f>MAX($K$4:K72)</f>
        <v>116.40237013893383</v>
      </c>
      <c r="V72" s="239">
        <f>MAX($K$4:L72)</f>
        <v>116.40237013893383</v>
      </c>
      <c r="W72" s="239">
        <f t="shared" si="23"/>
        <v>0</v>
      </c>
      <c r="X72" s="239">
        <f t="shared" si="24"/>
        <v>0</v>
      </c>
      <c r="Y72" s="239">
        <f t="shared" si="25"/>
        <v>0</v>
      </c>
    </row>
    <row r="73" spans="1:25">
      <c r="A73" s="147">
        <v>35528</v>
      </c>
      <c r="B73" s="243">
        <v>4.7532092622504241E-3</v>
      </c>
      <c r="C73" s="243">
        <v>6.1135371179021902E-4</v>
      </c>
      <c r="D73" s="243">
        <v>7.768658377671489E-3</v>
      </c>
      <c r="E73" s="243">
        <v>7.274002590458295E-4</v>
      </c>
      <c r="F73" s="243">
        <v>-3.7339564707972173E-5</v>
      </c>
      <c r="H73" s="239">
        <f t="shared" si="18"/>
        <v>116.47353315997945</v>
      </c>
      <c r="I73" s="239"/>
      <c r="J73" s="239">
        <f t="shared" si="19"/>
        <v>90</v>
      </c>
      <c r="K73" s="239">
        <f t="shared" si="14"/>
        <v>116.47353315997945</v>
      </c>
      <c r="L73" s="239" t="b">
        <f t="shared" si="15"/>
        <v>0</v>
      </c>
      <c r="M73" s="239">
        <f t="shared" si="20"/>
        <v>6.1135371179025784E-4</v>
      </c>
      <c r="O73" s="239">
        <f t="shared" si="21"/>
        <v>90</v>
      </c>
      <c r="P73" s="239">
        <f t="shared" si="16"/>
        <v>116.47353315997945</v>
      </c>
      <c r="Q73" s="239">
        <f t="shared" si="17"/>
        <v>0</v>
      </c>
      <c r="R73" s="239">
        <f t="shared" si="22"/>
        <v>6.1135371179025784E-4</v>
      </c>
      <c r="T73" s="239">
        <f>MAX($H$4:H73)</f>
        <v>116.47353315997945</v>
      </c>
      <c r="U73" s="239">
        <f>MAX($K$4:K73)</f>
        <v>116.47353315997945</v>
      </c>
      <c r="V73" s="239">
        <f>MAX($K$4:L73)</f>
        <v>116.47353315997945</v>
      </c>
      <c r="W73" s="239">
        <f t="shared" si="23"/>
        <v>0</v>
      </c>
      <c r="X73" s="239">
        <f t="shared" si="24"/>
        <v>0</v>
      </c>
      <c r="Y73" s="239">
        <f t="shared" si="25"/>
        <v>0</v>
      </c>
    </row>
    <row r="74" spans="1:25">
      <c r="A74" s="147">
        <v>35529</v>
      </c>
      <c r="B74" s="243">
        <v>-6.9678422228699466E-3</v>
      </c>
      <c r="C74" s="243">
        <v>5.0912921348313933E-3</v>
      </c>
      <c r="D74" s="243">
        <v>-4.7615583832453234E-3</v>
      </c>
      <c r="E74" s="243">
        <v>1.0899496389645158E-2</v>
      </c>
      <c r="F74" s="243">
        <v>8.7845852585541895E-3</v>
      </c>
      <c r="H74" s="239">
        <f t="shared" si="18"/>
        <v>117.06653394327289</v>
      </c>
      <c r="I74" s="239"/>
      <c r="J74" s="239">
        <f t="shared" si="19"/>
        <v>90</v>
      </c>
      <c r="K74" s="239">
        <f t="shared" si="14"/>
        <v>117.06653394327289</v>
      </c>
      <c r="L74" s="239" t="b">
        <f t="shared" si="15"/>
        <v>0</v>
      </c>
      <c r="M74" s="239">
        <f t="shared" si="20"/>
        <v>5.0912921348314514E-3</v>
      </c>
      <c r="O74" s="239">
        <f t="shared" si="21"/>
        <v>90</v>
      </c>
      <c r="P74" s="239">
        <f t="shared" si="16"/>
        <v>117.06653394327289</v>
      </c>
      <c r="Q74" s="239">
        <f t="shared" si="17"/>
        <v>0</v>
      </c>
      <c r="R74" s="239">
        <f t="shared" si="22"/>
        <v>5.0912921348314514E-3</v>
      </c>
      <c r="T74" s="239">
        <f>MAX($H$4:H74)</f>
        <v>117.06653394327289</v>
      </c>
      <c r="U74" s="239">
        <f>MAX($K$4:K74)</f>
        <v>117.06653394327289</v>
      </c>
      <c r="V74" s="239">
        <f>MAX($K$4:L74)</f>
        <v>117.06653394327289</v>
      </c>
      <c r="W74" s="239">
        <f t="shared" si="23"/>
        <v>0</v>
      </c>
      <c r="X74" s="239">
        <f t="shared" si="24"/>
        <v>0</v>
      </c>
      <c r="Y74" s="239">
        <f t="shared" si="25"/>
        <v>0</v>
      </c>
    </row>
    <row r="75" spans="1:25">
      <c r="A75" s="147">
        <v>35530</v>
      </c>
      <c r="B75" s="243">
        <v>-3.8814447244702732E-3</v>
      </c>
      <c r="C75" s="243">
        <v>-1.5775635407537791E-3</v>
      </c>
      <c r="D75" s="243">
        <v>-1.1361074636475288E-2</v>
      </c>
      <c r="E75" s="243">
        <v>-6.143753776674088E-3</v>
      </c>
      <c r="F75" s="243">
        <v>-7.8687120532305865E-4</v>
      </c>
      <c r="H75" s="239">
        <f t="shared" si="18"/>
        <v>116.88185404748157</v>
      </c>
      <c r="I75" s="239"/>
      <c r="J75" s="239">
        <f t="shared" si="19"/>
        <v>90</v>
      </c>
      <c r="K75" s="239">
        <f t="shared" si="14"/>
        <v>116.88185404748157</v>
      </c>
      <c r="L75" s="239" t="b">
        <f t="shared" si="15"/>
        <v>0</v>
      </c>
      <c r="M75" s="239">
        <f t="shared" si="20"/>
        <v>-1.5775635407537564E-3</v>
      </c>
      <c r="O75" s="239">
        <f t="shared" si="21"/>
        <v>90</v>
      </c>
      <c r="P75" s="239">
        <f t="shared" si="16"/>
        <v>116.88185404748157</v>
      </c>
      <c r="Q75" s="239">
        <f t="shared" si="17"/>
        <v>0</v>
      </c>
      <c r="R75" s="239">
        <f t="shared" si="22"/>
        <v>-1.5775635407537564E-3</v>
      </c>
      <c r="T75" s="239">
        <f>MAX($H$4:H75)</f>
        <v>117.06653394327289</v>
      </c>
      <c r="U75" s="239">
        <f>MAX($K$4:K75)</f>
        <v>117.06653394327289</v>
      </c>
      <c r="V75" s="239">
        <f>MAX($K$4:L75)</f>
        <v>117.06653394327289</v>
      </c>
      <c r="W75" s="239">
        <f t="shared" si="23"/>
        <v>-1.5775635407537564E-3</v>
      </c>
      <c r="X75" s="239">
        <f t="shared" si="24"/>
        <v>-1.5775635407537564E-3</v>
      </c>
      <c r="Y75" s="239">
        <f t="shared" si="25"/>
        <v>-1.5775635407537564E-3</v>
      </c>
    </row>
    <row r="76" spans="1:25">
      <c r="A76" s="147">
        <v>35531</v>
      </c>
      <c r="B76" s="243">
        <v>-2.6133400033131693E-2</v>
      </c>
      <c r="C76" s="243">
        <v>3.4297775041773892E-3</v>
      </c>
      <c r="D76" s="243">
        <v>1.0698040532416186E-2</v>
      </c>
      <c r="E76" s="243">
        <v>-2.4975903950597012E-3</v>
      </c>
      <c r="F76" s="243">
        <v>1.9521930431452006E-3</v>
      </c>
      <c r="H76" s="239">
        <f t="shared" si="18"/>
        <v>117.28273280114017</v>
      </c>
      <c r="I76" s="239"/>
      <c r="J76" s="239">
        <f t="shared" si="19"/>
        <v>90</v>
      </c>
      <c r="K76" s="239">
        <f t="shared" si="14"/>
        <v>117.28273280114017</v>
      </c>
      <c r="L76" s="239" t="b">
        <f t="shared" si="15"/>
        <v>0</v>
      </c>
      <c r="M76" s="239">
        <f t="shared" si="20"/>
        <v>3.4297775041774361E-3</v>
      </c>
      <c r="O76" s="239">
        <f t="shared" si="21"/>
        <v>90</v>
      </c>
      <c r="P76" s="239">
        <f t="shared" si="16"/>
        <v>117.28273280114017</v>
      </c>
      <c r="Q76" s="239">
        <f t="shared" si="17"/>
        <v>0</v>
      </c>
      <c r="R76" s="239">
        <f t="shared" si="22"/>
        <v>3.4297775041774361E-3</v>
      </c>
      <c r="T76" s="239">
        <f>MAX($H$4:H76)</f>
        <v>117.28273280114017</v>
      </c>
      <c r="U76" s="239">
        <f>MAX($K$4:K76)</f>
        <v>117.28273280114017</v>
      </c>
      <c r="V76" s="239">
        <f>MAX($K$4:L76)</f>
        <v>117.28273280114017</v>
      </c>
      <c r="W76" s="239">
        <f t="shared" si="23"/>
        <v>0</v>
      </c>
      <c r="X76" s="239">
        <f t="shared" si="24"/>
        <v>0</v>
      </c>
      <c r="Y76" s="239">
        <f t="shared" si="25"/>
        <v>0</v>
      </c>
    </row>
    <row r="77" spans="1:25">
      <c r="A77" s="147">
        <v>35534</v>
      </c>
      <c r="B77" s="243">
        <v>7.0945970931786118E-3</v>
      </c>
      <c r="C77" s="243">
        <v>-6.1522235893818333E-4</v>
      </c>
      <c r="D77" s="243">
        <v>-1.1547416827208723E-2</v>
      </c>
      <c r="E77" s="243">
        <v>-8.4362582722004031E-3</v>
      </c>
      <c r="F77" s="243">
        <v>-5.0169403172352078E-3</v>
      </c>
      <c r="H77" s="239">
        <f t="shared" si="18"/>
        <v>117.21057784160354</v>
      </c>
      <c r="I77" s="239"/>
      <c r="J77" s="239">
        <f t="shared" si="19"/>
        <v>90</v>
      </c>
      <c r="K77" s="239">
        <f t="shared" si="14"/>
        <v>117.21057784160354</v>
      </c>
      <c r="L77" s="239" t="b">
        <f t="shared" si="15"/>
        <v>0</v>
      </c>
      <c r="M77" s="239">
        <f t="shared" si="20"/>
        <v>-6.1522235893817087E-4</v>
      </c>
      <c r="O77" s="239">
        <f t="shared" si="21"/>
        <v>90</v>
      </c>
      <c r="P77" s="239">
        <f t="shared" si="16"/>
        <v>117.21057784160354</v>
      </c>
      <c r="Q77" s="239">
        <f t="shared" si="17"/>
        <v>0</v>
      </c>
      <c r="R77" s="239">
        <f t="shared" si="22"/>
        <v>-6.1522235893817087E-4</v>
      </c>
      <c r="T77" s="239">
        <f>MAX($H$4:H77)</f>
        <v>117.28273280114017</v>
      </c>
      <c r="U77" s="239">
        <f>MAX($K$4:K77)</f>
        <v>117.28273280114017</v>
      </c>
      <c r="V77" s="239">
        <f>MAX($K$4:L77)</f>
        <v>117.28273280114017</v>
      </c>
      <c r="W77" s="239">
        <f t="shared" si="23"/>
        <v>-6.1522235893817087E-4</v>
      </c>
      <c r="X77" s="239">
        <f t="shared" si="24"/>
        <v>-6.1522235893817087E-4</v>
      </c>
      <c r="Y77" s="239">
        <f t="shared" si="25"/>
        <v>-6.1522235893817087E-4</v>
      </c>
    </row>
    <row r="78" spans="1:25">
      <c r="A78" s="147">
        <v>35535</v>
      </c>
      <c r="B78" s="243">
        <v>1.3746752912948246E-2</v>
      </c>
      <c r="C78" s="243">
        <v>6.1903077467277967E-3</v>
      </c>
      <c r="D78" s="243">
        <v>1.319706052980818E-2</v>
      </c>
      <c r="E78" s="243">
        <v>6.5447873337445284E-3</v>
      </c>
      <c r="F78" s="243">
        <v>1.1631059256052456E-2</v>
      </c>
      <c r="H78" s="239">
        <f t="shared" si="18"/>
        <v>117.93614738961486</v>
      </c>
      <c r="I78" s="239"/>
      <c r="J78" s="239">
        <f t="shared" si="19"/>
        <v>90</v>
      </c>
      <c r="K78" s="239">
        <f t="shared" si="14"/>
        <v>117.93614738961486</v>
      </c>
      <c r="L78" s="239" t="b">
        <f t="shared" si="15"/>
        <v>0</v>
      </c>
      <c r="M78" s="239">
        <f t="shared" si="20"/>
        <v>6.1903077467278132E-3</v>
      </c>
      <c r="O78" s="239">
        <f t="shared" si="21"/>
        <v>90</v>
      </c>
      <c r="P78" s="239">
        <f t="shared" si="16"/>
        <v>117.93614738961486</v>
      </c>
      <c r="Q78" s="239">
        <f t="shared" si="17"/>
        <v>0</v>
      </c>
      <c r="R78" s="239">
        <f t="shared" si="22"/>
        <v>6.1903077467278132E-3</v>
      </c>
      <c r="T78" s="239">
        <f>MAX($H$4:H78)</f>
        <v>117.93614738961486</v>
      </c>
      <c r="U78" s="239">
        <f>MAX($K$4:K78)</f>
        <v>117.93614738961486</v>
      </c>
      <c r="V78" s="239">
        <f>MAX($K$4:L78)</f>
        <v>117.93614738961486</v>
      </c>
      <c r="W78" s="239">
        <f t="shared" si="23"/>
        <v>0</v>
      </c>
      <c r="X78" s="239">
        <f t="shared" si="24"/>
        <v>0</v>
      </c>
      <c r="Y78" s="239">
        <f t="shared" si="25"/>
        <v>0</v>
      </c>
    </row>
    <row r="79" spans="1:25">
      <c r="A79" s="147">
        <v>35536</v>
      </c>
      <c r="B79" s="243">
        <v>1.0299827721551802E-2</v>
      </c>
      <c r="C79" s="243">
        <v>-2.8218694885360218E-3</v>
      </c>
      <c r="D79" s="243">
        <v>8.7390281905350697E-3</v>
      </c>
      <c r="E79" s="243">
        <v>6.8993938806705124E-4</v>
      </c>
      <c r="F79" s="243">
        <v>-2.8017649029058456E-3</v>
      </c>
      <c r="H79" s="239">
        <f t="shared" si="18"/>
        <v>117.60334697370062</v>
      </c>
      <c r="I79" s="239"/>
      <c r="J79" s="239">
        <f t="shared" si="19"/>
        <v>90</v>
      </c>
      <c r="K79" s="239">
        <f t="shared" si="14"/>
        <v>117.60334697370062</v>
      </c>
      <c r="L79" s="239" t="b">
        <f t="shared" si="15"/>
        <v>0</v>
      </c>
      <c r="M79" s="239">
        <f t="shared" si="20"/>
        <v>-2.8218694885359702E-3</v>
      </c>
      <c r="O79" s="239">
        <f t="shared" si="21"/>
        <v>90</v>
      </c>
      <c r="P79" s="239">
        <f t="shared" si="16"/>
        <v>117.60334697370062</v>
      </c>
      <c r="Q79" s="239">
        <f t="shared" si="17"/>
        <v>0</v>
      </c>
      <c r="R79" s="239">
        <f t="shared" si="22"/>
        <v>-2.8218694885359702E-3</v>
      </c>
      <c r="T79" s="239">
        <f>MAX($H$4:H79)</f>
        <v>117.93614738961486</v>
      </c>
      <c r="U79" s="239">
        <f>MAX($K$4:K79)</f>
        <v>117.93614738961486</v>
      </c>
      <c r="V79" s="239">
        <f>MAX($K$4:L79)</f>
        <v>117.93614738961486</v>
      </c>
      <c r="W79" s="239">
        <f t="shared" si="23"/>
        <v>-2.8218694885359702E-3</v>
      </c>
      <c r="X79" s="239">
        <f t="shared" si="24"/>
        <v>-2.8218694885359702E-3</v>
      </c>
      <c r="Y79" s="239">
        <f t="shared" si="25"/>
        <v>-2.8218694885359702E-3</v>
      </c>
    </row>
    <row r="80" spans="1:25">
      <c r="A80" s="147">
        <v>35537</v>
      </c>
      <c r="B80" s="243">
        <v>-1.1798356312968661E-3</v>
      </c>
      <c r="C80" s="243">
        <v>-1.496874174517937E-3</v>
      </c>
      <c r="D80" s="243">
        <v>1.3138313168978843E-3</v>
      </c>
      <c r="E80" s="243">
        <v>-4.8647367774660166E-3</v>
      </c>
      <c r="F80" s="243">
        <v>1.2109765169712183E-3</v>
      </c>
      <c r="H80" s="239">
        <f t="shared" si="18"/>
        <v>117.42730956077882</v>
      </c>
      <c r="I80" s="239"/>
      <c r="J80" s="239">
        <f t="shared" si="19"/>
        <v>90</v>
      </c>
      <c r="K80" s="239">
        <f t="shared" si="14"/>
        <v>117.42730956077882</v>
      </c>
      <c r="L80" s="239" t="b">
        <f t="shared" si="15"/>
        <v>0</v>
      </c>
      <c r="M80" s="239">
        <f t="shared" si="20"/>
        <v>-1.4968741745179039E-3</v>
      </c>
      <c r="O80" s="239">
        <f t="shared" si="21"/>
        <v>90</v>
      </c>
      <c r="P80" s="239">
        <f t="shared" si="16"/>
        <v>117.42730956077882</v>
      </c>
      <c r="Q80" s="239">
        <f t="shared" si="17"/>
        <v>0</v>
      </c>
      <c r="R80" s="239">
        <f t="shared" si="22"/>
        <v>-1.4968741745179039E-3</v>
      </c>
      <c r="T80" s="239">
        <f>MAX($H$4:H80)</f>
        <v>117.93614738961486</v>
      </c>
      <c r="U80" s="239">
        <f>MAX($K$4:K80)</f>
        <v>117.93614738961486</v>
      </c>
      <c r="V80" s="239">
        <f>MAX($K$4:L80)</f>
        <v>117.93614738961486</v>
      </c>
      <c r="W80" s="239">
        <f t="shared" si="23"/>
        <v>-4.3145196794926247E-3</v>
      </c>
      <c r="X80" s="239">
        <f t="shared" si="24"/>
        <v>-4.3145196794926247E-3</v>
      </c>
      <c r="Y80" s="239">
        <f t="shared" si="25"/>
        <v>-4.3145196794926247E-3</v>
      </c>
    </row>
    <row r="81" spans="1:25">
      <c r="A81" s="147">
        <v>35538</v>
      </c>
      <c r="B81" s="243">
        <v>3.965928387484885E-3</v>
      </c>
      <c r="C81" s="243">
        <v>-4.6450482033304485E-3</v>
      </c>
      <c r="D81" s="243">
        <v>4.8345227661616974E-3</v>
      </c>
      <c r="E81" s="243">
        <v>-5.9691245897731671E-3</v>
      </c>
      <c r="F81" s="243">
        <v>-2.6588651764613003E-3</v>
      </c>
      <c r="H81" s="239">
        <f t="shared" si="18"/>
        <v>116.8818540474816</v>
      </c>
      <c r="I81" s="239"/>
      <c r="J81" s="239">
        <f t="shared" si="19"/>
        <v>90</v>
      </c>
      <c r="K81" s="239">
        <f t="shared" si="14"/>
        <v>116.8818540474816</v>
      </c>
      <c r="L81" s="239" t="b">
        <f t="shared" si="15"/>
        <v>0</v>
      </c>
      <c r="M81" s="239">
        <f t="shared" si="20"/>
        <v>-4.6450482033304772E-3</v>
      </c>
      <c r="O81" s="239">
        <f t="shared" si="21"/>
        <v>90</v>
      </c>
      <c r="P81" s="239">
        <f t="shared" si="16"/>
        <v>116.8818540474816</v>
      </c>
      <c r="Q81" s="239">
        <f t="shared" si="17"/>
        <v>0</v>
      </c>
      <c r="R81" s="239">
        <f t="shared" si="22"/>
        <v>-4.6450482033304772E-3</v>
      </c>
      <c r="T81" s="239">
        <f>MAX($H$4:H81)</f>
        <v>117.93614738961486</v>
      </c>
      <c r="U81" s="239">
        <f>MAX($K$4:K81)</f>
        <v>117.93614738961486</v>
      </c>
      <c r="V81" s="239">
        <f>MAX($K$4:L81)</f>
        <v>117.93614738961486</v>
      </c>
      <c r="W81" s="239">
        <f t="shared" si="23"/>
        <v>-8.93952673093764E-3</v>
      </c>
      <c r="X81" s="239">
        <f t="shared" si="24"/>
        <v>-8.93952673093764E-3</v>
      </c>
      <c r="Y81" s="239">
        <f t="shared" si="25"/>
        <v>-8.93952673093764E-3</v>
      </c>
    </row>
    <row r="82" spans="1:25">
      <c r="A82" s="147">
        <v>35541</v>
      </c>
      <c r="B82" s="243">
        <v>-9.1914931236060093E-3</v>
      </c>
      <c r="C82" s="243">
        <v>-6.5302568567697783E-3</v>
      </c>
      <c r="D82" s="243">
        <v>7.2816362951717561E-3</v>
      </c>
      <c r="E82" s="243">
        <v>-1.1396374865312309E-3</v>
      </c>
      <c r="F82" s="243">
        <v>-1.3494673949187019E-3</v>
      </c>
      <c r="H82" s="239">
        <f t="shared" si="18"/>
        <v>116.11858551865606</v>
      </c>
      <c r="I82" s="239"/>
      <c r="J82" s="239">
        <f t="shared" si="19"/>
        <v>90</v>
      </c>
      <c r="K82" s="239">
        <f t="shared" si="14"/>
        <v>116.11858551865606</v>
      </c>
      <c r="L82" s="239" t="b">
        <f t="shared" si="15"/>
        <v>0</v>
      </c>
      <c r="M82" s="239">
        <f t="shared" si="20"/>
        <v>-6.5302568567698069E-3</v>
      </c>
      <c r="O82" s="239">
        <f t="shared" si="21"/>
        <v>90</v>
      </c>
      <c r="P82" s="239">
        <f t="shared" si="16"/>
        <v>116.11858551865606</v>
      </c>
      <c r="Q82" s="239">
        <f t="shared" si="17"/>
        <v>0</v>
      </c>
      <c r="R82" s="239">
        <f t="shared" si="22"/>
        <v>-6.5302568567698069E-3</v>
      </c>
      <c r="T82" s="239">
        <f>MAX($H$4:H82)</f>
        <v>117.93614738961486</v>
      </c>
      <c r="U82" s="239">
        <f>MAX($K$4:K82)</f>
        <v>117.93614738961486</v>
      </c>
      <c r="V82" s="239">
        <f>MAX($K$4:L82)</f>
        <v>117.93614738961486</v>
      </c>
      <c r="W82" s="239">
        <f t="shared" si="23"/>
        <v>-1.5411406181976464E-2</v>
      </c>
      <c r="X82" s="239">
        <f t="shared" si="24"/>
        <v>-1.5411406181976464E-2</v>
      </c>
      <c r="Y82" s="239">
        <f t="shared" si="25"/>
        <v>-1.5411406181976464E-2</v>
      </c>
    </row>
    <row r="83" spans="1:25">
      <c r="A83" s="147">
        <v>35542</v>
      </c>
      <c r="B83" s="243">
        <v>1.7247295207641233E-2</v>
      </c>
      <c r="C83" s="243">
        <v>5.2516411378555894E-3</v>
      </c>
      <c r="D83" s="243">
        <v>1.2148813644323742E-3</v>
      </c>
      <c r="E83" s="243">
        <v>6.2896588864149727E-3</v>
      </c>
      <c r="F83" s="243">
        <v>2.8533614871997237E-3</v>
      </c>
      <c r="H83" s="239">
        <f t="shared" si="18"/>
        <v>116.72839865923544</v>
      </c>
      <c r="I83" s="239"/>
      <c r="J83" s="239">
        <f t="shared" si="19"/>
        <v>90</v>
      </c>
      <c r="K83" s="239">
        <f t="shared" si="14"/>
        <v>116.72839865923544</v>
      </c>
      <c r="L83" s="239" t="b">
        <f t="shared" si="15"/>
        <v>0</v>
      </c>
      <c r="M83" s="239">
        <f t="shared" si="20"/>
        <v>5.2516411378555894E-3</v>
      </c>
      <c r="O83" s="239">
        <f t="shared" si="21"/>
        <v>90</v>
      </c>
      <c r="P83" s="239">
        <f t="shared" si="16"/>
        <v>116.72839865923544</v>
      </c>
      <c r="Q83" s="239">
        <f t="shared" si="17"/>
        <v>0</v>
      </c>
      <c r="R83" s="239">
        <f t="shared" si="22"/>
        <v>5.2516411378555894E-3</v>
      </c>
      <c r="T83" s="239">
        <f>MAX($H$4:H83)</f>
        <v>117.93614738961486</v>
      </c>
      <c r="U83" s="239">
        <f>MAX($K$4:K83)</f>
        <v>117.93614738961486</v>
      </c>
      <c r="V83" s="239">
        <f>MAX($K$4:L83)</f>
        <v>117.93614738961486</v>
      </c>
      <c r="W83" s="239">
        <f t="shared" si="23"/>
        <v>-1.0240700218818344E-2</v>
      </c>
      <c r="X83" s="239">
        <f t="shared" si="24"/>
        <v>-1.0240700218818344E-2</v>
      </c>
      <c r="Y83" s="239">
        <f t="shared" si="25"/>
        <v>-1.0240700218818344E-2</v>
      </c>
    </row>
    <row r="84" spans="1:25">
      <c r="A84" s="147">
        <v>35543</v>
      </c>
      <c r="B84" s="243">
        <v>-5.5335988772853284E-4</v>
      </c>
      <c r="C84" s="243">
        <v>7.0070946833689085E-4</v>
      </c>
      <c r="D84" s="243">
        <v>1.0344594759702508E-2</v>
      </c>
      <c r="E84" s="243">
        <v>6.9331778807515398E-3</v>
      </c>
      <c r="F84" s="243">
        <v>4.0327738833823012E-4</v>
      </c>
      <c r="H84" s="239">
        <f t="shared" si="18"/>
        <v>116.81019135339977</v>
      </c>
      <c r="I84" s="239"/>
      <c r="J84" s="239">
        <f t="shared" si="19"/>
        <v>90</v>
      </c>
      <c r="K84" s="239">
        <f t="shared" si="14"/>
        <v>116.81019135339977</v>
      </c>
      <c r="L84" s="239" t="b">
        <f t="shared" si="15"/>
        <v>0</v>
      </c>
      <c r="M84" s="239">
        <f t="shared" si="20"/>
        <v>7.007094683369378E-4</v>
      </c>
      <c r="O84" s="239">
        <f t="shared" si="21"/>
        <v>90</v>
      </c>
      <c r="P84" s="239">
        <f t="shared" si="16"/>
        <v>116.81019135339977</v>
      </c>
      <c r="Q84" s="239">
        <f t="shared" si="17"/>
        <v>0</v>
      </c>
      <c r="R84" s="239">
        <f t="shared" si="22"/>
        <v>7.007094683369378E-4</v>
      </c>
      <c r="T84" s="239">
        <f>MAX($H$4:H84)</f>
        <v>117.93614738961486</v>
      </c>
      <c r="U84" s="239">
        <f>MAX($K$4:K84)</f>
        <v>117.93614738961486</v>
      </c>
      <c r="V84" s="239">
        <f>MAX($K$4:L84)</f>
        <v>117.93614738961486</v>
      </c>
      <c r="W84" s="239">
        <f t="shared" si="23"/>
        <v>-9.5471665060871333E-3</v>
      </c>
      <c r="X84" s="239">
        <f t="shared" si="24"/>
        <v>-9.5471665060871333E-3</v>
      </c>
      <c r="Y84" s="239">
        <f t="shared" si="25"/>
        <v>-9.5471665060871333E-3</v>
      </c>
    </row>
    <row r="85" spans="1:25">
      <c r="A85" s="147">
        <v>35544</v>
      </c>
      <c r="B85" s="243">
        <v>-2.7347757909749193E-3</v>
      </c>
      <c r="C85" s="243">
        <v>2.1945224719099876E-3</v>
      </c>
      <c r="D85" s="243">
        <v>1.0231643079221531E-3</v>
      </c>
      <c r="E85" s="243">
        <v>-7.3499948384125879E-5</v>
      </c>
      <c r="F85" s="243">
        <v>3.0301934134193687E-3</v>
      </c>
      <c r="H85" s="239">
        <f t="shared" si="18"/>
        <v>117.06653394327292</v>
      </c>
      <c r="I85" s="239"/>
      <c r="J85" s="239">
        <f t="shared" si="19"/>
        <v>90</v>
      </c>
      <c r="K85" s="239">
        <f t="shared" si="14"/>
        <v>117.06653394327292</v>
      </c>
      <c r="L85" s="239" t="b">
        <f t="shared" si="15"/>
        <v>0</v>
      </c>
      <c r="M85" s="239">
        <f t="shared" si="20"/>
        <v>2.194522471909995E-3</v>
      </c>
      <c r="O85" s="239">
        <f t="shared" si="21"/>
        <v>90</v>
      </c>
      <c r="P85" s="239">
        <f t="shared" si="16"/>
        <v>117.06653394327292</v>
      </c>
      <c r="Q85" s="239">
        <f t="shared" si="17"/>
        <v>0</v>
      </c>
      <c r="R85" s="239">
        <f t="shared" si="22"/>
        <v>2.194522471909995E-3</v>
      </c>
      <c r="T85" s="239">
        <f>MAX($H$4:H85)</f>
        <v>117.93614738961486</v>
      </c>
      <c r="U85" s="239">
        <f>MAX($K$4:K85)</f>
        <v>117.93614738961486</v>
      </c>
      <c r="V85" s="239">
        <f>MAX($K$4:L85)</f>
        <v>117.93614738961486</v>
      </c>
      <c r="W85" s="239">
        <f t="shared" si="23"/>
        <v>-7.3735955056178125E-3</v>
      </c>
      <c r="X85" s="239">
        <f t="shared" si="24"/>
        <v>-7.3735955056178125E-3</v>
      </c>
      <c r="Y85" s="239">
        <f t="shared" si="25"/>
        <v>-7.3735955056178125E-3</v>
      </c>
    </row>
    <row r="86" spans="1:25">
      <c r="A86" s="147">
        <v>35545</v>
      </c>
      <c r="B86" s="243">
        <v>-9.2750764834687027E-3</v>
      </c>
      <c r="C86" s="243">
        <v>4.5855379188712853E-3</v>
      </c>
      <c r="D86" s="243">
        <v>1.0589577760062863E-3</v>
      </c>
      <c r="E86" s="243">
        <v>2.5601245861148758E-3</v>
      </c>
      <c r="F86" s="243">
        <v>-2.7300808901347118E-3</v>
      </c>
      <c r="H86" s="239">
        <f t="shared" si="18"/>
        <v>117.60334697370062</v>
      </c>
      <c r="I86" s="239"/>
      <c r="J86" s="239">
        <f t="shared" si="19"/>
        <v>90</v>
      </c>
      <c r="K86" s="239">
        <f t="shared" si="14"/>
        <v>117.60334697370062</v>
      </c>
      <c r="L86" s="239" t="b">
        <f t="shared" si="15"/>
        <v>0</v>
      </c>
      <c r="M86" s="239">
        <f t="shared" si="20"/>
        <v>4.5855379188712714E-3</v>
      </c>
      <c r="O86" s="239">
        <f t="shared" si="21"/>
        <v>90</v>
      </c>
      <c r="P86" s="239">
        <f t="shared" si="16"/>
        <v>117.60334697370062</v>
      </c>
      <c r="Q86" s="239">
        <f t="shared" si="17"/>
        <v>0</v>
      </c>
      <c r="R86" s="239">
        <f t="shared" si="22"/>
        <v>4.5855379188712714E-3</v>
      </c>
      <c r="T86" s="239">
        <f>MAX($H$4:H86)</f>
        <v>117.93614738961486</v>
      </c>
      <c r="U86" s="239">
        <f>MAX($K$4:K86)</f>
        <v>117.93614738961486</v>
      </c>
      <c r="V86" s="239">
        <f>MAX($K$4:L86)</f>
        <v>117.93614738961486</v>
      </c>
      <c r="W86" s="239">
        <f t="shared" si="23"/>
        <v>-2.8218694885359702E-3</v>
      </c>
      <c r="X86" s="239">
        <f t="shared" si="24"/>
        <v>-2.8218694885359702E-3</v>
      </c>
      <c r="Y86" s="239">
        <f t="shared" si="25"/>
        <v>-2.8218694885359702E-3</v>
      </c>
    </row>
    <row r="87" spans="1:25">
      <c r="A87" s="147">
        <v>35548</v>
      </c>
      <c r="B87" s="243">
        <v>1.0136516408485896E-2</v>
      </c>
      <c r="C87" s="243">
        <v>1.3245033112581073E-3</v>
      </c>
      <c r="D87" s="243">
        <v>-3.1828777585448664E-3</v>
      </c>
      <c r="E87" s="243">
        <v>-1.4959099248211816E-3</v>
      </c>
      <c r="F87" s="243">
        <v>-8.7101150567536756E-5</v>
      </c>
      <c r="H87" s="239">
        <f t="shared" si="18"/>
        <v>117.75911299618232</v>
      </c>
      <c r="I87" s="239"/>
      <c r="J87" s="239">
        <f t="shared" si="19"/>
        <v>90</v>
      </c>
      <c r="K87" s="239">
        <f t="shared" si="14"/>
        <v>117.75911299618232</v>
      </c>
      <c r="L87" s="239" t="b">
        <f t="shared" si="15"/>
        <v>0</v>
      </c>
      <c r="M87" s="239">
        <f t="shared" si="20"/>
        <v>1.3245033112580845E-3</v>
      </c>
      <c r="O87" s="239">
        <f t="shared" si="21"/>
        <v>90</v>
      </c>
      <c r="P87" s="239">
        <f t="shared" si="16"/>
        <v>117.75911299618232</v>
      </c>
      <c r="Q87" s="239">
        <f t="shared" si="17"/>
        <v>0</v>
      </c>
      <c r="R87" s="239">
        <f t="shared" si="22"/>
        <v>1.3245033112580845E-3</v>
      </c>
      <c r="T87" s="239">
        <f>MAX($H$4:H87)</f>
        <v>117.93614738961486</v>
      </c>
      <c r="U87" s="239">
        <f>MAX($K$4:K87)</f>
        <v>117.93614738961486</v>
      </c>
      <c r="V87" s="239">
        <f>MAX($K$4:L87)</f>
        <v>117.93614738961486</v>
      </c>
      <c r="W87" s="239">
        <f t="shared" si="23"/>
        <v>-1.5011037527593895E-3</v>
      </c>
      <c r="X87" s="239">
        <f t="shared" si="24"/>
        <v>-1.5011037527593895E-3</v>
      </c>
      <c r="Y87" s="239">
        <f t="shared" si="25"/>
        <v>-1.5011037527593895E-3</v>
      </c>
    </row>
    <row r="88" spans="1:25">
      <c r="A88" s="147">
        <v>35549</v>
      </c>
      <c r="B88" s="243">
        <v>2.6768083650908103E-2</v>
      </c>
      <c r="C88" s="243">
        <v>-2.0267888614733387E-3</v>
      </c>
      <c r="D88" s="243">
        <v>-5.1659948731154204E-3</v>
      </c>
      <c r="E88" s="243">
        <v>-5.7205378410253305E-3</v>
      </c>
      <c r="F88" s="243">
        <v>3.3695269763474034E-3</v>
      </c>
      <c r="H88" s="239">
        <f t="shared" si="18"/>
        <v>117.52044013762468</v>
      </c>
      <c r="I88" s="239"/>
      <c r="J88" s="239">
        <f t="shared" si="19"/>
        <v>90</v>
      </c>
      <c r="K88" s="239">
        <f t="shared" si="14"/>
        <v>117.52044013762468</v>
      </c>
      <c r="L88" s="239" t="b">
        <f t="shared" si="15"/>
        <v>0</v>
      </c>
      <c r="M88" s="239">
        <f t="shared" si="20"/>
        <v>-2.0267888614733946E-3</v>
      </c>
      <c r="O88" s="239">
        <f t="shared" si="21"/>
        <v>90</v>
      </c>
      <c r="P88" s="239">
        <f t="shared" si="16"/>
        <v>117.52044013762468</v>
      </c>
      <c r="Q88" s="239">
        <f t="shared" si="17"/>
        <v>0</v>
      </c>
      <c r="R88" s="239">
        <f t="shared" si="22"/>
        <v>-2.0267888614733946E-3</v>
      </c>
      <c r="T88" s="239">
        <f>MAX($H$4:H88)</f>
        <v>117.93614738961486</v>
      </c>
      <c r="U88" s="239">
        <f>MAX($K$4:K88)</f>
        <v>117.93614738961486</v>
      </c>
      <c r="V88" s="239">
        <f>MAX($K$4:L88)</f>
        <v>117.93614738961486</v>
      </c>
      <c r="W88" s="239">
        <f t="shared" si="23"/>
        <v>-3.5248501938667754E-3</v>
      </c>
      <c r="X88" s="239">
        <f t="shared" si="24"/>
        <v>-3.5248501938667754E-3</v>
      </c>
      <c r="Y88" s="239">
        <f t="shared" si="25"/>
        <v>-3.5248501938667754E-3</v>
      </c>
    </row>
    <row r="89" spans="1:25">
      <c r="A89" s="147">
        <v>35550</v>
      </c>
      <c r="B89" s="243">
        <v>9.5074489080098079E-3</v>
      </c>
      <c r="C89" s="243">
        <v>-1.0122640851067954E-3</v>
      </c>
      <c r="D89" s="243">
        <v>2.1306627773728826E-2</v>
      </c>
      <c r="E89" s="243">
        <v>8.4177322861771486E-3</v>
      </c>
      <c r="F89" s="243">
        <v>1.5730659323429652E-3</v>
      </c>
      <c r="H89" s="239">
        <f t="shared" si="18"/>
        <v>117.40147841680742</v>
      </c>
      <c r="I89" s="239"/>
      <c r="J89" s="239">
        <f t="shared" si="19"/>
        <v>90</v>
      </c>
      <c r="K89" s="239">
        <f t="shared" si="14"/>
        <v>117.40147841680742</v>
      </c>
      <c r="L89" s="239" t="b">
        <f t="shared" si="15"/>
        <v>0</v>
      </c>
      <c r="M89" s="239">
        <f t="shared" si="20"/>
        <v>-1.0122640851067356E-3</v>
      </c>
      <c r="O89" s="239">
        <f t="shared" si="21"/>
        <v>90</v>
      </c>
      <c r="P89" s="239">
        <f t="shared" si="16"/>
        <v>117.40147841680742</v>
      </c>
      <c r="Q89" s="239">
        <f t="shared" si="17"/>
        <v>0</v>
      </c>
      <c r="R89" s="239">
        <f t="shared" si="22"/>
        <v>-1.0122640851067356E-3</v>
      </c>
      <c r="T89" s="239">
        <f>MAX($H$4:H89)</f>
        <v>117.93614738961486</v>
      </c>
      <c r="U89" s="239">
        <f>MAX($K$4:K89)</f>
        <v>117.93614738961486</v>
      </c>
      <c r="V89" s="239">
        <f>MAX($K$4:L89)</f>
        <v>117.93614738961486</v>
      </c>
      <c r="W89" s="239">
        <f t="shared" si="23"/>
        <v>-4.5335461997168779E-3</v>
      </c>
      <c r="X89" s="239">
        <f t="shared" si="24"/>
        <v>-4.5335461997168779E-3</v>
      </c>
      <c r="Y89" s="239">
        <f t="shared" si="25"/>
        <v>-4.5335461997168779E-3</v>
      </c>
    </row>
    <row r="90" spans="1:25">
      <c r="A90" s="147">
        <v>35551</v>
      </c>
      <c r="B90" s="243">
        <v>-2.2736969751409042E-3</v>
      </c>
      <c r="C90" s="243">
        <v>-6.6789700325159407E-3</v>
      </c>
      <c r="D90" s="243">
        <v>1.4093361440319363E-3</v>
      </c>
      <c r="E90" s="243">
        <v>-6.6402968368776127E-3</v>
      </c>
      <c r="F90" s="243">
        <v>-1.3589387895227567E-3</v>
      </c>
      <c r="H90" s="239">
        <f t="shared" si="18"/>
        <v>116.6173574606885</v>
      </c>
      <c r="I90" s="239"/>
      <c r="J90" s="239">
        <f t="shared" si="19"/>
        <v>90</v>
      </c>
      <c r="K90" s="239">
        <f t="shared" si="14"/>
        <v>116.6173574606885</v>
      </c>
      <c r="L90" s="239" t="b">
        <f t="shared" si="15"/>
        <v>0</v>
      </c>
      <c r="M90" s="239">
        <f t="shared" si="20"/>
        <v>-6.6789700325159589E-3</v>
      </c>
      <c r="O90" s="239">
        <f t="shared" si="21"/>
        <v>90</v>
      </c>
      <c r="P90" s="239">
        <f t="shared" si="16"/>
        <v>116.6173574606885</v>
      </c>
      <c r="Q90" s="239">
        <f t="shared" si="17"/>
        <v>0</v>
      </c>
      <c r="R90" s="239">
        <f t="shared" si="22"/>
        <v>-6.6789700325159589E-3</v>
      </c>
      <c r="T90" s="239">
        <f>MAX($H$4:H90)</f>
        <v>117.93614738961486</v>
      </c>
      <c r="U90" s="239">
        <f>MAX($K$4:K90)</f>
        <v>117.93614738961486</v>
      </c>
      <c r="V90" s="239">
        <f>MAX($K$4:L90)</f>
        <v>117.93614738961486</v>
      </c>
      <c r="W90" s="239">
        <f t="shared" si="23"/>
        <v>-1.1182236813023902E-2</v>
      </c>
      <c r="X90" s="239">
        <f t="shared" si="24"/>
        <v>-1.1182236813023902E-2</v>
      </c>
      <c r="Y90" s="239">
        <f t="shared" si="25"/>
        <v>-1.1182236813023902E-2</v>
      </c>
    </row>
    <row r="91" spans="1:25">
      <c r="A91" s="147">
        <v>35552</v>
      </c>
      <c r="B91" s="243">
        <v>1.8973147997056516E-2</v>
      </c>
      <c r="C91" s="243">
        <v>5.3008216273522368E-3</v>
      </c>
      <c r="D91" s="243">
        <v>1.0617316357112161E-2</v>
      </c>
      <c r="E91" s="243">
        <v>7.5316924064832147E-3</v>
      </c>
      <c r="F91" s="243">
        <v>4.6086329280190519E-3</v>
      </c>
      <c r="H91" s="239">
        <f t="shared" si="18"/>
        <v>117.23552527124077</v>
      </c>
      <c r="I91" s="239"/>
      <c r="J91" s="239">
        <f t="shared" si="19"/>
        <v>90</v>
      </c>
      <c r="K91" s="239">
        <f t="shared" si="14"/>
        <v>117.23552527124077</v>
      </c>
      <c r="L91" s="239" t="b">
        <f t="shared" si="15"/>
        <v>0</v>
      </c>
      <c r="M91" s="239">
        <f t="shared" si="20"/>
        <v>5.3008216273521935E-3</v>
      </c>
      <c r="O91" s="239">
        <f t="shared" si="21"/>
        <v>90</v>
      </c>
      <c r="P91" s="239">
        <f t="shared" si="16"/>
        <v>117.23552527124077</v>
      </c>
      <c r="Q91" s="239">
        <f t="shared" si="17"/>
        <v>0</v>
      </c>
      <c r="R91" s="239">
        <f t="shared" si="22"/>
        <v>5.3008216273521935E-3</v>
      </c>
      <c r="T91" s="239">
        <f>MAX($H$4:H91)</f>
        <v>117.93614738961486</v>
      </c>
      <c r="U91" s="239">
        <f>MAX($K$4:K91)</f>
        <v>117.93614738961486</v>
      </c>
      <c r="V91" s="239">
        <f>MAX($K$4:L91)</f>
        <v>117.93614738961486</v>
      </c>
      <c r="W91" s="239">
        <f t="shared" si="23"/>
        <v>-5.9406902284123595E-3</v>
      </c>
      <c r="X91" s="239">
        <f t="shared" si="24"/>
        <v>-5.9406902284123595E-3</v>
      </c>
      <c r="Y91" s="239">
        <f t="shared" si="25"/>
        <v>-5.9406902284123595E-3</v>
      </c>
    </row>
    <row r="92" spans="1:25">
      <c r="A92" s="147">
        <v>35555</v>
      </c>
      <c r="B92" s="243">
        <v>2.180304794768495E-2</v>
      </c>
      <c r="C92" s="243">
        <v>0</v>
      </c>
      <c r="D92" s="243">
        <v>2.1999043519846939E-3</v>
      </c>
      <c r="E92" s="243">
        <v>1.3401701433397584E-3</v>
      </c>
      <c r="F92" s="243">
        <v>3.63404458125971E-3</v>
      </c>
      <c r="H92" s="239">
        <f t="shared" si="18"/>
        <v>117.23552527124077</v>
      </c>
      <c r="I92" s="239"/>
      <c r="J92" s="239">
        <f t="shared" si="19"/>
        <v>90</v>
      </c>
      <c r="K92" s="239">
        <f t="shared" si="14"/>
        <v>117.23552527124077</v>
      </c>
      <c r="L92" s="239" t="b">
        <f t="shared" si="15"/>
        <v>0</v>
      </c>
      <c r="M92" s="239">
        <f t="shared" si="20"/>
        <v>0</v>
      </c>
      <c r="O92" s="239">
        <f t="shared" si="21"/>
        <v>90</v>
      </c>
      <c r="P92" s="239">
        <f t="shared" si="16"/>
        <v>117.23552527124077</v>
      </c>
      <c r="Q92" s="239">
        <f t="shared" si="17"/>
        <v>0</v>
      </c>
      <c r="R92" s="239">
        <f t="shared" si="22"/>
        <v>0</v>
      </c>
      <c r="T92" s="239">
        <f>MAX($H$4:H92)</f>
        <v>117.93614738961486</v>
      </c>
      <c r="U92" s="239">
        <f>MAX($K$4:K92)</f>
        <v>117.93614738961486</v>
      </c>
      <c r="V92" s="239">
        <f>MAX($K$4:L92)</f>
        <v>117.93614738961486</v>
      </c>
      <c r="W92" s="239">
        <f t="shared" si="23"/>
        <v>-5.9406902284123595E-3</v>
      </c>
      <c r="X92" s="239">
        <f t="shared" si="24"/>
        <v>-5.9406902284123595E-3</v>
      </c>
      <c r="Y92" s="239">
        <f t="shared" si="25"/>
        <v>-5.9406902284123595E-3</v>
      </c>
    </row>
    <row r="93" spans="1:25">
      <c r="A93" s="147">
        <v>35556</v>
      </c>
      <c r="B93" s="243">
        <v>-3.2875912794465556E-3</v>
      </c>
      <c r="C93" s="243">
        <v>-2.9069767441861627E-3</v>
      </c>
      <c r="D93" s="243">
        <v>2.5450889349556194E-2</v>
      </c>
      <c r="E93" s="243">
        <v>6.1297147097372218E-4</v>
      </c>
      <c r="F93" s="243">
        <v>7.0877347113382783E-3</v>
      </c>
      <c r="H93" s="239">
        <f t="shared" si="18"/>
        <v>116.89472432568483</v>
      </c>
      <c r="I93" s="239"/>
      <c r="J93" s="239">
        <f t="shared" si="19"/>
        <v>90</v>
      </c>
      <c r="K93" s="239">
        <f t="shared" si="14"/>
        <v>116.89472432568483</v>
      </c>
      <c r="L93" s="239" t="b">
        <f t="shared" si="15"/>
        <v>0</v>
      </c>
      <c r="M93" s="239">
        <f t="shared" si="20"/>
        <v>-2.906976744186118E-3</v>
      </c>
      <c r="O93" s="239">
        <f t="shared" si="21"/>
        <v>90</v>
      </c>
      <c r="P93" s="239">
        <f t="shared" si="16"/>
        <v>116.89472432568483</v>
      </c>
      <c r="Q93" s="239">
        <f t="shared" si="17"/>
        <v>0</v>
      </c>
      <c r="R93" s="239">
        <f t="shared" si="22"/>
        <v>-2.906976744186118E-3</v>
      </c>
      <c r="T93" s="239">
        <f>MAX($H$4:H93)</f>
        <v>117.93614738961486</v>
      </c>
      <c r="U93" s="239">
        <f>MAX($K$4:K93)</f>
        <v>117.93614738961486</v>
      </c>
      <c r="V93" s="239">
        <f>MAX($K$4:L93)</f>
        <v>117.93614738961486</v>
      </c>
      <c r="W93" s="239">
        <f t="shared" si="23"/>
        <v>-8.8303975242600696E-3</v>
      </c>
      <c r="X93" s="239">
        <f t="shared" si="24"/>
        <v>-8.8303975242600696E-3</v>
      </c>
      <c r="Y93" s="239">
        <f t="shared" si="25"/>
        <v>-8.8303975242600696E-3</v>
      </c>
    </row>
    <row r="94" spans="1:25">
      <c r="A94" s="147">
        <v>35557</v>
      </c>
      <c r="B94" s="243">
        <v>-1.3191933383055798E-2</v>
      </c>
      <c r="C94" s="243">
        <v>-2.3727919852358781E-3</v>
      </c>
      <c r="D94" s="243">
        <v>-1.9098988857488841E-3</v>
      </c>
      <c r="E94" s="243">
        <v>-3.2019465543959846E-3</v>
      </c>
      <c r="F94" s="243">
        <v>-1.1934590845815718E-3</v>
      </c>
      <c r="H94" s="239">
        <f t="shared" si="18"/>
        <v>116.6173574606885</v>
      </c>
      <c r="I94" s="239"/>
      <c r="J94" s="239">
        <f t="shared" si="19"/>
        <v>90</v>
      </c>
      <c r="K94" s="239">
        <f t="shared" si="14"/>
        <v>116.6173574606885</v>
      </c>
      <c r="L94" s="239" t="b">
        <f t="shared" si="15"/>
        <v>0</v>
      </c>
      <c r="M94" s="239">
        <f t="shared" si="20"/>
        <v>-2.3727919852358434E-3</v>
      </c>
      <c r="O94" s="239">
        <f t="shared" si="21"/>
        <v>90</v>
      </c>
      <c r="P94" s="239">
        <f t="shared" si="16"/>
        <v>116.6173574606885</v>
      </c>
      <c r="Q94" s="239">
        <f t="shared" si="17"/>
        <v>0</v>
      </c>
      <c r="R94" s="239">
        <f t="shared" si="22"/>
        <v>-2.3727919852358434E-3</v>
      </c>
      <c r="T94" s="239">
        <f>MAX($H$4:H94)</f>
        <v>117.93614738961486</v>
      </c>
      <c r="U94" s="239">
        <f>MAX($K$4:K94)</f>
        <v>117.93614738961486</v>
      </c>
      <c r="V94" s="239">
        <f>MAX($K$4:L94)</f>
        <v>117.93614738961486</v>
      </c>
      <c r="W94" s="239">
        <f t="shared" si="23"/>
        <v>-1.1182236813023902E-2</v>
      </c>
      <c r="X94" s="239">
        <f t="shared" si="24"/>
        <v>-1.1182236813023902E-2</v>
      </c>
      <c r="Y94" s="239">
        <f t="shared" si="25"/>
        <v>-1.1182236813023902E-2</v>
      </c>
    </row>
    <row r="95" spans="1:25">
      <c r="A95" s="147">
        <v>35558</v>
      </c>
      <c r="B95" s="243">
        <v>4.8858930598094652E-3</v>
      </c>
      <c r="C95" s="243">
        <v>-6.461189208067819E-3</v>
      </c>
      <c r="D95" s="243">
        <v>-4.5259035178135676E-3</v>
      </c>
      <c r="E95" s="243">
        <v>-4.61610610681773E-3</v>
      </c>
      <c r="F95" s="243">
        <v>-6.9387523527395523E-3</v>
      </c>
      <c r="H95" s="239">
        <f t="shared" si="18"/>
        <v>115.8638706491901</v>
      </c>
      <c r="I95" s="239"/>
      <c r="J95" s="239">
        <f t="shared" si="19"/>
        <v>90</v>
      </c>
      <c r="K95" s="239">
        <f t="shared" si="14"/>
        <v>115.8638706491901</v>
      </c>
      <c r="L95" s="239" t="b">
        <f t="shared" si="15"/>
        <v>0</v>
      </c>
      <c r="M95" s="239">
        <f t="shared" si="20"/>
        <v>-6.4611892080678459E-3</v>
      </c>
      <c r="O95" s="239">
        <f t="shared" si="21"/>
        <v>90</v>
      </c>
      <c r="P95" s="239">
        <f t="shared" si="16"/>
        <v>115.8638706491901</v>
      </c>
      <c r="Q95" s="239">
        <f t="shared" si="17"/>
        <v>0</v>
      </c>
      <c r="R95" s="239">
        <f t="shared" si="22"/>
        <v>-6.4611892080678459E-3</v>
      </c>
      <c r="T95" s="239">
        <f>MAX($H$4:H95)</f>
        <v>117.93614738961486</v>
      </c>
      <c r="U95" s="239">
        <f>MAX($K$4:K95)</f>
        <v>117.93614738961486</v>
      </c>
      <c r="V95" s="239">
        <f>MAX($K$4:L95)</f>
        <v>117.93614738961486</v>
      </c>
      <c r="W95" s="239">
        <f t="shared" si="23"/>
        <v>-1.757117547327338E-2</v>
      </c>
      <c r="X95" s="239">
        <f t="shared" si="24"/>
        <v>-1.757117547327338E-2</v>
      </c>
      <c r="Y95" s="239">
        <f t="shared" si="25"/>
        <v>-1.757117547327338E-2</v>
      </c>
    </row>
    <row r="96" spans="1:25">
      <c r="A96" s="147">
        <v>35559</v>
      </c>
      <c r="B96" s="243">
        <v>5.6185236308494702E-3</v>
      </c>
      <c r="C96" s="243">
        <v>-8.0547375714533631E-3</v>
      </c>
      <c r="D96" s="243">
        <v>-3.4632486692660613E-3</v>
      </c>
      <c r="E96" s="243">
        <v>-6.139415574101581E-3</v>
      </c>
      <c r="F96" s="243">
        <v>-8.8310542556857552E-4</v>
      </c>
      <c r="H96" s="239">
        <f t="shared" si="18"/>
        <v>114.93061757709806</v>
      </c>
      <c r="I96" s="239"/>
      <c r="J96" s="239">
        <f t="shared" si="19"/>
        <v>90</v>
      </c>
      <c r="K96" s="239">
        <f t="shared" si="14"/>
        <v>114.93061757709806</v>
      </c>
      <c r="L96" s="239" t="b">
        <f t="shared" si="15"/>
        <v>0</v>
      </c>
      <c r="M96" s="239">
        <f t="shared" si="20"/>
        <v>-8.0547375714533544E-3</v>
      </c>
      <c r="O96" s="239">
        <f t="shared" si="21"/>
        <v>90</v>
      </c>
      <c r="P96" s="239">
        <f t="shared" si="16"/>
        <v>114.93061757709806</v>
      </c>
      <c r="Q96" s="239">
        <f t="shared" si="17"/>
        <v>0</v>
      </c>
      <c r="R96" s="239">
        <f t="shared" si="22"/>
        <v>-8.0547375714533544E-3</v>
      </c>
      <c r="T96" s="239">
        <f>MAX($H$4:H96)</f>
        <v>117.93614738961486</v>
      </c>
      <c r="U96" s="239">
        <f>MAX($K$4:K96)</f>
        <v>117.93614738961486</v>
      </c>
      <c r="V96" s="239">
        <f>MAX($K$4:L96)</f>
        <v>117.93614738961486</v>
      </c>
      <c r="W96" s="239">
        <f t="shared" si="23"/>
        <v>-2.5484381837467558E-2</v>
      </c>
      <c r="X96" s="239">
        <f t="shared" si="24"/>
        <v>-2.5484381837467558E-2</v>
      </c>
      <c r="Y96" s="239">
        <f t="shared" si="25"/>
        <v>-2.5484381837467558E-2</v>
      </c>
    </row>
    <row r="97" spans="1:25">
      <c r="A97" s="147">
        <v>35562</v>
      </c>
      <c r="B97" s="243">
        <v>1.4223987936434312E-2</v>
      </c>
      <c r="C97" s="243">
        <v>4.0000000000002256E-3</v>
      </c>
      <c r="D97" s="243">
        <v>2.5926649465536356E-2</v>
      </c>
      <c r="E97" s="243">
        <v>-1.0112931200615405E-3</v>
      </c>
      <c r="F97" s="243">
        <v>5.3195537700241324E-3</v>
      </c>
      <c r="H97" s="239">
        <f t="shared" si="18"/>
        <v>115.39034004740648</v>
      </c>
      <c r="I97" s="239"/>
      <c r="J97" s="239">
        <f t="shared" si="19"/>
        <v>90</v>
      </c>
      <c r="K97" s="239">
        <f t="shared" si="14"/>
        <v>115.39034004740648</v>
      </c>
      <c r="L97" s="239" t="b">
        <f t="shared" si="15"/>
        <v>0</v>
      </c>
      <c r="M97" s="239">
        <f t="shared" si="20"/>
        <v>4.000000000000249E-3</v>
      </c>
      <c r="O97" s="239">
        <f t="shared" si="21"/>
        <v>90</v>
      </c>
      <c r="P97" s="239">
        <f t="shared" si="16"/>
        <v>115.39034004740648</v>
      </c>
      <c r="Q97" s="239">
        <f t="shared" si="17"/>
        <v>0</v>
      </c>
      <c r="R97" s="239">
        <f t="shared" si="22"/>
        <v>4.000000000000249E-3</v>
      </c>
      <c r="T97" s="239">
        <f>MAX($H$4:H97)</f>
        <v>117.93614738961486</v>
      </c>
      <c r="U97" s="239">
        <f>MAX($K$4:K97)</f>
        <v>117.93614738961486</v>
      </c>
      <c r="V97" s="239">
        <f>MAX($K$4:L97)</f>
        <v>117.93614738961486</v>
      </c>
      <c r="W97" s="239">
        <f t="shared" si="23"/>
        <v>-2.1586319364817187E-2</v>
      </c>
      <c r="X97" s="239">
        <f t="shared" si="24"/>
        <v>-2.1586319364817187E-2</v>
      </c>
      <c r="Y97" s="239">
        <f t="shared" si="25"/>
        <v>-2.1586319364817187E-2</v>
      </c>
    </row>
    <row r="98" spans="1:25">
      <c r="A98" s="147">
        <v>35563</v>
      </c>
      <c r="B98" s="243">
        <v>-4.9780316135088487E-3</v>
      </c>
      <c r="C98" s="243">
        <v>-2.5153959580189733E-3</v>
      </c>
      <c r="D98" s="243">
        <v>-3.1450642985632049E-3</v>
      </c>
      <c r="E98" s="243">
        <v>-2.785868822317239E-3</v>
      </c>
      <c r="F98" s="243">
        <v>2.7545341664700906E-3</v>
      </c>
      <c r="H98" s="239">
        <f t="shared" si="18"/>
        <v>115.10008765245681</v>
      </c>
      <c r="I98" s="239"/>
      <c r="J98" s="239">
        <f t="shared" si="19"/>
        <v>90</v>
      </c>
      <c r="K98" s="239">
        <f t="shared" si="14"/>
        <v>115.10008765245681</v>
      </c>
      <c r="L98" s="239" t="b">
        <f t="shared" si="15"/>
        <v>0</v>
      </c>
      <c r="M98" s="239">
        <f t="shared" si="20"/>
        <v>-2.5153959580189234E-3</v>
      </c>
      <c r="O98" s="239">
        <f t="shared" si="21"/>
        <v>90</v>
      </c>
      <c r="P98" s="239">
        <f t="shared" si="16"/>
        <v>115.10008765245681</v>
      </c>
      <c r="Q98" s="239">
        <f t="shared" si="17"/>
        <v>0</v>
      </c>
      <c r="R98" s="239">
        <f t="shared" si="22"/>
        <v>-2.5153959580189234E-3</v>
      </c>
      <c r="T98" s="239">
        <f>MAX($H$4:H98)</f>
        <v>117.93614738961486</v>
      </c>
      <c r="U98" s="239">
        <f>MAX($K$4:K98)</f>
        <v>117.93614738961486</v>
      </c>
      <c r="V98" s="239">
        <f>MAX($K$4:L98)</f>
        <v>117.93614738961486</v>
      </c>
      <c r="W98" s="239">
        <f t="shared" si="23"/>
        <v>-2.4047417182357343E-2</v>
      </c>
      <c r="X98" s="239">
        <f t="shared" si="24"/>
        <v>-2.4047417182357343E-2</v>
      </c>
      <c r="Y98" s="239">
        <f t="shared" si="25"/>
        <v>-2.4047417182357343E-2</v>
      </c>
    </row>
    <row r="99" spans="1:25">
      <c r="A99" s="147">
        <v>35564</v>
      </c>
      <c r="B99" s="243">
        <v>3.9115934385323126E-3</v>
      </c>
      <c r="C99" s="243">
        <v>1.0419380046888804E-3</v>
      </c>
      <c r="D99" s="243">
        <v>6.3714339749356697E-3</v>
      </c>
      <c r="E99" s="243">
        <v>-3.1470900017628312E-3</v>
      </c>
      <c r="F99" s="243">
        <v>3.3209295751348566E-3</v>
      </c>
      <c r="H99" s="239">
        <f t="shared" si="18"/>
        <v>115.22001480812493</v>
      </c>
      <c r="I99" s="239"/>
      <c r="J99" s="239">
        <f t="shared" si="19"/>
        <v>90</v>
      </c>
      <c r="K99" s="239">
        <f t="shared" si="14"/>
        <v>115.22001480812493</v>
      </c>
      <c r="L99" s="239" t="b">
        <f t="shared" si="15"/>
        <v>0</v>
      </c>
      <c r="M99" s="239">
        <f t="shared" si="20"/>
        <v>1.0419380046889362E-3</v>
      </c>
      <c r="O99" s="239">
        <f t="shared" si="21"/>
        <v>90</v>
      </c>
      <c r="P99" s="239">
        <f t="shared" si="16"/>
        <v>115.22001480812493</v>
      </c>
      <c r="Q99" s="239">
        <f t="shared" si="17"/>
        <v>0</v>
      </c>
      <c r="R99" s="239">
        <f t="shared" si="22"/>
        <v>1.0419380046889362E-3</v>
      </c>
      <c r="T99" s="239">
        <f>MAX($H$4:H99)</f>
        <v>117.93614738961486</v>
      </c>
      <c r="U99" s="239">
        <f>MAX($K$4:K99)</f>
        <v>117.93614738961486</v>
      </c>
      <c r="V99" s="239">
        <f>MAX($K$4:L99)</f>
        <v>117.93614738961486</v>
      </c>
      <c r="W99" s="239">
        <f t="shared" si="23"/>
        <v>-2.3030535095545316E-2</v>
      </c>
      <c r="X99" s="239">
        <f t="shared" si="24"/>
        <v>-2.3030535095545316E-2</v>
      </c>
      <c r="Y99" s="239">
        <f t="shared" si="25"/>
        <v>-2.3030535095545316E-2</v>
      </c>
    </row>
    <row r="100" spans="1:25">
      <c r="A100" s="147">
        <v>35565</v>
      </c>
      <c r="B100" s="243">
        <v>6.5028656140033725E-3</v>
      </c>
      <c r="C100" s="243">
        <v>-7.8084331077576952E-4</v>
      </c>
      <c r="D100" s="243">
        <v>1.1923028562796922E-3</v>
      </c>
      <c r="E100" s="243">
        <v>-5.4463672812317121E-3</v>
      </c>
      <c r="F100" s="243">
        <v>-2.6395391154454551E-4</v>
      </c>
      <c r="H100" s="239">
        <f t="shared" si="18"/>
        <v>115.13004603029452</v>
      </c>
      <c r="I100" s="239"/>
      <c r="J100" s="239">
        <f t="shared" si="19"/>
        <v>90</v>
      </c>
      <c r="K100" s="239">
        <f t="shared" si="14"/>
        <v>115.13004603029452</v>
      </c>
      <c r="L100" s="239" t="b">
        <f t="shared" si="15"/>
        <v>0</v>
      </c>
      <c r="M100" s="239">
        <f t="shared" si="20"/>
        <v>-7.8084331077574837E-4</v>
      </c>
      <c r="O100" s="239">
        <f t="shared" si="21"/>
        <v>90</v>
      </c>
      <c r="P100" s="239">
        <f t="shared" si="16"/>
        <v>115.13004603029452</v>
      </c>
      <c r="Q100" s="239">
        <f t="shared" si="17"/>
        <v>0</v>
      </c>
      <c r="R100" s="239">
        <f t="shared" si="22"/>
        <v>-7.8084331077574837E-4</v>
      </c>
      <c r="T100" s="239">
        <f>MAX($H$4:H100)</f>
        <v>117.93614738961486</v>
      </c>
      <c r="U100" s="239">
        <f>MAX($K$4:K100)</f>
        <v>117.93614738961486</v>
      </c>
      <c r="V100" s="239">
        <f>MAX($K$4:L100)</f>
        <v>117.93614738961486</v>
      </c>
      <c r="W100" s="239">
        <f t="shared" si="23"/>
        <v>-2.379339516704812E-2</v>
      </c>
      <c r="X100" s="239">
        <f t="shared" si="24"/>
        <v>-2.379339516704812E-2</v>
      </c>
      <c r="Y100" s="239">
        <f t="shared" si="25"/>
        <v>-2.379339516704812E-2</v>
      </c>
    </row>
    <row r="101" spans="1:25">
      <c r="A101" s="147">
        <v>35566</v>
      </c>
      <c r="B101" s="243">
        <v>-1.2597623733750063E-2</v>
      </c>
      <c r="C101" s="243">
        <v>-2.6823570130655172E-3</v>
      </c>
      <c r="D101" s="243">
        <v>7.59189981247399E-3</v>
      </c>
      <c r="E101" s="243">
        <v>-1.4817485110052431E-4</v>
      </c>
      <c r="F101" s="243">
        <v>8.5628660675207691E-4</v>
      </c>
      <c r="H101" s="239">
        <f t="shared" si="18"/>
        <v>114.82122614391061</v>
      </c>
      <c r="I101" s="239"/>
      <c r="J101" s="239">
        <f t="shared" si="19"/>
        <v>90</v>
      </c>
      <c r="K101" s="239">
        <f t="shared" si="14"/>
        <v>114.82122614391061</v>
      </c>
      <c r="L101" s="239" t="b">
        <f t="shared" si="15"/>
        <v>0</v>
      </c>
      <c r="M101" s="239">
        <f t="shared" si="20"/>
        <v>-2.6823570130655085E-3</v>
      </c>
      <c r="O101" s="239">
        <f t="shared" si="21"/>
        <v>90</v>
      </c>
      <c r="P101" s="239">
        <f t="shared" si="16"/>
        <v>114.82122614391061</v>
      </c>
      <c r="Q101" s="239">
        <f t="shared" si="17"/>
        <v>0</v>
      </c>
      <c r="R101" s="239">
        <f t="shared" si="22"/>
        <v>-2.6823570130655085E-3</v>
      </c>
      <c r="T101" s="239">
        <f>MAX($H$4:H101)</f>
        <v>117.93614738961486</v>
      </c>
      <c r="U101" s="239">
        <f>MAX($K$4:K101)</f>
        <v>117.93614738961486</v>
      </c>
      <c r="V101" s="239">
        <f>MAX($K$4:L101)</f>
        <v>117.93614738961486</v>
      </c>
      <c r="W101" s="239">
        <f t="shared" si="23"/>
        <v>-2.6411929799722657E-2</v>
      </c>
      <c r="X101" s="239">
        <f t="shared" si="24"/>
        <v>-2.6411929799722657E-2</v>
      </c>
      <c r="Y101" s="239">
        <f t="shared" si="25"/>
        <v>-2.6411929799722657E-2</v>
      </c>
    </row>
    <row r="102" spans="1:25">
      <c r="A102" s="147">
        <v>35569</v>
      </c>
      <c r="B102" s="243">
        <v>3.086532720907087E-3</v>
      </c>
      <c r="C102" s="243">
        <v>6.7073170731708487E-3</v>
      </c>
      <c r="D102" s="243">
        <v>8.1355239425775494E-3</v>
      </c>
      <c r="E102" s="243">
        <v>7.5512938845831989E-3</v>
      </c>
      <c r="F102" s="243">
        <v>1.5497548667569028E-3</v>
      </c>
      <c r="H102" s="239">
        <f t="shared" si="18"/>
        <v>115.59136851438807</v>
      </c>
      <c r="I102" s="239"/>
      <c r="J102" s="239">
        <f t="shared" si="19"/>
        <v>90</v>
      </c>
      <c r="K102" s="239">
        <f t="shared" si="14"/>
        <v>115.59136851438807</v>
      </c>
      <c r="L102" s="239" t="b">
        <f t="shared" si="15"/>
        <v>0</v>
      </c>
      <c r="M102" s="239">
        <f t="shared" si="20"/>
        <v>6.7073170731708114E-3</v>
      </c>
      <c r="O102" s="239">
        <f t="shared" si="21"/>
        <v>90</v>
      </c>
      <c r="P102" s="239">
        <f t="shared" si="16"/>
        <v>115.59136851438807</v>
      </c>
      <c r="Q102" s="239">
        <f t="shared" si="17"/>
        <v>0</v>
      </c>
      <c r="R102" s="239">
        <f t="shared" si="22"/>
        <v>6.7073170731708114E-3</v>
      </c>
      <c r="T102" s="239">
        <f>MAX($H$4:H102)</f>
        <v>117.93614738961486</v>
      </c>
      <c r="U102" s="239">
        <f>MAX($K$4:K102)</f>
        <v>117.93614738961486</v>
      </c>
      <c r="V102" s="239">
        <f>MAX($K$4:L102)</f>
        <v>117.93614738961486</v>
      </c>
      <c r="W102" s="239">
        <f t="shared" si="23"/>
        <v>-1.9881765914232914E-2</v>
      </c>
      <c r="X102" s="239">
        <f t="shared" si="24"/>
        <v>-1.9881765914232914E-2</v>
      </c>
      <c r="Y102" s="239">
        <f t="shared" si="25"/>
        <v>-1.9881765914232914E-2</v>
      </c>
    </row>
    <row r="103" spans="1:25">
      <c r="A103" s="147">
        <v>35570</v>
      </c>
      <c r="B103" s="243">
        <v>1.0077530045060845E-2</v>
      </c>
      <c r="C103" s="243">
        <v>-6.4906966681090861E-3</v>
      </c>
      <c r="D103" s="243">
        <v>5.7368394717114413E-3</v>
      </c>
      <c r="E103" s="243">
        <v>-2.6392852962493496E-3</v>
      </c>
      <c r="F103" s="243">
        <v>-3.9884486592526303E-3</v>
      </c>
      <c r="H103" s="239">
        <f t="shared" si="18"/>
        <v>114.84110000390956</v>
      </c>
      <c r="I103" s="239"/>
      <c r="J103" s="239">
        <f t="shared" si="19"/>
        <v>90</v>
      </c>
      <c r="K103" s="239">
        <f t="shared" si="14"/>
        <v>114.84110000390956</v>
      </c>
      <c r="L103" s="239" t="b">
        <f t="shared" si="15"/>
        <v>0</v>
      </c>
      <c r="M103" s="239">
        <f t="shared" si="20"/>
        <v>-6.4906966681090661E-3</v>
      </c>
      <c r="O103" s="239">
        <f t="shared" si="21"/>
        <v>90</v>
      </c>
      <c r="P103" s="239">
        <f t="shared" si="16"/>
        <v>114.84110000390956</v>
      </c>
      <c r="Q103" s="239">
        <f t="shared" si="17"/>
        <v>0</v>
      </c>
      <c r="R103" s="239">
        <f t="shared" si="22"/>
        <v>-6.4906966681090661E-3</v>
      </c>
      <c r="T103" s="239">
        <f>MAX($H$4:H103)</f>
        <v>117.93614738961486</v>
      </c>
      <c r="U103" s="239">
        <f>MAX($K$4:K103)</f>
        <v>117.93614738961486</v>
      </c>
      <c r="V103" s="239">
        <f>MAX($K$4:L103)</f>
        <v>117.93614738961486</v>
      </c>
      <c r="W103" s="239">
        <f t="shared" si="23"/>
        <v>-2.6243416070566346E-2</v>
      </c>
      <c r="X103" s="239">
        <f t="shared" si="24"/>
        <v>-2.6243416070566346E-2</v>
      </c>
      <c r="Y103" s="239">
        <f t="shared" si="25"/>
        <v>-2.6243416070566346E-2</v>
      </c>
    </row>
    <row r="104" spans="1:25">
      <c r="A104" s="147">
        <v>35571</v>
      </c>
      <c r="B104" s="243">
        <v>-2.6086915324419202E-3</v>
      </c>
      <c r="C104" s="243">
        <v>0</v>
      </c>
      <c r="D104" s="243">
        <v>-1.4869238170208909E-2</v>
      </c>
      <c r="E104" s="243">
        <v>4.4631595288455728E-3</v>
      </c>
      <c r="F104" s="243">
        <v>7.291774084140723E-3</v>
      </c>
      <c r="H104" s="239">
        <f t="shared" si="18"/>
        <v>114.84110000390956</v>
      </c>
      <c r="I104" s="239"/>
      <c r="J104" s="239">
        <f t="shared" si="19"/>
        <v>90</v>
      </c>
      <c r="K104" s="239">
        <f t="shared" si="14"/>
        <v>114.84110000390956</v>
      </c>
      <c r="L104" s="239" t="b">
        <f t="shared" si="15"/>
        <v>0</v>
      </c>
      <c r="M104" s="239">
        <f t="shared" si="20"/>
        <v>0</v>
      </c>
      <c r="O104" s="239">
        <f t="shared" si="21"/>
        <v>90</v>
      </c>
      <c r="P104" s="239">
        <f t="shared" si="16"/>
        <v>114.84110000390956</v>
      </c>
      <c r="Q104" s="239">
        <f t="shared" si="17"/>
        <v>0</v>
      </c>
      <c r="R104" s="239">
        <f t="shared" si="22"/>
        <v>0</v>
      </c>
      <c r="T104" s="239">
        <f>MAX($H$4:H104)</f>
        <v>117.93614738961486</v>
      </c>
      <c r="U104" s="239">
        <f>MAX($K$4:K104)</f>
        <v>117.93614738961486</v>
      </c>
      <c r="V104" s="239">
        <f>MAX($K$4:L104)</f>
        <v>117.93614738961486</v>
      </c>
      <c r="W104" s="239">
        <f t="shared" si="23"/>
        <v>-2.6243416070566346E-2</v>
      </c>
      <c r="X104" s="239">
        <f t="shared" si="24"/>
        <v>-2.6243416070566346E-2</v>
      </c>
      <c r="Y104" s="239">
        <f t="shared" si="25"/>
        <v>-2.6243416070566346E-2</v>
      </c>
    </row>
    <row r="105" spans="1:25">
      <c r="A105" s="147">
        <v>35572</v>
      </c>
      <c r="B105" s="243">
        <v>-3.6350012261152642E-3</v>
      </c>
      <c r="C105" s="243">
        <v>-8.6467790747957185E-4</v>
      </c>
      <c r="D105" s="243">
        <v>-1.1864658369121428E-2</v>
      </c>
      <c r="E105" s="243">
        <v>-4.0142717374647141E-4</v>
      </c>
      <c r="F105" s="243">
        <v>-3.7324329139012402E-3</v>
      </c>
      <c r="H105" s="239">
        <f t="shared" si="18"/>
        <v>114.74179944186552</v>
      </c>
      <c r="I105" s="239"/>
      <c r="J105" s="239">
        <f t="shared" si="19"/>
        <v>90</v>
      </c>
      <c r="K105" s="239">
        <f t="shared" si="14"/>
        <v>114.74179944186552</v>
      </c>
      <c r="L105" s="239" t="b">
        <f t="shared" si="15"/>
        <v>0</v>
      </c>
      <c r="M105" s="239">
        <f t="shared" si="20"/>
        <v>-8.6467790747959733E-4</v>
      </c>
      <c r="O105" s="239">
        <f t="shared" si="21"/>
        <v>90</v>
      </c>
      <c r="P105" s="239">
        <f t="shared" si="16"/>
        <v>114.74179944186552</v>
      </c>
      <c r="Q105" s="239">
        <f t="shared" si="17"/>
        <v>0</v>
      </c>
      <c r="R105" s="239">
        <f t="shared" si="22"/>
        <v>-8.6467790747959733E-4</v>
      </c>
      <c r="T105" s="239">
        <f>MAX($H$4:H105)</f>
        <v>117.93614738961486</v>
      </c>
      <c r="U105" s="239">
        <f>MAX($K$4:K105)</f>
        <v>117.93614738961486</v>
      </c>
      <c r="V105" s="239">
        <f>MAX($K$4:L105)</f>
        <v>117.93614738961486</v>
      </c>
      <c r="W105" s="239">
        <f t="shared" si="23"/>
        <v>-2.708540187595293E-2</v>
      </c>
      <c r="X105" s="239">
        <f t="shared" si="24"/>
        <v>-2.708540187595293E-2</v>
      </c>
      <c r="Y105" s="239">
        <f t="shared" si="25"/>
        <v>-2.708540187595293E-2</v>
      </c>
    </row>
    <row r="106" spans="1:25">
      <c r="A106" s="147">
        <v>35573</v>
      </c>
      <c r="B106" s="243">
        <v>1.3084164501963258E-2</v>
      </c>
      <c r="C106" s="243">
        <v>-1.38157326655719E-3</v>
      </c>
      <c r="D106" s="243">
        <v>9.3765029708081649E-3</v>
      </c>
      <c r="E106" s="243">
        <v>7.7814372408058219E-4</v>
      </c>
      <c r="F106" s="243">
        <v>2.5299776307092792E-3</v>
      </c>
      <c r="H106" s="239">
        <f t="shared" si="18"/>
        <v>114.58327523919998</v>
      </c>
      <c r="I106" s="239"/>
      <c r="J106" s="239">
        <f t="shared" si="19"/>
        <v>90</v>
      </c>
      <c r="K106" s="239">
        <f t="shared" si="14"/>
        <v>114.58327523919998</v>
      </c>
      <c r="L106" s="239" t="b">
        <f t="shared" si="15"/>
        <v>0</v>
      </c>
      <c r="M106" s="239">
        <f t="shared" si="20"/>
        <v>-1.3815732665571755E-3</v>
      </c>
      <c r="O106" s="239">
        <f t="shared" si="21"/>
        <v>90</v>
      </c>
      <c r="P106" s="239">
        <f t="shared" si="16"/>
        <v>114.58327523919998</v>
      </c>
      <c r="Q106" s="239">
        <f t="shared" si="17"/>
        <v>0</v>
      </c>
      <c r="R106" s="239">
        <f t="shared" si="22"/>
        <v>-1.3815732665571755E-3</v>
      </c>
      <c r="T106" s="239">
        <f>MAX($H$4:H106)</f>
        <v>117.93614738961486</v>
      </c>
      <c r="U106" s="239">
        <f>MAX($K$4:K106)</f>
        <v>117.93614738961486</v>
      </c>
      <c r="V106" s="239">
        <f>MAX($K$4:L106)</f>
        <v>117.93614738961486</v>
      </c>
      <c r="W106" s="239">
        <f t="shared" si="23"/>
        <v>-2.842955467536433E-2</v>
      </c>
      <c r="X106" s="239">
        <f t="shared" si="24"/>
        <v>-2.842955467536433E-2</v>
      </c>
      <c r="Y106" s="239">
        <f t="shared" si="25"/>
        <v>-2.842955467536433E-2</v>
      </c>
    </row>
    <row r="107" spans="1:25">
      <c r="A107" s="147">
        <v>35576</v>
      </c>
      <c r="B107" s="243">
        <v>0</v>
      </c>
      <c r="C107" s="243">
        <v>0</v>
      </c>
      <c r="D107" s="243">
        <v>5.3290700772712363E-4</v>
      </c>
      <c r="E107" s="243">
        <v>1.2524326094913718E-3</v>
      </c>
      <c r="F107" s="243">
        <v>-6.7975639482364958E-4</v>
      </c>
      <c r="H107" s="239">
        <f t="shared" si="18"/>
        <v>114.58327523919998</v>
      </c>
      <c r="I107" s="239"/>
      <c r="J107" s="239">
        <f t="shared" si="19"/>
        <v>90</v>
      </c>
      <c r="K107" s="239">
        <f t="shared" si="14"/>
        <v>114.58327523919998</v>
      </c>
      <c r="L107" s="239" t="b">
        <f t="shared" si="15"/>
        <v>0</v>
      </c>
      <c r="M107" s="239">
        <f t="shared" si="20"/>
        <v>0</v>
      </c>
      <c r="O107" s="239">
        <f t="shared" si="21"/>
        <v>90</v>
      </c>
      <c r="P107" s="239">
        <f t="shared" si="16"/>
        <v>114.58327523919998</v>
      </c>
      <c r="Q107" s="239">
        <f t="shared" si="17"/>
        <v>0</v>
      </c>
      <c r="R107" s="239">
        <f t="shared" si="22"/>
        <v>0</v>
      </c>
      <c r="T107" s="239">
        <f>MAX($H$4:H107)</f>
        <v>117.93614738961486</v>
      </c>
      <c r="U107" s="239">
        <f>MAX($K$4:K107)</f>
        <v>117.93614738961486</v>
      </c>
      <c r="V107" s="239">
        <f>MAX($K$4:L107)</f>
        <v>117.93614738961486</v>
      </c>
      <c r="W107" s="239">
        <f t="shared" si="23"/>
        <v>-2.842955467536433E-2</v>
      </c>
      <c r="X107" s="239">
        <f t="shared" si="24"/>
        <v>-2.842955467536433E-2</v>
      </c>
      <c r="Y107" s="239">
        <f t="shared" si="25"/>
        <v>-2.842955467536433E-2</v>
      </c>
    </row>
    <row r="108" spans="1:25">
      <c r="A108" s="147">
        <v>35577</v>
      </c>
      <c r="B108" s="243">
        <v>2.8917391905365353E-3</v>
      </c>
      <c r="C108" s="243">
        <v>6.8683707181360631E-3</v>
      </c>
      <c r="D108" s="243">
        <v>-9.0770990791610995E-4</v>
      </c>
      <c r="E108" s="243">
        <v>7.7790552963779014E-3</v>
      </c>
      <c r="F108" s="243">
        <v>4.0224581287866545E-3</v>
      </c>
      <c r="H108" s="239">
        <f t="shared" si="18"/>
        <v>115.37027565164102</v>
      </c>
      <c r="I108" s="239"/>
      <c r="J108" s="239">
        <f t="shared" si="19"/>
        <v>90</v>
      </c>
      <c r="K108" s="239">
        <f t="shared" si="14"/>
        <v>115.37027565164102</v>
      </c>
      <c r="L108" s="239" t="b">
        <f t="shared" si="15"/>
        <v>0</v>
      </c>
      <c r="M108" s="239">
        <f t="shared" si="20"/>
        <v>6.8683707181360588E-3</v>
      </c>
      <c r="O108" s="239">
        <f t="shared" si="21"/>
        <v>90</v>
      </c>
      <c r="P108" s="239">
        <f t="shared" si="16"/>
        <v>115.37027565164102</v>
      </c>
      <c r="Q108" s="239">
        <f t="shared" si="17"/>
        <v>0</v>
      </c>
      <c r="R108" s="239">
        <f t="shared" si="22"/>
        <v>6.8683707181360588E-3</v>
      </c>
      <c r="T108" s="239">
        <f>MAX($H$4:H108)</f>
        <v>117.93614738961486</v>
      </c>
      <c r="U108" s="239">
        <f>MAX($K$4:K108)</f>
        <v>117.93614738961486</v>
      </c>
      <c r="V108" s="239">
        <f>MAX($K$4:L108)</f>
        <v>117.93614738961486</v>
      </c>
      <c r="W108" s="239">
        <f t="shared" si="23"/>
        <v>-2.1756448678090193E-2</v>
      </c>
      <c r="X108" s="239">
        <f t="shared" si="24"/>
        <v>-2.1756448678090193E-2</v>
      </c>
      <c r="Y108" s="239">
        <f t="shared" si="25"/>
        <v>-2.1756448678090193E-2</v>
      </c>
    </row>
    <row r="109" spans="1:25">
      <c r="A109" s="147">
        <v>35578</v>
      </c>
      <c r="B109" s="243">
        <v>-1.629977987378961E-3</v>
      </c>
      <c r="C109" s="243">
        <v>-1.1289622231872576E-3</v>
      </c>
      <c r="D109" s="243">
        <v>1.5313359386307512E-2</v>
      </c>
      <c r="E109" s="243">
        <v>3.0001118788682835E-3</v>
      </c>
      <c r="F109" s="243">
        <v>-9.9353330445350885E-4</v>
      </c>
      <c r="H109" s="239">
        <f t="shared" si="18"/>
        <v>115.24002696875162</v>
      </c>
      <c r="I109" s="239"/>
      <c r="J109" s="239">
        <f t="shared" si="19"/>
        <v>90</v>
      </c>
      <c r="K109" s="239">
        <f t="shared" si="14"/>
        <v>115.24002696875162</v>
      </c>
      <c r="L109" s="239" t="b">
        <f t="shared" si="15"/>
        <v>0</v>
      </c>
      <c r="M109" s="239">
        <f t="shared" si="20"/>
        <v>-1.1289622231872441E-3</v>
      </c>
      <c r="O109" s="239">
        <f t="shared" si="21"/>
        <v>90</v>
      </c>
      <c r="P109" s="239">
        <f t="shared" si="16"/>
        <v>115.24002696875162</v>
      </c>
      <c r="Q109" s="239">
        <f t="shared" si="17"/>
        <v>0</v>
      </c>
      <c r="R109" s="239">
        <f t="shared" si="22"/>
        <v>-1.1289622231872441E-3</v>
      </c>
      <c r="T109" s="239">
        <f>MAX($H$4:H109)</f>
        <v>117.93614738961486</v>
      </c>
      <c r="U109" s="239">
        <f>MAX($K$4:K109)</f>
        <v>117.93614738961486</v>
      </c>
      <c r="V109" s="239">
        <f>MAX($K$4:L109)</f>
        <v>117.93614738961486</v>
      </c>
      <c r="W109" s="239">
        <f t="shared" si="23"/>
        <v>-2.2860848692609161E-2</v>
      </c>
      <c r="X109" s="239">
        <f t="shared" si="24"/>
        <v>-2.2860848692609161E-2</v>
      </c>
      <c r="Y109" s="239">
        <f t="shared" si="25"/>
        <v>-2.2860848692609161E-2</v>
      </c>
    </row>
    <row r="110" spans="1:25">
      <c r="A110" s="147">
        <v>35579</v>
      </c>
      <c r="B110" s="243">
        <v>-3.6700600181417409E-3</v>
      </c>
      <c r="C110" s="243">
        <v>-5.2078812603062463E-4</v>
      </c>
      <c r="D110" s="243">
        <v>-3.5116606135958683E-3</v>
      </c>
      <c r="E110" s="243">
        <v>3.4215531914365549E-3</v>
      </c>
      <c r="F110" s="243">
        <v>-3.2695785388103804E-4</v>
      </c>
      <c r="H110" s="239">
        <f t="shared" si="18"/>
        <v>115.18001133106284</v>
      </c>
      <c r="I110" s="239"/>
      <c r="J110" s="239">
        <f t="shared" si="19"/>
        <v>90</v>
      </c>
      <c r="K110" s="239">
        <f t="shared" si="14"/>
        <v>115.18001133106284</v>
      </c>
      <c r="L110" s="239" t="b">
        <f t="shared" si="15"/>
        <v>0</v>
      </c>
      <c r="M110" s="239">
        <f t="shared" si="20"/>
        <v>-5.207881260306538E-4</v>
      </c>
      <c r="O110" s="239">
        <f t="shared" si="21"/>
        <v>90</v>
      </c>
      <c r="P110" s="239">
        <f t="shared" si="16"/>
        <v>115.18001133106284</v>
      </c>
      <c r="Q110" s="239">
        <f t="shared" si="17"/>
        <v>0</v>
      </c>
      <c r="R110" s="239">
        <f t="shared" si="22"/>
        <v>-5.207881260306538E-4</v>
      </c>
      <c r="T110" s="239">
        <f>MAX($H$4:H110)</f>
        <v>117.93614738961486</v>
      </c>
      <c r="U110" s="239">
        <f>MAX($K$4:K110)</f>
        <v>117.93614738961486</v>
      </c>
      <c r="V110" s="239">
        <f>MAX($K$4:L110)</f>
        <v>117.93614738961486</v>
      </c>
      <c r="W110" s="239">
        <f t="shared" si="23"/>
        <v>-2.336973116008972E-2</v>
      </c>
      <c r="X110" s="239">
        <f t="shared" si="24"/>
        <v>-2.336973116008972E-2</v>
      </c>
      <c r="Y110" s="239">
        <f t="shared" si="25"/>
        <v>-2.336973116008972E-2</v>
      </c>
    </row>
    <row r="111" spans="1:25">
      <c r="A111" s="147">
        <v>35580</v>
      </c>
      <c r="B111" s="243">
        <v>5.8269773365844379E-3</v>
      </c>
      <c r="C111" s="243">
        <v>4.779665084666429E-2</v>
      </c>
      <c r="D111" s="243">
        <v>-7.5346916801566355E-3</v>
      </c>
      <c r="E111" s="243">
        <v>1.003994491201321E-2</v>
      </c>
      <c r="F111" s="243">
        <v>-5.214655856654149E-3</v>
      </c>
      <c r="H111" s="239">
        <f t="shared" si="18"/>
        <v>120.68523011716849</v>
      </c>
      <c r="I111" s="239"/>
      <c r="J111" s="239">
        <f t="shared" si="19"/>
        <v>90</v>
      </c>
      <c r="K111" s="239">
        <f t="shared" si="14"/>
        <v>120.68523011716849</v>
      </c>
      <c r="L111" s="239" t="b">
        <f t="shared" si="15"/>
        <v>0</v>
      </c>
      <c r="M111" s="239">
        <f t="shared" si="20"/>
        <v>4.7796650846664263E-2</v>
      </c>
      <c r="O111" s="239">
        <f t="shared" si="21"/>
        <v>90</v>
      </c>
      <c r="P111" s="239">
        <f t="shared" si="16"/>
        <v>120.68523011716849</v>
      </c>
      <c r="Q111" s="239">
        <f t="shared" si="17"/>
        <v>0</v>
      </c>
      <c r="R111" s="239">
        <f t="shared" si="22"/>
        <v>4.7796650846664263E-2</v>
      </c>
      <c r="T111" s="239">
        <f>MAX($H$4:H111)</f>
        <v>120.68523011716849</v>
      </c>
      <c r="U111" s="239">
        <f>MAX($K$4:K111)</f>
        <v>120.68523011716849</v>
      </c>
      <c r="V111" s="239">
        <f>MAX($K$4:L111)</f>
        <v>120.68523011716849</v>
      </c>
      <c r="W111" s="239">
        <f t="shared" si="23"/>
        <v>0</v>
      </c>
      <c r="X111" s="239">
        <f t="shared" si="24"/>
        <v>0</v>
      </c>
      <c r="Y111" s="239">
        <f t="shared" si="25"/>
        <v>0</v>
      </c>
    </row>
    <row r="112" spans="1:25">
      <c r="A112" s="147">
        <v>35583</v>
      </c>
      <c r="B112" s="243">
        <v>-1.8958990776690721E-3</v>
      </c>
      <c r="C112" s="243">
        <v>1.0844648210192265E-2</v>
      </c>
      <c r="D112" s="243">
        <v>2.683673819349619E-2</v>
      </c>
      <c r="E112" s="243">
        <v>2.1163891122795153E-2</v>
      </c>
      <c r="F112" s="243">
        <v>5.6076265801754399E-3</v>
      </c>
      <c r="H112" s="239">
        <f t="shared" si="18"/>
        <v>121.99401898195528</v>
      </c>
      <c r="I112" s="239"/>
      <c r="J112" s="239">
        <f t="shared" si="19"/>
        <v>90</v>
      </c>
      <c r="K112" s="239">
        <f t="shared" si="14"/>
        <v>121.99401898195528</v>
      </c>
      <c r="L112" s="239" t="b">
        <f t="shared" si="15"/>
        <v>0</v>
      </c>
      <c r="M112" s="239">
        <f t="shared" si="20"/>
        <v>1.0844648210192253E-2</v>
      </c>
      <c r="O112" s="239">
        <f t="shared" si="21"/>
        <v>90</v>
      </c>
      <c r="P112" s="239">
        <f t="shared" si="16"/>
        <v>121.99401898195528</v>
      </c>
      <c r="Q112" s="239">
        <f t="shared" si="17"/>
        <v>0</v>
      </c>
      <c r="R112" s="239">
        <f t="shared" si="22"/>
        <v>1.0844648210192253E-2</v>
      </c>
      <c r="T112" s="239">
        <f>MAX($H$4:H112)</f>
        <v>121.99401898195528</v>
      </c>
      <c r="U112" s="239">
        <f>MAX($K$4:K112)</f>
        <v>121.99401898195528</v>
      </c>
      <c r="V112" s="239">
        <f>MAX($K$4:L112)</f>
        <v>121.99401898195528</v>
      </c>
      <c r="W112" s="239">
        <f t="shared" si="23"/>
        <v>0</v>
      </c>
      <c r="X112" s="239">
        <f t="shared" si="24"/>
        <v>0</v>
      </c>
      <c r="Y112" s="239">
        <f t="shared" si="25"/>
        <v>0</v>
      </c>
    </row>
    <row r="113" spans="1:25">
      <c r="A113" s="147">
        <v>35584</v>
      </c>
      <c r="B113" s="243">
        <v>-1.3567859561495199E-3</v>
      </c>
      <c r="C113" s="243">
        <v>-8.816009873935382E-5</v>
      </c>
      <c r="D113" s="243">
        <v>3.6950523179570816E-3</v>
      </c>
      <c r="E113" s="243">
        <v>2.5036961327147278E-3</v>
      </c>
      <c r="F113" s="243">
        <v>2.8304074206451091E-3</v>
      </c>
      <c r="H113" s="239">
        <f t="shared" si="18"/>
        <v>121.98326397719622</v>
      </c>
      <c r="I113" s="239"/>
      <c r="J113" s="239">
        <f t="shared" si="19"/>
        <v>90</v>
      </c>
      <c r="K113" s="239">
        <f t="shared" si="14"/>
        <v>121.98326397719622</v>
      </c>
      <c r="L113" s="239" t="b">
        <f t="shared" si="15"/>
        <v>0</v>
      </c>
      <c r="M113" s="239">
        <f t="shared" si="20"/>
        <v>-8.8160098739372848E-5</v>
      </c>
      <c r="O113" s="239">
        <f t="shared" si="21"/>
        <v>90</v>
      </c>
      <c r="P113" s="239">
        <f t="shared" si="16"/>
        <v>121.98326397719622</v>
      </c>
      <c r="Q113" s="239">
        <f t="shared" si="17"/>
        <v>0</v>
      </c>
      <c r="R113" s="239">
        <f t="shared" si="22"/>
        <v>-8.8160098739372848E-5</v>
      </c>
      <c r="T113" s="239">
        <f>MAX($H$4:H113)</f>
        <v>121.99401898195528</v>
      </c>
      <c r="U113" s="239">
        <f>MAX($K$4:K113)</f>
        <v>121.99401898195528</v>
      </c>
      <c r="V113" s="239">
        <f>MAX($K$4:L113)</f>
        <v>121.99401898195528</v>
      </c>
      <c r="W113" s="239">
        <f t="shared" si="23"/>
        <v>-8.8160098739372848E-5</v>
      </c>
      <c r="X113" s="239">
        <f t="shared" si="24"/>
        <v>-8.8160098739372848E-5</v>
      </c>
      <c r="Y113" s="239">
        <f t="shared" si="25"/>
        <v>-8.8160098739372848E-5</v>
      </c>
    </row>
    <row r="114" spans="1:25">
      <c r="A114" s="147">
        <v>35585</v>
      </c>
      <c r="B114" s="243">
        <v>-5.2545430270849458E-3</v>
      </c>
      <c r="C114" s="243">
        <v>1.3241525423728362E-3</v>
      </c>
      <c r="D114" s="243">
        <v>4.1329159436138685E-3</v>
      </c>
      <c r="E114" s="243">
        <v>3.6741964656261672E-4</v>
      </c>
      <c r="F114" s="243">
        <v>1.9696814731362533E-3</v>
      </c>
      <c r="H114" s="239">
        <f t="shared" si="18"/>
        <v>122.14478842631856</v>
      </c>
      <c r="I114" s="239"/>
      <c r="J114" s="239">
        <f t="shared" si="19"/>
        <v>90</v>
      </c>
      <c r="K114" s="239">
        <f t="shared" si="14"/>
        <v>122.14478842631856</v>
      </c>
      <c r="L114" s="239" t="b">
        <f t="shared" si="15"/>
        <v>0</v>
      </c>
      <c r="M114" s="239">
        <f t="shared" si="20"/>
        <v>1.324152542372821E-3</v>
      </c>
      <c r="O114" s="239">
        <f t="shared" si="21"/>
        <v>90</v>
      </c>
      <c r="P114" s="239">
        <f t="shared" si="16"/>
        <v>122.14478842631856</v>
      </c>
      <c r="Q114" s="239">
        <f t="shared" si="17"/>
        <v>0</v>
      </c>
      <c r="R114" s="239">
        <f t="shared" si="22"/>
        <v>1.324152542372821E-3</v>
      </c>
      <c r="T114" s="239">
        <f>MAX($H$4:H114)</f>
        <v>122.14478842631856</v>
      </c>
      <c r="U114" s="239">
        <f>MAX($K$4:K114)</f>
        <v>122.14478842631856</v>
      </c>
      <c r="V114" s="239">
        <f>MAX($K$4:L114)</f>
        <v>122.14478842631856</v>
      </c>
      <c r="W114" s="239">
        <f t="shared" si="23"/>
        <v>0</v>
      </c>
      <c r="X114" s="239">
        <f t="shared" si="24"/>
        <v>0</v>
      </c>
      <c r="Y114" s="239">
        <f t="shared" si="25"/>
        <v>0</v>
      </c>
    </row>
    <row r="115" spans="1:25">
      <c r="A115" s="147">
        <v>35586</v>
      </c>
      <c r="B115" s="243">
        <v>3.9673412723517654E-3</v>
      </c>
      <c r="C115" s="243">
        <v>1.7658484901983407E-4</v>
      </c>
      <c r="D115" s="243">
        <v>2.1000013583449828E-3</v>
      </c>
      <c r="E115" s="243">
        <v>-6.1116252681281402E-4</v>
      </c>
      <c r="F115" s="243">
        <v>4.0561622660091334E-3</v>
      </c>
      <c r="H115" s="239">
        <f t="shared" si="18"/>
        <v>122.16635734534138</v>
      </c>
      <c r="I115" s="239"/>
      <c r="J115" s="239">
        <f t="shared" si="19"/>
        <v>90</v>
      </c>
      <c r="K115" s="239">
        <f t="shared" si="14"/>
        <v>122.16635734534138</v>
      </c>
      <c r="L115" s="239" t="b">
        <f t="shared" si="15"/>
        <v>0</v>
      </c>
      <c r="M115" s="239">
        <f t="shared" si="20"/>
        <v>1.7658484901987546E-4</v>
      </c>
      <c r="O115" s="239">
        <f t="shared" si="21"/>
        <v>90</v>
      </c>
      <c r="P115" s="239">
        <f t="shared" si="16"/>
        <v>122.16635734534138</v>
      </c>
      <c r="Q115" s="239">
        <f t="shared" si="17"/>
        <v>0</v>
      </c>
      <c r="R115" s="239">
        <f t="shared" si="22"/>
        <v>1.7658484901987546E-4</v>
      </c>
      <c r="T115" s="239">
        <f>MAX($H$4:H115)</f>
        <v>122.16635734534138</v>
      </c>
      <c r="U115" s="239">
        <f>MAX($K$4:K115)</f>
        <v>122.16635734534138</v>
      </c>
      <c r="V115" s="239">
        <f>MAX($K$4:L115)</f>
        <v>122.16635734534138</v>
      </c>
      <c r="W115" s="239">
        <f t="shared" si="23"/>
        <v>0</v>
      </c>
      <c r="X115" s="239">
        <f t="shared" si="24"/>
        <v>0</v>
      </c>
      <c r="Y115" s="239">
        <f t="shared" si="25"/>
        <v>0</v>
      </c>
    </row>
    <row r="116" spans="1:25">
      <c r="A116" s="147">
        <v>35587</v>
      </c>
      <c r="B116" s="243">
        <v>1.5750707147564214E-2</v>
      </c>
      <c r="C116" s="243">
        <v>7.9526376248129083E-4</v>
      </c>
      <c r="D116" s="243">
        <v>-1.3002768351719762E-3</v>
      </c>
      <c r="E116" s="243">
        <v>4.4202447306171955E-3</v>
      </c>
      <c r="F116" s="243">
        <v>3.3895471739031624E-3</v>
      </c>
      <c r="H116" s="239">
        <f t="shared" si="18"/>
        <v>122.26351182233248</v>
      </c>
      <c r="I116" s="239"/>
      <c r="J116" s="239">
        <f t="shared" si="19"/>
        <v>90</v>
      </c>
      <c r="K116" s="239">
        <f t="shared" si="14"/>
        <v>122.26351182233248</v>
      </c>
      <c r="L116" s="239" t="b">
        <f t="shared" si="15"/>
        <v>0</v>
      </c>
      <c r="M116" s="239">
        <f t="shared" si="20"/>
        <v>7.9526376248131869E-4</v>
      </c>
      <c r="O116" s="239">
        <f t="shared" si="21"/>
        <v>90</v>
      </c>
      <c r="P116" s="239">
        <f t="shared" si="16"/>
        <v>122.26351182233248</v>
      </c>
      <c r="Q116" s="239">
        <f t="shared" si="17"/>
        <v>0</v>
      </c>
      <c r="R116" s="239">
        <f t="shared" si="22"/>
        <v>7.9526376248131869E-4</v>
      </c>
      <c r="T116" s="239">
        <f>MAX($H$4:H116)</f>
        <v>122.26351182233248</v>
      </c>
      <c r="U116" s="239">
        <f>MAX($K$4:K116)</f>
        <v>122.26351182233248</v>
      </c>
      <c r="V116" s="239">
        <f>MAX($K$4:L116)</f>
        <v>122.26351182233248</v>
      </c>
      <c r="W116" s="239">
        <f t="shared" si="23"/>
        <v>0</v>
      </c>
      <c r="X116" s="239">
        <f t="shared" si="24"/>
        <v>0</v>
      </c>
      <c r="Y116" s="239">
        <f t="shared" si="25"/>
        <v>0</v>
      </c>
    </row>
    <row r="117" spans="1:25">
      <c r="A117" s="147">
        <v>35590</v>
      </c>
      <c r="B117" s="243">
        <v>5.2273818331087796E-3</v>
      </c>
      <c r="C117" s="243">
        <v>-1.1270312773021263E-2</v>
      </c>
      <c r="D117" s="243">
        <v>1.1774119131726657E-3</v>
      </c>
      <c r="E117" s="243">
        <v>-8.5524478213154786E-3</v>
      </c>
      <c r="F117" s="243">
        <v>-1.2702591921884832E-3</v>
      </c>
      <c r="H117" s="239">
        <f t="shared" si="18"/>
        <v>120.88556380336681</v>
      </c>
      <c r="I117" s="239"/>
      <c r="J117" s="239">
        <f t="shared" si="19"/>
        <v>90</v>
      </c>
      <c r="K117" s="239">
        <f t="shared" si="14"/>
        <v>120.88556380336681</v>
      </c>
      <c r="L117" s="239" t="b">
        <f t="shared" si="15"/>
        <v>0</v>
      </c>
      <c r="M117" s="239">
        <f t="shared" si="20"/>
        <v>-1.1270312773021249E-2</v>
      </c>
      <c r="O117" s="239">
        <f t="shared" si="21"/>
        <v>90</v>
      </c>
      <c r="P117" s="239">
        <f t="shared" si="16"/>
        <v>120.88556380336681</v>
      </c>
      <c r="Q117" s="239">
        <f t="shared" si="17"/>
        <v>0</v>
      </c>
      <c r="R117" s="239">
        <f t="shared" si="22"/>
        <v>-1.1270312773021249E-2</v>
      </c>
      <c r="T117" s="239">
        <f>MAX($H$4:H117)</f>
        <v>122.26351182233248</v>
      </c>
      <c r="U117" s="239">
        <f>MAX($K$4:K117)</f>
        <v>122.26351182233248</v>
      </c>
      <c r="V117" s="239">
        <f>MAX($K$4:L117)</f>
        <v>122.26351182233248</v>
      </c>
      <c r="W117" s="239">
        <f t="shared" si="23"/>
        <v>-1.1270312773021249E-2</v>
      </c>
      <c r="X117" s="239">
        <f t="shared" si="24"/>
        <v>-1.1270312773021249E-2</v>
      </c>
      <c r="Y117" s="239">
        <f t="shared" si="25"/>
        <v>-1.1270312773021249E-2</v>
      </c>
    </row>
    <row r="118" spans="1:25">
      <c r="A118" s="147">
        <v>35591</v>
      </c>
      <c r="B118" s="243">
        <v>2.2269261382643624E-3</v>
      </c>
      <c r="C118" s="243">
        <v>5.0930804355462378E-3</v>
      </c>
      <c r="D118" s="243">
        <v>7.6964988790853006E-3</v>
      </c>
      <c r="E118" s="243">
        <v>5.0181070594135235E-3</v>
      </c>
      <c r="F118" s="243">
        <v>4.1087348739703433E-3</v>
      </c>
      <c r="H118" s="239">
        <f t="shared" si="18"/>
        <v>121.5012437033137</v>
      </c>
      <c r="I118" s="239"/>
      <c r="J118" s="239">
        <f t="shared" si="19"/>
        <v>90</v>
      </c>
      <c r="K118" s="239">
        <f t="shared" si="14"/>
        <v>121.5012437033137</v>
      </c>
      <c r="L118" s="239" t="b">
        <f t="shared" si="15"/>
        <v>0</v>
      </c>
      <c r="M118" s="239">
        <f t="shared" si="20"/>
        <v>5.0930804355461849E-3</v>
      </c>
      <c r="O118" s="239">
        <f t="shared" si="21"/>
        <v>90</v>
      </c>
      <c r="P118" s="239">
        <f t="shared" si="16"/>
        <v>121.5012437033137</v>
      </c>
      <c r="Q118" s="239">
        <f t="shared" si="17"/>
        <v>0</v>
      </c>
      <c r="R118" s="239">
        <f t="shared" si="22"/>
        <v>5.0930804355461849E-3</v>
      </c>
      <c r="T118" s="239">
        <f>MAX($H$4:H118)</f>
        <v>122.26351182233248</v>
      </c>
      <c r="U118" s="239">
        <f>MAX($K$4:K118)</f>
        <v>122.26351182233248</v>
      </c>
      <c r="V118" s="239">
        <f>MAX($K$4:L118)</f>
        <v>122.26351182233248</v>
      </c>
      <c r="W118" s="239">
        <f t="shared" si="23"/>
        <v>-6.2346329469618244E-3</v>
      </c>
      <c r="X118" s="239">
        <f t="shared" si="24"/>
        <v>-6.2346329469618244E-3</v>
      </c>
      <c r="Y118" s="239">
        <f t="shared" si="25"/>
        <v>-6.2346329469618244E-3</v>
      </c>
    </row>
    <row r="119" spans="1:25">
      <c r="A119" s="147">
        <v>35592</v>
      </c>
      <c r="B119" s="243">
        <v>5.0119673741582105E-3</v>
      </c>
      <c r="C119" s="243">
        <v>-1.8406521167498857E-3</v>
      </c>
      <c r="D119" s="243">
        <v>3.3169056573625344E-3</v>
      </c>
      <c r="E119" s="243">
        <v>1.7707412717122839E-3</v>
      </c>
      <c r="F119" s="243">
        <v>1.1683580890975431E-3</v>
      </c>
      <c r="H119" s="239">
        <f t="shared" si="18"/>
        <v>121.27760218190346</v>
      </c>
      <c r="I119" s="239"/>
      <c r="J119" s="239">
        <f t="shared" si="19"/>
        <v>90</v>
      </c>
      <c r="K119" s="239">
        <f t="shared" si="14"/>
        <v>121.27760218190346</v>
      </c>
      <c r="L119" s="239" t="b">
        <f t="shared" si="15"/>
        <v>0</v>
      </c>
      <c r="M119" s="239">
        <f t="shared" si="20"/>
        <v>-1.8406521167498489E-3</v>
      </c>
      <c r="O119" s="239">
        <f t="shared" si="21"/>
        <v>90</v>
      </c>
      <c r="P119" s="239">
        <f t="shared" si="16"/>
        <v>121.27760218190346</v>
      </c>
      <c r="Q119" s="239">
        <f t="shared" si="17"/>
        <v>0</v>
      </c>
      <c r="R119" s="239">
        <f t="shared" si="22"/>
        <v>-1.8406521167498489E-3</v>
      </c>
      <c r="T119" s="239">
        <f>MAX($H$4:H119)</f>
        <v>122.26351182233248</v>
      </c>
      <c r="U119" s="239">
        <f>MAX($K$4:K119)</f>
        <v>122.26351182233248</v>
      </c>
      <c r="V119" s="239">
        <f>MAX($K$4:L119)</f>
        <v>122.26351182233248</v>
      </c>
      <c r="W119" s="239">
        <f t="shared" si="23"/>
        <v>-8.0638092733806895E-3</v>
      </c>
      <c r="X119" s="239">
        <f t="shared" si="24"/>
        <v>-8.0638092733806895E-3</v>
      </c>
      <c r="Y119" s="239">
        <f t="shared" si="25"/>
        <v>-8.0638092733806895E-3</v>
      </c>
    </row>
    <row r="120" spans="1:25">
      <c r="A120" s="147">
        <v>35593</v>
      </c>
      <c r="B120" s="243">
        <v>1.4712400148881866E-2</v>
      </c>
      <c r="C120" s="243">
        <v>4.2249801954055144E-3</v>
      </c>
      <c r="D120" s="243">
        <v>-6.2715454714759034E-3</v>
      </c>
      <c r="E120" s="243">
        <v>1.105491929585356E-2</v>
      </c>
      <c r="F120" s="243">
        <v>8.2392289846200395E-3</v>
      </c>
      <c r="H120" s="239">
        <f t="shared" si="18"/>
        <v>121.78999764926827</v>
      </c>
      <c r="I120" s="239"/>
      <c r="J120" s="239">
        <f t="shared" si="19"/>
        <v>90</v>
      </c>
      <c r="K120" s="239">
        <f t="shared" si="14"/>
        <v>121.78999764926827</v>
      </c>
      <c r="L120" s="239" t="b">
        <f t="shared" si="15"/>
        <v>0</v>
      </c>
      <c r="M120" s="239">
        <f t="shared" si="20"/>
        <v>4.2249801954055205E-3</v>
      </c>
      <c r="O120" s="239">
        <f t="shared" si="21"/>
        <v>90</v>
      </c>
      <c r="P120" s="239">
        <f t="shared" si="16"/>
        <v>121.78999764926827</v>
      </c>
      <c r="Q120" s="239">
        <f t="shared" si="17"/>
        <v>0</v>
      </c>
      <c r="R120" s="239">
        <f t="shared" si="22"/>
        <v>4.2249801954055205E-3</v>
      </c>
      <c r="T120" s="239">
        <f>MAX($H$4:H120)</f>
        <v>122.26351182233248</v>
      </c>
      <c r="U120" s="239">
        <f>MAX($K$4:K120)</f>
        <v>122.26351182233248</v>
      </c>
      <c r="V120" s="239">
        <f>MAX($K$4:L120)</f>
        <v>122.26351182233248</v>
      </c>
      <c r="W120" s="239">
        <f t="shared" si="23"/>
        <v>-3.8728985124547302E-3</v>
      </c>
      <c r="X120" s="239">
        <f t="shared" si="24"/>
        <v>-3.8728985124547302E-3</v>
      </c>
      <c r="Y120" s="239">
        <f t="shared" si="25"/>
        <v>-3.8728985124547302E-3</v>
      </c>
    </row>
    <row r="121" spans="1:25">
      <c r="A121" s="147">
        <v>35594</v>
      </c>
      <c r="B121" s="243">
        <v>1.0334963654945239E-2</v>
      </c>
      <c r="C121" s="243">
        <v>7.9850944902846166E-3</v>
      </c>
      <c r="D121" s="243">
        <v>5.9778514449793096E-3</v>
      </c>
      <c r="E121" s="243">
        <v>5.1944380825044156E-3</v>
      </c>
      <c r="F121" s="243">
        <v>9.3755553336576369E-3</v>
      </c>
      <c r="H121" s="239">
        <f t="shared" si="18"/>
        <v>122.76250228846922</v>
      </c>
      <c r="I121" s="239"/>
      <c r="J121" s="239">
        <f t="shared" si="19"/>
        <v>90</v>
      </c>
      <c r="K121" s="239">
        <f t="shared" si="14"/>
        <v>122.76250228846922</v>
      </c>
      <c r="L121" s="239" t="b">
        <f t="shared" si="15"/>
        <v>0</v>
      </c>
      <c r="M121" s="239">
        <f t="shared" si="20"/>
        <v>7.9850944902846201E-3</v>
      </c>
      <c r="O121" s="239">
        <f t="shared" si="21"/>
        <v>90</v>
      </c>
      <c r="P121" s="239">
        <f t="shared" si="16"/>
        <v>122.76250228846922</v>
      </c>
      <c r="Q121" s="239">
        <f t="shared" si="17"/>
        <v>0</v>
      </c>
      <c r="R121" s="239">
        <f t="shared" si="22"/>
        <v>7.9850944902846201E-3</v>
      </c>
      <c r="T121" s="239">
        <f>MAX($H$4:H121)</f>
        <v>122.76250228846922</v>
      </c>
      <c r="U121" s="239">
        <f>MAX($K$4:K121)</f>
        <v>122.76250228846922</v>
      </c>
      <c r="V121" s="239">
        <f>MAX($K$4:L121)</f>
        <v>122.76250228846922</v>
      </c>
      <c r="W121" s="239">
        <f t="shared" si="23"/>
        <v>0</v>
      </c>
      <c r="X121" s="239">
        <f t="shared" si="24"/>
        <v>0</v>
      </c>
      <c r="Y121" s="239">
        <f t="shared" si="25"/>
        <v>0</v>
      </c>
    </row>
    <row r="122" spans="1:25">
      <c r="A122" s="147">
        <v>35597</v>
      </c>
      <c r="B122" s="243">
        <v>1.4041892203622286E-3</v>
      </c>
      <c r="C122" s="243">
        <v>-5.119604554682744E-3</v>
      </c>
      <c r="D122" s="243">
        <v>1.2055826927369839E-2</v>
      </c>
      <c r="E122" s="243">
        <v>2.2273744899716785E-3</v>
      </c>
      <c r="F122" s="243">
        <v>-2.4845390164975889E-3</v>
      </c>
      <c r="H122" s="239">
        <f t="shared" si="18"/>
        <v>122.13400682260892</v>
      </c>
      <c r="I122" s="239"/>
      <c r="J122" s="239">
        <f t="shared" si="19"/>
        <v>90</v>
      </c>
      <c r="K122" s="239">
        <f t="shared" si="14"/>
        <v>122.13400682260892</v>
      </c>
      <c r="L122" s="239" t="b">
        <f t="shared" si="15"/>
        <v>0</v>
      </c>
      <c r="M122" s="239">
        <f t="shared" si="20"/>
        <v>-5.1196045546827379E-3</v>
      </c>
      <c r="O122" s="239">
        <f t="shared" si="21"/>
        <v>90</v>
      </c>
      <c r="P122" s="239">
        <f t="shared" si="16"/>
        <v>122.13400682260892</v>
      </c>
      <c r="Q122" s="239">
        <f t="shared" si="17"/>
        <v>0</v>
      </c>
      <c r="R122" s="239">
        <f t="shared" si="22"/>
        <v>-5.1196045546827379E-3</v>
      </c>
      <c r="T122" s="239">
        <f>MAX($H$4:H122)</f>
        <v>122.76250228846922</v>
      </c>
      <c r="U122" s="239">
        <f>MAX($K$4:K122)</f>
        <v>122.76250228846922</v>
      </c>
      <c r="V122" s="239">
        <f>MAX($K$4:L122)</f>
        <v>122.76250228846922</v>
      </c>
      <c r="W122" s="239">
        <f t="shared" si="23"/>
        <v>-5.1196045546827379E-3</v>
      </c>
      <c r="X122" s="239">
        <f t="shared" si="24"/>
        <v>-5.1196045546827379E-3</v>
      </c>
      <c r="Y122" s="239">
        <f t="shared" si="25"/>
        <v>-5.1196045546827379E-3</v>
      </c>
    </row>
    <row r="123" spans="1:25">
      <c r="A123" s="147">
        <v>35598</v>
      </c>
      <c r="B123" s="243">
        <v>1.0653304113903417E-3</v>
      </c>
      <c r="C123" s="243">
        <v>1.945697355620446E-3</v>
      </c>
      <c r="D123" s="243">
        <v>-1.0449302588643183E-3</v>
      </c>
      <c r="E123" s="243">
        <v>2.1297804174726931E-3</v>
      </c>
      <c r="F123" s="243">
        <v>-4.0349682411915389E-3</v>
      </c>
      <c r="H123" s="239">
        <f t="shared" si="18"/>
        <v>122.37164263671501</v>
      </c>
      <c r="I123" s="239"/>
      <c r="J123" s="239">
        <f t="shared" si="19"/>
        <v>90</v>
      </c>
      <c r="K123" s="239">
        <f t="shared" si="14"/>
        <v>122.37164263671501</v>
      </c>
      <c r="L123" s="239" t="b">
        <f t="shared" si="15"/>
        <v>0</v>
      </c>
      <c r="M123" s="239">
        <f t="shared" si="20"/>
        <v>1.9456973556204878E-3</v>
      </c>
      <c r="O123" s="239">
        <f t="shared" si="21"/>
        <v>90</v>
      </c>
      <c r="P123" s="239">
        <f t="shared" si="16"/>
        <v>122.37164263671501</v>
      </c>
      <c r="Q123" s="239">
        <f t="shared" si="17"/>
        <v>0</v>
      </c>
      <c r="R123" s="239">
        <f t="shared" si="22"/>
        <v>1.9456973556204878E-3</v>
      </c>
      <c r="T123" s="239">
        <f>MAX($H$4:H123)</f>
        <v>122.76250228846922</v>
      </c>
      <c r="U123" s="239">
        <f>MAX($K$4:K123)</f>
        <v>122.76250228846922</v>
      </c>
      <c r="V123" s="239">
        <f>MAX($K$4:L123)</f>
        <v>122.76250228846922</v>
      </c>
      <c r="W123" s="239">
        <f t="shared" si="23"/>
        <v>-3.1838684001061187E-3</v>
      </c>
      <c r="X123" s="239">
        <f t="shared" si="24"/>
        <v>-3.1838684001061187E-3</v>
      </c>
      <c r="Y123" s="239">
        <f t="shared" si="25"/>
        <v>-3.1838684001061187E-3</v>
      </c>
    </row>
    <row r="124" spans="1:25">
      <c r="A124" s="147">
        <v>35599</v>
      </c>
      <c r="B124" s="243">
        <v>-4.4022084031420938E-3</v>
      </c>
      <c r="C124" s="243">
        <v>-3.7885462555066196E-3</v>
      </c>
      <c r="D124" s="243">
        <v>-5.5779945942828757E-3</v>
      </c>
      <c r="E124" s="243">
        <v>-2.4709756779868197E-3</v>
      </c>
      <c r="F124" s="243">
        <v>-3.3512590062069192E-3</v>
      </c>
      <c r="H124" s="239">
        <f t="shared" si="18"/>
        <v>121.90803200822349</v>
      </c>
      <c r="I124" s="239"/>
      <c r="J124" s="239">
        <f t="shared" si="19"/>
        <v>90</v>
      </c>
      <c r="K124" s="239">
        <f t="shared" si="14"/>
        <v>121.90803200822349</v>
      </c>
      <c r="L124" s="239" t="b">
        <f t="shared" si="15"/>
        <v>0</v>
      </c>
      <c r="M124" s="239">
        <f t="shared" si="20"/>
        <v>-3.7885462555066365E-3</v>
      </c>
      <c r="O124" s="239">
        <f t="shared" si="21"/>
        <v>90</v>
      </c>
      <c r="P124" s="239">
        <f t="shared" si="16"/>
        <v>121.90803200822349</v>
      </c>
      <c r="Q124" s="239">
        <f t="shared" si="17"/>
        <v>0</v>
      </c>
      <c r="R124" s="239">
        <f t="shared" si="22"/>
        <v>-3.7885462555066365E-3</v>
      </c>
      <c r="T124" s="239">
        <f>MAX($H$4:H124)</f>
        <v>122.76250228846922</v>
      </c>
      <c r="U124" s="239">
        <f>MAX($K$4:K124)</f>
        <v>122.76250228846922</v>
      </c>
      <c r="V124" s="239">
        <f>MAX($K$4:L124)</f>
        <v>122.76250228846922</v>
      </c>
      <c r="W124" s="239">
        <f t="shared" si="23"/>
        <v>-6.9603524229075071E-3</v>
      </c>
      <c r="X124" s="239">
        <f t="shared" si="24"/>
        <v>-6.9603524229075071E-3</v>
      </c>
      <c r="Y124" s="239">
        <f t="shared" si="25"/>
        <v>-6.9603524229075071E-3</v>
      </c>
    </row>
    <row r="125" spans="1:25">
      <c r="A125" s="147">
        <v>35600</v>
      </c>
      <c r="B125" s="243">
        <v>9.9430291905442392E-3</v>
      </c>
      <c r="C125" s="243">
        <v>-9.6822462811363419E-4</v>
      </c>
      <c r="D125" s="243">
        <v>-3.1083955265109875E-3</v>
      </c>
      <c r="E125" s="243">
        <v>1.1577258395560897E-3</v>
      </c>
      <c r="F125" s="243">
        <v>3.1351482148171961E-3</v>
      </c>
      <c r="H125" s="239">
        <f t="shared" si="18"/>
        <v>121.78999764926826</v>
      </c>
      <c r="I125" s="239"/>
      <c r="J125" s="239">
        <f t="shared" si="19"/>
        <v>90</v>
      </c>
      <c r="K125" s="239">
        <f t="shared" si="14"/>
        <v>121.78999764926826</v>
      </c>
      <c r="L125" s="239" t="b">
        <f t="shared" si="15"/>
        <v>0</v>
      </c>
      <c r="M125" s="239">
        <f t="shared" si="20"/>
        <v>-9.6822462811364037E-4</v>
      </c>
      <c r="O125" s="239">
        <f t="shared" si="21"/>
        <v>90</v>
      </c>
      <c r="P125" s="239">
        <f t="shared" si="16"/>
        <v>121.78999764926826</v>
      </c>
      <c r="Q125" s="239">
        <f t="shared" si="17"/>
        <v>0</v>
      </c>
      <c r="R125" s="239">
        <f t="shared" si="22"/>
        <v>-9.6822462811364037E-4</v>
      </c>
      <c r="T125" s="239">
        <f>MAX($H$4:H125)</f>
        <v>122.76250228846922</v>
      </c>
      <c r="U125" s="239">
        <f>MAX($K$4:K125)</f>
        <v>122.76250228846922</v>
      </c>
      <c r="V125" s="239">
        <f>MAX($K$4:L125)</f>
        <v>122.76250228846922</v>
      </c>
      <c r="W125" s="239">
        <f t="shared" si="23"/>
        <v>-7.9218378663849388E-3</v>
      </c>
      <c r="X125" s="239">
        <f t="shared" si="24"/>
        <v>-7.9218378663849388E-3</v>
      </c>
      <c r="Y125" s="239">
        <f t="shared" si="25"/>
        <v>-7.9218378663849388E-3</v>
      </c>
    </row>
    <row r="126" spans="1:25">
      <c r="A126" s="147">
        <v>35601</v>
      </c>
      <c r="B126" s="243">
        <v>1.3298999748978524E-4</v>
      </c>
      <c r="C126" s="243">
        <v>3.9766702014845112E-3</v>
      </c>
      <c r="D126" s="243">
        <v>4.9250380307861441E-3</v>
      </c>
      <c r="E126" s="243">
        <v>7.6156652167682637E-3</v>
      </c>
      <c r="F126" s="243">
        <v>6.3841617814377472E-3</v>
      </c>
      <c r="H126" s="239">
        <f t="shared" si="18"/>
        <v>122.27431630375897</v>
      </c>
      <c r="I126" s="239"/>
      <c r="J126" s="239">
        <f t="shared" si="19"/>
        <v>90</v>
      </c>
      <c r="K126" s="239">
        <f t="shared" si="14"/>
        <v>122.27431630375897</v>
      </c>
      <c r="L126" s="239" t="b">
        <f t="shared" si="15"/>
        <v>0</v>
      </c>
      <c r="M126" s="239">
        <f t="shared" si="20"/>
        <v>3.9766702014844557E-3</v>
      </c>
      <c r="O126" s="239">
        <f t="shared" si="21"/>
        <v>90</v>
      </c>
      <c r="P126" s="239">
        <f t="shared" si="16"/>
        <v>122.27431630375897</v>
      </c>
      <c r="Q126" s="239">
        <f t="shared" si="17"/>
        <v>0</v>
      </c>
      <c r="R126" s="239">
        <f t="shared" si="22"/>
        <v>3.9766702014844557E-3</v>
      </c>
      <c r="T126" s="239">
        <f>MAX($H$4:H126)</f>
        <v>122.76250228846922</v>
      </c>
      <c r="U126" s="239">
        <f>MAX($K$4:K126)</f>
        <v>122.76250228846922</v>
      </c>
      <c r="V126" s="239">
        <f>MAX($K$4:L126)</f>
        <v>122.76250228846922</v>
      </c>
      <c r="W126" s="239">
        <f t="shared" si="23"/>
        <v>-3.9766702014847263E-3</v>
      </c>
      <c r="X126" s="239">
        <f t="shared" si="24"/>
        <v>-3.9766702014847263E-3</v>
      </c>
      <c r="Y126" s="239">
        <f t="shared" si="25"/>
        <v>-3.9766702014847263E-3</v>
      </c>
    </row>
    <row r="127" spans="1:25">
      <c r="A127" s="147">
        <v>35604</v>
      </c>
      <c r="B127" s="243">
        <v>-2.0710437827963668E-2</v>
      </c>
      <c r="C127" s="243">
        <v>-5.5365146322172709E-3</v>
      </c>
      <c r="D127" s="243">
        <v>-9.034541648353045E-3</v>
      </c>
      <c r="E127" s="243">
        <v>-1.6366578268534049E-3</v>
      </c>
      <c r="F127" s="243">
        <v>-1.1554051289605072E-3</v>
      </c>
      <c r="H127" s="239">
        <f t="shared" si="18"/>
        <v>121.59734276239884</v>
      </c>
      <c r="I127" s="239"/>
      <c r="J127" s="239">
        <f t="shared" si="19"/>
        <v>90</v>
      </c>
      <c r="K127" s="239">
        <f t="shared" si="14"/>
        <v>121.59734276239884</v>
      </c>
      <c r="L127" s="239" t="b">
        <f t="shared" si="15"/>
        <v>0</v>
      </c>
      <c r="M127" s="239">
        <f t="shared" si="20"/>
        <v>-5.5365146322172909E-3</v>
      </c>
      <c r="O127" s="239">
        <f t="shared" si="21"/>
        <v>90</v>
      </c>
      <c r="P127" s="239">
        <f t="shared" si="16"/>
        <v>121.59734276239884</v>
      </c>
      <c r="Q127" s="239">
        <f t="shared" si="17"/>
        <v>0</v>
      </c>
      <c r="R127" s="239">
        <f t="shared" si="22"/>
        <v>-5.5365146322172909E-3</v>
      </c>
      <c r="T127" s="239">
        <f>MAX($H$4:H127)</f>
        <v>122.76250228846922</v>
      </c>
      <c r="U127" s="239">
        <f>MAX($K$4:K127)</f>
        <v>122.76250228846922</v>
      </c>
      <c r="V127" s="239">
        <f>MAX($K$4:L127)</f>
        <v>122.76250228846922</v>
      </c>
      <c r="W127" s="239">
        <f t="shared" si="23"/>
        <v>-9.4911679409439946E-3</v>
      </c>
      <c r="X127" s="239">
        <f t="shared" si="24"/>
        <v>-9.4911679409439946E-3</v>
      </c>
      <c r="Y127" s="239">
        <f t="shared" si="25"/>
        <v>-9.4911679409439946E-3</v>
      </c>
    </row>
    <row r="128" spans="1:25">
      <c r="A128" s="147">
        <v>35605</v>
      </c>
      <c r="B128" s="243">
        <v>1.8028217144260283E-2</v>
      </c>
      <c r="C128" s="243">
        <v>8.795848359572922E-4</v>
      </c>
      <c r="D128" s="243">
        <v>3.6370662578040225E-3</v>
      </c>
      <c r="E128" s="243">
        <v>1.6069682551695941E-3</v>
      </c>
      <c r="F128" s="243">
        <v>-5.3805959082142696E-4</v>
      </c>
      <c r="H128" s="239">
        <f t="shared" si="18"/>
        <v>121.70429794118535</v>
      </c>
      <c r="I128" s="239"/>
      <c r="J128" s="239">
        <f t="shared" si="19"/>
        <v>90</v>
      </c>
      <c r="K128" s="239">
        <f t="shared" si="14"/>
        <v>121.70429794118535</v>
      </c>
      <c r="L128" s="239" t="b">
        <f t="shared" si="15"/>
        <v>0</v>
      </c>
      <c r="M128" s="239">
        <f t="shared" si="20"/>
        <v>8.7958483595728732E-4</v>
      </c>
      <c r="O128" s="239">
        <f t="shared" si="21"/>
        <v>90</v>
      </c>
      <c r="P128" s="239">
        <f t="shared" si="16"/>
        <v>121.70429794118535</v>
      </c>
      <c r="Q128" s="239">
        <f t="shared" si="17"/>
        <v>0</v>
      </c>
      <c r="R128" s="239">
        <f t="shared" si="22"/>
        <v>8.7958483595728732E-4</v>
      </c>
      <c r="T128" s="239">
        <f>MAX($H$4:H128)</f>
        <v>122.76250228846922</v>
      </c>
      <c r="U128" s="239">
        <f>MAX($K$4:K128)</f>
        <v>122.76250228846922</v>
      </c>
      <c r="V128" s="239">
        <f>MAX($K$4:L128)</f>
        <v>122.76250228846922</v>
      </c>
      <c r="W128" s="239">
        <f t="shared" si="23"/>
        <v>-8.6199313923830852E-3</v>
      </c>
      <c r="X128" s="239">
        <f t="shared" si="24"/>
        <v>-8.6199313923830852E-3</v>
      </c>
      <c r="Y128" s="239">
        <f t="shared" si="25"/>
        <v>-8.6199313923830852E-3</v>
      </c>
    </row>
    <row r="129" spans="1:25">
      <c r="A129" s="147">
        <v>35606</v>
      </c>
      <c r="B129" s="243">
        <v>-7.794386041352297E-3</v>
      </c>
      <c r="C129" s="243">
        <v>-7.0317306847145211E-4</v>
      </c>
      <c r="D129" s="243">
        <v>1.7486139828367442E-2</v>
      </c>
      <c r="E129" s="243">
        <v>3.4152071006183782E-3</v>
      </c>
      <c r="F129" s="243">
        <v>3.955680349676971E-3</v>
      </c>
      <c r="H129" s="239">
        <f t="shared" si="18"/>
        <v>121.61871875655588</v>
      </c>
      <c r="I129" s="239"/>
      <c r="J129" s="239">
        <f t="shared" si="19"/>
        <v>90</v>
      </c>
      <c r="K129" s="239">
        <f t="shared" si="14"/>
        <v>121.61871875655588</v>
      </c>
      <c r="L129" s="239" t="b">
        <f t="shared" si="15"/>
        <v>0</v>
      </c>
      <c r="M129" s="239">
        <f t="shared" si="20"/>
        <v>-7.0317306847144658E-4</v>
      </c>
      <c r="O129" s="239">
        <f t="shared" si="21"/>
        <v>90</v>
      </c>
      <c r="P129" s="239">
        <f t="shared" si="16"/>
        <v>121.61871875655588</v>
      </c>
      <c r="Q129" s="239">
        <f t="shared" si="17"/>
        <v>0</v>
      </c>
      <c r="R129" s="239">
        <f t="shared" si="22"/>
        <v>-7.0317306847144658E-4</v>
      </c>
      <c r="T129" s="239">
        <f>MAX($H$4:H129)</f>
        <v>122.76250228846922</v>
      </c>
      <c r="U129" s="239">
        <f>MAX($K$4:K129)</f>
        <v>122.76250228846922</v>
      </c>
      <c r="V129" s="239">
        <f>MAX($K$4:L129)</f>
        <v>122.76250228846922</v>
      </c>
      <c r="W129" s="239">
        <f t="shared" si="23"/>
        <v>-9.3170431572473372E-3</v>
      </c>
      <c r="X129" s="239">
        <f t="shared" si="24"/>
        <v>-9.3170431572473372E-3</v>
      </c>
      <c r="Y129" s="239">
        <f t="shared" si="25"/>
        <v>-9.3170431572473372E-3</v>
      </c>
    </row>
    <row r="130" spans="1:25">
      <c r="A130" s="147">
        <v>35607</v>
      </c>
      <c r="B130" s="243">
        <v>-5.5227359163232403E-3</v>
      </c>
      <c r="C130" s="243">
        <v>3.3512655436986893E-3</v>
      </c>
      <c r="D130" s="243">
        <v>6.6509281928432973E-3</v>
      </c>
      <c r="E130" s="243">
        <v>3.3875485192911281E-3</v>
      </c>
      <c r="F130" s="243">
        <v>9.4113535671547233E-4</v>
      </c>
      <c r="H130" s="239">
        <f t="shared" si="18"/>
        <v>122.02629537819351</v>
      </c>
      <c r="I130" s="239"/>
      <c r="J130" s="239">
        <f t="shared" si="19"/>
        <v>90</v>
      </c>
      <c r="K130" s="239">
        <f t="shared" si="14"/>
        <v>122.02629537819351</v>
      </c>
      <c r="L130" s="239" t="b">
        <f t="shared" si="15"/>
        <v>0</v>
      </c>
      <c r="M130" s="239">
        <f t="shared" si="20"/>
        <v>3.3512655436987193E-3</v>
      </c>
      <c r="O130" s="239">
        <f t="shared" si="21"/>
        <v>90</v>
      </c>
      <c r="P130" s="239">
        <f t="shared" si="16"/>
        <v>122.02629537819351</v>
      </c>
      <c r="Q130" s="239">
        <f t="shared" si="17"/>
        <v>0</v>
      </c>
      <c r="R130" s="239">
        <f t="shared" si="22"/>
        <v>3.3512655436987193E-3</v>
      </c>
      <c r="T130" s="239">
        <f>MAX($H$4:H130)</f>
        <v>122.76250228846922</v>
      </c>
      <c r="U130" s="239">
        <f>MAX($K$4:K130)</f>
        <v>122.76250228846922</v>
      </c>
      <c r="V130" s="239">
        <f>MAX($K$4:L130)</f>
        <v>122.76250228846922</v>
      </c>
      <c r="W130" s="239">
        <f t="shared" si="23"/>
        <v>-5.9970014992506548E-3</v>
      </c>
      <c r="X130" s="239">
        <f t="shared" si="24"/>
        <v>-5.9970014992506548E-3</v>
      </c>
      <c r="Y130" s="239">
        <f t="shared" si="25"/>
        <v>-5.9970014992506548E-3</v>
      </c>
    </row>
    <row r="131" spans="1:25">
      <c r="A131" s="147">
        <v>35608</v>
      </c>
      <c r="B131" s="243">
        <v>3.9746841289178825E-3</v>
      </c>
      <c r="C131" s="243">
        <v>4.4290902648596031E-3</v>
      </c>
      <c r="D131" s="243">
        <v>-5.701309031810764E-3</v>
      </c>
      <c r="E131" s="243">
        <v>5.6458316459682134E-3</v>
      </c>
      <c r="F131" s="243">
        <v>1.2896936540096604E-4</v>
      </c>
      <c r="H131" s="239">
        <f t="shared" si="18"/>
        <v>122.56676085510995</v>
      </c>
      <c r="I131" s="239"/>
      <c r="J131" s="239">
        <f t="shared" si="19"/>
        <v>90</v>
      </c>
      <c r="K131" s="239">
        <f t="shared" si="14"/>
        <v>122.56676085510995</v>
      </c>
      <c r="L131" s="239" t="b">
        <f t="shared" si="15"/>
        <v>0</v>
      </c>
      <c r="M131" s="239">
        <f t="shared" si="20"/>
        <v>4.4290902648595936E-3</v>
      </c>
      <c r="O131" s="239">
        <f t="shared" si="21"/>
        <v>90</v>
      </c>
      <c r="P131" s="239">
        <f t="shared" si="16"/>
        <v>122.56676085510995</v>
      </c>
      <c r="Q131" s="239">
        <f t="shared" si="17"/>
        <v>0</v>
      </c>
      <c r="R131" s="239">
        <f t="shared" si="22"/>
        <v>4.4290902648595936E-3</v>
      </c>
      <c r="T131" s="239">
        <f>MAX($H$4:H131)</f>
        <v>122.76250228846922</v>
      </c>
      <c r="U131" s="239">
        <f>MAX($K$4:K131)</f>
        <v>122.76250228846922</v>
      </c>
      <c r="V131" s="239">
        <f>MAX($K$4:L131)</f>
        <v>122.76250228846922</v>
      </c>
      <c r="W131" s="239">
        <f t="shared" si="23"/>
        <v>-1.5944724953497404E-3</v>
      </c>
      <c r="X131" s="239">
        <f t="shared" si="24"/>
        <v>-1.5944724953497404E-3</v>
      </c>
      <c r="Y131" s="239">
        <f t="shared" si="25"/>
        <v>-1.5944724953497404E-3</v>
      </c>
    </row>
    <row r="132" spans="1:25">
      <c r="A132" s="147">
        <v>35611</v>
      </c>
      <c r="B132" s="243">
        <v>-3.4024405568671146E-3</v>
      </c>
      <c r="C132" s="243">
        <v>5.320307503833277E-2</v>
      </c>
      <c r="D132" s="243">
        <v>1.1025970684224173E-2</v>
      </c>
      <c r="E132" s="243">
        <v>3.6729446131427146E-3</v>
      </c>
      <c r="F132" s="243">
        <v>-1.2053313103367325E-3</v>
      </c>
      <c r="H132" s="239">
        <f t="shared" si="18"/>
        <v>129.08768943008974</v>
      </c>
      <c r="I132" s="239"/>
      <c r="J132" s="239">
        <f t="shared" si="19"/>
        <v>90</v>
      </c>
      <c r="K132" s="239">
        <f t="shared" si="14"/>
        <v>129.08768943008974</v>
      </c>
      <c r="L132" s="239" t="b">
        <f t="shared" si="15"/>
        <v>0</v>
      </c>
      <c r="M132" s="239">
        <f t="shared" si="20"/>
        <v>5.320307503833268E-2</v>
      </c>
      <c r="O132" s="239">
        <f t="shared" si="21"/>
        <v>90</v>
      </c>
      <c r="P132" s="239">
        <f t="shared" si="16"/>
        <v>129.08768943008974</v>
      </c>
      <c r="Q132" s="239">
        <f t="shared" si="17"/>
        <v>0</v>
      </c>
      <c r="R132" s="239">
        <f t="shared" si="22"/>
        <v>5.320307503833268E-2</v>
      </c>
      <c r="T132" s="239">
        <f>MAX($H$4:H132)</f>
        <v>129.08768943008974</v>
      </c>
      <c r="U132" s="239">
        <f>MAX($K$4:K132)</f>
        <v>129.08768943008974</v>
      </c>
      <c r="V132" s="239">
        <f>MAX($K$4:L132)</f>
        <v>129.08768943008974</v>
      </c>
      <c r="W132" s="239">
        <f t="shared" si="23"/>
        <v>0</v>
      </c>
      <c r="X132" s="239">
        <f t="shared" si="24"/>
        <v>0</v>
      </c>
      <c r="Y132" s="239">
        <f t="shared" si="25"/>
        <v>0</v>
      </c>
    </row>
    <row r="133" spans="1:25">
      <c r="A133" s="147">
        <v>35612</v>
      </c>
      <c r="B133" s="243">
        <v>7.5345669720834341E-3</v>
      </c>
      <c r="C133" s="243">
        <v>-1.9508734592533772E-3</v>
      </c>
      <c r="D133" s="243">
        <v>-1.4392860548878672E-2</v>
      </c>
      <c r="E133" s="243">
        <v>7.1629079965613851E-3</v>
      </c>
      <c r="F133" s="243">
        <v>1.3184697737205209E-3</v>
      </c>
      <c r="H133" s="239">
        <f t="shared" si="18"/>
        <v>128.83585568286423</v>
      </c>
      <c r="I133" s="239"/>
      <c r="J133" s="239">
        <f t="shared" si="19"/>
        <v>90</v>
      </c>
      <c r="K133" s="239">
        <f t="shared" ref="K133:K196" si="26">MAX(H133:J133)</f>
        <v>128.83585568286423</v>
      </c>
      <c r="L133" s="239" t="b">
        <f t="shared" ref="L133:L196" si="27">J133=K133</f>
        <v>0</v>
      </c>
      <c r="M133" s="239">
        <f t="shared" si="20"/>
        <v>-1.950873459253372E-3</v>
      </c>
      <c r="O133" s="239">
        <f t="shared" si="21"/>
        <v>90</v>
      </c>
      <c r="P133" s="239">
        <f t="shared" ref="P133:P196" si="28">MAX(H133,O133)</f>
        <v>128.83585568286423</v>
      </c>
      <c r="Q133" s="239">
        <f t="shared" ref="Q133:Q196" si="29">P133-H133</f>
        <v>0</v>
      </c>
      <c r="R133" s="239">
        <f t="shared" si="22"/>
        <v>-1.950873459253372E-3</v>
      </c>
      <c r="T133" s="239">
        <f>MAX($H$4:H133)</f>
        <v>129.08768943008974</v>
      </c>
      <c r="U133" s="239">
        <f>MAX($K$4:K133)</f>
        <v>129.08768943008974</v>
      </c>
      <c r="V133" s="239">
        <f>MAX($K$4:L133)</f>
        <v>129.08768943008974</v>
      </c>
      <c r="W133" s="239">
        <f t="shared" si="23"/>
        <v>-1.950873459253372E-3</v>
      </c>
      <c r="X133" s="239">
        <f t="shared" si="24"/>
        <v>-1.950873459253372E-3</v>
      </c>
      <c r="Y133" s="239">
        <f t="shared" si="25"/>
        <v>-1.950873459253372E-3</v>
      </c>
    </row>
    <row r="134" spans="1:25">
      <c r="A134" s="147">
        <v>35613</v>
      </c>
      <c r="B134" s="243">
        <v>1.381948572628966E-2</v>
      </c>
      <c r="C134" s="243">
        <v>6.3358914867035487E-3</v>
      </c>
      <c r="D134" s="243">
        <v>1.1571859533503925E-2</v>
      </c>
      <c r="E134" s="243">
        <v>1.6971903358885099E-2</v>
      </c>
      <c r="F134" s="243">
        <v>5.3536237195708214E-3</v>
      </c>
      <c r="H134" s="239">
        <f t="shared" ref="H134:H197" si="30">(1+C134)*H133</f>
        <v>129.65214568406745</v>
      </c>
      <c r="I134" s="239"/>
      <c r="J134" s="239">
        <f t="shared" ref="J134:J197" si="31">IF(NOT(YEAR(A134)=YEAR(A133)),$J$1*H134,J133)</f>
        <v>90</v>
      </c>
      <c r="K134" s="239">
        <f t="shared" si="26"/>
        <v>129.65214568406745</v>
      </c>
      <c r="L134" s="239" t="b">
        <f t="shared" si="27"/>
        <v>0</v>
      </c>
      <c r="M134" s="239">
        <f t="shared" ref="M134:M197" si="32">(K134-K133)/K133</f>
        <v>6.3358914867034507E-3</v>
      </c>
      <c r="O134" s="239">
        <f t="shared" ref="O134:O197" si="33">IF(AND(MONTH(A134)=$O$2,MONTH(A133)=$O$2-1),$O$1*H134,O133)</f>
        <v>90</v>
      </c>
      <c r="P134" s="239">
        <f t="shared" si="28"/>
        <v>129.65214568406745</v>
      </c>
      <c r="Q134" s="239">
        <f t="shared" si="29"/>
        <v>0</v>
      </c>
      <c r="R134" s="239">
        <f t="shared" ref="R134:R197" si="34">(P134-P133)/P133</f>
        <v>6.3358914867034507E-3</v>
      </c>
      <c r="T134" s="239">
        <f>MAX($H$4:H134)</f>
        <v>129.65214568406745</v>
      </c>
      <c r="U134" s="239">
        <f>MAX($K$4:K134)</f>
        <v>129.65214568406745</v>
      </c>
      <c r="V134" s="239">
        <f>MAX($K$4:L134)</f>
        <v>129.65214568406745</v>
      </c>
      <c r="W134" s="239">
        <f t="shared" ref="W134:W197" si="35">(H134-T134)/T134</f>
        <v>0</v>
      </c>
      <c r="X134" s="239">
        <f t="shared" ref="X134:X197" si="36">(K134-U134)/U134</f>
        <v>0</v>
      </c>
      <c r="Y134" s="239">
        <f t="shared" ref="Y134:Y197" si="37">(P134-V134)/V134</f>
        <v>0</v>
      </c>
    </row>
    <row r="135" spans="1:25">
      <c r="A135" s="147">
        <v>35614</v>
      </c>
      <c r="B135" s="243">
        <v>1.3529710971955877E-2</v>
      </c>
      <c r="C135" s="243">
        <v>-1.3367792531860934E-3</v>
      </c>
      <c r="D135" s="243">
        <v>6.9698547298480129E-4</v>
      </c>
      <c r="E135" s="243">
        <v>2.727927975251232E-3</v>
      </c>
      <c r="F135" s="243">
        <v>1.2636966729246524E-2</v>
      </c>
      <c r="H135" s="239">
        <f t="shared" si="30"/>
        <v>129.47882938558593</v>
      </c>
      <c r="I135" s="239"/>
      <c r="J135" s="239">
        <f t="shared" si="31"/>
        <v>90</v>
      </c>
      <c r="K135" s="239">
        <f t="shared" si="26"/>
        <v>129.47882938558593</v>
      </c>
      <c r="L135" s="239" t="b">
        <f t="shared" si="27"/>
        <v>0</v>
      </c>
      <c r="M135" s="239">
        <f t="shared" si="32"/>
        <v>-1.3367792531861049E-3</v>
      </c>
      <c r="O135" s="239">
        <f t="shared" si="33"/>
        <v>90</v>
      </c>
      <c r="P135" s="239">
        <f t="shared" si="28"/>
        <v>129.47882938558593</v>
      </c>
      <c r="Q135" s="239">
        <f t="shared" si="29"/>
        <v>0</v>
      </c>
      <c r="R135" s="239">
        <f t="shared" si="34"/>
        <v>-1.3367792531861049E-3</v>
      </c>
      <c r="T135" s="239">
        <f>MAX($H$4:H135)</f>
        <v>129.65214568406745</v>
      </c>
      <c r="U135" s="239">
        <f>MAX($K$4:K135)</f>
        <v>129.65214568406745</v>
      </c>
      <c r="V135" s="239">
        <f>MAX($K$4:L135)</f>
        <v>129.65214568406745</v>
      </c>
      <c r="W135" s="239">
        <f t="shared" si="35"/>
        <v>-1.3367792531861049E-3</v>
      </c>
      <c r="X135" s="239">
        <f t="shared" si="36"/>
        <v>-1.3367792531861049E-3</v>
      </c>
      <c r="Y135" s="239">
        <f t="shared" si="37"/>
        <v>-1.3367792531861049E-3</v>
      </c>
    </row>
    <row r="136" spans="1:25">
      <c r="A136" s="147">
        <v>35615</v>
      </c>
      <c r="B136" s="243">
        <v>0</v>
      </c>
      <c r="C136" s="243">
        <v>3.4877481666963916E-3</v>
      </c>
      <c r="D136" s="243">
        <v>-4.4150683782695488E-3</v>
      </c>
      <c r="E136" s="243">
        <v>8.2983487677177337E-3</v>
      </c>
      <c r="F136" s="243">
        <v>4.0659698952365542E-3</v>
      </c>
      <c r="H136" s="239">
        <f t="shared" si="30"/>
        <v>129.93041893540149</v>
      </c>
      <c r="I136" s="239"/>
      <c r="J136" s="239">
        <f t="shared" si="31"/>
        <v>90</v>
      </c>
      <c r="K136" s="239">
        <f t="shared" si="26"/>
        <v>129.93041893540149</v>
      </c>
      <c r="L136" s="239" t="b">
        <f t="shared" si="27"/>
        <v>0</v>
      </c>
      <c r="M136" s="239">
        <f t="shared" si="32"/>
        <v>3.4877481666963418E-3</v>
      </c>
      <c r="O136" s="239">
        <f t="shared" si="33"/>
        <v>90</v>
      </c>
      <c r="P136" s="239">
        <f t="shared" si="28"/>
        <v>129.93041893540149</v>
      </c>
      <c r="Q136" s="239">
        <f t="shared" si="29"/>
        <v>0</v>
      </c>
      <c r="R136" s="239">
        <f t="shared" si="34"/>
        <v>3.4877481666963418E-3</v>
      </c>
      <c r="T136" s="239">
        <f>MAX($H$4:H136)</f>
        <v>129.93041893540149</v>
      </c>
      <c r="U136" s="239">
        <f>MAX($K$4:K136)</f>
        <v>129.93041893540149</v>
      </c>
      <c r="V136" s="239">
        <f>MAX($K$4:L136)</f>
        <v>129.93041893540149</v>
      </c>
      <c r="W136" s="239">
        <f t="shared" si="35"/>
        <v>0</v>
      </c>
      <c r="X136" s="239">
        <f t="shared" si="36"/>
        <v>0</v>
      </c>
      <c r="Y136" s="239">
        <f t="shared" si="37"/>
        <v>0</v>
      </c>
    </row>
    <row r="137" spans="1:25">
      <c r="A137" s="147">
        <v>35618</v>
      </c>
      <c r="B137" s="243">
        <v>-3.9512818421553186E-3</v>
      </c>
      <c r="C137" s="243">
        <v>-5.3371286247998473E-3</v>
      </c>
      <c r="D137" s="243">
        <v>-9.3273262139629276E-3</v>
      </c>
      <c r="E137" s="243">
        <v>-6.4711744517348402E-3</v>
      </c>
      <c r="F137" s="243">
        <v>-1.5766073745842046E-3</v>
      </c>
      <c r="H137" s="239">
        <f t="shared" si="30"/>
        <v>129.23696357726914</v>
      </c>
      <c r="I137" s="239"/>
      <c r="J137" s="239">
        <f t="shared" si="31"/>
        <v>90</v>
      </c>
      <c r="K137" s="239">
        <f t="shared" si="26"/>
        <v>129.23696357726914</v>
      </c>
      <c r="L137" s="239" t="b">
        <f t="shared" si="27"/>
        <v>0</v>
      </c>
      <c r="M137" s="239">
        <f t="shared" si="32"/>
        <v>-5.3371286247997449E-3</v>
      </c>
      <c r="O137" s="239">
        <f t="shared" si="33"/>
        <v>90</v>
      </c>
      <c r="P137" s="239">
        <f t="shared" si="28"/>
        <v>129.23696357726914</v>
      </c>
      <c r="Q137" s="239">
        <f t="shared" si="29"/>
        <v>0</v>
      </c>
      <c r="R137" s="239">
        <f t="shared" si="34"/>
        <v>-5.3371286247997449E-3</v>
      </c>
      <c r="T137" s="239">
        <f>MAX($H$4:H137)</f>
        <v>129.93041893540149</v>
      </c>
      <c r="U137" s="239">
        <f>MAX($K$4:K137)</f>
        <v>129.93041893540149</v>
      </c>
      <c r="V137" s="239">
        <f>MAX($K$4:L137)</f>
        <v>129.93041893540149</v>
      </c>
      <c r="W137" s="239">
        <f t="shared" si="35"/>
        <v>-5.3371286247997449E-3</v>
      </c>
      <c r="X137" s="239">
        <f t="shared" si="36"/>
        <v>-5.3371286247997449E-3</v>
      </c>
      <c r="Y137" s="239">
        <f t="shared" si="37"/>
        <v>-5.3371286247997449E-3</v>
      </c>
    </row>
    <row r="138" spans="1:25">
      <c r="A138" s="147">
        <v>35619</v>
      </c>
      <c r="B138" s="243">
        <v>7.2329946836124925E-3</v>
      </c>
      <c r="C138" s="243">
        <v>7.0769506405088389E-3</v>
      </c>
      <c r="D138" s="243">
        <v>7.939986848102043E-3</v>
      </c>
      <c r="E138" s="243">
        <v>8.7746886249411293E-3</v>
      </c>
      <c r="F138" s="243">
        <v>2.8303314887172526E-3</v>
      </c>
      <c r="H138" s="239">
        <f t="shared" si="30"/>
        <v>130.1515671894347</v>
      </c>
      <c r="I138" s="239"/>
      <c r="J138" s="239">
        <f t="shared" si="31"/>
        <v>90</v>
      </c>
      <c r="K138" s="239">
        <f t="shared" si="26"/>
        <v>130.1515671894347</v>
      </c>
      <c r="L138" s="239" t="b">
        <f t="shared" si="27"/>
        <v>0</v>
      </c>
      <c r="M138" s="239">
        <f t="shared" si="32"/>
        <v>7.0769506405087756E-3</v>
      </c>
      <c r="O138" s="239">
        <f t="shared" si="33"/>
        <v>90</v>
      </c>
      <c r="P138" s="239">
        <f t="shared" si="28"/>
        <v>130.1515671894347</v>
      </c>
      <c r="Q138" s="239">
        <f t="shared" si="29"/>
        <v>0</v>
      </c>
      <c r="R138" s="239">
        <f t="shared" si="34"/>
        <v>7.0769506405087756E-3</v>
      </c>
      <c r="T138" s="239">
        <f>MAX($H$4:H138)</f>
        <v>130.1515671894347</v>
      </c>
      <c r="U138" s="239">
        <f>MAX($K$4:K138)</f>
        <v>130.1515671894347</v>
      </c>
      <c r="V138" s="239">
        <f>MAX($K$4:L138)</f>
        <v>130.1515671894347</v>
      </c>
      <c r="W138" s="239">
        <f t="shared" si="35"/>
        <v>0</v>
      </c>
      <c r="X138" s="239">
        <f t="shared" si="36"/>
        <v>0</v>
      </c>
      <c r="Y138" s="239">
        <f t="shared" si="37"/>
        <v>0</v>
      </c>
    </row>
    <row r="139" spans="1:25">
      <c r="A139" s="147">
        <v>35620</v>
      </c>
      <c r="B139" s="243">
        <v>-1.0593274305971456E-2</v>
      </c>
      <c r="C139" s="243">
        <v>2.9649595687333274E-3</v>
      </c>
      <c r="D139" s="243">
        <v>-8.9953423900668295E-4</v>
      </c>
      <c r="E139" s="243">
        <v>3.3166179816810359E-3</v>
      </c>
      <c r="F139" s="243">
        <v>3.3978876169209471E-3</v>
      </c>
      <c r="H139" s="239">
        <f t="shared" si="30"/>
        <v>130.53746132395867</v>
      </c>
      <c r="I139" s="239"/>
      <c r="J139" s="239">
        <f t="shared" si="31"/>
        <v>90</v>
      </c>
      <c r="K139" s="239">
        <f t="shared" si="26"/>
        <v>130.53746132395867</v>
      </c>
      <c r="L139" s="239" t="b">
        <f t="shared" si="27"/>
        <v>0</v>
      </c>
      <c r="M139" s="239">
        <f t="shared" si="32"/>
        <v>2.964959568733425E-3</v>
      </c>
      <c r="O139" s="239">
        <f t="shared" si="33"/>
        <v>90</v>
      </c>
      <c r="P139" s="239">
        <f t="shared" si="28"/>
        <v>130.53746132395867</v>
      </c>
      <c r="Q139" s="239">
        <f t="shared" si="29"/>
        <v>0</v>
      </c>
      <c r="R139" s="239">
        <f t="shared" si="34"/>
        <v>2.964959568733425E-3</v>
      </c>
      <c r="T139" s="239">
        <f>MAX($H$4:H139)</f>
        <v>130.53746132395867</v>
      </c>
      <c r="U139" s="239">
        <f>MAX($K$4:K139)</f>
        <v>130.53746132395867</v>
      </c>
      <c r="V139" s="239">
        <f>MAX($K$4:L139)</f>
        <v>130.53746132395867</v>
      </c>
      <c r="W139" s="239">
        <f t="shared" si="35"/>
        <v>0</v>
      </c>
      <c r="X139" s="239">
        <f t="shared" si="36"/>
        <v>0</v>
      </c>
      <c r="Y139" s="239">
        <f t="shared" si="37"/>
        <v>0</v>
      </c>
    </row>
    <row r="140" spans="1:25">
      <c r="A140" s="147">
        <v>35621</v>
      </c>
      <c r="B140" s="243">
        <v>6.2034841396219065E-3</v>
      </c>
      <c r="C140" s="243">
        <v>-5.5396711937097942E-3</v>
      </c>
      <c r="D140" s="243">
        <v>-5.8815863832598625E-3</v>
      </c>
      <c r="E140" s="243">
        <v>-5.6616652055153649E-3</v>
      </c>
      <c r="F140" s="243">
        <v>-5.9878330852880524E-3</v>
      </c>
      <c r="H140" s="239">
        <f t="shared" si="30"/>
        <v>129.81432670976233</v>
      </c>
      <c r="I140" s="239"/>
      <c r="J140" s="239">
        <f t="shared" si="31"/>
        <v>90</v>
      </c>
      <c r="K140" s="239">
        <f t="shared" si="26"/>
        <v>129.81432670976233</v>
      </c>
      <c r="L140" s="239" t="b">
        <f t="shared" si="27"/>
        <v>0</v>
      </c>
      <c r="M140" s="239">
        <f t="shared" si="32"/>
        <v>-5.5396711937097925E-3</v>
      </c>
      <c r="O140" s="239">
        <f t="shared" si="33"/>
        <v>90</v>
      </c>
      <c r="P140" s="239">
        <f t="shared" si="28"/>
        <v>129.81432670976233</v>
      </c>
      <c r="Q140" s="239">
        <f t="shared" si="29"/>
        <v>0</v>
      </c>
      <c r="R140" s="239">
        <f t="shared" si="34"/>
        <v>-5.5396711937097925E-3</v>
      </c>
      <c r="T140" s="239">
        <f>MAX($H$4:H140)</f>
        <v>130.53746132395867</v>
      </c>
      <c r="U140" s="239">
        <f>MAX($K$4:K140)</f>
        <v>130.53746132395867</v>
      </c>
      <c r="V140" s="239">
        <f>MAX($K$4:L140)</f>
        <v>130.53746132395867</v>
      </c>
      <c r="W140" s="239">
        <f t="shared" si="35"/>
        <v>-5.5396711937097925E-3</v>
      </c>
      <c r="X140" s="239">
        <f t="shared" si="36"/>
        <v>-5.5396711937097925E-3</v>
      </c>
      <c r="Y140" s="239">
        <f t="shared" si="37"/>
        <v>-5.5396711937097925E-3</v>
      </c>
    </row>
    <row r="141" spans="1:25">
      <c r="A141" s="147">
        <v>35622</v>
      </c>
      <c r="B141" s="243">
        <v>3.7448718283727978E-3</v>
      </c>
      <c r="C141" s="243">
        <v>8.83360374977471E-3</v>
      </c>
      <c r="D141" s="243">
        <v>8.4866274458195168E-3</v>
      </c>
      <c r="E141" s="243">
        <v>-3.6091862249554296E-4</v>
      </c>
      <c r="F141" s="243">
        <v>9.7054655570836257E-3</v>
      </c>
      <c r="H141" s="239">
        <f t="shared" si="30"/>
        <v>130.96105503296016</v>
      </c>
      <c r="I141" s="239"/>
      <c r="J141" s="239">
        <f t="shared" si="31"/>
        <v>90</v>
      </c>
      <c r="K141" s="239">
        <f t="shared" si="26"/>
        <v>130.96105503296016</v>
      </c>
      <c r="L141" s="239" t="b">
        <f t="shared" si="27"/>
        <v>0</v>
      </c>
      <c r="M141" s="239">
        <f t="shared" si="32"/>
        <v>8.8336037497746978E-3</v>
      </c>
      <c r="O141" s="239">
        <f t="shared" si="33"/>
        <v>90</v>
      </c>
      <c r="P141" s="239">
        <f t="shared" si="28"/>
        <v>130.96105503296016</v>
      </c>
      <c r="Q141" s="239">
        <f t="shared" si="29"/>
        <v>0</v>
      </c>
      <c r="R141" s="239">
        <f t="shared" si="34"/>
        <v>8.8336037497746978E-3</v>
      </c>
      <c r="T141" s="239">
        <f>MAX($H$4:H141)</f>
        <v>130.96105503296016</v>
      </c>
      <c r="U141" s="239">
        <f>MAX($K$4:K141)</f>
        <v>130.96105503296016</v>
      </c>
      <c r="V141" s="239">
        <f>MAX($K$4:L141)</f>
        <v>130.96105503296016</v>
      </c>
      <c r="W141" s="239">
        <f t="shared" si="35"/>
        <v>0</v>
      </c>
      <c r="X141" s="239">
        <f t="shared" si="36"/>
        <v>0</v>
      </c>
      <c r="Y141" s="239">
        <f t="shared" si="37"/>
        <v>0</v>
      </c>
    </row>
    <row r="142" spans="1:25">
      <c r="A142" s="147">
        <v>35625</v>
      </c>
      <c r="B142" s="243">
        <v>1.9671426967589056E-3</v>
      </c>
      <c r="C142" s="243">
        <v>1.2318642211880615E-2</v>
      </c>
      <c r="D142" s="243">
        <v>1.928453687702314E-2</v>
      </c>
      <c r="E142" s="243">
        <v>1.6108231963556374E-3</v>
      </c>
      <c r="F142" s="243">
        <v>9.1681165889874183E-3</v>
      </c>
      <c r="H142" s="239">
        <f t="shared" si="30"/>
        <v>132.57431741360159</v>
      </c>
      <c r="I142" s="239"/>
      <c r="J142" s="239">
        <f t="shared" si="31"/>
        <v>90</v>
      </c>
      <c r="K142" s="239">
        <f t="shared" si="26"/>
        <v>132.57431741360159</v>
      </c>
      <c r="L142" s="239" t="b">
        <f t="shared" si="27"/>
        <v>0</v>
      </c>
      <c r="M142" s="239">
        <f t="shared" si="32"/>
        <v>1.2318642211880514E-2</v>
      </c>
      <c r="O142" s="239">
        <f t="shared" si="33"/>
        <v>90</v>
      </c>
      <c r="P142" s="239">
        <f t="shared" si="28"/>
        <v>132.57431741360159</v>
      </c>
      <c r="Q142" s="239">
        <f t="shared" si="29"/>
        <v>0</v>
      </c>
      <c r="R142" s="239">
        <f t="shared" si="34"/>
        <v>1.2318642211880514E-2</v>
      </c>
      <c r="T142" s="239">
        <f>MAX($H$4:H142)</f>
        <v>132.57431741360159</v>
      </c>
      <c r="U142" s="239">
        <f>MAX($K$4:K142)</f>
        <v>132.57431741360159</v>
      </c>
      <c r="V142" s="239">
        <f>MAX($K$4:L142)</f>
        <v>132.57431741360159</v>
      </c>
      <c r="W142" s="239">
        <f t="shared" si="35"/>
        <v>0</v>
      </c>
      <c r="X142" s="239">
        <f t="shared" si="36"/>
        <v>0</v>
      </c>
      <c r="Y142" s="239">
        <f t="shared" si="37"/>
        <v>0</v>
      </c>
    </row>
    <row r="143" spans="1:25">
      <c r="A143" s="147">
        <v>35626</v>
      </c>
      <c r="B143" s="243">
        <v>7.6793665537524536E-3</v>
      </c>
      <c r="C143" s="243">
        <v>5.1362010455837659E-3</v>
      </c>
      <c r="D143" s="243">
        <v>-5.9403895861334099E-3</v>
      </c>
      <c r="E143" s="243">
        <v>-1.3138349188846932E-2</v>
      </c>
      <c r="F143" s="243">
        <v>5.2833294140297582E-4</v>
      </c>
      <c r="H143" s="239">
        <f t="shared" si="30"/>
        <v>133.25524576131889</v>
      </c>
      <c r="I143" s="239"/>
      <c r="J143" s="239">
        <f t="shared" si="31"/>
        <v>90</v>
      </c>
      <c r="K143" s="239">
        <f t="shared" si="26"/>
        <v>133.25524576131889</v>
      </c>
      <c r="L143" s="239" t="b">
        <f t="shared" si="27"/>
        <v>0</v>
      </c>
      <c r="M143" s="239">
        <f t="shared" si="32"/>
        <v>5.1362010455837936E-3</v>
      </c>
      <c r="O143" s="239">
        <f t="shared" si="33"/>
        <v>90</v>
      </c>
      <c r="P143" s="239">
        <f t="shared" si="28"/>
        <v>133.25524576131889</v>
      </c>
      <c r="Q143" s="239">
        <f t="shared" si="29"/>
        <v>0</v>
      </c>
      <c r="R143" s="239">
        <f t="shared" si="34"/>
        <v>5.1362010455837936E-3</v>
      </c>
      <c r="T143" s="239">
        <f>MAX($H$4:H143)</f>
        <v>133.25524576131889</v>
      </c>
      <c r="U143" s="239">
        <f>MAX($K$4:K143)</f>
        <v>133.25524576131889</v>
      </c>
      <c r="V143" s="239">
        <f>MAX($K$4:L143)</f>
        <v>133.25524576131889</v>
      </c>
      <c r="W143" s="239">
        <f t="shared" si="35"/>
        <v>0</v>
      </c>
      <c r="X143" s="239">
        <f t="shared" si="36"/>
        <v>0</v>
      </c>
      <c r="Y143" s="239">
        <f t="shared" si="37"/>
        <v>0</v>
      </c>
    </row>
    <row r="144" spans="1:25">
      <c r="A144" s="147">
        <v>35627</v>
      </c>
      <c r="B144" s="243">
        <v>1.1609337104272921E-2</v>
      </c>
      <c r="C144" s="243">
        <v>-1.4653356534481965E-3</v>
      </c>
      <c r="D144" s="243">
        <v>4.3997725071778238E-3</v>
      </c>
      <c r="E144" s="243">
        <v>7.49820384988098E-3</v>
      </c>
      <c r="F144" s="243">
        <v>7.4879201206794477E-3</v>
      </c>
      <c r="H144" s="239">
        <f t="shared" si="30"/>
        <v>133.05998209869583</v>
      </c>
      <c r="I144" s="239"/>
      <c r="J144" s="239">
        <f t="shared" si="31"/>
        <v>90</v>
      </c>
      <c r="K144" s="239">
        <f t="shared" si="26"/>
        <v>133.05998209869583</v>
      </c>
      <c r="L144" s="239" t="b">
        <f t="shared" si="27"/>
        <v>0</v>
      </c>
      <c r="M144" s="239">
        <f t="shared" si="32"/>
        <v>-1.465335653448201E-3</v>
      </c>
      <c r="O144" s="239">
        <f t="shared" si="33"/>
        <v>90</v>
      </c>
      <c r="P144" s="239">
        <f t="shared" si="28"/>
        <v>133.05998209869583</v>
      </c>
      <c r="Q144" s="239">
        <f t="shared" si="29"/>
        <v>0</v>
      </c>
      <c r="R144" s="239">
        <f t="shared" si="34"/>
        <v>-1.465335653448201E-3</v>
      </c>
      <c r="T144" s="239">
        <f>MAX($H$4:H144)</f>
        <v>133.25524576131889</v>
      </c>
      <c r="U144" s="239">
        <f>MAX($K$4:K144)</f>
        <v>133.25524576131889</v>
      </c>
      <c r="V144" s="239">
        <f>MAX($K$4:L144)</f>
        <v>133.25524576131889</v>
      </c>
      <c r="W144" s="239">
        <f t="shared" si="35"/>
        <v>-1.465335653448201E-3</v>
      </c>
      <c r="X144" s="239">
        <f t="shared" si="36"/>
        <v>-1.465335653448201E-3</v>
      </c>
      <c r="Y144" s="239">
        <f t="shared" si="37"/>
        <v>-1.465335653448201E-3</v>
      </c>
    </row>
    <row r="145" spans="1:25">
      <c r="A145" s="147">
        <v>35628</v>
      </c>
      <c r="B145" s="243">
        <v>-5.5086588534406511E-3</v>
      </c>
      <c r="C145" s="243">
        <v>-2.7399762535390559E-3</v>
      </c>
      <c r="D145" s="243">
        <v>2.9978014700344779E-3</v>
      </c>
      <c r="E145" s="243">
        <v>-9.5427894738331354E-3</v>
      </c>
      <c r="F145" s="243">
        <v>-2.4273475678627809E-3</v>
      </c>
      <c r="H145" s="239">
        <f t="shared" si="30"/>
        <v>132.69540090744906</v>
      </c>
      <c r="I145" s="239"/>
      <c r="J145" s="239">
        <f t="shared" si="31"/>
        <v>90</v>
      </c>
      <c r="K145" s="239">
        <f t="shared" si="26"/>
        <v>132.69540090744906</v>
      </c>
      <c r="L145" s="239" t="b">
        <f t="shared" si="27"/>
        <v>0</v>
      </c>
      <c r="M145" s="239">
        <f t="shared" si="32"/>
        <v>-2.7399762535391479E-3</v>
      </c>
      <c r="O145" s="239">
        <f t="shared" si="33"/>
        <v>90</v>
      </c>
      <c r="P145" s="239">
        <f t="shared" si="28"/>
        <v>132.69540090744906</v>
      </c>
      <c r="Q145" s="239">
        <f t="shared" si="29"/>
        <v>0</v>
      </c>
      <c r="R145" s="239">
        <f t="shared" si="34"/>
        <v>-2.7399762535391479E-3</v>
      </c>
      <c r="T145" s="239">
        <f>MAX($H$4:H145)</f>
        <v>133.25524576131889</v>
      </c>
      <c r="U145" s="239">
        <f>MAX($K$4:K145)</f>
        <v>133.25524576131889</v>
      </c>
      <c r="V145" s="239">
        <f>MAX($K$4:L145)</f>
        <v>133.25524576131889</v>
      </c>
      <c r="W145" s="239">
        <f t="shared" si="35"/>
        <v>-4.2012969220934365E-3</v>
      </c>
      <c r="X145" s="239">
        <f t="shared" si="36"/>
        <v>-4.2012969220934365E-3</v>
      </c>
      <c r="Y145" s="239">
        <f t="shared" si="37"/>
        <v>-4.2012969220934365E-3</v>
      </c>
    </row>
    <row r="146" spans="1:25">
      <c r="A146" s="147">
        <v>35629</v>
      </c>
      <c r="B146" s="243">
        <v>-1.4993248232767042E-2</v>
      </c>
      <c r="C146" s="243">
        <v>-1.8263172313026654E-4</v>
      </c>
      <c r="D146" s="243">
        <v>-5.1339130892554818E-3</v>
      </c>
      <c r="E146" s="243">
        <v>-1.2790485881105207E-2</v>
      </c>
      <c r="F146" s="243">
        <v>-4.8853505856147894E-3</v>
      </c>
      <c r="H146" s="239">
        <f t="shared" si="30"/>
        <v>132.67116651772986</v>
      </c>
      <c r="I146" s="239"/>
      <c r="J146" s="239">
        <f t="shared" si="31"/>
        <v>90</v>
      </c>
      <c r="K146" s="239">
        <f t="shared" si="26"/>
        <v>132.67116651772986</v>
      </c>
      <c r="L146" s="239" t="b">
        <f t="shared" si="27"/>
        <v>0</v>
      </c>
      <c r="M146" s="239">
        <f t="shared" si="32"/>
        <v>-1.8263172313032886E-4</v>
      </c>
      <c r="O146" s="239">
        <f t="shared" si="33"/>
        <v>90</v>
      </c>
      <c r="P146" s="239">
        <f t="shared" si="28"/>
        <v>132.67116651772986</v>
      </c>
      <c r="Q146" s="239">
        <f t="shared" si="29"/>
        <v>0</v>
      </c>
      <c r="R146" s="239">
        <f t="shared" si="34"/>
        <v>-1.8263172313032886E-4</v>
      </c>
      <c r="T146" s="239">
        <f>MAX($H$4:H146)</f>
        <v>133.25524576131889</v>
      </c>
      <c r="U146" s="239">
        <f>MAX($K$4:K146)</f>
        <v>133.25524576131889</v>
      </c>
      <c r="V146" s="239">
        <f>MAX($K$4:L146)</f>
        <v>133.25524576131889</v>
      </c>
      <c r="W146" s="239">
        <f t="shared" si="35"/>
        <v>-4.3831613551275012E-3</v>
      </c>
      <c r="X146" s="239">
        <f t="shared" si="36"/>
        <v>-4.3831613551275012E-3</v>
      </c>
      <c r="Y146" s="239">
        <f t="shared" si="37"/>
        <v>-4.3831613551275012E-3</v>
      </c>
    </row>
    <row r="147" spans="1:25">
      <c r="A147" s="147">
        <v>35632</v>
      </c>
      <c r="B147" s="243">
        <v>-3.6373236020018629E-3</v>
      </c>
      <c r="C147" s="243">
        <v>2.3798627002287187E-3</v>
      </c>
      <c r="D147" s="243">
        <v>1.2617111458179675E-3</v>
      </c>
      <c r="E147" s="243">
        <v>9.7795862107652454E-4</v>
      </c>
      <c r="F147" s="243">
        <v>-6.5057293086101531E-3</v>
      </c>
      <c r="H147" s="239">
        <f t="shared" si="30"/>
        <v>132.98690567832125</v>
      </c>
      <c r="I147" s="239"/>
      <c r="J147" s="239">
        <f t="shared" si="31"/>
        <v>90</v>
      </c>
      <c r="K147" s="239">
        <f t="shared" si="26"/>
        <v>132.98690567832125</v>
      </c>
      <c r="L147" s="239" t="b">
        <f t="shared" si="27"/>
        <v>0</v>
      </c>
      <c r="M147" s="239">
        <f t="shared" si="32"/>
        <v>2.3798627002288163E-3</v>
      </c>
      <c r="O147" s="239">
        <f t="shared" si="33"/>
        <v>90</v>
      </c>
      <c r="P147" s="239">
        <f t="shared" si="28"/>
        <v>132.98690567832125</v>
      </c>
      <c r="Q147" s="239">
        <f t="shared" si="29"/>
        <v>0</v>
      </c>
      <c r="R147" s="239">
        <f t="shared" si="34"/>
        <v>2.3798627002288163E-3</v>
      </c>
      <c r="T147" s="239">
        <f>MAX($H$4:H147)</f>
        <v>133.25524576131889</v>
      </c>
      <c r="U147" s="239">
        <f>MAX($K$4:K147)</f>
        <v>133.25524576131889</v>
      </c>
      <c r="V147" s="239">
        <f>MAX($K$4:L147)</f>
        <v>133.25524576131889</v>
      </c>
      <c r="W147" s="239">
        <f t="shared" si="35"/>
        <v>-2.0137299771168372E-3</v>
      </c>
      <c r="X147" s="239">
        <f t="shared" si="36"/>
        <v>-2.0137299771168372E-3</v>
      </c>
      <c r="Y147" s="239">
        <f t="shared" si="37"/>
        <v>-2.0137299771168372E-3</v>
      </c>
    </row>
    <row r="148" spans="1:25">
      <c r="A148" s="147">
        <v>35633</v>
      </c>
      <c r="B148" s="243">
        <v>2.2188152354692736E-2</v>
      </c>
      <c r="C148" s="243">
        <v>8.4925690021231404E-3</v>
      </c>
      <c r="D148" s="243">
        <v>5.2871549437882859E-3</v>
      </c>
      <c r="E148" s="243">
        <v>1.8100800056653821E-2</v>
      </c>
      <c r="F148" s="243">
        <v>1.0392957494695487E-2</v>
      </c>
      <c r="H148" s="239">
        <f t="shared" si="30"/>
        <v>134.11630615117323</v>
      </c>
      <c r="I148" s="239"/>
      <c r="J148" s="239">
        <f t="shared" si="31"/>
        <v>90</v>
      </c>
      <c r="K148" s="239">
        <f t="shared" si="26"/>
        <v>134.11630615117323</v>
      </c>
      <c r="L148" s="239" t="b">
        <f t="shared" si="27"/>
        <v>0</v>
      </c>
      <c r="M148" s="239">
        <f t="shared" si="32"/>
        <v>8.4925690021231317E-3</v>
      </c>
      <c r="O148" s="239">
        <f t="shared" si="33"/>
        <v>90</v>
      </c>
      <c r="P148" s="239">
        <f t="shared" si="28"/>
        <v>134.11630615117323</v>
      </c>
      <c r="Q148" s="239">
        <f t="shared" si="29"/>
        <v>0</v>
      </c>
      <c r="R148" s="239">
        <f t="shared" si="34"/>
        <v>8.4925690021231317E-3</v>
      </c>
      <c r="T148" s="239">
        <f>MAX($H$4:H148)</f>
        <v>134.11630615117323</v>
      </c>
      <c r="U148" s="239">
        <f>MAX($K$4:K148)</f>
        <v>134.11630615117323</v>
      </c>
      <c r="V148" s="239">
        <f>MAX($K$4:L148)</f>
        <v>134.11630615117323</v>
      </c>
      <c r="W148" s="239">
        <f t="shared" si="35"/>
        <v>0</v>
      </c>
      <c r="X148" s="239">
        <f t="shared" si="36"/>
        <v>0</v>
      </c>
      <c r="Y148" s="239">
        <f t="shared" si="37"/>
        <v>0</v>
      </c>
    </row>
    <row r="149" spans="1:25">
      <c r="A149" s="147">
        <v>35634</v>
      </c>
      <c r="B149" s="243">
        <v>3.154612749596053E-3</v>
      </c>
      <c r="C149" s="243">
        <v>8.0022331813529579E-3</v>
      </c>
      <c r="D149" s="243">
        <v>7.9153663911786243E-3</v>
      </c>
      <c r="E149" s="243">
        <v>1.2933498898058948E-2</v>
      </c>
      <c r="F149" s="243">
        <v>1.4252860898898767E-2</v>
      </c>
      <c r="H149" s="239">
        <f t="shared" si="30"/>
        <v>135.18953610641665</v>
      </c>
      <c r="I149" s="239"/>
      <c r="J149" s="239">
        <f t="shared" si="31"/>
        <v>90</v>
      </c>
      <c r="K149" s="239">
        <f t="shared" si="26"/>
        <v>135.18953610641665</v>
      </c>
      <c r="L149" s="239" t="b">
        <f t="shared" si="27"/>
        <v>0</v>
      </c>
      <c r="M149" s="239">
        <f t="shared" si="32"/>
        <v>8.002233181353029E-3</v>
      </c>
      <c r="O149" s="239">
        <f t="shared" si="33"/>
        <v>90</v>
      </c>
      <c r="P149" s="239">
        <f t="shared" si="28"/>
        <v>135.18953610641665</v>
      </c>
      <c r="Q149" s="239">
        <f t="shared" si="29"/>
        <v>0</v>
      </c>
      <c r="R149" s="239">
        <f t="shared" si="34"/>
        <v>8.002233181353029E-3</v>
      </c>
      <c r="T149" s="239">
        <f>MAX($H$4:H149)</f>
        <v>135.18953610641665</v>
      </c>
      <c r="U149" s="239">
        <f>MAX($K$4:K149)</f>
        <v>135.18953610641665</v>
      </c>
      <c r="V149" s="239">
        <f>MAX($K$4:L149)</f>
        <v>135.18953610641665</v>
      </c>
      <c r="W149" s="239">
        <f t="shared" si="35"/>
        <v>0</v>
      </c>
      <c r="X149" s="239">
        <f t="shared" si="36"/>
        <v>0</v>
      </c>
      <c r="Y149" s="239">
        <f t="shared" si="37"/>
        <v>0</v>
      </c>
    </row>
    <row r="150" spans="1:25">
      <c r="A150" s="147">
        <v>35635</v>
      </c>
      <c r="B150" s="243">
        <v>3.7378704908788141E-3</v>
      </c>
      <c r="C150" s="243">
        <v>2.1447221186123855E-3</v>
      </c>
      <c r="D150" s="243">
        <v>7.499627985315227E-3</v>
      </c>
      <c r="E150" s="243">
        <v>7.6970225772168277E-3</v>
      </c>
      <c r="F150" s="243">
        <v>-4.0331244600422256E-3</v>
      </c>
      <c r="H150" s="239">
        <f t="shared" si="30"/>
        <v>135.47948009470903</v>
      </c>
      <c r="I150" s="239"/>
      <c r="J150" s="239">
        <f t="shared" si="31"/>
        <v>90</v>
      </c>
      <c r="K150" s="239">
        <f t="shared" si="26"/>
        <v>135.47948009470903</v>
      </c>
      <c r="L150" s="239" t="b">
        <f t="shared" si="27"/>
        <v>0</v>
      </c>
      <c r="M150" s="239">
        <f t="shared" si="32"/>
        <v>2.1447221186123794E-3</v>
      </c>
      <c r="O150" s="239">
        <f t="shared" si="33"/>
        <v>90</v>
      </c>
      <c r="P150" s="239">
        <f t="shared" si="28"/>
        <v>135.47948009470903</v>
      </c>
      <c r="Q150" s="239">
        <f t="shared" si="29"/>
        <v>0</v>
      </c>
      <c r="R150" s="239">
        <f t="shared" si="34"/>
        <v>2.1447221186123794E-3</v>
      </c>
      <c r="T150" s="239">
        <f>MAX($H$4:H150)</f>
        <v>135.47948009470903</v>
      </c>
      <c r="U150" s="239">
        <f>MAX($K$4:K150)</f>
        <v>135.47948009470903</v>
      </c>
      <c r="V150" s="239">
        <f>MAX($K$4:L150)</f>
        <v>135.47948009470903</v>
      </c>
      <c r="W150" s="239">
        <f t="shared" si="35"/>
        <v>0</v>
      </c>
      <c r="X150" s="239">
        <f t="shared" si="36"/>
        <v>0</v>
      </c>
      <c r="Y150" s="239">
        <f t="shared" si="37"/>
        <v>0</v>
      </c>
    </row>
    <row r="151" spans="1:25">
      <c r="A151" s="147">
        <v>35636</v>
      </c>
      <c r="B151" s="243">
        <v>-1.3891473130465126E-3</v>
      </c>
      <c r="C151" s="243">
        <v>3.9318479685452878E-3</v>
      </c>
      <c r="D151" s="243">
        <v>3.0712120080063077E-3</v>
      </c>
      <c r="E151" s="243">
        <v>7.2689170684678839E-3</v>
      </c>
      <c r="F151" s="243">
        <v>1.2744112950322517E-3</v>
      </c>
      <c r="H151" s="239">
        <f t="shared" si="30"/>
        <v>136.01216481329899</v>
      </c>
      <c r="I151" s="239"/>
      <c r="J151" s="239">
        <f t="shared" si="31"/>
        <v>90</v>
      </c>
      <c r="K151" s="239">
        <f t="shared" si="26"/>
        <v>136.01216481329899</v>
      </c>
      <c r="L151" s="239" t="b">
        <f t="shared" si="27"/>
        <v>0</v>
      </c>
      <c r="M151" s="239">
        <f t="shared" si="32"/>
        <v>3.9318479685453538E-3</v>
      </c>
      <c r="O151" s="239">
        <f t="shared" si="33"/>
        <v>90</v>
      </c>
      <c r="P151" s="239">
        <f t="shared" si="28"/>
        <v>136.01216481329899</v>
      </c>
      <c r="Q151" s="239">
        <f t="shared" si="29"/>
        <v>0</v>
      </c>
      <c r="R151" s="239">
        <f t="shared" si="34"/>
        <v>3.9318479685453538E-3</v>
      </c>
      <c r="T151" s="239">
        <f>MAX($H$4:H151)</f>
        <v>136.01216481329899</v>
      </c>
      <c r="U151" s="239">
        <f>MAX($K$4:K151)</f>
        <v>136.01216481329899</v>
      </c>
      <c r="V151" s="239">
        <f>MAX($K$4:L151)</f>
        <v>136.01216481329899</v>
      </c>
      <c r="W151" s="239">
        <f t="shared" si="35"/>
        <v>0</v>
      </c>
      <c r="X151" s="239">
        <f t="shared" si="36"/>
        <v>0</v>
      </c>
      <c r="Y151" s="239">
        <f t="shared" si="37"/>
        <v>0</v>
      </c>
    </row>
    <row r="152" spans="1:25">
      <c r="A152" s="147">
        <v>35639</v>
      </c>
      <c r="B152" s="243">
        <v>-2.6662361447824523E-3</v>
      </c>
      <c r="C152" s="243">
        <v>4.2305161229669874E-3</v>
      </c>
      <c r="D152" s="243">
        <v>6.0399404763418207E-3</v>
      </c>
      <c r="E152" s="243">
        <v>1.0830277342738448E-2</v>
      </c>
      <c r="F152" s="243">
        <v>-3.4971760632346305E-3</v>
      </c>
      <c r="H152" s="239">
        <f t="shared" si="30"/>
        <v>136.58756646946131</v>
      </c>
      <c r="I152" s="239"/>
      <c r="J152" s="239">
        <f t="shared" si="31"/>
        <v>90</v>
      </c>
      <c r="K152" s="239">
        <f t="shared" si="26"/>
        <v>136.58756646946131</v>
      </c>
      <c r="L152" s="239" t="b">
        <f t="shared" si="27"/>
        <v>0</v>
      </c>
      <c r="M152" s="239">
        <f t="shared" si="32"/>
        <v>4.2305161229670507E-3</v>
      </c>
      <c r="O152" s="239">
        <f t="shared" si="33"/>
        <v>90</v>
      </c>
      <c r="P152" s="239">
        <f t="shared" si="28"/>
        <v>136.58756646946131</v>
      </c>
      <c r="Q152" s="239">
        <f t="shared" si="29"/>
        <v>0</v>
      </c>
      <c r="R152" s="239">
        <f t="shared" si="34"/>
        <v>4.2305161229670507E-3</v>
      </c>
      <c r="T152" s="239">
        <f>MAX($H$4:H152)</f>
        <v>136.58756646946131</v>
      </c>
      <c r="U152" s="239">
        <f>MAX($K$4:K152)</f>
        <v>136.58756646946131</v>
      </c>
      <c r="V152" s="239">
        <f>MAX($K$4:L152)</f>
        <v>136.58756646946131</v>
      </c>
      <c r="W152" s="239">
        <f t="shared" si="35"/>
        <v>0</v>
      </c>
      <c r="X152" s="239">
        <f t="shared" si="36"/>
        <v>0</v>
      </c>
      <c r="Y152" s="239">
        <f t="shared" si="37"/>
        <v>0</v>
      </c>
    </row>
    <row r="153" spans="1:25">
      <c r="A153" s="147">
        <v>35640</v>
      </c>
      <c r="B153" s="243">
        <v>6.1736290716787323E-3</v>
      </c>
      <c r="C153" s="243">
        <v>-8.2051282051280872E-3</v>
      </c>
      <c r="D153" s="243">
        <v>-8.3750142742948785E-3</v>
      </c>
      <c r="E153" s="243">
        <v>-2.758630179208077E-3</v>
      </c>
      <c r="F153" s="243">
        <v>-7.0224030018581907E-3</v>
      </c>
      <c r="H153" s="239">
        <f t="shared" si="30"/>
        <v>135.46684797535292</v>
      </c>
      <c r="I153" s="239"/>
      <c r="J153" s="239">
        <f t="shared" si="31"/>
        <v>90</v>
      </c>
      <c r="K153" s="239">
        <f t="shared" si="26"/>
        <v>135.46684797535292</v>
      </c>
      <c r="L153" s="239" t="b">
        <f t="shared" si="27"/>
        <v>0</v>
      </c>
      <c r="M153" s="239">
        <f t="shared" si="32"/>
        <v>-8.2051282051281149E-3</v>
      </c>
      <c r="O153" s="239">
        <f t="shared" si="33"/>
        <v>90</v>
      </c>
      <c r="P153" s="239">
        <f t="shared" si="28"/>
        <v>135.46684797535292</v>
      </c>
      <c r="Q153" s="239">
        <f t="shared" si="29"/>
        <v>0</v>
      </c>
      <c r="R153" s="239">
        <f t="shared" si="34"/>
        <v>-8.2051282051281149E-3</v>
      </c>
      <c r="T153" s="239">
        <f>MAX($H$4:H153)</f>
        <v>136.58756646946131</v>
      </c>
      <c r="U153" s="239">
        <f>MAX($K$4:K153)</f>
        <v>136.58756646946131</v>
      </c>
      <c r="V153" s="239">
        <f>MAX($K$4:L153)</f>
        <v>136.58756646946131</v>
      </c>
      <c r="W153" s="239">
        <f t="shared" si="35"/>
        <v>-8.2051282051281149E-3</v>
      </c>
      <c r="X153" s="239">
        <f t="shared" si="36"/>
        <v>-8.2051282051281149E-3</v>
      </c>
      <c r="Y153" s="239">
        <f t="shared" si="37"/>
        <v>-8.2051282051281149E-3</v>
      </c>
    </row>
    <row r="154" spans="1:25">
      <c r="A154" s="147">
        <v>35641</v>
      </c>
      <c r="B154" s="243">
        <v>1.1607917606256013E-2</v>
      </c>
      <c r="C154" s="243">
        <v>4.5897339827649652E-3</v>
      </c>
      <c r="D154" s="243">
        <v>-3.7574652802407904E-3</v>
      </c>
      <c r="E154" s="243">
        <v>4.2680422282739272E-3</v>
      </c>
      <c r="F154" s="243">
        <v>7.4671781265176485E-3</v>
      </c>
      <c r="H154" s="239">
        <f t="shared" si="30"/>
        <v>136.08860477104346</v>
      </c>
      <c r="I154" s="239"/>
      <c r="J154" s="239">
        <f t="shared" si="31"/>
        <v>90</v>
      </c>
      <c r="K154" s="239">
        <f t="shared" si="26"/>
        <v>136.08860477104346</v>
      </c>
      <c r="L154" s="239" t="b">
        <f t="shared" si="27"/>
        <v>0</v>
      </c>
      <c r="M154" s="239">
        <f t="shared" si="32"/>
        <v>4.5897339827650502E-3</v>
      </c>
      <c r="O154" s="239">
        <f t="shared" si="33"/>
        <v>90</v>
      </c>
      <c r="P154" s="239">
        <f t="shared" si="28"/>
        <v>136.08860477104346</v>
      </c>
      <c r="Q154" s="239">
        <f t="shared" si="29"/>
        <v>0</v>
      </c>
      <c r="R154" s="239">
        <f t="shared" si="34"/>
        <v>4.5897339827650502E-3</v>
      </c>
      <c r="T154" s="239">
        <f>MAX($H$4:H154)</f>
        <v>136.58756646946131</v>
      </c>
      <c r="U154" s="239">
        <f>MAX($K$4:K154)</f>
        <v>136.58756646946131</v>
      </c>
      <c r="V154" s="239">
        <f>MAX($K$4:L154)</f>
        <v>136.58756646946131</v>
      </c>
      <c r="W154" s="239">
        <f t="shared" si="35"/>
        <v>-3.653053578119085E-3</v>
      </c>
      <c r="X154" s="239">
        <f t="shared" si="36"/>
        <v>-3.653053578119085E-3</v>
      </c>
      <c r="Y154" s="239">
        <f t="shared" si="37"/>
        <v>-3.653053578119085E-3</v>
      </c>
    </row>
    <row r="155" spans="1:25">
      <c r="A155" s="147">
        <v>35642</v>
      </c>
      <c r="B155" s="243">
        <v>2.1227658423981222E-3</v>
      </c>
      <c r="C155" s="243">
        <v>4.656830773714038E-2</v>
      </c>
      <c r="D155" s="243">
        <v>4.5548930964873779E-3</v>
      </c>
      <c r="E155" s="243">
        <v>-1.3661646863196708E-3</v>
      </c>
      <c r="F155" s="243">
        <v>3.6326529470489533E-3</v>
      </c>
      <c r="H155" s="239">
        <f t="shared" si="30"/>
        <v>142.42602079753948</v>
      </c>
      <c r="I155" s="239"/>
      <c r="J155" s="239">
        <f t="shared" si="31"/>
        <v>90</v>
      </c>
      <c r="K155" s="239">
        <f t="shared" si="26"/>
        <v>142.42602079753948</v>
      </c>
      <c r="L155" s="239" t="b">
        <f t="shared" si="27"/>
        <v>0</v>
      </c>
      <c r="M155" s="239">
        <f t="shared" si="32"/>
        <v>4.6568307737140324E-2</v>
      </c>
      <c r="O155" s="239">
        <f t="shared" si="33"/>
        <v>90</v>
      </c>
      <c r="P155" s="239">
        <f t="shared" si="28"/>
        <v>142.42602079753948</v>
      </c>
      <c r="Q155" s="239">
        <f t="shared" si="29"/>
        <v>0</v>
      </c>
      <c r="R155" s="239">
        <f t="shared" si="34"/>
        <v>4.6568307737140324E-2</v>
      </c>
      <c r="T155" s="239">
        <f>MAX($H$4:H155)</f>
        <v>142.42602079753948</v>
      </c>
      <c r="U155" s="239">
        <f>MAX($K$4:K155)</f>
        <v>142.42602079753948</v>
      </c>
      <c r="V155" s="239">
        <f>MAX($K$4:L155)</f>
        <v>142.42602079753948</v>
      </c>
      <c r="W155" s="239">
        <f t="shared" si="35"/>
        <v>0</v>
      </c>
      <c r="X155" s="239">
        <f t="shared" si="36"/>
        <v>0</v>
      </c>
      <c r="Y155" s="239">
        <f t="shared" si="37"/>
        <v>0</v>
      </c>
    </row>
    <row r="156" spans="1:25">
      <c r="A156" s="147">
        <v>35643</v>
      </c>
      <c r="B156" s="243">
        <v>-6.3241082039615648E-3</v>
      </c>
      <c r="C156" s="243">
        <v>1.0790345480359731E-2</v>
      </c>
      <c r="D156" s="243">
        <v>-2.5038110449128181E-3</v>
      </c>
      <c r="E156" s="243">
        <v>-1.706777368699175E-3</v>
      </c>
      <c r="F156" s="243">
        <v>4.2308623673865675E-3</v>
      </c>
      <c r="H156" s="239">
        <f t="shared" si="30"/>
        <v>143.96284676733782</v>
      </c>
      <c r="I156" s="239"/>
      <c r="J156" s="239">
        <f t="shared" si="31"/>
        <v>90</v>
      </c>
      <c r="K156" s="239">
        <f t="shared" si="26"/>
        <v>143.96284676733782</v>
      </c>
      <c r="L156" s="239" t="b">
        <f t="shared" si="27"/>
        <v>0</v>
      </c>
      <c r="M156" s="239">
        <f t="shared" si="32"/>
        <v>1.0790345480359675E-2</v>
      </c>
      <c r="O156" s="239">
        <f t="shared" si="33"/>
        <v>90</v>
      </c>
      <c r="P156" s="239">
        <f t="shared" si="28"/>
        <v>143.96284676733782</v>
      </c>
      <c r="Q156" s="239">
        <f t="shared" si="29"/>
        <v>0</v>
      </c>
      <c r="R156" s="239">
        <f t="shared" si="34"/>
        <v>1.0790345480359675E-2</v>
      </c>
      <c r="T156" s="239">
        <f>MAX($H$4:H156)</f>
        <v>143.96284676733782</v>
      </c>
      <c r="U156" s="239">
        <f>MAX($K$4:K156)</f>
        <v>143.96284676733782</v>
      </c>
      <c r="V156" s="239">
        <f>MAX($K$4:L156)</f>
        <v>143.96284676733782</v>
      </c>
      <c r="W156" s="239">
        <f t="shared" si="35"/>
        <v>0</v>
      </c>
      <c r="X156" s="239">
        <f t="shared" si="36"/>
        <v>0</v>
      </c>
      <c r="Y156" s="239">
        <f t="shared" si="37"/>
        <v>0</v>
      </c>
    </row>
    <row r="157" spans="1:25">
      <c r="A157" s="147">
        <v>35646</v>
      </c>
      <c r="B157" s="243">
        <v>3.1591382511788613E-3</v>
      </c>
      <c r="C157" s="243">
        <v>4.6595663750474969E-3</v>
      </c>
      <c r="D157" s="243">
        <v>-4.0918235759546118E-3</v>
      </c>
      <c r="E157" s="243">
        <v>5.3844551274373487E-3</v>
      </c>
      <c r="F157" s="243">
        <v>-3.0850134171152011E-3</v>
      </c>
      <c r="H157" s="239">
        <f t="shared" si="30"/>
        <v>144.63365120739101</v>
      </c>
      <c r="I157" s="239"/>
      <c r="J157" s="239">
        <f t="shared" si="31"/>
        <v>90</v>
      </c>
      <c r="K157" s="239">
        <f t="shared" si="26"/>
        <v>144.63365120739101</v>
      </c>
      <c r="L157" s="239" t="b">
        <f t="shared" si="27"/>
        <v>0</v>
      </c>
      <c r="M157" s="239">
        <f t="shared" si="32"/>
        <v>4.6595663750474024E-3</v>
      </c>
      <c r="O157" s="239">
        <f t="shared" si="33"/>
        <v>90</v>
      </c>
      <c r="P157" s="239">
        <f t="shared" si="28"/>
        <v>144.63365120739101</v>
      </c>
      <c r="Q157" s="239">
        <f t="shared" si="29"/>
        <v>0</v>
      </c>
      <c r="R157" s="239">
        <f t="shared" si="34"/>
        <v>4.6595663750474024E-3</v>
      </c>
      <c r="T157" s="239">
        <f>MAX($H$4:H157)</f>
        <v>144.63365120739101</v>
      </c>
      <c r="U157" s="239">
        <f>MAX($K$4:K157)</f>
        <v>144.63365120739101</v>
      </c>
      <c r="V157" s="239">
        <f>MAX($K$4:L157)</f>
        <v>144.63365120739101</v>
      </c>
      <c r="W157" s="239">
        <f t="shared" si="35"/>
        <v>0</v>
      </c>
      <c r="X157" s="239">
        <f t="shared" si="36"/>
        <v>0</v>
      </c>
      <c r="Y157" s="239">
        <f t="shared" si="37"/>
        <v>0</v>
      </c>
    </row>
    <row r="158" spans="1:25">
      <c r="A158" s="147">
        <v>35647</v>
      </c>
      <c r="B158" s="243">
        <v>3.094380160889143E-3</v>
      </c>
      <c r="C158" s="243">
        <v>7.955525735646729E-3</v>
      </c>
      <c r="D158" s="243">
        <v>-4.7989202842068091E-3</v>
      </c>
      <c r="E158" s="243">
        <v>3.9221047991795377E-3</v>
      </c>
      <c r="F158" s="243">
        <v>3.6995209331416312E-3</v>
      </c>
      <c r="H158" s="239">
        <f t="shared" si="30"/>
        <v>145.78428794181195</v>
      </c>
      <c r="I158" s="239"/>
      <c r="J158" s="239">
        <f t="shared" si="31"/>
        <v>90</v>
      </c>
      <c r="K158" s="239">
        <f t="shared" si="26"/>
        <v>145.78428794181195</v>
      </c>
      <c r="L158" s="239" t="b">
        <f t="shared" si="27"/>
        <v>0</v>
      </c>
      <c r="M158" s="239">
        <f t="shared" si="32"/>
        <v>7.9555257356466631E-3</v>
      </c>
      <c r="O158" s="239">
        <f t="shared" si="33"/>
        <v>90</v>
      </c>
      <c r="P158" s="239">
        <f t="shared" si="28"/>
        <v>145.78428794181195</v>
      </c>
      <c r="Q158" s="239">
        <f t="shared" si="29"/>
        <v>0</v>
      </c>
      <c r="R158" s="239">
        <f t="shared" si="34"/>
        <v>7.9555257356466631E-3</v>
      </c>
      <c r="T158" s="239">
        <f>MAX($H$4:H158)</f>
        <v>145.78428794181195</v>
      </c>
      <c r="U158" s="239">
        <f>MAX($K$4:K158)</f>
        <v>145.78428794181195</v>
      </c>
      <c r="V158" s="239">
        <f>MAX($K$4:L158)</f>
        <v>145.78428794181195</v>
      </c>
      <c r="W158" s="239">
        <f t="shared" si="35"/>
        <v>0</v>
      </c>
      <c r="X158" s="239">
        <f t="shared" si="36"/>
        <v>0</v>
      </c>
      <c r="Y158" s="239">
        <f t="shared" si="37"/>
        <v>0</v>
      </c>
    </row>
    <row r="159" spans="1:25">
      <c r="A159" s="147">
        <v>35648</v>
      </c>
      <c r="B159" s="243">
        <v>7.8869351950578981E-3</v>
      </c>
      <c r="C159" s="243">
        <v>-2.1996939556236939E-3</v>
      </c>
      <c r="D159" s="243">
        <v>1.103208297572289E-2</v>
      </c>
      <c r="E159" s="243">
        <v>7.6056767947401127E-3</v>
      </c>
      <c r="F159" s="243">
        <v>-3.0659253721188051E-3</v>
      </c>
      <c r="H159" s="239">
        <f t="shared" si="30"/>
        <v>145.46360712480146</v>
      </c>
      <c r="I159" s="239"/>
      <c r="J159" s="239">
        <f t="shared" si="31"/>
        <v>90</v>
      </c>
      <c r="K159" s="239">
        <f t="shared" si="26"/>
        <v>145.46360712480146</v>
      </c>
      <c r="L159" s="239" t="b">
        <f t="shared" si="27"/>
        <v>0</v>
      </c>
      <c r="M159" s="239">
        <f t="shared" si="32"/>
        <v>-2.1996939556236245E-3</v>
      </c>
      <c r="O159" s="239">
        <f t="shared" si="33"/>
        <v>90</v>
      </c>
      <c r="P159" s="239">
        <f t="shared" si="28"/>
        <v>145.46360712480146</v>
      </c>
      <c r="Q159" s="239">
        <f t="shared" si="29"/>
        <v>0</v>
      </c>
      <c r="R159" s="239">
        <f t="shared" si="34"/>
        <v>-2.1996939556236245E-3</v>
      </c>
      <c r="T159" s="239">
        <f>MAX($H$4:H159)</f>
        <v>145.78428794181195</v>
      </c>
      <c r="U159" s="239">
        <f>MAX($K$4:K159)</f>
        <v>145.78428794181195</v>
      </c>
      <c r="V159" s="239">
        <f>MAX($K$4:L159)</f>
        <v>145.78428794181195</v>
      </c>
      <c r="W159" s="239">
        <f t="shared" si="35"/>
        <v>-2.1996939556236245E-3</v>
      </c>
      <c r="X159" s="239">
        <f t="shared" si="36"/>
        <v>-2.1996939556236245E-3</v>
      </c>
      <c r="Y159" s="239">
        <f t="shared" si="37"/>
        <v>-2.1996939556236245E-3</v>
      </c>
    </row>
    <row r="160" spans="1:25">
      <c r="A160" s="147">
        <v>35649</v>
      </c>
      <c r="B160" s="243">
        <v>-8.868683895983942E-3</v>
      </c>
      <c r="C160" s="243">
        <v>-9.5547487101077522E-4</v>
      </c>
      <c r="D160" s="243">
        <v>-6.1327807105021614E-3</v>
      </c>
      <c r="E160" s="243">
        <v>-9.7465080765939405E-3</v>
      </c>
      <c r="F160" s="243">
        <v>7.2440180812285426E-3</v>
      </c>
      <c r="H160" s="239">
        <f t="shared" si="30"/>
        <v>145.32462030354714</v>
      </c>
      <c r="I160" s="239"/>
      <c r="J160" s="239">
        <f t="shared" si="31"/>
        <v>90</v>
      </c>
      <c r="K160" s="239">
        <f t="shared" si="26"/>
        <v>145.32462030354714</v>
      </c>
      <c r="L160" s="239" t="b">
        <f t="shared" si="27"/>
        <v>0</v>
      </c>
      <c r="M160" s="239">
        <f t="shared" si="32"/>
        <v>-9.5547487101069856E-4</v>
      </c>
      <c r="O160" s="239">
        <f t="shared" si="33"/>
        <v>90</v>
      </c>
      <c r="P160" s="239">
        <f t="shared" si="28"/>
        <v>145.32462030354714</v>
      </c>
      <c r="Q160" s="239">
        <f t="shared" si="29"/>
        <v>0</v>
      </c>
      <c r="R160" s="239">
        <f t="shared" si="34"/>
        <v>-9.5547487101069856E-4</v>
      </c>
      <c r="T160" s="239">
        <f>MAX($H$4:H160)</f>
        <v>145.78428794181195</v>
      </c>
      <c r="U160" s="239">
        <f>MAX($K$4:K160)</f>
        <v>145.78428794181195</v>
      </c>
      <c r="V160" s="239">
        <f>MAX($K$4:L160)</f>
        <v>145.78428794181195</v>
      </c>
      <c r="W160" s="239">
        <f t="shared" si="35"/>
        <v>-3.1530670743358104E-3</v>
      </c>
      <c r="X160" s="239">
        <f t="shared" si="36"/>
        <v>-3.1530670743358104E-3</v>
      </c>
      <c r="Y160" s="239">
        <f t="shared" si="37"/>
        <v>-3.1530670743358104E-3</v>
      </c>
    </row>
    <row r="161" spans="1:25">
      <c r="A161" s="147">
        <v>35650</v>
      </c>
      <c r="B161" s="243">
        <v>-1.848577700587295E-2</v>
      </c>
      <c r="C161" s="243">
        <v>-1.1429111174081408E-2</v>
      </c>
      <c r="D161" s="243">
        <v>6.6385361848240176E-3</v>
      </c>
      <c r="E161" s="243">
        <v>-1.7148766276856686E-2</v>
      </c>
      <c r="F161" s="243">
        <v>-5.6174762862409855E-3</v>
      </c>
      <c r="H161" s="239">
        <f t="shared" si="30"/>
        <v>143.66368906176672</v>
      </c>
      <c r="I161" s="239"/>
      <c r="J161" s="239">
        <f t="shared" si="31"/>
        <v>90</v>
      </c>
      <c r="K161" s="239">
        <f t="shared" si="26"/>
        <v>143.66368906176672</v>
      </c>
      <c r="L161" s="239" t="b">
        <f t="shared" si="27"/>
        <v>0</v>
      </c>
      <c r="M161" s="239">
        <f t="shared" si="32"/>
        <v>-1.1429111174081472E-2</v>
      </c>
      <c r="O161" s="239">
        <f t="shared" si="33"/>
        <v>90</v>
      </c>
      <c r="P161" s="239">
        <f t="shared" si="28"/>
        <v>143.66368906176672</v>
      </c>
      <c r="Q161" s="239">
        <f t="shared" si="29"/>
        <v>0</v>
      </c>
      <c r="R161" s="239">
        <f t="shared" si="34"/>
        <v>-1.1429111174081472E-2</v>
      </c>
      <c r="T161" s="239">
        <f>MAX($H$4:H161)</f>
        <v>145.78428794181195</v>
      </c>
      <c r="U161" s="239">
        <f>MAX($K$4:K161)</f>
        <v>145.78428794181195</v>
      </c>
      <c r="V161" s="239">
        <f>MAX($K$4:L161)</f>
        <v>145.78428794181195</v>
      </c>
      <c r="W161" s="239">
        <f t="shared" si="35"/>
        <v>-1.4546141494285361E-2</v>
      </c>
      <c r="X161" s="239">
        <f t="shared" si="36"/>
        <v>-1.4546141494285361E-2</v>
      </c>
      <c r="Y161" s="239">
        <f t="shared" si="37"/>
        <v>-1.4546141494285361E-2</v>
      </c>
    </row>
    <row r="162" spans="1:25">
      <c r="A162" s="147">
        <v>35653</v>
      </c>
      <c r="B162" s="243">
        <v>3.0751234507617742E-3</v>
      </c>
      <c r="C162" s="243">
        <v>7.5621514320811656E-4</v>
      </c>
      <c r="D162" s="243">
        <v>-2.3453529418046792E-2</v>
      </c>
      <c r="E162" s="243">
        <v>-8.4345517267874204E-3</v>
      </c>
      <c r="F162" s="243">
        <v>1.208671721881327E-3</v>
      </c>
      <c r="H162" s="239">
        <f t="shared" si="30"/>
        <v>143.77232971896436</v>
      </c>
      <c r="I162" s="239"/>
      <c r="J162" s="239">
        <f t="shared" si="31"/>
        <v>90</v>
      </c>
      <c r="K162" s="239">
        <f t="shared" si="26"/>
        <v>143.77232971896436</v>
      </c>
      <c r="L162" s="239" t="b">
        <f t="shared" si="27"/>
        <v>0</v>
      </c>
      <c r="M162" s="239">
        <f t="shared" si="32"/>
        <v>7.5621514320804327E-4</v>
      </c>
      <c r="O162" s="239">
        <f t="shared" si="33"/>
        <v>90</v>
      </c>
      <c r="P162" s="239">
        <f t="shared" si="28"/>
        <v>143.77232971896436</v>
      </c>
      <c r="Q162" s="239">
        <f t="shared" si="29"/>
        <v>0</v>
      </c>
      <c r="R162" s="239">
        <f t="shared" si="34"/>
        <v>7.5621514320804327E-4</v>
      </c>
      <c r="T162" s="239">
        <f>MAX($H$4:H162)</f>
        <v>145.78428794181195</v>
      </c>
      <c r="U162" s="239">
        <f>MAX($K$4:K162)</f>
        <v>145.78428794181195</v>
      </c>
      <c r="V162" s="239">
        <f>MAX($K$4:L162)</f>
        <v>145.78428794181195</v>
      </c>
      <c r="W162" s="239">
        <f t="shared" si="35"/>
        <v>-1.3800926363550544E-2</v>
      </c>
      <c r="X162" s="239">
        <f t="shared" si="36"/>
        <v>-1.3800926363550544E-2</v>
      </c>
      <c r="Y162" s="239">
        <f t="shared" si="37"/>
        <v>-1.3800926363550544E-2</v>
      </c>
    </row>
    <row r="163" spans="1:25">
      <c r="A163" s="147">
        <v>35654</v>
      </c>
      <c r="B163" s="243">
        <v>-1.0127802593301483E-2</v>
      </c>
      <c r="C163" s="243">
        <v>4.3672268109751222E-3</v>
      </c>
      <c r="D163" s="243">
        <v>8.2047770822450961E-3</v>
      </c>
      <c r="E163" s="243">
        <v>-1.7714639095810503E-3</v>
      </c>
      <c r="F163" s="243">
        <v>5.1643254981412756E-3</v>
      </c>
      <c r="H163" s="239">
        <f t="shared" si="30"/>
        <v>144.40021609198936</v>
      </c>
      <c r="I163" s="239"/>
      <c r="J163" s="239">
        <f t="shared" si="31"/>
        <v>90</v>
      </c>
      <c r="K163" s="239">
        <f t="shared" si="26"/>
        <v>144.40021609198936</v>
      </c>
      <c r="L163" s="239" t="b">
        <f t="shared" si="27"/>
        <v>0</v>
      </c>
      <c r="M163" s="239">
        <f t="shared" si="32"/>
        <v>4.3672268109750537E-3</v>
      </c>
      <c r="O163" s="239">
        <f t="shared" si="33"/>
        <v>90</v>
      </c>
      <c r="P163" s="239">
        <f t="shared" si="28"/>
        <v>144.40021609198936</v>
      </c>
      <c r="Q163" s="239">
        <f t="shared" si="29"/>
        <v>0</v>
      </c>
      <c r="R163" s="239">
        <f t="shared" si="34"/>
        <v>4.3672268109750537E-3</v>
      </c>
      <c r="T163" s="239">
        <f>MAX($H$4:H163)</f>
        <v>145.78428794181195</v>
      </c>
      <c r="U163" s="239">
        <f>MAX($K$4:K163)</f>
        <v>145.78428794181195</v>
      </c>
      <c r="V163" s="239">
        <f>MAX($K$4:L163)</f>
        <v>145.78428794181195</v>
      </c>
      <c r="W163" s="239">
        <f t="shared" si="35"/>
        <v>-9.4939713282066809E-3</v>
      </c>
      <c r="X163" s="239">
        <f t="shared" si="36"/>
        <v>-9.4939713282066809E-3</v>
      </c>
      <c r="Y163" s="239">
        <f t="shared" si="37"/>
        <v>-9.4939713282066809E-3</v>
      </c>
    </row>
    <row r="164" spans="1:25">
      <c r="A164" s="147">
        <v>35655</v>
      </c>
      <c r="B164" s="243">
        <v>-3.0746122658427133E-3</v>
      </c>
      <c r="C164" s="243">
        <v>-1.487093153759822E-2</v>
      </c>
      <c r="D164" s="243">
        <v>-1.1470025662584149E-2</v>
      </c>
      <c r="E164" s="243">
        <v>-1.7836324670735371E-2</v>
      </c>
      <c r="F164" s="243">
        <v>-1.5135453952403233E-2</v>
      </c>
      <c r="H164" s="239">
        <f t="shared" si="30"/>
        <v>142.25285036447102</v>
      </c>
      <c r="I164" s="239"/>
      <c r="J164" s="239">
        <f t="shared" si="31"/>
        <v>90</v>
      </c>
      <c r="K164" s="239">
        <f t="shared" si="26"/>
        <v>142.25285036447102</v>
      </c>
      <c r="L164" s="239" t="b">
        <f t="shared" si="27"/>
        <v>0</v>
      </c>
      <c r="M164" s="239">
        <f t="shared" si="32"/>
        <v>-1.4870931537598121E-2</v>
      </c>
      <c r="O164" s="239">
        <f t="shared" si="33"/>
        <v>90</v>
      </c>
      <c r="P164" s="239">
        <f t="shared" si="28"/>
        <v>142.25285036447102</v>
      </c>
      <c r="Q164" s="239">
        <f t="shared" si="29"/>
        <v>0</v>
      </c>
      <c r="R164" s="239">
        <f t="shared" si="34"/>
        <v>-1.4870931537598121E-2</v>
      </c>
      <c r="T164" s="239">
        <f>MAX($H$4:H164)</f>
        <v>145.78428794181195</v>
      </c>
      <c r="U164" s="239">
        <f>MAX($K$4:K164)</f>
        <v>145.78428794181195</v>
      </c>
      <c r="V164" s="239">
        <f>MAX($K$4:L164)</f>
        <v>145.78428794181195</v>
      </c>
      <c r="W164" s="239">
        <f t="shared" si="35"/>
        <v>-2.422371866816312E-2</v>
      </c>
      <c r="X164" s="239">
        <f t="shared" si="36"/>
        <v>-2.422371866816312E-2</v>
      </c>
      <c r="Y164" s="239">
        <f t="shared" si="37"/>
        <v>-2.422371866816312E-2</v>
      </c>
    </row>
    <row r="165" spans="1:25">
      <c r="A165" s="147">
        <v>35656</v>
      </c>
      <c r="B165" s="243">
        <v>3.4937344944083737E-3</v>
      </c>
      <c r="C165" s="243">
        <v>6.9692974194761614E-3</v>
      </c>
      <c r="D165" s="243">
        <v>-1.1141717111846638E-3</v>
      </c>
      <c r="E165" s="243">
        <v>1.3736764509866273E-3</v>
      </c>
      <c r="F165" s="243">
        <v>3.7186365409933586E-3</v>
      </c>
      <c r="H165" s="239">
        <f t="shared" si="30"/>
        <v>143.24425278742925</v>
      </c>
      <c r="I165" s="239"/>
      <c r="J165" s="239">
        <f t="shared" si="31"/>
        <v>90</v>
      </c>
      <c r="K165" s="239">
        <f t="shared" si="26"/>
        <v>143.24425278742925</v>
      </c>
      <c r="L165" s="239" t="b">
        <f t="shared" si="27"/>
        <v>0</v>
      </c>
      <c r="M165" s="239">
        <f t="shared" si="32"/>
        <v>6.9692974194761233E-3</v>
      </c>
      <c r="O165" s="239">
        <f t="shared" si="33"/>
        <v>90</v>
      </c>
      <c r="P165" s="239">
        <f t="shared" si="28"/>
        <v>143.24425278742925</v>
      </c>
      <c r="Q165" s="239">
        <f t="shared" si="29"/>
        <v>0</v>
      </c>
      <c r="R165" s="239">
        <f t="shared" si="34"/>
        <v>6.9692974194761233E-3</v>
      </c>
      <c r="T165" s="239">
        <f>MAX($H$4:H165)</f>
        <v>145.78428794181195</v>
      </c>
      <c r="U165" s="239">
        <f>MAX($K$4:K165)</f>
        <v>145.78428794181195</v>
      </c>
      <c r="V165" s="239">
        <f>MAX($K$4:L165)</f>
        <v>145.78428794181195</v>
      </c>
      <c r="W165" s="239">
        <f t="shared" si="35"/>
        <v>-1.7423243548691143E-2</v>
      </c>
      <c r="X165" s="239">
        <f t="shared" si="36"/>
        <v>-1.7423243548691143E-2</v>
      </c>
      <c r="Y165" s="239">
        <f t="shared" si="37"/>
        <v>-1.7423243548691143E-2</v>
      </c>
    </row>
    <row r="166" spans="1:25">
      <c r="A166" s="147">
        <v>35657</v>
      </c>
      <c r="B166" s="243">
        <v>-2.2805998603310895E-2</v>
      </c>
      <c r="C166" s="243">
        <v>-1.475364201540319E-2</v>
      </c>
      <c r="D166" s="243">
        <v>-9.8471239142792211E-3</v>
      </c>
      <c r="E166" s="243">
        <v>-2.6994209019998605E-2</v>
      </c>
      <c r="F166" s="243">
        <v>-4.6092906398659261E-3</v>
      </c>
      <c r="H166" s="239">
        <f t="shared" si="30"/>
        <v>141.13087836103961</v>
      </c>
      <c r="I166" s="239"/>
      <c r="J166" s="239">
        <f t="shared" si="31"/>
        <v>90</v>
      </c>
      <c r="K166" s="239">
        <f t="shared" si="26"/>
        <v>141.13087836103961</v>
      </c>
      <c r="L166" s="239" t="b">
        <f t="shared" si="27"/>
        <v>0</v>
      </c>
      <c r="M166" s="239">
        <f t="shared" si="32"/>
        <v>-1.4753642015403112E-2</v>
      </c>
      <c r="O166" s="239">
        <f t="shared" si="33"/>
        <v>90</v>
      </c>
      <c r="P166" s="239">
        <f t="shared" si="28"/>
        <v>141.13087836103961</v>
      </c>
      <c r="Q166" s="239">
        <f t="shared" si="29"/>
        <v>0</v>
      </c>
      <c r="R166" s="239">
        <f t="shared" si="34"/>
        <v>-1.4753642015403112E-2</v>
      </c>
      <c r="T166" s="239">
        <f>MAX($H$4:H166)</f>
        <v>145.78428794181195</v>
      </c>
      <c r="U166" s="239">
        <f>MAX($K$4:K166)</f>
        <v>145.78428794181195</v>
      </c>
      <c r="V166" s="239">
        <f>MAX($K$4:L166)</f>
        <v>145.78428794181195</v>
      </c>
      <c r="W166" s="239">
        <f t="shared" si="35"/>
        <v>-3.1919829266029681E-2</v>
      </c>
      <c r="X166" s="239">
        <f t="shared" si="36"/>
        <v>-3.1919829266029681E-2</v>
      </c>
      <c r="Y166" s="239">
        <f t="shared" si="37"/>
        <v>-3.1919829266029681E-2</v>
      </c>
    </row>
    <row r="167" spans="1:25">
      <c r="A167" s="147">
        <v>35660</v>
      </c>
      <c r="B167" s="243">
        <v>1.0188715972455409E-2</v>
      </c>
      <c r="C167" s="243">
        <v>1.6730179384700783E-3</v>
      </c>
      <c r="D167" s="243">
        <v>-1.224280046842674E-2</v>
      </c>
      <c r="E167" s="243">
        <v>-1.4291027707663551E-2</v>
      </c>
      <c r="F167" s="243">
        <v>-8.847812647835851E-3</v>
      </c>
      <c r="H167" s="239">
        <f t="shared" si="30"/>
        <v>141.36699285220968</v>
      </c>
      <c r="I167" s="239"/>
      <c r="J167" s="239">
        <f t="shared" si="31"/>
        <v>90</v>
      </c>
      <c r="K167" s="239">
        <f t="shared" si="26"/>
        <v>141.36699285220968</v>
      </c>
      <c r="L167" s="239" t="b">
        <f t="shared" si="27"/>
        <v>0</v>
      </c>
      <c r="M167" s="239">
        <f t="shared" si="32"/>
        <v>1.6730179384701683E-3</v>
      </c>
      <c r="O167" s="239">
        <f t="shared" si="33"/>
        <v>90</v>
      </c>
      <c r="P167" s="239">
        <f t="shared" si="28"/>
        <v>141.36699285220968</v>
      </c>
      <c r="Q167" s="239">
        <f t="shared" si="29"/>
        <v>0</v>
      </c>
      <c r="R167" s="239">
        <f t="shared" si="34"/>
        <v>1.6730179384701683E-3</v>
      </c>
      <c r="T167" s="239">
        <f>MAX($H$4:H167)</f>
        <v>145.78428794181195</v>
      </c>
      <c r="U167" s="239">
        <f>MAX($K$4:K167)</f>
        <v>145.78428794181195</v>
      </c>
      <c r="V167" s="239">
        <f>MAX($K$4:L167)</f>
        <v>145.78428794181195</v>
      </c>
      <c r="W167" s="239">
        <f t="shared" si="35"/>
        <v>-3.0300213774514487E-2</v>
      </c>
      <c r="X167" s="239">
        <f t="shared" si="36"/>
        <v>-3.0300213774514487E-2</v>
      </c>
      <c r="Y167" s="239">
        <f t="shared" si="37"/>
        <v>-3.0300213774514487E-2</v>
      </c>
    </row>
    <row r="168" spans="1:25">
      <c r="A168" s="147">
        <v>35661</v>
      </c>
      <c r="B168" s="243">
        <v>1.3952217026067304E-2</v>
      </c>
      <c r="C168" s="243">
        <v>7.4913381402752499E-3</v>
      </c>
      <c r="D168" s="243">
        <v>-4.4423352834968011E-3</v>
      </c>
      <c r="E168" s="243">
        <v>6.7575639026264955E-3</v>
      </c>
      <c r="F168" s="243">
        <v>1.4115468889999372E-2</v>
      </c>
      <c r="H168" s="239">
        <f t="shared" si="30"/>
        <v>142.42602079753945</v>
      </c>
      <c r="I168" s="239"/>
      <c r="J168" s="239">
        <f t="shared" si="31"/>
        <v>90</v>
      </c>
      <c r="K168" s="239">
        <f t="shared" si="26"/>
        <v>142.42602079753945</v>
      </c>
      <c r="L168" s="239" t="b">
        <f t="shared" si="27"/>
        <v>0</v>
      </c>
      <c r="M168" s="239">
        <f t="shared" si="32"/>
        <v>7.4913381402752282E-3</v>
      </c>
      <c r="O168" s="239">
        <f t="shared" si="33"/>
        <v>90</v>
      </c>
      <c r="P168" s="239">
        <f t="shared" si="28"/>
        <v>142.42602079753945</v>
      </c>
      <c r="Q168" s="239">
        <f t="shared" si="29"/>
        <v>0</v>
      </c>
      <c r="R168" s="239">
        <f t="shared" si="34"/>
        <v>7.4913381402752282E-3</v>
      </c>
      <c r="T168" s="239">
        <f>MAX($H$4:H168)</f>
        <v>145.78428794181195</v>
      </c>
      <c r="U168" s="239">
        <f>MAX($K$4:K168)</f>
        <v>145.78428794181195</v>
      </c>
      <c r="V168" s="239">
        <f>MAX($K$4:L168)</f>
        <v>145.78428794181195</v>
      </c>
      <c r="W168" s="239">
        <f t="shared" si="35"/>
        <v>-2.3035864781346772E-2</v>
      </c>
      <c r="X168" s="239">
        <f t="shared" si="36"/>
        <v>-2.3035864781346772E-2</v>
      </c>
      <c r="Y168" s="239">
        <f t="shared" si="37"/>
        <v>-2.3035864781346772E-2</v>
      </c>
    </row>
    <row r="169" spans="1:25">
      <c r="A169" s="147">
        <v>35662</v>
      </c>
      <c r="B169" s="243">
        <v>1.4024471293126561E-2</v>
      </c>
      <c r="C169" s="243">
        <v>1.0312204351939469E-2</v>
      </c>
      <c r="D169" s="243">
        <v>2.2422739311479756E-2</v>
      </c>
      <c r="E169" s="243">
        <v>1.7327050199905658E-2</v>
      </c>
      <c r="F169" s="243">
        <v>8.0603301041435316E-3</v>
      </c>
      <c r="H169" s="239">
        <f t="shared" si="30"/>
        <v>143.89474702903726</v>
      </c>
      <c r="I169" s="239"/>
      <c r="J169" s="239">
        <f t="shared" si="31"/>
        <v>90</v>
      </c>
      <c r="K169" s="239">
        <f t="shared" si="26"/>
        <v>143.89474702903726</v>
      </c>
      <c r="L169" s="239" t="b">
        <f t="shared" si="27"/>
        <v>0</v>
      </c>
      <c r="M169" s="239">
        <f t="shared" si="32"/>
        <v>1.0312204351939495E-2</v>
      </c>
      <c r="O169" s="239">
        <f t="shared" si="33"/>
        <v>90</v>
      </c>
      <c r="P169" s="239">
        <f t="shared" si="28"/>
        <v>143.89474702903726</v>
      </c>
      <c r="Q169" s="239">
        <f t="shared" si="29"/>
        <v>0</v>
      </c>
      <c r="R169" s="239">
        <f t="shared" si="34"/>
        <v>1.0312204351939495E-2</v>
      </c>
      <c r="T169" s="239">
        <f>MAX($H$4:H169)</f>
        <v>145.78428794181195</v>
      </c>
      <c r="U169" s="239">
        <f>MAX($K$4:K169)</f>
        <v>145.78428794181195</v>
      </c>
      <c r="V169" s="239">
        <f>MAX($K$4:L169)</f>
        <v>145.78428794181195</v>
      </c>
      <c r="W169" s="239">
        <f t="shared" si="35"/>
        <v>-1.2961210974456171E-2</v>
      </c>
      <c r="X169" s="239">
        <f t="shared" si="36"/>
        <v>-1.2961210974456171E-2</v>
      </c>
      <c r="Y169" s="239">
        <f t="shared" si="37"/>
        <v>-1.2961210974456171E-2</v>
      </c>
    </row>
    <row r="170" spans="1:25">
      <c r="A170" s="147">
        <v>35663</v>
      </c>
      <c r="B170" s="243">
        <v>-1.3441996579223958E-2</v>
      </c>
      <c r="C170" s="243">
        <v>-7.5117370892018309E-3</v>
      </c>
      <c r="D170" s="243">
        <v>-5.5524099370090063E-3</v>
      </c>
      <c r="E170" s="243">
        <v>-4.0710455741301832E-3</v>
      </c>
      <c r="F170" s="243">
        <v>-4.9522466711530155E-3</v>
      </c>
      <c r="H170" s="239">
        <f t="shared" si="30"/>
        <v>142.81384752083792</v>
      </c>
      <c r="I170" s="239"/>
      <c r="J170" s="239">
        <f t="shared" si="31"/>
        <v>90</v>
      </c>
      <c r="K170" s="239">
        <f t="shared" si="26"/>
        <v>142.81384752083792</v>
      </c>
      <c r="L170" s="239" t="b">
        <f t="shared" si="27"/>
        <v>0</v>
      </c>
      <c r="M170" s="239">
        <f t="shared" si="32"/>
        <v>-7.5117370892018526E-3</v>
      </c>
      <c r="O170" s="239">
        <f t="shared" si="33"/>
        <v>90</v>
      </c>
      <c r="P170" s="239">
        <f t="shared" si="28"/>
        <v>142.81384752083792</v>
      </c>
      <c r="Q170" s="239">
        <f t="shared" si="29"/>
        <v>0</v>
      </c>
      <c r="R170" s="239">
        <f t="shared" si="34"/>
        <v>-7.5117370892018526E-3</v>
      </c>
      <c r="T170" s="239">
        <f>MAX($H$4:H170)</f>
        <v>145.78428794181195</v>
      </c>
      <c r="U170" s="239">
        <f>MAX($K$4:K170)</f>
        <v>145.78428794181195</v>
      </c>
      <c r="V170" s="239">
        <f>MAX($K$4:L170)</f>
        <v>145.78428794181195</v>
      </c>
      <c r="W170" s="239">
        <f t="shared" si="35"/>
        <v>-2.0375586854460233E-2</v>
      </c>
      <c r="X170" s="239">
        <f t="shared" si="36"/>
        <v>-2.0375586854460233E-2</v>
      </c>
      <c r="Y170" s="239">
        <f t="shared" si="37"/>
        <v>-2.0375586854460233E-2</v>
      </c>
    </row>
    <row r="171" spans="1:25">
      <c r="A171" s="147">
        <v>35664</v>
      </c>
      <c r="B171" s="243">
        <v>-2.4241809784769641E-3</v>
      </c>
      <c r="C171" s="243">
        <v>-1.3614893025840402E-2</v>
      </c>
      <c r="D171" s="243">
        <v>-3.2960973845054142E-2</v>
      </c>
      <c r="E171" s="243">
        <v>-2.4343593435783073E-2</v>
      </c>
      <c r="F171" s="243">
        <v>-1.5701671320313859E-2</v>
      </c>
      <c r="H171" s="239">
        <f t="shared" si="30"/>
        <v>140.86945226423305</v>
      </c>
      <c r="I171" s="239"/>
      <c r="J171" s="239">
        <f t="shared" si="31"/>
        <v>90</v>
      </c>
      <c r="K171" s="239">
        <f t="shared" si="26"/>
        <v>140.86945226423305</v>
      </c>
      <c r="L171" s="239" t="b">
        <f t="shared" si="27"/>
        <v>0</v>
      </c>
      <c r="M171" s="239">
        <f t="shared" si="32"/>
        <v>-1.3614893025840312E-2</v>
      </c>
      <c r="O171" s="239">
        <f t="shared" si="33"/>
        <v>90</v>
      </c>
      <c r="P171" s="239">
        <f t="shared" si="28"/>
        <v>140.86945226423305</v>
      </c>
      <c r="Q171" s="239">
        <f t="shared" si="29"/>
        <v>0</v>
      </c>
      <c r="R171" s="239">
        <f t="shared" si="34"/>
        <v>-1.3614893025840312E-2</v>
      </c>
      <c r="T171" s="239">
        <f>MAX($H$4:H171)</f>
        <v>145.78428794181195</v>
      </c>
      <c r="U171" s="239">
        <f>MAX($K$4:K171)</f>
        <v>145.78428794181195</v>
      </c>
      <c r="V171" s="239">
        <f>MAX($K$4:L171)</f>
        <v>145.78428794181195</v>
      </c>
      <c r="W171" s="239">
        <f t="shared" si="35"/>
        <v>-3.3713068444938349E-2</v>
      </c>
      <c r="X171" s="239">
        <f t="shared" si="36"/>
        <v>-3.3713068444938349E-2</v>
      </c>
      <c r="Y171" s="239">
        <f t="shared" si="37"/>
        <v>-3.3713068444938349E-2</v>
      </c>
    </row>
    <row r="172" spans="1:25">
      <c r="A172" s="147">
        <v>35667</v>
      </c>
      <c r="B172" s="243">
        <v>-2.3000900779462929E-3</v>
      </c>
      <c r="C172" s="243">
        <v>0</v>
      </c>
      <c r="D172" s="243">
        <v>-8.8608751256051832E-3</v>
      </c>
      <c r="E172" s="243">
        <v>-5.7572733553389321E-3</v>
      </c>
      <c r="F172" s="243">
        <v>-3.9681637241151257E-4</v>
      </c>
      <c r="H172" s="239">
        <f t="shared" si="30"/>
        <v>140.86945226423305</v>
      </c>
      <c r="I172" s="239"/>
      <c r="J172" s="239">
        <f t="shared" si="31"/>
        <v>90</v>
      </c>
      <c r="K172" s="239">
        <f t="shared" si="26"/>
        <v>140.86945226423305</v>
      </c>
      <c r="L172" s="239" t="b">
        <f t="shared" si="27"/>
        <v>0</v>
      </c>
      <c r="M172" s="239">
        <f t="shared" si="32"/>
        <v>0</v>
      </c>
      <c r="O172" s="239">
        <f t="shared" si="33"/>
        <v>90</v>
      </c>
      <c r="P172" s="239">
        <f t="shared" si="28"/>
        <v>140.86945226423305</v>
      </c>
      <c r="Q172" s="239">
        <f t="shared" si="29"/>
        <v>0</v>
      </c>
      <c r="R172" s="239">
        <f t="shared" si="34"/>
        <v>0</v>
      </c>
      <c r="T172" s="239">
        <f>MAX($H$4:H172)</f>
        <v>145.78428794181195</v>
      </c>
      <c r="U172" s="239">
        <f>MAX($K$4:K172)</f>
        <v>145.78428794181195</v>
      </c>
      <c r="V172" s="239">
        <f>MAX($K$4:L172)</f>
        <v>145.78428794181195</v>
      </c>
      <c r="W172" s="239">
        <f t="shared" si="35"/>
        <v>-3.3713068444938349E-2</v>
      </c>
      <c r="X172" s="239">
        <f t="shared" si="36"/>
        <v>-3.3713068444938349E-2</v>
      </c>
      <c r="Y172" s="239">
        <f t="shared" si="37"/>
        <v>-3.3713068444938349E-2</v>
      </c>
    </row>
    <row r="173" spans="1:25">
      <c r="A173" s="147">
        <v>35668</v>
      </c>
      <c r="B173" s="243">
        <v>-7.2228489077800218E-3</v>
      </c>
      <c r="C173" s="243">
        <v>-8.8129991737814217E-3</v>
      </c>
      <c r="D173" s="243">
        <v>-4.2453171423241232E-3</v>
      </c>
      <c r="E173" s="243">
        <v>-1.0860115624684918E-2</v>
      </c>
      <c r="F173" s="243">
        <v>-1.0422796642290511E-2</v>
      </c>
      <c r="H173" s="239">
        <f t="shared" si="30"/>
        <v>139.62796989781731</v>
      </c>
      <c r="I173" s="239"/>
      <c r="J173" s="239">
        <f t="shared" si="31"/>
        <v>90</v>
      </c>
      <c r="K173" s="239">
        <f t="shared" si="26"/>
        <v>139.62796989781731</v>
      </c>
      <c r="L173" s="239" t="b">
        <f t="shared" si="27"/>
        <v>0</v>
      </c>
      <c r="M173" s="239">
        <f t="shared" si="32"/>
        <v>-8.8129991737814998E-3</v>
      </c>
      <c r="O173" s="239">
        <f t="shared" si="33"/>
        <v>90</v>
      </c>
      <c r="P173" s="239">
        <f t="shared" si="28"/>
        <v>139.62796989781731</v>
      </c>
      <c r="Q173" s="239">
        <f t="shared" si="29"/>
        <v>0</v>
      </c>
      <c r="R173" s="239">
        <f t="shared" si="34"/>
        <v>-8.8129991737814998E-3</v>
      </c>
      <c r="T173" s="239">
        <f>MAX($H$4:H173)</f>
        <v>145.78428794181195</v>
      </c>
      <c r="U173" s="239">
        <f>MAX($K$4:K173)</f>
        <v>145.78428794181195</v>
      </c>
      <c r="V173" s="239">
        <f>MAX($K$4:L173)</f>
        <v>145.78428794181195</v>
      </c>
      <c r="W173" s="239">
        <f t="shared" si="35"/>
        <v>-4.2228954374368965E-2</v>
      </c>
      <c r="X173" s="239">
        <f t="shared" si="36"/>
        <v>-4.2228954374368965E-2</v>
      </c>
      <c r="Y173" s="239">
        <f t="shared" si="37"/>
        <v>-4.2228954374368965E-2</v>
      </c>
    </row>
    <row r="174" spans="1:25">
      <c r="A174" s="147">
        <v>35669</v>
      </c>
      <c r="B174" s="243">
        <v>1.5077873544595555E-3</v>
      </c>
      <c r="C174" s="243">
        <v>5.4458187188481944E-3</v>
      </c>
      <c r="D174" s="243">
        <v>-1.0327689079401736E-2</v>
      </c>
      <c r="E174" s="243">
        <v>1.945301371613084E-3</v>
      </c>
      <c r="F174" s="243">
        <v>2.5542740464137292E-3</v>
      </c>
      <c r="H174" s="239">
        <f t="shared" si="30"/>
        <v>140.38835850996162</v>
      </c>
      <c r="I174" s="239"/>
      <c r="J174" s="239">
        <f t="shared" si="31"/>
        <v>90</v>
      </c>
      <c r="K174" s="239">
        <f t="shared" si="26"/>
        <v>140.38835850996162</v>
      </c>
      <c r="L174" s="239" t="b">
        <f t="shared" si="27"/>
        <v>0</v>
      </c>
      <c r="M174" s="239">
        <f t="shared" si="32"/>
        <v>5.4458187188482325E-3</v>
      </c>
      <c r="O174" s="239">
        <f t="shared" si="33"/>
        <v>90</v>
      </c>
      <c r="P174" s="239">
        <f t="shared" si="28"/>
        <v>140.38835850996162</v>
      </c>
      <c r="Q174" s="239">
        <f t="shared" si="29"/>
        <v>0</v>
      </c>
      <c r="R174" s="239">
        <f t="shared" si="34"/>
        <v>5.4458187188482325E-3</v>
      </c>
      <c r="T174" s="239">
        <f>MAX($H$4:H174)</f>
        <v>145.78428794181195</v>
      </c>
      <c r="U174" s="239">
        <f>MAX($K$4:K174)</f>
        <v>145.78428794181195</v>
      </c>
      <c r="V174" s="239">
        <f>MAX($K$4:L174)</f>
        <v>145.78428794181195</v>
      </c>
      <c r="W174" s="239">
        <f t="shared" si="35"/>
        <v>-3.7013106885730063E-2</v>
      </c>
      <c r="X174" s="239">
        <f t="shared" si="36"/>
        <v>-3.7013106885730063E-2</v>
      </c>
      <c r="Y174" s="239">
        <f t="shared" si="37"/>
        <v>-3.7013106885730063E-2</v>
      </c>
    </row>
    <row r="175" spans="1:25">
      <c r="A175" s="147">
        <v>35670</v>
      </c>
      <c r="B175" s="243">
        <v>-9.5399760152535817E-3</v>
      </c>
      <c r="C175" s="243">
        <v>-7.5119091242212832E-3</v>
      </c>
      <c r="D175" s="243">
        <v>-1.9722593064532834E-2</v>
      </c>
      <c r="E175" s="243">
        <v>-3.4596753280416892E-2</v>
      </c>
      <c r="F175" s="243">
        <v>-8.7825422858536228E-3</v>
      </c>
      <c r="H175" s="239">
        <f t="shared" si="30"/>
        <v>139.3337739187362</v>
      </c>
      <c r="I175" s="239"/>
      <c r="J175" s="239">
        <f t="shared" si="31"/>
        <v>90</v>
      </c>
      <c r="K175" s="239">
        <f t="shared" si="26"/>
        <v>139.3337739187362</v>
      </c>
      <c r="L175" s="239" t="b">
        <f t="shared" si="27"/>
        <v>0</v>
      </c>
      <c r="M175" s="239">
        <f t="shared" si="32"/>
        <v>-7.5119091242212225E-3</v>
      </c>
      <c r="O175" s="239">
        <f t="shared" si="33"/>
        <v>90</v>
      </c>
      <c r="P175" s="239">
        <f t="shared" si="28"/>
        <v>139.3337739187362</v>
      </c>
      <c r="Q175" s="239">
        <f t="shared" si="29"/>
        <v>0</v>
      </c>
      <c r="R175" s="239">
        <f t="shared" si="34"/>
        <v>-7.5119091242212225E-3</v>
      </c>
      <c r="T175" s="239">
        <f>MAX($H$4:H175)</f>
        <v>145.78428794181195</v>
      </c>
      <c r="U175" s="239">
        <f>MAX($K$4:K175)</f>
        <v>145.78428794181195</v>
      </c>
      <c r="V175" s="239">
        <f>MAX($K$4:L175)</f>
        <v>145.78428794181195</v>
      </c>
      <c r="W175" s="239">
        <f t="shared" si="35"/>
        <v>-4.4246976914620595E-2</v>
      </c>
      <c r="X175" s="239">
        <f t="shared" si="36"/>
        <v>-4.4246976914620595E-2</v>
      </c>
      <c r="Y175" s="239">
        <f t="shared" si="37"/>
        <v>-4.4246976914620595E-2</v>
      </c>
    </row>
    <row r="176" spans="1:25">
      <c r="A176" s="147">
        <v>35671</v>
      </c>
      <c r="B176" s="243">
        <v>-3.061813351335485E-3</v>
      </c>
      <c r="C176" s="243">
        <v>-5.4625955004543925E-2</v>
      </c>
      <c r="D176" s="243">
        <v>-2.0422990508785932E-2</v>
      </c>
      <c r="E176" s="243">
        <v>-2.1164916723500737E-2</v>
      </c>
      <c r="F176" s="243">
        <v>-1.659489608106024E-3</v>
      </c>
      <c r="H176" s="239">
        <f t="shared" si="30"/>
        <v>131.72253345403803</v>
      </c>
      <c r="I176" s="239"/>
      <c r="J176" s="239">
        <f t="shared" si="31"/>
        <v>90</v>
      </c>
      <c r="K176" s="239">
        <f t="shared" si="26"/>
        <v>131.72253345403803</v>
      </c>
      <c r="L176" s="239" t="b">
        <f t="shared" si="27"/>
        <v>0</v>
      </c>
      <c r="M176" s="239">
        <f t="shared" si="32"/>
        <v>-5.4625955004543855E-2</v>
      </c>
      <c r="O176" s="239">
        <f t="shared" si="33"/>
        <v>90</v>
      </c>
      <c r="P176" s="239">
        <f t="shared" si="28"/>
        <v>131.72253345403803</v>
      </c>
      <c r="Q176" s="239">
        <f t="shared" si="29"/>
        <v>0</v>
      </c>
      <c r="R176" s="239">
        <f t="shared" si="34"/>
        <v>-5.4625955004543855E-2</v>
      </c>
      <c r="T176" s="239">
        <f>MAX($H$4:H176)</f>
        <v>145.78428794181195</v>
      </c>
      <c r="U176" s="239">
        <f>MAX($K$4:K176)</f>
        <v>145.78428794181195</v>
      </c>
      <c r="V176" s="239">
        <f>MAX($K$4:L176)</f>
        <v>145.78428794181195</v>
      </c>
      <c r="W176" s="239">
        <f t="shared" si="35"/>
        <v>-9.6455898549139302E-2</v>
      </c>
      <c r="X176" s="239">
        <f t="shared" si="36"/>
        <v>-9.6455898549139302E-2</v>
      </c>
      <c r="Y176" s="239">
        <f t="shared" si="37"/>
        <v>-9.6455898549139302E-2</v>
      </c>
    </row>
    <row r="177" spans="1:25">
      <c r="A177" s="147">
        <v>35674</v>
      </c>
      <c r="B177" s="243">
        <v>0</v>
      </c>
      <c r="C177" s="243">
        <v>4.9847687621158432E-3</v>
      </c>
      <c r="D177" s="243">
        <v>-2.1904131165161878E-2</v>
      </c>
      <c r="E177" s="243">
        <v>-1.288655714792919E-2</v>
      </c>
      <c r="F177" s="243">
        <v>3.6494296840359208E-3</v>
      </c>
      <c r="H177" s="239">
        <f t="shared" si="30"/>
        <v>132.37913982406647</v>
      </c>
      <c r="I177" s="239"/>
      <c r="J177" s="239">
        <f t="shared" si="31"/>
        <v>90</v>
      </c>
      <c r="K177" s="239">
        <f t="shared" si="26"/>
        <v>132.37913982406647</v>
      </c>
      <c r="L177" s="239" t="b">
        <f t="shared" si="27"/>
        <v>0</v>
      </c>
      <c r="M177" s="239">
        <f t="shared" si="32"/>
        <v>4.9847687621157964E-3</v>
      </c>
      <c r="O177" s="239">
        <f t="shared" si="33"/>
        <v>90</v>
      </c>
      <c r="P177" s="239">
        <f t="shared" si="28"/>
        <v>132.37913982406647</v>
      </c>
      <c r="Q177" s="239">
        <f t="shared" si="29"/>
        <v>0</v>
      </c>
      <c r="R177" s="239">
        <f t="shared" si="34"/>
        <v>4.9847687621157964E-3</v>
      </c>
      <c r="T177" s="239">
        <f>MAX($H$4:H177)</f>
        <v>145.78428794181195</v>
      </c>
      <c r="U177" s="239">
        <f>MAX($K$4:K177)</f>
        <v>145.78428794181195</v>
      </c>
      <c r="V177" s="239">
        <f>MAX($K$4:L177)</f>
        <v>145.78428794181195</v>
      </c>
      <c r="W177" s="239">
        <f t="shared" si="35"/>
        <v>-9.1951940137033061E-2</v>
      </c>
      <c r="X177" s="239">
        <f t="shared" si="36"/>
        <v>-9.1951940137033061E-2</v>
      </c>
      <c r="Y177" s="239">
        <f t="shared" si="37"/>
        <v>-9.1951940137033061E-2</v>
      </c>
    </row>
    <row r="178" spans="1:25">
      <c r="A178" s="147">
        <v>35675</v>
      </c>
      <c r="B178" s="243">
        <v>2.7010762365142771E-2</v>
      </c>
      <c r="C178" s="243">
        <v>1.16735151288756E-2</v>
      </c>
      <c r="D178" s="243">
        <v>1.3782004987718866E-2</v>
      </c>
      <c r="E178" s="243">
        <v>2.506312589222448E-2</v>
      </c>
      <c r="F178" s="243">
        <v>1.1945283775325111E-2</v>
      </c>
      <c r="H178" s="239">
        <f t="shared" si="30"/>
        <v>133.92446971555026</v>
      </c>
      <c r="I178" s="239"/>
      <c r="J178" s="239">
        <f t="shared" si="31"/>
        <v>90</v>
      </c>
      <c r="K178" s="239">
        <f t="shared" si="26"/>
        <v>133.92446971555026</v>
      </c>
      <c r="L178" s="239" t="b">
        <f t="shared" si="27"/>
        <v>0</v>
      </c>
      <c r="M178" s="239">
        <f t="shared" si="32"/>
        <v>1.1673515128875678E-2</v>
      </c>
      <c r="O178" s="239">
        <f t="shared" si="33"/>
        <v>90</v>
      </c>
      <c r="P178" s="239">
        <f t="shared" si="28"/>
        <v>133.92446971555026</v>
      </c>
      <c r="Q178" s="239">
        <f t="shared" si="29"/>
        <v>0</v>
      </c>
      <c r="R178" s="239">
        <f t="shared" si="34"/>
        <v>1.1673515128875678E-2</v>
      </c>
      <c r="T178" s="239">
        <f>MAX($H$4:H178)</f>
        <v>145.78428794181195</v>
      </c>
      <c r="U178" s="239">
        <f>MAX($K$4:K178)</f>
        <v>145.78428794181195</v>
      </c>
      <c r="V178" s="239">
        <f>MAX($K$4:L178)</f>
        <v>145.78428794181195</v>
      </c>
      <c r="W178" s="239">
        <f t="shared" si="35"/>
        <v>-8.135182737247651E-2</v>
      </c>
      <c r="X178" s="239">
        <f t="shared" si="36"/>
        <v>-8.135182737247651E-2</v>
      </c>
      <c r="Y178" s="239">
        <f t="shared" si="37"/>
        <v>-8.135182737247651E-2</v>
      </c>
    </row>
    <row r="179" spans="1:25">
      <c r="A179" s="147">
        <v>35676</v>
      </c>
      <c r="B179" s="243">
        <v>1.6712235823845845E-3</v>
      </c>
      <c r="C179" s="243">
        <v>-7.4156470152020315E-3</v>
      </c>
      <c r="D179" s="243">
        <v>2.010971881977297E-2</v>
      </c>
      <c r="E179" s="243">
        <v>-7.0872049780634772E-4</v>
      </c>
      <c r="F179" s="243">
        <v>-5.1372271743277409E-3</v>
      </c>
      <c r="H179" s="239">
        <f t="shared" si="30"/>
        <v>132.93133312144161</v>
      </c>
      <c r="I179" s="239"/>
      <c r="J179" s="239">
        <f t="shared" si="31"/>
        <v>90</v>
      </c>
      <c r="K179" s="239">
        <f t="shared" si="26"/>
        <v>132.93133312144161</v>
      </c>
      <c r="L179" s="239" t="b">
        <f t="shared" si="27"/>
        <v>0</v>
      </c>
      <c r="M179" s="239">
        <f t="shared" si="32"/>
        <v>-7.4156470152021295E-3</v>
      </c>
      <c r="O179" s="239">
        <f t="shared" si="33"/>
        <v>90</v>
      </c>
      <c r="P179" s="239">
        <f t="shared" si="28"/>
        <v>132.93133312144161</v>
      </c>
      <c r="Q179" s="239">
        <f t="shared" si="29"/>
        <v>0</v>
      </c>
      <c r="R179" s="239">
        <f t="shared" si="34"/>
        <v>-7.4156470152021295E-3</v>
      </c>
      <c r="T179" s="239">
        <f>MAX($H$4:H179)</f>
        <v>145.78428794181195</v>
      </c>
      <c r="U179" s="239">
        <f>MAX($K$4:K179)</f>
        <v>145.78428794181195</v>
      </c>
      <c r="V179" s="239">
        <f>MAX($K$4:L179)</f>
        <v>145.78428794181195</v>
      </c>
      <c r="W179" s="239">
        <f t="shared" si="35"/>
        <v>-8.8164197951842688E-2</v>
      </c>
      <c r="X179" s="239">
        <f t="shared" si="36"/>
        <v>-8.8164197951842688E-2</v>
      </c>
      <c r="Y179" s="239">
        <f t="shared" si="37"/>
        <v>-8.8164197951842688E-2</v>
      </c>
    </row>
    <row r="180" spans="1:25">
      <c r="A180" s="147">
        <v>35677</v>
      </c>
      <c r="B180" s="243">
        <v>2.9270607670344173E-3</v>
      </c>
      <c r="C180" s="243">
        <v>-3.7064492216454248E-4</v>
      </c>
      <c r="D180" s="243">
        <v>-4.3202260687571492E-3</v>
      </c>
      <c r="E180" s="243">
        <v>-2.0750338846087235E-4</v>
      </c>
      <c r="F180" s="243">
        <v>2.1762357428785073E-3</v>
      </c>
      <c r="H180" s="239">
        <f t="shared" si="30"/>
        <v>132.88206279782358</v>
      </c>
      <c r="I180" s="239"/>
      <c r="J180" s="239">
        <f t="shared" si="31"/>
        <v>90</v>
      </c>
      <c r="K180" s="239">
        <f t="shared" si="26"/>
        <v>132.88206279782358</v>
      </c>
      <c r="L180" s="239" t="b">
        <f t="shared" si="27"/>
        <v>0</v>
      </c>
      <c r="M180" s="239">
        <f t="shared" si="32"/>
        <v>-3.7064492216458959E-4</v>
      </c>
      <c r="O180" s="239">
        <f t="shared" si="33"/>
        <v>90</v>
      </c>
      <c r="P180" s="239">
        <f t="shared" si="28"/>
        <v>132.88206279782358</v>
      </c>
      <c r="Q180" s="239">
        <f t="shared" si="29"/>
        <v>0</v>
      </c>
      <c r="R180" s="239">
        <f t="shared" si="34"/>
        <v>-3.7064492216458959E-4</v>
      </c>
      <c r="T180" s="239">
        <f>MAX($H$4:H180)</f>
        <v>145.78428794181195</v>
      </c>
      <c r="U180" s="239">
        <f>MAX($K$4:K180)</f>
        <v>145.78428794181195</v>
      </c>
      <c r="V180" s="239">
        <f>MAX($K$4:L180)</f>
        <v>145.78428794181195</v>
      </c>
      <c r="W180" s="239">
        <f t="shared" si="35"/>
        <v>-8.8502165261719723E-2</v>
      </c>
      <c r="X180" s="239">
        <f t="shared" si="36"/>
        <v>-8.8502165261719723E-2</v>
      </c>
      <c r="Y180" s="239">
        <f t="shared" si="37"/>
        <v>-8.8502165261719723E-2</v>
      </c>
    </row>
    <row r="181" spans="1:25">
      <c r="A181" s="147">
        <v>35678</v>
      </c>
      <c r="B181" s="243">
        <v>-6.3038720382790903E-4</v>
      </c>
      <c r="C181" s="243">
        <v>-6.1699972373148171E-3</v>
      </c>
      <c r="D181" s="243">
        <v>3.1567742669402765E-3</v>
      </c>
      <c r="E181" s="243">
        <v>2.4783934559829968E-2</v>
      </c>
      <c r="F181" s="243">
        <v>1.4622718464802897E-3</v>
      </c>
      <c r="H181" s="239">
        <f t="shared" si="30"/>
        <v>132.06218083747231</v>
      </c>
      <c r="I181" s="239"/>
      <c r="J181" s="239">
        <f t="shared" si="31"/>
        <v>90</v>
      </c>
      <c r="K181" s="239">
        <f t="shared" si="26"/>
        <v>132.06218083747231</v>
      </c>
      <c r="L181" s="239" t="b">
        <f t="shared" si="27"/>
        <v>0</v>
      </c>
      <c r="M181" s="239">
        <f t="shared" si="32"/>
        <v>-6.1699972373148318E-3</v>
      </c>
      <c r="O181" s="239">
        <f t="shared" si="33"/>
        <v>90</v>
      </c>
      <c r="P181" s="239">
        <f t="shared" si="28"/>
        <v>132.06218083747231</v>
      </c>
      <c r="Q181" s="239">
        <f t="shared" si="29"/>
        <v>0</v>
      </c>
      <c r="R181" s="239">
        <f t="shared" si="34"/>
        <v>-6.1699972373148318E-3</v>
      </c>
      <c r="T181" s="239">
        <f>MAX($H$4:H181)</f>
        <v>145.78428794181195</v>
      </c>
      <c r="U181" s="239">
        <f>MAX($K$4:K181)</f>
        <v>145.78428794181195</v>
      </c>
      <c r="V181" s="239">
        <f>MAX($K$4:L181)</f>
        <v>145.78428794181195</v>
      </c>
      <c r="W181" s="239">
        <f t="shared" si="35"/>
        <v>-9.4126104383873352E-2</v>
      </c>
      <c r="X181" s="239">
        <f t="shared" si="36"/>
        <v>-9.4126104383873352E-2</v>
      </c>
      <c r="Y181" s="239">
        <f t="shared" si="37"/>
        <v>-9.4126104383873352E-2</v>
      </c>
    </row>
    <row r="182" spans="1:25">
      <c r="A182" s="147">
        <v>35681</v>
      </c>
      <c r="B182" s="243">
        <v>2.7704748205097385E-3</v>
      </c>
      <c r="C182" s="243">
        <v>1.7527675276753918E-3</v>
      </c>
      <c r="D182" s="243">
        <v>5.5934759242157739E-3</v>
      </c>
      <c r="E182" s="243">
        <v>1.3285388303501344E-2</v>
      </c>
      <c r="F182" s="243">
        <v>2.3293129406209978E-4</v>
      </c>
      <c r="H182" s="239">
        <f t="shared" si="30"/>
        <v>132.29365513967824</v>
      </c>
      <c r="I182" s="239"/>
      <c r="J182" s="239">
        <f t="shared" si="31"/>
        <v>90</v>
      </c>
      <c r="K182" s="239">
        <f t="shared" si="26"/>
        <v>132.29365513967824</v>
      </c>
      <c r="L182" s="239" t="b">
        <f t="shared" si="27"/>
        <v>0</v>
      </c>
      <c r="M182" s="239">
        <f t="shared" si="32"/>
        <v>1.7527675276754512E-3</v>
      </c>
      <c r="O182" s="239">
        <f t="shared" si="33"/>
        <v>90</v>
      </c>
      <c r="P182" s="239">
        <f t="shared" si="28"/>
        <v>132.29365513967824</v>
      </c>
      <c r="Q182" s="239">
        <f t="shared" si="29"/>
        <v>0</v>
      </c>
      <c r="R182" s="239">
        <f t="shared" si="34"/>
        <v>1.7527675276754512E-3</v>
      </c>
      <c r="T182" s="239">
        <f>MAX($H$4:H182)</f>
        <v>145.78428794181195</v>
      </c>
      <c r="U182" s="239">
        <f>MAX($K$4:K182)</f>
        <v>145.78428794181195</v>
      </c>
      <c r="V182" s="239">
        <f>MAX($K$4:L182)</f>
        <v>145.78428794181195</v>
      </c>
      <c r="W182" s="239">
        <f t="shared" si="35"/>
        <v>-9.2538318035468553E-2</v>
      </c>
      <c r="X182" s="239">
        <f t="shared" si="36"/>
        <v>-9.2538318035468553E-2</v>
      </c>
      <c r="Y182" s="239">
        <f t="shared" si="37"/>
        <v>-9.2538318035468553E-2</v>
      </c>
    </row>
    <row r="183" spans="1:25">
      <c r="A183" s="147">
        <v>35682</v>
      </c>
      <c r="B183" s="243">
        <v>2.7385249992737393E-3</v>
      </c>
      <c r="C183" s="243">
        <v>4.6146746654374127E-4</v>
      </c>
      <c r="D183" s="243">
        <v>1.6987757342578513E-2</v>
      </c>
      <c r="E183" s="243">
        <v>2.8483631766289541E-3</v>
      </c>
      <c r="F183" s="243">
        <v>1.9593499765280242E-3</v>
      </c>
      <c r="H183" s="239">
        <f t="shared" si="30"/>
        <v>132.35470435755536</v>
      </c>
      <c r="I183" s="239"/>
      <c r="J183" s="239">
        <f t="shared" si="31"/>
        <v>90</v>
      </c>
      <c r="K183" s="239">
        <f t="shared" si="26"/>
        <v>132.35470435755536</v>
      </c>
      <c r="L183" s="239" t="b">
        <f t="shared" si="27"/>
        <v>0</v>
      </c>
      <c r="M183" s="239">
        <f t="shared" si="32"/>
        <v>4.614674665438016E-4</v>
      </c>
      <c r="O183" s="239">
        <f t="shared" si="33"/>
        <v>90</v>
      </c>
      <c r="P183" s="239">
        <f t="shared" si="28"/>
        <v>132.35470435755536</v>
      </c>
      <c r="Q183" s="239">
        <f t="shared" si="29"/>
        <v>0</v>
      </c>
      <c r="R183" s="239">
        <f t="shared" si="34"/>
        <v>4.614674665438016E-4</v>
      </c>
      <c r="T183" s="239">
        <f>MAX($H$4:H183)</f>
        <v>145.78428794181195</v>
      </c>
      <c r="U183" s="239">
        <f>MAX($K$4:K183)</f>
        <v>145.78428794181195</v>
      </c>
      <c r="V183" s="239">
        <f>MAX($K$4:L183)</f>
        <v>145.78428794181195</v>
      </c>
      <c r="W183" s="239">
        <f t="shared" si="35"/>
        <v>-9.2119553992106806E-2</v>
      </c>
      <c r="X183" s="239">
        <f t="shared" si="36"/>
        <v>-9.2119553992106806E-2</v>
      </c>
      <c r="Y183" s="239">
        <f t="shared" si="37"/>
        <v>-9.2119553992106806E-2</v>
      </c>
    </row>
    <row r="184" spans="1:25">
      <c r="A184" s="147">
        <v>35683</v>
      </c>
      <c r="B184" s="243">
        <v>-1.3812192526889033E-2</v>
      </c>
      <c r="C184" s="243">
        <v>-5.2331986779288187E-3</v>
      </c>
      <c r="D184" s="243">
        <v>-1.0652743528265174E-2</v>
      </c>
      <c r="E184" s="243">
        <v>-1.9458569651612523E-2</v>
      </c>
      <c r="F184" s="243">
        <v>-8.1710184282939302E-3</v>
      </c>
      <c r="H184" s="239">
        <f t="shared" si="30"/>
        <v>131.66206589369375</v>
      </c>
      <c r="I184" s="239"/>
      <c r="J184" s="239">
        <f t="shared" si="31"/>
        <v>90</v>
      </c>
      <c r="K184" s="239">
        <f t="shared" si="26"/>
        <v>131.66206589369375</v>
      </c>
      <c r="L184" s="239" t="b">
        <f t="shared" si="27"/>
        <v>0</v>
      </c>
      <c r="M184" s="239">
        <f t="shared" si="32"/>
        <v>-5.2331986779287762E-3</v>
      </c>
      <c r="O184" s="239">
        <f t="shared" si="33"/>
        <v>90</v>
      </c>
      <c r="P184" s="239">
        <f t="shared" si="28"/>
        <v>131.66206589369375</v>
      </c>
      <c r="Q184" s="239">
        <f t="shared" si="29"/>
        <v>0</v>
      </c>
      <c r="R184" s="239">
        <f t="shared" si="34"/>
        <v>-5.2331986779287762E-3</v>
      </c>
      <c r="T184" s="239">
        <f>MAX($H$4:H184)</f>
        <v>145.78428794181195</v>
      </c>
      <c r="U184" s="239">
        <f>MAX($K$4:K184)</f>
        <v>145.78428794181195</v>
      </c>
      <c r="V184" s="239">
        <f>MAX($K$4:L184)</f>
        <v>145.78428794181195</v>
      </c>
      <c r="W184" s="239">
        <f t="shared" si="35"/>
        <v>-9.6870672741872693E-2</v>
      </c>
      <c r="X184" s="239">
        <f t="shared" si="36"/>
        <v>-9.6870672741872693E-2</v>
      </c>
      <c r="Y184" s="239">
        <f t="shared" si="37"/>
        <v>-9.6870672741872693E-2</v>
      </c>
    </row>
    <row r="185" spans="1:25">
      <c r="A185" s="147">
        <v>35684</v>
      </c>
      <c r="B185" s="243">
        <v>-7.0041558133585591E-3</v>
      </c>
      <c r="C185" s="243">
        <v>-5.5692504336711801E-3</v>
      </c>
      <c r="D185" s="243">
        <v>-2.7828420026344003E-2</v>
      </c>
      <c r="E185" s="243">
        <v>-2.0291352376780813E-2</v>
      </c>
      <c r="F185" s="243">
        <v>-1.0384577685991658E-2</v>
      </c>
      <c r="H185" s="239">
        <f t="shared" si="30"/>
        <v>130.92880687611725</v>
      </c>
      <c r="I185" s="239"/>
      <c r="J185" s="239">
        <f t="shared" si="31"/>
        <v>90</v>
      </c>
      <c r="K185" s="239">
        <f t="shared" si="26"/>
        <v>130.92880687611725</v>
      </c>
      <c r="L185" s="239" t="b">
        <f t="shared" si="27"/>
        <v>0</v>
      </c>
      <c r="M185" s="239">
        <f t="shared" si="32"/>
        <v>-5.5692504336712044E-3</v>
      </c>
      <c r="O185" s="239">
        <f t="shared" si="33"/>
        <v>90</v>
      </c>
      <c r="P185" s="239">
        <f t="shared" si="28"/>
        <v>130.92880687611725</v>
      </c>
      <c r="Q185" s="239">
        <f t="shared" si="29"/>
        <v>0</v>
      </c>
      <c r="R185" s="239">
        <f t="shared" si="34"/>
        <v>-5.5692504336712044E-3</v>
      </c>
      <c r="T185" s="239">
        <f>MAX($H$4:H185)</f>
        <v>145.78428794181195</v>
      </c>
      <c r="U185" s="239">
        <f>MAX($K$4:K185)</f>
        <v>145.78428794181195</v>
      </c>
      <c r="V185" s="239">
        <f>MAX($K$4:L185)</f>
        <v>145.78428794181195</v>
      </c>
      <c r="W185" s="239">
        <f t="shared" si="35"/>
        <v>-0.1019004261393662</v>
      </c>
      <c r="X185" s="239">
        <f t="shared" si="36"/>
        <v>-0.1019004261393662</v>
      </c>
      <c r="Y185" s="239">
        <f t="shared" si="37"/>
        <v>-0.1019004261393662</v>
      </c>
    </row>
    <row r="186" spans="1:25">
      <c r="A186" s="147">
        <v>35685</v>
      </c>
      <c r="B186" s="243">
        <v>1.2622613022892137E-2</v>
      </c>
      <c r="C186" s="243">
        <v>-1.1640498105035313E-2</v>
      </c>
      <c r="D186" s="243">
        <v>-2.5867680578453345E-2</v>
      </c>
      <c r="E186" s="243">
        <v>-4.8696884912339256E-3</v>
      </c>
      <c r="F186" s="243">
        <v>-8.1098588644878955E-4</v>
      </c>
      <c r="H186" s="239">
        <f t="shared" si="30"/>
        <v>129.40473034778128</v>
      </c>
      <c r="I186" s="239"/>
      <c r="J186" s="239">
        <f t="shared" si="31"/>
        <v>90</v>
      </c>
      <c r="K186" s="239">
        <f t="shared" si="26"/>
        <v>129.40473034778128</v>
      </c>
      <c r="L186" s="239" t="b">
        <f t="shared" si="27"/>
        <v>0</v>
      </c>
      <c r="M186" s="239">
        <f t="shared" si="32"/>
        <v>-1.164049810503524E-2</v>
      </c>
      <c r="O186" s="239">
        <f t="shared" si="33"/>
        <v>90</v>
      </c>
      <c r="P186" s="239">
        <f t="shared" si="28"/>
        <v>129.40473034778128</v>
      </c>
      <c r="Q186" s="239">
        <f t="shared" si="29"/>
        <v>0</v>
      </c>
      <c r="R186" s="239">
        <f t="shared" si="34"/>
        <v>-1.164049810503524E-2</v>
      </c>
      <c r="T186" s="239">
        <f>MAX($H$4:H186)</f>
        <v>145.78428794181195</v>
      </c>
      <c r="U186" s="239">
        <f>MAX($K$4:K186)</f>
        <v>145.78428794181195</v>
      </c>
      <c r="V186" s="239">
        <f>MAX($K$4:L186)</f>
        <v>145.78428794181195</v>
      </c>
      <c r="W186" s="239">
        <f t="shared" si="35"/>
        <v>-0.11235475252702387</v>
      </c>
      <c r="X186" s="239">
        <f t="shared" si="36"/>
        <v>-0.11235475252702387</v>
      </c>
      <c r="Y186" s="239">
        <f t="shared" si="37"/>
        <v>-0.11235475252702387</v>
      </c>
    </row>
    <row r="187" spans="1:25">
      <c r="A187" s="147">
        <v>35688</v>
      </c>
      <c r="B187" s="243">
        <v>-3.4477611861021273E-3</v>
      </c>
      <c r="C187" s="243">
        <v>-4.3126684636117796E-3</v>
      </c>
      <c r="D187" s="243">
        <v>-7.9916680361291625E-4</v>
      </c>
      <c r="E187" s="243">
        <v>-1.2617016294375505E-2</v>
      </c>
      <c r="F187" s="243">
        <v>8.1557528424980319E-5</v>
      </c>
      <c r="H187" s="239">
        <f t="shared" si="30"/>
        <v>128.84665064816821</v>
      </c>
      <c r="I187" s="239"/>
      <c r="J187" s="239">
        <f t="shared" si="31"/>
        <v>90</v>
      </c>
      <c r="K187" s="239">
        <f t="shared" si="26"/>
        <v>128.84665064816821</v>
      </c>
      <c r="L187" s="239" t="b">
        <f t="shared" si="27"/>
        <v>0</v>
      </c>
      <c r="M187" s="239">
        <f t="shared" si="32"/>
        <v>-4.3126684636118707E-3</v>
      </c>
      <c r="O187" s="239">
        <f t="shared" si="33"/>
        <v>90</v>
      </c>
      <c r="P187" s="239">
        <f t="shared" si="28"/>
        <v>128.84665064816821</v>
      </c>
      <c r="Q187" s="239">
        <f t="shared" si="29"/>
        <v>0</v>
      </c>
      <c r="R187" s="239">
        <f t="shared" si="34"/>
        <v>-4.3126684636118707E-3</v>
      </c>
      <c r="T187" s="239">
        <f>MAX($H$4:H187)</f>
        <v>145.78428794181195</v>
      </c>
      <c r="U187" s="239">
        <f>MAX($K$4:K187)</f>
        <v>145.78428794181195</v>
      </c>
      <c r="V187" s="239">
        <f>MAX($K$4:L187)</f>
        <v>145.78428794181195</v>
      </c>
      <c r="W187" s="239">
        <f t="shared" si="35"/>
        <v>-0.11618287219267552</v>
      </c>
      <c r="X187" s="239">
        <f t="shared" si="36"/>
        <v>-0.11618287219267552</v>
      </c>
      <c r="Y187" s="239">
        <f t="shared" si="37"/>
        <v>-0.11618287219267552</v>
      </c>
    </row>
    <row r="188" spans="1:25">
      <c r="A188" s="147">
        <v>35689</v>
      </c>
      <c r="B188" s="243">
        <v>2.5055698280548766E-2</v>
      </c>
      <c r="C188" s="243">
        <v>2.7930444184158798E-3</v>
      </c>
      <c r="D188" s="243">
        <v>-5.1407548195107067E-3</v>
      </c>
      <c r="E188" s="243">
        <v>3.1965828668738538E-3</v>
      </c>
      <c r="F188" s="243">
        <v>2.8664262394215712E-3</v>
      </c>
      <c r="H188" s="239">
        <f t="shared" si="30"/>
        <v>129.20652506659266</v>
      </c>
      <c r="I188" s="239"/>
      <c r="J188" s="239">
        <f t="shared" si="31"/>
        <v>90</v>
      </c>
      <c r="K188" s="239">
        <f t="shared" si="26"/>
        <v>129.20652506659266</v>
      </c>
      <c r="L188" s="239" t="b">
        <f t="shared" si="27"/>
        <v>0</v>
      </c>
      <c r="M188" s="239">
        <f t="shared" si="32"/>
        <v>2.7930444184159323E-3</v>
      </c>
      <c r="O188" s="239">
        <f t="shared" si="33"/>
        <v>90</v>
      </c>
      <c r="P188" s="239">
        <f t="shared" si="28"/>
        <v>129.20652506659266</v>
      </c>
      <c r="Q188" s="239">
        <f t="shared" si="29"/>
        <v>0</v>
      </c>
      <c r="R188" s="239">
        <f t="shared" si="34"/>
        <v>2.7930444184159323E-3</v>
      </c>
      <c r="T188" s="239">
        <f>MAX($H$4:H188)</f>
        <v>145.78428794181195</v>
      </c>
      <c r="U188" s="239">
        <f>MAX($K$4:K188)</f>
        <v>145.78428794181195</v>
      </c>
      <c r="V188" s="239">
        <f>MAX($K$4:L188)</f>
        <v>145.78428794181195</v>
      </c>
      <c r="W188" s="239">
        <f t="shared" si="35"/>
        <v>-0.11371433169695289</v>
      </c>
      <c r="X188" s="239">
        <f t="shared" si="36"/>
        <v>-0.11371433169695289</v>
      </c>
      <c r="Y188" s="239">
        <f t="shared" si="37"/>
        <v>-0.11371433169695289</v>
      </c>
    </row>
    <row r="189" spans="1:25">
      <c r="A189" s="147">
        <v>35690</v>
      </c>
      <c r="B189" s="243">
        <v>-8.5171036232012387E-4</v>
      </c>
      <c r="C189" s="243">
        <v>-9.009009009008917E-5</v>
      </c>
      <c r="D189" s="243">
        <v>-6.0952593826473223E-3</v>
      </c>
      <c r="E189" s="243">
        <v>6.425815195726603E-3</v>
      </c>
      <c r="F189" s="243">
        <v>1.1349494789687053E-2</v>
      </c>
      <c r="H189" s="239">
        <f t="shared" si="30"/>
        <v>129.19488483910919</v>
      </c>
      <c r="I189" s="239"/>
      <c r="J189" s="239">
        <f t="shared" si="31"/>
        <v>90</v>
      </c>
      <c r="K189" s="239">
        <f t="shared" si="26"/>
        <v>129.19488483910919</v>
      </c>
      <c r="L189" s="239" t="b">
        <f t="shared" si="27"/>
        <v>0</v>
      </c>
      <c r="M189" s="239">
        <f t="shared" si="32"/>
        <v>-9.0090090090024795E-5</v>
      </c>
      <c r="O189" s="239">
        <f t="shared" si="33"/>
        <v>90</v>
      </c>
      <c r="P189" s="239">
        <f t="shared" si="28"/>
        <v>129.19488483910919</v>
      </c>
      <c r="Q189" s="239">
        <f t="shared" si="29"/>
        <v>0</v>
      </c>
      <c r="R189" s="239">
        <f t="shared" si="34"/>
        <v>-9.0090090090024795E-5</v>
      </c>
      <c r="T189" s="239">
        <f>MAX($H$4:H189)</f>
        <v>145.78428794181195</v>
      </c>
      <c r="U189" s="239">
        <f>MAX($K$4:K189)</f>
        <v>145.78428794181195</v>
      </c>
      <c r="V189" s="239">
        <f>MAX($K$4:L189)</f>
        <v>145.78428794181195</v>
      </c>
      <c r="W189" s="239">
        <f t="shared" si="35"/>
        <v>-0.1137941772526558</v>
      </c>
      <c r="X189" s="239">
        <f t="shared" si="36"/>
        <v>-0.1137941772526558</v>
      </c>
      <c r="Y189" s="239">
        <f t="shared" si="37"/>
        <v>-0.1137941772526558</v>
      </c>
    </row>
    <row r="190" spans="1:25">
      <c r="A190" s="147">
        <v>35691</v>
      </c>
      <c r="B190" s="243">
        <v>4.2892434288759329E-3</v>
      </c>
      <c r="C190" s="243">
        <v>1.5338807182170289E-3</v>
      </c>
      <c r="D190" s="243">
        <v>-2.6325637142475822E-3</v>
      </c>
      <c r="E190" s="243">
        <v>1.7540244454949949E-3</v>
      </c>
      <c r="F190" s="243">
        <v>9.3549606950882325E-3</v>
      </c>
      <c r="H190" s="239">
        <f t="shared" si="30"/>
        <v>129.39305438185616</v>
      </c>
      <c r="I190" s="239"/>
      <c r="J190" s="239">
        <f t="shared" si="31"/>
        <v>90</v>
      </c>
      <c r="K190" s="239">
        <f t="shared" si="26"/>
        <v>129.39305438185616</v>
      </c>
      <c r="L190" s="239" t="b">
        <f t="shared" si="27"/>
        <v>0</v>
      </c>
      <c r="M190" s="239">
        <f t="shared" si="32"/>
        <v>1.533880718216938E-3</v>
      </c>
      <c r="O190" s="239">
        <f t="shared" si="33"/>
        <v>90</v>
      </c>
      <c r="P190" s="239">
        <f t="shared" si="28"/>
        <v>129.39305438185616</v>
      </c>
      <c r="Q190" s="239">
        <f t="shared" si="29"/>
        <v>0</v>
      </c>
      <c r="R190" s="239">
        <f t="shared" si="34"/>
        <v>1.533880718216938E-3</v>
      </c>
      <c r="T190" s="239">
        <f>MAX($H$4:H190)</f>
        <v>145.78428794181195</v>
      </c>
      <c r="U190" s="239">
        <f>MAX($K$4:K190)</f>
        <v>145.78428794181195</v>
      </c>
      <c r="V190" s="239">
        <f>MAX($K$4:L190)</f>
        <v>145.78428794181195</v>
      </c>
      <c r="W190" s="239">
        <f t="shared" si="35"/>
        <v>-0.11243484322877206</v>
      </c>
      <c r="X190" s="239">
        <f t="shared" si="36"/>
        <v>-0.11243484322877206</v>
      </c>
      <c r="Y190" s="239">
        <f t="shared" si="37"/>
        <v>-0.11243484322877206</v>
      </c>
    </row>
    <row r="191" spans="1:25">
      <c r="A191" s="147">
        <v>35692</v>
      </c>
      <c r="B191" s="243">
        <v>3.0169038855463182E-3</v>
      </c>
      <c r="C191" s="243">
        <v>4.5134500812427092E-4</v>
      </c>
      <c r="D191" s="243">
        <v>6.720335930693544E-3</v>
      </c>
      <c r="E191" s="243">
        <v>1.390735942403909E-3</v>
      </c>
      <c r="F191" s="243">
        <v>-1.6970743308464264E-4</v>
      </c>
      <c r="H191" s="239">
        <f t="shared" si="30"/>
        <v>129.45145529103738</v>
      </c>
      <c r="I191" s="239"/>
      <c r="J191" s="239">
        <f t="shared" si="31"/>
        <v>90</v>
      </c>
      <c r="K191" s="239">
        <f t="shared" si="26"/>
        <v>129.45145529103738</v>
      </c>
      <c r="L191" s="239" t="b">
        <f t="shared" si="27"/>
        <v>0</v>
      </c>
      <c r="M191" s="239">
        <f t="shared" si="32"/>
        <v>4.513450081243731E-4</v>
      </c>
      <c r="O191" s="239">
        <f t="shared" si="33"/>
        <v>90</v>
      </c>
      <c r="P191" s="239">
        <f t="shared" si="28"/>
        <v>129.45145529103738</v>
      </c>
      <c r="Q191" s="239">
        <f t="shared" si="29"/>
        <v>0</v>
      </c>
      <c r="R191" s="239">
        <f t="shared" si="34"/>
        <v>4.513450081243731E-4</v>
      </c>
      <c r="T191" s="239">
        <f>MAX($H$4:H191)</f>
        <v>145.78428794181195</v>
      </c>
      <c r="U191" s="239">
        <f>MAX($K$4:K191)</f>
        <v>145.78428794181195</v>
      </c>
      <c r="V191" s="239">
        <f>MAX($K$4:L191)</f>
        <v>145.78428794181195</v>
      </c>
      <c r="W191" s="239">
        <f t="shared" si="35"/>
        <v>-0.11203424512587824</v>
      </c>
      <c r="X191" s="239">
        <f t="shared" si="36"/>
        <v>-0.11203424512587824</v>
      </c>
      <c r="Y191" s="239">
        <f t="shared" si="37"/>
        <v>-0.11203424512587824</v>
      </c>
    </row>
    <row r="192" spans="1:25">
      <c r="A192" s="147">
        <v>35695</v>
      </c>
      <c r="B192" s="243">
        <v>5.3275057281534366E-3</v>
      </c>
      <c r="C192" s="243">
        <v>1.2429171997806687E-2</v>
      </c>
      <c r="D192" s="243">
        <v>1.292953236748029E-2</v>
      </c>
      <c r="E192" s="243">
        <v>5.498047372138215E-3</v>
      </c>
      <c r="F192" s="243">
        <v>9.7142470585316332E-3</v>
      </c>
      <c r="H192" s="239">
        <f t="shared" si="30"/>
        <v>131.06042969421605</v>
      </c>
      <c r="I192" s="239"/>
      <c r="J192" s="239">
        <f t="shared" si="31"/>
        <v>90</v>
      </c>
      <c r="K192" s="239">
        <f t="shared" si="26"/>
        <v>131.06042969421605</v>
      </c>
      <c r="L192" s="239" t="b">
        <f t="shared" si="27"/>
        <v>0</v>
      </c>
      <c r="M192" s="239">
        <f t="shared" si="32"/>
        <v>1.2429171997806625E-2</v>
      </c>
      <c r="O192" s="239">
        <f t="shared" si="33"/>
        <v>90</v>
      </c>
      <c r="P192" s="239">
        <f t="shared" si="28"/>
        <v>131.06042969421605</v>
      </c>
      <c r="Q192" s="239">
        <f t="shared" si="29"/>
        <v>0</v>
      </c>
      <c r="R192" s="239">
        <f t="shared" si="34"/>
        <v>1.2429171997806625E-2</v>
      </c>
      <c r="T192" s="239">
        <f>MAX($H$4:H192)</f>
        <v>145.78428794181195</v>
      </c>
      <c r="U192" s="239">
        <f>MAX($K$4:K192)</f>
        <v>145.78428794181195</v>
      </c>
      <c r="V192" s="239">
        <f>MAX($K$4:L192)</f>
        <v>145.78428794181195</v>
      </c>
      <c r="W192" s="239">
        <f t="shared" si="35"/>
        <v>-0.10099756603038559</v>
      </c>
      <c r="X192" s="239">
        <f t="shared" si="36"/>
        <v>-0.10099756603038559</v>
      </c>
      <c r="Y192" s="239">
        <f t="shared" si="37"/>
        <v>-0.10099756603038559</v>
      </c>
    </row>
    <row r="193" spans="1:25">
      <c r="A193" s="147">
        <v>35696</v>
      </c>
      <c r="B193" s="243">
        <v>-3.1758642539004844E-3</v>
      </c>
      <c r="C193" s="243">
        <v>8.2319582914114342E-4</v>
      </c>
      <c r="D193" s="243">
        <v>5.6681213967786359E-3</v>
      </c>
      <c r="E193" s="243">
        <v>-1.8247469863175159E-4</v>
      </c>
      <c r="F193" s="243">
        <v>1.7235265245147957E-3</v>
      </c>
      <c r="H193" s="239">
        <f t="shared" si="30"/>
        <v>131.16831809330577</v>
      </c>
      <c r="I193" s="239"/>
      <c r="J193" s="239">
        <f t="shared" si="31"/>
        <v>90</v>
      </c>
      <c r="K193" s="239">
        <f t="shared" si="26"/>
        <v>131.16831809330577</v>
      </c>
      <c r="L193" s="239" t="b">
        <f t="shared" si="27"/>
        <v>0</v>
      </c>
      <c r="M193" s="239">
        <f t="shared" si="32"/>
        <v>8.2319582914108314E-4</v>
      </c>
      <c r="O193" s="239">
        <f t="shared" si="33"/>
        <v>90</v>
      </c>
      <c r="P193" s="239">
        <f t="shared" si="28"/>
        <v>131.16831809330577</v>
      </c>
      <c r="Q193" s="239">
        <f t="shared" si="29"/>
        <v>0</v>
      </c>
      <c r="R193" s="239">
        <f t="shared" si="34"/>
        <v>8.2319582914108314E-4</v>
      </c>
      <c r="T193" s="239">
        <f>MAX($H$4:H193)</f>
        <v>145.78428794181195</v>
      </c>
      <c r="U193" s="239">
        <f>MAX($K$4:K193)</f>
        <v>145.78428794181195</v>
      </c>
      <c r="V193" s="239">
        <f>MAX($K$4:L193)</f>
        <v>145.78428794181195</v>
      </c>
      <c r="W193" s="239">
        <f t="shared" si="35"/>
        <v>-0.10025751097635413</v>
      </c>
      <c r="X193" s="239">
        <f t="shared" si="36"/>
        <v>-0.10025751097635413</v>
      </c>
      <c r="Y193" s="239">
        <f t="shared" si="37"/>
        <v>-0.10025751097635413</v>
      </c>
    </row>
    <row r="194" spans="1:25">
      <c r="A194" s="147">
        <v>35697</v>
      </c>
      <c r="B194" s="243">
        <v>-7.0710252419516895E-3</v>
      </c>
      <c r="C194" s="243">
        <v>-1.3178084664680845E-2</v>
      </c>
      <c r="D194" s="243">
        <v>8.9431813560105766E-3</v>
      </c>
      <c r="E194" s="243">
        <v>-1.0458363841470919E-2</v>
      </c>
      <c r="F194" s="243">
        <v>-3.7960197490402026E-3</v>
      </c>
      <c r="H194" s="239">
        <f t="shared" si="30"/>
        <v>129.4397708921484</v>
      </c>
      <c r="I194" s="239"/>
      <c r="J194" s="239">
        <f t="shared" si="31"/>
        <v>90</v>
      </c>
      <c r="K194" s="239">
        <f t="shared" si="26"/>
        <v>129.4397708921484</v>
      </c>
      <c r="L194" s="239" t="b">
        <f t="shared" si="27"/>
        <v>0</v>
      </c>
      <c r="M194" s="239">
        <f t="shared" si="32"/>
        <v>-1.3178084664680822E-2</v>
      </c>
      <c r="O194" s="239">
        <f t="shared" si="33"/>
        <v>90</v>
      </c>
      <c r="P194" s="239">
        <f t="shared" si="28"/>
        <v>129.4397708921484</v>
      </c>
      <c r="Q194" s="239">
        <f t="shared" si="29"/>
        <v>0</v>
      </c>
      <c r="R194" s="239">
        <f t="shared" si="34"/>
        <v>-1.3178084664680822E-2</v>
      </c>
      <c r="T194" s="239">
        <f>MAX($H$4:H194)</f>
        <v>145.78428794181195</v>
      </c>
      <c r="U194" s="239">
        <f>MAX($K$4:K194)</f>
        <v>145.78428794181195</v>
      </c>
      <c r="V194" s="239">
        <f>MAX($K$4:L194)</f>
        <v>145.78428794181195</v>
      </c>
      <c r="W194" s="239">
        <f t="shared" si="35"/>
        <v>-0.11211439367311839</v>
      </c>
      <c r="X194" s="239">
        <f t="shared" si="36"/>
        <v>-0.11211439367311839</v>
      </c>
      <c r="Y194" s="239">
        <f t="shared" si="37"/>
        <v>-0.11211439367311839</v>
      </c>
    </row>
    <row r="195" spans="1:25">
      <c r="A195" s="147">
        <v>35698</v>
      </c>
      <c r="B195" s="243">
        <v>-7.0305202771917541E-3</v>
      </c>
      <c r="C195" s="243">
        <v>-1.7120201838168869E-3</v>
      </c>
      <c r="D195" s="243">
        <v>-5.743955480699392E-3</v>
      </c>
      <c r="E195" s="243">
        <v>-8.9089497472372159E-4</v>
      </c>
      <c r="F195" s="243">
        <v>2.7713264856525921E-3</v>
      </c>
      <c r="H195" s="239">
        <f t="shared" si="30"/>
        <v>129.21816739179241</v>
      </c>
      <c r="I195" s="239"/>
      <c r="J195" s="239">
        <f t="shared" si="31"/>
        <v>90</v>
      </c>
      <c r="K195" s="239">
        <f t="shared" si="26"/>
        <v>129.21816739179241</v>
      </c>
      <c r="L195" s="239" t="b">
        <f t="shared" si="27"/>
        <v>0</v>
      </c>
      <c r="M195" s="239">
        <f t="shared" si="32"/>
        <v>-1.7120201838169255E-3</v>
      </c>
      <c r="O195" s="239">
        <f t="shared" si="33"/>
        <v>90</v>
      </c>
      <c r="P195" s="239">
        <f t="shared" si="28"/>
        <v>129.21816739179241</v>
      </c>
      <c r="Q195" s="239">
        <f t="shared" si="29"/>
        <v>0</v>
      </c>
      <c r="R195" s="239">
        <f t="shared" si="34"/>
        <v>-1.7120201838169255E-3</v>
      </c>
      <c r="T195" s="239">
        <f>MAX($H$4:H195)</f>
        <v>145.78428794181195</v>
      </c>
      <c r="U195" s="239">
        <f>MAX($K$4:K195)</f>
        <v>145.78428794181195</v>
      </c>
      <c r="V195" s="239">
        <f>MAX($K$4:L195)</f>
        <v>145.78428794181195</v>
      </c>
      <c r="W195" s="239">
        <f t="shared" si="35"/>
        <v>-0.11363447175207053</v>
      </c>
      <c r="X195" s="239">
        <f t="shared" si="36"/>
        <v>-0.11363447175207053</v>
      </c>
      <c r="Y195" s="239">
        <f t="shared" si="37"/>
        <v>-0.11363447175207053</v>
      </c>
    </row>
    <row r="196" spans="1:25">
      <c r="A196" s="147">
        <v>35699</v>
      </c>
      <c r="B196" s="243">
        <v>7.445267687674173E-3</v>
      </c>
      <c r="C196" s="243">
        <v>-1.6192875134940499E-3</v>
      </c>
      <c r="D196" s="243">
        <v>-1.424725635927282E-2</v>
      </c>
      <c r="E196" s="243">
        <v>1.2425490749070622E-3</v>
      </c>
      <c r="F196" s="243">
        <v>4.811276627030292E-4</v>
      </c>
      <c r="H196" s="239">
        <f t="shared" si="30"/>
        <v>129.0089260268183</v>
      </c>
      <c r="I196" s="239"/>
      <c r="J196" s="239">
        <f t="shared" si="31"/>
        <v>90</v>
      </c>
      <c r="K196" s="239">
        <f t="shared" si="26"/>
        <v>129.0089260268183</v>
      </c>
      <c r="L196" s="239" t="b">
        <f t="shared" si="27"/>
        <v>0</v>
      </c>
      <c r="M196" s="239">
        <f t="shared" si="32"/>
        <v>-1.6192875134939824E-3</v>
      </c>
      <c r="O196" s="239">
        <f t="shared" si="33"/>
        <v>90</v>
      </c>
      <c r="P196" s="239">
        <f t="shared" si="28"/>
        <v>129.0089260268183</v>
      </c>
      <c r="Q196" s="239">
        <f t="shared" si="29"/>
        <v>0</v>
      </c>
      <c r="R196" s="239">
        <f t="shared" si="34"/>
        <v>-1.6192875134939824E-3</v>
      </c>
      <c r="T196" s="239">
        <f>MAX($H$4:H196)</f>
        <v>145.78428794181195</v>
      </c>
      <c r="U196" s="239">
        <f>MAX($K$4:K196)</f>
        <v>145.78428794181195</v>
      </c>
      <c r="V196" s="239">
        <f>MAX($K$4:L196)</f>
        <v>145.78428794181195</v>
      </c>
      <c r="W196" s="239">
        <f t="shared" si="35"/>
        <v>-0.11506975238435391</v>
      </c>
      <c r="X196" s="239">
        <f t="shared" si="36"/>
        <v>-0.11506975238435391</v>
      </c>
      <c r="Y196" s="239">
        <f t="shared" si="37"/>
        <v>-0.11506975238435391</v>
      </c>
    </row>
    <row r="197" spans="1:25">
      <c r="A197" s="147">
        <v>35702</v>
      </c>
      <c r="B197" s="243">
        <v>8.1495633272763435E-3</v>
      </c>
      <c r="C197" s="243">
        <v>-2.7810173140756511E-3</v>
      </c>
      <c r="D197" s="243">
        <v>-4.2437871889328127E-3</v>
      </c>
      <c r="E197" s="243">
        <v>-1.4654775807703135E-3</v>
      </c>
      <c r="F197" s="243">
        <v>3.3935386070940154E-3</v>
      </c>
      <c r="H197" s="239">
        <f t="shared" si="30"/>
        <v>128.65014996986741</v>
      </c>
      <c r="I197" s="239"/>
      <c r="J197" s="239">
        <f t="shared" si="31"/>
        <v>90</v>
      </c>
      <c r="K197" s="239">
        <f t="shared" ref="K197:K260" si="38">MAX(H197:J197)</f>
        <v>128.65014996986741</v>
      </c>
      <c r="L197" s="239" t="b">
        <f t="shared" ref="L197:L260" si="39">J197=K197</f>
        <v>0</v>
      </c>
      <c r="M197" s="239">
        <f t="shared" si="32"/>
        <v>-2.7810173140756568E-3</v>
      </c>
      <c r="O197" s="239">
        <f t="shared" si="33"/>
        <v>90</v>
      </c>
      <c r="P197" s="239">
        <f t="shared" ref="P197:P260" si="40">MAX(H197,O197)</f>
        <v>128.65014996986741</v>
      </c>
      <c r="Q197" s="239">
        <f t="shared" ref="Q197:Q260" si="41">P197-H197</f>
        <v>0</v>
      </c>
      <c r="R197" s="239">
        <f t="shared" si="34"/>
        <v>-2.7810173140756568E-3</v>
      </c>
      <c r="T197" s="239">
        <f>MAX($H$4:H197)</f>
        <v>145.78428794181195</v>
      </c>
      <c r="U197" s="239">
        <f>MAX($K$4:K197)</f>
        <v>145.78428794181195</v>
      </c>
      <c r="V197" s="239">
        <f>MAX($K$4:L197)</f>
        <v>145.78428794181195</v>
      </c>
      <c r="W197" s="239">
        <f t="shared" si="35"/>
        <v>-0.11753075872472228</v>
      </c>
      <c r="X197" s="239">
        <f t="shared" si="36"/>
        <v>-0.11753075872472228</v>
      </c>
      <c r="Y197" s="239">
        <f t="shared" si="37"/>
        <v>-0.11753075872472228</v>
      </c>
    </row>
    <row r="198" spans="1:25">
      <c r="A198" s="147">
        <v>35703</v>
      </c>
      <c r="B198" s="243">
        <v>-5.5626171534536306E-3</v>
      </c>
      <c r="C198" s="243">
        <v>0.10102338626331031</v>
      </c>
      <c r="D198" s="243">
        <v>8.4098650122961249E-3</v>
      </c>
      <c r="E198" s="243">
        <v>5.8755530817891088E-3</v>
      </c>
      <c r="F198" s="243">
        <v>6.9920223193760123E-3</v>
      </c>
      <c r="H198" s="239">
        <f t="shared" ref="H198:H261" si="42">(1+C198)*H197</f>
        <v>141.64682376310614</v>
      </c>
      <c r="I198" s="239"/>
      <c r="J198" s="239">
        <f t="shared" ref="J198:J261" si="43">IF(NOT(YEAR(A198)=YEAR(A197)),$J$1*H198,J197)</f>
        <v>90</v>
      </c>
      <c r="K198" s="239">
        <f t="shared" si="38"/>
        <v>141.64682376310614</v>
      </c>
      <c r="L198" s="239" t="b">
        <f t="shared" si="39"/>
        <v>0</v>
      </c>
      <c r="M198" s="239">
        <f t="shared" ref="M198:M261" si="44">(K198-K197)/K197</f>
        <v>0.10102338626331041</v>
      </c>
      <c r="O198" s="239">
        <f t="shared" ref="O198:O261" si="45">IF(AND(MONTH(A198)=$O$2,MONTH(A197)=$O$2-1),$O$1*H198,O197)</f>
        <v>90</v>
      </c>
      <c r="P198" s="239">
        <f t="shared" si="40"/>
        <v>141.64682376310614</v>
      </c>
      <c r="Q198" s="239">
        <f t="shared" si="41"/>
        <v>0</v>
      </c>
      <c r="R198" s="239">
        <f t="shared" ref="R198:R261" si="46">(P198-P197)/P197</f>
        <v>0.10102338626331041</v>
      </c>
      <c r="T198" s="239">
        <f>MAX($H$4:H198)</f>
        <v>145.78428794181195</v>
      </c>
      <c r="U198" s="239">
        <f>MAX($K$4:K198)</f>
        <v>145.78428794181195</v>
      </c>
      <c r="V198" s="239">
        <f>MAX($K$4:L198)</f>
        <v>145.78428794181195</v>
      </c>
      <c r="W198" s="239">
        <f t="shared" ref="W198:W261" si="47">(H198-T198)/T198</f>
        <v>-2.8380727697879429E-2</v>
      </c>
      <c r="X198" s="239">
        <f t="shared" ref="X198:X261" si="48">(K198-U198)/U198</f>
        <v>-2.8380727697879429E-2</v>
      </c>
      <c r="Y198" s="239">
        <f t="shared" ref="Y198:Y261" si="49">(P198-V198)/V198</f>
        <v>-2.8380727697879429E-2</v>
      </c>
    </row>
    <row r="199" spans="1:25">
      <c r="A199" s="147">
        <v>35704</v>
      </c>
      <c r="B199" s="243">
        <v>7.1872091181213182E-3</v>
      </c>
      <c r="C199" s="243">
        <v>5.8871479032696072E-3</v>
      </c>
      <c r="D199" s="243">
        <v>3.3378676765918325E-3</v>
      </c>
      <c r="E199" s="243">
        <v>4.2843001424437421E-3</v>
      </c>
      <c r="F199" s="243">
        <v>6.0433518958322718E-3</v>
      </c>
      <c r="H199" s="239">
        <f t="shared" si="42"/>
        <v>142.48071956462792</v>
      </c>
      <c r="I199" s="239"/>
      <c r="J199" s="239">
        <f t="shared" si="43"/>
        <v>90</v>
      </c>
      <c r="K199" s="239">
        <f t="shared" si="38"/>
        <v>142.48071956462792</v>
      </c>
      <c r="L199" s="239" t="b">
        <f t="shared" si="39"/>
        <v>0</v>
      </c>
      <c r="M199" s="239">
        <f t="shared" si="44"/>
        <v>5.8871479032696575E-3</v>
      </c>
      <c r="O199" s="239">
        <f t="shared" si="45"/>
        <v>90</v>
      </c>
      <c r="P199" s="239">
        <f t="shared" si="40"/>
        <v>142.48071956462792</v>
      </c>
      <c r="Q199" s="239">
        <f t="shared" si="41"/>
        <v>0</v>
      </c>
      <c r="R199" s="239">
        <f t="shared" si="46"/>
        <v>5.8871479032696575E-3</v>
      </c>
      <c r="T199" s="239">
        <f>MAX($H$4:H199)</f>
        <v>145.78428794181195</v>
      </c>
      <c r="U199" s="239">
        <f>MAX($K$4:K199)</f>
        <v>145.78428794181195</v>
      </c>
      <c r="V199" s="239">
        <f>MAX($K$4:L199)</f>
        <v>145.78428794181195</v>
      </c>
      <c r="W199" s="239">
        <f t="shared" si="47"/>
        <v>-2.2660661336169608E-2</v>
      </c>
      <c r="X199" s="239">
        <f t="shared" si="48"/>
        <v>-2.2660661336169608E-2</v>
      </c>
      <c r="Y199" s="239">
        <f t="shared" si="49"/>
        <v>-2.2660661336169608E-2</v>
      </c>
    </row>
    <row r="200" spans="1:25">
      <c r="A200" s="147">
        <v>35705</v>
      </c>
      <c r="B200" s="243">
        <v>5.5980208778267926E-3</v>
      </c>
      <c r="C200" s="243">
        <v>-4.9567411679882767E-3</v>
      </c>
      <c r="D200" s="243">
        <v>-1.6139187641718289E-2</v>
      </c>
      <c r="E200" s="243">
        <v>-1.7606919974754165E-3</v>
      </c>
      <c r="F200" s="243">
        <v>3.0467689938855624E-3</v>
      </c>
      <c r="H200" s="239">
        <f t="shared" si="42"/>
        <v>141.77447951631734</v>
      </c>
      <c r="I200" s="239"/>
      <c r="J200" s="239">
        <f t="shared" si="43"/>
        <v>90</v>
      </c>
      <c r="K200" s="239">
        <f t="shared" si="38"/>
        <v>141.77447951631734</v>
      </c>
      <c r="L200" s="239" t="b">
        <f t="shared" si="39"/>
        <v>0</v>
      </c>
      <c r="M200" s="239">
        <f t="shared" si="44"/>
        <v>-4.9567411679882229E-3</v>
      </c>
      <c r="O200" s="239">
        <f t="shared" si="45"/>
        <v>90</v>
      </c>
      <c r="P200" s="239">
        <f t="shared" si="40"/>
        <v>141.77447951631734</v>
      </c>
      <c r="Q200" s="239">
        <f t="shared" si="41"/>
        <v>0</v>
      </c>
      <c r="R200" s="239">
        <f t="shared" si="46"/>
        <v>-4.9567411679882229E-3</v>
      </c>
      <c r="T200" s="239">
        <f>MAX($H$4:H200)</f>
        <v>145.78428794181195</v>
      </c>
      <c r="U200" s="239">
        <f>MAX($K$4:K200)</f>
        <v>145.78428794181195</v>
      </c>
      <c r="V200" s="239">
        <f>MAX($K$4:L200)</f>
        <v>145.78428794181195</v>
      </c>
      <c r="W200" s="239">
        <f t="shared" si="47"/>
        <v>-2.7505079471219E-2</v>
      </c>
      <c r="X200" s="239">
        <f t="shared" si="48"/>
        <v>-2.7505079471219E-2</v>
      </c>
      <c r="Y200" s="239">
        <f t="shared" si="49"/>
        <v>-2.7505079471219E-2</v>
      </c>
    </row>
    <row r="201" spans="1:25">
      <c r="A201" s="147">
        <v>35706</v>
      </c>
      <c r="B201" s="243">
        <v>5.0260682886933417E-3</v>
      </c>
      <c r="C201" s="243">
        <v>-2.068531342746649E-3</v>
      </c>
      <c r="D201" s="243">
        <v>-5.7178162152825562E-3</v>
      </c>
      <c r="E201" s="243">
        <v>-5.4620460613639121E-3</v>
      </c>
      <c r="F201" s="243">
        <v>4.408171689316065E-3</v>
      </c>
      <c r="H201" s="239">
        <f t="shared" si="42"/>
        <v>141.48121456183625</v>
      </c>
      <c r="I201" s="239"/>
      <c r="J201" s="239">
        <f t="shared" si="43"/>
        <v>90</v>
      </c>
      <c r="K201" s="239">
        <f t="shared" si="38"/>
        <v>141.48121456183625</v>
      </c>
      <c r="L201" s="239" t="b">
        <f t="shared" si="39"/>
        <v>0</v>
      </c>
      <c r="M201" s="239">
        <f t="shared" si="44"/>
        <v>-2.0685313427466021E-3</v>
      </c>
      <c r="O201" s="239">
        <f t="shared" si="45"/>
        <v>90</v>
      </c>
      <c r="P201" s="239">
        <f t="shared" si="40"/>
        <v>141.48121456183625</v>
      </c>
      <c r="Q201" s="239">
        <f t="shared" si="41"/>
        <v>0</v>
      </c>
      <c r="R201" s="239">
        <f t="shared" si="46"/>
        <v>-2.0685313427466021E-3</v>
      </c>
      <c r="T201" s="239">
        <f>MAX($H$4:H201)</f>
        <v>145.78428794181195</v>
      </c>
      <c r="U201" s="239">
        <f>MAX($K$4:K201)</f>
        <v>145.78428794181195</v>
      </c>
      <c r="V201" s="239">
        <f>MAX($K$4:L201)</f>
        <v>145.78428794181195</v>
      </c>
      <c r="W201" s="239">
        <f t="shared" si="47"/>
        <v>-2.9516715694994651E-2</v>
      </c>
      <c r="X201" s="239">
        <f t="shared" si="48"/>
        <v>-2.9516715694994651E-2</v>
      </c>
      <c r="Y201" s="239">
        <f t="shared" si="49"/>
        <v>-2.9516715694994651E-2</v>
      </c>
    </row>
    <row r="202" spans="1:25">
      <c r="A202" s="147">
        <v>35709</v>
      </c>
      <c r="B202" s="243">
        <v>7.4792763624658143E-3</v>
      </c>
      <c r="C202" s="243">
        <v>-5.3932584269678063E-4</v>
      </c>
      <c r="D202" s="243">
        <v>3.7238235461298785E-3</v>
      </c>
      <c r="E202" s="243">
        <v>-3.2915072860512096E-3</v>
      </c>
      <c r="F202" s="243">
        <v>-1.148088320472973E-3</v>
      </c>
      <c r="H202" s="239">
        <f t="shared" si="42"/>
        <v>141.40491008656693</v>
      </c>
      <c r="I202" s="239"/>
      <c r="J202" s="239">
        <f t="shared" si="43"/>
        <v>90</v>
      </c>
      <c r="K202" s="239">
        <f t="shared" si="38"/>
        <v>141.40491008656693</v>
      </c>
      <c r="L202" s="239" t="b">
        <f t="shared" si="39"/>
        <v>0</v>
      </c>
      <c r="M202" s="239">
        <f t="shared" si="44"/>
        <v>-5.3932584269676892E-4</v>
      </c>
      <c r="O202" s="239">
        <f t="shared" si="45"/>
        <v>90</v>
      </c>
      <c r="P202" s="239">
        <f t="shared" si="40"/>
        <v>141.40491008656693</v>
      </c>
      <c r="Q202" s="239">
        <f t="shared" si="41"/>
        <v>0</v>
      </c>
      <c r="R202" s="239">
        <f t="shared" si="46"/>
        <v>-5.3932584269676892E-4</v>
      </c>
      <c r="T202" s="239">
        <f>MAX($H$4:H202)</f>
        <v>145.78428794181195</v>
      </c>
      <c r="U202" s="239">
        <f>MAX($K$4:K202)</f>
        <v>145.78428794181195</v>
      </c>
      <c r="V202" s="239">
        <f>MAX($K$4:L202)</f>
        <v>145.78428794181195</v>
      </c>
      <c r="W202" s="239">
        <f t="shared" si="47"/>
        <v>-3.0040122410125575E-2</v>
      </c>
      <c r="X202" s="239">
        <f t="shared" si="48"/>
        <v>-3.0040122410125575E-2</v>
      </c>
      <c r="Y202" s="239">
        <f t="shared" si="49"/>
        <v>-3.0040122410125575E-2</v>
      </c>
    </row>
    <row r="203" spans="1:25">
      <c r="A203" s="147">
        <v>35710</v>
      </c>
      <c r="B203" s="243">
        <v>1.017042927621703E-2</v>
      </c>
      <c r="C203" s="243">
        <v>-3.9394753335123545E-3</v>
      </c>
      <c r="D203" s="243">
        <v>-1.4466784316060077E-2</v>
      </c>
      <c r="E203" s="243">
        <v>-5.055576527688177E-3</v>
      </c>
      <c r="F203" s="243">
        <v>2.3079257059410718E-3</v>
      </c>
      <c r="H203" s="239">
        <f t="shared" si="42"/>
        <v>140.84784893124336</v>
      </c>
      <c r="I203" s="239"/>
      <c r="J203" s="239">
        <f t="shared" si="43"/>
        <v>90</v>
      </c>
      <c r="K203" s="239">
        <f t="shared" si="38"/>
        <v>140.84784893124336</v>
      </c>
      <c r="L203" s="239" t="b">
        <f t="shared" si="39"/>
        <v>0</v>
      </c>
      <c r="M203" s="239">
        <f t="shared" si="44"/>
        <v>-3.9394753335123805E-3</v>
      </c>
      <c r="O203" s="239">
        <f t="shared" si="45"/>
        <v>90</v>
      </c>
      <c r="P203" s="239">
        <f t="shared" si="40"/>
        <v>140.84784893124336</v>
      </c>
      <c r="Q203" s="239">
        <f t="shared" si="41"/>
        <v>0</v>
      </c>
      <c r="R203" s="239">
        <f t="shared" si="46"/>
        <v>-3.9394753335123805E-3</v>
      </c>
      <c r="T203" s="239">
        <f>MAX($H$4:H203)</f>
        <v>145.78428794181195</v>
      </c>
      <c r="U203" s="239">
        <f>MAX($K$4:K203)</f>
        <v>145.78428794181195</v>
      </c>
      <c r="V203" s="239">
        <f>MAX($K$4:L203)</f>
        <v>145.78428794181195</v>
      </c>
      <c r="W203" s="239">
        <f t="shared" si="47"/>
        <v>-3.3861255422387576E-2</v>
      </c>
      <c r="X203" s="239">
        <f t="shared" si="48"/>
        <v>-3.3861255422387576E-2</v>
      </c>
      <c r="Y203" s="239">
        <f t="shared" si="49"/>
        <v>-3.3861255422387576E-2</v>
      </c>
    </row>
    <row r="204" spans="1:25">
      <c r="A204" s="147">
        <v>35711</v>
      </c>
      <c r="B204" s="243">
        <v>-7.2825455777513204E-3</v>
      </c>
      <c r="C204" s="243">
        <v>-7.1575556947289787E-4</v>
      </c>
      <c r="D204" s="243">
        <v>8.16278069431009E-3</v>
      </c>
      <c r="E204" s="243">
        <v>4.0483647441116322E-3</v>
      </c>
      <c r="F204" s="243">
        <v>-8.2591518721319979E-4</v>
      </c>
      <c r="H204" s="239">
        <f t="shared" si="42"/>
        <v>140.74703629892255</v>
      </c>
      <c r="I204" s="239"/>
      <c r="J204" s="239">
        <f t="shared" si="43"/>
        <v>90</v>
      </c>
      <c r="K204" s="239">
        <f t="shared" si="38"/>
        <v>140.74703629892255</v>
      </c>
      <c r="L204" s="239" t="b">
        <f t="shared" si="39"/>
        <v>0</v>
      </c>
      <c r="M204" s="239">
        <f t="shared" si="44"/>
        <v>-7.1575556947286588E-4</v>
      </c>
      <c r="O204" s="239">
        <f t="shared" si="45"/>
        <v>90</v>
      </c>
      <c r="P204" s="239">
        <f t="shared" si="40"/>
        <v>140.74703629892255</v>
      </c>
      <c r="Q204" s="239">
        <f t="shared" si="41"/>
        <v>0</v>
      </c>
      <c r="R204" s="239">
        <f t="shared" si="46"/>
        <v>-7.1575556947286588E-4</v>
      </c>
      <c r="T204" s="239">
        <f>MAX($H$4:H204)</f>
        <v>145.78428794181195</v>
      </c>
      <c r="U204" s="239">
        <f>MAX($K$4:K204)</f>
        <v>145.78428794181195</v>
      </c>
      <c r="V204" s="239">
        <f>MAX($K$4:L204)</f>
        <v>145.78428794181195</v>
      </c>
      <c r="W204" s="239">
        <f t="shared" si="47"/>
        <v>-3.4552774609702519E-2</v>
      </c>
      <c r="X204" s="239">
        <f t="shared" si="48"/>
        <v>-3.4552774609702519E-2</v>
      </c>
      <c r="Y204" s="239">
        <f t="shared" si="49"/>
        <v>-3.4552774609702519E-2</v>
      </c>
    </row>
    <row r="205" spans="1:25">
      <c r="A205" s="147">
        <v>35712</v>
      </c>
      <c r="B205" s="243">
        <v>-2.6252030568135742E-3</v>
      </c>
      <c r="C205" s="243">
        <v>-7.3712255772646618E-3</v>
      </c>
      <c r="D205" s="243">
        <v>-1.6211181019382792E-2</v>
      </c>
      <c r="E205" s="243">
        <v>9.2063543438070106E-4</v>
      </c>
      <c r="F205" s="243">
        <v>-1.1035467079000605E-2</v>
      </c>
      <c r="H205" s="239">
        <f t="shared" si="42"/>
        <v>139.70955814503174</v>
      </c>
      <c r="I205" s="239"/>
      <c r="J205" s="239">
        <f t="shared" si="43"/>
        <v>90</v>
      </c>
      <c r="K205" s="239">
        <f t="shared" si="38"/>
        <v>139.70955814503174</v>
      </c>
      <c r="L205" s="239" t="b">
        <f t="shared" si="39"/>
        <v>0</v>
      </c>
      <c r="M205" s="239">
        <f t="shared" si="44"/>
        <v>-7.3712255772646687E-3</v>
      </c>
      <c r="O205" s="239">
        <f t="shared" si="45"/>
        <v>90</v>
      </c>
      <c r="P205" s="239">
        <f t="shared" si="40"/>
        <v>139.70955814503174</v>
      </c>
      <c r="Q205" s="239">
        <f t="shared" si="41"/>
        <v>0</v>
      </c>
      <c r="R205" s="239">
        <f t="shared" si="46"/>
        <v>-7.3712255772646687E-3</v>
      </c>
      <c r="T205" s="239">
        <f>MAX($H$4:H205)</f>
        <v>145.78428794181195</v>
      </c>
      <c r="U205" s="239">
        <f>MAX($K$4:K205)</f>
        <v>145.78428794181195</v>
      </c>
      <c r="V205" s="239">
        <f>MAX($K$4:L205)</f>
        <v>145.78428794181195</v>
      </c>
      <c r="W205" s="239">
        <f t="shared" si="47"/>
        <v>-4.1669303890998689E-2</v>
      </c>
      <c r="X205" s="239">
        <f t="shared" si="48"/>
        <v>-4.1669303890998689E-2</v>
      </c>
      <c r="Y205" s="239">
        <f t="shared" si="49"/>
        <v>-4.1669303890998689E-2</v>
      </c>
    </row>
    <row r="206" spans="1:25">
      <c r="A206" s="147">
        <v>35713</v>
      </c>
      <c r="B206" s="243">
        <v>-3.2549369150930429E-3</v>
      </c>
      <c r="C206" s="243">
        <v>6.1656688410329785E-3</v>
      </c>
      <c r="D206" s="243">
        <v>1.4603959194731564E-2</v>
      </c>
      <c r="E206" s="243">
        <v>1.1636339071791069E-2</v>
      </c>
      <c r="F206" s="243">
        <v>6.0645542563353416E-4</v>
      </c>
      <c r="H206" s="239">
        <f t="shared" si="42"/>
        <v>140.57096101448104</v>
      </c>
      <c r="I206" s="239"/>
      <c r="J206" s="239">
        <f t="shared" si="43"/>
        <v>90</v>
      </c>
      <c r="K206" s="239">
        <f t="shared" si="38"/>
        <v>140.57096101448104</v>
      </c>
      <c r="L206" s="239" t="b">
        <f t="shared" si="39"/>
        <v>0</v>
      </c>
      <c r="M206" s="239">
        <f t="shared" si="44"/>
        <v>6.1656688410329777E-3</v>
      </c>
      <c r="O206" s="239">
        <f t="shared" si="45"/>
        <v>90</v>
      </c>
      <c r="P206" s="239">
        <f t="shared" si="40"/>
        <v>140.57096101448104</v>
      </c>
      <c r="Q206" s="239">
        <f t="shared" si="41"/>
        <v>0</v>
      </c>
      <c r="R206" s="239">
        <f t="shared" si="46"/>
        <v>6.1656688410329777E-3</v>
      </c>
      <c r="T206" s="239">
        <f>MAX($H$4:H206)</f>
        <v>145.78428794181195</v>
      </c>
      <c r="U206" s="239">
        <f>MAX($K$4:K206)</f>
        <v>145.78428794181195</v>
      </c>
      <c r="V206" s="239">
        <f>MAX($K$4:L206)</f>
        <v>145.78428794181195</v>
      </c>
      <c r="W206" s="239">
        <f t="shared" si="47"/>
        <v>-3.576055417859398E-2</v>
      </c>
      <c r="X206" s="239">
        <f t="shared" si="48"/>
        <v>-3.576055417859398E-2</v>
      </c>
      <c r="Y206" s="239">
        <f t="shared" si="49"/>
        <v>-3.576055417859398E-2</v>
      </c>
    </row>
    <row r="207" spans="1:25">
      <c r="A207" s="147">
        <v>35716</v>
      </c>
      <c r="B207" s="243">
        <v>1.2021172251650558E-3</v>
      </c>
      <c r="C207" s="243">
        <v>-2.6800071466859254E-4</v>
      </c>
      <c r="D207" s="243">
        <v>-1.8183990008791895E-2</v>
      </c>
      <c r="E207" s="243">
        <v>-1.0347115866353729E-3</v>
      </c>
      <c r="F207" s="243">
        <v>9.729576666615003E-3</v>
      </c>
      <c r="H207" s="239">
        <f t="shared" si="42"/>
        <v>140.5332878964675</v>
      </c>
      <c r="I207" s="239"/>
      <c r="J207" s="239">
        <f t="shared" si="43"/>
        <v>90</v>
      </c>
      <c r="K207" s="239">
        <f t="shared" si="38"/>
        <v>140.5332878964675</v>
      </c>
      <c r="L207" s="239" t="b">
        <f t="shared" si="39"/>
        <v>0</v>
      </c>
      <c r="M207" s="239">
        <f t="shared" si="44"/>
        <v>-2.6800071466867711E-4</v>
      </c>
      <c r="O207" s="239">
        <f t="shared" si="45"/>
        <v>90</v>
      </c>
      <c r="P207" s="239">
        <f t="shared" si="40"/>
        <v>140.5332878964675</v>
      </c>
      <c r="Q207" s="239">
        <f t="shared" si="41"/>
        <v>0</v>
      </c>
      <c r="R207" s="239">
        <f t="shared" si="46"/>
        <v>-2.6800071466867711E-4</v>
      </c>
      <c r="T207" s="239">
        <f>MAX($H$4:H207)</f>
        <v>145.78428794181195</v>
      </c>
      <c r="U207" s="239">
        <f>MAX($K$4:K207)</f>
        <v>145.78428794181195</v>
      </c>
      <c r="V207" s="239">
        <f>MAX($K$4:L207)</f>
        <v>145.78428794181195</v>
      </c>
      <c r="W207" s="239">
        <f t="shared" si="47"/>
        <v>-3.6018971039185846E-2</v>
      </c>
      <c r="X207" s="239">
        <f t="shared" si="48"/>
        <v>-3.6018971039185846E-2</v>
      </c>
      <c r="Y207" s="239">
        <f t="shared" si="49"/>
        <v>-3.6018971039185846E-2</v>
      </c>
    </row>
    <row r="208" spans="1:25">
      <c r="A208" s="147">
        <v>35717</v>
      </c>
      <c r="B208" s="243">
        <v>1.040853763080829E-3</v>
      </c>
      <c r="C208" s="243">
        <v>2.0589025154418295E-3</v>
      </c>
      <c r="D208" s="243">
        <v>-5.7199598188347744E-3</v>
      </c>
      <c r="E208" s="243">
        <v>5.1352434607010444E-3</v>
      </c>
      <c r="F208" s="243">
        <v>1.6753199101975369E-3</v>
      </c>
      <c r="H208" s="239">
        <f t="shared" si="42"/>
        <v>140.82263223642084</v>
      </c>
      <c r="I208" s="239"/>
      <c r="J208" s="239">
        <f t="shared" si="43"/>
        <v>90</v>
      </c>
      <c r="K208" s="239">
        <f t="shared" si="38"/>
        <v>140.82263223642084</v>
      </c>
      <c r="L208" s="239" t="b">
        <f t="shared" si="39"/>
        <v>0</v>
      </c>
      <c r="M208" s="239">
        <f t="shared" si="44"/>
        <v>2.0589025154418121E-3</v>
      </c>
      <c r="O208" s="239">
        <f t="shared" si="45"/>
        <v>90</v>
      </c>
      <c r="P208" s="239">
        <f t="shared" si="40"/>
        <v>140.82263223642084</v>
      </c>
      <c r="Q208" s="239">
        <f t="shared" si="41"/>
        <v>0</v>
      </c>
      <c r="R208" s="239">
        <f t="shared" si="46"/>
        <v>2.0589025154418121E-3</v>
      </c>
      <c r="T208" s="239">
        <f>MAX($H$4:H208)</f>
        <v>145.78428794181195</v>
      </c>
      <c r="U208" s="239">
        <f>MAX($K$4:K208)</f>
        <v>145.78428794181195</v>
      </c>
      <c r="V208" s="239">
        <f>MAX($K$4:L208)</f>
        <v>145.78428794181195</v>
      </c>
      <c r="W208" s="239">
        <f t="shared" si="47"/>
        <v>-3.4034228073820234E-2</v>
      </c>
      <c r="X208" s="239">
        <f t="shared" si="48"/>
        <v>-3.4034228073820234E-2</v>
      </c>
      <c r="Y208" s="239">
        <f t="shared" si="49"/>
        <v>-3.4034228073820234E-2</v>
      </c>
    </row>
    <row r="209" spans="1:25">
      <c r="A209" s="147">
        <v>35718</v>
      </c>
      <c r="B209" s="243">
        <v>-3.5851402605289184E-3</v>
      </c>
      <c r="C209" s="243">
        <v>-3.1233267892201155E-3</v>
      </c>
      <c r="D209" s="243">
        <v>-1.8065825551479842E-3</v>
      </c>
      <c r="E209" s="243">
        <v>-1.1024801695579733E-2</v>
      </c>
      <c r="F209" s="243">
        <v>-2.1818901763529519E-3</v>
      </c>
      <c r="H209" s="239">
        <f t="shared" si="42"/>
        <v>140.38279713662834</v>
      </c>
      <c r="I209" s="239"/>
      <c r="J209" s="239">
        <f t="shared" si="43"/>
        <v>90</v>
      </c>
      <c r="K209" s="239">
        <f t="shared" si="38"/>
        <v>140.38279713662834</v>
      </c>
      <c r="L209" s="239" t="b">
        <f t="shared" si="39"/>
        <v>0</v>
      </c>
      <c r="M209" s="239">
        <f t="shared" si="44"/>
        <v>-3.1233267892201021E-3</v>
      </c>
      <c r="O209" s="239">
        <f t="shared" si="45"/>
        <v>90</v>
      </c>
      <c r="P209" s="239">
        <f t="shared" si="40"/>
        <v>140.38279713662834</v>
      </c>
      <c r="Q209" s="239">
        <f t="shared" si="41"/>
        <v>0</v>
      </c>
      <c r="R209" s="239">
        <f t="shared" si="46"/>
        <v>-3.1233267892201021E-3</v>
      </c>
      <c r="T209" s="239">
        <f>MAX($H$4:H209)</f>
        <v>145.78428794181195</v>
      </c>
      <c r="U209" s="239">
        <f>MAX($K$4:K209)</f>
        <v>145.78428794181195</v>
      </c>
      <c r="V209" s="239">
        <f>MAX($K$4:L209)</f>
        <v>145.78428794181195</v>
      </c>
      <c r="W209" s="239">
        <f t="shared" si="47"/>
        <v>-3.7051254846746949E-2</v>
      </c>
      <c r="X209" s="239">
        <f t="shared" si="48"/>
        <v>-3.7051254846746949E-2</v>
      </c>
      <c r="Y209" s="239">
        <f t="shared" si="49"/>
        <v>-3.7051254846746949E-2</v>
      </c>
    </row>
    <row r="210" spans="1:25">
      <c r="A210" s="147">
        <v>35719</v>
      </c>
      <c r="B210" s="243">
        <v>-1.0212023719884278E-2</v>
      </c>
      <c r="C210" s="243">
        <v>-3.822562005511565E-3</v>
      </c>
      <c r="D210" s="243">
        <v>1.3968125877495297E-2</v>
      </c>
      <c r="E210" s="243">
        <v>-1.1781579625053884E-2</v>
      </c>
      <c r="F210" s="243">
        <v>-3.430383147408067E-4</v>
      </c>
      <c r="H210" s="239">
        <f t="shared" si="42"/>
        <v>139.84617519006642</v>
      </c>
      <c r="I210" s="239"/>
      <c r="J210" s="239">
        <f t="shared" si="43"/>
        <v>90</v>
      </c>
      <c r="K210" s="239">
        <f t="shared" si="38"/>
        <v>139.84617519006642</v>
      </c>
      <c r="L210" s="239" t="b">
        <f t="shared" si="39"/>
        <v>0</v>
      </c>
      <c r="M210" s="239">
        <f t="shared" si="44"/>
        <v>-3.8225620055116305E-3</v>
      </c>
      <c r="O210" s="239">
        <f t="shared" si="45"/>
        <v>90</v>
      </c>
      <c r="P210" s="239">
        <f t="shared" si="40"/>
        <v>139.84617519006642</v>
      </c>
      <c r="Q210" s="239">
        <f t="shared" si="41"/>
        <v>0</v>
      </c>
      <c r="R210" s="239">
        <f t="shared" si="46"/>
        <v>-3.8225620055116305E-3</v>
      </c>
      <c r="T210" s="239">
        <f>MAX($H$4:H210)</f>
        <v>145.78428794181195</v>
      </c>
      <c r="U210" s="239">
        <f>MAX($K$4:K210)</f>
        <v>145.78428794181195</v>
      </c>
      <c r="V210" s="239">
        <f>MAX($K$4:L210)</f>
        <v>145.78428794181195</v>
      </c>
      <c r="W210" s="239">
        <f t="shared" si="47"/>
        <v>-4.0732186133224879E-2</v>
      </c>
      <c r="X210" s="239">
        <f t="shared" si="48"/>
        <v>-4.0732186133224879E-2</v>
      </c>
      <c r="Y210" s="239">
        <f t="shared" si="49"/>
        <v>-4.0732186133224879E-2</v>
      </c>
    </row>
    <row r="211" spans="1:25">
      <c r="A211" s="147">
        <v>35720</v>
      </c>
      <c r="B211" s="243">
        <v>-1.1902901828595214E-2</v>
      </c>
      <c r="C211" s="243">
        <v>1.3880126182965302E-2</v>
      </c>
      <c r="D211" s="243">
        <v>7.209197229912423E-3</v>
      </c>
      <c r="E211" s="243">
        <v>3.349614127199585E-3</v>
      </c>
      <c r="F211" s="243">
        <v>-7.0499175799487723E-4</v>
      </c>
      <c r="H211" s="239">
        <f t="shared" si="42"/>
        <v>141.78725774790962</v>
      </c>
      <c r="I211" s="239"/>
      <c r="J211" s="239">
        <f t="shared" si="43"/>
        <v>90</v>
      </c>
      <c r="K211" s="239">
        <f t="shared" si="38"/>
        <v>141.78725774790962</v>
      </c>
      <c r="L211" s="239" t="b">
        <f t="shared" si="39"/>
        <v>0</v>
      </c>
      <c r="M211" s="239">
        <f t="shared" si="44"/>
        <v>1.3880126182965366E-2</v>
      </c>
      <c r="O211" s="239">
        <f t="shared" si="45"/>
        <v>90</v>
      </c>
      <c r="P211" s="239">
        <f t="shared" si="40"/>
        <v>141.78725774790962</v>
      </c>
      <c r="Q211" s="239">
        <f t="shared" si="41"/>
        <v>0</v>
      </c>
      <c r="R211" s="239">
        <f t="shared" si="46"/>
        <v>1.3880126182965366E-2</v>
      </c>
      <c r="T211" s="239">
        <f>MAX($H$4:H211)</f>
        <v>145.78428794181195</v>
      </c>
      <c r="U211" s="239">
        <f>MAX($K$4:K211)</f>
        <v>145.78428794181195</v>
      </c>
      <c r="V211" s="239">
        <f>MAX($K$4:L211)</f>
        <v>145.78428794181195</v>
      </c>
      <c r="W211" s="239">
        <f t="shared" si="47"/>
        <v>-2.7417427833496703E-2</v>
      </c>
      <c r="X211" s="239">
        <f t="shared" si="48"/>
        <v>-2.7417427833496703E-2</v>
      </c>
      <c r="Y211" s="239">
        <f t="shared" si="49"/>
        <v>-2.7417427833496703E-2</v>
      </c>
    </row>
    <row r="212" spans="1:25">
      <c r="A212" s="147">
        <v>35723</v>
      </c>
      <c r="B212" s="243">
        <v>1.1371778454072778E-2</v>
      </c>
      <c r="C212" s="243">
        <v>1.3537906137182087E-3</v>
      </c>
      <c r="D212" s="243">
        <v>-2.5275286607820746E-2</v>
      </c>
      <c r="E212" s="243">
        <v>-1.0446776810568603E-2</v>
      </c>
      <c r="F212" s="243">
        <v>1.2047142520268395E-3</v>
      </c>
      <c r="H212" s="239">
        <f t="shared" si="42"/>
        <v>141.97920800659358</v>
      </c>
      <c r="I212" s="239"/>
      <c r="J212" s="239">
        <f t="shared" si="43"/>
        <v>90</v>
      </c>
      <c r="K212" s="239">
        <f t="shared" si="38"/>
        <v>141.97920800659358</v>
      </c>
      <c r="L212" s="239" t="b">
        <f t="shared" si="39"/>
        <v>0</v>
      </c>
      <c r="M212" s="239">
        <f t="shared" si="44"/>
        <v>1.3537906137181767E-3</v>
      </c>
      <c r="O212" s="239">
        <f t="shared" si="45"/>
        <v>90</v>
      </c>
      <c r="P212" s="239">
        <f t="shared" si="40"/>
        <v>141.97920800659358</v>
      </c>
      <c r="Q212" s="239">
        <f t="shared" si="41"/>
        <v>0</v>
      </c>
      <c r="R212" s="239">
        <f t="shared" si="46"/>
        <v>1.3537906137181767E-3</v>
      </c>
      <c r="T212" s="239">
        <f>MAX($H$4:H212)</f>
        <v>145.78428794181195</v>
      </c>
      <c r="U212" s="239">
        <f>MAX($K$4:K212)</f>
        <v>145.78428794181195</v>
      </c>
      <c r="V212" s="239">
        <f>MAX($K$4:L212)</f>
        <v>145.78428794181195</v>
      </c>
      <c r="W212" s="239">
        <f t="shared" si="47"/>
        <v>-2.610075467623181E-2</v>
      </c>
      <c r="X212" s="239">
        <f t="shared" si="48"/>
        <v>-2.610075467623181E-2</v>
      </c>
      <c r="Y212" s="239">
        <f t="shared" si="49"/>
        <v>-2.610075467623181E-2</v>
      </c>
    </row>
    <row r="213" spans="1:25">
      <c r="A213" s="147">
        <v>35724</v>
      </c>
      <c r="B213" s="243">
        <v>1.7521519994422752E-2</v>
      </c>
      <c r="C213" s="243">
        <v>7.3643058459860189E-3</v>
      </c>
      <c r="D213" s="243">
        <v>7.0527498751058459E-3</v>
      </c>
      <c r="E213" s="243">
        <v>1.5557765525384015E-2</v>
      </c>
      <c r="F213" s="243">
        <v>1.049701479571441E-2</v>
      </c>
      <c r="H213" s="239">
        <f t="shared" si="42"/>
        <v>143.024786318125</v>
      </c>
      <c r="I213" s="239"/>
      <c r="J213" s="239">
        <f t="shared" si="43"/>
        <v>90</v>
      </c>
      <c r="K213" s="239">
        <f t="shared" si="38"/>
        <v>143.024786318125</v>
      </c>
      <c r="L213" s="239" t="b">
        <f t="shared" si="39"/>
        <v>0</v>
      </c>
      <c r="M213" s="239">
        <f t="shared" si="44"/>
        <v>7.3643058459859677E-3</v>
      </c>
      <c r="O213" s="239">
        <f t="shared" si="45"/>
        <v>90</v>
      </c>
      <c r="P213" s="239">
        <f t="shared" si="40"/>
        <v>143.024786318125</v>
      </c>
      <c r="Q213" s="239">
        <f t="shared" si="41"/>
        <v>0</v>
      </c>
      <c r="R213" s="239">
        <f t="shared" si="46"/>
        <v>7.3643058459859677E-3</v>
      </c>
      <c r="T213" s="239">
        <f>MAX($H$4:H213)</f>
        <v>145.78428794181195</v>
      </c>
      <c r="U213" s="239">
        <f>MAX($K$4:K213)</f>
        <v>145.78428794181195</v>
      </c>
      <c r="V213" s="239">
        <f>MAX($K$4:L213)</f>
        <v>145.78428794181195</v>
      </c>
      <c r="W213" s="239">
        <f t="shared" si="47"/>
        <v>-1.8928662770492662E-2</v>
      </c>
      <c r="X213" s="239">
        <f t="shared" si="48"/>
        <v>-1.8928662770492662E-2</v>
      </c>
      <c r="Y213" s="239">
        <f t="shared" si="49"/>
        <v>-1.8928662770492662E-2</v>
      </c>
    </row>
    <row r="214" spans="1:25">
      <c r="A214" s="147">
        <v>35725</v>
      </c>
      <c r="B214" s="243">
        <v>-2.9890313180755967E-3</v>
      </c>
      <c r="C214" s="243">
        <v>-1.9961890935487059E-3</v>
      </c>
      <c r="D214" s="243">
        <v>-4.5240677287250453E-4</v>
      </c>
      <c r="E214" s="243">
        <v>-5.6487760872615533E-3</v>
      </c>
      <c r="F214" s="243">
        <v>-7.5112580085257008E-4</v>
      </c>
      <c r="H214" s="239">
        <f t="shared" si="42"/>
        <v>142.73928179956962</v>
      </c>
      <c r="I214" s="239"/>
      <c r="J214" s="239">
        <f t="shared" si="43"/>
        <v>90</v>
      </c>
      <c r="K214" s="239">
        <f t="shared" si="38"/>
        <v>142.73928179956962</v>
      </c>
      <c r="L214" s="239" t="b">
        <f t="shared" si="39"/>
        <v>0</v>
      </c>
      <c r="M214" s="239">
        <f t="shared" si="44"/>
        <v>-1.9961890935486734E-3</v>
      </c>
      <c r="O214" s="239">
        <f t="shared" si="45"/>
        <v>90</v>
      </c>
      <c r="P214" s="239">
        <f t="shared" si="40"/>
        <v>142.73928179956962</v>
      </c>
      <c r="Q214" s="239">
        <f t="shared" si="41"/>
        <v>0</v>
      </c>
      <c r="R214" s="239">
        <f t="shared" si="46"/>
        <v>-1.9961890935486734E-3</v>
      </c>
      <c r="T214" s="239">
        <f>MAX($H$4:H214)</f>
        <v>145.78428794181195</v>
      </c>
      <c r="U214" s="239">
        <f>MAX($K$4:K214)</f>
        <v>145.78428794181195</v>
      </c>
      <c r="V214" s="239">
        <f>MAX($K$4:L214)</f>
        <v>145.78428794181195</v>
      </c>
      <c r="W214" s="239">
        <f t="shared" si="47"/>
        <v>-2.0887066673863416E-2</v>
      </c>
      <c r="X214" s="239">
        <f t="shared" si="48"/>
        <v>-2.0887066673863416E-2</v>
      </c>
      <c r="Y214" s="239">
        <f t="shared" si="49"/>
        <v>-2.0887066673863416E-2</v>
      </c>
    </row>
    <row r="215" spans="1:25">
      <c r="A215" s="147">
        <v>35726</v>
      </c>
      <c r="B215" s="243">
        <v>-1.8296697660575512E-2</v>
      </c>
      <c r="C215" s="243">
        <v>-3.7063822093653664E-3</v>
      </c>
      <c r="D215" s="243">
        <v>-3.868744930848067E-2</v>
      </c>
      <c r="E215" s="243">
        <v>-3.6421466707990402E-2</v>
      </c>
      <c r="F215" s="243">
        <v>-2.3927985661719497E-2</v>
      </c>
      <c r="H215" s="239">
        <f t="shared" si="42"/>
        <v>142.21023546493012</v>
      </c>
      <c r="I215" s="239"/>
      <c r="J215" s="239">
        <f t="shared" si="43"/>
        <v>90</v>
      </c>
      <c r="K215" s="239">
        <f t="shared" si="38"/>
        <v>142.21023546493012</v>
      </c>
      <c r="L215" s="239" t="b">
        <f t="shared" si="39"/>
        <v>0</v>
      </c>
      <c r="M215" s="239">
        <f t="shared" si="44"/>
        <v>-3.7063822093652853E-3</v>
      </c>
      <c r="O215" s="239">
        <f t="shared" si="45"/>
        <v>90</v>
      </c>
      <c r="P215" s="239">
        <f t="shared" si="40"/>
        <v>142.21023546493012</v>
      </c>
      <c r="Q215" s="239">
        <f t="shared" si="41"/>
        <v>0</v>
      </c>
      <c r="R215" s="239">
        <f t="shared" si="46"/>
        <v>-3.7063822093652853E-3</v>
      </c>
      <c r="T215" s="239">
        <f>MAX($H$4:H215)</f>
        <v>145.78428794181195</v>
      </c>
      <c r="U215" s="239">
        <f>MAX($K$4:K215)</f>
        <v>145.78428794181195</v>
      </c>
      <c r="V215" s="239">
        <f>MAX($K$4:L215)</f>
        <v>145.78428794181195</v>
      </c>
      <c r="W215" s="239">
        <f t="shared" si="47"/>
        <v>-2.4516033430902869E-2</v>
      </c>
      <c r="X215" s="239">
        <f t="shared" si="48"/>
        <v>-2.4516033430902869E-2</v>
      </c>
      <c r="Y215" s="239">
        <f t="shared" si="49"/>
        <v>-2.4516033430902869E-2</v>
      </c>
    </row>
    <row r="216" spans="1:25">
      <c r="A216" s="147">
        <v>35727</v>
      </c>
      <c r="B216" s="243">
        <v>-8.7209990621696099E-3</v>
      </c>
      <c r="C216" s="243">
        <v>2.3559260601668797E-3</v>
      </c>
      <c r="D216" s="243">
        <v>-4.2512762434532281E-4</v>
      </c>
      <c r="E216" s="243">
        <v>-1.9224088631324854E-2</v>
      </c>
      <c r="F216" s="243">
        <v>5.4882382886156655E-3</v>
      </c>
      <c r="H216" s="239">
        <f t="shared" si="42"/>
        <v>142.54527226468443</v>
      </c>
      <c r="I216" s="239"/>
      <c r="J216" s="239">
        <f t="shared" si="43"/>
        <v>90</v>
      </c>
      <c r="K216" s="239">
        <f t="shared" si="38"/>
        <v>142.54527226468443</v>
      </c>
      <c r="L216" s="239" t="b">
        <f t="shared" si="39"/>
        <v>0</v>
      </c>
      <c r="M216" s="239">
        <f t="shared" si="44"/>
        <v>2.3559260601669425E-3</v>
      </c>
      <c r="O216" s="239">
        <f t="shared" si="45"/>
        <v>90</v>
      </c>
      <c r="P216" s="239">
        <f t="shared" si="40"/>
        <v>142.54527226468443</v>
      </c>
      <c r="Q216" s="239">
        <f t="shared" si="41"/>
        <v>0</v>
      </c>
      <c r="R216" s="239">
        <f t="shared" si="46"/>
        <v>2.3559260601669425E-3</v>
      </c>
      <c r="T216" s="239">
        <f>MAX($H$4:H216)</f>
        <v>145.78428794181195</v>
      </c>
      <c r="U216" s="239">
        <f>MAX($K$4:K216)</f>
        <v>145.78428794181195</v>
      </c>
      <c r="V216" s="239">
        <f>MAX($K$4:L216)</f>
        <v>145.78428794181195</v>
      </c>
      <c r="W216" s="239">
        <f t="shared" si="47"/>
        <v>-2.2217865332787714E-2</v>
      </c>
      <c r="X216" s="239">
        <f t="shared" si="48"/>
        <v>-2.2217865332787714E-2</v>
      </c>
      <c r="Y216" s="239">
        <f t="shared" si="49"/>
        <v>-2.2217865332787714E-2</v>
      </c>
    </row>
    <row r="217" spans="1:25">
      <c r="A217" s="147">
        <v>35730</v>
      </c>
      <c r="B217" s="243">
        <v>-6.5943726344725562E-2</v>
      </c>
      <c r="C217" s="243">
        <v>-1.0490450999731005E-2</v>
      </c>
      <c r="D217" s="243">
        <v>-3.2197188029699619E-2</v>
      </c>
      <c r="E217" s="243">
        <v>-8.1303090180814053E-2</v>
      </c>
      <c r="F217" s="243">
        <v>-2.112567885569594E-2</v>
      </c>
      <c r="H217" s="239">
        <f t="shared" si="42"/>
        <v>141.04990807074844</v>
      </c>
      <c r="I217" s="239"/>
      <c r="J217" s="239">
        <f t="shared" si="43"/>
        <v>90</v>
      </c>
      <c r="K217" s="239">
        <f t="shared" si="38"/>
        <v>141.04990807074844</v>
      </c>
      <c r="L217" s="239" t="b">
        <f t="shared" si="39"/>
        <v>0</v>
      </c>
      <c r="M217" s="239">
        <f t="shared" si="44"/>
        <v>-1.0490450999730984E-2</v>
      </c>
      <c r="O217" s="239">
        <f t="shared" si="45"/>
        <v>90</v>
      </c>
      <c r="P217" s="239">
        <f t="shared" si="40"/>
        <v>141.04990807074844</v>
      </c>
      <c r="Q217" s="239">
        <f t="shared" si="41"/>
        <v>0</v>
      </c>
      <c r="R217" s="239">
        <f t="shared" si="46"/>
        <v>-1.0490450999730984E-2</v>
      </c>
      <c r="T217" s="239">
        <f>MAX($H$4:H217)</f>
        <v>145.78428794181195</v>
      </c>
      <c r="U217" s="239">
        <f>MAX($K$4:K217)</f>
        <v>145.78428794181195</v>
      </c>
      <c r="V217" s="239">
        <f>MAX($K$4:L217)</f>
        <v>145.78428794181195</v>
      </c>
      <c r="W217" s="239">
        <f t="shared" si="47"/>
        <v>-3.247524090492647E-2</v>
      </c>
      <c r="X217" s="239">
        <f t="shared" si="48"/>
        <v>-3.247524090492647E-2</v>
      </c>
      <c r="Y217" s="239">
        <f t="shared" si="49"/>
        <v>-3.247524090492647E-2</v>
      </c>
    </row>
    <row r="218" spans="1:25">
      <c r="A218" s="147">
        <v>35731</v>
      </c>
      <c r="B218" s="243">
        <v>4.4662621842274097E-2</v>
      </c>
      <c r="C218" s="243">
        <v>-1.8740102058771857E-2</v>
      </c>
      <c r="D218" s="243">
        <v>-5.8033441516812556E-2</v>
      </c>
      <c r="E218" s="243">
        <v>-3.9161767640853107E-2</v>
      </c>
      <c r="F218" s="243">
        <v>-5.3224277422178279E-2</v>
      </c>
      <c r="H218" s="239">
        <f t="shared" si="42"/>
        <v>138.40661839812222</v>
      </c>
      <c r="I218" s="239"/>
      <c r="J218" s="239">
        <f t="shared" si="43"/>
        <v>90</v>
      </c>
      <c r="K218" s="239">
        <f t="shared" si="38"/>
        <v>138.40661839812222</v>
      </c>
      <c r="L218" s="239" t="b">
        <f t="shared" si="39"/>
        <v>0</v>
      </c>
      <c r="M218" s="239">
        <f t="shared" si="44"/>
        <v>-1.874010205877193E-2</v>
      </c>
      <c r="O218" s="239">
        <f t="shared" si="45"/>
        <v>90</v>
      </c>
      <c r="P218" s="239">
        <f t="shared" si="40"/>
        <v>138.40661839812222</v>
      </c>
      <c r="Q218" s="239">
        <f t="shared" si="41"/>
        <v>0</v>
      </c>
      <c r="R218" s="239">
        <f t="shared" si="46"/>
        <v>-1.874010205877193E-2</v>
      </c>
      <c r="T218" s="239">
        <f>MAX($H$4:H218)</f>
        <v>145.78428794181195</v>
      </c>
      <c r="U218" s="239">
        <f>MAX($K$4:K218)</f>
        <v>145.78428794181195</v>
      </c>
      <c r="V218" s="239">
        <f>MAX($K$4:L218)</f>
        <v>145.78428794181195</v>
      </c>
      <c r="W218" s="239">
        <f t="shared" si="47"/>
        <v>-5.0606753634756869E-2</v>
      </c>
      <c r="X218" s="239">
        <f t="shared" si="48"/>
        <v>-5.0606753634756869E-2</v>
      </c>
      <c r="Y218" s="239">
        <f t="shared" si="49"/>
        <v>-5.0606753634756869E-2</v>
      </c>
    </row>
    <row r="219" spans="1:25">
      <c r="A219" s="147">
        <v>35732</v>
      </c>
      <c r="B219" s="243">
        <v>-1.1079282858560413E-3</v>
      </c>
      <c r="C219" s="243">
        <v>9.3242163218185681E-3</v>
      </c>
      <c r="D219" s="243">
        <v>4.6940926914163406E-2</v>
      </c>
      <c r="E219" s="243">
        <v>2.0133642492089043E-2</v>
      </c>
      <c r="F219" s="243">
        <v>3.9438321082687411E-2</v>
      </c>
      <c r="H219" s="239">
        <f t="shared" si="42"/>
        <v>139.69715164843771</v>
      </c>
      <c r="I219" s="239"/>
      <c r="J219" s="239">
        <f t="shared" si="43"/>
        <v>90</v>
      </c>
      <c r="K219" s="239">
        <f t="shared" si="38"/>
        <v>139.69715164843771</v>
      </c>
      <c r="L219" s="239" t="b">
        <f t="shared" si="39"/>
        <v>0</v>
      </c>
      <c r="M219" s="239">
        <f t="shared" si="44"/>
        <v>9.324216321818608E-3</v>
      </c>
      <c r="O219" s="239">
        <f t="shared" si="45"/>
        <v>90</v>
      </c>
      <c r="P219" s="239">
        <f t="shared" si="40"/>
        <v>139.69715164843771</v>
      </c>
      <c r="Q219" s="239">
        <f t="shared" si="41"/>
        <v>0</v>
      </c>
      <c r="R219" s="239">
        <f t="shared" si="46"/>
        <v>9.324216321818608E-3</v>
      </c>
      <c r="T219" s="239">
        <f>MAX($H$4:H219)</f>
        <v>145.78428794181195</v>
      </c>
      <c r="U219" s="239">
        <f>MAX($K$4:K219)</f>
        <v>145.78428794181195</v>
      </c>
      <c r="V219" s="239">
        <f>MAX($K$4:L219)</f>
        <v>145.78428794181195</v>
      </c>
      <c r="W219" s="239">
        <f t="shared" si="47"/>
        <v>-4.1754405631173712E-2</v>
      </c>
      <c r="X219" s="239">
        <f t="shared" si="48"/>
        <v>-4.1754405631173712E-2</v>
      </c>
      <c r="Y219" s="239">
        <f t="shared" si="49"/>
        <v>-4.1754405631173712E-2</v>
      </c>
    </row>
    <row r="220" spans="1:25">
      <c r="A220" s="147">
        <v>35733</v>
      </c>
      <c r="B220" s="243">
        <v>-1.6279358436227076E-2</v>
      </c>
      <c r="C220" s="243">
        <v>-1.0456942003514769E-2</v>
      </c>
      <c r="D220" s="243">
        <v>-3.013689953536447E-2</v>
      </c>
      <c r="E220" s="243">
        <v>-4.2443991794046565E-2</v>
      </c>
      <c r="F220" s="243">
        <v>-1.8400416391786245E-2</v>
      </c>
      <c r="H220" s="239">
        <f t="shared" si="42"/>
        <v>138.23634663559378</v>
      </c>
      <c r="I220" s="239"/>
      <c r="J220" s="239">
        <f t="shared" si="43"/>
        <v>90</v>
      </c>
      <c r="K220" s="239">
        <f t="shared" si="38"/>
        <v>138.23634663559378</v>
      </c>
      <c r="L220" s="239" t="b">
        <f t="shared" si="39"/>
        <v>0</v>
      </c>
      <c r="M220" s="239">
        <f t="shared" si="44"/>
        <v>-1.0456942003514868E-2</v>
      </c>
      <c r="O220" s="239">
        <f t="shared" si="45"/>
        <v>90</v>
      </c>
      <c r="P220" s="239">
        <f t="shared" si="40"/>
        <v>138.23634663559378</v>
      </c>
      <c r="Q220" s="239">
        <f t="shared" si="41"/>
        <v>0</v>
      </c>
      <c r="R220" s="239">
        <f t="shared" si="46"/>
        <v>-1.0456942003514868E-2</v>
      </c>
      <c r="T220" s="239">
        <f>MAX($H$4:H220)</f>
        <v>145.78428794181195</v>
      </c>
      <c r="U220" s="239">
        <f>MAX($K$4:K220)</f>
        <v>145.78428794181195</v>
      </c>
      <c r="V220" s="239">
        <f>MAX($K$4:L220)</f>
        <v>145.78428794181195</v>
      </c>
      <c r="W220" s="239">
        <f t="shared" si="47"/>
        <v>-5.1774724236612162E-2</v>
      </c>
      <c r="X220" s="239">
        <f t="shared" si="48"/>
        <v>-5.1774724236612162E-2</v>
      </c>
      <c r="Y220" s="239">
        <f t="shared" si="49"/>
        <v>-5.1774724236612162E-2</v>
      </c>
    </row>
    <row r="221" spans="1:25">
      <c r="A221" s="147">
        <v>35734</v>
      </c>
      <c r="B221" s="243">
        <v>1.2181140650393774E-2</v>
      </c>
      <c r="C221" s="243">
        <v>-4.9842191993999752E-2</v>
      </c>
      <c r="D221" s="243">
        <v>2.0982278568737467E-3</v>
      </c>
      <c r="E221" s="243">
        <v>1.0504986438137465E-2</v>
      </c>
      <c r="F221" s="243">
        <v>8.0402196763558198E-3</v>
      </c>
      <c r="H221" s="239">
        <f t="shared" si="42"/>
        <v>131.3463441060334</v>
      </c>
      <c r="I221" s="239"/>
      <c r="J221" s="239">
        <f t="shared" si="43"/>
        <v>90</v>
      </c>
      <c r="K221" s="239">
        <f t="shared" si="38"/>
        <v>131.3463441060334</v>
      </c>
      <c r="L221" s="239" t="b">
        <f t="shared" si="39"/>
        <v>0</v>
      </c>
      <c r="M221" s="239">
        <f t="shared" si="44"/>
        <v>-4.9842191993999828E-2</v>
      </c>
      <c r="O221" s="239">
        <f t="shared" si="45"/>
        <v>90</v>
      </c>
      <c r="P221" s="239">
        <f t="shared" si="40"/>
        <v>131.3463441060334</v>
      </c>
      <c r="Q221" s="239">
        <f t="shared" si="41"/>
        <v>0</v>
      </c>
      <c r="R221" s="239">
        <f t="shared" si="46"/>
        <v>-4.9842191993999828E-2</v>
      </c>
      <c r="T221" s="239">
        <f>MAX($H$4:H221)</f>
        <v>145.78428794181195</v>
      </c>
      <c r="U221" s="239">
        <f>MAX($K$4:K221)</f>
        <v>145.78428794181195</v>
      </c>
      <c r="V221" s="239">
        <f>MAX($K$4:L221)</f>
        <v>145.78428794181195</v>
      </c>
      <c r="W221" s="239">
        <f t="shared" si="47"/>
        <v>-9.9036350484774369E-2</v>
      </c>
      <c r="X221" s="239">
        <f t="shared" si="48"/>
        <v>-9.9036350484774369E-2</v>
      </c>
      <c r="Y221" s="239">
        <f t="shared" si="49"/>
        <v>-9.9036350484774369E-2</v>
      </c>
    </row>
    <row r="222" spans="1:25">
      <c r="A222" s="147">
        <v>35737</v>
      </c>
      <c r="B222" s="243">
        <v>2.4603592440166855E-2</v>
      </c>
      <c r="C222" s="243">
        <v>7.8768032569254132E-3</v>
      </c>
      <c r="D222" s="243">
        <v>2.004569031693082E-2</v>
      </c>
      <c r="E222" s="243">
        <v>5.7133578763137516E-2</v>
      </c>
      <c r="F222" s="243">
        <v>1.2835371986083643E-2</v>
      </c>
      <c r="H222" s="239">
        <f t="shared" si="42"/>
        <v>132.38093341707304</v>
      </c>
      <c r="I222" s="239"/>
      <c r="J222" s="239">
        <f t="shared" si="43"/>
        <v>90</v>
      </c>
      <c r="K222" s="239">
        <f t="shared" si="38"/>
        <v>132.38093341707304</v>
      </c>
      <c r="L222" s="239" t="b">
        <f t="shared" si="39"/>
        <v>0</v>
      </c>
      <c r="M222" s="239">
        <f t="shared" si="44"/>
        <v>7.8768032569253299E-3</v>
      </c>
      <c r="O222" s="239">
        <f t="shared" si="45"/>
        <v>119.14284007536574</v>
      </c>
      <c r="P222" s="239">
        <f t="shared" si="40"/>
        <v>132.38093341707304</v>
      </c>
      <c r="Q222" s="239">
        <f t="shared" si="41"/>
        <v>0</v>
      </c>
      <c r="R222" s="239">
        <f t="shared" si="46"/>
        <v>7.8768032569253299E-3</v>
      </c>
      <c r="T222" s="239">
        <f>MAX($H$4:H222)</f>
        <v>145.78428794181195</v>
      </c>
      <c r="U222" s="239">
        <f>MAX($K$4:K222)</f>
        <v>145.78428794181195</v>
      </c>
      <c r="V222" s="239">
        <f>MAX($K$4:L222)</f>
        <v>145.78428794181195</v>
      </c>
      <c r="W222" s="239">
        <f t="shared" si="47"/>
        <v>-9.1939637075901512E-2</v>
      </c>
      <c r="X222" s="239">
        <f t="shared" si="48"/>
        <v>-9.1939637075901512E-2</v>
      </c>
      <c r="Y222" s="239">
        <f t="shared" si="49"/>
        <v>-9.1939637075901512E-2</v>
      </c>
    </row>
    <row r="223" spans="1:25">
      <c r="A223" s="147">
        <v>35738</v>
      </c>
      <c r="B223" s="243">
        <v>2.5613296146622666E-3</v>
      </c>
      <c r="C223" s="243">
        <v>-8.7726993595929059E-3</v>
      </c>
      <c r="D223" s="243">
        <v>-8.9916825255358379E-3</v>
      </c>
      <c r="E223" s="243">
        <v>7.7270933423692068E-3</v>
      </c>
      <c r="F223" s="243">
        <v>-2.2940431596389921E-3</v>
      </c>
      <c r="H223" s="239">
        <f t="shared" si="42"/>
        <v>131.21959528726276</v>
      </c>
      <c r="I223" s="239"/>
      <c r="J223" s="239">
        <f t="shared" si="43"/>
        <v>90</v>
      </c>
      <c r="K223" s="239">
        <f t="shared" si="38"/>
        <v>131.21959528726276</v>
      </c>
      <c r="L223" s="239" t="b">
        <f t="shared" si="39"/>
        <v>0</v>
      </c>
      <c r="M223" s="239">
        <f t="shared" si="44"/>
        <v>-8.7726993595929614E-3</v>
      </c>
      <c r="O223" s="239">
        <f t="shared" si="45"/>
        <v>119.14284007536574</v>
      </c>
      <c r="P223" s="239">
        <f t="shared" si="40"/>
        <v>131.21959528726276</v>
      </c>
      <c r="Q223" s="239">
        <f t="shared" si="41"/>
        <v>0</v>
      </c>
      <c r="R223" s="239">
        <f t="shared" si="46"/>
        <v>-8.7726993595929614E-3</v>
      </c>
      <c r="T223" s="239">
        <f>MAX($H$4:H223)</f>
        <v>145.78428794181195</v>
      </c>
      <c r="U223" s="239">
        <f>MAX($K$4:K223)</f>
        <v>145.78428794181195</v>
      </c>
      <c r="V223" s="239">
        <f>MAX($K$4:L223)</f>
        <v>145.78428794181195</v>
      </c>
      <c r="W223" s="239">
        <f t="shared" si="47"/>
        <v>-9.9905777640197507E-2</v>
      </c>
      <c r="X223" s="239">
        <f t="shared" si="48"/>
        <v>-9.9905777640197507E-2</v>
      </c>
      <c r="Y223" s="239">
        <f t="shared" si="49"/>
        <v>-9.9905777640197507E-2</v>
      </c>
    </row>
    <row r="224" spans="1:25">
      <c r="A224" s="147">
        <v>35739</v>
      </c>
      <c r="B224" s="243">
        <v>3.4011727535332437E-3</v>
      </c>
      <c r="C224" s="243">
        <v>1.31763879128588E-3</v>
      </c>
      <c r="D224" s="243">
        <v>-7.2009180739147638E-3</v>
      </c>
      <c r="E224" s="243">
        <v>1.2728441220488662E-3</v>
      </c>
      <c r="F224" s="243">
        <v>3.059815723517989E-3</v>
      </c>
      <c r="H224" s="239">
        <f t="shared" si="42"/>
        <v>131.39249531619009</v>
      </c>
      <c r="I224" s="239"/>
      <c r="J224" s="239">
        <f t="shared" si="43"/>
        <v>90</v>
      </c>
      <c r="K224" s="239">
        <f t="shared" si="38"/>
        <v>131.39249531619009</v>
      </c>
      <c r="L224" s="239" t="b">
        <f t="shared" si="39"/>
        <v>0</v>
      </c>
      <c r="M224" s="239">
        <f t="shared" si="44"/>
        <v>1.3176387912858713E-3</v>
      </c>
      <c r="O224" s="239">
        <f t="shared" si="45"/>
        <v>119.14284007536574</v>
      </c>
      <c r="P224" s="239">
        <f t="shared" si="40"/>
        <v>131.39249531619009</v>
      </c>
      <c r="Q224" s="239">
        <f t="shared" si="41"/>
        <v>0</v>
      </c>
      <c r="R224" s="239">
        <f t="shared" si="46"/>
        <v>1.3176387912858713E-3</v>
      </c>
      <c r="T224" s="239">
        <f>MAX($H$4:H224)</f>
        <v>145.78428794181195</v>
      </c>
      <c r="U224" s="239">
        <f>MAX($K$4:K224)</f>
        <v>145.78428794181195</v>
      </c>
      <c r="V224" s="239">
        <f>MAX($K$4:L224)</f>
        <v>145.78428794181195</v>
      </c>
      <c r="W224" s="239">
        <f t="shared" si="47"/>
        <v>-9.8719778577003939E-2</v>
      </c>
      <c r="X224" s="239">
        <f t="shared" si="48"/>
        <v>-9.8719778577003939E-2</v>
      </c>
      <c r="Y224" s="239">
        <f t="shared" si="49"/>
        <v>-9.8719778577003939E-2</v>
      </c>
    </row>
    <row r="225" spans="1:25">
      <c r="A225" s="147">
        <v>35740</v>
      </c>
      <c r="B225" s="243">
        <v>-5.0419007753096379E-3</v>
      </c>
      <c r="C225" s="243">
        <v>-1.4035087719298511E-3</v>
      </c>
      <c r="D225" s="243">
        <v>-4.4079778228721667E-3</v>
      </c>
      <c r="E225" s="243">
        <v>-1.3309379028602741E-2</v>
      </c>
      <c r="F225" s="243">
        <v>5.9597756949991698E-4</v>
      </c>
      <c r="H225" s="239">
        <f t="shared" si="42"/>
        <v>131.20808479644808</v>
      </c>
      <c r="I225" s="239"/>
      <c r="J225" s="239">
        <f t="shared" si="43"/>
        <v>90</v>
      </c>
      <c r="K225" s="239">
        <f t="shared" si="38"/>
        <v>131.20808479644808</v>
      </c>
      <c r="L225" s="239" t="b">
        <f t="shared" si="39"/>
        <v>0</v>
      </c>
      <c r="M225" s="239">
        <f t="shared" si="44"/>
        <v>-1.4035087719297872E-3</v>
      </c>
      <c r="O225" s="239">
        <f t="shared" si="45"/>
        <v>119.14284007536574</v>
      </c>
      <c r="P225" s="239">
        <f t="shared" si="40"/>
        <v>131.20808479644808</v>
      </c>
      <c r="Q225" s="239">
        <f t="shared" si="41"/>
        <v>0</v>
      </c>
      <c r="R225" s="239">
        <f t="shared" si="46"/>
        <v>-1.4035087719297872E-3</v>
      </c>
      <c r="T225" s="239">
        <f>MAX($H$4:H225)</f>
        <v>145.78428794181195</v>
      </c>
      <c r="U225" s="239">
        <f>MAX($K$4:K225)</f>
        <v>145.78428794181195</v>
      </c>
      <c r="V225" s="239">
        <f>MAX($K$4:L225)</f>
        <v>145.78428794181195</v>
      </c>
      <c r="W225" s="239">
        <f t="shared" si="47"/>
        <v>-9.9984733273737927E-2</v>
      </c>
      <c r="X225" s="239">
        <f t="shared" si="48"/>
        <v>-9.9984733273737927E-2</v>
      </c>
      <c r="Y225" s="239">
        <f t="shared" si="49"/>
        <v>-9.9984733273737927E-2</v>
      </c>
    </row>
    <row r="226" spans="1:25">
      <c r="A226" s="147">
        <v>35741</v>
      </c>
      <c r="B226" s="243">
        <v>-1.1699012334987047E-2</v>
      </c>
      <c r="C226" s="243">
        <v>-8.3507306889351041E-3</v>
      </c>
      <c r="D226" s="243">
        <v>-4.4150743429236416E-2</v>
      </c>
      <c r="E226" s="243">
        <v>-4.1755922048503868E-2</v>
      </c>
      <c r="F226" s="243">
        <v>-1.6394012819844539E-2</v>
      </c>
      <c r="H226" s="239">
        <f t="shared" si="42"/>
        <v>130.11240141610199</v>
      </c>
      <c r="I226" s="239"/>
      <c r="J226" s="239">
        <f t="shared" si="43"/>
        <v>90</v>
      </c>
      <c r="K226" s="239">
        <f t="shared" si="38"/>
        <v>130.11240141610199</v>
      </c>
      <c r="L226" s="239" t="b">
        <f t="shared" si="39"/>
        <v>0</v>
      </c>
      <c r="M226" s="239">
        <f t="shared" si="44"/>
        <v>-8.350730688935026E-3</v>
      </c>
      <c r="O226" s="239">
        <f t="shared" si="45"/>
        <v>119.14284007536574</v>
      </c>
      <c r="P226" s="239">
        <f t="shared" si="40"/>
        <v>130.11240141610199</v>
      </c>
      <c r="Q226" s="239">
        <f t="shared" si="41"/>
        <v>0</v>
      </c>
      <c r="R226" s="239">
        <f t="shared" si="46"/>
        <v>-8.350730688935026E-3</v>
      </c>
      <c r="T226" s="239">
        <f>MAX($H$4:H226)</f>
        <v>145.78428794181195</v>
      </c>
      <c r="U226" s="239">
        <f>MAX($K$4:K226)</f>
        <v>145.78428794181195</v>
      </c>
      <c r="V226" s="239">
        <f>MAX($K$4:L226)</f>
        <v>145.78428794181195</v>
      </c>
      <c r="W226" s="239">
        <f t="shared" si="47"/>
        <v>-0.10750051838209897</v>
      </c>
      <c r="X226" s="239">
        <f t="shared" si="48"/>
        <v>-0.10750051838209897</v>
      </c>
      <c r="Y226" s="239">
        <f t="shared" si="49"/>
        <v>-0.10750051838209897</v>
      </c>
    </row>
    <row r="227" spans="1:25">
      <c r="A227" s="147">
        <v>35744</v>
      </c>
      <c r="B227" s="243">
        <v>-6.1135426504194124E-3</v>
      </c>
      <c r="C227" s="243">
        <v>3.0538347439139635E-3</v>
      </c>
      <c r="D227" s="243">
        <v>-1.4392602548709665E-2</v>
      </c>
      <c r="E227" s="243">
        <v>-2.0925617936390362E-3</v>
      </c>
      <c r="F227" s="243">
        <v>1.575984754668136E-3</v>
      </c>
      <c r="H227" s="239">
        <f t="shared" si="42"/>
        <v>130.50974318816057</v>
      </c>
      <c r="I227" s="239"/>
      <c r="J227" s="239">
        <f t="shared" si="43"/>
        <v>90</v>
      </c>
      <c r="K227" s="239">
        <f t="shared" si="38"/>
        <v>130.50974318816057</v>
      </c>
      <c r="L227" s="239" t="b">
        <f t="shared" si="39"/>
        <v>0</v>
      </c>
      <c r="M227" s="239">
        <f t="shared" si="44"/>
        <v>3.0538347439140311E-3</v>
      </c>
      <c r="O227" s="239">
        <f t="shared" si="45"/>
        <v>119.14284007536574</v>
      </c>
      <c r="P227" s="239">
        <f t="shared" si="40"/>
        <v>130.50974318816057</v>
      </c>
      <c r="Q227" s="239">
        <f t="shared" si="41"/>
        <v>0</v>
      </c>
      <c r="R227" s="239">
        <f t="shared" si="46"/>
        <v>3.0538347439140311E-3</v>
      </c>
      <c r="T227" s="239">
        <f>MAX($H$4:H227)</f>
        <v>145.78428794181195</v>
      </c>
      <c r="U227" s="239">
        <f>MAX($K$4:K227)</f>
        <v>145.78428794181195</v>
      </c>
      <c r="V227" s="239">
        <f>MAX($K$4:L227)</f>
        <v>145.78428794181195</v>
      </c>
      <c r="W227" s="239">
        <f t="shared" si="47"/>
        <v>-0.10477497245620897</v>
      </c>
      <c r="X227" s="239">
        <f t="shared" si="48"/>
        <v>-0.10477497245620897</v>
      </c>
      <c r="Y227" s="239">
        <f t="shared" si="49"/>
        <v>-0.10477497245620897</v>
      </c>
    </row>
    <row r="228" spans="1:25">
      <c r="A228" s="147">
        <v>35745</v>
      </c>
      <c r="B228" s="243">
        <v>1.8111919980368096E-3</v>
      </c>
      <c r="C228" s="243">
        <v>8.7260034904224071E-5</v>
      </c>
      <c r="D228" s="243">
        <v>3.3917730489445574E-3</v>
      </c>
      <c r="E228" s="243">
        <v>-8.6736597986759589E-3</v>
      </c>
      <c r="F228" s="243">
        <v>3.2107784551775875E-3</v>
      </c>
      <c r="H228" s="239">
        <f t="shared" si="42"/>
        <v>130.52113147290652</v>
      </c>
      <c r="I228" s="239"/>
      <c r="J228" s="239">
        <f t="shared" si="43"/>
        <v>90</v>
      </c>
      <c r="K228" s="239">
        <f t="shared" si="38"/>
        <v>130.52113147290652</v>
      </c>
      <c r="L228" s="239" t="b">
        <f t="shared" si="39"/>
        <v>0</v>
      </c>
      <c r="M228" s="239">
        <f t="shared" si="44"/>
        <v>8.7260034904282875E-5</v>
      </c>
      <c r="O228" s="239">
        <f t="shared" si="45"/>
        <v>119.14284007536574</v>
      </c>
      <c r="P228" s="239">
        <f t="shared" si="40"/>
        <v>130.52113147290652</v>
      </c>
      <c r="Q228" s="239">
        <f t="shared" si="41"/>
        <v>0</v>
      </c>
      <c r="R228" s="239">
        <f t="shared" si="46"/>
        <v>8.7260034904282875E-5</v>
      </c>
      <c r="T228" s="239">
        <f>MAX($H$4:H228)</f>
        <v>145.78428794181195</v>
      </c>
      <c r="U228" s="239">
        <f>MAX($K$4:K228)</f>
        <v>145.78428794181195</v>
      </c>
      <c r="V228" s="239">
        <f>MAX($K$4:L228)</f>
        <v>145.78428794181195</v>
      </c>
      <c r="W228" s="239">
        <f t="shared" si="47"/>
        <v>-0.10469685508905831</v>
      </c>
      <c r="X228" s="239">
        <f t="shared" si="48"/>
        <v>-0.10469685508905831</v>
      </c>
      <c r="Y228" s="239">
        <f t="shared" si="49"/>
        <v>-0.10469685508905831</v>
      </c>
    </row>
    <row r="229" spans="1:25">
      <c r="A229" s="147">
        <v>35746</v>
      </c>
      <c r="B229" s="243">
        <v>-1.9089700278026922E-2</v>
      </c>
      <c r="C229" s="243">
        <v>6.764473337432797E-3</v>
      </c>
      <c r="D229" s="243">
        <v>-1.9050000337885953E-2</v>
      </c>
      <c r="E229" s="243">
        <v>-2.8490101857952976E-2</v>
      </c>
      <c r="F229" s="243">
        <v>-7.1887524498296385E-3</v>
      </c>
      <c r="H229" s="239">
        <f t="shared" si="42"/>
        <v>131.40403818672655</v>
      </c>
      <c r="I229" s="239"/>
      <c r="J229" s="239">
        <f t="shared" si="43"/>
        <v>90</v>
      </c>
      <c r="K229" s="239">
        <f t="shared" si="38"/>
        <v>131.40403818672655</v>
      </c>
      <c r="L229" s="239" t="b">
        <f t="shared" si="39"/>
        <v>0</v>
      </c>
      <c r="M229" s="239">
        <f t="shared" si="44"/>
        <v>6.7644733374327779E-3</v>
      </c>
      <c r="O229" s="239">
        <f t="shared" si="45"/>
        <v>119.14284007536574</v>
      </c>
      <c r="P229" s="239">
        <f t="shared" si="40"/>
        <v>131.40403818672655</v>
      </c>
      <c r="Q229" s="239">
        <f t="shared" si="41"/>
        <v>0</v>
      </c>
      <c r="R229" s="239">
        <f t="shared" si="46"/>
        <v>6.7644733374327779E-3</v>
      </c>
      <c r="T229" s="239">
        <f>MAX($H$4:H229)</f>
        <v>145.78428794181195</v>
      </c>
      <c r="U229" s="239">
        <f>MAX($K$4:K229)</f>
        <v>145.78428794181195</v>
      </c>
      <c r="V229" s="239">
        <f>MAX($K$4:L229)</f>
        <v>145.78428794181195</v>
      </c>
      <c r="W229" s="239">
        <f t="shared" si="47"/>
        <v>-9.8640600836388523E-2</v>
      </c>
      <c r="X229" s="239">
        <f t="shared" si="48"/>
        <v>-9.8640600836388523E-2</v>
      </c>
      <c r="Y229" s="239">
        <f t="shared" si="49"/>
        <v>-9.8640600836388523E-2</v>
      </c>
    </row>
    <row r="230" spans="1:25">
      <c r="A230" s="147">
        <v>35747</v>
      </c>
      <c r="B230" s="243">
        <v>1.0672694312112263E-2</v>
      </c>
      <c r="C230" s="243">
        <v>-2.6348146846999487E-4</v>
      </c>
      <c r="D230" s="243">
        <v>-3.1598692575522946E-3</v>
      </c>
      <c r="E230" s="243">
        <v>-5.40750107439536E-3</v>
      </c>
      <c r="F230" s="243">
        <v>-4.3456641100133586E-3</v>
      </c>
      <c r="H230" s="239">
        <f t="shared" si="42"/>
        <v>131.36941565778221</v>
      </c>
      <c r="I230" s="239"/>
      <c r="J230" s="239">
        <f t="shared" si="43"/>
        <v>90</v>
      </c>
      <c r="K230" s="239">
        <f t="shared" si="38"/>
        <v>131.36941565778221</v>
      </c>
      <c r="L230" s="239" t="b">
        <f t="shared" si="39"/>
        <v>0</v>
      </c>
      <c r="M230" s="239">
        <f t="shared" si="44"/>
        <v>-2.6348146847009836E-4</v>
      </c>
      <c r="O230" s="239">
        <f t="shared" si="45"/>
        <v>119.14284007536574</v>
      </c>
      <c r="P230" s="239">
        <f t="shared" si="40"/>
        <v>131.36941565778221</v>
      </c>
      <c r="Q230" s="239">
        <f t="shared" si="41"/>
        <v>0</v>
      </c>
      <c r="R230" s="239">
        <f t="shared" si="46"/>
        <v>-2.6348146847009836E-4</v>
      </c>
      <c r="T230" s="239">
        <f>MAX($H$4:H230)</f>
        <v>145.78428794181195</v>
      </c>
      <c r="U230" s="239">
        <f>MAX($K$4:K230)</f>
        <v>145.78428794181195</v>
      </c>
      <c r="V230" s="239">
        <f>MAX($K$4:L230)</f>
        <v>145.78428794181195</v>
      </c>
      <c r="W230" s="239">
        <f t="shared" si="47"/>
        <v>-9.8878092334499471E-2</v>
      </c>
      <c r="X230" s="239">
        <f t="shared" si="48"/>
        <v>-9.8878092334499471E-2</v>
      </c>
      <c r="Y230" s="239">
        <f t="shared" si="49"/>
        <v>-9.8878092334499471E-2</v>
      </c>
    </row>
    <row r="231" spans="1:25">
      <c r="A231" s="147">
        <v>35748</v>
      </c>
      <c r="B231" s="243">
        <v>1.2432295410206518E-2</v>
      </c>
      <c r="C231" s="243">
        <v>4.4993383325981906E-3</v>
      </c>
      <c r="D231" s="243">
        <v>-1.459344570108434E-2</v>
      </c>
      <c r="E231" s="243">
        <v>1.4144122872886689E-2</v>
      </c>
      <c r="F231" s="243">
        <v>3.9055814740265316E-3</v>
      </c>
      <c r="H231" s="239">
        <f t="shared" si="42"/>
        <v>131.96049110538229</v>
      </c>
      <c r="I231" s="239"/>
      <c r="J231" s="239">
        <f t="shared" si="43"/>
        <v>90</v>
      </c>
      <c r="K231" s="239">
        <f t="shared" si="38"/>
        <v>131.96049110538229</v>
      </c>
      <c r="L231" s="239" t="b">
        <f t="shared" si="39"/>
        <v>0</v>
      </c>
      <c r="M231" s="239">
        <f t="shared" si="44"/>
        <v>4.4993383325981273E-3</v>
      </c>
      <c r="O231" s="239">
        <f t="shared" si="45"/>
        <v>119.14284007536574</v>
      </c>
      <c r="P231" s="239">
        <f t="shared" si="40"/>
        <v>131.96049110538229</v>
      </c>
      <c r="Q231" s="239">
        <f t="shared" si="41"/>
        <v>0</v>
      </c>
      <c r="R231" s="239">
        <f t="shared" si="46"/>
        <v>4.4993383325981273E-3</v>
      </c>
      <c r="T231" s="239">
        <f>MAX($H$4:H231)</f>
        <v>145.78428794181195</v>
      </c>
      <c r="U231" s="239">
        <f>MAX($K$4:K231)</f>
        <v>145.78428794181195</v>
      </c>
      <c r="V231" s="239">
        <f>MAX($K$4:L231)</f>
        <v>145.78428794181195</v>
      </c>
      <c r="W231" s="239">
        <f t="shared" si="47"/>
        <v>-9.4823639992996145E-2</v>
      </c>
      <c r="X231" s="239">
        <f t="shared" si="48"/>
        <v>-9.4823639992996145E-2</v>
      </c>
      <c r="Y231" s="239">
        <f t="shared" si="49"/>
        <v>-9.4823639992996145E-2</v>
      </c>
    </row>
    <row r="232" spans="1:25">
      <c r="A232" s="147">
        <v>35751</v>
      </c>
      <c r="B232" s="243">
        <v>1.9022415200183884E-2</v>
      </c>
      <c r="C232" s="243">
        <v>1.5905275249623596E-3</v>
      </c>
      <c r="D232" s="243">
        <v>6.1169280365519052E-2</v>
      </c>
      <c r="E232" s="243">
        <v>1.2515273462229137E-2</v>
      </c>
      <c r="F232" s="243">
        <v>1.0957258767830602E-2</v>
      </c>
      <c r="H232" s="239">
        <f t="shared" si="42"/>
        <v>132.17037789869295</v>
      </c>
      <c r="I232" s="239"/>
      <c r="J232" s="239">
        <f t="shared" si="43"/>
        <v>90</v>
      </c>
      <c r="K232" s="239">
        <f t="shared" si="38"/>
        <v>132.17037789869295</v>
      </c>
      <c r="L232" s="239" t="b">
        <f t="shared" si="39"/>
        <v>0</v>
      </c>
      <c r="M232" s="239">
        <f t="shared" si="44"/>
        <v>1.5905275249623429E-3</v>
      </c>
      <c r="O232" s="239">
        <f t="shared" si="45"/>
        <v>119.14284007536574</v>
      </c>
      <c r="P232" s="239">
        <f t="shared" si="40"/>
        <v>132.17037789869295</v>
      </c>
      <c r="Q232" s="239">
        <f t="shared" si="41"/>
        <v>0</v>
      </c>
      <c r="R232" s="239">
        <f t="shared" si="46"/>
        <v>1.5905275249623429E-3</v>
      </c>
      <c r="T232" s="239">
        <f>MAX($H$4:H232)</f>
        <v>145.78428794181195</v>
      </c>
      <c r="U232" s="239">
        <f>MAX($K$4:K232)</f>
        <v>145.78428794181195</v>
      </c>
      <c r="V232" s="239">
        <f>MAX($K$4:L232)</f>
        <v>145.78428794181195</v>
      </c>
      <c r="W232" s="239">
        <f t="shared" si="47"/>
        <v>-9.3383932077459778E-2</v>
      </c>
      <c r="X232" s="239">
        <f t="shared" si="48"/>
        <v>-9.3383932077459778E-2</v>
      </c>
      <c r="Y232" s="239">
        <f t="shared" si="49"/>
        <v>-9.3383932077459778E-2</v>
      </c>
    </row>
    <row r="233" spans="1:25">
      <c r="A233" s="147">
        <v>35752</v>
      </c>
      <c r="B233" s="243">
        <v>-7.7163637607708946E-3</v>
      </c>
      <c r="C233" s="243">
        <v>-5.0114295762264671E-3</v>
      </c>
      <c r="D233" s="243">
        <v>4.4922469263652953E-3</v>
      </c>
      <c r="E233" s="243">
        <v>-1.7604694706338631E-2</v>
      </c>
      <c r="F233" s="243">
        <v>5.8517693193316234E-5</v>
      </c>
      <c r="H233" s="239">
        <f t="shared" si="42"/>
        <v>131.50801535779041</v>
      </c>
      <c r="I233" s="239"/>
      <c r="J233" s="239">
        <f t="shared" si="43"/>
        <v>90</v>
      </c>
      <c r="K233" s="239">
        <f t="shared" si="38"/>
        <v>131.50801535779041</v>
      </c>
      <c r="L233" s="239" t="b">
        <f t="shared" si="39"/>
        <v>0</v>
      </c>
      <c r="M233" s="239">
        <f t="shared" si="44"/>
        <v>-5.0114295762264394E-3</v>
      </c>
      <c r="O233" s="239">
        <f t="shared" si="45"/>
        <v>119.14284007536574</v>
      </c>
      <c r="P233" s="239">
        <f t="shared" si="40"/>
        <v>131.50801535779041</v>
      </c>
      <c r="Q233" s="239">
        <f t="shared" si="41"/>
        <v>0</v>
      </c>
      <c r="R233" s="239">
        <f t="shared" si="46"/>
        <v>-5.0114295762264394E-3</v>
      </c>
      <c r="T233" s="239">
        <f>MAX($H$4:H233)</f>
        <v>145.78428794181195</v>
      </c>
      <c r="U233" s="239">
        <f>MAX($K$4:K233)</f>
        <v>145.78428794181195</v>
      </c>
      <c r="V233" s="239">
        <f>MAX($K$4:L233)</f>
        <v>145.78428794181195</v>
      </c>
      <c r="W233" s="239">
        <f t="shared" si="47"/>
        <v>-9.7927374654528915E-2</v>
      </c>
      <c r="X233" s="239">
        <f t="shared" si="48"/>
        <v>-9.7927374654528915E-2</v>
      </c>
      <c r="Y233" s="239">
        <f t="shared" si="49"/>
        <v>-9.7927374654528915E-2</v>
      </c>
    </row>
    <row r="234" spans="1:25">
      <c r="A234" s="147">
        <v>35753</v>
      </c>
      <c r="B234" s="243">
        <v>6.3570223705127216E-3</v>
      </c>
      <c r="C234" s="243">
        <v>4.5041066855073808E-3</v>
      </c>
      <c r="D234" s="243">
        <v>-4.2203537827502968E-2</v>
      </c>
      <c r="E234" s="243">
        <v>1.1492637663934602E-3</v>
      </c>
      <c r="F234" s="243">
        <v>-4.4669536092978301E-4</v>
      </c>
      <c r="H234" s="239">
        <f t="shared" si="42"/>
        <v>132.10034148896125</v>
      </c>
      <c r="I234" s="239"/>
      <c r="J234" s="239">
        <f t="shared" si="43"/>
        <v>90</v>
      </c>
      <c r="K234" s="239">
        <f t="shared" si="38"/>
        <v>132.10034148896125</v>
      </c>
      <c r="L234" s="239" t="b">
        <f t="shared" si="39"/>
        <v>0</v>
      </c>
      <c r="M234" s="239">
        <f t="shared" si="44"/>
        <v>4.5041066855074172E-3</v>
      </c>
      <c r="O234" s="239">
        <f t="shared" si="45"/>
        <v>119.14284007536574</v>
      </c>
      <c r="P234" s="239">
        <f t="shared" si="40"/>
        <v>132.10034148896125</v>
      </c>
      <c r="Q234" s="239">
        <f t="shared" si="41"/>
        <v>0</v>
      </c>
      <c r="R234" s="239">
        <f t="shared" si="46"/>
        <v>4.5041066855074172E-3</v>
      </c>
      <c r="T234" s="239">
        <f>MAX($H$4:H234)</f>
        <v>145.78428794181195</v>
      </c>
      <c r="U234" s="239">
        <f>MAX($K$4:K234)</f>
        <v>145.78428794181195</v>
      </c>
      <c r="V234" s="239">
        <f>MAX($K$4:L234)</f>
        <v>145.78428794181195</v>
      </c>
      <c r="W234" s="239">
        <f t="shared" si="47"/>
        <v>-9.386434331189715E-2</v>
      </c>
      <c r="X234" s="239">
        <f t="shared" si="48"/>
        <v>-9.386434331189715E-2</v>
      </c>
      <c r="Y234" s="239">
        <f t="shared" si="49"/>
        <v>-9.386434331189715E-2</v>
      </c>
    </row>
    <row r="235" spans="1:25">
      <c r="A235" s="147">
        <v>35754</v>
      </c>
      <c r="B235" s="243">
        <v>1.4563726686150025E-2</v>
      </c>
      <c r="C235" s="243">
        <v>-6.1782877316851614E-4</v>
      </c>
      <c r="D235" s="243">
        <v>5.3078399574841839E-3</v>
      </c>
      <c r="E235" s="243">
        <v>-1.3619523645849618E-2</v>
      </c>
      <c r="F235" s="243">
        <v>6.5384013247680173E-3</v>
      </c>
      <c r="H235" s="239">
        <f t="shared" si="42"/>
        <v>132.01872609704398</v>
      </c>
      <c r="I235" s="239"/>
      <c r="J235" s="239">
        <f t="shared" si="43"/>
        <v>90</v>
      </c>
      <c r="K235" s="239">
        <f t="shared" si="38"/>
        <v>132.01872609704398</v>
      </c>
      <c r="L235" s="239" t="b">
        <f t="shared" si="39"/>
        <v>0</v>
      </c>
      <c r="M235" s="239">
        <f t="shared" si="44"/>
        <v>-6.1782877316852211E-4</v>
      </c>
      <c r="O235" s="239">
        <f t="shared" si="45"/>
        <v>119.14284007536574</v>
      </c>
      <c r="P235" s="239">
        <f t="shared" si="40"/>
        <v>132.01872609704398</v>
      </c>
      <c r="Q235" s="239">
        <f t="shared" si="41"/>
        <v>0</v>
      </c>
      <c r="R235" s="239">
        <f t="shared" si="46"/>
        <v>-6.1782877316852211E-4</v>
      </c>
      <c r="T235" s="239">
        <f>MAX($H$4:H235)</f>
        <v>145.78428794181195</v>
      </c>
      <c r="U235" s="239">
        <f>MAX($K$4:K235)</f>
        <v>145.78428794181195</v>
      </c>
      <c r="V235" s="239">
        <f>MAX($K$4:L235)</f>
        <v>145.78428794181195</v>
      </c>
      <c r="W235" s="239">
        <f t="shared" si="47"/>
        <v>-9.4424179992993018E-2</v>
      </c>
      <c r="X235" s="239">
        <f t="shared" si="48"/>
        <v>-9.4424179992993018E-2</v>
      </c>
      <c r="Y235" s="239">
        <f t="shared" si="49"/>
        <v>-9.4424179992993018E-2</v>
      </c>
    </row>
    <row r="236" spans="1:25">
      <c r="A236" s="147">
        <v>35755</v>
      </c>
      <c r="B236" s="243">
        <v>3.9974704346819045E-3</v>
      </c>
      <c r="C236" s="243">
        <v>9.7139292398180643E-3</v>
      </c>
      <c r="D236" s="243">
        <v>4.809593352705277E-2</v>
      </c>
      <c r="E236" s="243">
        <v>3.2702647902391746E-2</v>
      </c>
      <c r="F236" s="243">
        <v>8.7259578981504493E-3</v>
      </c>
      <c r="H236" s="239">
        <f t="shared" si="42"/>
        <v>133.30114666068158</v>
      </c>
      <c r="I236" s="239"/>
      <c r="J236" s="239">
        <f t="shared" si="43"/>
        <v>90</v>
      </c>
      <c r="K236" s="239">
        <f t="shared" si="38"/>
        <v>133.30114666068158</v>
      </c>
      <c r="L236" s="239" t="b">
        <f t="shared" si="39"/>
        <v>0</v>
      </c>
      <c r="M236" s="239">
        <f t="shared" si="44"/>
        <v>9.7139292398180123E-3</v>
      </c>
      <c r="O236" s="239">
        <f t="shared" si="45"/>
        <v>119.14284007536574</v>
      </c>
      <c r="P236" s="239">
        <f t="shared" si="40"/>
        <v>133.30114666068158</v>
      </c>
      <c r="Q236" s="239">
        <f t="shared" si="41"/>
        <v>0</v>
      </c>
      <c r="R236" s="239">
        <f t="shared" si="46"/>
        <v>9.7139292398180123E-3</v>
      </c>
      <c r="T236" s="239">
        <f>MAX($H$4:H236)</f>
        <v>145.78428794181195</v>
      </c>
      <c r="U236" s="239">
        <f>MAX($K$4:K236)</f>
        <v>145.78428794181195</v>
      </c>
      <c r="V236" s="239">
        <f>MAX($K$4:L236)</f>
        <v>145.78428794181195</v>
      </c>
      <c r="W236" s="239">
        <f t="shared" si="47"/>
        <v>-8.5627480556154781E-2</v>
      </c>
      <c r="X236" s="239">
        <f t="shared" si="48"/>
        <v>-8.5627480556154781E-2</v>
      </c>
      <c r="Y236" s="239">
        <f t="shared" si="49"/>
        <v>-8.5627480556154781E-2</v>
      </c>
    </row>
    <row r="237" spans="1:25">
      <c r="A237" s="147">
        <v>35758</v>
      </c>
      <c r="B237" s="243">
        <v>-1.6470986327771664E-2</v>
      </c>
      <c r="C237" s="243">
        <v>-7.2547111386357388E-3</v>
      </c>
      <c r="D237" s="243">
        <v>-1.3812421355937743E-2</v>
      </c>
      <c r="E237" s="243">
        <v>-2.6058449188293142E-2</v>
      </c>
      <c r="F237" s="243">
        <v>-1.147075942429665E-2</v>
      </c>
      <c r="H237" s="239">
        <f t="shared" si="42"/>
        <v>132.33408534720942</v>
      </c>
      <c r="I237" s="239"/>
      <c r="J237" s="239">
        <f t="shared" si="43"/>
        <v>90</v>
      </c>
      <c r="K237" s="239">
        <f t="shared" si="38"/>
        <v>132.33408534720942</v>
      </c>
      <c r="L237" s="239" t="b">
        <f t="shared" si="39"/>
        <v>0</v>
      </c>
      <c r="M237" s="239">
        <f t="shared" si="44"/>
        <v>-7.2547111386356998E-3</v>
      </c>
      <c r="O237" s="239">
        <f t="shared" si="45"/>
        <v>119.14284007536574</v>
      </c>
      <c r="P237" s="239">
        <f t="shared" si="40"/>
        <v>132.33408534720942</v>
      </c>
      <c r="Q237" s="239">
        <f t="shared" si="41"/>
        <v>0</v>
      </c>
      <c r="R237" s="239">
        <f t="shared" si="46"/>
        <v>-7.2547111386356998E-3</v>
      </c>
      <c r="T237" s="239">
        <f>MAX($H$4:H237)</f>
        <v>145.78428794181195</v>
      </c>
      <c r="U237" s="239">
        <f>MAX($K$4:K237)</f>
        <v>145.78428794181195</v>
      </c>
      <c r="V237" s="239">
        <f>MAX($K$4:L237)</f>
        <v>145.78428794181195</v>
      </c>
      <c r="W237" s="239">
        <f t="shared" si="47"/>
        <v>-9.2260989057826426E-2</v>
      </c>
      <c r="X237" s="239">
        <f t="shared" si="48"/>
        <v>-9.2260989057826426E-2</v>
      </c>
      <c r="Y237" s="239">
        <f t="shared" si="49"/>
        <v>-9.2260989057826426E-2</v>
      </c>
    </row>
    <row r="238" spans="1:25">
      <c r="A238" s="147">
        <v>35759</v>
      </c>
      <c r="B238" s="243">
        <v>4.8435785278380106E-3</v>
      </c>
      <c r="C238" s="243">
        <v>4.7111111111111104E-3</v>
      </c>
      <c r="D238" s="243">
        <v>-4.1937864883081932E-2</v>
      </c>
      <c r="E238" s="243">
        <v>-2.5880614921890421E-3</v>
      </c>
      <c r="F238" s="243">
        <v>-2.168184687645236E-3</v>
      </c>
      <c r="H238" s="239">
        <f t="shared" si="42"/>
        <v>132.95752592706739</v>
      </c>
      <c r="I238" s="239"/>
      <c r="J238" s="239">
        <f t="shared" si="43"/>
        <v>90</v>
      </c>
      <c r="K238" s="239">
        <f t="shared" si="38"/>
        <v>132.95752592706739</v>
      </c>
      <c r="L238" s="239" t="b">
        <f t="shared" si="39"/>
        <v>0</v>
      </c>
      <c r="M238" s="239">
        <f t="shared" si="44"/>
        <v>4.7111111111111537E-3</v>
      </c>
      <c r="O238" s="239">
        <f t="shared" si="45"/>
        <v>119.14284007536574</v>
      </c>
      <c r="P238" s="239">
        <f t="shared" si="40"/>
        <v>132.95752592706739</v>
      </c>
      <c r="Q238" s="239">
        <f t="shared" si="41"/>
        <v>0</v>
      </c>
      <c r="R238" s="239">
        <f t="shared" si="46"/>
        <v>4.7111111111111537E-3</v>
      </c>
      <c r="T238" s="239">
        <f>MAX($H$4:H238)</f>
        <v>145.78428794181195</v>
      </c>
      <c r="U238" s="239">
        <f>MAX($K$4:K238)</f>
        <v>145.78428794181195</v>
      </c>
      <c r="V238" s="239">
        <f>MAX($K$4:L238)</f>
        <v>145.78428794181195</v>
      </c>
      <c r="W238" s="239">
        <f t="shared" si="47"/>
        <v>-8.7984529717387711E-2</v>
      </c>
      <c r="X238" s="239">
        <f t="shared" si="48"/>
        <v>-8.7984529717387711E-2</v>
      </c>
      <c r="Y238" s="239">
        <f t="shared" si="49"/>
        <v>-8.7984529717387711E-2</v>
      </c>
    </row>
    <row r="239" spans="1:25">
      <c r="A239" s="147">
        <v>35760</v>
      </c>
      <c r="B239" s="243">
        <v>1.6876997472317079E-3</v>
      </c>
      <c r="C239" s="243">
        <v>8.9686098654708779E-3</v>
      </c>
      <c r="D239" s="243">
        <v>1.3412317958834796E-2</v>
      </c>
      <c r="E239" s="243">
        <v>1.5922479886598451E-2</v>
      </c>
      <c r="F239" s="243">
        <v>8.4520944472068482E-3</v>
      </c>
      <c r="H239" s="239">
        <f t="shared" si="42"/>
        <v>134.14997010578548</v>
      </c>
      <c r="I239" s="239"/>
      <c r="J239" s="239">
        <f t="shared" si="43"/>
        <v>90</v>
      </c>
      <c r="K239" s="239">
        <f t="shared" si="38"/>
        <v>134.14997010578548</v>
      </c>
      <c r="L239" s="239" t="b">
        <f t="shared" si="39"/>
        <v>0</v>
      </c>
      <c r="M239" s="239">
        <f t="shared" si="44"/>
        <v>8.9686098654708363E-3</v>
      </c>
      <c r="O239" s="239">
        <f t="shared" si="45"/>
        <v>119.14284007536574</v>
      </c>
      <c r="P239" s="239">
        <f t="shared" si="40"/>
        <v>134.14997010578548</v>
      </c>
      <c r="Q239" s="239">
        <f t="shared" si="41"/>
        <v>0</v>
      </c>
      <c r="R239" s="239">
        <f t="shared" si="46"/>
        <v>8.9686098654708363E-3</v>
      </c>
      <c r="T239" s="239">
        <f>MAX($H$4:H239)</f>
        <v>145.78428794181195</v>
      </c>
      <c r="U239" s="239">
        <f>MAX($K$4:K239)</f>
        <v>145.78428794181195</v>
      </c>
      <c r="V239" s="239">
        <f>MAX($K$4:L239)</f>
        <v>145.78428794181195</v>
      </c>
      <c r="W239" s="239">
        <f t="shared" si="47"/>
        <v>-7.980501877314905E-2</v>
      </c>
      <c r="X239" s="239">
        <f t="shared" si="48"/>
        <v>-7.980501877314905E-2</v>
      </c>
      <c r="Y239" s="239">
        <f t="shared" si="49"/>
        <v>-7.980501877314905E-2</v>
      </c>
    </row>
    <row r="240" spans="1:25">
      <c r="A240" s="147">
        <v>35761</v>
      </c>
      <c r="B240" s="243">
        <v>0</v>
      </c>
      <c r="C240" s="243">
        <v>2.6978417266185772E-3</v>
      </c>
      <c r="D240" s="243">
        <v>2.6024916972633871E-2</v>
      </c>
      <c r="E240" s="243">
        <v>1.6349666682424768E-2</v>
      </c>
      <c r="F240" s="243">
        <v>4.9163473305995353E-3</v>
      </c>
      <c r="H240" s="239">
        <f t="shared" si="42"/>
        <v>134.51188549276151</v>
      </c>
      <c r="I240" s="239"/>
      <c r="J240" s="239">
        <f t="shared" si="43"/>
        <v>90</v>
      </c>
      <c r="K240" s="239">
        <f t="shared" si="38"/>
        <v>134.51188549276151</v>
      </c>
      <c r="L240" s="239" t="b">
        <f t="shared" si="39"/>
        <v>0</v>
      </c>
      <c r="M240" s="239">
        <f t="shared" si="44"/>
        <v>2.6978417266185751E-3</v>
      </c>
      <c r="O240" s="239">
        <f t="shared" si="45"/>
        <v>119.14284007536574</v>
      </c>
      <c r="P240" s="239">
        <f t="shared" si="40"/>
        <v>134.51188549276151</v>
      </c>
      <c r="Q240" s="239">
        <f t="shared" si="41"/>
        <v>0</v>
      </c>
      <c r="R240" s="239">
        <f t="shared" si="46"/>
        <v>2.6978417266185751E-3</v>
      </c>
      <c r="T240" s="239">
        <f>MAX($H$4:H240)</f>
        <v>145.78428794181195</v>
      </c>
      <c r="U240" s="239">
        <f>MAX($K$4:K240)</f>
        <v>145.78428794181195</v>
      </c>
      <c r="V240" s="239">
        <f>MAX($K$4:L240)</f>
        <v>145.78428794181195</v>
      </c>
      <c r="W240" s="239">
        <f t="shared" si="47"/>
        <v>-7.7322478356170246E-2</v>
      </c>
      <c r="X240" s="239">
        <f t="shared" si="48"/>
        <v>-7.7322478356170246E-2</v>
      </c>
      <c r="Y240" s="239">
        <f t="shared" si="49"/>
        <v>-7.7322478356170246E-2</v>
      </c>
    </row>
    <row r="241" spans="1:25">
      <c r="A241" s="147">
        <v>35762</v>
      </c>
      <c r="B241" s="243">
        <v>3.8453638656255063E-3</v>
      </c>
      <c r="C241" s="243">
        <v>1.5001211743652876E-2</v>
      </c>
      <c r="D241" s="243">
        <v>-4.7857352986302448E-4</v>
      </c>
      <c r="E241" s="243">
        <v>-9.0984279712338356E-3</v>
      </c>
      <c r="F241" s="243">
        <v>2.9850032135574356E-3</v>
      </c>
      <c r="H241" s="239">
        <f t="shared" si="42"/>
        <v>136.5297267690764</v>
      </c>
      <c r="I241" s="239"/>
      <c r="J241" s="239">
        <f t="shared" si="43"/>
        <v>90</v>
      </c>
      <c r="K241" s="239">
        <f t="shared" si="38"/>
        <v>136.5297267690764</v>
      </c>
      <c r="L241" s="239" t="b">
        <f t="shared" si="39"/>
        <v>0</v>
      </c>
      <c r="M241" s="239">
        <f t="shared" si="44"/>
        <v>1.5001211743652817E-2</v>
      </c>
      <c r="O241" s="239">
        <f t="shared" si="45"/>
        <v>119.14284007536574</v>
      </c>
      <c r="P241" s="239">
        <f t="shared" si="40"/>
        <v>136.5297267690764</v>
      </c>
      <c r="Q241" s="239">
        <f t="shared" si="41"/>
        <v>0</v>
      </c>
      <c r="R241" s="239">
        <f t="shared" si="46"/>
        <v>1.5001211743652817E-2</v>
      </c>
      <c r="T241" s="239">
        <f>MAX($H$4:H241)</f>
        <v>145.78428794181195</v>
      </c>
      <c r="U241" s="239">
        <f>MAX($K$4:K241)</f>
        <v>145.78428794181195</v>
      </c>
      <c r="V241" s="239">
        <f>MAX($K$4:L241)</f>
        <v>145.78428794181195</v>
      </c>
      <c r="W241" s="239">
        <f t="shared" si="47"/>
        <v>-6.3481197482882348E-2</v>
      </c>
      <c r="X241" s="239">
        <f t="shared" si="48"/>
        <v>-6.3481197482882348E-2</v>
      </c>
      <c r="Y241" s="239">
        <f t="shared" si="49"/>
        <v>-6.3481197482882348E-2</v>
      </c>
    </row>
    <row r="242" spans="1:25">
      <c r="A242" s="147">
        <v>35765</v>
      </c>
      <c r="B242" s="243">
        <v>1.9801863421243127E-2</v>
      </c>
      <c r="C242" s="243">
        <v>7.699972823625334E-3</v>
      </c>
      <c r="D242" s="243">
        <v>9.9792941907264066E-3</v>
      </c>
      <c r="E242" s="243">
        <v>1.2344367926762079E-3</v>
      </c>
      <c r="F242" s="243">
        <v>1.2810943090309168E-2</v>
      </c>
      <c r="H242" s="239">
        <f t="shared" si="42"/>
        <v>137.58100195481529</v>
      </c>
      <c r="I242" s="239"/>
      <c r="J242" s="239">
        <f t="shared" si="43"/>
        <v>90</v>
      </c>
      <c r="K242" s="239">
        <f t="shared" si="38"/>
        <v>137.58100195481529</v>
      </c>
      <c r="L242" s="239" t="b">
        <f t="shared" si="39"/>
        <v>0</v>
      </c>
      <c r="M242" s="239">
        <f t="shared" si="44"/>
        <v>7.6999728236253869E-3</v>
      </c>
      <c r="O242" s="239">
        <f t="shared" si="45"/>
        <v>119.14284007536574</v>
      </c>
      <c r="P242" s="239">
        <f t="shared" si="40"/>
        <v>137.58100195481529</v>
      </c>
      <c r="Q242" s="239">
        <f t="shared" si="41"/>
        <v>0</v>
      </c>
      <c r="R242" s="239">
        <f t="shared" si="46"/>
        <v>7.6999728236253869E-3</v>
      </c>
      <c r="T242" s="239">
        <f>MAX($H$4:H242)</f>
        <v>145.78428794181195</v>
      </c>
      <c r="U242" s="239">
        <f>MAX($K$4:K242)</f>
        <v>145.78428794181195</v>
      </c>
      <c r="V242" s="239">
        <f>MAX($K$4:L242)</f>
        <v>145.78428794181195</v>
      </c>
      <c r="W242" s="239">
        <f t="shared" si="47"/>
        <v>-5.6270028154686361E-2</v>
      </c>
      <c r="X242" s="239">
        <f t="shared" si="48"/>
        <v>-5.6270028154686361E-2</v>
      </c>
      <c r="Y242" s="239">
        <f t="shared" si="49"/>
        <v>-5.6270028154686361E-2</v>
      </c>
    </row>
    <row r="243" spans="1:25">
      <c r="A243" s="147">
        <v>35766</v>
      </c>
      <c r="B243" s="243">
        <v>-2.8908564658839397E-3</v>
      </c>
      <c r="C243" s="243">
        <v>-1.5376266280751061E-3</v>
      </c>
      <c r="D243" s="243">
        <v>3.7992075329580377E-3</v>
      </c>
      <c r="E243" s="243">
        <v>1.0536130504800623E-2</v>
      </c>
      <c r="F243" s="243">
        <v>4.3855204211595833E-4</v>
      </c>
      <c r="H243" s="239">
        <f t="shared" si="42"/>
        <v>137.36945374269231</v>
      </c>
      <c r="I243" s="239"/>
      <c r="J243" s="239">
        <f t="shared" si="43"/>
        <v>90</v>
      </c>
      <c r="K243" s="239">
        <f t="shared" si="38"/>
        <v>137.36945374269231</v>
      </c>
      <c r="L243" s="239" t="b">
        <f t="shared" si="39"/>
        <v>0</v>
      </c>
      <c r="M243" s="239">
        <f t="shared" si="44"/>
        <v>-1.537626628075108E-3</v>
      </c>
      <c r="O243" s="239">
        <f t="shared" si="45"/>
        <v>119.14284007536574</v>
      </c>
      <c r="P243" s="239">
        <f t="shared" si="40"/>
        <v>137.36945374269231</v>
      </c>
      <c r="Q243" s="239">
        <f t="shared" si="41"/>
        <v>0</v>
      </c>
      <c r="R243" s="239">
        <f t="shared" si="46"/>
        <v>-1.537626628075108E-3</v>
      </c>
      <c r="T243" s="239">
        <f>MAX($H$4:H243)</f>
        <v>145.78428794181195</v>
      </c>
      <c r="U243" s="239">
        <f>MAX($K$4:K243)</f>
        <v>145.78428794181195</v>
      </c>
      <c r="V243" s="239">
        <f>MAX($K$4:L243)</f>
        <v>145.78428794181195</v>
      </c>
      <c r="W243" s="239">
        <f t="shared" si="47"/>
        <v>-5.7721132489108283E-2</v>
      </c>
      <c r="X243" s="239">
        <f t="shared" si="48"/>
        <v>-5.7721132489108283E-2</v>
      </c>
      <c r="Y243" s="239">
        <f t="shared" si="49"/>
        <v>-5.7721132489108283E-2</v>
      </c>
    </row>
    <row r="244" spans="1:25">
      <c r="A244" s="147">
        <v>35767</v>
      </c>
      <c r="B244" s="243">
        <v>5.9094221444475625E-3</v>
      </c>
      <c r="C244" s="243">
        <v>-3.3354367619219394E-3</v>
      </c>
      <c r="D244" s="243">
        <v>-1.0753899366364172E-2</v>
      </c>
      <c r="E244" s="243">
        <v>3.2937710343552418E-3</v>
      </c>
      <c r="F244" s="243">
        <v>1.5180175213835856E-3</v>
      </c>
      <c r="H244" s="239">
        <f t="shared" si="42"/>
        <v>136.91126661671382</v>
      </c>
      <c r="I244" s="239"/>
      <c r="J244" s="239">
        <f t="shared" si="43"/>
        <v>90</v>
      </c>
      <c r="K244" s="239">
        <f t="shared" si="38"/>
        <v>136.91126661671382</v>
      </c>
      <c r="L244" s="239" t="b">
        <f t="shared" si="39"/>
        <v>0</v>
      </c>
      <c r="M244" s="239">
        <f t="shared" si="44"/>
        <v>-3.3354367619218392E-3</v>
      </c>
      <c r="O244" s="239">
        <f t="shared" si="45"/>
        <v>119.14284007536574</v>
      </c>
      <c r="P244" s="239">
        <f t="shared" si="40"/>
        <v>136.91126661671382</v>
      </c>
      <c r="Q244" s="239">
        <f t="shared" si="41"/>
        <v>0</v>
      </c>
      <c r="R244" s="239">
        <f t="shared" si="46"/>
        <v>-3.3354367619218392E-3</v>
      </c>
      <c r="T244" s="239">
        <f>MAX($H$4:H244)</f>
        <v>145.78428794181195</v>
      </c>
      <c r="U244" s="239">
        <f>MAX($K$4:K244)</f>
        <v>145.78428794181195</v>
      </c>
      <c r="V244" s="239">
        <f>MAX($K$4:L244)</f>
        <v>145.78428794181195</v>
      </c>
      <c r="W244" s="239">
        <f t="shared" si="47"/>
        <v>-6.0864044063786191E-2</v>
      </c>
      <c r="X244" s="239">
        <f t="shared" si="48"/>
        <v>-6.0864044063786191E-2</v>
      </c>
      <c r="Y244" s="239">
        <f t="shared" si="49"/>
        <v>-6.0864044063786191E-2</v>
      </c>
    </row>
    <row r="245" spans="1:25">
      <c r="A245" s="147">
        <v>35768</v>
      </c>
      <c r="B245" s="243">
        <v>-2.5197365155744667E-3</v>
      </c>
      <c r="C245" s="243">
        <v>9.9260061360761931E-4</v>
      </c>
      <c r="D245" s="243">
        <v>-1.0088498286174086E-2</v>
      </c>
      <c r="E245" s="243">
        <v>1.6155814762833565E-2</v>
      </c>
      <c r="F245" s="243">
        <v>5.3445759348353938E-3</v>
      </c>
      <c r="H245" s="239">
        <f t="shared" si="42"/>
        <v>137.04716482396736</v>
      </c>
      <c r="I245" s="239"/>
      <c r="J245" s="239">
        <f t="shared" si="43"/>
        <v>90</v>
      </c>
      <c r="K245" s="239">
        <f t="shared" si="38"/>
        <v>137.04716482396736</v>
      </c>
      <c r="L245" s="239" t="b">
        <f t="shared" si="39"/>
        <v>0</v>
      </c>
      <c r="M245" s="239">
        <f t="shared" si="44"/>
        <v>9.9260061360762191E-4</v>
      </c>
      <c r="O245" s="239">
        <f t="shared" si="45"/>
        <v>119.14284007536574</v>
      </c>
      <c r="P245" s="239">
        <f t="shared" si="40"/>
        <v>137.04716482396736</v>
      </c>
      <c r="Q245" s="239">
        <f t="shared" si="41"/>
        <v>0</v>
      </c>
      <c r="R245" s="239">
        <f t="shared" si="46"/>
        <v>9.9260061360762191E-4</v>
      </c>
      <c r="T245" s="239">
        <f>MAX($H$4:H245)</f>
        <v>145.78428794181195</v>
      </c>
      <c r="U245" s="239">
        <f>MAX($K$4:K245)</f>
        <v>145.78428794181195</v>
      </c>
      <c r="V245" s="239">
        <f>MAX($K$4:L245)</f>
        <v>145.78428794181195</v>
      </c>
      <c r="W245" s="239">
        <f t="shared" si="47"/>
        <v>-5.9931857137662921E-2</v>
      </c>
      <c r="X245" s="239">
        <f t="shared" si="48"/>
        <v>-5.9931857137662921E-2</v>
      </c>
      <c r="Y245" s="239">
        <f t="shared" si="49"/>
        <v>-5.9931857137662921E-2</v>
      </c>
    </row>
    <row r="246" spans="1:25">
      <c r="A246" s="147">
        <v>35769</v>
      </c>
      <c r="B246" s="243">
        <v>1.0227042556217869E-2</v>
      </c>
      <c r="C246" s="243">
        <v>6.7223837209302584E-3</v>
      </c>
      <c r="D246" s="243">
        <v>1.0842335700529837E-2</v>
      </c>
      <c r="E246" s="243">
        <v>8.6153576838596813E-3</v>
      </c>
      <c r="F246" s="243">
        <v>6.3873921800272626E-4</v>
      </c>
      <c r="H246" s="239">
        <f t="shared" si="42"/>
        <v>137.96844845377964</v>
      </c>
      <c r="I246" s="239"/>
      <c r="J246" s="239">
        <f t="shared" si="43"/>
        <v>90</v>
      </c>
      <c r="K246" s="239">
        <f t="shared" si="38"/>
        <v>137.96844845377964</v>
      </c>
      <c r="L246" s="239" t="b">
        <f t="shared" si="39"/>
        <v>0</v>
      </c>
      <c r="M246" s="239">
        <f t="shared" si="44"/>
        <v>6.7223837209302246E-3</v>
      </c>
      <c r="O246" s="239">
        <f t="shared" si="45"/>
        <v>119.14284007536574</v>
      </c>
      <c r="P246" s="239">
        <f t="shared" si="40"/>
        <v>137.96844845377964</v>
      </c>
      <c r="Q246" s="239">
        <f t="shared" si="41"/>
        <v>0</v>
      </c>
      <c r="R246" s="239">
        <f t="shared" si="46"/>
        <v>6.7223837209302246E-3</v>
      </c>
      <c r="T246" s="239">
        <f>MAX($H$4:H246)</f>
        <v>145.78428794181195</v>
      </c>
      <c r="U246" s="239">
        <f>MAX($K$4:K246)</f>
        <v>145.78428794181195</v>
      </c>
      <c r="V246" s="239">
        <f>MAX($K$4:L246)</f>
        <v>145.78428794181195</v>
      </c>
      <c r="W246" s="239">
        <f t="shared" si="47"/>
        <v>-5.361235835752004E-2</v>
      </c>
      <c r="X246" s="239">
        <f t="shared" si="48"/>
        <v>-5.361235835752004E-2</v>
      </c>
      <c r="Y246" s="239">
        <f t="shared" si="49"/>
        <v>-5.361235835752004E-2</v>
      </c>
    </row>
    <row r="247" spans="1:25">
      <c r="A247" s="147">
        <v>35772</v>
      </c>
      <c r="B247" s="243">
        <v>-9.0249878729831146E-4</v>
      </c>
      <c r="C247" s="243">
        <v>3.555474519099322E-3</v>
      </c>
      <c r="D247" s="243">
        <v>-1.4971903010639886E-3</v>
      </c>
      <c r="E247" s="243">
        <v>1.6981288855784094E-2</v>
      </c>
      <c r="F247" s="243">
        <v>3.857190991688686E-3</v>
      </c>
      <c r="H247" s="239">
        <f t="shared" si="42"/>
        <v>138.45899175669672</v>
      </c>
      <c r="I247" s="239"/>
      <c r="J247" s="239">
        <f t="shared" si="43"/>
        <v>90</v>
      </c>
      <c r="K247" s="239">
        <f t="shared" si="38"/>
        <v>138.45899175669672</v>
      </c>
      <c r="L247" s="239" t="b">
        <f t="shared" si="39"/>
        <v>0</v>
      </c>
      <c r="M247" s="239">
        <f t="shared" si="44"/>
        <v>3.5554745190992739E-3</v>
      </c>
      <c r="O247" s="239">
        <f t="shared" si="45"/>
        <v>119.14284007536574</v>
      </c>
      <c r="P247" s="239">
        <f t="shared" si="40"/>
        <v>138.45899175669672</v>
      </c>
      <c r="Q247" s="239">
        <f t="shared" si="41"/>
        <v>0</v>
      </c>
      <c r="R247" s="239">
        <f t="shared" si="46"/>
        <v>3.5554745190992739E-3</v>
      </c>
      <c r="T247" s="239">
        <f>MAX($H$4:H247)</f>
        <v>145.78428794181195</v>
      </c>
      <c r="U247" s="239">
        <f>MAX($K$4:K247)</f>
        <v>145.78428794181195</v>
      </c>
      <c r="V247" s="239">
        <f>MAX($K$4:L247)</f>
        <v>145.78428794181195</v>
      </c>
      <c r="W247" s="239">
        <f t="shared" si="47"/>
        <v>-5.024750121246975E-2</v>
      </c>
      <c r="X247" s="239">
        <f t="shared" si="48"/>
        <v>-5.024750121246975E-2</v>
      </c>
      <c r="Y247" s="239">
        <f t="shared" si="49"/>
        <v>-5.024750121246975E-2</v>
      </c>
    </row>
    <row r="248" spans="1:25">
      <c r="A248" s="147">
        <v>35773</v>
      </c>
      <c r="B248" s="243">
        <v>-6.5567452012065264E-3</v>
      </c>
      <c r="C248" s="243">
        <v>3.1092821216278654E-3</v>
      </c>
      <c r="D248" s="243">
        <v>1.6282644983225181E-2</v>
      </c>
      <c r="E248" s="243">
        <v>-1.4039513659727887E-2</v>
      </c>
      <c r="F248" s="243">
        <v>1.1319433340564178E-3</v>
      </c>
      <c r="H248" s="239">
        <f t="shared" si="42"/>
        <v>138.88949982434443</v>
      </c>
      <c r="I248" s="239"/>
      <c r="J248" s="239">
        <f t="shared" si="43"/>
        <v>90</v>
      </c>
      <c r="K248" s="239">
        <f t="shared" si="38"/>
        <v>138.88949982434443</v>
      </c>
      <c r="L248" s="239" t="b">
        <f t="shared" si="39"/>
        <v>0</v>
      </c>
      <c r="M248" s="239">
        <f t="shared" si="44"/>
        <v>3.1092821216277965E-3</v>
      </c>
      <c r="O248" s="239">
        <f t="shared" si="45"/>
        <v>119.14284007536574</v>
      </c>
      <c r="P248" s="239">
        <f t="shared" si="40"/>
        <v>138.88949982434443</v>
      </c>
      <c r="Q248" s="239">
        <f t="shared" si="41"/>
        <v>0</v>
      </c>
      <c r="R248" s="239">
        <f t="shared" si="46"/>
        <v>3.1092821216277965E-3</v>
      </c>
      <c r="T248" s="239">
        <f>MAX($H$4:H248)</f>
        <v>145.78428794181195</v>
      </c>
      <c r="U248" s="239">
        <f>MAX($K$4:K248)</f>
        <v>145.78428794181195</v>
      </c>
      <c r="V248" s="239">
        <f>MAX($K$4:L248)</f>
        <v>145.78428794181195</v>
      </c>
      <c r="W248" s="239">
        <f t="shared" si="47"/>
        <v>-4.7294452748018356E-2</v>
      </c>
      <c r="X248" s="239">
        <f t="shared" si="48"/>
        <v>-4.7294452748018356E-2</v>
      </c>
      <c r="Y248" s="239">
        <f t="shared" si="49"/>
        <v>-4.7294452748018356E-2</v>
      </c>
    </row>
    <row r="249" spans="1:25">
      <c r="A249" s="147">
        <v>35774</v>
      </c>
      <c r="B249" s="243">
        <v>-6.8581659894716429E-3</v>
      </c>
      <c r="C249" s="243">
        <v>-6.360745115856492E-3</v>
      </c>
      <c r="D249" s="243">
        <v>-1.0260149969129939E-2</v>
      </c>
      <c r="E249" s="243">
        <v>-2.1002738194398574E-2</v>
      </c>
      <c r="F249" s="243">
        <v>-4.3308218142289467E-3</v>
      </c>
      <c r="H249" s="239">
        <f t="shared" si="42"/>
        <v>138.00605911669297</v>
      </c>
      <c r="I249" s="239"/>
      <c r="J249" s="239">
        <f t="shared" si="43"/>
        <v>90</v>
      </c>
      <c r="K249" s="239">
        <f t="shared" si="38"/>
        <v>138.00605911669297</v>
      </c>
      <c r="L249" s="239" t="b">
        <f t="shared" si="39"/>
        <v>0</v>
      </c>
      <c r="M249" s="239">
        <f t="shared" si="44"/>
        <v>-6.3607451158565606E-3</v>
      </c>
      <c r="O249" s="239">
        <f t="shared" si="45"/>
        <v>119.14284007536574</v>
      </c>
      <c r="P249" s="239">
        <f t="shared" si="40"/>
        <v>138.00605911669297</v>
      </c>
      <c r="Q249" s="239">
        <f t="shared" si="41"/>
        <v>0</v>
      </c>
      <c r="R249" s="239">
        <f t="shared" si="46"/>
        <v>-6.3607451158565606E-3</v>
      </c>
      <c r="T249" s="239">
        <f>MAX($H$4:H249)</f>
        <v>145.78428794181195</v>
      </c>
      <c r="U249" s="239">
        <f>MAX($K$4:K249)</f>
        <v>145.78428794181195</v>
      </c>
      <c r="V249" s="239">
        <f>MAX($K$4:L249)</f>
        <v>145.78428794181195</v>
      </c>
      <c r="W249" s="239">
        <f t="shared" si="47"/>
        <v>-5.335436990455085E-2</v>
      </c>
      <c r="X249" s="239">
        <f t="shared" si="48"/>
        <v>-5.335436990455085E-2</v>
      </c>
      <c r="Y249" s="239">
        <f t="shared" si="49"/>
        <v>-5.335436990455085E-2</v>
      </c>
    </row>
    <row r="250" spans="1:25">
      <c r="A250" s="147">
        <v>35775</v>
      </c>
      <c r="B250" s="243">
        <v>-1.507637363524772E-2</v>
      </c>
      <c r="C250" s="243">
        <v>-5.0628333785373014E-3</v>
      </c>
      <c r="D250" s="243">
        <v>-3.9153923018026338E-2</v>
      </c>
      <c r="E250" s="243">
        <v>-4.3288365181014421E-2</v>
      </c>
      <c r="F250" s="243">
        <v>-1.0472573122008333E-2</v>
      </c>
      <c r="H250" s="239">
        <f t="shared" si="42"/>
        <v>137.30735743415659</v>
      </c>
      <c r="I250" s="239"/>
      <c r="J250" s="239">
        <f t="shared" si="43"/>
        <v>90</v>
      </c>
      <c r="K250" s="239">
        <f t="shared" si="38"/>
        <v>137.30735743415659</v>
      </c>
      <c r="L250" s="239" t="b">
        <f t="shared" si="39"/>
        <v>0</v>
      </c>
      <c r="M250" s="239">
        <f t="shared" si="44"/>
        <v>-5.0628333785372711E-3</v>
      </c>
      <c r="O250" s="239">
        <f t="shared" si="45"/>
        <v>119.14284007536574</v>
      </c>
      <c r="P250" s="239">
        <f t="shared" si="40"/>
        <v>137.30735743415659</v>
      </c>
      <c r="Q250" s="239">
        <f t="shared" si="41"/>
        <v>0</v>
      </c>
      <c r="R250" s="239">
        <f t="shared" si="46"/>
        <v>-5.0628333785372711E-3</v>
      </c>
      <c r="T250" s="239">
        <f>MAX($H$4:H250)</f>
        <v>145.78428794181195</v>
      </c>
      <c r="U250" s="239">
        <f>MAX($K$4:K250)</f>
        <v>145.78428794181195</v>
      </c>
      <c r="V250" s="239">
        <f>MAX($K$4:L250)</f>
        <v>145.78428794181195</v>
      </c>
      <c r="W250" s="239">
        <f t="shared" si="47"/>
        <v>-5.8147078998244534E-2</v>
      </c>
      <c r="X250" s="239">
        <f t="shared" si="48"/>
        <v>-5.8147078998244534E-2</v>
      </c>
      <c r="Y250" s="239">
        <f t="shared" si="49"/>
        <v>-5.8147078998244534E-2</v>
      </c>
    </row>
    <row r="251" spans="1:25">
      <c r="A251" s="147">
        <v>35776</v>
      </c>
      <c r="B251" s="243">
        <v>-2.2629431276681711E-3</v>
      </c>
      <c r="C251" s="243">
        <v>9.0415913200692088E-5</v>
      </c>
      <c r="D251" s="243">
        <v>-1.363316378346946E-2</v>
      </c>
      <c r="E251" s="243">
        <v>-8.6051355242759975E-3</v>
      </c>
      <c r="F251" s="243">
        <v>1.6068243863678333E-3</v>
      </c>
      <c r="H251" s="239">
        <f t="shared" si="42"/>
        <v>137.31977220426816</v>
      </c>
      <c r="I251" s="239"/>
      <c r="J251" s="239">
        <f t="shared" si="43"/>
        <v>90</v>
      </c>
      <c r="K251" s="239">
        <f t="shared" si="38"/>
        <v>137.31977220426816</v>
      </c>
      <c r="L251" s="239" t="b">
        <f t="shared" si="39"/>
        <v>0</v>
      </c>
      <c r="M251" s="239">
        <f t="shared" si="44"/>
        <v>9.0415913200640264E-5</v>
      </c>
      <c r="O251" s="239">
        <f t="shared" si="45"/>
        <v>119.14284007536574</v>
      </c>
      <c r="P251" s="239">
        <f t="shared" si="40"/>
        <v>137.31977220426816</v>
      </c>
      <c r="Q251" s="239">
        <f t="shared" si="41"/>
        <v>0</v>
      </c>
      <c r="R251" s="239">
        <f t="shared" si="46"/>
        <v>9.0415913200640264E-5</v>
      </c>
      <c r="T251" s="239">
        <f>MAX($H$4:H251)</f>
        <v>145.78428794181195</v>
      </c>
      <c r="U251" s="239">
        <f>MAX($K$4:K251)</f>
        <v>145.78428794181195</v>
      </c>
      <c r="V251" s="239">
        <f>MAX($K$4:L251)</f>
        <v>145.78428794181195</v>
      </c>
      <c r="W251" s="239">
        <f t="shared" si="47"/>
        <v>-5.806192050629147E-2</v>
      </c>
      <c r="X251" s="239">
        <f t="shared" si="48"/>
        <v>-5.806192050629147E-2</v>
      </c>
      <c r="Y251" s="239">
        <f t="shared" si="49"/>
        <v>-5.806192050629147E-2</v>
      </c>
    </row>
    <row r="252" spans="1:25">
      <c r="A252" s="147">
        <v>35779</v>
      </c>
      <c r="B252" s="243">
        <v>9.1287990652404449E-3</v>
      </c>
      <c r="C252" s="243">
        <v>-1.6248420292471755E-3</v>
      </c>
      <c r="D252" s="243">
        <v>-6.6304833326854551E-3</v>
      </c>
      <c r="E252" s="243">
        <v>1.0778450354617108E-2</v>
      </c>
      <c r="F252" s="243">
        <v>-7.1532322965963679E-3</v>
      </c>
      <c r="H252" s="239">
        <f t="shared" si="42"/>
        <v>137.09664926694401</v>
      </c>
      <c r="I252" s="239"/>
      <c r="J252" s="239">
        <f t="shared" si="43"/>
        <v>90</v>
      </c>
      <c r="K252" s="239">
        <f t="shared" si="38"/>
        <v>137.09664926694401</v>
      </c>
      <c r="L252" s="239" t="b">
        <f t="shared" si="39"/>
        <v>0</v>
      </c>
      <c r="M252" s="239">
        <f t="shared" si="44"/>
        <v>-1.6248420292472195E-3</v>
      </c>
      <c r="O252" s="239">
        <f t="shared" si="45"/>
        <v>119.14284007536574</v>
      </c>
      <c r="P252" s="239">
        <f t="shared" si="40"/>
        <v>137.09664926694401</v>
      </c>
      <c r="Q252" s="239">
        <f t="shared" si="41"/>
        <v>0</v>
      </c>
      <c r="R252" s="239">
        <f t="shared" si="46"/>
        <v>-1.6248420292472195E-3</v>
      </c>
      <c r="T252" s="239">
        <f>MAX($H$4:H252)</f>
        <v>145.78428794181195</v>
      </c>
      <c r="U252" s="239">
        <f>MAX($K$4:K252)</f>
        <v>145.78428794181195</v>
      </c>
      <c r="V252" s="239">
        <f>MAX($K$4:L252)</f>
        <v>145.78428794181195</v>
      </c>
      <c r="W252" s="239">
        <f t="shared" si="47"/>
        <v>-5.9592421086801253E-2</v>
      </c>
      <c r="X252" s="239">
        <f t="shared" si="48"/>
        <v>-5.9592421086801253E-2</v>
      </c>
      <c r="Y252" s="239">
        <f t="shared" si="49"/>
        <v>-5.9592421086801253E-2</v>
      </c>
    </row>
    <row r="253" spans="1:25">
      <c r="A253" s="147">
        <v>35780</v>
      </c>
      <c r="B253" s="243">
        <v>5.3272624833380355E-3</v>
      </c>
      <c r="C253" s="243">
        <v>8.1907535493266348E-3</v>
      </c>
      <c r="D253" s="243">
        <v>7.3016964474312829E-3</v>
      </c>
      <c r="E253" s="243">
        <v>1.7591073829619441E-2</v>
      </c>
      <c r="F253" s="243">
        <v>6.298782613000542E-3</v>
      </c>
      <c r="H253" s="239">
        <f t="shared" si="42"/>
        <v>138.21957413352803</v>
      </c>
      <c r="I253" s="239"/>
      <c r="J253" s="239">
        <f t="shared" si="43"/>
        <v>90</v>
      </c>
      <c r="K253" s="239">
        <f t="shared" si="38"/>
        <v>138.21957413352803</v>
      </c>
      <c r="L253" s="239" t="b">
        <f t="shared" si="39"/>
        <v>0</v>
      </c>
      <c r="M253" s="239">
        <f t="shared" si="44"/>
        <v>8.1907535493266643E-3</v>
      </c>
      <c r="O253" s="239">
        <f t="shared" si="45"/>
        <v>119.14284007536574</v>
      </c>
      <c r="P253" s="239">
        <f t="shared" si="40"/>
        <v>138.21957413352803</v>
      </c>
      <c r="Q253" s="239">
        <f t="shared" si="41"/>
        <v>0</v>
      </c>
      <c r="R253" s="239">
        <f t="shared" si="46"/>
        <v>8.1907535493266643E-3</v>
      </c>
      <c r="T253" s="239">
        <f>MAX($H$4:H253)</f>
        <v>145.78428794181195</v>
      </c>
      <c r="U253" s="239">
        <f>MAX($K$4:K253)</f>
        <v>145.78428794181195</v>
      </c>
      <c r="V253" s="239">
        <f>MAX($K$4:L253)</f>
        <v>145.78428794181195</v>
      </c>
      <c r="W253" s="239">
        <f t="shared" si="47"/>
        <v>-5.1889774372004281E-2</v>
      </c>
      <c r="X253" s="239">
        <f t="shared" si="48"/>
        <v>-5.1889774372004281E-2</v>
      </c>
      <c r="Y253" s="239">
        <f t="shared" si="49"/>
        <v>-5.1889774372004281E-2</v>
      </c>
    </row>
    <row r="254" spans="1:25">
      <c r="A254" s="147">
        <v>35781</v>
      </c>
      <c r="B254" s="243">
        <v>-1.8129203864188925E-3</v>
      </c>
      <c r="C254" s="243">
        <v>-6.7793546054416565E-3</v>
      </c>
      <c r="D254" s="243">
        <v>3.8805352861916553E-2</v>
      </c>
      <c r="E254" s="243">
        <v>8.7209675890969063E-3</v>
      </c>
      <c r="F254" s="243">
        <v>3.2369712737112533E-3</v>
      </c>
      <c r="H254" s="239">
        <f t="shared" si="42"/>
        <v>137.28253462706371</v>
      </c>
      <c r="I254" s="239"/>
      <c r="J254" s="239">
        <f t="shared" si="43"/>
        <v>90</v>
      </c>
      <c r="K254" s="239">
        <f t="shared" si="38"/>
        <v>137.28253462706371</v>
      </c>
      <c r="L254" s="239" t="b">
        <f t="shared" si="39"/>
        <v>0</v>
      </c>
      <c r="M254" s="239">
        <f t="shared" si="44"/>
        <v>-6.7793546054416461E-3</v>
      </c>
      <c r="O254" s="239">
        <f t="shared" si="45"/>
        <v>119.14284007536574</v>
      </c>
      <c r="P254" s="239">
        <f t="shared" si="40"/>
        <v>137.28253462706371</v>
      </c>
      <c r="Q254" s="239">
        <f t="shared" si="41"/>
        <v>0</v>
      </c>
      <c r="R254" s="239">
        <f t="shared" si="46"/>
        <v>-6.7793546054416461E-3</v>
      </c>
      <c r="T254" s="239">
        <f>MAX($H$4:H254)</f>
        <v>145.78428794181195</v>
      </c>
      <c r="U254" s="239">
        <f>MAX($K$4:K254)</f>
        <v>145.78428794181195</v>
      </c>
      <c r="V254" s="239">
        <f>MAX($K$4:L254)</f>
        <v>145.78428794181195</v>
      </c>
      <c r="W254" s="239">
        <f t="shared" si="47"/>
        <v>-5.8317349796581749E-2</v>
      </c>
      <c r="X254" s="239">
        <f t="shared" si="48"/>
        <v>-5.8317349796581749E-2</v>
      </c>
      <c r="Y254" s="239">
        <f t="shared" si="49"/>
        <v>-5.8317349796581749E-2</v>
      </c>
    </row>
    <row r="255" spans="1:25">
      <c r="A255" s="147">
        <v>35782</v>
      </c>
      <c r="B255" s="243">
        <v>-9.8474147746724361E-3</v>
      </c>
      <c r="C255" s="243">
        <v>1.8081547780490759E-4</v>
      </c>
      <c r="D255" s="243">
        <v>-9.5858687963004119E-3</v>
      </c>
      <c r="E255" s="243">
        <v>-1.9014485377630841E-3</v>
      </c>
      <c r="F255" s="243">
        <v>2.424212199528375E-3</v>
      </c>
      <c r="H255" s="239">
        <f t="shared" si="42"/>
        <v>137.30735743415659</v>
      </c>
      <c r="I255" s="239"/>
      <c r="J255" s="239">
        <f t="shared" si="43"/>
        <v>90</v>
      </c>
      <c r="K255" s="239">
        <f t="shared" si="38"/>
        <v>137.30735743415659</v>
      </c>
      <c r="L255" s="239" t="b">
        <f t="shared" si="39"/>
        <v>0</v>
      </c>
      <c r="M255" s="239">
        <f t="shared" si="44"/>
        <v>1.8081547780500489E-4</v>
      </c>
      <c r="O255" s="239">
        <f t="shared" si="45"/>
        <v>119.14284007536574</v>
      </c>
      <c r="P255" s="239">
        <f t="shared" si="40"/>
        <v>137.30735743415659</v>
      </c>
      <c r="Q255" s="239">
        <f t="shared" si="41"/>
        <v>0</v>
      </c>
      <c r="R255" s="239">
        <f t="shared" si="46"/>
        <v>1.8081547780500489E-4</v>
      </c>
      <c r="T255" s="239">
        <f>MAX($H$4:H255)</f>
        <v>145.78428794181195</v>
      </c>
      <c r="U255" s="239">
        <f>MAX($K$4:K255)</f>
        <v>145.78428794181195</v>
      </c>
      <c r="V255" s="239">
        <f>MAX($K$4:L255)</f>
        <v>145.78428794181195</v>
      </c>
      <c r="W255" s="239">
        <f t="shared" si="47"/>
        <v>-5.8147078998244534E-2</v>
      </c>
      <c r="X255" s="239">
        <f t="shared" si="48"/>
        <v>-5.8147078998244534E-2</v>
      </c>
      <c r="Y255" s="239">
        <f t="shared" si="49"/>
        <v>-5.8147078998244534E-2</v>
      </c>
    </row>
    <row r="256" spans="1:25">
      <c r="A256" s="147">
        <v>35783</v>
      </c>
      <c r="B256" s="243">
        <v>-7.4211084640487535E-3</v>
      </c>
      <c r="C256" s="243">
        <v>-2.0750631540960018E-3</v>
      </c>
      <c r="D256" s="243">
        <v>-3.6092470302483304E-2</v>
      </c>
      <c r="E256" s="243">
        <v>-2.0985671310598697E-2</v>
      </c>
      <c r="F256" s="243">
        <v>-9.145713119568466E-3</v>
      </c>
      <c r="H256" s="239">
        <f t="shared" si="42"/>
        <v>137.02243599595869</v>
      </c>
      <c r="I256" s="239"/>
      <c r="J256" s="239">
        <f t="shared" si="43"/>
        <v>90</v>
      </c>
      <c r="K256" s="239">
        <f t="shared" si="38"/>
        <v>137.02243599595869</v>
      </c>
      <c r="L256" s="239" t="b">
        <f t="shared" si="39"/>
        <v>0</v>
      </c>
      <c r="M256" s="239">
        <f t="shared" si="44"/>
        <v>-2.0750631540959298E-3</v>
      </c>
      <c r="O256" s="239">
        <f t="shared" si="45"/>
        <v>119.14284007536574</v>
      </c>
      <c r="P256" s="239">
        <f t="shared" si="40"/>
        <v>137.02243599595869</v>
      </c>
      <c r="Q256" s="239">
        <f t="shared" si="41"/>
        <v>0</v>
      </c>
      <c r="R256" s="239">
        <f t="shared" si="46"/>
        <v>-2.0750631540959298E-3</v>
      </c>
      <c r="T256" s="239">
        <f>MAX($H$4:H256)</f>
        <v>145.78428794181195</v>
      </c>
      <c r="U256" s="239">
        <f>MAX($K$4:K256)</f>
        <v>145.78428794181195</v>
      </c>
      <c r="V256" s="239">
        <f>MAX($K$4:L256)</f>
        <v>145.78428794181195</v>
      </c>
      <c r="W256" s="239">
        <f t="shared" si="47"/>
        <v>-6.01014832911929E-2</v>
      </c>
      <c r="X256" s="239">
        <f t="shared" si="48"/>
        <v>-6.01014832911929E-2</v>
      </c>
      <c r="Y256" s="239">
        <f t="shared" si="49"/>
        <v>-6.01014832911929E-2</v>
      </c>
    </row>
    <row r="257" spans="1:25">
      <c r="A257" s="147">
        <v>35786</v>
      </c>
      <c r="B257" s="243">
        <v>6.4971222238221493E-3</v>
      </c>
      <c r="C257" s="243">
        <v>6.3555474850192084E-3</v>
      </c>
      <c r="D257" s="243">
        <v>-2.5481513571035785E-2</v>
      </c>
      <c r="E257" s="243">
        <v>1.0329914346811853E-2</v>
      </c>
      <c r="F257" s="243">
        <v>2.1278523791914417E-3</v>
      </c>
      <c r="H257" s="239">
        <f t="shared" si="42"/>
        <v>137.89328859444402</v>
      </c>
      <c r="I257" s="239"/>
      <c r="J257" s="239">
        <f t="shared" si="43"/>
        <v>90</v>
      </c>
      <c r="K257" s="239">
        <f t="shared" si="38"/>
        <v>137.89328859444402</v>
      </c>
      <c r="L257" s="239" t="b">
        <f t="shared" si="39"/>
        <v>0</v>
      </c>
      <c r="M257" s="239">
        <f t="shared" si="44"/>
        <v>6.3555474850192631E-3</v>
      </c>
      <c r="O257" s="239">
        <f t="shared" si="45"/>
        <v>119.14284007536574</v>
      </c>
      <c r="P257" s="239">
        <f t="shared" si="40"/>
        <v>137.89328859444402</v>
      </c>
      <c r="Q257" s="239">
        <f t="shared" si="41"/>
        <v>0</v>
      </c>
      <c r="R257" s="239">
        <f t="shared" si="46"/>
        <v>6.3555474850192631E-3</v>
      </c>
      <c r="T257" s="239">
        <f>MAX($H$4:H257)</f>
        <v>145.78428794181195</v>
      </c>
      <c r="U257" s="239">
        <f>MAX($K$4:K257)</f>
        <v>145.78428794181195</v>
      </c>
      <c r="V257" s="239">
        <f>MAX($K$4:L257)</f>
        <v>145.78428794181195</v>
      </c>
      <c r="W257" s="239">
        <f t="shared" si="47"/>
        <v>-5.4127913637150908E-2</v>
      </c>
      <c r="X257" s="239">
        <f t="shared" si="48"/>
        <v>-5.4127913637150908E-2</v>
      </c>
      <c r="Y257" s="239">
        <f t="shared" si="49"/>
        <v>-5.4127913637150908E-2</v>
      </c>
    </row>
    <row r="258" spans="1:25">
      <c r="A258" s="147">
        <v>35787</v>
      </c>
      <c r="B258" s="243">
        <v>-1.3419498136508334E-2</v>
      </c>
      <c r="C258" s="243">
        <v>-3.7988422575976344E-3</v>
      </c>
      <c r="D258" s="243">
        <v>-2.9794010231398715E-4</v>
      </c>
      <c r="E258" s="243">
        <v>-8.672206975100849E-3</v>
      </c>
      <c r="F258" s="243">
        <v>1.3033702096616473E-3</v>
      </c>
      <c r="H258" s="239">
        <f t="shared" si="42"/>
        <v>137.36945374269234</v>
      </c>
      <c r="I258" s="239"/>
      <c r="J258" s="239">
        <f t="shared" si="43"/>
        <v>90</v>
      </c>
      <c r="K258" s="239">
        <f t="shared" si="38"/>
        <v>137.36945374269234</v>
      </c>
      <c r="L258" s="239" t="b">
        <f t="shared" si="39"/>
        <v>0</v>
      </c>
      <c r="M258" s="239">
        <f t="shared" si="44"/>
        <v>-3.7988422575975823E-3</v>
      </c>
      <c r="O258" s="239">
        <f t="shared" si="45"/>
        <v>119.14284007536574</v>
      </c>
      <c r="P258" s="239">
        <f t="shared" si="40"/>
        <v>137.36945374269234</v>
      </c>
      <c r="Q258" s="239">
        <f t="shared" si="41"/>
        <v>0</v>
      </c>
      <c r="R258" s="239">
        <f t="shared" si="46"/>
        <v>-3.7988422575975823E-3</v>
      </c>
      <c r="T258" s="239">
        <f>MAX($H$4:H258)</f>
        <v>145.78428794181195</v>
      </c>
      <c r="U258" s="239">
        <f>MAX($K$4:K258)</f>
        <v>145.78428794181195</v>
      </c>
      <c r="V258" s="239">
        <f>MAX($K$4:L258)</f>
        <v>145.78428794181195</v>
      </c>
      <c r="W258" s="239">
        <f t="shared" si="47"/>
        <v>-5.7721132489108089E-2</v>
      </c>
      <c r="X258" s="239">
        <f t="shared" si="48"/>
        <v>-5.7721132489108089E-2</v>
      </c>
      <c r="Y258" s="239">
        <f t="shared" si="49"/>
        <v>-5.7721132489108089E-2</v>
      </c>
    </row>
    <row r="259" spans="1:25">
      <c r="A259" s="147">
        <v>35788</v>
      </c>
      <c r="B259" s="243">
        <v>-6.0419977569876604E-3</v>
      </c>
      <c r="C259" s="243">
        <v>-9.0440444966977118E-5</v>
      </c>
      <c r="D259" s="243">
        <v>2.8924285394382743E-3</v>
      </c>
      <c r="E259" s="243">
        <v>-3.9764644366169222E-5</v>
      </c>
      <c r="F259" s="243">
        <v>-3.231756265498209E-4</v>
      </c>
      <c r="H259" s="239">
        <f t="shared" si="42"/>
        <v>137.35702998817098</v>
      </c>
      <c r="I259" s="239"/>
      <c r="J259" s="239">
        <f t="shared" si="43"/>
        <v>90</v>
      </c>
      <c r="K259" s="239">
        <f t="shared" si="38"/>
        <v>137.35702998817098</v>
      </c>
      <c r="L259" s="239" t="b">
        <f t="shared" si="39"/>
        <v>0</v>
      </c>
      <c r="M259" s="239">
        <f t="shared" si="44"/>
        <v>-9.0440444967012761E-5</v>
      </c>
      <c r="O259" s="239">
        <f t="shared" si="45"/>
        <v>119.14284007536574</v>
      </c>
      <c r="P259" s="239">
        <f t="shared" si="40"/>
        <v>137.35702998817098</v>
      </c>
      <c r="Q259" s="239">
        <f t="shared" si="41"/>
        <v>0</v>
      </c>
      <c r="R259" s="239">
        <f t="shared" si="46"/>
        <v>-9.0440444967012761E-5</v>
      </c>
      <c r="T259" s="239">
        <f>MAX($H$4:H259)</f>
        <v>145.78428794181195</v>
      </c>
      <c r="U259" s="239">
        <f>MAX($K$4:K259)</f>
        <v>145.78428794181195</v>
      </c>
      <c r="V259" s="239">
        <f>MAX($K$4:L259)</f>
        <v>145.78428794181195</v>
      </c>
      <c r="W259" s="239">
        <f t="shared" si="47"/>
        <v>-5.7806352609168783E-2</v>
      </c>
      <c r="X259" s="239">
        <f t="shared" si="48"/>
        <v>-5.7806352609168783E-2</v>
      </c>
      <c r="Y259" s="239">
        <f t="shared" si="49"/>
        <v>-5.7806352609168783E-2</v>
      </c>
    </row>
    <row r="260" spans="1:25">
      <c r="A260" s="147">
        <v>35789</v>
      </c>
      <c r="B260" s="243">
        <v>0</v>
      </c>
      <c r="C260" s="243">
        <v>0</v>
      </c>
      <c r="D260" s="243">
        <v>0</v>
      </c>
      <c r="E260" s="243">
        <v>0</v>
      </c>
      <c r="F260" s="243">
        <v>0</v>
      </c>
      <c r="H260" s="239">
        <f t="shared" si="42"/>
        <v>137.35702998817098</v>
      </c>
      <c r="I260" s="239"/>
      <c r="J260" s="239">
        <f t="shared" si="43"/>
        <v>90</v>
      </c>
      <c r="K260" s="239">
        <f t="shared" si="38"/>
        <v>137.35702998817098</v>
      </c>
      <c r="L260" s="239" t="b">
        <f t="shared" si="39"/>
        <v>0</v>
      </c>
      <c r="M260" s="239">
        <f t="shared" si="44"/>
        <v>0</v>
      </c>
      <c r="O260" s="239">
        <f t="shared" si="45"/>
        <v>119.14284007536574</v>
      </c>
      <c r="P260" s="239">
        <f t="shared" si="40"/>
        <v>137.35702998817098</v>
      </c>
      <c r="Q260" s="239">
        <f t="shared" si="41"/>
        <v>0</v>
      </c>
      <c r="R260" s="239">
        <f t="shared" si="46"/>
        <v>0</v>
      </c>
      <c r="T260" s="239">
        <f>MAX($H$4:H260)</f>
        <v>145.78428794181195</v>
      </c>
      <c r="U260" s="239">
        <f>MAX($K$4:K260)</f>
        <v>145.78428794181195</v>
      </c>
      <c r="V260" s="239">
        <f>MAX($K$4:L260)</f>
        <v>145.78428794181195</v>
      </c>
      <c r="W260" s="239">
        <f t="shared" si="47"/>
        <v>-5.7806352609168783E-2</v>
      </c>
      <c r="X260" s="239">
        <f t="shared" si="48"/>
        <v>-5.7806352609168783E-2</v>
      </c>
      <c r="Y260" s="239">
        <f t="shared" si="49"/>
        <v>-5.7806352609168783E-2</v>
      </c>
    </row>
    <row r="261" spans="1:25">
      <c r="A261" s="147">
        <v>35790</v>
      </c>
      <c r="B261" s="243">
        <v>3.6458758153943283E-3</v>
      </c>
      <c r="C261" s="243">
        <v>0</v>
      </c>
      <c r="D261" s="243">
        <v>5.0433208327944623E-3</v>
      </c>
      <c r="E261" s="243">
        <v>1.540605599898659E-2</v>
      </c>
      <c r="F261" s="243">
        <v>4.7099338863176854E-4</v>
      </c>
      <c r="H261" s="239">
        <f t="shared" si="42"/>
        <v>137.35702998817098</v>
      </c>
      <c r="I261" s="239"/>
      <c r="J261" s="239">
        <f t="shared" si="43"/>
        <v>90</v>
      </c>
      <c r="K261" s="239">
        <f t="shared" ref="K261:K324" si="50">MAX(H261:J261)</f>
        <v>137.35702998817098</v>
      </c>
      <c r="L261" s="239" t="b">
        <f t="shared" ref="L261:L324" si="51">J261=K261</f>
        <v>0</v>
      </c>
      <c r="M261" s="239">
        <f t="shared" si="44"/>
        <v>0</v>
      </c>
      <c r="O261" s="239">
        <f t="shared" si="45"/>
        <v>119.14284007536574</v>
      </c>
      <c r="P261" s="239">
        <f t="shared" ref="P261:P324" si="52">MAX(H261,O261)</f>
        <v>137.35702998817098</v>
      </c>
      <c r="Q261" s="239">
        <f t="shared" ref="Q261:Q324" si="53">P261-H261</f>
        <v>0</v>
      </c>
      <c r="R261" s="239">
        <f t="shared" si="46"/>
        <v>0</v>
      </c>
      <c r="T261" s="239">
        <f>MAX($H$4:H261)</f>
        <v>145.78428794181195</v>
      </c>
      <c r="U261" s="239">
        <f>MAX($K$4:K261)</f>
        <v>145.78428794181195</v>
      </c>
      <c r="V261" s="239">
        <f>MAX($K$4:L261)</f>
        <v>145.78428794181195</v>
      </c>
      <c r="W261" s="239">
        <f t="shared" si="47"/>
        <v>-5.7806352609168783E-2</v>
      </c>
      <c r="X261" s="239">
        <f t="shared" si="48"/>
        <v>-5.7806352609168783E-2</v>
      </c>
      <c r="Y261" s="239">
        <f t="shared" si="49"/>
        <v>-5.7806352609168783E-2</v>
      </c>
    </row>
    <row r="262" spans="1:25">
      <c r="A262" s="147">
        <v>35793</v>
      </c>
      <c r="B262" s="243">
        <v>1.7210849446092746E-2</v>
      </c>
      <c r="C262" s="243">
        <v>6.55439235320876E-3</v>
      </c>
      <c r="D262" s="243">
        <v>1.5231585390736546E-2</v>
      </c>
      <c r="E262" s="243">
        <v>2.1675440046085015E-2</v>
      </c>
      <c r="F262" s="243">
        <v>1.4078002767051734E-2</v>
      </c>
      <c r="H262" s="239">
        <f t="shared" ref="H262:H325" si="54">(1+C262)*H261</f>
        <v>138.25732185518493</v>
      </c>
      <c r="I262" s="239"/>
      <c r="J262" s="239">
        <f t="shared" ref="J262:J325" si="55">IF(NOT(YEAR(A262)=YEAR(A261)),$J$1*H262,J261)</f>
        <v>90</v>
      </c>
      <c r="K262" s="239">
        <f t="shared" si="50"/>
        <v>138.25732185518493</v>
      </c>
      <c r="L262" s="239" t="b">
        <f t="shared" si="51"/>
        <v>0</v>
      </c>
      <c r="M262" s="239">
        <f t="shared" ref="M262:M325" si="56">(K262-K261)/K261</f>
        <v>6.5543923532088598E-3</v>
      </c>
      <c r="O262" s="239">
        <f t="shared" ref="O262:O325" si="57">IF(AND(MONTH(A262)=$O$2,MONTH(A261)=$O$2-1),$O$1*H262,O261)</f>
        <v>119.14284007536574</v>
      </c>
      <c r="P262" s="239">
        <f t="shared" si="52"/>
        <v>138.25732185518493</v>
      </c>
      <c r="Q262" s="239">
        <f t="shared" si="53"/>
        <v>0</v>
      </c>
      <c r="R262" s="239">
        <f t="shared" ref="R262:R325" si="58">(P262-P261)/P261</f>
        <v>6.5543923532088598E-3</v>
      </c>
      <c r="T262" s="239">
        <f>MAX($H$4:H262)</f>
        <v>145.78428794181195</v>
      </c>
      <c r="U262" s="239">
        <f>MAX($K$4:K262)</f>
        <v>145.78428794181195</v>
      </c>
      <c r="V262" s="239">
        <f>MAX($K$4:L262)</f>
        <v>145.78428794181195</v>
      </c>
      <c r="W262" s="239">
        <f t="shared" ref="W262:W325" si="59">(H262-T262)/T262</f>
        <v>-5.1630845771468356E-2</v>
      </c>
      <c r="X262" s="239">
        <f t="shared" ref="X262:X325" si="60">(K262-U262)/U262</f>
        <v>-5.1630845771468356E-2</v>
      </c>
      <c r="Y262" s="239">
        <f t="shared" ref="Y262:Y325" si="61">(P262-V262)/V262</f>
        <v>-5.1630845771468356E-2</v>
      </c>
    </row>
    <row r="263" spans="1:25">
      <c r="A263" s="147">
        <v>35794</v>
      </c>
      <c r="B263" s="243">
        <v>1.7925495574577566E-2</v>
      </c>
      <c r="C263" s="243">
        <v>3.6546368204659618E-3</v>
      </c>
      <c r="D263" s="243">
        <v>2.413999743932993E-2</v>
      </c>
      <c r="E263" s="243">
        <v>1.5350575304864167E-2</v>
      </c>
      <c r="F263" s="243">
        <v>2.6872403805360268E-3</v>
      </c>
      <c r="H263" s="239">
        <f t="shared" si="54"/>
        <v>138.76260215433589</v>
      </c>
      <c r="I263" s="239"/>
      <c r="J263" s="239">
        <f t="shared" si="55"/>
        <v>90</v>
      </c>
      <c r="K263" s="239">
        <f t="shared" si="50"/>
        <v>138.76260215433589</v>
      </c>
      <c r="L263" s="239" t="b">
        <f t="shared" si="51"/>
        <v>0</v>
      </c>
      <c r="M263" s="239">
        <f t="shared" si="56"/>
        <v>3.6546368204659315E-3</v>
      </c>
      <c r="O263" s="239">
        <f t="shared" si="57"/>
        <v>119.14284007536574</v>
      </c>
      <c r="P263" s="239">
        <f t="shared" si="52"/>
        <v>138.76260215433589</v>
      </c>
      <c r="Q263" s="239">
        <f t="shared" si="53"/>
        <v>0</v>
      </c>
      <c r="R263" s="239">
        <f t="shared" si="58"/>
        <v>3.6546368204659315E-3</v>
      </c>
      <c r="T263" s="239">
        <f>MAX($H$4:H263)</f>
        <v>145.78428794181195</v>
      </c>
      <c r="U263" s="239">
        <f>MAX($K$4:K263)</f>
        <v>145.78428794181195</v>
      </c>
      <c r="V263" s="239">
        <f>MAX($K$4:L263)</f>
        <v>145.78428794181195</v>
      </c>
      <c r="W263" s="239">
        <f t="shared" si="59"/>
        <v>-4.8164900941030632E-2</v>
      </c>
      <c r="X263" s="239">
        <f t="shared" si="60"/>
        <v>-4.8164900941030632E-2</v>
      </c>
      <c r="Y263" s="239">
        <f t="shared" si="61"/>
        <v>-4.8164900941030632E-2</v>
      </c>
    </row>
    <row r="264" spans="1:25">
      <c r="A264" s="147">
        <v>35795</v>
      </c>
      <c r="B264" s="243">
        <v>1.0500190432298773E-3</v>
      </c>
      <c r="C264" s="243">
        <v>3.9967607175726449E-2</v>
      </c>
      <c r="D264" s="243">
        <v>3.1745993182690224E-3</v>
      </c>
      <c r="E264" s="243">
        <v>5.6650935447870587E-3</v>
      </c>
      <c r="F264" s="243">
        <v>1.8881929649496865E-3</v>
      </c>
      <c r="H264" s="239">
        <f t="shared" si="54"/>
        <v>144.30861132792199</v>
      </c>
      <c r="I264" s="239"/>
      <c r="J264" s="239">
        <f t="shared" si="55"/>
        <v>90</v>
      </c>
      <c r="K264" s="239">
        <f t="shared" si="50"/>
        <v>144.30861132792199</v>
      </c>
      <c r="L264" s="239" t="b">
        <f t="shared" si="51"/>
        <v>0</v>
      </c>
      <c r="M264" s="239">
        <f t="shared" si="56"/>
        <v>3.996760717572638E-2</v>
      </c>
      <c r="O264" s="239">
        <f t="shared" si="57"/>
        <v>119.14284007536574</v>
      </c>
      <c r="P264" s="239">
        <f t="shared" si="52"/>
        <v>144.30861132792199</v>
      </c>
      <c r="Q264" s="239">
        <f t="shared" si="53"/>
        <v>0</v>
      </c>
      <c r="R264" s="239">
        <f t="shared" si="58"/>
        <v>3.996760717572638E-2</v>
      </c>
      <c r="T264" s="239">
        <f>MAX($H$4:H264)</f>
        <v>145.78428794181195</v>
      </c>
      <c r="U264" s="239">
        <f>MAX($K$4:K264)</f>
        <v>145.78428794181195</v>
      </c>
      <c r="V264" s="239">
        <f>MAX($K$4:L264)</f>
        <v>145.78428794181195</v>
      </c>
      <c r="W264" s="239">
        <f t="shared" si="59"/>
        <v>-1.0122329605773139E-2</v>
      </c>
      <c r="X264" s="239">
        <f t="shared" si="60"/>
        <v>-1.0122329605773139E-2</v>
      </c>
      <c r="Y264" s="239">
        <f t="shared" si="61"/>
        <v>-1.0122329605773139E-2</v>
      </c>
    </row>
    <row r="265" spans="1:25">
      <c r="A265" s="147">
        <v>35796</v>
      </c>
      <c r="B265" s="243">
        <v>0</v>
      </c>
      <c r="C265" s="243">
        <v>0</v>
      </c>
      <c r="D265" s="243">
        <v>0</v>
      </c>
      <c r="E265" s="243">
        <v>0</v>
      </c>
      <c r="F265" s="243">
        <v>0</v>
      </c>
      <c r="H265" s="239">
        <f t="shared" si="54"/>
        <v>144.30861132792199</v>
      </c>
      <c r="I265" s="239"/>
      <c r="J265" s="239">
        <f t="shared" si="55"/>
        <v>129.87775019512981</v>
      </c>
      <c r="K265" s="239">
        <f t="shared" si="50"/>
        <v>144.30861132792199</v>
      </c>
      <c r="L265" s="239" t="b">
        <f t="shared" si="51"/>
        <v>0</v>
      </c>
      <c r="M265" s="239">
        <f t="shared" si="56"/>
        <v>0</v>
      </c>
      <c r="O265" s="239">
        <f t="shared" si="57"/>
        <v>119.14284007536574</v>
      </c>
      <c r="P265" s="239">
        <f t="shared" si="52"/>
        <v>144.30861132792199</v>
      </c>
      <c r="Q265" s="239">
        <f t="shared" si="53"/>
        <v>0</v>
      </c>
      <c r="R265" s="239">
        <f t="shared" si="58"/>
        <v>0</v>
      </c>
      <c r="T265" s="239">
        <f>MAX($H$4:H265)</f>
        <v>145.78428794181195</v>
      </c>
      <c r="U265" s="239">
        <f>MAX($K$4:K265)</f>
        <v>145.78428794181195</v>
      </c>
      <c r="V265" s="239">
        <f>MAX($K$4:L265)</f>
        <v>145.78428794181195</v>
      </c>
      <c r="W265" s="239">
        <f t="shared" si="59"/>
        <v>-1.0122329605773139E-2</v>
      </c>
      <c r="X265" s="239">
        <f t="shared" si="60"/>
        <v>-1.0122329605773139E-2</v>
      </c>
      <c r="Y265" s="239">
        <f t="shared" si="61"/>
        <v>-1.0122329605773139E-2</v>
      </c>
    </row>
    <row r="266" spans="1:25">
      <c r="A266" s="147">
        <v>35797</v>
      </c>
      <c r="B266" s="243">
        <v>3.020098810355476E-3</v>
      </c>
      <c r="C266" s="243">
        <v>3.9572979937418928E-3</v>
      </c>
      <c r="D266" s="243">
        <v>-1.0854775169956699E-2</v>
      </c>
      <c r="E266" s="243">
        <v>3.4461428936627403E-3</v>
      </c>
      <c r="F266" s="243">
        <v>7.7572322724810405E-3</v>
      </c>
      <c r="H266" s="239">
        <f t="shared" si="54"/>
        <v>144.87968350600966</v>
      </c>
      <c r="I266" s="239"/>
      <c r="J266" s="239">
        <f t="shared" si="55"/>
        <v>129.87775019512981</v>
      </c>
      <c r="K266" s="239">
        <f t="shared" si="50"/>
        <v>144.87968350600966</v>
      </c>
      <c r="L266" s="239" t="b">
        <f t="shared" si="51"/>
        <v>0</v>
      </c>
      <c r="M266" s="239">
        <f t="shared" si="56"/>
        <v>3.9572979937418703E-3</v>
      </c>
      <c r="O266" s="239">
        <f t="shared" si="57"/>
        <v>119.14284007536574</v>
      </c>
      <c r="P266" s="239">
        <f t="shared" si="52"/>
        <v>144.87968350600966</v>
      </c>
      <c r="Q266" s="239">
        <f t="shared" si="53"/>
        <v>0</v>
      </c>
      <c r="R266" s="239">
        <f t="shared" si="58"/>
        <v>3.9572979937418703E-3</v>
      </c>
      <c r="T266" s="239">
        <f>MAX($H$4:H266)</f>
        <v>145.78428794181195</v>
      </c>
      <c r="U266" s="239">
        <f>MAX($K$4:K266)</f>
        <v>145.78428794181195</v>
      </c>
      <c r="V266" s="239">
        <f>MAX($K$4:L266)</f>
        <v>145.78428794181195</v>
      </c>
      <c r="W266" s="239">
        <f t="shared" si="59"/>
        <v>-6.2050886866721888E-3</v>
      </c>
      <c r="X266" s="239">
        <f t="shared" si="60"/>
        <v>-6.2050886866721888E-3</v>
      </c>
      <c r="Y266" s="239">
        <f t="shared" si="61"/>
        <v>-6.2050886866721888E-3</v>
      </c>
    </row>
    <row r="267" spans="1:25">
      <c r="A267" s="147">
        <v>35800</v>
      </c>
      <c r="B267" s="243">
        <v>2.3099907349828364E-3</v>
      </c>
      <c r="C267" s="243">
        <v>8.3518930957684478E-3</v>
      </c>
      <c r="D267" s="243">
        <v>-1.4041708591003066E-2</v>
      </c>
      <c r="E267" s="243">
        <v>7.4492065786002648E-4</v>
      </c>
      <c r="F267" s="243">
        <v>1.3635849553052193E-2</v>
      </c>
      <c r="H267" s="239">
        <f t="shared" si="54"/>
        <v>146.08970313440062</v>
      </c>
      <c r="I267" s="239"/>
      <c r="J267" s="239">
        <f t="shared" si="55"/>
        <v>129.87775019512981</v>
      </c>
      <c r="K267" s="239">
        <f t="shared" si="50"/>
        <v>146.08970313440062</v>
      </c>
      <c r="L267" s="239" t="b">
        <f t="shared" si="51"/>
        <v>0</v>
      </c>
      <c r="M267" s="239">
        <f t="shared" si="56"/>
        <v>8.3518930957684947E-3</v>
      </c>
      <c r="O267" s="239">
        <f t="shared" si="57"/>
        <v>119.14284007536574</v>
      </c>
      <c r="P267" s="239">
        <f t="shared" si="52"/>
        <v>146.08970313440062</v>
      </c>
      <c r="Q267" s="239">
        <f t="shared" si="53"/>
        <v>0</v>
      </c>
      <c r="R267" s="239">
        <f t="shared" si="58"/>
        <v>8.3518930957684947E-3</v>
      </c>
      <c r="T267" s="239">
        <f>MAX($H$4:H267)</f>
        <v>146.08970313440062</v>
      </c>
      <c r="U267" s="239">
        <f>MAX($K$4:K267)</f>
        <v>146.08970313440062</v>
      </c>
      <c r="V267" s="239">
        <f>MAX($K$4:L267)</f>
        <v>146.08970313440062</v>
      </c>
      <c r="W267" s="239">
        <f t="shared" si="59"/>
        <v>0</v>
      </c>
      <c r="X267" s="239">
        <f t="shared" si="60"/>
        <v>0</v>
      </c>
      <c r="Y267" s="239">
        <f t="shared" si="61"/>
        <v>0</v>
      </c>
    </row>
    <row r="268" spans="1:25">
      <c r="A268" s="147">
        <v>35801</v>
      </c>
      <c r="B268" s="243">
        <v>-1.0917422432458523E-2</v>
      </c>
      <c r="C268" s="243">
        <v>2.0457504184490105E-3</v>
      </c>
      <c r="D268" s="243">
        <v>-6.2775368011203092E-3</v>
      </c>
      <c r="E268" s="243">
        <v>-2.7809403557209511E-2</v>
      </c>
      <c r="F268" s="243">
        <v>2.032043824536256E-3</v>
      </c>
      <c r="H268" s="239">
        <f t="shared" si="54"/>
        <v>146.38856620571892</v>
      </c>
      <c r="I268" s="239"/>
      <c r="J268" s="239">
        <f t="shared" si="55"/>
        <v>129.87775019512981</v>
      </c>
      <c r="K268" s="239">
        <f t="shared" si="50"/>
        <v>146.38856620571892</v>
      </c>
      <c r="L268" s="239" t="b">
        <f t="shared" si="51"/>
        <v>0</v>
      </c>
      <c r="M268" s="239">
        <f t="shared" si="56"/>
        <v>2.0457504184490274E-3</v>
      </c>
      <c r="O268" s="239">
        <f t="shared" si="57"/>
        <v>119.14284007536574</v>
      </c>
      <c r="P268" s="239">
        <f t="shared" si="52"/>
        <v>146.38856620571892</v>
      </c>
      <c r="Q268" s="239">
        <f t="shared" si="53"/>
        <v>0</v>
      </c>
      <c r="R268" s="239">
        <f t="shared" si="58"/>
        <v>2.0457504184490274E-3</v>
      </c>
      <c r="T268" s="239">
        <f>MAX($H$4:H268)</f>
        <v>146.38856620571892</v>
      </c>
      <c r="U268" s="239">
        <f>MAX($K$4:K268)</f>
        <v>146.38856620571892</v>
      </c>
      <c r="V268" s="239">
        <f>MAX($K$4:L268)</f>
        <v>146.38856620571892</v>
      </c>
      <c r="W268" s="239">
        <f t="shared" si="59"/>
        <v>0</v>
      </c>
      <c r="X268" s="239">
        <f t="shared" si="60"/>
        <v>0</v>
      </c>
      <c r="Y268" s="239">
        <f t="shared" si="61"/>
        <v>0</v>
      </c>
    </row>
    <row r="269" spans="1:25">
      <c r="A269" s="147">
        <v>35802</v>
      </c>
      <c r="B269" s="243">
        <v>-2.8269590705052305E-3</v>
      </c>
      <c r="C269" s="243">
        <v>1.9565825025622541E-3</v>
      </c>
      <c r="D269" s="243">
        <v>6.0215810704955519E-3</v>
      </c>
      <c r="E269" s="243">
        <v>-1.684824566129739E-2</v>
      </c>
      <c r="F269" s="243">
        <v>-8.4952072521204958E-4</v>
      </c>
      <c r="H269" s="239">
        <f t="shared" si="54"/>
        <v>146.6749875129322</v>
      </c>
      <c r="I269" s="239"/>
      <c r="J269" s="239">
        <f t="shared" si="55"/>
        <v>129.87775019512981</v>
      </c>
      <c r="K269" s="239">
        <f t="shared" si="50"/>
        <v>146.6749875129322</v>
      </c>
      <c r="L269" s="239" t="b">
        <f t="shared" si="51"/>
        <v>0</v>
      </c>
      <c r="M269" s="239">
        <f t="shared" si="56"/>
        <v>1.9565825025622723E-3</v>
      </c>
      <c r="O269" s="239">
        <f t="shared" si="57"/>
        <v>119.14284007536574</v>
      </c>
      <c r="P269" s="239">
        <f t="shared" si="52"/>
        <v>146.6749875129322</v>
      </c>
      <c r="Q269" s="239">
        <f t="shared" si="53"/>
        <v>0</v>
      </c>
      <c r="R269" s="239">
        <f t="shared" si="58"/>
        <v>1.9565825025622723E-3</v>
      </c>
      <c r="T269" s="239">
        <f>MAX($H$4:H269)</f>
        <v>146.6749875129322</v>
      </c>
      <c r="U269" s="239">
        <f>MAX($K$4:K269)</f>
        <v>146.6749875129322</v>
      </c>
      <c r="V269" s="239">
        <f>MAX($K$4:L269)</f>
        <v>146.6749875129322</v>
      </c>
      <c r="W269" s="239">
        <f t="shared" si="59"/>
        <v>0</v>
      </c>
      <c r="X269" s="239">
        <f t="shared" si="60"/>
        <v>0</v>
      </c>
      <c r="Y269" s="239">
        <f t="shared" si="61"/>
        <v>0</v>
      </c>
    </row>
    <row r="270" spans="1:25">
      <c r="A270" s="147">
        <v>35803</v>
      </c>
      <c r="B270" s="243">
        <v>-8.1683527146910739E-3</v>
      </c>
      <c r="C270" s="243">
        <v>-4.7292284866470302E-3</v>
      </c>
      <c r="D270" s="243">
        <v>-1.8091179668330515E-2</v>
      </c>
      <c r="E270" s="243">
        <v>-3.6056621705526815E-2</v>
      </c>
      <c r="F270" s="243">
        <v>-6.0759660547741179E-3</v>
      </c>
      <c r="H270" s="239">
        <f t="shared" si="54"/>
        <v>145.98132798370744</v>
      </c>
      <c r="I270" s="239"/>
      <c r="J270" s="239">
        <f t="shared" si="55"/>
        <v>129.87775019512981</v>
      </c>
      <c r="K270" s="239">
        <f t="shared" si="50"/>
        <v>145.98132798370744</v>
      </c>
      <c r="L270" s="239" t="b">
        <f t="shared" si="51"/>
        <v>0</v>
      </c>
      <c r="M270" s="239">
        <f t="shared" si="56"/>
        <v>-4.7292284866470562E-3</v>
      </c>
      <c r="O270" s="239">
        <f t="shared" si="57"/>
        <v>119.14284007536574</v>
      </c>
      <c r="P270" s="239">
        <f t="shared" si="52"/>
        <v>145.98132798370744</v>
      </c>
      <c r="Q270" s="239">
        <f t="shared" si="53"/>
        <v>0</v>
      </c>
      <c r="R270" s="239">
        <f t="shared" si="58"/>
        <v>-4.7292284866470562E-3</v>
      </c>
      <c r="T270" s="239">
        <f>MAX($H$4:H270)</f>
        <v>146.6749875129322</v>
      </c>
      <c r="U270" s="239">
        <f>MAX($K$4:K270)</f>
        <v>146.6749875129322</v>
      </c>
      <c r="V270" s="239">
        <f>MAX($K$4:L270)</f>
        <v>146.6749875129322</v>
      </c>
      <c r="W270" s="239">
        <f t="shared" si="59"/>
        <v>-4.7292284866470562E-3</v>
      </c>
      <c r="X270" s="239">
        <f t="shared" si="60"/>
        <v>-4.7292284866470562E-3</v>
      </c>
      <c r="Y270" s="239">
        <f t="shared" si="61"/>
        <v>-4.7292284866470562E-3</v>
      </c>
    </row>
    <row r="271" spans="1:25">
      <c r="A271" s="147">
        <v>35804</v>
      </c>
      <c r="B271" s="243">
        <v>-2.9711617723942263E-2</v>
      </c>
      <c r="C271" s="243">
        <v>1.85804533630618E-3</v>
      </c>
      <c r="D271" s="243">
        <v>-6.3484811283327502E-3</v>
      </c>
      <c r="E271" s="243">
        <v>-3.0754659564366738E-2</v>
      </c>
      <c r="F271" s="243">
        <v>-6.2513690808808642E-3</v>
      </c>
      <c r="H271" s="239">
        <f t="shared" si="54"/>
        <v>146.25256790935535</v>
      </c>
      <c r="I271" s="239"/>
      <c r="J271" s="239">
        <f t="shared" si="55"/>
        <v>129.87775019512981</v>
      </c>
      <c r="K271" s="239">
        <f t="shared" si="50"/>
        <v>146.25256790935535</v>
      </c>
      <c r="L271" s="239" t="b">
        <f t="shared" si="51"/>
        <v>0</v>
      </c>
      <c r="M271" s="239">
        <f t="shared" si="56"/>
        <v>1.8580453363061396E-3</v>
      </c>
      <c r="O271" s="239">
        <f t="shared" si="57"/>
        <v>119.14284007536574</v>
      </c>
      <c r="P271" s="239">
        <f t="shared" si="52"/>
        <v>146.25256790935535</v>
      </c>
      <c r="Q271" s="239">
        <f t="shared" si="53"/>
        <v>0</v>
      </c>
      <c r="R271" s="239">
        <f t="shared" si="58"/>
        <v>1.8580453363061396E-3</v>
      </c>
      <c r="T271" s="239">
        <f>MAX($H$4:H271)</f>
        <v>146.6749875129322</v>
      </c>
      <c r="U271" s="239">
        <f>MAX($K$4:K271)</f>
        <v>146.6749875129322</v>
      </c>
      <c r="V271" s="239">
        <f>MAX($K$4:L271)</f>
        <v>146.6749875129322</v>
      </c>
      <c r="W271" s="239">
        <f t="shared" si="59"/>
        <v>-2.8799702712748575E-3</v>
      </c>
      <c r="X271" s="239">
        <f t="shared" si="60"/>
        <v>-2.8799702712748575E-3</v>
      </c>
      <c r="Y271" s="239">
        <f t="shared" si="61"/>
        <v>-2.8799702712748575E-3</v>
      </c>
    </row>
    <row r="272" spans="1:25">
      <c r="A272" s="147">
        <v>35807</v>
      </c>
      <c r="B272" s="243">
        <v>1.040395448236997E-2</v>
      </c>
      <c r="C272" s="243">
        <v>-4.6429566347849782E-4</v>
      </c>
      <c r="D272" s="243">
        <v>-4.0674736946231804E-2</v>
      </c>
      <c r="E272" s="243">
        <v>-3.3904483492141702E-2</v>
      </c>
      <c r="F272" s="243">
        <v>-1.5862698526084906E-2</v>
      </c>
      <c r="H272" s="239">
        <f t="shared" si="54"/>
        <v>146.18466347630243</v>
      </c>
      <c r="I272" s="239"/>
      <c r="J272" s="239">
        <f t="shared" si="55"/>
        <v>129.87775019512981</v>
      </c>
      <c r="K272" s="239">
        <f t="shared" si="50"/>
        <v>146.18466347630243</v>
      </c>
      <c r="L272" s="239" t="b">
        <f t="shared" si="51"/>
        <v>0</v>
      </c>
      <c r="M272" s="239">
        <f t="shared" si="56"/>
        <v>-4.6429566347855528E-4</v>
      </c>
      <c r="O272" s="239">
        <f t="shared" si="57"/>
        <v>119.14284007536574</v>
      </c>
      <c r="P272" s="239">
        <f t="shared" si="52"/>
        <v>146.18466347630243</v>
      </c>
      <c r="Q272" s="239">
        <f t="shared" si="53"/>
        <v>0</v>
      </c>
      <c r="R272" s="239">
        <f t="shared" si="58"/>
        <v>-4.6429566347855528E-4</v>
      </c>
      <c r="T272" s="239">
        <f>MAX($H$4:H272)</f>
        <v>146.6749875129322</v>
      </c>
      <c r="U272" s="239">
        <f>MAX($K$4:K272)</f>
        <v>146.6749875129322</v>
      </c>
      <c r="V272" s="239">
        <f>MAX($K$4:L272)</f>
        <v>146.6749875129322</v>
      </c>
      <c r="W272" s="239">
        <f t="shared" si="59"/>
        <v>-3.3429287770455128E-3</v>
      </c>
      <c r="X272" s="239">
        <f t="shared" si="60"/>
        <v>-3.3429287770455128E-3</v>
      </c>
      <c r="Y272" s="239">
        <f t="shared" si="61"/>
        <v>-3.3429287770455128E-3</v>
      </c>
    </row>
    <row r="273" spans="1:25">
      <c r="A273" s="147">
        <v>35808</v>
      </c>
      <c r="B273" s="243">
        <v>1.4648464989329479E-2</v>
      </c>
      <c r="C273" s="243">
        <v>1.301720130172157E-3</v>
      </c>
      <c r="D273" s="243">
        <v>2.0202071821733725E-2</v>
      </c>
      <c r="E273" s="243">
        <v>2.7927404424491042E-2</v>
      </c>
      <c r="F273" s="243">
        <v>1.5261026019531165E-2</v>
      </c>
      <c r="H273" s="239">
        <f t="shared" si="54"/>
        <v>146.37495499547197</v>
      </c>
      <c r="I273" s="239"/>
      <c r="J273" s="239">
        <f t="shared" si="55"/>
        <v>129.87775019512981</v>
      </c>
      <c r="K273" s="239">
        <f t="shared" si="50"/>
        <v>146.37495499547197</v>
      </c>
      <c r="L273" s="239" t="b">
        <f t="shared" si="51"/>
        <v>0</v>
      </c>
      <c r="M273" s="239">
        <f t="shared" si="56"/>
        <v>1.3017201301720809E-3</v>
      </c>
      <c r="O273" s="239">
        <f t="shared" si="57"/>
        <v>119.14284007536574</v>
      </c>
      <c r="P273" s="239">
        <f t="shared" si="52"/>
        <v>146.37495499547197</v>
      </c>
      <c r="Q273" s="239">
        <f t="shared" si="53"/>
        <v>0</v>
      </c>
      <c r="R273" s="239">
        <f t="shared" si="58"/>
        <v>1.3017201301720809E-3</v>
      </c>
      <c r="T273" s="239">
        <f>MAX($H$4:H273)</f>
        <v>146.6749875129322</v>
      </c>
      <c r="U273" s="239">
        <f>MAX($K$4:K273)</f>
        <v>146.6749875129322</v>
      </c>
      <c r="V273" s="239">
        <f>MAX($K$4:L273)</f>
        <v>146.6749875129322</v>
      </c>
      <c r="W273" s="239">
        <f t="shared" si="59"/>
        <v>-2.0455602045562436E-3</v>
      </c>
      <c r="X273" s="239">
        <f t="shared" si="60"/>
        <v>-2.0455602045562436E-3</v>
      </c>
      <c r="Y273" s="239">
        <f t="shared" si="61"/>
        <v>-2.0455602045562436E-3</v>
      </c>
    </row>
    <row r="274" spans="1:25">
      <c r="A274" s="147">
        <v>35809</v>
      </c>
      <c r="B274" s="243">
        <v>6.4496606401676093E-3</v>
      </c>
      <c r="C274" s="243">
        <v>5.5819145967062056E-4</v>
      </c>
      <c r="D274" s="243">
        <v>3.5177695700340239E-2</v>
      </c>
      <c r="E274" s="243">
        <v>1.8545195647123869E-2</v>
      </c>
      <c r="F274" s="243">
        <v>4.5208486918189017E-3</v>
      </c>
      <c r="H274" s="239">
        <f t="shared" si="54"/>
        <v>146.45666024526011</v>
      </c>
      <c r="I274" s="239"/>
      <c r="J274" s="239">
        <f t="shared" si="55"/>
        <v>129.87775019512981</v>
      </c>
      <c r="K274" s="239">
        <f t="shared" si="50"/>
        <v>146.45666024526011</v>
      </c>
      <c r="L274" s="239" t="b">
        <f t="shared" si="51"/>
        <v>0</v>
      </c>
      <c r="M274" s="239">
        <f t="shared" si="56"/>
        <v>5.5819145967061731E-4</v>
      </c>
      <c r="O274" s="239">
        <f t="shared" si="57"/>
        <v>119.14284007536574</v>
      </c>
      <c r="P274" s="239">
        <f t="shared" si="52"/>
        <v>146.45666024526011</v>
      </c>
      <c r="Q274" s="239">
        <f t="shared" si="53"/>
        <v>0</v>
      </c>
      <c r="R274" s="239">
        <f t="shared" si="58"/>
        <v>5.5819145967061731E-4</v>
      </c>
      <c r="T274" s="239">
        <f>MAX($H$4:H274)</f>
        <v>146.6749875129322</v>
      </c>
      <c r="U274" s="239">
        <f>MAX($K$4:K274)</f>
        <v>146.6749875129322</v>
      </c>
      <c r="V274" s="239">
        <f>MAX($K$4:L274)</f>
        <v>146.6749875129322</v>
      </c>
      <c r="W274" s="239">
        <f t="shared" si="59"/>
        <v>-1.4885105591220516E-3</v>
      </c>
      <c r="X274" s="239">
        <f t="shared" si="60"/>
        <v>-1.4885105591220516E-3</v>
      </c>
      <c r="Y274" s="239">
        <f t="shared" si="61"/>
        <v>-1.4885105591220516E-3</v>
      </c>
    </row>
    <row r="275" spans="1:25">
      <c r="A275" s="147">
        <v>35810</v>
      </c>
      <c r="B275" s="243">
        <v>-7.0964307026036844E-3</v>
      </c>
      <c r="C275" s="243">
        <v>4.6733339564444254E-3</v>
      </c>
      <c r="D275" s="243">
        <v>4.2764912965538304E-3</v>
      </c>
      <c r="E275" s="243">
        <v>-9.5529974325871958E-3</v>
      </c>
      <c r="F275" s="243">
        <v>2.3511714971593545E-3</v>
      </c>
      <c r="H275" s="239">
        <f t="shared" si="54"/>
        <v>147.14110112873172</v>
      </c>
      <c r="I275" s="239"/>
      <c r="J275" s="239">
        <f t="shared" si="55"/>
        <v>129.87775019512981</v>
      </c>
      <c r="K275" s="239">
        <f t="shared" si="50"/>
        <v>147.14110112873172</v>
      </c>
      <c r="L275" s="239" t="b">
        <f t="shared" si="51"/>
        <v>0</v>
      </c>
      <c r="M275" s="239">
        <f t="shared" si="56"/>
        <v>4.6733339564443621E-3</v>
      </c>
      <c r="O275" s="239">
        <f t="shared" si="57"/>
        <v>119.14284007536574</v>
      </c>
      <c r="P275" s="239">
        <f t="shared" si="52"/>
        <v>147.14110112873172</v>
      </c>
      <c r="Q275" s="239">
        <f t="shared" si="53"/>
        <v>0</v>
      </c>
      <c r="R275" s="239">
        <f t="shared" si="58"/>
        <v>4.6733339564443621E-3</v>
      </c>
      <c r="T275" s="239">
        <f>MAX($H$4:H275)</f>
        <v>147.14110112873172</v>
      </c>
      <c r="U275" s="239">
        <f>MAX($K$4:K275)</f>
        <v>147.14110112873172</v>
      </c>
      <c r="V275" s="239">
        <f>MAX($K$4:L275)</f>
        <v>147.14110112873172</v>
      </c>
      <c r="W275" s="239">
        <f t="shared" si="59"/>
        <v>0</v>
      </c>
      <c r="X275" s="239">
        <f t="shared" si="60"/>
        <v>0</v>
      </c>
      <c r="Y275" s="239">
        <f t="shared" si="61"/>
        <v>0</v>
      </c>
    </row>
    <row r="276" spans="1:25">
      <c r="A276" s="147">
        <v>35811</v>
      </c>
      <c r="B276" s="243">
        <v>1.0968525703674459E-2</v>
      </c>
      <c r="C276" s="243">
        <v>-1.8658456945610524E-3</v>
      </c>
      <c r="D276" s="243">
        <v>4.5595485931395618E-2</v>
      </c>
      <c r="E276" s="243">
        <v>1.9968853900200312E-2</v>
      </c>
      <c r="F276" s="243">
        <v>6.8464264828627108E-3</v>
      </c>
      <c r="H276" s="239">
        <f t="shared" si="54"/>
        <v>146.86655853869772</v>
      </c>
      <c r="I276" s="239"/>
      <c r="J276" s="239">
        <f t="shared" si="55"/>
        <v>129.87775019512981</v>
      </c>
      <c r="K276" s="239">
        <f t="shared" si="50"/>
        <v>146.86655853869772</v>
      </c>
      <c r="L276" s="239" t="b">
        <f t="shared" si="51"/>
        <v>0</v>
      </c>
      <c r="M276" s="239">
        <f t="shared" si="56"/>
        <v>-1.8658456945609566E-3</v>
      </c>
      <c r="O276" s="239">
        <f t="shared" si="57"/>
        <v>119.14284007536574</v>
      </c>
      <c r="P276" s="239">
        <f t="shared" si="52"/>
        <v>146.86655853869772</v>
      </c>
      <c r="Q276" s="239">
        <f t="shared" si="53"/>
        <v>0</v>
      </c>
      <c r="R276" s="239">
        <f t="shared" si="58"/>
        <v>-1.8658456945609566E-3</v>
      </c>
      <c r="T276" s="239">
        <f>MAX($H$4:H276)</f>
        <v>147.14110112873172</v>
      </c>
      <c r="U276" s="239">
        <f>MAX($K$4:K276)</f>
        <v>147.14110112873172</v>
      </c>
      <c r="V276" s="239">
        <f>MAX($K$4:L276)</f>
        <v>147.14110112873172</v>
      </c>
      <c r="W276" s="239">
        <f t="shared" si="59"/>
        <v>-1.8658456945609566E-3</v>
      </c>
      <c r="X276" s="239">
        <f t="shared" si="60"/>
        <v>-1.8658456945609566E-3</v>
      </c>
      <c r="Y276" s="239">
        <f t="shared" si="61"/>
        <v>-1.8658456945609566E-3</v>
      </c>
    </row>
    <row r="277" spans="1:25">
      <c r="A277" s="147">
        <v>35814</v>
      </c>
      <c r="B277" s="243">
        <v>0</v>
      </c>
      <c r="C277" s="243">
        <v>4.6864748336301609E-3</v>
      </c>
      <c r="D277" s="243">
        <v>3.4878863553011286E-2</v>
      </c>
      <c r="E277" s="243">
        <v>3.5094628365498926E-2</v>
      </c>
      <c r="F277" s="243">
        <v>6.9111490880293669E-3</v>
      </c>
      <c r="H277" s="239">
        <f t="shared" si="54"/>
        <v>147.55484496919121</v>
      </c>
      <c r="I277" s="239"/>
      <c r="J277" s="239">
        <f t="shared" si="55"/>
        <v>129.87775019512981</v>
      </c>
      <c r="K277" s="239">
        <f t="shared" si="50"/>
        <v>147.55484496919121</v>
      </c>
      <c r="L277" s="239" t="b">
        <f t="shared" si="51"/>
        <v>0</v>
      </c>
      <c r="M277" s="239">
        <f t="shared" si="56"/>
        <v>4.6864748336302537E-3</v>
      </c>
      <c r="O277" s="239">
        <f t="shared" si="57"/>
        <v>119.14284007536574</v>
      </c>
      <c r="P277" s="239">
        <f t="shared" si="52"/>
        <v>147.55484496919121</v>
      </c>
      <c r="Q277" s="239">
        <f t="shared" si="53"/>
        <v>0</v>
      </c>
      <c r="R277" s="239">
        <f t="shared" si="58"/>
        <v>4.6864748336302537E-3</v>
      </c>
      <c r="T277" s="239">
        <f>MAX($H$4:H277)</f>
        <v>147.55484496919121</v>
      </c>
      <c r="U277" s="239">
        <f>MAX($K$4:K277)</f>
        <v>147.55484496919121</v>
      </c>
      <c r="V277" s="239">
        <f>MAX($K$4:L277)</f>
        <v>147.55484496919121</v>
      </c>
      <c r="W277" s="239">
        <f t="shared" si="59"/>
        <v>0</v>
      </c>
      <c r="X277" s="239">
        <f t="shared" si="60"/>
        <v>0</v>
      </c>
      <c r="Y277" s="239">
        <f t="shared" si="61"/>
        <v>0</v>
      </c>
    </row>
    <row r="278" spans="1:25">
      <c r="A278" s="147">
        <v>35815</v>
      </c>
      <c r="B278" s="243">
        <v>1.7106495677989608E-2</v>
      </c>
      <c r="C278" s="243">
        <v>2.1604358444486937E-3</v>
      </c>
      <c r="D278" s="243">
        <v>-6.5324701986069211E-4</v>
      </c>
      <c r="E278" s="243">
        <v>-5.3568806158467153E-3</v>
      </c>
      <c r="F278" s="243">
        <v>3.2886779780860742E-4</v>
      </c>
      <c r="H278" s="239">
        <f t="shared" si="54"/>
        <v>147.87362774528472</v>
      </c>
      <c r="I278" s="239"/>
      <c r="J278" s="239">
        <f t="shared" si="55"/>
        <v>129.87775019512981</v>
      </c>
      <c r="K278" s="239">
        <f t="shared" si="50"/>
        <v>147.87362774528472</v>
      </c>
      <c r="L278" s="239" t="b">
        <f t="shared" si="51"/>
        <v>0</v>
      </c>
      <c r="M278" s="239">
        <f t="shared" si="56"/>
        <v>2.1604358444487133E-3</v>
      </c>
      <c r="O278" s="239">
        <f t="shared" si="57"/>
        <v>119.14284007536574</v>
      </c>
      <c r="P278" s="239">
        <f t="shared" si="52"/>
        <v>147.87362774528472</v>
      </c>
      <c r="Q278" s="239">
        <f t="shared" si="53"/>
        <v>0</v>
      </c>
      <c r="R278" s="239">
        <f t="shared" si="58"/>
        <v>2.1604358444487133E-3</v>
      </c>
      <c r="T278" s="239">
        <f>MAX($H$4:H278)</f>
        <v>147.87362774528472</v>
      </c>
      <c r="U278" s="239">
        <f>MAX($K$4:K278)</f>
        <v>147.87362774528472</v>
      </c>
      <c r="V278" s="239">
        <f>MAX($K$4:L278)</f>
        <v>147.87362774528472</v>
      </c>
      <c r="W278" s="239">
        <f t="shared" si="59"/>
        <v>0</v>
      </c>
      <c r="X278" s="239">
        <f t="shared" si="60"/>
        <v>0</v>
      </c>
      <c r="Y278" s="239">
        <f t="shared" si="61"/>
        <v>0</v>
      </c>
    </row>
    <row r="279" spans="1:25">
      <c r="A279" s="147">
        <v>35816</v>
      </c>
      <c r="B279" s="243">
        <v>-7.1111977740945242E-3</v>
      </c>
      <c r="C279" s="243">
        <v>-7.0882298078717154E-3</v>
      </c>
      <c r="D279" s="243">
        <v>3.364752471051391E-3</v>
      </c>
      <c r="E279" s="243">
        <v>-1.7625530155147007E-2</v>
      </c>
      <c r="F279" s="243">
        <v>-1.5947073349957819E-3</v>
      </c>
      <c r="H279" s="239">
        <f t="shared" si="54"/>
        <v>146.82546548930247</v>
      </c>
      <c r="I279" s="239"/>
      <c r="J279" s="239">
        <f t="shared" si="55"/>
        <v>129.87775019512981</v>
      </c>
      <c r="K279" s="239">
        <f t="shared" si="50"/>
        <v>146.82546548930247</v>
      </c>
      <c r="L279" s="239" t="b">
        <f t="shared" si="51"/>
        <v>0</v>
      </c>
      <c r="M279" s="239">
        <f t="shared" si="56"/>
        <v>-7.0882298078716833E-3</v>
      </c>
      <c r="O279" s="239">
        <f t="shared" si="57"/>
        <v>119.14284007536574</v>
      </c>
      <c r="P279" s="239">
        <f t="shared" si="52"/>
        <v>146.82546548930247</v>
      </c>
      <c r="Q279" s="239">
        <f t="shared" si="53"/>
        <v>0</v>
      </c>
      <c r="R279" s="239">
        <f t="shared" si="58"/>
        <v>-7.0882298078716833E-3</v>
      </c>
      <c r="T279" s="239">
        <f>MAX($H$4:H279)</f>
        <v>147.87362774528472</v>
      </c>
      <c r="U279" s="239">
        <f>MAX($K$4:K279)</f>
        <v>147.87362774528472</v>
      </c>
      <c r="V279" s="239">
        <f>MAX($K$4:L279)</f>
        <v>147.87362774528472</v>
      </c>
      <c r="W279" s="239">
        <f t="shared" si="59"/>
        <v>-7.0882298078716833E-3</v>
      </c>
      <c r="X279" s="239">
        <f t="shared" si="60"/>
        <v>-7.0882298078716833E-3</v>
      </c>
      <c r="Y279" s="239">
        <f t="shared" si="61"/>
        <v>-7.0882298078716833E-3</v>
      </c>
    </row>
    <row r="280" spans="1:25">
      <c r="A280" s="147">
        <v>35817</v>
      </c>
      <c r="B280" s="243">
        <v>-7.8122246158092157E-3</v>
      </c>
      <c r="C280" s="243">
        <v>-1.3433934486566046E-2</v>
      </c>
      <c r="D280" s="243">
        <v>-2.4309465917422779E-2</v>
      </c>
      <c r="E280" s="243">
        <v>-2.6038116207745654E-2</v>
      </c>
      <c r="F280" s="243">
        <v>-2.5537210772544894E-3</v>
      </c>
      <c r="H280" s="239">
        <f t="shared" si="54"/>
        <v>144.85302180495961</v>
      </c>
      <c r="I280" s="239"/>
      <c r="J280" s="239">
        <f t="shared" si="55"/>
        <v>129.87775019512981</v>
      </c>
      <c r="K280" s="239">
        <f t="shared" si="50"/>
        <v>144.85302180495961</v>
      </c>
      <c r="L280" s="239" t="b">
        <f t="shared" si="51"/>
        <v>0</v>
      </c>
      <c r="M280" s="239">
        <f t="shared" si="56"/>
        <v>-1.3433934486566115E-2</v>
      </c>
      <c r="O280" s="239">
        <f t="shared" si="57"/>
        <v>119.14284007536574</v>
      </c>
      <c r="P280" s="239">
        <f t="shared" si="52"/>
        <v>144.85302180495961</v>
      </c>
      <c r="Q280" s="239">
        <f t="shared" si="53"/>
        <v>0</v>
      </c>
      <c r="R280" s="239">
        <f t="shared" si="58"/>
        <v>-1.3433934486566115E-2</v>
      </c>
      <c r="T280" s="239">
        <f>MAX($H$4:H280)</f>
        <v>147.87362774528472</v>
      </c>
      <c r="U280" s="239">
        <f>MAX($K$4:K280)</f>
        <v>147.87362774528472</v>
      </c>
      <c r="V280" s="239">
        <f>MAX($K$4:L280)</f>
        <v>147.87362774528472</v>
      </c>
      <c r="W280" s="239">
        <f t="shared" si="59"/>
        <v>-2.0426941479573125E-2</v>
      </c>
      <c r="X280" s="239">
        <f t="shared" si="60"/>
        <v>-2.0426941479573125E-2</v>
      </c>
      <c r="Y280" s="239">
        <f t="shared" si="61"/>
        <v>-2.0426941479573125E-2</v>
      </c>
    </row>
    <row r="281" spans="1:25">
      <c r="A281" s="147">
        <v>35818</v>
      </c>
      <c r="B281" s="243">
        <v>-5.8629237068781315E-3</v>
      </c>
      <c r="C281" s="243">
        <v>-1.2179603708416753E-2</v>
      </c>
      <c r="D281" s="243">
        <v>5.2509271620548859E-4</v>
      </c>
      <c r="E281" s="243">
        <v>-2.408426298269728E-2</v>
      </c>
      <c r="F281" s="243">
        <v>-9.8800659253894807E-4</v>
      </c>
      <c r="H281" s="239">
        <f t="shared" si="54"/>
        <v>143.08876940340855</v>
      </c>
      <c r="I281" s="239"/>
      <c r="J281" s="239">
        <f t="shared" si="55"/>
        <v>129.87775019512981</v>
      </c>
      <c r="K281" s="239">
        <f t="shared" si="50"/>
        <v>143.08876940340855</v>
      </c>
      <c r="L281" s="239" t="b">
        <f t="shared" si="51"/>
        <v>0</v>
      </c>
      <c r="M281" s="239">
        <f t="shared" si="56"/>
        <v>-1.2179603708416772E-2</v>
      </c>
      <c r="O281" s="239">
        <f t="shared" si="57"/>
        <v>119.14284007536574</v>
      </c>
      <c r="P281" s="239">
        <f t="shared" si="52"/>
        <v>143.08876940340855</v>
      </c>
      <c r="Q281" s="239">
        <f t="shared" si="53"/>
        <v>0</v>
      </c>
      <c r="R281" s="239">
        <f t="shared" si="58"/>
        <v>-1.2179603708416772E-2</v>
      </c>
      <c r="T281" s="239">
        <f>MAX($H$4:H281)</f>
        <v>147.87362774528472</v>
      </c>
      <c r="U281" s="239">
        <f>MAX($K$4:K281)</f>
        <v>147.87362774528472</v>
      </c>
      <c r="V281" s="239">
        <f>MAX($K$4:L281)</f>
        <v>147.87362774528472</v>
      </c>
      <c r="W281" s="239">
        <f t="shared" si="59"/>
        <v>-3.2357753135793678E-2</v>
      </c>
      <c r="X281" s="239">
        <f t="shared" si="60"/>
        <v>-3.2357753135793678E-2</v>
      </c>
      <c r="Y281" s="239">
        <f t="shared" si="61"/>
        <v>-3.2357753135793678E-2</v>
      </c>
    </row>
    <row r="282" spans="1:25">
      <c r="A282" s="147">
        <v>35821</v>
      </c>
      <c r="B282" s="243">
        <v>-1.3171356282125624E-3</v>
      </c>
      <c r="C282" s="243">
        <v>5.1160241183993982E-3</v>
      </c>
      <c r="D282" s="243">
        <v>2.8454067005173167E-2</v>
      </c>
      <c r="E282" s="243">
        <v>1.1177879847309002E-2</v>
      </c>
      <c r="F282" s="243">
        <v>1.997869559777099E-3</v>
      </c>
      <c r="H282" s="239">
        <f t="shared" si="54"/>
        <v>143.82081499874849</v>
      </c>
      <c r="I282" s="239"/>
      <c r="J282" s="239">
        <f t="shared" si="55"/>
        <v>129.87775019512981</v>
      </c>
      <c r="K282" s="239">
        <f t="shared" si="50"/>
        <v>143.82081499874849</v>
      </c>
      <c r="L282" s="239" t="b">
        <f t="shared" si="51"/>
        <v>0</v>
      </c>
      <c r="M282" s="239">
        <f t="shared" si="56"/>
        <v>5.1160241183994841E-3</v>
      </c>
      <c r="O282" s="239">
        <f t="shared" si="57"/>
        <v>119.14284007536574</v>
      </c>
      <c r="P282" s="239">
        <f t="shared" si="52"/>
        <v>143.82081499874849</v>
      </c>
      <c r="Q282" s="239">
        <f t="shared" si="53"/>
        <v>0</v>
      </c>
      <c r="R282" s="239">
        <f t="shared" si="58"/>
        <v>5.1160241183994841E-3</v>
      </c>
      <c r="T282" s="239">
        <f>MAX($H$4:H282)</f>
        <v>147.87362774528472</v>
      </c>
      <c r="U282" s="239">
        <f>MAX($K$4:K282)</f>
        <v>147.87362774528472</v>
      </c>
      <c r="V282" s="239">
        <f>MAX($K$4:L282)</f>
        <v>147.87362774528472</v>
      </c>
      <c r="W282" s="239">
        <f t="shared" si="59"/>
        <v>-2.7407272062854128E-2</v>
      </c>
      <c r="X282" s="239">
        <f t="shared" si="60"/>
        <v>-2.7407272062854128E-2</v>
      </c>
      <c r="Y282" s="239">
        <f t="shared" si="61"/>
        <v>-2.7407272062854128E-2</v>
      </c>
    </row>
    <row r="283" spans="1:25">
      <c r="A283" s="147">
        <v>35822</v>
      </c>
      <c r="B283" s="243">
        <v>1.095993489471514E-2</v>
      </c>
      <c r="C283" s="243">
        <v>8.2289476090324776E-4</v>
      </c>
      <c r="D283" s="243">
        <v>4.3714926621947203E-3</v>
      </c>
      <c r="E283" s="243">
        <v>9.9175826693504998E-3</v>
      </c>
      <c r="F283" s="243">
        <v>-5.7808905266898414E-4</v>
      </c>
      <c r="H283" s="239">
        <f t="shared" si="54"/>
        <v>143.93916439391978</v>
      </c>
      <c r="I283" s="239"/>
      <c r="J283" s="239">
        <f t="shared" si="55"/>
        <v>129.87775019512981</v>
      </c>
      <c r="K283" s="239">
        <f t="shared" si="50"/>
        <v>143.93916439391978</v>
      </c>
      <c r="L283" s="239" t="b">
        <f t="shared" si="51"/>
        <v>0</v>
      </c>
      <c r="M283" s="239">
        <f t="shared" si="56"/>
        <v>8.2289476090316373E-4</v>
      </c>
      <c r="O283" s="239">
        <f t="shared" si="57"/>
        <v>119.14284007536574</v>
      </c>
      <c r="P283" s="239">
        <f t="shared" si="52"/>
        <v>143.93916439391978</v>
      </c>
      <c r="Q283" s="239">
        <f t="shared" si="53"/>
        <v>0</v>
      </c>
      <c r="R283" s="239">
        <f t="shared" si="58"/>
        <v>8.2289476090316373E-4</v>
      </c>
      <c r="T283" s="239">
        <f>MAX($H$4:H283)</f>
        <v>147.87362774528472</v>
      </c>
      <c r="U283" s="239">
        <f>MAX($K$4:K283)</f>
        <v>147.87362774528472</v>
      </c>
      <c r="V283" s="239">
        <f>MAX($K$4:L283)</f>
        <v>147.87362774528472</v>
      </c>
      <c r="W283" s="239">
        <f t="shared" si="59"/>
        <v>-2.6606930602542135E-2</v>
      </c>
      <c r="X283" s="239">
        <f t="shared" si="60"/>
        <v>-2.6606930602542135E-2</v>
      </c>
      <c r="Y283" s="239">
        <f t="shared" si="61"/>
        <v>-2.6606930602542135E-2</v>
      </c>
    </row>
    <row r="284" spans="1:25">
      <c r="A284" s="147">
        <v>35823</v>
      </c>
      <c r="B284" s="243">
        <v>9.5127767417588771E-3</v>
      </c>
      <c r="C284" s="243">
        <v>8.6691874942359526E-3</v>
      </c>
      <c r="D284" s="243">
        <v>1.0332285907251881E-2</v>
      </c>
      <c r="E284" s="243">
        <v>8.9945646514919542E-3</v>
      </c>
      <c r="F284" s="243">
        <v>8.3053394665573155E-3</v>
      </c>
      <c r="H284" s="239">
        <f t="shared" si="54"/>
        <v>145.18699999781433</v>
      </c>
      <c r="I284" s="239"/>
      <c r="J284" s="239">
        <f t="shared" si="55"/>
        <v>129.87775019512981</v>
      </c>
      <c r="K284" s="239">
        <f t="shared" si="50"/>
        <v>145.18699999781433</v>
      </c>
      <c r="L284" s="239" t="b">
        <f t="shared" si="51"/>
        <v>0</v>
      </c>
      <c r="M284" s="239">
        <f t="shared" si="56"/>
        <v>8.6691874942359613E-3</v>
      </c>
      <c r="O284" s="239">
        <f t="shared" si="57"/>
        <v>119.14284007536574</v>
      </c>
      <c r="P284" s="239">
        <f t="shared" si="52"/>
        <v>145.18699999781433</v>
      </c>
      <c r="Q284" s="239">
        <f t="shared" si="53"/>
        <v>0</v>
      </c>
      <c r="R284" s="239">
        <f t="shared" si="58"/>
        <v>8.6691874942359613E-3</v>
      </c>
      <c r="T284" s="239">
        <f>MAX($H$4:H284)</f>
        <v>147.87362774528472</v>
      </c>
      <c r="U284" s="239">
        <f>MAX($K$4:K284)</f>
        <v>147.87362774528472</v>
      </c>
      <c r="V284" s="239">
        <f>MAX($K$4:L284)</f>
        <v>147.87362774528472</v>
      </c>
      <c r="W284" s="239">
        <f t="shared" si="59"/>
        <v>-1.8168403578345736E-2</v>
      </c>
      <c r="X284" s="239">
        <f t="shared" si="60"/>
        <v>-1.8168403578345736E-2</v>
      </c>
      <c r="Y284" s="239">
        <f t="shared" si="61"/>
        <v>-1.8168403578345736E-2</v>
      </c>
    </row>
    <row r="285" spans="1:25">
      <c r="A285" s="147">
        <v>35824</v>
      </c>
      <c r="B285" s="243">
        <v>8.3377202450927168E-3</v>
      </c>
      <c r="C285" s="243">
        <v>1.0060549604098856E-2</v>
      </c>
      <c r="D285" s="243">
        <v>6.6164865895756986E-3</v>
      </c>
      <c r="E285" s="243">
        <v>1.1146285979036108E-2</v>
      </c>
      <c r="F285" s="243">
        <v>7.1512538482894072E-3</v>
      </c>
      <c r="H285" s="239">
        <f t="shared" si="54"/>
        <v>146.64766101316263</v>
      </c>
      <c r="I285" s="239"/>
      <c r="J285" s="239">
        <f t="shared" si="55"/>
        <v>129.87775019512981</v>
      </c>
      <c r="K285" s="239">
        <f t="shared" si="50"/>
        <v>146.64766101316263</v>
      </c>
      <c r="L285" s="239" t="b">
        <f t="shared" si="51"/>
        <v>0</v>
      </c>
      <c r="M285" s="239">
        <f t="shared" si="56"/>
        <v>1.0060549604098828E-2</v>
      </c>
      <c r="O285" s="239">
        <f t="shared" si="57"/>
        <v>119.14284007536574</v>
      </c>
      <c r="P285" s="239">
        <f t="shared" si="52"/>
        <v>146.64766101316263</v>
      </c>
      <c r="Q285" s="239">
        <f t="shared" si="53"/>
        <v>0</v>
      </c>
      <c r="R285" s="239">
        <f t="shared" si="58"/>
        <v>1.0060549604098828E-2</v>
      </c>
      <c r="T285" s="239">
        <f>MAX($H$4:H285)</f>
        <v>147.87362774528472</v>
      </c>
      <c r="U285" s="239">
        <f>MAX($K$4:K285)</f>
        <v>147.87362774528472</v>
      </c>
      <c r="V285" s="239">
        <f>MAX($K$4:L285)</f>
        <v>147.87362774528472</v>
      </c>
      <c r="W285" s="239">
        <f t="shared" si="59"/>
        <v>-8.2906380996741417E-3</v>
      </c>
      <c r="X285" s="239">
        <f t="shared" si="60"/>
        <v>-8.2906380996741417E-3</v>
      </c>
      <c r="Y285" s="239">
        <f t="shared" si="61"/>
        <v>-8.2906380996741417E-3</v>
      </c>
    </row>
    <row r="286" spans="1:25">
      <c r="A286" s="147">
        <v>35825</v>
      </c>
      <c r="B286" s="243">
        <v>-4.2829147862889494E-3</v>
      </c>
      <c r="C286" s="243">
        <v>4.4253634552737786E-2</v>
      </c>
      <c r="D286" s="243">
        <v>-8.9514541310515838E-3</v>
      </c>
      <c r="E286" s="243">
        <v>2.2113330360583383E-2</v>
      </c>
      <c r="F286" s="243">
        <v>4.6217513829978074E-3</v>
      </c>
      <c r="H286" s="239">
        <f t="shared" si="54"/>
        <v>153.13735301165289</v>
      </c>
      <c r="I286" s="239"/>
      <c r="J286" s="239">
        <f t="shared" si="55"/>
        <v>129.87775019512981</v>
      </c>
      <c r="K286" s="239">
        <f t="shared" si="50"/>
        <v>153.13735301165289</v>
      </c>
      <c r="L286" s="239" t="b">
        <f t="shared" si="51"/>
        <v>0</v>
      </c>
      <c r="M286" s="239">
        <f t="shared" si="56"/>
        <v>4.4253634552737696E-2</v>
      </c>
      <c r="O286" s="239">
        <f t="shared" si="57"/>
        <v>119.14284007536574</v>
      </c>
      <c r="P286" s="239">
        <f t="shared" si="52"/>
        <v>153.13735301165289</v>
      </c>
      <c r="Q286" s="239">
        <f t="shared" si="53"/>
        <v>0</v>
      </c>
      <c r="R286" s="239">
        <f t="shared" si="58"/>
        <v>4.4253634552737696E-2</v>
      </c>
      <c r="T286" s="239">
        <f>MAX($H$4:H286)</f>
        <v>153.13735301165289</v>
      </c>
      <c r="U286" s="239">
        <f>MAX($K$4:K286)</f>
        <v>153.13735301165289</v>
      </c>
      <c r="V286" s="239">
        <f>MAX($K$4:L286)</f>
        <v>153.13735301165289</v>
      </c>
      <c r="W286" s="239">
        <f t="shared" si="59"/>
        <v>0</v>
      </c>
      <c r="X286" s="239">
        <f t="shared" si="60"/>
        <v>0</v>
      </c>
      <c r="Y286" s="239">
        <f t="shared" si="61"/>
        <v>0</v>
      </c>
    </row>
    <row r="287" spans="1:25">
      <c r="A287" s="147">
        <v>35828</v>
      </c>
      <c r="B287" s="243">
        <v>2.0733921245921216E-2</v>
      </c>
      <c r="C287" s="243">
        <v>-3.53619951609907E-3</v>
      </c>
      <c r="D287" s="243">
        <v>1.5729480836973009E-2</v>
      </c>
      <c r="E287" s="243">
        <v>3.175194718350216E-2</v>
      </c>
      <c r="F287" s="243">
        <v>4.2072579591663217E-3</v>
      </c>
      <c r="H287" s="239">
        <f t="shared" si="54"/>
        <v>152.59582877803638</v>
      </c>
      <c r="I287" s="239"/>
      <c r="J287" s="239">
        <f t="shared" si="55"/>
        <v>129.87775019512981</v>
      </c>
      <c r="K287" s="239">
        <f t="shared" si="50"/>
        <v>152.59582877803638</v>
      </c>
      <c r="L287" s="239" t="b">
        <f t="shared" si="51"/>
        <v>0</v>
      </c>
      <c r="M287" s="239">
        <f t="shared" si="56"/>
        <v>-3.5361995160991624E-3</v>
      </c>
      <c r="O287" s="239">
        <f t="shared" si="57"/>
        <v>119.14284007536574</v>
      </c>
      <c r="P287" s="239">
        <f t="shared" si="52"/>
        <v>152.59582877803638</v>
      </c>
      <c r="Q287" s="239">
        <f t="shared" si="53"/>
        <v>0</v>
      </c>
      <c r="R287" s="239">
        <f t="shared" si="58"/>
        <v>-3.5361995160991624E-3</v>
      </c>
      <c r="T287" s="239">
        <f>MAX($H$4:H287)</f>
        <v>153.13735301165289</v>
      </c>
      <c r="U287" s="239">
        <f>MAX($K$4:K287)</f>
        <v>153.13735301165289</v>
      </c>
      <c r="V287" s="239">
        <f>MAX($K$4:L287)</f>
        <v>153.13735301165289</v>
      </c>
      <c r="W287" s="239">
        <f t="shared" si="59"/>
        <v>-3.5361995160991624E-3</v>
      </c>
      <c r="X287" s="239">
        <f t="shared" si="60"/>
        <v>-3.5361995160991624E-3</v>
      </c>
      <c r="Y287" s="239">
        <f t="shared" si="61"/>
        <v>-3.5361995160991624E-3</v>
      </c>
    </row>
    <row r="288" spans="1:25">
      <c r="A288" s="147">
        <v>35829</v>
      </c>
      <c r="B288" s="243">
        <v>5.0844210367857468E-3</v>
      </c>
      <c r="C288" s="243">
        <v>-1.486712506968968E-3</v>
      </c>
      <c r="D288" s="243">
        <v>1.5348074215779661E-2</v>
      </c>
      <c r="E288" s="243">
        <v>1.6795031091123347E-2</v>
      </c>
      <c r="F288" s="243">
        <v>5.8730390242580643E-3</v>
      </c>
      <c r="H288" s="239">
        <f t="shared" si="54"/>
        <v>152.36896265088077</v>
      </c>
      <c r="I288" s="239"/>
      <c r="J288" s="239">
        <f t="shared" si="55"/>
        <v>129.87775019512981</v>
      </c>
      <c r="K288" s="239">
        <f t="shared" si="50"/>
        <v>152.36896265088077</v>
      </c>
      <c r="L288" s="239" t="b">
        <f t="shared" si="51"/>
        <v>0</v>
      </c>
      <c r="M288" s="239">
        <f t="shared" si="56"/>
        <v>-1.4867125069689738E-3</v>
      </c>
      <c r="O288" s="239">
        <f t="shared" si="57"/>
        <v>119.14284007536574</v>
      </c>
      <c r="P288" s="239">
        <f t="shared" si="52"/>
        <v>152.36896265088077</v>
      </c>
      <c r="Q288" s="239">
        <f t="shared" si="53"/>
        <v>0</v>
      </c>
      <c r="R288" s="239">
        <f t="shared" si="58"/>
        <v>-1.4867125069689738E-3</v>
      </c>
      <c r="T288" s="239">
        <f>MAX($H$4:H288)</f>
        <v>153.13735301165289</v>
      </c>
      <c r="U288" s="239">
        <f>MAX($K$4:K288)</f>
        <v>153.13735301165289</v>
      </c>
      <c r="V288" s="239">
        <f>MAX($K$4:L288)</f>
        <v>153.13735301165289</v>
      </c>
      <c r="W288" s="239">
        <f t="shared" si="59"/>
        <v>-5.0176547110204143E-3</v>
      </c>
      <c r="X288" s="239">
        <f t="shared" si="60"/>
        <v>-5.0176547110204143E-3</v>
      </c>
      <c r="Y288" s="239">
        <f t="shared" si="61"/>
        <v>-5.0176547110204143E-3</v>
      </c>
    </row>
    <row r="289" spans="1:25">
      <c r="A289" s="147">
        <v>35830</v>
      </c>
      <c r="B289" s="243">
        <v>1.1738635916045403E-3</v>
      </c>
      <c r="C289" s="243">
        <v>-5.8198614318706321E-3</v>
      </c>
      <c r="D289" s="243">
        <v>-3.3015006893837295E-3</v>
      </c>
      <c r="E289" s="243">
        <v>-1.8109015348495072E-2</v>
      </c>
      <c r="F289" s="243">
        <v>1.5561083294719502E-3</v>
      </c>
      <c r="H289" s="239">
        <f t="shared" si="54"/>
        <v>151.48219640173477</v>
      </c>
      <c r="I289" s="239"/>
      <c r="J289" s="239">
        <f t="shared" si="55"/>
        <v>129.87775019512981</v>
      </c>
      <c r="K289" s="239">
        <f t="shared" si="50"/>
        <v>151.48219640173477</v>
      </c>
      <c r="L289" s="239" t="b">
        <f t="shared" si="51"/>
        <v>0</v>
      </c>
      <c r="M289" s="239">
        <f t="shared" si="56"/>
        <v>-5.8198614318706902E-3</v>
      </c>
      <c r="O289" s="239">
        <f t="shared" si="57"/>
        <v>119.14284007536574</v>
      </c>
      <c r="P289" s="239">
        <f t="shared" si="52"/>
        <v>151.48219640173477</v>
      </c>
      <c r="Q289" s="239">
        <f t="shared" si="53"/>
        <v>0</v>
      </c>
      <c r="R289" s="239">
        <f t="shared" si="58"/>
        <v>-5.8198614318706902E-3</v>
      </c>
      <c r="T289" s="239">
        <f>MAX($H$4:H289)</f>
        <v>153.13735301165289</v>
      </c>
      <c r="U289" s="239">
        <f>MAX($K$4:K289)</f>
        <v>153.13735301165289</v>
      </c>
      <c r="V289" s="239">
        <f>MAX($K$4:L289)</f>
        <v>153.13735301165289</v>
      </c>
      <c r="W289" s="239">
        <f t="shared" si="59"/>
        <v>-1.0808314087759991E-2</v>
      </c>
      <c r="X289" s="239">
        <f t="shared" si="60"/>
        <v>-1.0808314087759991E-2</v>
      </c>
      <c r="Y289" s="239">
        <f t="shared" si="61"/>
        <v>-1.0808314087759991E-2</v>
      </c>
    </row>
    <row r="290" spans="1:25">
      <c r="A290" s="147">
        <v>35831</v>
      </c>
      <c r="B290" s="243">
        <v>-2.8165922002884036E-3</v>
      </c>
      <c r="C290" s="243">
        <v>-1.0692743556936612E-2</v>
      </c>
      <c r="D290" s="243">
        <v>-9.2124659425085742E-4</v>
      </c>
      <c r="E290" s="243">
        <v>2.5647241020980704E-3</v>
      </c>
      <c r="F290" s="243">
        <v>3.9632674973333337E-4</v>
      </c>
      <c r="H290" s="239">
        <f t="shared" si="54"/>
        <v>149.8624361221695</v>
      </c>
      <c r="I290" s="239"/>
      <c r="J290" s="239">
        <f t="shared" si="55"/>
        <v>129.87775019512981</v>
      </c>
      <c r="K290" s="239">
        <f t="shared" si="50"/>
        <v>149.8624361221695</v>
      </c>
      <c r="L290" s="239" t="b">
        <f t="shared" si="51"/>
        <v>0</v>
      </c>
      <c r="M290" s="239">
        <f t="shared" si="56"/>
        <v>-1.0692743556936704E-2</v>
      </c>
      <c r="O290" s="239">
        <f t="shared" si="57"/>
        <v>119.14284007536574</v>
      </c>
      <c r="P290" s="239">
        <f t="shared" si="52"/>
        <v>149.8624361221695</v>
      </c>
      <c r="Q290" s="239">
        <f t="shared" si="53"/>
        <v>0</v>
      </c>
      <c r="R290" s="239">
        <f t="shared" si="58"/>
        <v>-1.0692743556936704E-2</v>
      </c>
      <c r="T290" s="239">
        <f>MAX($H$4:H290)</f>
        <v>153.13735301165289</v>
      </c>
      <c r="U290" s="239">
        <f>MAX($K$4:K290)</f>
        <v>153.13735301165289</v>
      </c>
      <c r="V290" s="239">
        <f>MAX($K$4:L290)</f>
        <v>153.13735301165289</v>
      </c>
      <c r="W290" s="239">
        <f t="shared" si="59"/>
        <v>-2.1385487113873454E-2</v>
      </c>
      <c r="X290" s="239">
        <f t="shared" si="60"/>
        <v>-2.1385487113873454E-2</v>
      </c>
      <c r="Y290" s="239">
        <f t="shared" si="61"/>
        <v>-2.1385487113873454E-2</v>
      </c>
    </row>
    <row r="291" spans="1:25">
      <c r="A291" s="147">
        <v>35832</v>
      </c>
      <c r="B291" s="243">
        <v>8.4950746978185165E-3</v>
      </c>
      <c r="C291" s="243">
        <v>2.56551218618295E-3</v>
      </c>
      <c r="D291" s="243">
        <v>4.5038283134621881E-3</v>
      </c>
      <c r="E291" s="243">
        <v>1.1420506979444189E-2</v>
      </c>
      <c r="F291" s="243">
        <v>2.172603080449198E-3</v>
      </c>
      <c r="H291" s="239">
        <f t="shared" si="54"/>
        <v>150.24691002829198</v>
      </c>
      <c r="I291" s="239"/>
      <c r="J291" s="239">
        <f t="shared" si="55"/>
        <v>129.87775019512981</v>
      </c>
      <c r="K291" s="239">
        <f t="shared" si="50"/>
        <v>150.24691002829198</v>
      </c>
      <c r="L291" s="239" t="b">
        <f t="shared" si="51"/>
        <v>0</v>
      </c>
      <c r="M291" s="239">
        <f t="shared" si="56"/>
        <v>2.5655121861828849E-3</v>
      </c>
      <c r="O291" s="239">
        <f t="shared" si="57"/>
        <v>119.14284007536574</v>
      </c>
      <c r="P291" s="239">
        <f t="shared" si="52"/>
        <v>150.24691002829198</v>
      </c>
      <c r="Q291" s="239">
        <f t="shared" si="53"/>
        <v>0</v>
      </c>
      <c r="R291" s="239">
        <f t="shared" si="58"/>
        <v>2.5655121861828849E-3</v>
      </c>
      <c r="T291" s="239">
        <f>MAX($H$4:H291)</f>
        <v>153.13735301165289</v>
      </c>
      <c r="U291" s="239">
        <f>MAX($K$4:K291)</f>
        <v>153.13735301165289</v>
      </c>
      <c r="V291" s="239">
        <f>MAX($K$4:L291)</f>
        <v>153.13735301165289</v>
      </c>
      <c r="W291" s="239">
        <f t="shared" si="59"/>
        <v>-1.8874839655488668E-2</v>
      </c>
      <c r="X291" s="239">
        <f t="shared" si="60"/>
        <v>-1.8874839655488668E-2</v>
      </c>
      <c r="Y291" s="239">
        <f t="shared" si="61"/>
        <v>-1.8874839655488668E-2</v>
      </c>
    </row>
    <row r="292" spans="1:25">
      <c r="A292" s="147">
        <v>35835</v>
      </c>
      <c r="B292" s="243">
        <v>-1.3465261990627253E-3</v>
      </c>
      <c r="C292" s="243">
        <v>1.1398387545176414E-2</v>
      </c>
      <c r="D292" s="243">
        <v>2.058248187021805E-2</v>
      </c>
      <c r="E292" s="243">
        <v>1.5350530425726205E-2</v>
      </c>
      <c r="F292" s="243">
        <v>3.3424675476732002E-3</v>
      </c>
      <c r="H292" s="239">
        <f t="shared" si="54"/>
        <v>151.95948253625971</v>
      </c>
      <c r="I292" s="239"/>
      <c r="J292" s="239">
        <f t="shared" si="55"/>
        <v>129.87775019512981</v>
      </c>
      <c r="K292" s="239">
        <f t="shared" si="50"/>
        <v>151.95948253625971</v>
      </c>
      <c r="L292" s="239" t="b">
        <f t="shared" si="51"/>
        <v>0</v>
      </c>
      <c r="M292" s="239">
        <f t="shared" si="56"/>
        <v>1.1398387545176485E-2</v>
      </c>
      <c r="O292" s="239">
        <f t="shared" si="57"/>
        <v>119.14284007536574</v>
      </c>
      <c r="P292" s="239">
        <f t="shared" si="52"/>
        <v>151.95948253625971</v>
      </c>
      <c r="Q292" s="239">
        <f t="shared" si="53"/>
        <v>0</v>
      </c>
      <c r="R292" s="239">
        <f t="shared" si="58"/>
        <v>1.1398387545176485E-2</v>
      </c>
      <c r="T292" s="239">
        <f>MAX($H$4:H292)</f>
        <v>153.13735301165289</v>
      </c>
      <c r="U292" s="239">
        <f>MAX($K$4:K292)</f>
        <v>153.13735301165289</v>
      </c>
      <c r="V292" s="239">
        <f>MAX($K$4:L292)</f>
        <v>153.13735301165289</v>
      </c>
      <c r="W292" s="239">
        <f t="shared" si="59"/>
        <v>-7.6915948475585073E-3</v>
      </c>
      <c r="X292" s="239">
        <f t="shared" si="60"/>
        <v>-7.6915948475585073E-3</v>
      </c>
      <c r="Y292" s="239">
        <f t="shared" si="61"/>
        <v>-7.6915948475585073E-3</v>
      </c>
    </row>
    <row r="293" spans="1:25">
      <c r="A293" s="147">
        <v>35836</v>
      </c>
      <c r="B293" s="243">
        <v>7.9256187355667418E-3</v>
      </c>
      <c r="C293" s="243">
        <v>-2.680221811460326E-3</v>
      </c>
      <c r="D293" s="243">
        <v>6.4067187997063346E-3</v>
      </c>
      <c r="E293" s="243">
        <v>7.1966640486054168E-3</v>
      </c>
      <c r="F293" s="243">
        <v>-1.9041417101249847E-3</v>
      </c>
      <c r="H293" s="239">
        <f t="shared" si="54"/>
        <v>151.5521974167078</v>
      </c>
      <c r="I293" s="239"/>
      <c r="J293" s="239">
        <f t="shared" si="55"/>
        <v>129.87775019512981</v>
      </c>
      <c r="K293" s="239">
        <f t="shared" si="50"/>
        <v>151.5521974167078</v>
      </c>
      <c r="L293" s="239" t="b">
        <f t="shared" si="51"/>
        <v>0</v>
      </c>
      <c r="M293" s="239">
        <f t="shared" si="56"/>
        <v>-2.6802218114603728E-3</v>
      </c>
      <c r="O293" s="239">
        <f t="shared" si="57"/>
        <v>119.14284007536574</v>
      </c>
      <c r="P293" s="239">
        <f t="shared" si="52"/>
        <v>151.5521974167078</v>
      </c>
      <c r="Q293" s="239">
        <f t="shared" si="53"/>
        <v>0</v>
      </c>
      <c r="R293" s="239">
        <f t="shared" si="58"/>
        <v>-2.6802218114603728E-3</v>
      </c>
      <c r="T293" s="239">
        <f>MAX($H$4:H293)</f>
        <v>153.13735301165289</v>
      </c>
      <c r="U293" s="239">
        <f>MAX($K$4:K293)</f>
        <v>153.13735301165289</v>
      </c>
      <c r="V293" s="239">
        <f>MAX($K$4:L293)</f>
        <v>153.13735301165289</v>
      </c>
      <c r="W293" s="239">
        <f t="shared" si="59"/>
        <v>-1.0351201478743539E-2</v>
      </c>
      <c r="X293" s="239">
        <f t="shared" si="60"/>
        <v>-1.0351201478743539E-2</v>
      </c>
      <c r="Y293" s="239">
        <f t="shared" si="61"/>
        <v>-1.0351201478743539E-2</v>
      </c>
    </row>
    <row r="294" spans="1:25">
      <c r="A294" s="147">
        <v>35837</v>
      </c>
      <c r="B294" s="243">
        <v>1.872739146101976E-3</v>
      </c>
      <c r="C294" s="243">
        <v>6.3244047619048782E-3</v>
      </c>
      <c r="D294" s="243">
        <v>5.6513531033863806E-3</v>
      </c>
      <c r="E294" s="243">
        <v>1.3885216506713149E-2</v>
      </c>
      <c r="F294" s="243">
        <v>8.5699433974675276E-3</v>
      </c>
      <c r="H294" s="239">
        <f t="shared" si="54"/>
        <v>152.51067485572716</v>
      </c>
      <c r="I294" s="239"/>
      <c r="J294" s="239">
        <f t="shared" si="55"/>
        <v>129.87775019512981</v>
      </c>
      <c r="K294" s="239">
        <f t="shared" si="50"/>
        <v>152.51067485572716</v>
      </c>
      <c r="L294" s="239" t="b">
        <f t="shared" si="51"/>
        <v>0</v>
      </c>
      <c r="M294" s="239">
        <f t="shared" si="56"/>
        <v>6.3244047619047897E-3</v>
      </c>
      <c r="O294" s="239">
        <f t="shared" si="57"/>
        <v>119.14284007536574</v>
      </c>
      <c r="P294" s="239">
        <f t="shared" si="52"/>
        <v>152.51067485572716</v>
      </c>
      <c r="Q294" s="239">
        <f t="shared" si="53"/>
        <v>0</v>
      </c>
      <c r="R294" s="239">
        <f t="shared" si="58"/>
        <v>6.3244047619047897E-3</v>
      </c>
      <c r="T294" s="239">
        <f>MAX($H$4:H294)</f>
        <v>153.13735301165289</v>
      </c>
      <c r="U294" s="239">
        <f>MAX($K$4:K294)</f>
        <v>153.13735301165289</v>
      </c>
      <c r="V294" s="239">
        <f>MAX($K$4:L294)</f>
        <v>153.13735301165289</v>
      </c>
      <c r="W294" s="239">
        <f t="shared" si="59"/>
        <v>-4.0922619047623499E-3</v>
      </c>
      <c r="X294" s="239">
        <f t="shared" si="60"/>
        <v>-4.0922619047623499E-3</v>
      </c>
      <c r="Y294" s="239">
        <f t="shared" si="61"/>
        <v>-4.0922619047623499E-3</v>
      </c>
    </row>
    <row r="295" spans="1:25">
      <c r="A295" s="147">
        <v>35838</v>
      </c>
      <c r="B295" s="243">
        <v>4.1302365499114035E-3</v>
      </c>
      <c r="C295" s="243">
        <v>-5.7333086739411732E-3</v>
      </c>
      <c r="D295" s="243">
        <v>-1.4605738713660776E-2</v>
      </c>
      <c r="E295" s="243">
        <v>-2.6436164577781418E-2</v>
      </c>
      <c r="F295" s="243">
        <v>-2.8449184856620402E-3</v>
      </c>
      <c r="H295" s="239">
        <f t="shared" si="54"/>
        <v>151.63628408070821</v>
      </c>
      <c r="I295" s="239"/>
      <c r="J295" s="239">
        <f t="shared" si="55"/>
        <v>129.87775019512981</v>
      </c>
      <c r="K295" s="239">
        <f t="shared" si="50"/>
        <v>151.63628408070821</v>
      </c>
      <c r="L295" s="239" t="b">
        <f t="shared" si="51"/>
        <v>0</v>
      </c>
      <c r="M295" s="239">
        <f t="shared" si="56"/>
        <v>-5.7333086739411055E-3</v>
      </c>
      <c r="O295" s="239">
        <f t="shared" si="57"/>
        <v>119.14284007536574</v>
      </c>
      <c r="P295" s="239">
        <f t="shared" si="52"/>
        <v>151.63628408070821</v>
      </c>
      <c r="Q295" s="239">
        <f t="shared" si="53"/>
        <v>0</v>
      </c>
      <c r="R295" s="239">
        <f t="shared" si="58"/>
        <v>-5.7333086739411055E-3</v>
      </c>
      <c r="T295" s="239">
        <f>MAX($H$4:H295)</f>
        <v>153.13735301165289</v>
      </c>
      <c r="U295" s="239">
        <f>MAX($K$4:K295)</f>
        <v>153.13735301165289</v>
      </c>
      <c r="V295" s="239">
        <f>MAX($K$4:L295)</f>
        <v>153.13735301165289</v>
      </c>
      <c r="W295" s="239">
        <f t="shared" si="59"/>
        <v>-9.802108378028843E-3</v>
      </c>
      <c r="X295" s="239">
        <f t="shared" si="60"/>
        <v>-9.802108378028843E-3</v>
      </c>
      <c r="Y295" s="239">
        <f t="shared" si="61"/>
        <v>-9.802108378028843E-3</v>
      </c>
    </row>
    <row r="296" spans="1:25">
      <c r="A296" s="147">
        <v>35839</v>
      </c>
      <c r="B296" s="243">
        <v>-3.2284989316238022E-3</v>
      </c>
      <c r="C296" s="243">
        <v>7.5468182241684723E-3</v>
      </c>
      <c r="D296" s="243">
        <v>-1.8308069176519282E-2</v>
      </c>
      <c r="E296" s="243">
        <v>-3.0413672697553462E-3</v>
      </c>
      <c r="F296" s="243">
        <v>2.1779954511531585E-3</v>
      </c>
      <c r="H296" s="239">
        <f t="shared" si="54"/>
        <v>152.78065555285369</v>
      </c>
      <c r="I296" s="239"/>
      <c r="J296" s="239">
        <f t="shared" si="55"/>
        <v>129.87775019512981</v>
      </c>
      <c r="K296" s="239">
        <f t="shared" si="50"/>
        <v>152.78065555285369</v>
      </c>
      <c r="L296" s="239" t="b">
        <f t="shared" si="51"/>
        <v>0</v>
      </c>
      <c r="M296" s="239">
        <f t="shared" si="56"/>
        <v>7.5468182241684939E-3</v>
      </c>
      <c r="O296" s="239">
        <f t="shared" si="57"/>
        <v>119.14284007536574</v>
      </c>
      <c r="P296" s="239">
        <f t="shared" si="52"/>
        <v>152.78065555285369</v>
      </c>
      <c r="Q296" s="239">
        <f t="shared" si="53"/>
        <v>0</v>
      </c>
      <c r="R296" s="239">
        <f t="shared" si="58"/>
        <v>7.5468182241684939E-3</v>
      </c>
      <c r="T296" s="239">
        <f>MAX($H$4:H296)</f>
        <v>153.13735301165289</v>
      </c>
      <c r="U296" s="239">
        <f>MAX($K$4:K296)</f>
        <v>153.13735301165289</v>
      </c>
      <c r="V296" s="239">
        <f>MAX($K$4:L296)</f>
        <v>153.13735301165289</v>
      </c>
      <c r="W296" s="239">
        <f t="shared" si="59"/>
        <v>-2.3292648840029309E-3</v>
      </c>
      <c r="X296" s="239">
        <f t="shared" si="60"/>
        <v>-2.3292648840029309E-3</v>
      </c>
      <c r="Y296" s="239">
        <f t="shared" si="61"/>
        <v>-2.3292648840029309E-3</v>
      </c>
    </row>
    <row r="297" spans="1:25">
      <c r="A297" s="147">
        <v>35842</v>
      </c>
      <c r="B297" s="243">
        <v>0</v>
      </c>
      <c r="C297" s="243">
        <v>-2.6946664188813862E-3</v>
      </c>
      <c r="D297" s="243">
        <v>-1.5827715746390414E-2</v>
      </c>
      <c r="E297" s="243">
        <v>-1.3809896915349951E-2</v>
      </c>
      <c r="F297" s="243">
        <v>9.6296038645382609E-4</v>
      </c>
      <c r="H297" s="239">
        <f t="shared" si="54"/>
        <v>152.36896265088072</v>
      </c>
      <c r="I297" s="239"/>
      <c r="J297" s="239">
        <f t="shared" si="55"/>
        <v>129.87775019512981</v>
      </c>
      <c r="K297" s="239">
        <f t="shared" si="50"/>
        <v>152.36896265088072</v>
      </c>
      <c r="L297" s="239" t="b">
        <f t="shared" si="51"/>
        <v>0</v>
      </c>
      <c r="M297" s="239">
        <f t="shared" si="56"/>
        <v>-2.6946664188814569E-3</v>
      </c>
      <c r="O297" s="239">
        <f t="shared" si="57"/>
        <v>119.14284007536574</v>
      </c>
      <c r="P297" s="239">
        <f t="shared" si="52"/>
        <v>152.36896265088072</v>
      </c>
      <c r="Q297" s="239">
        <f t="shared" si="53"/>
        <v>0</v>
      </c>
      <c r="R297" s="239">
        <f t="shared" si="58"/>
        <v>-2.6946664188814569E-3</v>
      </c>
      <c r="T297" s="239">
        <f>MAX($H$4:H297)</f>
        <v>153.13735301165289</v>
      </c>
      <c r="U297" s="239">
        <f>MAX($K$4:K297)</f>
        <v>153.13735301165289</v>
      </c>
      <c r="V297" s="239">
        <f>MAX($K$4:L297)</f>
        <v>153.13735301165289</v>
      </c>
      <c r="W297" s="239">
        <f t="shared" si="59"/>
        <v>-5.0176547110207855E-3</v>
      </c>
      <c r="X297" s="239">
        <f t="shared" si="60"/>
        <v>-5.0176547110207855E-3</v>
      </c>
      <c r="Y297" s="239">
        <f t="shared" si="61"/>
        <v>-5.0176547110207855E-3</v>
      </c>
    </row>
    <row r="298" spans="1:25">
      <c r="A298" s="147">
        <v>35843</v>
      </c>
      <c r="B298" s="243">
        <v>2.4145030961240099E-3</v>
      </c>
      <c r="C298" s="243">
        <v>3.0757759343835733E-3</v>
      </c>
      <c r="D298" s="243">
        <v>4.2499252682641764E-3</v>
      </c>
      <c r="E298" s="243">
        <v>1.4482717865860417E-2</v>
      </c>
      <c r="F298" s="243">
        <v>6.2970303797049709E-3</v>
      </c>
      <c r="H298" s="239">
        <f t="shared" si="54"/>
        <v>152.83761543934929</v>
      </c>
      <c r="I298" s="239"/>
      <c r="J298" s="239">
        <f t="shared" si="55"/>
        <v>129.87775019512981</v>
      </c>
      <c r="K298" s="239">
        <f t="shared" si="50"/>
        <v>152.83761543934929</v>
      </c>
      <c r="L298" s="239" t="b">
        <f t="shared" si="51"/>
        <v>0</v>
      </c>
      <c r="M298" s="239">
        <f t="shared" si="56"/>
        <v>3.0757759343836132E-3</v>
      </c>
      <c r="O298" s="239">
        <f t="shared" si="57"/>
        <v>119.14284007536574</v>
      </c>
      <c r="P298" s="239">
        <f t="shared" si="52"/>
        <v>152.83761543934929</v>
      </c>
      <c r="Q298" s="239">
        <f t="shared" si="53"/>
        <v>0</v>
      </c>
      <c r="R298" s="239">
        <f t="shared" si="58"/>
        <v>3.0757759343836132E-3</v>
      </c>
      <c r="T298" s="239">
        <f>MAX($H$4:H298)</f>
        <v>153.13735301165289</v>
      </c>
      <c r="U298" s="239">
        <f>MAX($K$4:K298)</f>
        <v>153.13735301165289</v>
      </c>
      <c r="V298" s="239">
        <f>MAX($K$4:L298)</f>
        <v>153.13735301165289</v>
      </c>
      <c r="W298" s="239">
        <f t="shared" si="59"/>
        <v>-1.9573119582443764E-3</v>
      </c>
      <c r="X298" s="239">
        <f t="shared" si="60"/>
        <v>-1.9573119582443764E-3</v>
      </c>
      <c r="Y298" s="239">
        <f t="shared" si="61"/>
        <v>-1.9573119582443764E-3</v>
      </c>
    </row>
    <row r="299" spans="1:25">
      <c r="A299" s="147">
        <v>35844</v>
      </c>
      <c r="B299" s="243">
        <v>9.059070120677859E-3</v>
      </c>
      <c r="C299" s="243">
        <v>-2.8810408921934316E-3</v>
      </c>
      <c r="D299" s="243">
        <v>-2.5312973077991074E-3</v>
      </c>
      <c r="E299" s="243">
        <v>1.8349102780512716E-4</v>
      </c>
      <c r="F299" s="243">
        <v>2.2281314343906011E-3</v>
      </c>
      <c r="H299" s="239">
        <f t="shared" si="54"/>
        <v>152.3972840194032</v>
      </c>
      <c r="I299" s="239"/>
      <c r="J299" s="239">
        <f t="shared" si="55"/>
        <v>129.87775019512981</v>
      </c>
      <c r="K299" s="239">
        <f t="shared" si="50"/>
        <v>152.3972840194032</v>
      </c>
      <c r="L299" s="239" t="b">
        <f t="shared" si="51"/>
        <v>0</v>
      </c>
      <c r="M299" s="239">
        <f t="shared" si="56"/>
        <v>-2.8810408921933748E-3</v>
      </c>
      <c r="O299" s="239">
        <f t="shared" si="57"/>
        <v>119.14284007536574</v>
      </c>
      <c r="P299" s="239">
        <f t="shared" si="52"/>
        <v>152.3972840194032</v>
      </c>
      <c r="Q299" s="239">
        <f t="shared" si="53"/>
        <v>0</v>
      </c>
      <c r="R299" s="239">
        <f t="shared" si="58"/>
        <v>-2.8810408921933748E-3</v>
      </c>
      <c r="T299" s="239">
        <f>MAX($H$4:H299)</f>
        <v>153.13735301165289</v>
      </c>
      <c r="U299" s="239">
        <f>MAX($K$4:K299)</f>
        <v>153.13735301165289</v>
      </c>
      <c r="V299" s="239">
        <f>MAX($K$4:L299)</f>
        <v>153.13735301165289</v>
      </c>
      <c r="W299" s="239">
        <f t="shared" si="59"/>
        <v>-4.8327137546472698E-3</v>
      </c>
      <c r="X299" s="239">
        <f t="shared" si="60"/>
        <v>-4.8327137546472698E-3</v>
      </c>
      <c r="Y299" s="239">
        <f t="shared" si="61"/>
        <v>-4.8327137546472698E-3</v>
      </c>
    </row>
    <row r="300" spans="1:25">
      <c r="A300" s="147">
        <v>35845</v>
      </c>
      <c r="B300" s="243">
        <v>-2.7073246305989729E-3</v>
      </c>
      <c r="C300" s="243">
        <v>2.5156060747228981E-3</v>
      </c>
      <c r="D300" s="243">
        <v>6.3822511191906628E-3</v>
      </c>
      <c r="E300" s="243">
        <v>1.3578639491699462E-2</v>
      </c>
      <c r="F300" s="243">
        <v>-5.6641033601290136E-4</v>
      </c>
      <c r="H300" s="239">
        <f t="shared" si="54"/>
        <v>152.78065555285369</v>
      </c>
      <c r="I300" s="239"/>
      <c r="J300" s="239">
        <f t="shared" si="55"/>
        <v>129.87775019512981</v>
      </c>
      <c r="K300" s="239">
        <f t="shared" si="50"/>
        <v>152.78065555285369</v>
      </c>
      <c r="L300" s="239" t="b">
        <f t="shared" si="51"/>
        <v>0</v>
      </c>
      <c r="M300" s="239">
        <f t="shared" si="56"/>
        <v>2.5156060747229267E-3</v>
      </c>
      <c r="O300" s="239">
        <f t="shared" si="57"/>
        <v>119.14284007536574</v>
      </c>
      <c r="P300" s="239">
        <f t="shared" si="52"/>
        <v>152.78065555285369</v>
      </c>
      <c r="Q300" s="239">
        <f t="shared" si="53"/>
        <v>0</v>
      </c>
      <c r="R300" s="239">
        <f t="shared" si="58"/>
        <v>2.5156060747229267E-3</v>
      </c>
      <c r="T300" s="239">
        <f>MAX($H$4:H300)</f>
        <v>153.13735301165289</v>
      </c>
      <c r="U300" s="239">
        <f>MAX($K$4:K300)</f>
        <v>153.13735301165289</v>
      </c>
      <c r="V300" s="239">
        <f>MAX($K$4:L300)</f>
        <v>153.13735301165289</v>
      </c>
      <c r="W300" s="239">
        <f t="shared" si="59"/>
        <v>-2.3292648840029309E-3</v>
      </c>
      <c r="X300" s="239">
        <f t="shared" si="60"/>
        <v>-2.3292648840029309E-3</v>
      </c>
      <c r="Y300" s="239">
        <f t="shared" si="61"/>
        <v>-2.3292648840029309E-3</v>
      </c>
    </row>
    <row r="301" spans="1:25">
      <c r="A301" s="147">
        <v>35846</v>
      </c>
      <c r="B301" s="243">
        <v>4.5636693780204407E-3</v>
      </c>
      <c r="C301" s="243">
        <v>-9.3083868565591033E-4</v>
      </c>
      <c r="D301" s="243">
        <v>-6.2815409118125443E-3</v>
      </c>
      <c r="E301" s="243">
        <v>-6.8468371945629158E-4</v>
      </c>
      <c r="F301" s="243">
        <v>1.7041957285413023E-3</v>
      </c>
      <c r="H301" s="239">
        <f t="shared" si="54"/>
        <v>152.63844140824523</v>
      </c>
      <c r="I301" s="239"/>
      <c r="J301" s="239">
        <f t="shared" si="55"/>
        <v>129.87775019512981</v>
      </c>
      <c r="K301" s="239">
        <f t="shared" si="50"/>
        <v>152.63844140824523</v>
      </c>
      <c r="L301" s="239" t="b">
        <f t="shared" si="51"/>
        <v>0</v>
      </c>
      <c r="M301" s="239">
        <f t="shared" si="56"/>
        <v>-9.3083868565586327E-4</v>
      </c>
      <c r="O301" s="239">
        <f t="shared" si="57"/>
        <v>119.14284007536574</v>
      </c>
      <c r="P301" s="239">
        <f t="shared" si="52"/>
        <v>152.63844140824523</v>
      </c>
      <c r="Q301" s="239">
        <f t="shared" si="53"/>
        <v>0</v>
      </c>
      <c r="R301" s="239">
        <f t="shared" si="58"/>
        <v>-9.3083868565586327E-4</v>
      </c>
      <c r="T301" s="239">
        <f>MAX($H$4:H301)</f>
        <v>153.13735301165289</v>
      </c>
      <c r="U301" s="239">
        <f>MAX($K$4:K301)</f>
        <v>153.13735301165289</v>
      </c>
      <c r="V301" s="239">
        <f>MAX($K$4:L301)</f>
        <v>153.13735301165289</v>
      </c>
      <c r="W301" s="239">
        <f t="shared" si="59"/>
        <v>-3.2579353997956246E-3</v>
      </c>
      <c r="X301" s="239">
        <f t="shared" si="60"/>
        <v>-3.2579353997956246E-3</v>
      </c>
      <c r="Y301" s="239">
        <f t="shared" si="61"/>
        <v>-3.2579353997956246E-3</v>
      </c>
    </row>
    <row r="302" spans="1:25">
      <c r="A302" s="147">
        <v>35849</v>
      </c>
      <c r="B302" s="243">
        <v>4.0358051990916355E-3</v>
      </c>
      <c r="C302" s="243">
        <v>-1.2591911764705976E-2</v>
      </c>
      <c r="D302" s="243">
        <v>-1.94111880383665E-2</v>
      </c>
      <c r="E302" s="243">
        <v>-1.0256981191742787E-2</v>
      </c>
      <c r="F302" s="243">
        <v>2.732335409810549E-3</v>
      </c>
      <c r="H302" s="239">
        <f t="shared" si="54"/>
        <v>150.71643162213036</v>
      </c>
      <c r="I302" s="239"/>
      <c r="J302" s="239">
        <f t="shared" si="55"/>
        <v>129.87775019512981</v>
      </c>
      <c r="K302" s="239">
        <f t="shared" si="50"/>
        <v>150.71643162213036</v>
      </c>
      <c r="L302" s="239" t="b">
        <f t="shared" si="51"/>
        <v>0</v>
      </c>
      <c r="M302" s="239">
        <f t="shared" si="56"/>
        <v>-1.2591911764705997E-2</v>
      </c>
      <c r="O302" s="239">
        <f t="shared" si="57"/>
        <v>119.14284007536574</v>
      </c>
      <c r="P302" s="239">
        <f t="shared" si="52"/>
        <v>150.71643162213036</v>
      </c>
      <c r="Q302" s="239">
        <f t="shared" si="53"/>
        <v>0</v>
      </c>
      <c r="R302" s="239">
        <f t="shared" si="58"/>
        <v>-1.2591911764705997E-2</v>
      </c>
      <c r="T302" s="239">
        <f>MAX($H$4:H302)</f>
        <v>153.13735301165289</v>
      </c>
      <c r="U302" s="239">
        <f>MAX($K$4:K302)</f>
        <v>153.13735301165289</v>
      </c>
      <c r="V302" s="239">
        <f>MAX($K$4:L302)</f>
        <v>153.13735301165289</v>
      </c>
      <c r="W302" s="239">
        <f t="shared" si="59"/>
        <v>-1.5808823529412284E-2</v>
      </c>
      <c r="X302" s="239">
        <f t="shared" si="60"/>
        <v>-1.5808823529412284E-2</v>
      </c>
      <c r="Y302" s="239">
        <f t="shared" si="61"/>
        <v>-1.5808823529412284E-2</v>
      </c>
    </row>
    <row r="303" spans="1:25">
      <c r="A303" s="147">
        <v>35850</v>
      </c>
      <c r="B303" s="243">
        <v>-7.8924348881176387E-3</v>
      </c>
      <c r="C303" s="243">
        <v>1.3805798435342354E-3</v>
      </c>
      <c r="D303" s="243">
        <v>-8.4160477056186567E-3</v>
      </c>
      <c r="E303" s="243">
        <v>3.5953158469232971E-3</v>
      </c>
      <c r="F303" s="243">
        <v>8.8696875924632046E-4</v>
      </c>
      <c r="H303" s="239">
        <f t="shared" si="54"/>
        <v>150.92450768971727</v>
      </c>
      <c r="I303" s="239"/>
      <c r="J303" s="239">
        <f t="shared" si="55"/>
        <v>129.87775019512981</v>
      </c>
      <c r="K303" s="239">
        <f t="shared" si="50"/>
        <v>150.92450768971727</v>
      </c>
      <c r="L303" s="239" t="b">
        <f t="shared" si="51"/>
        <v>0</v>
      </c>
      <c r="M303" s="239">
        <f t="shared" si="56"/>
        <v>1.3805798435342139E-3</v>
      </c>
      <c r="O303" s="239">
        <f t="shared" si="57"/>
        <v>119.14284007536574</v>
      </c>
      <c r="P303" s="239">
        <f t="shared" si="52"/>
        <v>150.92450768971727</v>
      </c>
      <c r="Q303" s="239">
        <f t="shared" si="53"/>
        <v>0</v>
      </c>
      <c r="R303" s="239">
        <f t="shared" si="58"/>
        <v>1.3805798435342139E-3</v>
      </c>
      <c r="T303" s="239">
        <f>MAX($H$4:H303)</f>
        <v>153.13735301165289</v>
      </c>
      <c r="U303" s="239">
        <f>MAX($K$4:K303)</f>
        <v>153.13735301165289</v>
      </c>
      <c r="V303" s="239">
        <f>MAX($K$4:L303)</f>
        <v>153.13735301165289</v>
      </c>
      <c r="W303" s="239">
        <f t="shared" si="59"/>
        <v>-1.4450069028992766E-2</v>
      </c>
      <c r="X303" s="239">
        <f t="shared" si="60"/>
        <v>-1.4450069028992766E-2</v>
      </c>
      <c r="Y303" s="239">
        <f t="shared" si="61"/>
        <v>-1.4450069028992766E-2</v>
      </c>
    </row>
    <row r="304" spans="1:25">
      <c r="A304" s="147">
        <v>35851</v>
      </c>
      <c r="B304" s="243">
        <v>1.1760283433781105E-2</v>
      </c>
      <c r="C304" s="243">
        <v>5.7391465333702651E-3</v>
      </c>
      <c r="D304" s="243">
        <v>7.2954623177927669E-3</v>
      </c>
      <c r="E304" s="243">
        <v>1.141111778861581E-2</v>
      </c>
      <c r="F304" s="243">
        <v>1.0542119089373525E-2</v>
      </c>
      <c r="H304" s="239">
        <f t="shared" si="54"/>
        <v>151.79068555482533</v>
      </c>
      <c r="I304" s="239"/>
      <c r="J304" s="239">
        <f t="shared" si="55"/>
        <v>129.87775019512981</v>
      </c>
      <c r="K304" s="239">
        <f t="shared" si="50"/>
        <v>151.79068555482533</v>
      </c>
      <c r="L304" s="239" t="b">
        <f t="shared" si="51"/>
        <v>0</v>
      </c>
      <c r="M304" s="239">
        <f t="shared" si="56"/>
        <v>5.7391465333702782E-3</v>
      </c>
      <c r="O304" s="239">
        <f t="shared" si="57"/>
        <v>119.14284007536574</v>
      </c>
      <c r="P304" s="239">
        <f t="shared" si="52"/>
        <v>151.79068555482533</v>
      </c>
      <c r="Q304" s="239">
        <f t="shared" si="53"/>
        <v>0</v>
      </c>
      <c r="R304" s="239">
        <f t="shared" si="58"/>
        <v>5.7391465333702782E-3</v>
      </c>
      <c r="T304" s="239">
        <f>MAX($H$4:H304)</f>
        <v>153.13735301165289</v>
      </c>
      <c r="U304" s="239">
        <f>MAX($K$4:K304)</f>
        <v>153.13735301165289</v>
      </c>
      <c r="V304" s="239">
        <f>MAX($K$4:L304)</f>
        <v>153.13735301165289</v>
      </c>
      <c r="W304" s="239">
        <f t="shared" si="59"/>
        <v>-8.7938535591971928E-3</v>
      </c>
      <c r="X304" s="239">
        <f t="shared" si="60"/>
        <v>-8.7938535591971928E-3</v>
      </c>
      <c r="Y304" s="239">
        <f t="shared" si="61"/>
        <v>-8.7938535591971928E-3</v>
      </c>
    </row>
    <row r="305" spans="1:25">
      <c r="A305" s="147">
        <v>35852</v>
      </c>
      <c r="B305" s="243">
        <v>5.6583521015831639E-3</v>
      </c>
      <c r="C305" s="243">
        <v>6.4838829195990044E-4</v>
      </c>
      <c r="D305" s="243">
        <v>1.610884591948003E-2</v>
      </c>
      <c r="E305" s="243">
        <v>1.257916784660762E-2</v>
      </c>
      <c r="F305" s="243">
        <v>1.0075563210371286E-2</v>
      </c>
      <c r="H305" s="239">
        <f t="shared" si="54"/>
        <v>151.88910485816766</v>
      </c>
      <c r="I305" s="239"/>
      <c r="J305" s="239">
        <f t="shared" si="55"/>
        <v>129.87775019512981</v>
      </c>
      <c r="K305" s="239">
        <f t="shared" si="50"/>
        <v>151.88910485816766</v>
      </c>
      <c r="L305" s="239" t="b">
        <f t="shared" si="51"/>
        <v>0</v>
      </c>
      <c r="M305" s="239">
        <f t="shared" si="56"/>
        <v>6.4838829195996474E-4</v>
      </c>
      <c r="O305" s="239">
        <f t="shared" si="57"/>
        <v>119.14284007536574</v>
      </c>
      <c r="P305" s="239">
        <f t="shared" si="52"/>
        <v>151.88910485816766</v>
      </c>
      <c r="Q305" s="239">
        <f t="shared" si="53"/>
        <v>0</v>
      </c>
      <c r="R305" s="239">
        <f t="shared" si="58"/>
        <v>6.4838829195996474E-4</v>
      </c>
      <c r="T305" s="239">
        <f>MAX($H$4:H305)</f>
        <v>153.13735301165289</v>
      </c>
      <c r="U305" s="239">
        <f>MAX($K$4:K305)</f>
        <v>153.13735301165289</v>
      </c>
      <c r="V305" s="239">
        <f>MAX($K$4:L305)</f>
        <v>153.13735301165289</v>
      </c>
      <c r="W305" s="239">
        <f t="shared" si="59"/>
        <v>-8.1511670989262222E-3</v>
      </c>
      <c r="X305" s="239">
        <f t="shared" si="60"/>
        <v>-8.1511670989262222E-3</v>
      </c>
      <c r="Y305" s="239">
        <f t="shared" si="61"/>
        <v>-8.1511670989262222E-3</v>
      </c>
    </row>
    <row r="306" spans="1:25">
      <c r="A306" s="147">
        <v>35853</v>
      </c>
      <c r="B306" s="243">
        <v>4.3839951100532737E-4</v>
      </c>
      <c r="C306" s="243">
        <v>7.9382981244569883E-2</v>
      </c>
      <c r="D306" s="243">
        <v>2.5250075712110576E-2</v>
      </c>
      <c r="E306" s="243">
        <v>1.1268137018744628E-2</v>
      </c>
      <c r="F306" s="243">
        <v>8.1626923794557715E-3</v>
      </c>
      <c r="H306" s="239">
        <f t="shared" si="54"/>
        <v>163.9465148203781</v>
      </c>
      <c r="I306" s="239"/>
      <c r="J306" s="239">
        <f t="shared" si="55"/>
        <v>129.87775019512981</v>
      </c>
      <c r="K306" s="239">
        <f t="shared" si="50"/>
        <v>163.9465148203781</v>
      </c>
      <c r="L306" s="239" t="b">
        <f t="shared" si="51"/>
        <v>0</v>
      </c>
      <c r="M306" s="239">
        <f t="shared" si="56"/>
        <v>7.9382981244569953E-2</v>
      </c>
      <c r="O306" s="239">
        <f t="shared" si="57"/>
        <v>119.14284007536574</v>
      </c>
      <c r="P306" s="239">
        <f t="shared" si="52"/>
        <v>163.9465148203781</v>
      </c>
      <c r="Q306" s="239">
        <f t="shared" si="53"/>
        <v>0</v>
      </c>
      <c r="R306" s="239">
        <f t="shared" si="58"/>
        <v>7.9382981244569953E-2</v>
      </c>
      <c r="T306" s="239">
        <f>MAX($H$4:H306)</f>
        <v>163.9465148203781</v>
      </c>
      <c r="U306" s="239">
        <f>MAX($K$4:K306)</f>
        <v>163.9465148203781</v>
      </c>
      <c r="V306" s="239">
        <f>MAX($K$4:L306)</f>
        <v>163.9465148203781</v>
      </c>
      <c r="W306" s="239">
        <f t="shared" si="59"/>
        <v>0</v>
      </c>
      <c r="X306" s="239">
        <f t="shared" si="60"/>
        <v>0</v>
      </c>
      <c r="Y306" s="239">
        <f t="shared" si="61"/>
        <v>0</v>
      </c>
    </row>
    <row r="307" spans="1:25">
      <c r="A307" s="147">
        <v>35856</v>
      </c>
      <c r="B307" s="243">
        <v>-1.7179034034420226E-3</v>
      </c>
      <c r="C307" s="243">
        <v>-1.9435446552521496E-3</v>
      </c>
      <c r="D307" s="243">
        <v>1.8131648046539217E-2</v>
      </c>
      <c r="E307" s="243">
        <v>1.7078164378463212E-2</v>
      </c>
      <c r="F307" s="243">
        <v>9.6399649437597379E-3</v>
      </c>
      <c r="H307" s="239">
        <f t="shared" si="54"/>
        <v>163.62787744775173</v>
      </c>
      <c r="I307" s="239"/>
      <c r="J307" s="239">
        <f t="shared" si="55"/>
        <v>129.87775019512981</v>
      </c>
      <c r="K307" s="239">
        <f t="shared" si="50"/>
        <v>163.62787744775173</v>
      </c>
      <c r="L307" s="239" t="b">
        <f t="shared" si="51"/>
        <v>0</v>
      </c>
      <c r="M307" s="239">
        <f t="shared" si="56"/>
        <v>-1.9435446552521886E-3</v>
      </c>
      <c r="O307" s="239">
        <f t="shared" si="57"/>
        <v>119.14284007536574</v>
      </c>
      <c r="P307" s="239">
        <f t="shared" si="52"/>
        <v>163.62787744775173</v>
      </c>
      <c r="Q307" s="239">
        <f t="shared" si="53"/>
        <v>0</v>
      </c>
      <c r="R307" s="239">
        <f t="shared" si="58"/>
        <v>-1.9435446552521886E-3</v>
      </c>
      <c r="T307" s="239">
        <f>MAX($H$4:H307)</f>
        <v>163.9465148203781</v>
      </c>
      <c r="U307" s="239">
        <f>MAX($K$4:K307)</f>
        <v>163.9465148203781</v>
      </c>
      <c r="V307" s="239">
        <f>MAX($K$4:L307)</f>
        <v>163.9465148203781</v>
      </c>
      <c r="W307" s="239">
        <f t="shared" si="59"/>
        <v>-1.9435446552521886E-3</v>
      </c>
      <c r="X307" s="239">
        <f t="shared" si="60"/>
        <v>-1.9435446552521886E-3</v>
      </c>
      <c r="Y307" s="239">
        <f t="shared" si="61"/>
        <v>-1.9435446552521886E-3</v>
      </c>
    </row>
    <row r="308" spans="1:25">
      <c r="A308" s="147">
        <v>35857</v>
      </c>
      <c r="B308" s="243">
        <v>3.7398026585859778E-3</v>
      </c>
      <c r="C308" s="243">
        <v>-1.8475750577366945E-3</v>
      </c>
      <c r="D308" s="243">
        <v>-1.0010820298694156E-2</v>
      </c>
      <c r="E308" s="243">
        <v>-1.1707139762704544E-2</v>
      </c>
      <c r="F308" s="243">
        <v>2.125428087885961E-3</v>
      </c>
      <c r="H308" s="239">
        <f t="shared" si="54"/>
        <v>163.32556266262887</v>
      </c>
      <c r="I308" s="239"/>
      <c r="J308" s="239">
        <f t="shared" si="55"/>
        <v>129.87775019512981</v>
      </c>
      <c r="K308" s="239">
        <f t="shared" si="50"/>
        <v>163.32556266262887</v>
      </c>
      <c r="L308" s="239" t="b">
        <f t="shared" si="51"/>
        <v>0</v>
      </c>
      <c r="M308" s="239">
        <f t="shared" si="56"/>
        <v>-1.8475750577366785E-3</v>
      </c>
      <c r="O308" s="239">
        <f t="shared" si="57"/>
        <v>119.14284007536574</v>
      </c>
      <c r="P308" s="239">
        <f t="shared" si="52"/>
        <v>163.32556266262887</v>
      </c>
      <c r="Q308" s="239">
        <f t="shared" si="53"/>
        <v>0</v>
      </c>
      <c r="R308" s="239">
        <f t="shared" si="58"/>
        <v>-1.8475750577366785E-3</v>
      </c>
      <c r="T308" s="239">
        <f>MAX($H$4:H308)</f>
        <v>163.9465148203781</v>
      </c>
      <c r="U308" s="239">
        <f>MAX($K$4:K308)</f>
        <v>163.9465148203781</v>
      </c>
      <c r="V308" s="239">
        <f>MAX($K$4:L308)</f>
        <v>163.9465148203781</v>
      </c>
      <c r="W308" s="239">
        <f t="shared" si="59"/>
        <v>-3.7875288683602258E-3</v>
      </c>
      <c r="X308" s="239">
        <f t="shared" si="60"/>
        <v>-3.7875288683602258E-3</v>
      </c>
      <c r="Y308" s="239">
        <f t="shared" si="61"/>
        <v>-3.7875288683602258E-3</v>
      </c>
    </row>
    <row r="309" spans="1:25">
      <c r="A309" s="147">
        <v>35858</v>
      </c>
      <c r="B309" s="243">
        <v>-4.8459064940352681E-3</v>
      </c>
      <c r="C309" s="243">
        <v>5.6670382757340043E-3</v>
      </c>
      <c r="D309" s="243">
        <v>-2.2846947728712985E-3</v>
      </c>
      <c r="E309" s="243">
        <v>-2.8918301351233966E-3</v>
      </c>
      <c r="F309" s="243">
        <v>-5.057682317683998E-4</v>
      </c>
      <c r="H309" s="239">
        <f t="shared" si="54"/>
        <v>164.25113487764378</v>
      </c>
      <c r="I309" s="239"/>
      <c r="J309" s="239">
        <f t="shared" si="55"/>
        <v>129.87775019512981</v>
      </c>
      <c r="K309" s="239">
        <f t="shared" si="50"/>
        <v>164.25113487764378</v>
      </c>
      <c r="L309" s="239" t="b">
        <f t="shared" si="51"/>
        <v>0</v>
      </c>
      <c r="M309" s="239">
        <f t="shared" si="56"/>
        <v>5.667038275734E-3</v>
      </c>
      <c r="O309" s="239">
        <f t="shared" si="57"/>
        <v>119.14284007536574</v>
      </c>
      <c r="P309" s="239">
        <f t="shared" si="52"/>
        <v>164.25113487764378</v>
      </c>
      <c r="Q309" s="239">
        <f t="shared" si="53"/>
        <v>0</v>
      </c>
      <c r="R309" s="239">
        <f t="shared" si="58"/>
        <v>5.667038275734E-3</v>
      </c>
      <c r="T309" s="239">
        <f>MAX($H$4:H309)</f>
        <v>164.25113487764378</v>
      </c>
      <c r="U309" s="239">
        <f>MAX($K$4:K309)</f>
        <v>164.25113487764378</v>
      </c>
      <c r="V309" s="239">
        <f>MAX($K$4:L309)</f>
        <v>164.25113487764378</v>
      </c>
      <c r="W309" s="239">
        <f t="shared" si="59"/>
        <v>0</v>
      </c>
      <c r="X309" s="239">
        <f t="shared" si="60"/>
        <v>0</v>
      </c>
      <c r="Y309" s="239">
        <f t="shared" si="61"/>
        <v>0</v>
      </c>
    </row>
    <row r="310" spans="1:25">
      <c r="A310" s="147">
        <v>35859</v>
      </c>
      <c r="B310" s="243">
        <v>-1.0353591253106864E-2</v>
      </c>
      <c r="C310" s="243">
        <v>5.2297347777363612E-3</v>
      </c>
      <c r="D310" s="243">
        <v>-1.9377391827889667E-2</v>
      </c>
      <c r="E310" s="243">
        <v>-1.4592034193679826E-2</v>
      </c>
      <c r="F310" s="243">
        <v>-4.664241321138074E-3</v>
      </c>
      <c r="H310" s="239">
        <f t="shared" si="54"/>
        <v>165.11012474999606</v>
      </c>
      <c r="I310" s="239"/>
      <c r="J310" s="239">
        <f t="shared" si="55"/>
        <v>129.87775019512981</v>
      </c>
      <c r="K310" s="239">
        <f t="shared" si="50"/>
        <v>165.11012474999606</v>
      </c>
      <c r="L310" s="239" t="b">
        <f t="shared" si="51"/>
        <v>0</v>
      </c>
      <c r="M310" s="239">
        <f t="shared" si="56"/>
        <v>5.2297347777363777E-3</v>
      </c>
      <c r="O310" s="239">
        <f t="shared" si="57"/>
        <v>119.14284007536574</v>
      </c>
      <c r="P310" s="239">
        <f t="shared" si="52"/>
        <v>165.11012474999606</v>
      </c>
      <c r="Q310" s="239">
        <f t="shared" si="53"/>
        <v>0</v>
      </c>
      <c r="R310" s="239">
        <f t="shared" si="58"/>
        <v>5.2297347777363777E-3</v>
      </c>
      <c r="T310" s="239">
        <f>MAX($H$4:H310)</f>
        <v>165.11012474999606</v>
      </c>
      <c r="U310" s="239">
        <f>MAX($K$4:K310)</f>
        <v>165.11012474999606</v>
      </c>
      <c r="V310" s="239">
        <f>MAX($K$4:L310)</f>
        <v>165.11012474999606</v>
      </c>
      <c r="W310" s="239">
        <f t="shared" si="59"/>
        <v>0</v>
      </c>
      <c r="X310" s="239">
        <f t="shared" si="60"/>
        <v>0</v>
      </c>
      <c r="Y310" s="239">
        <f t="shared" si="61"/>
        <v>0</v>
      </c>
    </row>
    <row r="311" spans="1:25">
      <c r="A311" s="147">
        <v>35860</v>
      </c>
      <c r="B311" s="243">
        <v>1.9152797676011968E-2</v>
      </c>
      <c r="C311" s="243">
        <v>1.6838166510757535E-3</v>
      </c>
      <c r="D311" s="243">
        <v>8.6984092046547001E-3</v>
      </c>
      <c r="E311" s="243">
        <v>1.0503643509434335E-2</v>
      </c>
      <c r="F311" s="243">
        <v>1.1417081141057217E-2</v>
      </c>
      <c r="H311" s="239">
        <f t="shared" si="54"/>
        <v>165.3881399273113</v>
      </c>
      <c r="I311" s="239"/>
      <c r="J311" s="239">
        <f t="shared" si="55"/>
        <v>129.87775019512981</v>
      </c>
      <c r="K311" s="239">
        <f t="shared" si="50"/>
        <v>165.3881399273113</v>
      </c>
      <c r="L311" s="239" t="b">
        <f t="shared" si="51"/>
        <v>0</v>
      </c>
      <c r="M311" s="239">
        <f t="shared" si="56"/>
        <v>1.6838166510757624E-3</v>
      </c>
      <c r="O311" s="239">
        <f t="shared" si="57"/>
        <v>119.14284007536574</v>
      </c>
      <c r="P311" s="239">
        <f t="shared" si="52"/>
        <v>165.3881399273113</v>
      </c>
      <c r="Q311" s="239">
        <f t="shared" si="53"/>
        <v>0</v>
      </c>
      <c r="R311" s="239">
        <f t="shared" si="58"/>
        <v>1.6838166510757624E-3</v>
      </c>
      <c r="T311" s="239">
        <f>MAX($H$4:H311)</f>
        <v>165.3881399273113</v>
      </c>
      <c r="U311" s="239">
        <f>MAX($K$4:K311)</f>
        <v>165.3881399273113</v>
      </c>
      <c r="V311" s="239">
        <f>MAX($K$4:L311)</f>
        <v>165.3881399273113</v>
      </c>
      <c r="W311" s="239">
        <f t="shared" si="59"/>
        <v>0</v>
      </c>
      <c r="X311" s="239">
        <f t="shared" si="60"/>
        <v>0</v>
      </c>
      <c r="Y311" s="239">
        <f t="shared" si="61"/>
        <v>0</v>
      </c>
    </row>
    <row r="312" spans="1:25">
      <c r="A312" s="147">
        <v>35863</v>
      </c>
      <c r="B312" s="243">
        <v>-2.5114564363710734E-3</v>
      </c>
      <c r="C312" s="243">
        <v>-2.4262784621128519E-3</v>
      </c>
      <c r="D312" s="243">
        <v>-8.3229242431087647E-3</v>
      </c>
      <c r="E312" s="243">
        <v>-2.9554314910179569E-3</v>
      </c>
      <c r="F312" s="243">
        <v>6.7644832969300239E-3</v>
      </c>
      <c r="H312" s="239">
        <f t="shared" si="54"/>
        <v>164.98686224551676</v>
      </c>
      <c r="I312" s="239"/>
      <c r="J312" s="239">
        <f t="shared" si="55"/>
        <v>129.87775019512981</v>
      </c>
      <c r="K312" s="239">
        <f t="shared" si="50"/>
        <v>164.98686224551676</v>
      </c>
      <c r="L312" s="239" t="b">
        <f t="shared" si="51"/>
        <v>0</v>
      </c>
      <c r="M312" s="239">
        <f t="shared" si="56"/>
        <v>-2.4262784621128359E-3</v>
      </c>
      <c r="O312" s="239">
        <f t="shared" si="57"/>
        <v>119.14284007536574</v>
      </c>
      <c r="P312" s="239">
        <f t="shared" si="52"/>
        <v>164.98686224551676</v>
      </c>
      <c r="Q312" s="239">
        <f t="shared" si="53"/>
        <v>0</v>
      </c>
      <c r="R312" s="239">
        <f t="shared" si="58"/>
        <v>-2.4262784621128359E-3</v>
      </c>
      <c r="T312" s="239">
        <f>MAX($H$4:H312)</f>
        <v>165.3881399273113</v>
      </c>
      <c r="U312" s="239">
        <f>MAX($K$4:K312)</f>
        <v>165.3881399273113</v>
      </c>
      <c r="V312" s="239">
        <f>MAX($K$4:L312)</f>
        <v>165.3881399273113</v>
      </c>
      <c r="W312" s="239">
        <f t="shared" si="59"/>
        <v>-2.4262784621128359E-3</v>
      </c>
      <c r="X312" s="239">
        <f t="shared" si="60"/>
        <v>-2.4262784621128359E-3</v>
      </c>
      <c r="Y312" s="239">
        <f t="shared" si="61"/>
        <v>-2.4262784621128359E-3</v>
      </c>
    </row>
    <row r="313" spans="1:25">
      <c r="A313" s="147">
        <v>35864</v>
      </c>
      <c r="B313" s="243">
        <v>1.1148509547741936E-2</v>
      </c>
      <c r="C313" s="243">
        <v>2.15093986720305E-3</v>
      </c>
      <c r="D313" s="243">
        <v>3.5530398180492195E-3</v>
      </c>
      <c r="E313" s="243">
        <v>1.1603597515336572E-2</v>
      </c>
      <c r="F313" s="243">
        <v>6.8042492943591881E-3</v>
      </c>
      <c r="H313" s="239">
        <f t="shared" si="54"/>
        <v>165.34173906508539</v>
      </c>
      <c r="I313" s="239"/>
      <c r="J313" s="239">
        <f t="shared" si="55"/>
        <v>129.87775019512981</v>
      </c>
      <c r="K313" s="239">
        <f t="shared" si="50"/>
        <v>165.34173906508539</v>
      </c>
      <c r="L313" s="239" t="b">
        <f t="shared" si="51"/>
        <v>0</v>
      </c>
      <c r="M313" s="239">
        <f t="shared" si="56"/>
        <v>2.1509398672031168E-3</v>
      </c>
      <c r="O313" s="239">
        <f t="shared" si="57"/>
        <v>119.14284007536574</v>
      </c>
      <c r="P313" s="239">
        <f t="shared" si="52"/>
        <v>165.34173906508539</v>
      </c>
      <c r="Q313" s="239">
        <f t="shared" si="53"/>
        <v>0</v>
      </c>
      <c r="R313" s="239">
        <f t="shared" si="58"/>
        <v>2.1509398672031168E-3</v>
      </c>
      <c r="T313" s="239">
        <f>MAX($H$4:H313)</f>
        <v>165.3881399273113</v>
      </c>
      <c r="U313" s="239">
        <f>MAX($K$4:K313)</f>
        <v>165.3881399273113</v>
      </c>
      <c r="V313" s="239">
        <f>MAX($K$4:L313)</f>
        <v>165.3881399273113</v>
      </c>
      <c r="W313" s="239">
        <f t="shared" si="59"/>
        <v>-2.8055737398281414E-4</v>
      </c>
      <c r="X313" s="239">
        <f t="shared" si="60"/>
        <v>-2.8055737398281414E-4</v>
      </c>
      <c r="Y313" s="239">
        <f t="shared" si="61"/>
        <v>-2.8055737398281414E-4</v>
      </c>
    </row>
    <row r="314" spans="1:25">
      <c r="A314" s="147">
        <v>35865</v>
      </c>
      <c r="B314" s="243">
        <v>5.0475233852518286E-3</v>
      </c>
      <c r="C314" s="243">
        <v>3.0956848030017081E-3</v>
      </c>
      <c r="D314" s="243">
        <v>-1.1970020557294903E-2</v>
      </c>
      <c r="E314" s="243">
        <v>1.0958589511332217E-2</v>
      </c>
      <c r="F314" s="243">
        <v>8.8710740398423304E-3</v>
      </c>
      <c r="H314" s="239">
        <f t="shared" si="54"/>
        <v>165.85358497401106</v>
      </c>
      <c r="I314" s="239"/>
      <c r="J314" s="239">
        <f t="shared" si="55"/>
        <v>129.87775019512981</v>
      </c>
      <c r="K314" s="239">
        <f t="shared" si="50"/>
        <v>165.85358497401106</v>
      </c>
      <c r="L314" s="239" t="b">
        <f t="shared" si="51"/>
        <v>0</v>
      </c>
      <c r="M314" s="239">
        <f t="shared" si="56"/>
        <v>3.0956848030017441E-3</v>
      </c>
      <c r="O314" s="239">
        <f t="shared" si="57"/>
        <v>119.14284007536574</v>
      </c>
      <c r="P314" s="239">
        <f t="shared" si="52"/>
        <v>165.85358497401106</v>
      </c>
      <c r="Q314" s="239">
        <f t="shared" si="53"/>
        <v>0</v>
      </c>
      <c r="R314" s="239">
        <f t="shared" si="58"/>
        <v>3.0956848030017441E-3</v>
      </c>
      <c r="T314" s="239">
        <f>MAX($H$4:H314)</f>
        <v>165.85358497401106</v>
      </c>
      <c r="U314" s="239">
        <f>MAX($K$4:K314)</f>
        <v>165.85358497401106</v>
      </c>
      <c r="V314" s="239">
        <f>MAX($K$4:L314)</f>
        <v>165.85358497401106</v>
      </c>
      <c r="W314" s="239">
        <f t="shared" si="59"/>
        <v>0</v>
      </c>
      <c r="X314" s="239">
        <f t="shared" si="60"/>
        <v>0</v>
      </c>
      <c r="Y314" s="239">
        <f t="shared" si="61"/>
        <v>0</v>
      </c>
    </row>
    <row r="315" spans="1:25">
      <c r="A315" s="147">
        <v>35866</v>
      </c>
      <c r="B315" s="243">
        <v>1.2396707427198006E-3</v>
      </c>
      <c r="C315" s="243">
        <v>-4.8543689320387218E-3</v>
      </c>
      <c r="D315" s="243">
        <v>-1.3088434437328988E-2</v>
      </c>
      <c r="E315" s="243">
        <v>-2.4474436174003467E-3</v>
      </c>
      <c r="F315" s="243">
        <v>4.5031025296042859E-3</v>
      </c>
      <c r="H315" s="239">
        <f t="shared" si="54"/>
        <v>165.04847048384596</v>
      </c>
      <c r="I315" s="239"/>
      <c r="J315" s="239">
        <f t="shared" si="55"/>
        <v>129.87775019512981</v>
      </c>
      <c r="K315" s="239">
        <f t="shared" si="50"/>
        <v>165.04847048384596</v>
      </c>
      <c r="L315" s="239" t="b">
        <f t="shared" si="51"/>
        <v>0</v>
      </c>
      <c r="M315" s="239">
        <f t="shared" si="56"/>
        <v>-4.8543689320387955E-3</v>
      </c>
      <c r="O315" s="239">
        <f t="shared" si="57"/>
        <v>119.14284007536574</v>
      </c>
      <c r="P315" s="239">
        <f t="shared" si="52"/>
        <v>165.04847048384596</v>
      </c>
      <c r="Q315" s="239">
        <f t="shared" si="53"/>
        <v>0</v>
      </c>
      <c r="R315" s="239">
        <f t="shared" si="58"/>
        <v>-4.8543689320387955E-3</v>
      </c>
      <c r="T315" s="239">
        <f>MAX($H$4:H315)</f>
        <v>165.85358497401106</v>
      </c>
      <c r="U315" s="239">
        <f>MAX($K$4:K315)</f>
        <v>165.85358497401106</v>
      </c>
      <c r="V315" s="239">
        <f>MAX($K$4:L315)</f>
        <v>165.85358497401106</v>
      </c>
      <c r="W315" s="239">
        <f t="shared" si="59"/>
        <v>-4.8543689320387955E-3</v>
      </c>
      <c r="X315" s="239">
        <f t="shared" si="60"/>
        <v>-4.8543689320387955E-3</v>
      </c>
      <c r="Y315" s="239">
        <f t="shared" si="61"/>
        <v>-4.8543689320387955E-3</v>
      </c>
    </row>
    <row r="316" spans="1:25">
      <c r="A316" s="147">
        <v>35867</v>
      </c>
      <c r="B316" s="243">
        <v>-1.1350339073132876E-3</v>
      </c>
      <c r="C316" s="243">
        <v>-6.2157899619632584E-3</v>
      </c>
      <c r="D316" s="243">
        <v>1.9842913996125811E-2</v>
      </c>
      <c r="E316" s="243">
        <v>4.1748194158297558E-3</v>
      </c>
      <c r="F316" s="243">
        <v>1.0231122084564115E-2</v>
      </c>
      <c r="H316" s="239">
        <f t="shared" si="54"/>
        <v>164.02256385777508</v>
      </c>
      <c r="I316" s="239"/>
      <c r="J316" s="239">
        <f t="shared" si="55"/>
        <v>129.87775019512981</v>
      </c>
      <c r="K316" s="239">
        <f t="shared" si="50"/>
        <v>164.02256385777508</v>
      </c>
      <c r="L316" s="239" t="b">
        <f t="shared" si="51"/>
        <v>0</v>
      </c>
      <c r="M316" s="239">
        <f t="shared" si="56"/>
        <v>-6.2157899619632523E-3</v>
      </c>
      <c r="O316" s="239">
        <f t="shared" si="57"/>
        <v>119.14284007536574</v>
      </c>
      <c r="P316" s="239">
        <f t="shared" si="52"/>
        <v>164.02256385777508</v>
      </c>
      <c r="Q316" s="239">
        <f t="shared" si="53"/>
        <v>0</v>
      </c>
      <c r="R316" s="239">
        <f t="shared" si="58"/>
        <v>-6.2157899619632523E-3</v>
      </c>
      <c r="T316" s="239">
        <f>MAX($H$4:H316)</f>
        <v>165.85358497401106</v>
      </c>
      <c r="U316" s="239">
        <f>MAX($K$4:K316)</f>
        <v>165.85358497401106</v>
      </c>
      <c r="V316" s="239">
        <f>MAX($K$4:L316)</f>
        <v>165.85358497401106</v>
      </c>
      <c r="W316" s="239">
        <f t="shared" si="59"/>
        <v>-1.1039985156322615E-2</v>
      </c>
      <c r="X316" s="239">
        <f t="shared" si="60"/>
        <v>-1.1039985156322615E-2</v>
      </c>
      <c r="Y316" s="239">
        <f t="shared" si="61"/>
        <v>-1.1039985156322615E-2</v>
      </c>
    </row>
    <row r="317" spans="1:25">
      <c r="A317" s="147">
        <v>35870</v>
      </c>
      <c r="B317" s="243">
        <v>9.2467882185889305E-3</v>
      </c>
      <c r="C317" s="243">
        <v>2.5111607142858094E-3</v>
      </c>
      <c r="D317" s="243">
        <v>-1.0878941896880434E-2</v>
      </c>
      <c r="E317" s="243">
        <v>1.7366764858099959E-3</v>
      </c>
      <c r="F317" s="243">
        <v>4.9376661053217585E-3</v>
      </c>
      <c r="H317" s="239">
        <f t="shared" si="54"/>
        <v>164.43445087639117</v>
      </c>
      <c r="I317" s="239"/>
      <c r="J317" s="239">
        <f t="shared" si="55"/>
        <v>129.87775019512981</v>
      </c>
      <c r="K317" s="239">
        <f t="shared" si="50"/>
        <v>164.43445087639117</v>
      </c>
      <c r="L317" s="239" t="b">
        <f t="shared" si="51"/>
        <v>0</v>
      </c>
      <c r="M317" s="239">
        <f t="shared" si="56"/>
        <v>2.5111607142858372E-3</v>
      </c>
      <c r="O317" s="239">
        <f t="shared" si="57"/>
        <v>119.14284007536574</v>
      </c>
      <c r="P317" s="239">
        <f t="shared" si="52"/>
        <v>164.43445087639117</v>
      </c>
      <c r="Q317" s="239">
        <f t="shared" si="53"/>
        <v>0</v>
      </c>
      <c r="R317" s="239">
        <f t="shared" si="58"/>
        <v>2.5111607142858372E-3</v>
      </c>
      <c r="T317" s="239">
        <f>MAX($H$4:H317)</f>
        <v>165.85358497401106</v>
      </c>
      <c r="U317" s="239">
        <f>MAX($K$4:K317)</f>
        <v>165.85358497401106</v>
      </c>
      <c r="V317" s="239">
        <f>MAX($K$4:L317)</f>
        <v>165.85358497401106</v>
      </c>
      <c r="W317" s="239">
        <f t="shared" si="59"/>
        <v>-8.5565476190476338E-3</v>
      </c>
      <c r="X317" s="239">
        <f t="shared" si="60"/>
        <v>-8.5565476190476338E-3</v>
      </c>
      <c r="Y317" s="239">
        <f t="shared" si="61"/>
        <v>-8.5565476190476338E-3</v>
      </c>
    </row>
    <row r="318" spans="1:25">
      <c r="A318" s="147">
        <v>35871</v>
      </c>
      <c r="B318" s="243">
        <v>1.6644318870393526E-3</v>
      </c>
      <c r="C318" s="243">
        <v>-3.7987584545539077E-3</v>
      </c>
      <c r="D318" s="243">
        <v>-6.3249200114279258E-4</v>
      </c>
      <c r="E318" s="243">
        <v>-3.8454375184220346E-3</v>
      </c>
      <c r="F318" s="243">
        <v>4.6845550790095558E-3</v>
      </c>
      <c r="H318" s="239">
        <f t="shared" si="54"/>
        <v>163.80980411590454</v>
      </c>
      <c r="I318" s="239"/>
      <c r="J318" s="239">
        <f t="shared" si="55"/>
        <v>129.87775019512981</v>
      </c>
      <c r="K318" s="239">
        <f t="shared" si="50"/>
        <v>163.80980411590454</v>
      </c>
      <c r="L318" s="239" t="b">
        <f t="shared" si="51"/>
        <v>0</v>
      </c>
      <c r="M318" s="239">
        <f t="shared" si="56"/>
        <v>-3.798758454553948E-3</v>
      </c>
      <c r="O318" s="239">
        <f t="shared" si="57"/>
        <v>119.14284007536574</v>
      </c>
      <c r="P318" s="239">
        <f t="shared" si="52"/>
        <v>163.80980411590454</v>
      </c>
      <c r="Q318" s="239">
        <f t="shared" si="53"/>
        <v>0</v>
      </c>
      <c r="R318" s="239">
        <f t="shared" si="58"/>
        <v>-3.798758454553948E-3</v>
      </c>
      <c r="T318" s="239">
        <f>MAX($H$4:H318)</f>
        <v>165.85358497401106</v>
      </c>
      <c r="U318" s="239">
        <f>MAX($K$4:K318)</f>
        <v>165.85358497401106</v>
      </c>
      <c r="V318" s="239">
        <f>MAX($K$4:L318)</f>
        <v>165.85358497401106</v>
      </c>
      <c r="W318" s="239">
        <f t="shared" si="59"/>
        <v>-1.2322801815991932E-2</v>
      </c>
      <c r="X318" s="239">
        <f t="shared" si="60"/>
        <v>-1.2322801815991932E-2</v>
      </c>
      <c r="Y318" s="239">
        <f t="shared" si="61"/>
        <v>-1.2322801815991932E-2</v>
      </c>
    </row>
    <row r="319" spans="1:25">
      <c r="A319" s="147">
        <v>35872</v>
      </c>
      <c r="B319" s="243">
        <v>4.943886012773957E-3</v>
      </c>
      <c r="C319" s="243">
        <v>6.5280238739158225E-3</v>
      </c>
      <c r="D319" s="243">
        <v>-9.6529593777535672E-3</v>
      </c>
      <c r="E319" s="243">
        <v>4.1697660452006957E-3</v>
      </c>
      <c r="F319" s="243">
        <v>1.8392617212443785E-3</v>
      </c>
      <c r="H319" s="239">
        <f t="shared" si="54"/>
        <v>164.87915842795465</v>
      </c>
      <c r="I319" s="239"/>
      <c r="J319" s="239">
        <f t="shared" si="55"/>
        <v>129.87775019512981</v>
      </c>
      <c r="K319" s="239">
        <f t="shared" si="50"/>
        <v>164.87915842795465</v>
      </c>
      <c r="L319" s="239" t="b">
        <f t="shared" si="51"/>
        <v>0</v>
      </c>
      <c r="M319" s="239">
        <f t="shared" si="56"/>
        <v>6.5280238739158824E-3</v>
      </c>
      <c r="O319" s="239">
        <f t="shared" si="57"/>
        <v>119.14284007536574</v>
      </c>
      <c r="P319" s="239">
        <f t="shared" si="52"/>
        <v>164.87915842795465</v>
      </c>
      <c r="Q319" s="239">
        <f t="shared" si="53"/>
        <v>0</v>
      </c>
      <c r="R319" s="239">
        <f t="shared" si="58"/>
        <v>6.5280238739158824E-3</v>
      </c>
      <c r="T319" s="239">
        <f>MAX($H$4:H319)</f>
        <v>165.85358497401106</v>
      </c>
      <c r="U319" s="239">
        <f>MAX($K$4:K319)</f>
        <v>165.85358497401106</v>
      </c>
      <c r="V319" s="239">
        <f>MAX($K$4:L319)</f>
        <v>165.85358497401106</v>
      </c>
      <c r="W319" s="239">
        <f t="shared" si="59"/>
        <v>-5.875221486524378E-3</v>
      </c>
      <c r="X319" s="239">
        <f t="shared" si="60"/>
        <v>-5.875221486524378E-3</v>
      </c>
      <c r="Y319" s="239">
        <f t="shared" si="61"/>
        <v>-5.875221486524378E-3</v>
      </c>
    </row>
    <row r="320" spans="1:25">
      <c r="A320" s="147">
        <v>35873</v>
      </c>
      <c r="B320" s="243">
        <v>3.7372144377949557E-3</v>
      </c>
      <c r="C320" s="243">
        <v>4.6650494495237282E-4</v>
      </c>
      <c r="D320" s="243">
        <v>2.256248245390724E-3</v>
      </c>
      <c r="E320" s="243">
        <v>7.6561611416869901E-3</v>
      </c>
      <c r="F320" s="243">
        <v>4.3403539875686015E-3</v>
      </c>
      <c r="H320" s="239">
        <f t="shared" si="54"/>
        <v>164.95607537068088</v>
      </c>
      <c r="I320" s="239"/>
      <c r="J320" s="239">
        <f t="shared" si="55"/>
        <v>129.87775019512981</v>
      </c>
      <c r="K320" s="239">
        <f t="shared" si="50"/>
        <v>164.95607537068088</v>
      </c>
      <c r="L320" s="239" t="b">
        <f t="shared" si="51"/>
        <v>0</v>
      </c>
      <c r="M320" s="239">
        <f t="shared" si="56"/>
        <v>4.665049449523841E-4</v>
      </c>
      <c r="O320" s="239">
        <f t="shared" si="57"/>
        <v>119.14284007536574</v>
      </c>
      <c r="P320" s="239">
        <f t="shared" si="52"/>
        <v>164.95607537068088</v>
      </c>
      <c r="Q320" s="239">
        <f t="shared" si="53"/>
        <v>0</v>
      </c>
      <c r="R320" s="239">
        <f t="shared" si="58"/>
        <v>4.665049449523841E-4</v>
      </c>
      <c r="T320" s="239">
        <f>MAX($H$4:H320)</f>
        <v>165.85358497401106</v>
      </c>
      <c r="U320" s="239">
        <f>MAX($K$4:K320)</f>
        <v>165.85358497401106</v>
      </c>
      <c r="V320" s="239">
        <f>MAX($K$4:L320)</f>
        <v>165.85358497401106</v>
      </c>
      <c r="W320" s="239">
        <f t="shared" si="59"/>
        <v>-5.411457361448148E-3</v>
      </c>
      <c r="X320" s="239">
        <f t="shared" si="60"/>
        <v>-5.411457361448148E-3</v>
      </c>
      <c r="Y320" s="239">
        <f t="shared" si="61"/>
        <v>-5.411457361448148E-3</v>
      </c>
    </row>
    <row r="321" spans="1:25">
      <c r="A321" s="147">
        <v>35874</v>
      </c>
      <c r="B321" s="243">
        <v>7.2414662625512882E-3</v>
      </c>
      <c r="C321" s="243">
        <v>3.5580524344569486E-3</v>
      </c>
      <c r="D321" s="243">
        <v>8.6953138933476559E-3</v>
      </c>
      <c r="E321" s="243">
        <v>1.1818270974092826E-2</v>
      </c>
      <c r="F321" s="243">
        <v>7.9547114514029182E-3</v>
      </c>
      <c r="H321" s="239">
        <f t="shared" si="54"/>
        <v>165.542997736232</v>
      </c>
      <c r="I321" s="239"/>
      <c r="J321" s="239">
        <f t="shared" si="55"/>
        <v>129.87775019512981</v>
      </c>
      <c r="K321" s="239">
        <f t="shared" si="50"/>
        <v>165.542997736232</v>
      </c>
      <c r="L321" s="239" t="b">
        <f t="shared" si="51"/>
        <v>0</v>
      </c>
      <c r="M321" s="239">
        <f t="shared" si="56"/>
        <v>3.5580524344569655E-3</v>
      </c>
      <c r="O321" s="239">
        <f t="shared" si="57"/>
        <v>119.14284007536574</v>
      </c>
      <c r="P321" s="239">
        <f t="shared" si="52"/>
        <v>165.542997736232</v>
      </c>
      <c r="Q321" s="239">
        <f t="shared" si="53"/>
        <v>0</v>
      </c>
      <c r="R321" s="239">
        <f t="shared" si="58"/>
        <v>3.5580524344569655E-3</v>
      </c>
      <c r="T321" s="239">
        <f>MAX($H$4:H321)</f>
        <v>165.85358497401106</v>
      </c>
      <c r="U321" s="239">
        <f>MAX($K$4:K321)</f>
        <v>165.85358497401106</v>
      </c>
      <c r="V321" s="239">
        <f>MAX($K$4:L321)</f>
        <v>165.85358497401106</v>
      </c>
      <c r="W321" s="239">
        <f t="shared" si="59"/>
        <v>-1.8726591760300437E-3</v>
      </c>
      <c r="X321" s="239">
        <f t="shared" si="60"/>
        <v>-1.8726591760300437E-3</v>
      </c>
      <c r="Y321" s="239">
        <f t="shared" si="61"/>
        <v>-1.8726591760300437E-3</v>
      </c>
    </row>
    <row r="322" spans="1:25">
      <c r="A322" s="147">
        <v>35877</v>
      </c>
      <c r="B322" s="243">
        <v>-3.681857292456292E-3</v>
      </c>
      <c r="C322" s="243">
        <v>-2.8011204481791507E-3</v>
      </c>
      <c r="D322" s="243">
        <v>-1.3838059208050035E-3</v>
      </c>
      <c r="E322" s="243">
        <v>1.1335857192090515E-2</v>
      </c>
      <c r="F322" s="243">
        <v>4.1560705851835245E-3</v>
      </c>
      <c r="H322" s="239">
        <f t="shared" si="54"/>
        <v>165.07929186022017</v>
      </c>
      <c r="I322" s="239"/>
      <c r="J322" s="239">
        <f t="shared" si="55"/>
        <v>129.87775019512981</v>
      </c>
      <c r="K322" s="239">
        <f t="shared" si="50"/>
        <v>165.07929186022017</v>
      </c>
      <c r="L322" s="239" t="b">
        <f t="shared" si="51"/>
        <v>0</v>
      </c>
      <c r="M322" s="239">
        <f t="shared" si="56"/>
        <v>-2.8011204481791208E-3</v>
      </c>
      <c r="O322" s="239">
        <f t="shared" si="57"/>
        <v>119.14284007536574</v>
      </c>
      <c r="P322" s="239">
        <f t="shared" si="52"/>
        <v>165.07929186022017</v>
      </c>
      <c r="Q322" s="239">
        <f t="shared" si="53"/>
        <v>0</v>
      </c>
      <c r="R322" s="239">
        <f t="shared" si="58"/>
        <v>-2.8011204481791208E-3</v>
      </c>
      <c r="T322" s="239">
        <f>MAX($H$4:H322)</f>
        <v>165.85358497401106</v>
      </c>
      <c r="U322" s="239">
        <f>MAX($K$4:K322)</f>
        <v>165.85358497401106</v>
      </c>
      <c r="V322" s="239">
        <f>MAX($K$4:L322)</f>
        <v>165.85358497401106</v>
      </c>
      <c r="W322" s="239">
        <f t="shared" si="59"/>
        <v>-4.6685340802987167E-3</v>
      </c>
      <c r="X322" s="239">
        <f t="shared" si="60"/>
        <v>-4.6685340802987167E-3</v>
      </c>
      <c r="Y322" s="239">
        <f t="shared" si="61"/>
        <v>-4.6685340802987167E-3</v>
      </c>
    </row>
    <row r="323" spans="1:25">
      <c r="A323" s="147">
        <v>35878</v>
      </c>
      <c r="B323" s="243">
        <v>9.4836839486116542E-3</v>
      </c>
      <c r="C323" s="243">
        <v>6.5402223675592452E-4</v>
      </c>
      <c r="D323" s="243">
        <v>-7.6305172731877535E-3</v>
      </c>
      <c r="E323" s="243">
        <v>-5.4156644418058564E-3</v>
      </c>
      <c r="F323" s="243">
        <v>4.1943834468896046E-3</v>
      </c>
      <c r="H323" s="239">
        <f t="shared" si="54"/>
        <v>165.18725738792466</v>
      </c>
      <c r="I323" s="239"/>
      <c r="J323" s="239">
        <f t="shared" si="55"/>
        <v>129.87775019512981</v>
      </c>
      <c r="K323" s="239">
        <f t="shared" si="50"/>
        <v>165.18725738792466</v>
      </c>
      <c r="L323" s="239" t="b">
        <f t="shared" si="51"/>
        <v>0</v>
      </c>
      <c r="M323" s="239">
        <f t="shared" si="56"/>
        <v>6.5402223675585329E-4</v>
      </c>
      <c r="O323" s="239">
        <f t="shared" si="57"/>
        <v>119.14284007536574</v>
      </c>
      <c r="P323" s="239">
        <f t="shared" si="52"/>
        <v>165.18725738792466</v>
      </c>
      <c r="Q323" s="239">
        <f t="shared" si="53"/>
        <v>0</v>
      </c>
      <c r="R323" s="239">
        <f t="shared" si="58"/>
        <v>6.5402223675585329E-4</v>
      </c>
      <c r="T323" s="239">
        <f>MAX($H$4:H323)</f>
        <v>165.85358497401106</v>
      </c>
      <c r="U323" s="239">
        <f>MAX($K$4:K323)</f>
        <v>165.85358497401106</v>
      </c>
      <c r="V323" s="239">
        <f>MAX($K$4:L323)</f>
        <v>165.85358497401106</v>
      </c>
      <c r="W323" s="239">
        <f t="shared" si="59"/>
        <v>-4.0175651686444307E-3</v>
      </c>
      <c r="X323" s="239">
        <f t="shared" si="60"/>
        <v>-4.0175651686444307E-3</v>
      </c>
      <c r="Y323" s="239">
        <f t="shared" si="61"/>
        <v>-4.0175651686444307E-3</v>
      </c>
    </row>
    <row r="324" spans="1:25">
      <c r="A324" s="147">
        <v>35879</v>
      </c>
      <c r="B324" s="243">
        <v>-3.1991737678361831E-3</v>
      </c>
      <c r="C324" s="243">
        <v>-1.3995148348573405E-3</v>
      </c>
      <c r="D324" s="243">
        <v>6.6988552296900483E-3</v>
      </c>
      <c r="E324" s="243">
        <v>1.6704937689038246E-3</v>
      </c>
      <c r="F324" s="243">
        <v>5.7631271537363915E-3</v>
      </c>
      <c r="H324" s="239">
        <f t="shared" si="54"/>
        <v>164.95607537068085</v>
      </c>
      <c r="I324" s="239"/>
      <c r="J324" s="239">
        <f t="shared" si="55"/>
        <v>129.87775019512981</v>
      </c>
      <c r="K324" s="239">
        <f t="shared" si="50"/>
        <v>164.95607537068085</v>
      </c>
      <c r="L324" s="239" t="b">
        <f t="shared" si="51"/>
        <v>0</v>
      </c>
      <c r="M324" s="239">
        <f t="shared" si="56"/>
        <v>-1.3995148348574132E-3</v>
      </c>
      <c r="O324" s="239">
        <f t="shared" si="57"/>
        <v>119.14284007536574</v>
      </c>
      <c r="P324" s="239">
        <f t="shared" si="52"/>
        <v>164.95607537068085</v>
      </c>
      <c r="Q324" s="239">
        <f t="shared" si="53"/>
        <v>0</v>
      </c>
      <c r="R324" s="239">
        <f t="shared" si="58"/>
        <v>-1.3995148348574132E-3</v>
      </c>
      <c r="T324" s="239">
        <f>MAX($H$4:H324)</f>
        <v>165.85358497401106</v>
      </c>
      <c r="U324" s="239">
        <f>MAX($K$4:K324)</f>
        <v>165.85358497401106</v>
      </c>
      <c r="V324" s="239">
        <f>MAX($K$4:L324)</f>
        <v>165.85358497401106</v>
      </c>
      <c r="W324" s="239">
        <f t="shared" si="59"/>
        <v>-5.4114573614483198E-3</v>
      </c>
      <c r="X324" s="239">
        <f t="shared" si="60"/>
        <v>-5.4114573614483198E-3</v>
      </c>
      <c r="Y324" s="239">
        <f t="shared" si="61"/>
        <v>-5.4114573614483198E-3</v>
      </c>
    </row>
    <row r="325" spans="1:25">
      <c r="A325" s="147">
        <v>35880</v>
      </c>
      <c r="B325" s="243">
        <v>-6.0631651407472287E-4</v>
      </c>
      <c r="C325" s="243">
        <v>-1.9554893379272187E-3</v>
      </c>
      <c r="D325" s="243">
        <v>1.3275522359151637E-2</v>
      </c>
      <c r="E325" s="243">
        <v>-3.8038649865823615E-4</v>
      </c>
      <c r="F325" s="243">
        <v>-1.7787090340007916E-3</v>
      </c>
      <c r="H325" s="239">
        <f t="shared" si="54"/>
        <v>164.63350552406717</v>
      </c>
      <c r="I325" s="239"/>
      <c r="J325" s="239">
        <f t="shared" si="55"/>
        <v>129.87775019512981</v>
      </c>
      <c r="K325" s="239">
        <f t="shared" ref="K325:K388" si="62">MAX(H325:J325)</f>
        <v>164.63350552406717</v>
      </c>
      <c r="L325" s="239" t="b">
        <f t="shared" ref="L325:L388" si="63">J325=K325</f>
        <v>0</v>
      </c>
      <c r="M325" s="239">
        <f t="shared" si="56"/>
        <v>-1.9554893379271567E-3</v>
      </c>
      <c r="O325" s="239">
        <f t="shared" si="57"/>
        <v>119.14284007536574</v>
      </c>
      <c r="P325" s="239">
        <f t="shared" ref="P325:P388" si="64">MAX(H325,O325)</f>
        <v>164.63350552406717</v>
      </c>
      <c r="Q325" s="239">
        <f t="shared" ref="Q325:Q388" si="65">P325-H325</f>
        <v>0</v>
      </c>
      <c r="R325" s="239">
        <f t="shared" si="58"/>
        <v>-1.9554893379271567E-3</v>
      </c>
      <c r="T325" s="239">
        <f>MAX($H$4:H325)</f>
        <v>165.85358497401106</v>
      </c>
      <c r="U325" s="239">
        <f>MAX($K$4:K325)</f>
        <v>165.85358497401106</v>
      </c>
      <c r="V325" s="239">
        <f>MAX($K$4:L325)</f>
        <v>165.85358497401106</v>
      </c>
      <c r="W325" s="239">
        <f t="shared" si="59"/>
        <v>-7.3563646522025166E-3</v>
      </c>
      <c r="X325" s="239">
        <f t="shared" si="60"/>
        <v>-7.3563646522025166E-3</v>
      </c>
      <c r="Y325" s="239">
        <f t="shared" si="61"/>
        <v>-7.3563646522025166E-3</v>
      </c>
    </row>
    <row r="326" spans="1:25">
      <c r="A326" s="147">
        <v>35881</v>
      </c>
      <c r="B326" s="243">
        <v>-4.6404474286037001E-3</v>
      </c>
      <c r="C326" s="243">
        <v>2.8013820151275848E-3</v>
      </c>
      <c r="D326" s="243">
        <v>-6.5465684114873746E-3</v>
      </c>
      <c r="E326" s="243">
        <v>8.824144368860809E-3</v>
      </c>
      <c r="F326" s="243">
        <v>4.6561023716951144E-3</v>
      </c>
      <c r="H326" s="239">
        <f t="shared" ref="H326:H389" si="66">(1+C326)*H325</f>
        <v>165.0947068655297</v>
      </c>
      <c r="I326" s="239"/>
      <c r="J326" s="239">
        <f t="shared" ref="J326:J389" si="67">IF(NOT(YEAR(A326)=YEAR(A325)),$J$1*H326,J325)</f>
        <v>129.87775019512981</v>
      </c>
      <c r="K326" s="239">
        <f t="shared" si="62"/>
        <v>165.0947068655297</v>
      </c>
      <c r="L326" s="239" t="b">
        <f t="shared" si="63"/>
        <v>0</v>
      </c>
      <c r="M326" s="239">
        <f t="shared" ref="M326:M389" si="68">(K326-K325)/K325</f>
        <v>2.8013820151275666E-3</v>
      </c>
      <c r="O326" s="239">
        <f t="shared" ref="O326:O389" si="69">IF(AND(MONTH(A326)=$O$2,MONTH(A325)=$O$2-1),$O$1*H326,O325)</f>
        <v>119.14284007536574</v>
      </c>
      <c r="P326" s="239">
        <f t="shared" si="64"/>
        <v>165.0947068655297</v>
      </c>
      <c r="Q326" s="239">
        <f t="shared" si="65"/>
        <v>0</v>
      </c>
      <c r="R326" s="239">
        <f t="shared" ref="R326:R389" si="70">(P326-P325)/P325</f>
        <v>2.8013820151275666E-3</v>
      </c>
      <c r="T326" s="239">
        <f>MAX($H$4:H326)</f>
        <v>165.85358497401106</v>
      </c>
      <c r="U326" s="239">
        <f>MAX($K$4:K326)</f>
        <v>165.85358497401106</v>
      </c>
      <c r="V326" s="239">
        <f>MAX($K$4:L326)</f>
        <v>165.85358497401106</v>
      </c>
      <c r="W326" s="239">
        <f t="shared" ref="W326:W389" si="71">(H326-T326)/T326</f>
        <v>-4.5755906247083502E-3</v>
      </c>
      <c r="X326" s="239">
        <f t="shared" ref="X326:X389" si="72">(K326-U326)/U326</f>
        <v>-4.5755906247083502E-3</v>
      </c>
      <c r="Y326" s="239">
        <f t="shared" ref="Y326:Y389" si="73">(P326-V326)/V326</f>
        <v>-4.5755906247083502E-3</v>
      </c>
    </row>
    <row r="327" spans="1:25">
      <c r="A327" s="147">
        <v>35884</v>
      </c>
      <c r="B327" s="243">
        <v>-1.8998784987348527E-3</v>
      </c>
      <c r="C327" s="243">
        <v>8.8553933113517669E-3</v>
      </c>
      <c r="D327" s="243">
        <v>-1.6775371797475902E-2</v>
      </c>
      <c r="E327" s="243">
        <v>2.4463745170377749E-4</v>
      </c>
      <c r="F327" s="243">
        <v>2.929140933740193E-3</v>
      </c>
      <c r="H327" s="239">
        <f t="shared" si="66"/>
        <v>166.55668542844629</v>
      </c>
      <c r="I327" s="239"/>
      <c r="J327" s="239">
        <f t="shared" si="67"/>
        <v>129.87775019512981</v>
      </c>
      <c r="K327" s="239">
        <f t="shared" si="62"/>
        <v>166.55668542844629</v>
      </c>
      <c r="L327" s="239" t="b">
        <f t="shared" si="63"/>
        <v>0</v>
      </c>
      <c r="M327" s="239">
        <f t="shared" si="68"/>
        <v>8.85539331135172E-3</v>
      </c>
      <c r="O327" s="239">
        <f t="shared" si="69"/>
        <v>119.14284007536574</v>
      </c>
      <c r="P327" s="239">
        <f t="shared" si="64"/>
        <v>166.55668542844629</v>
      </c>
      <c r="Q327" s="239">
        <f t="shared" si="65"/>
        <v>0</v>
      </c>
      <c r="R327" s="239">
        <f t="shared" si="70"/>
        <v>8.85539331135172E-3</v>
      </c>
      <c r="T327" s="239">
        <f>MAX($H$4:H327)</f>
        <v>166.55668542844629</v>
      </c>
      <c r="U327" s="239">
        <f>MAX($K$4:K327)</f>
        <v>166.55668542844629</v>
      </c>
      <c r="V327" s="239">
        <f>MAX($K$4:L327)</f>
        <v>166.55668542844629</v>
      </c>
      <c r="W327" s="239">
        <f t="shared" si="71"/>
        <v>0</v>
      </c>
      <c r="X327" s="239">
        <f t="shared" si="72"/>
        <v>0</v>
      </c>
      <c r="Y327" s="239">
        <f t="shared" si="73"/>
        <v>0</v>
      </c>
    </row>
    <row r="328" spans="1:25">
      <c r="A328" s="147">
        <v>35885</v>
      </c>
      <c r="B328" s="243">
        <v>7.6720538714523112E-3</v>
      </c>
      <c r="C328" s="243">
        <v>7.3846782824203983E-2</v>
      </c>
      <c r="D328" s="243">
        <v>3.9071600883215929E-3</v>
      </c>
      <c r="E328" s="243">
        <v>7.3401106452974929E-4</v>
      </c>
      <c r="F328" s="243">
        <v>2.3150067593662449E-3</v>
      </c>
      <c r="H328" s="239">
        <f t="shared" si="66"/>
        <v>178.85636080520001</v>
      </c>
      <c r="I328" s="239"/>
      <c r="J328" s="239">
        <f t="shared" si="67"/>
        <v>129.87775019512981</v>
      </c>
      <c r="K328" s="239">
        <f t="shared" si="62"/>
        <v>178.85636080520001</v>
      </c>
      <c r="L328" s="239" t="b">
        <f t="shared" si="63"/>
        <v>0</v>
      </c>
      <c r="M328" s="239">
        <f t="shared" si="68"/>
        <v>7.3846782824203941E-2</v>
      </c>
      <c r="O328" s="239">
        <f t="shared" si="69"/>
        <v>119.14284007536574</v>
      </c>
      <c r="P328" s="239">
        <f t="shared" si="64"/>
        <v>178.85636080520001</v>
      </c>
      <c r="Q328" s="239">
        <f t="shared" si="65"/>
        <v>0</v>
      </c>
      <c r="R328" s="239">
        <f t="shared" si="70"/>
        <v>7.3846782824203941E-2</v>
      </c>
      <c r="T328" s="239">
        <f>MAX($H$4:H328)</f>
        <v>178.85636080520001</v>
      </c>
      <c r="U328" s="239">
        <f>MAX($K$4:K328)</f>
        <v>178.85636080520001</v>
      </c>
      <c r="V328" s="239">
        <f>MAX($K$4:L328)</f>
        <v>178.85636080520001</v>
      </c>
      <c r="W328" s="239">
        <f t="shared" si="71"/>
        <v>0</v>
      </c>
      <c r="X328" s="239">
        <f t="shared" si="72"/>
        <v>0</v>
      </c>
      <c r="Y328" s="239">
        <f t="shared" si="73"/>
        <v>0</v>
      </c>
    </row>
    <row r="329" spans="1:25">
      <c r="A329" s="147">
        <v>35886</v>
      </c>
      <c r="B329" s="243">
        <v>5.8523164551125273E-3</v>
      </c>
      <c r="C329" s="243">
        <v>9.4446543256410109E-5</v>
      </c>
      <c r="D329" s="243">
        <v>-1.2680922381012594E-2</v>
      </c>
      <c r="E329" s="243">
        <v>-4.1488788227930229E-3</v>
      </c>
      <c r="F329" s="243">
        <v>6.1329799874350055E-3</v>
      </c>
      <c r="H329" s="239">
        <f t="shared" si="66"/>
        <v>178.87325317021748</v>
      </c>
      <c r="I329" s="239"/>
      <c r="J329" s="239">
        <f t="shared" si="67"/>
        <v>129.87775019512981</v>
      </c>
      <c r="K329" s="239">
        <f t="shared" si="62"/>
        <v>178.87325317021748</v>
      </c>
      <c r="L329" s="239" t="b">
        <f t="shared" si="63"/>
        <v>0</v>
      </c>
      <c r="M329" s="239">
        <f t="shared" si="68"/>
        <v>9.4446543256391271E-5</v>
      </c>
      <c r="O329" s="239">
        <f t="shared" si="69"/>
        <v>119.14284007536574</v>
      </c>
      <c r="P329" s="239">
        <f t="shared" si="64"/>
        <v>178.87325317021748</v>
      </c>
      <c r="Q329" s="239">
        <f t="shared" si="65"/>
        <v>0</v>
      </c>
      <c r="R329" s="239">
        <f t="shared" si="70"/>
        <v>9.4446543256391271E-5</v>
      </c>
      <c r="T329" s="239">
        <f>MAX($H$4:H329)</f>
        <v>178.87325317021748</v>
      </c>
      <c r="U329" s="239">
        <f>MAX($K$4:K329)</f>
        <v>178.87325317021748</v>
      </c>
      <c r="V329" s="239">
        <f>MAX($K$4:L329)</f>
        <v>178.87325317021748</v>
      </c>
      <c r="W329" s="239">
        <f t="shared" si="71"/>
        <v>0</v>
      </c>
      <c r="X329" s="239">
        <f t="shared" si="72"/>
        <v>0</v>
      </c>
      <c r="Y329" s="239">
        <f t="shared" si="73"/>
        <v>0</v>
      </c>
    </row>
    <row r="330" spans="1:25">
      <c r="A330" s="147">
        <v>35887</v>
      </c>
      <c r="B330" s="243">
        <v>9.875758576113558E-3</v>
      </c>
      <c r="C330" s="243">
        <v>-1.8885741265339817E-4</v>
      </c>
      <c r="D330" s="243">
        <v>-2.6062876239376753E-2</v>
      </c>
      <c r="E330" s="243">
        <v>-3.5279323297403575E-3</v>
      </c>
      <c r="F330" s="243">
        <v>2.9346019859619599E-3</v>
      </c>
      <c r="H330" s="239">
        <f t="shared" si="66"/>
        <v>178.83947163043086</v>
      </c>
      <c r="I330" s="239"/>
      <c r="J330" s="239">
        <f t="shared" si="67"/>
        <v>129.87775019512981</v>
      </c>
      <c r="K330" s="239">
        <f t="shared" si="62"/>
        <v>178.83947163043086</v>
      </c>
      <c r="L330" s="239" t="b">
        <f t="shared" si="63"/>
        <v>0</v>
      </c>
      <c r="M330" s="239">
        <f t="shared" si="68"/>
        <v>-1.8885741265335933E-4</v>
      </c>
      <c r="O330" s="239">
        <f t="shared" si="69"/>
        <v>119.14284007536574</v>
      </c>
      <c r="P330" s="239">
        <f t="shared" si="64"/>
        <v>178.83947163043086</v>
      </c>
      <c r="Q330" s="239">
        <f t="shared" si="65"/>
        <v>0</v>
      </c>
      <c r="R330" s="239">
        <f t="shared" si="70"/>
        <v>-1.8885741265335933E-4</v>
      </c>
      <c r="T330" s="239">
        <f>MAX($H$4:H330)</f>
        <v>178.87325317021748</v>
      </c>
      <c r="U330" s="239">
        <f>MAX($K$4:K330)</f>
        <v>178.87325317021748</v>
      </c>
      <c r="V330" s="239">
        <f>MAX($K$4:L330)</f>
        <v>178.87325317021748</v>
      </c>
      <c r="W330" s="239">
        <f t="shared" si="71"/>
        <v>-1.8885741265335933E-4</v>
      </c>
      <c r="X330" s="239">
        <f t="shared" si="72"/>
        <v>-1.8885741265335933E-4</v>
      </c>
      <c r="Y330" s="239">
        <f t="shared" si="73"/>
        <v>-1.8885741265335933E-4</v>
      </c>
    </row>
    <row r="331" spans="1:25">
      <c r="A331" s="147">
        <v>35888</v>
      </c>
      <c r="B331" s="243">
        <v>2.3436518022990072E-3</v>
      </c>
      <c r="C331" s="243">
        <v>-5.6625141562871573E-4</v>
      </c>
      <c r="D331" s="243">
        <v>-1.2839999205261354E-2</v>
      </c>
      <c r="E331" s="243">
        <v>-8.5345598659339883E-3</v>
      </c>
      <c r="F331" s="243">
        <v>7.2933239043959652E-4</v>
      </c>
      <c r="H331" s="239">
        <f t="shared" si="66"/>
        <v>178.73820352644984</v>
      </c>
      <c r="I331" s="239"/>
      <c r="J331" s="239">
        <f t="shared" si="67"/>
        <v>129.87775019512981</v>
      </c>
      <c r="K331" s="239">
        <f t="shared" si="62"/>
        <v>178.73820352644984</v>
      </c>
      <c r="L331" s="239" t="b">
        <f t="shared" si="63"/>
        <v>0</v>
      </c>
      <c r="M331" s="239">
        <f t="shared" si="68"/>
        <v>-5.6625141562874066E-4</v>
      </c>
      <c r="O331" s="239">
        <f t="shared" si="69"/>
        <v>119.14284007536574</v>
      </c>
      <c r="P331" s="239">
        <f t="shared" si="64"/>
        <v>178.73820352644984</v>
      </c>
      <c r="Q331" s="239">
        <f t="shared" si="65"/>
        <v>0</v>
      </c>
      <c r="R331" s="239">
        <f t="shared" si="70"/>
        <v>-5.6625141562874066E-4</v>
      </c>
      <c r="T331" s="239">
        <f>MAX($H$4:H331)</f>
        <v>178.87325317021748</v>
      </c>
      <c r="U331" s="239">
        <f>MAX($K$4:K331)</f>
        <v>178.87325317021748</v>
      </c>
      <c r="V331" s="239">
        <f>MAX($K$4:L331)</f>
        <v>178.87325317021748</v>
      </c>
      <c r="W331" s="239">
        <f t="shared" si="71"/>
        <v>-7.5500188750483302E-4</v>
      </c>
      <c r="X331" s="239">
        <f t="shared" si="72"/>
        <v>-7.5500188750483302E-4</v>
      </c>
      <c r="Y331" s="239">
        <f t="shared" si="73"/>
        <v>-7.5500188750483302E-4</v>
      </c>
    </row>
    <row r="332" spans="1:25">
      <c r="A332" s="147">
        <v>35891</v>
      </c>
      <c r="B332" s="243">
        <v>-1.5309148130376871E-3</v>
      </c>
      <c r="C332" s="243">
        <v>-2.5416548997457822E-3</v>
      </c>
      <c r="D332" s="243">
        <v>9.6070384686408605E-3</v>
      </c>
      <c r="E332" s="243">
        <v>7.0084040337039522E-3</v>
      </c>
      <c r="F332" s="243">
        <v>2.0433474000713936E-3</v>
      </c>
      <c r="H332" s="239">
        <f t="shared" si="66"/>
        <v>178.28391269568507</v>
      </c>
      <c r="I332" s="239"/>
      <c r="J332" s="239">
        <f t="shared" si="67"/>
        <v>129.87775019512981</v>
      </c>
      <c r="K332" s="239">
        <f t="shared" si="62"/>
        <v>178.28391269568507</v>
      </c>
      <c r="L332" s="239" t="b">
        <f t="shared" si="63"/>
        <v>0</v>
      </c>
      <c r="M332" s="239">
        <f t="shared" si="68"/>
        <v>-2.5416548997457939E-3</v>
      </c>
      <c r="O332" s="239">
        <f t="shared" si="69"/>
        <v>119.14284007536574</v>
      </c>
      <c r="P332" s="239">
        <f t="shared" si="64"/>
        <v>178.28391269568507</v>
      </c>
      <c r="Q332" s="239">
        <f t="shared" si="65"/>
        <v>0</v>
      </c>
      <c r="R332" s="239">
        <f t="shared" si="70"/>
        <v>-2.5416548997457939E-3</v>
      </c>
      <c r="T332" s="239">
        <f>MAX($H$4:H332)</f>
        <v>178.87325317021748</v>
      </c>
      <c r="U332" s="239">
        <f>MAX($K$4:K332)</f>
        <v>178.87325317021748</v>
      </c>
      <c r="V332" s="239">
        <f>MAX($K$4:L332)</f>
        <v>178.87325317021748</v>
      </c>
      <c r="W332" s="239">
        <f t="shared" si="71"/>
        <v>-3.294737833003933E-3</v>
      </c>
      <c r="X332" s="239">
        <f t="shared" si="72"/>
        <v>-3.294737833003933E-3</v>
      </c>
      <c r="Y332" s="239">
        <f t="shared" si="73"/>
        <v>-3.294737833003933E-3</v>
      </c>
    </row>
    <row r="333" spans="1:25">
      <c r="A333" s="147">
        <v>35892</v>
      </c>
      <c r="B333" s="243">
        <v>-9.7490351699628386E-3</v>
      </c>
      <c r="C333" s="243">
        <v>-2.1604358444485827E-3</v>
      </c>
      <c r="D333" s="243">
        <v>8.5959194472757794E-3</v>
      </c>
      <c r="E333" s="243">
        <v>-3.4958619075113884E-3</v>
      </c>
      <c r="F333" s="243">
        <v>-4.4373104423318654E-3</v>
      </c>
      <c r="H333" s="239">
        <f t="shared" si="66"/>
        <v>177.89874174020878</v>
      </c>
      <c r="I333" s="239"/>
      <c r="J333" s="239">
        <f t="shared" si="67"/>
        <v>129.87775019512981</v>
      </c>
      <c r="K333" s="239">
        <f t="shared" si="62"/>
        <v>177.89874174020878</v>
      </c>
      <c r="L333" s="239" t="b">
        <f t="shared" si="63"/>
        <v>0</v>
      </c>
      <c r="M333" s="239">
        <f t="shared" si="68"/>
        <v>-2.1604358444485706E-3</v>
      </c>
      <c r="O333" s="239">
        <f t="shared" si="69"/>
        <v>119.14284007536574</v>
      </c>
      <c r="P333" s="239">
        <f t="shared" si="64"/>
        <v>177.89874174020878</v>
      </c>
      <c r="Q333" s="239">
        <f t="shared" si="65"/>
        <v>0</v>
      </c>
      <c r="R333" s="239">
        <f t="shared" si="70"/>
        <v>-2.1604358444485706E-3</v>
      </c>
      <c r="T333" s="239">
        <f>MAX($H$4:H333)</f>
        <v>178.87325317021748</v>
      </c>
      <c r="U333" s="239">
        <f>MAX($K$4:K333)</f>
        <v>178.87325317021748</v>
      </c>
      <c r="V333" s="239">
        <f>MAX($K$4:L333)</f>
        <v>178.87325317021748</v>
      </c>
      <c r="W333" s="239">
        <f t="shared" si="71"/>
        <v>-5.4480556077400209E-3</v>
      </c>
      <c r="X333" s="239">
        <f t="shared" si="72"/>
        <v>-5.4480556077400209E-3</v>
      </c>
      <c r="Y333" s="239">
        <f t="shared" si="73"/>
        <v>-5.4480556077400209E-3</v>
      </c>
    </row>
    <row r="334" spans="1:25">
      <c r="A334" s="147">
        <v>35893</v>
      </c>
      <c r="B334" s="243">
        <v>-6.5976922609448652E-3</v>
      </c>
      <c r="C334" s="243">
        <v>-7.8285181733457332E-3</v>
      </c>
      <c r="D334" s="243">
        <v>1.6286760898829966E-2</v>
      </c>
      <c r="E334" s="243">
        <v>-6.1779556342625996E-3</v>
      </c>
      <c r="F334" s="243">
        <v>-1.0647858393901366E-2</v>
      </c>
      <c r="H334" s="239">
        <f t="shared" si="66"/>
        <v>176.50605820748021</v>
      </c>
      <c r="I334" s="239"/>
      <c r="J334" s="239">
        <f t="shared" si="67"/>
        <v>129.87775019512981</v>
      </c>
      <c r="K334" s="239">
        <f t="shared" si="62"/>
        <v>176.50605820748021</v>
      </c>
      <c r="L334" s="239" t="b">
        <f t="shared" si="63"/>
        <v>0</v>
      </c>
      <c r="M334" s="239">
        <f t="shared" si="68"/>
        <v>-7.8285181733457627E-3</v>
      </c>
      <c r="O334" s="239">
        <f t="shared" si="69"/>
        <v>119.14284007536574</v>
      </c>
      <c r="P334" s="239">
        <f t="shared" si="64"/>
        <v>176.50605820748021</v>
      </c>
      <c r="Q334" s="239">
        <f t="shared" si="65"/>
        <v>0</v>
      </c>
      <c r="R334" s="239">
        <f t="shared" si="70"/>
        <v>-7.8285181733457627E-3</v>
      </c>
      <c r="T334" s="239">
        <f>MAX($H$4:H334)</f>
        <v>178.87325317021748</v>
      </c>
      <c r="U334" s="239">
        <f>MAX($K$4:K334)</f>
        <v>178.87325317021748</v>
      </c>
      <c r="V334" s="239">
        <f>MAX($K$4:L334)</f>
        <v>178.87325317021748</v>
      </c>
      <c r="W334" s="239">
        <f t="shared" si="71"/>
        <v>-1.3233923578751193E-2</v>
      </c>
      <c r="X334" s="239">
        <f t="shared" si="72"/>
        <v>-1.3233923578751193E-2</v>
      </c>
      <c r="Y334" s="239">
        <f t="shared" si="73"/>
        <v>-1.3233923578751193E-2</v>
      </c>
    </row>
    <row r="335" spans="1:25">
      <c r="A335" s="147">
        <v>35894</v>
      </c>
      <c r="B335" s="243">
        <v>7.8184706881603283E-3</v>
      </c>
      <c r="C335" s="243">
        <v>-3.6215061751323496E-3</v>
      </c>
      <c r="D335" s="243">
        <v>2.1107015766041792E-2</v>
      </c>
      <c r="E335" s="243">
        <v>5.1551469791788485E-4</v>
      </c>
      <c r="F335" s="243">
        <v>3.3336175430511705E-3</v>
      </c>
      <c r="H335" s="239">
        <f t="shared" si="66"/>
        <v>175.86684042773354</v>
      </c>
      <c r="I335" s="239"/>
      <c r="J335" s="239">
        <f t="shared" si="67"/>
        <v>129.87775019512981</v>
      </c>
      <c r="K335" s="239">
        <f t="shared" si="62"/>
        <v>175.86684042773354</v>
      </c>
      <c r="L335" s="239" t="b">
        <f t="shared" si="63"/>
        <v>0</v>
      </c>
      <c r="M335" s="239">
        <f t="shared" si="68"/>
        <v>-3.6215061751324255E-3</v>
      </c>
      <c r="O335" s="239">
        <f t="shared" si="69"/>
        <v>119.14284007536574</v>
      </c>
      <c r="P335" s="239">
        <f t="shared" si="64"/>
        <v>175.86684042773354</v>
      </c>
      <c r="Q335" s="239">
        <f t="shared" si="65"/>
        <v>0</v>
      </c>
      <c r="R335" s="239">
        <f t="shared" si="70"/>
        <v>-3.6215061751324255E-3</v>
      </c>
      <c r="T335" s="239">
        <f>MAX($H$4:H335)</f>
        <v>178.87325317021748</v>
      </c>
      <c r="U335" s="239">
        <f>MAX($K$4:K335)</f>
        <v>178.87325317021748</v>
      </c>
      <c r="V335" s="239">
        <f>MAX($K$4:L335)</f>
        <v>178.87325317021748</v>
      </c>
      <c r="W335" s="239">
        <f t="shared" si="71"/>
        <v>-1.680750301792194E-2</v>
      </c>
      <c r="X335" s="239">
        <f t="shared" si="72"/>
        <v>-1.680750301792194E-2</v>
      </c>
      <c r="Y335" s="239">
        <f t="shared" si="73"/>
        <v>-1.680750301792194E-2</v>
      </c>
    </row>
    <row r="336" spans="1:25">
      <c r="A336" s="147">
        <v>35895</v>
      </c>
      <c r="B336" s="243">
        <v>0</v>
      </c>
      <c r="C336" s="243">
        <v>0</v>
      </c>
      <c r="D336" s="243">
        <v>-1.6538688718251704E-3</v>
      </c>
      <c r="E336" s="243">
        <v>-1.4012680327114557E-3</v>
      </c>
      <c r="F336" s="243">
        <v>1.5909244083214258E-3</v>
      </c>
      <c r="H336" s="239">
        <f t="shared" si="66"/>
        <v>175.86684042773354</v>
      </c>
      <c r="I336" s="239"/>
      <c r="J336" s="239">
        <f t="shared" si="67"/>
        <v>129.87775019512981</v>
      </c>
      <c r="K336" s="239">
        <f t="shared" si="62"/>
        <v>175.86684042773354</v>
      </c>
      <c r="L336" s="239" t="b">
        <f t="shared" si="63"/>
        <v>0</v>
      </c>
      <c r="M336" s="239">
        <f t="shared" si="68"/>
        <v>0</v>
      </c>
      <c r="O336" s="239">
        <f t="shared" si="69"/>
        <v>119.14284007536574</v>
      </c>
      <c r="P336" s="239">
        <f t="shared" si="64"/>
        <v>175.86684042773354</v>
      </c>
      <c r="Q336" s="239">
        <f t="shared" si="65"/>
        <v>0</v>
      </c>
      <c r="R336" s="239">
        <f t="shared" si="70"/>
        <v>0</v>
      </c>
      <c r="T336" s="239">
        <f>MAX($H$4:H336)</f>
        <v>178.87325317021748</v>
      </c>
      <c r="U336" s="239">
        <f>MAX($K$4:K336)</f>
        <v>178.87325317021748</v>
      </c>
      <c r="V336" s="239">
        <f>MAX($K$4:L336)</f>
        <v>178.87325317021748</v>
      </c>
      <c r="W336" s="239">
        <f t="shared" si="71"/>
        <v>-1.680750301792194E-2</v>
      </c>
      <c r="X336" s="239">
        <f t="shared" si="72"/>
        <v>-1.680750301792194E-2</v>
      </c>
      <c r="Y336" s="239">
        <f t="shared" si="73"/>
        <v>-1.680750301792194E-2</v>
      </c>
    </row>
    <row r="337" spans="1:25">
      <c r="A337" s="147">
        <v>35898</v>
      </c>
      <c r="B337" s="243">
        <v>-5.5862260380568074E-5</v>
      </c>
      <c r="C337" s="243">
        <v>0</v>
      </c>
      <c r="D337" s="243">
        <v>-2.2482546444207996E-3</v>
      </c>
      <c r="E337" s="243">
        <v>2.3003841641553446E-3</v>
      </c>
      <c r="F337" s="243">
        <v>-2.7403219423621783E-3</v>
      </c>
      <c r="H337" s="239">
        <f t="shared" si="66"/>
        <v>175.86684042773354</v>
      </c>
      <c r="I337" s="239"/>
      <c r="J337" s="239">
        <f t="shared" si="67"/>
        <v>129.87775019512981</v>
      </c>
      <c r="K337" s="239">
        <f t="shared" si="62"/>
        <v>175.86684042773354</v>
      </c>
      <c r="L337" s="239" t="b">
        <f t="shared" si="63"/>
        <v>0</v>
      </c>
      <c r="M337" s="239">
        <f t="shared" si="68"/>
        <v>0</v>
      </c>
      <c r="O337" s="239">
        <f t="shared" si="69"/>
        <v>119.14284007536574</v>
      </c>
      <c r="P337" s="239">
        <f t="shared" si="64"/>
        <v>175.86684042773354</v>
      </c>
      <c r="Q337" s="239">
        <f t="shared" si="65"/>
        <v>0</v>
      </c>
      <c r="R337" s="239">
        <f t="shared" si="70"/>
        <v>0</v>
      </c>
      <c r="T337" s="239">
        <f>MAX($H$4:H337)</f>
        <v>178.87325317021748</v>
      </c>
      <c r="U337" s="239">
        <f>MAX($K$4:K337)</f>
        <v>178.87325317021748</v>
      </c>
      <c r="V337" s="239">
        <f>MAX($K$4:L337)</f>
        <v>178.87325317021748</v>
      </c>
      <c r="W337" s="239">
        <f t="shared" si="71"/>
        <v>-1.680750301792194E-2</v>
      </c>
      <c r="X337" s="239">
        <f t="shared" si="72"/>
        <v>-1.680750301792194E-2</v>
      </c>
      <c r="Y337" s="239">
        <f t="shared" si="73"/>
        <v>-1.680750301792194E-2</v>
      </c>
    </row>
    <row r="338" spans="1:25">
      <c r="A338" s="147">
        <v>35899</v>
      </c>
      <c r="B338" s="243">
        <v>5.9146922433337412E-3</v>
      </c>
      <c r="C338" s="243">
        <v>-7.2824483775811855E-3</v>
      </c>
      <c r="D338" s="243">
        <v>-1.0461216628743997E-2</v>
      </c>
      <c r="E338" s="243">
        <v>-4.3205406474184915E-3</v>
      </c>
      <c r="F338" s="243">
        <v>8.0599365757041408E-3</v>
      </c>
      <c r="H338" s="239">
        <f t="shared" si="66"/>
        <v>174.58609924099025</v>
      </c>
      <c r="I338" s="239"/>
      <c r="J338" s="239">
        <f t="shared" si="67"/>
        <v>129.87775019512981</v>
      </c>
      <c r="K338" s="239">
        <f t="shared" si="62"/>
        <v>174.58609924099025</v>
      </c>
      <c r="L338" s="239" t="b">
        <f t="shared" si="63"/>
        <v>0</v>
      </c>
      <c r="M338" s="239">
        <f t="shared" si="68"/>
        <v>-7.282448377581228E-3</v>
      </c>
      <c r="O338" s="239">
        <f t="shared" si="69"/>
        <v>119.14284007536574</v>
      </c>
      <c r="P338" s="239">
        <f t="shared" si="64"/>
        <v>174.58609924099025</v>
      </c>
      <c r="Q338" s="239">
        <f t="shared" si="65"/>
        <v>0</v>
      </c>
      <c r="R338" s="239">
        <f t="shared" si="70"/>
        <v>-7.282448377581228E-3</v>
      </c>
      <c r="T338" s="239">
        <f>MAX($H$4:H338)</f>
        <v>178.87325317021748</v>
      </c>
      <c r="U338" s="239">
        <f>MAX($K$4:K338)</f>
        <v>178.87325317021748</v>
      </c>
      <c r="V338" s="239">
        <f>MAX($K$4:L338)</f>
        <v>178.87325317021748</v>
      </c>
      <c r="W338" s="239">
        <f t="shared" si="71"/>
        <v>-2.3967551622419109E-2</v>
      </c>
      <c r="X338" s="239">
        <f t="shared" si="72"/>
        <v>-2.3967551622419109E-2</v>
      </c>
      <c r="Y338" s="239">
        <f t="shared" si="73"/>
        <v>-2.3967551622419109E-2</v>
      </c>
    </row>
    <row r="339" spans="1:25">
      <c r="A339" s="147">
        <v>35900</v>
      </c>
      <c r="B339" s="243">
        <v>3.0029281501229299E-3</v>
      </c>
      <c r="C339" s="243">
        <v>-3.7652677013499947E-3</v>
      </c>
      <c r="D339" s="243">
        <v>-4.2393829814444395E-3</v>
      </c>
      <c r="E339" s="243">
        <v>2.481003932018444E-3</v>
      </c>
      <c r="F339" s="243">
        <v>2.9807269685822035E-5</v>
      </c>
      <c r="H339" s="239">
        <f t="shared" si="66"/>
        <v>173.92873584041345</v>
      </c>
      <c r="I339" s="239"/>
      <c r="J339" s="239">
        <f t="shared" si="67"/>
        <v>129.87775019512981</v>
      </c>
      <c r="K339" s="239">
        <f t="shared" si="62"/>
        <v>173.92873584041345</v>
      </c>
      <c r="L339" s="239" t="b">
        <f t="shared" si="63"/>
        <v>0</v>
      </c>
      <c r="M339" s="239">
        <f t="shared" si="68"/>
        <v>-3.7652677013500697E-3</v>
      </c>
      <c r="O339" s="239">
        <f t="shared" si="69"/>
        <v>119.14284007536574</v>
      </c>
      <c r="P339" s="239">
        <f t="shared" si="64"/>
        <v>173.92873584041345</v>
      </c>
      <c r="Q339" s="239">
        <f t="shared" si="65"/>
        <v>0</v>
      </c>
      <c r="R339" s="239">
        <f t="shared" si="70"/>
        <v>-3.7652677013500697E-3</v>
      </c>
      <c r="T339" s="239">
        <f>MAX($H$4:H339)</f>
        <v>178.87325317021748</v>
      </c>
      <c r="U339" s="239">
        <f>MAX($K$4:K339)</f>
        <v>178.87325317021748</v>
      </c>
      <c r="V339" s="239">
        <f>MAX($K$4:L339)</f>
        <v>178.87325317021748</v>
      </c>
      <c r="W339" s="239">
        <f t="shared" si="71"/>
        <v>-2.7642575075764845E-2</v>
      </c>
      <c r="X339" s="239">
        <f t="shared" si="72"/>
        <v>-2.7642575075764845E-2</v>
      </c>
      <c r="Y339" s="239">
        <f t="shared" si="73"/>
        <v>-2.7642575075764845E-2</v>
      </c>
    </row>
    <row r="340" spans="1:25">
      <c r="A340" s="147">
        <v>35901</v>
      </c>
      <c r="B340" s="243">
        <v>-9.6397203565520284E-3</v>
      </c>
      <c r="C340" s="243">
        <v>5.7264246790431628E-3</v>
      </c>
      <c r="D340" s="243">
        <v>-2.3962916270891754E-2</v>
      </c>
      <c r="E340" s="243">
        <v>-4.9432773739133129E-4</v>
      </c>
      <c r="F340" s="243">
        <v>-7.6763994471251706E-4</v>
      </c>
      <c r="H340" s="239">
        <f t="shared" si="66"/>
        <v>174.92472564572478</v>
      </c>
      <c r="I340" s="239"/>
      <c r="J340" s="239">
        <f t="shared" si="67"/>
        <v>129.87775019512981</v>
      </c>
      <c r="K340" s="239">
        <f t="shared" si="62"/>
        <v>174.92472564572478</v>
      </c>
      <c r="L340" s="239" t="b">
        <f t="shared" si="63"/>
        <v>0</v>
      </c>
      <c r="M340" s="239">
        <f t="shared" si="68"/>
        <v>5.7264246790431758E-3</v>
      </c>
      <c r="O340" s="239">
        <f t="shared" si="69"/>
        <v>119.14284007536574</v>
      </c>
      <c r="P340" s="239">
        <f t="shared" si="64"/>
        <v>174.92472564572478</v>
      </c>
      <c r="Q340" s="239">
        <f t="shared" si="65"/>
        <v>0</v>
      </c>
      <c r="R340" s="239">
        <f t="shared" si="70"/>
        <v>5.7264246790431758E-3</v>
      </c>
      <c r="T340" s="239">
        <f>MAX($H$4:H340)</f>
        <v>178.87325317021748</v>
      </c>
      <c r="U340" s="239">
        <f>MAX($K$4:K340)</f>
        <v>178.87325317021748</v>
      </c>
      <c r="V340" s="239">
        <f>MAX($K$4:L340)</f>
        <v>178.87325317021748</v>
      </c>
      <c r="W340" s="239">
        <f t="shared" si="71"/>
        <v>-2.2074443520827831E-2</v>
      </c>
      <c r="X340" s="239">
        <f t="shared" si="72"/>
        <v>-2.2074443520827831E-2</v>
      </c>
      <c r="Y340" s="239">
        <f t="shared" si="73"/>
        <v>-2.2074443520827831E-2</v>
      </c>
    </row>
    <row r="341" spans="1:25">
      <c r="A341" s="147">
        <v>35902</v>
      </c>
      <c r="B341" s="243">
        <v>1.2551039499895333E-2</v>
      </c>
      <c r="C341" s="243">
        <v>1.8475750577362504E-4</v>
      </c>
      <c r="D341" s="243">
        <v>-3.1275187670898319E-3</v>
      </c>
      <c r="E341" s="243">
        <v>-2.1216061659834473E-5</v>
      </c>
      <c r="F341" s="243">
        <v>-2.277962137843148E-3</v>
      </c>
      <c r="H341" s="239">
        <f t="shared" si="66"/>
        <v>174.95704430173322</v>
      </c>
      <c r="I341" s="239"/>
      <c r="J341" s="239">
        <f t="shared" si="67"/>
        <v>129.87775019512981</v>
      </c>
      <c r="K341" s="239">
        <f t="shared" si="62"/>
        <v>174.95704430173322</v>
      </c>
      <c r="L341" s="239" t="b">
        <f t="shared" si="63"/>
        <v>0</v>
      </c>
      <c r="M341" s="239">
        <f t="shared" si="68"/>
        <v>1.8475750577363952E-4</v>
      </c>
      <c r="O341" s="239">
        <f t="shared" si="69"/>
        <v>119.14284007536574</v>
      </c>
      <c r="P341" s="239">
        <f t="shared" si="64"/>
        <v>174.95704430173322</v>
      </c>
      <c r="Q341" s="239">
        <f t="shared" si="65"/>
        <v>0</v>
      </c>
      <c r="R341" s="239">
        <f t="shared" si="70"/>
        <v>1.8475750577363952E-4</v>
      </c>
      <c r="T341" s="239">
        <f>MAX($H$4:H341)</f>
        <v>178.87325317021748</v>
      </c>
      <c r="U341" s="239">
        <f>MAX($K$4:K341)</f>
        <v>178.87325317021748</v>
      </c>
      <c r="V341" s="239">
        <f>MAX($K$4:L341)</f>
        <v>178.87325317021748</v>
      </c>
      <c r="W341" s="239">
        <f t="shared" si="71"/>
        <v>-2.1893764434180441E-2</v>
      </c>
      <c r="X341" s="239">
        <f t="shared" si="72"/>
        <v>-2.1893764434180441E-2</v>
      </c>
      <c r="Y341" s="239">
        <f t="shared" si="73"/>
        <v>-2.1893764434180441E-2</v>
      </c>
    </row>
    <row r="342" spans="1:25">
      <c r="A342" s="147">
        <v>35905</v>
      </c>
      <c r="B342" s="243">
        <v>1.2921542498267602E-3</v>
      </c>
      <c r="C342" s="243">
        <v>-2.7637033625056429E-3</v>
      </c>
      <c r="D342" s="243">
        <v>-6.5680751562249284E-3</v>
      </c>
      <c r="E342" s="243">
        <v>9.3365279749990648E-4</v>
      </c>
      <c r="F342" s="243">
        <v>3.2034230892186155E-3</v>
      </c>
      <c r="H342" s="239">
        <f t="shared" si="66"/>
        <v>174.47351493010248</v>
      </c>
      <c r="I342" s="239"/>
      <c r="J342" s="239">
        <f t="shared" si="67"/>
        <v>129.87775019512981</v>
      </c>
      <c r="K342" s="239">
        <f t="shared" si="62"/>
        <v>174.47351493010248</v>
      </c>
      <c r="L342" s="239" t="b">
        <f t="shared" si="63"/>
        <v>0</v>
      </c>
      <c r="M342" s="239">
        <f t="shared" si="68"/>
        <v>-2.7637033625055787E-3</v>
      </c>
      <c r="O342" s="239">
        <f t="shared" si="69"/>
        <v>119.14284007536574</v>
      </c>
      <c r="P342" s="239">
        <f t="shared" si="64"/>
        <v>174.47351493010248</v>
      </c>
      <c r="Q342" s="239">
        <f t="shared" si="65"/>
        <v>0</v>
      </c>
      <c r="R342" s="239">
        <f t="shared" si="70"/>
        <v>-2.7637033625055787E-3</v>
      </c>
      <c r="T342" s="239">
        <f>MAX($H$4:H342)</f>
        <v>178.87325317021748</v>
      </c>
      <c r="U342" s="239">
        <f>MAX($K$4:K342)</f>
        <v>178.87325317021748</v>
      </c>
      <c r="V342" s="239">
        <f>MAX($K$4:L342)</f>
        <v>178.87325317021748</v>
      </c>
      <c r="W342" s="239">
        <f t="shared" si="71"/>
        <v>-2.4596959926301371E-2</v>
      </c>
      <c r="X342" s="239">
        <f t="shared" si="72"/>
        <v>-2.4596959926301371E-2</v>
      </c>
      <c r="Y342" s="239">
        <f t="shared" si="73"/>
        <v>-2.4596959926301371E-2</v>
      </c>
    </row>
    <row r="343" spans="1:25">
      <c r="A343" s="147">
        <v>35906</v>
      </c>
      <c r="B343" s="243">
        <v>2.1571797219894773E-3</v>
      </c>
      <c r="C343" s="243">
        <v>-6.6800878477306647E-3</v>
      </c>
      <c r="D343" s="243">
        <v>3.0138309984741873E-3</v>
      </c>
      <c r="E343" s="243">
        <v>-2.399317522193245E-3</v>
      </c>
      <c r="F343" s="243">
        <v>-3.4393067240223729E-3</v>
      </c>
      <c r="H343" s="239">
        <f t="shared" si="66"/>
        <v>173.30801652326704</v>
      </c>
      <c r="I343" s="239"/>
      <c r="J343" s="239">
        <f t="shared" si="67"/>
        <v>129.87775019512981</v>
      </c>
      <c r="K343" s="239">
        <f t="shared" si="62"/>
        <v>173.30801652326704</v>
      </c>
      <c r="L343" s="239" t="b">
        <f t="shared" si="63"/>
        <v>0</v>
      </c>
      <c r="M343" s="239">
        <f t="shared" si="68"/>
        <v>-6.6800878477307063E-3</v>
      </c>
      <c r="O343" s="239">
        <f t="shared" si="69"/>
        <v>119.14284007536574</v>
      </c>
      <c r="P343" s="239">
        <f t="shared" si="64"/>
        <v>173.30801652326704</v>
      </c>
      <c r="Q343" s="239">
        <f t="shared" si="65"/>
        <v>0</v>
      </c>
      <c r="R343" s="239">
        <f t="shared" si="70"/>
        <v>-6.6800878477307063E-3</v>
      </c>
      <c r="T343" s="239">
        <f>MAX($H$4:H343)</f>
        <v>178.87325317021748</v>
      </c>
      <c r="U343" s="239">
        <f>MAX($K$4:K343)</f>
        <v>178.87325317021748</v>
      </c>
      <c r="V343" s="239">
        <f>MAX($K$4:L343)</f>
        <v>178.87325317021748</v>
      </c>
      <c r="W343" s="239">
        <f t="shared" si="71"/>
        <v>-3.1112737920937272E-2</v>
      </c>
      <c r="X343" s="239">
        <f t="shared" si="72"/>
        <v>-3.1112737920937272E-2</v>
      </c>
      <c r="Y343" s="239">
        <f t="shared" si="73"/>
        <v>-3.1112737920937272E-2</v>
      </c>
    </row>
    <row r="344" spans="1:25">
      <c r="A344" s="147">
        <v>35907</v>
      </c>
      <c r="B344" s="243">
        <v>3.5741288358843715E-3</v>
      </c>
      <c r="C344" s="243">
        <v>6.4096694441895252E-4</v>
      </c>
      <c r="D344" s="243">
        <v>1.2530546413511701E-3</v>
      </c>
      <c r="E344" s="243">
        <v>-3.1984773378743725E-3</v>
      </c>
      <c r="F344" s="243">
        <v>3.0772301293335858E-4</v>
      </c>
      <c r="H344" s="239">
        <f t="shared" si="66"/>
        <v>173.41910123306127</v>
      </c>
      <c r="I344" s="239"/>
      <c r="J344" s="239">
        <f t="shared" si="67"/>
        <v>129.87775019512981</v>
      </c>
      <c r="K344" s="239">
        <f t="shared" si="62"/>
        <v>173.41910123306127</v>
      </c>
      <c r="L344" s="239" t="b">
        <f t="shared" si="63"/>
        <v>0</v>
      </c>
      <c r="M344" s="239">
        <f t="shared" si="68"/>
        <v>6.4096694441894732E-4</v>
      </c>
      <c r="O344" s="239">
        <f t="shared" si="69"/>
        <v>119.14284007536574</v>
      </c>
      <c r="P344" s="239">
        <f t="shared" si="64"/>
        <v>173.41910123306127</v>
      </c>
      <c r="Q344" s="239">
        <f t="shared" si="65"/>
        <v>0</v>
      </c>
      <c r="R344" s="239">
        <f t="shared" si="70"/>
        <v>6.4096694441894732E-4</v>
      </c>
      <c r="T344" s="239">
        <f>MAX($H$4:H344)</f>
        <v>178.87325317021748</v>
      </c>
      <c r="U344" s="239">
        <f>MAX($K$4:K344)</f>
        <v>178.87325317021748</v>
      </c>
      <c r="V344" s="239">
        <f>MAX($K$4:L344)</f>
        <v>178.87325317021748</v>
      </c>
      <c r="W344" s="239">
        <f t="shared" si="71"/>
        <v>-3.0491713213076015E-2</v>
      </c>
      <c r="X344" s="239">
        <f t="shared" si="72"/>
        <v>-3.0491713213076015E-2</v>
      </c>
      <c r="Y344" s="239">
        <f t="shared" si="73"/>
        <v>-3.0491713213076015E-2</v>
      </c>
    </row>
    <row r="345" spans="1:25">
      <c r="A345" s="147">
        <v>35908</v>
      </c>
      <c r="B345" s="243">
        <v>-1.0303407615153026E-2</v>
      </c>
      <c r="C345" s="243">
        <v>3.6761327083907336E-3</v>
      </c>
      <c r="D345" s="243">
        <v>9.9345362746126042E-3</v>
      </c>
      <c r="E345" s="243">
        <v>-3.6439594255021079E-3</v>
      </c>
      <c r="F345" s="243">
        <v>-4.5975424530373399E-3</v>
      </c>
      <c r="H345" s="239">
        <f t="shared" si="66"/>
        <v>174.05661286336385</v>
      </c>
      <c r="I345" s="239"/>
      <c r="J345" s="239">
        <f t="shared" si="67"/>
        <v>129.87775019512981</v>
      </c>
      <c r="K345" s="239">
        <f t="shared" si="62"/>
        <v>174.05661286336385</v>
      </c>
      <c r="L345" s="239" t="b">
        <f t="shared" si="63"/>
        <v>0</v>
      </c>
      <c r="M345" s="239">
        <f t="shared" si="68"/>
        <v>3.6761327083907514E-3</v>
      </c>
      <c r="O345" s="239">
        <f t="shared" si="69"/>
        <v>119.14284007536574</v>
      </c>
      <c r="P345" s="239">
        <f t="shared" si="64"/>
        <v>174.05661286336385</v>
      </c>
      <c r="Q345" s="239">
        <f t="shared" si="65"/>
        <v>0</v>
      </c>
      <c r="R345" s="239">
        <f t="shared" si="70"/>
        <v>3.6761327083907514E-3</v>
      </c>
      <c r="T345" s="239">
        <f>MAX($H$4:H345)</f>
        <v>178.87325317021748</v>
      </c>
      <c r="U345" s="239">
        <f>MAX($K$4:K345)</f>
        <v>178.87325317021748</v>
      </c>
      <c r="V345" s="239">
        <f>MAX($K$4:L345)</f>
        <v>178.87325317021748</v>
      </c>
      <c r="W345" s="239">
        <f t="shared" si="71"/>
        <v>-2.6927672088962722E-2</v>
      </c>
      <c r="X345" s="239">
        <f t="shared" si="72"/>
        <v>-2.6927672088962722E-2</v>
      </c>
      <c r="Y345" s="239">
        <f t="shared" si="73"/>
        <v>-2.6927672088962722E-2</v>
      </c>
    </row>
    <row r="346" spans="1:25">
      <c r="A346" s="147">
        <v>35909</v>
      </c>
      <c r="B346" s="243">
        <v>-1.0005413637218297E-2</v>
      </c>
      <c r="C346" s="243">
        <v>-2.1093176815847325E-3</v>
      </c>
      <c r="D346" s="243">
        <v>2.8619481720062456E-3</v>
      </c>
      <c r="E346" s="243">
        <v>-6.4394062792102469E-3</v>
      </c>
      <c r="F346" s="243">
        <v>-5.7630544938223061E-3</v>
      </c>
      <c r="H346" s="239">
        <f t="shared" si="66"/>
        <v>173.6894721722544</v>
      </c>
      <c r="I346" s="239"/>
      <c r="J346" s="239">
        <f t="shared" si="67"/>
        <v>129.87775019512981</v>
      </c>
      <c r="K346" s="239">
        <f t="shared" si="62"/>
        <v>173.6894721722544</v>
      </c>
      <c r="L346" s="239" t="b">
        <f t="shared" si="63"/>
        <v>0</v>
      </c>
      <c r="M346" s="239">
        <f t="shared" si="68"/>
        <v>-2.1093176815848076E-3</v>
      </c>
      <c r="O346" s="239">
        <f t="shared" si="69"/>
        <v>119.14284007536574</v>
      </c>
      <c r="P346" s="239">
        <f t="shared" si="64"/>
        <v>173.6894721722544</v>
      </c>
      <c r="Q346" s="239">
        <f t="shared" si="65"/>
        <v>0</v>
      </c>
      <c r="R346" s="239">
        <f t="shared" si="70"/>
        <v>-2.1093176815848076E-3</v>
      </c>
      <c r="T346" s="239">
        <f>MAX($H$4:H346)</f>
        <v>178.87325317021748</v>
      </c>
      <c r="U346" s="239">
        <f>MAX($K$4:K346)</f>
        <v>178.87325317021748</v>
      </c>
      <c r="V346" s="239">
        <f>MAX($K$4:L346)</f>
        <v>178.87325317021748</v>
      </c>
      <c r="W346" s="239">
        <f t="shared" si="71"/>
        <v>-2.8980190755686364E-2</v>
      </c>
      <c r="X346" s="239">
        <f t="shared" si="72"/>
        <v>-2.8980190755686364E-2</v>
      </c>
      <c r="Y346" s="239">
        <f t="shared" si="73"/>
        <v>-2.8980190755686364E-2</v>
      </c>
    </row>
    <row r="347" spans="1:25">
      <c r="A347" s="147">
        <v>35912</v>
      </c>
      <c r="B347" s="243">
        <v>-2.0347903409809409E-2</v>
      </c>
      <c r="C347" s="243">
        <v>-2.8349336991311258E-3</v>
      </c>
      <c r="D347" s="243">
        <v>-2.911736441531898E-2</v>
      </c>
      <c r="E347" s="243">
        <v>-2.7875004656348512E-2</v>
      </c>
      <c r="F347" s="243">
        <v>-1.7891583675549438E-2</v>
      </c>
      <c r="H347" s="239">
        <f t="shared" si="66"/>
        <v>173.19707403440898</v>
      </c>
      <c r="I347" s="239"/>
      <c r="J347" s="239">
        <f t="shared" si="67"/>
        <v>129.87775019512981</v>
      </c>
      <c r="K347" s="239">
        <f t="shared" si="62"/>
        <v>173.19707403440898</v>
      </c>
      <c r="L347" s="239" t="b">
        <f t="shared" si="63"/>
        <v>0</v>
      </c>
      <c r="M347" s="239">
        <f t="shared" si="68"/>
        <v>-2.8349336991310746E-3</v>
      </c>
      <c r="O347" s="239">
        <f t="shared" si="69"/>
        <v>119.14284007536574</v>
      </c>
      <c r="P347" s="239">
        <f t="shared" si="64"/>
        <v>173.19707403440898</v>
      </c>
      <c r="Q347" s="239">
        <f t="shared" si="65"/>
        <v>0</v>
      </c>
      <c r="R347" s="239">
        <f t="shared" si="70"/>
        <v>-2.8349336991310746E-3</v>
      </c>
      <c r="T347" s="239">
        <f>MAX($H$4:H347)</f>
        <v>178.87325317021748</v>
      </c>
      <c r="U347" s="239">
        <f>MAX($K$4:K347)</f>
        <v>178.87325317021748</v>
      </c>
      <c r="V347" s="239">
        <f>MAX($K$4:L347)</f>
        <v>178.87325317021748</v>
      </c>
      <c r="W347" s="239">
        <f t="shared" si="71"/>
        <v>-3.1732967535436897E-2</v>
      </c>
      <c r="X347" s="239">
        <f t="shared" si="72"/>
        <v>-3.1732967535436897E-2</v>
      </c>
      <c r="Y347" s="239">
        <f t="shared" si="73"/>
        <v>-3.1732967535436897E-2</v>
      </c>
    </row>
    <row r="348" spans="1:25">
      <c r="A348" s="147">
        <v>35913</v>
      </c>
      <c r="B348" s="243">
        <v>2.0870394400973602E-4</v>
      </c>
      <c r="C348" s="243">
        <v>3.0269675288936426E-3</v>
      </c>
      <c r="D348" s="243">
        <v>-5.3180972698689821E-3</v>
      </c>
      <c r="E348" s="243">
        <v>7.273663852931378E-3</v>
      </c>
      <c r="F348" s="243">
        <v>6.8115602310983014E-3</v>
      </c>
      <c r="H348" s="239">
        <f t="shared" si="66"/>
        <v>173.72133595361052</v>
      </c>
      <c r="I348" s="239"/>
      <c r="J348" s="239">
        <f t="shared" si="67"/>
        <v>129.87775019512981</v>
      </c>
      <c r="K348" s="239">
        <f t="shared" si="62"/>
        <v>173.72133595361052</v>
      </c>
      <c r="L348" s="239" t="b">
        <f t="shared" si="63"/>
        <v>0</v>
      </c>
      <c r="M348" s="239">
        <f t="shared" si="68"/>
        <v>3.0269675288935919E-3</v>
      </c>
      <c r="O348" s="239">
        <f t="shared" si="69"/>
        <v>119.14284007536574</v>
      </c>
      <c r="P348" s="239">
        <f t="shared" si="64"/>
        <v>173.72133595361052</v>
      </c>
      <c r="Q348" s="239">
        <f t="shared" si="65"/>
        <v>0</v>
      </c>
      <c r="R348" s="239">
        <f t="shared" si="70"/>
        <v>3.0269675288935919E-3</v>
      </c>
      <c r="T348" s="239">
        <f>MAX($H$4:H348)</f>
        <v>178.87325317021748</v>
      </c>
      <c r="U348" s="239">
        <f>MAX($K$4:K348)</f>
        <v>178.87325317021748</v>
      </c>
      <c r="V348" s="239">
        <f>MAX($K$4:L348)</f>
        <v>178.87325317021748</v>
      </c>
      <c r="W348" s="239">
        <f t="shared" si="71"/>
        <v>-2.8802054668868506E-2</v>
      </c>
      <c r="X348" s="239">
        <f t="shared" si="72"/>
        <v>-2.8802054668868506E-2</v>
      </c>
      <c r="Y348" s="239">
        <f t="shared" si="73"/>
        <v>-2.8802054668868506E-2</v>
      </c>
    </row>
    <row r="349" spans="1:25">
      <c r="A349" s="147">
        <v>35914</v>
      </c>
      <c r="B349" s="243">
        <v>9.0034262576623725E-3</v>
      </c>
      <c r="C349" s="243">
        <v>-8.2485565026113594E-4</v>
      </c>
      <c r="D349" s="243">
        <v>-2.2011299537731954E-3</v>
      </c>
      <c r="E349" s="243">
        <v>1.6461948280281913E-3</v>
      </c>
      <c r="F349" s="243">
        <v>3.5732293509993518E-4</v>
      </c>
      <c r="H349" s="239">
        <f t="shared" si="66"/>
        <v>173.57804092807828</v>
      </c>
      <c r="I349" s="239"/>
      <c r="J349" s="239">
        <f t="shared" si="67"/>
        <v>129.87775019512981</v>
      </c>
      <c r="K349" s="239">
        <f t="shared" si="62"/>
        <v>173.57804092807828</v>
      </c>
      <c r="L349" s="239" t="b">
        <f t="shared" si="63"/>
        <v>0</v>
      </c>
      <c r="M349" s="239">
        <f t="shared" si="68"/>
        <v>-8.2485565026108379E-4</v>
      </c>
      <c r="O349" s="239">
        <f t="shared" si="69"/>
        <v>119.14284007536574</v>
      </c>
      <c r="P349" s="239">
        <f t="shared" si="64"/>
        <v>173.57804092807828</v>
      </c>
      <c r="Q349" s="239">
        <f t="shared" si="65"/>
        <v>0</v>
      </c>
      <c r="R349" s="239">
        <f t="shared" si="70"/>
        <v>-8.2485565026108379E-4</v>
      </c>
      <c r="T349" s="239">
        <f>MAX($H$4:H349)</f>
        <v>178.87325317021748</v>
      </c>
      <c r="U349" s="239">
        <f>MAX($K$4:K349)</f>
        <v>178.87325317021748</v>
      </c>
      <c r="V349" s="239">
        <f>MAX($K$4:L349)</f>
        <v>178.87325317021748</v>
      </c>
      <c r="W349" s="239">
        <f t="shared" si="71"/>
        <v>-2.9603152781596847E-2</v>
      </c>
      <c r="X349" s="239">
        <f t="shared" si="72"/>
        <v>-2.9603152781596847E-2</v>
      </c>
      <c r="Y349" s="239">
        <f t="shared" si="73"/>
        <v>-2.9603152781596847E-2</v>
      </c>
    </row>
    <row r="350" spans="1:25">
      <c r="A350" s="147">
        <v>35915</v>
      </c>
      <c r="B350" s="243">
        <v>1.5664986428848504E-2</v>
      </c>
      <c r="C350" s="243">
        <v>1.9862127296958354E-2</v>
      </c>
      <c r="D350" s="243">
        <v>1.5010586332794063E-2</v>
      </c>
      <c r="E350" s="243">
        <v>1.171779324129929E-2</v>
      </c>
      <c r="F350" s="243">
        <v>1.0867079025236537E-2</v>
      </c>
      <c r="H350" s="239">
        <f t="shared" si="66"/>
        <v>177.02567007294843</v>
      </c>
      <c r="I350" s="239"/>
      <c r="J350" s="239">
        <f t="shared" si="67"/>
        <v>129.87775019512981</v>
      </c>
      <c r="K350" s="239">
        <f t="shared" si="62"/>
        <v>177.02567007294843</v>
      </c>
      <c r="L350" s="239" t="b">
        <f t="shared" si="63"/>
        <v>0</v>
      </c>
      <c r="M350" s="239">
        <f t="shared" si="68"/>
        <v>1.9862127296958416E-2</v>
      </c>
      <c r="O350" s="239">
        <f t="shared" si="69"/>
        <v>119.14284007536574</v>
      </c>
      <c r="P350" s="239">
        <f t="shared" si="64"/>
        <v>177.02567007294843</v>
      </c>
      <c r="Q350" s="239">
        <f t="shared" si="65"/>
        <v>0</v>
      </c>
      <c r="R350" s="239">
        <f t="shared" si="70"/>
        <v>1.9862127296958416E-2</v>
      </c>
      <c r="T350" s="239">
        <f>MAX($H$4:H350)</f>
        <v>178.87325317021748</v>
      </c>
      <c r="U350" s="239">
        <f>MAX($K$4:K350)</f>
        <v>178.87325317021748</v>
      </c>
      <c r="V350" s="239">
        <f>MAX($K$4:L350)</f>
        <v>178.87325317021748</v>
      </c>
      <c r="W350" s="239">
        <f t="shared" si="71"/>
        <v>-1.0329007073577815E-2</v>
      </c>
      <c r="X350" s="239">
        <f t="shared" si="72"/>
        <v>-1.0329007073577815E-2</v>
      </c>
      <c r="Y350" s="239">
        <f t="shared" si="73"/>
        <v>-1.0329007073577815E-2</v>
      </c>
    </row>
    <row r="351" spans="1:25">
      <c r="A351" s="147">
        <v>35916</v>
      </c>
      <c r="B351" s="243">
        <v>7.1140271660001808E-3</v>
      </c>
      <c r="C351" s="243">
        <v>-8.3651573013275859E-3</v>
      </c>
      <c r="D351" s="243">
        <v>-1.4370608703160981E-2</v>
      </c>
      <c r="E351" s="243">
        <v>-6.4298554545609843E-3</v>
      </c>
      <c r="F351" s="243">
        <v>-9.8621654351493948E-4</v>
      </c>
      <c r="H351" s="239">
        <f t="shared" si="66"/>
        <v>175.54482249641529</v>
      </c>
      <c r="I351" s="239"/>
      <c r="J351" s="239">
        <f t="shared" si="67"/>
        <v>129.87775019512981</v>
      </c>
      <c r="K351" s="239">
        <f t="shared" si="62"/>
        <v>175.54482249641529</v>
      </c>
      <c r="L351" s="239" t="b">
        <f t="shared" si="63"/>
        <v>0</v>
      </c>
      <c r="M351" s="239">
        <f t="shared" si="68"/>
        <v>-8.3651573013276068E-3</v>
      </c>
      <c r="O351" s="239">
        <f t="shared" si="69"/>
        <v>119.14284007536574</v>
      </c>
      <c r="P351" s="239">
        <f t="shared" si="64"/>
        <v>175.54482249641529</v>
      </c>
      <c r="Q351" s="239">
        <f t="shared" si="65"/>
        <v>0</v>
      </c>
      <c r="R351" s="239">
        <f t="shared" si="70"/>
        <v>-8.3651573013276068E-3</v>
      </c>
      <c r="T351" s="239">
        <f>MAX($H$4:H351)</f>
        <v>178.87325317021748</v>
      </c>
      <c r="U351" s="239">
        <f>MAX($K$4:K351)</f>
        <v>178.87325317021748</v>
      </c>
      <c r="V351" s="239">
        <f>MAX($K$4:L351)</f>
        <v>178.87325317021748</v>
      </c>
      <c r="W351" s="239">
        <f t="shared" si="71"/>
        <v>-1.8607760605968419E-2</v>
      </c>
      <c r="X351" s="239">
        <f t="shared" si="72"/>
        <v>-1.8607760605968419E-2</v>
      </c>
      <c r="Y351" s="239">
        <f t="shared" si="73"/>
        <v>-1.8607760605968419E-2</v>
      </c>
    </row>
    <row r="352" spans="1:25">
      <c r="A352" s="147">
        <v>35919</v>
      </c>
      <c r="B352" s="243">
        <v>1.5894801511049383E-3</v>
      </c>
      <c r="C352" s="243">
        <v>0</v>
      </c>
      <c r="D352" s="243">
        <v>-2.4869435463814593E-3</v>
      </c>
      <c r="E352" s="243">
        <v>-1.6231884057971158E-4</v>
      </c>
      <c r="F352" s="243">
        <v>1.1871155478781814E-2</v>
      </c>
      <c r="H352" s="239">
        <f t="shared" si="66"/>
        <v>175.54482249641529</v>
      </c>
      <c r="I352" s="239"/>
      <c r="J352" s="239">
        <f t="shared" si="67"/>
        <v>129.87775019512981</v>
      </c>
      <c r="K352" s="239">
        <f t="shared" si="62"/>
        <v>175.54482249641529</v>
      </c>
      <c r="L352" s="239" t="b">
        <f t="shared" si="63"/>
        <v>0</v>
      </c>
      <c r="M352" s="239">
        <f t="shared" si="68"/>
        <v>0</v>
      </c>
      <c r="O352" s="239">
        <f t="shared" si="69"/>
        <v>119.14284007536574</v>
      </c>
      <c r="P352" s="239">
        <f t="shared" si="64"/>
        <v>175.54482249641529</v>
      </c>
      <c r="Q352" s="239">
        <f t="shared" si="65"/>
        <v>0</v>
      </c>
      <c r="R352" s="239">
        <f t="shared" si="70"/>
        <v>0</v>
      </c>
      <c r="T352" s="239">
        <f>MAX($H$4:H352)</f>
        <v>178.87325317021748</v>
      </c>
      <c r="U352" s="239">
        <f>MAX($K$4:K352)</f>
        <v>178.87325317021748</v>
      </c>
      <c r="V352" s="239">
        <f>MAX($K$4:L352)</f>
        <v>178.87325317021748</v>
      </c>
      <c r="W352" s="239">
        <f t="shared" si="71"/>
        <v>-1.8607760605968419E-2</v>
      </c>
      <c r="X352" s="239">
        <f t="shared" si="72"/>
        <v>-1.8607760605968419E-2</v>
      </c>
      <c r="Y352" s="239">
        <f t="shared" si="73"/>
        <v>-1.8607760605968419E-2</v>
      </c>
    </row>
    <row r="353" spans="1:25">
      <c r="A353" s="147">
        <v>35920</v>
      </c>
      <c r="B353" s="243">
        <v>-5.6600621732446621E-3</v>
      </c>
      <c r="C353" s="243">
        <v>-3.8043478260869623E-3</v>
      </c>
      <c r="D353" s="243">
        <v>-2.0304217749012032E-4</v>
      </c>
      <c r="E353" s="243">
        <v>-8.9565262767290488E-3</v>
      </c>
      <c r="F353" s="243">
        <v>-5.173523532262525E-4</v>
      </c>
      <c r="H353" s="239">
        <f t="shared" si="66"/>
        <v>174.87698893257024</v>
      </c>
      <c r="I353" s="239"/>
      <c r="J353" s="239">
        <f t="shared" si="67"/>
        <v>129.87775019512981</v>
      </c>
      <c r="K353" s="239">
        <f t="shared" si="62"/>
        <v>174.87698893257024</v>
      </c>
      <c r="L353" s="239" t="b">
        <f t="shared" si="63"/>
        <v>0</v>
      </c>
      <c r="M353" s="239">
        <f t="shared" si="68"/>
        <v>-3.8043478260869129E-3</v>
      </c>
      <c r="O353" s="239">
        <f t="shared" si="69"/>
        <v>119.14284007536574</v>
      </c>
      <c r="P353" s="239">
        <f t="shared" si="64"/>
        <v>174.87698893257024</v>
      </c>
      <c r="Q353" s="239">
        <f t="shared" si="65"/>
        <v>0</v>
      </c>
      <c r="R353" s="239">
        <f t="shared" si="70"/>
        <v>-3.8043478260869129E-3</v>
      </c>
      <c r="T353" s="239">
        <f>MAX($H$4:H353)</f>
        <v>178.87325317021748</v>
      </c>
      <c r="U353" s="239">
        <f>MAX($K$4:K353)</f>
        <v>178.87325317021748</v>
      </c>
      <c r="V353" s="239">
        <f>MAX($K$4:L353)</f>
        <v>178.87325317021748</v>
      </c>
      <c r="W353" s="239">
        <f t="shared" si="71"/>
        <v>-2.2341318038445669E-2</v>
      </c>
      <c r="X353" s="239">
        <f t="shared" si="72"/>
        <v>-2.2341318038445669E-2</v>
      </c>
      <c r="Y353" s="239">
        <f t="shared" si="73"/>
        <v>-2.2341318038445669E-2</v>
      </c>
    </row>
    <row r="354" spans="1:25">
      <c r="A354" s="147">
        <v>35921</v>
      </c>
      <c r="B354" s="243">
        <v>-8.8794506080559499E-3</v>
      </c>
      <c r="C354" s="243">
        <v>-4.5085662759241085E-3</v>
      </c>
      <c r="D354" s="243">
        <v>-2.7012533601446842E-2</v>
      </c>
      <c r="E354" s="243">
        <v>-2.7182424085655299E-2</v>
      </c>
      <c r="F354" s="243">
        <v>4.901733358648741E-4</v>
      </c>
      <c r="H354" s="239">
        <f t="shared" si="66"/>
        <v>174.08854443783369</v>
      </c>
      <c r="I354" s="239"/>
      <c r="J354" s="239">
        <f t="shared" si="67"/>
        <v>129.87775019512981</v>
      </c>
      <c r="K354" s="239">
        <f t="shared" si="62"/>
        <v>174.08854443783369</v>
      </c>
      <c r="L354" s="239" t="b">
        <f t="shared" si="63"/>
        <v>0</v>
      </c>
      <c r="M354" s="239">
        <f t="shared" si="68"/>
        <v>-4.5085662759241805E-3</v>
      </c>
      <c r="O354" s="239">
        <f t="shared" si="69"/>
        <v>119.14284007536574</v>
      </c>
      <c r="P354" s="239">
        <f t="shared" si="64"/>
        <v>174.08854443783369</v>
      </c>
      <c r="Q354" s="239">
        <f t="shared" si="65"/>
        <v>0</v>
      </c>
      <c r="R354" s="239">
        <f t="shared" si="70"/>
        <v>-4.5085662759241805E-3</v>
      </c>
      <c r="T354" s="239">
        <f>MAX($H$4:H354)</f>
        <v>178.87325317021748</v>
      </c>
      <c r="U354" s="239">
        <f>MAX($K$4:K354)</f>
        <v>178.87325317021748</v>
      </c>
      <c r="V354" s="239">
        <f>MAX($K$4:L354)</f>
        <v>178.87325317021748</v>
      </c>
      <c r="W354" s="239">
        <f t="shared" si="71"/>
        <v>-2.6749157001302017E-2</v>
      </c>
      <c r="X354" s="239">
        <f t="shared" si="72"/>
        <v>-2.6749157001302017E-2</v>
      </c>
      <c r="Y354" s="239">
        <f t="shared" si="73"/>
        <v>-2.6749157001302017E-2</v>
      </c>
    </row>
    <row r="355" spans="1:25">
      <c r="A355" s="147">
        <v>35922</v>
      </c>
      <c r="B355" s="243">
        <v>-8.6169033618769264E-3</v>
      </c>
      <c r="C355" s="243">
        <v>-5.4073540014409893E-4</v>
      </c>
      <c r="D355" s="243">
        <v>-1.2479885339448438E-2</v>
      </c>
      <c r="E355" s="243">
        <v>-7.8129114510758768E-3</v>
      </c>
      <c r="F355" s="243">
        <v>-8.0084094044838849E-3</v>
      </c>
      <c r="H355" s="239">
        <f t="shared" si="66"/>
        <v>173.9944085990966</v>
      </c>
      <c r="I355" s="239"/>
      <c r="J355" s="239">
        <f t="shared" si="67"/>
        <v>129.87775019512981</v>
      </c>
      <c r="K355" s="239">
        <f t="shared" si="62"/>
        <v>173.9944085990966</v>
      </c>
      <c r="L355" s="239" t="b">
        <f t="shared" si="63"/>
        <v>0</v>
      </c>
      <c r="M355" s="239">
        <f t="shared" si="68"/>
        <v>-5.4073540014405621E-4</v>
      </c>
      <c r="O355" s="239">
        <f t="shared" si="69"/>
        <v>119.14284007536574</v>
      </c>
      <c r="P355" s="239">
        <f t="shared" si="64"/>
        <v>173.9944085990966</v>
      </c>
      <c r="Q355" s="239">
        <f t="shared" si="65"/>
        <v>0</v>
      </c>
      <c r="R355" s="239">
        <f t="shared" si="70"/>
        <v>-5.4073540014405621E-4</v>
      </c>
      <c r="T355" s="239">
        <f>MAX($H$4:H355)</f>
        <v>178.87325317021748</v>
      </c>
      <c r="U355" s="239">
        <f>MAX($K$4:K355)</f>
        <v>178.87325317021748</v>
      </c>
      <c r="V355" s="239">
        <f>MAX($K$4:L355)</f>
        <v>178.87325317021748</v>
      </c>
      <c r="W355" s="239">
        <f t="shared" si="71"/>
        <v>-2.7275428185331459E-2</v>
      </c>
      <c r="X355" s="239">
        <f t="shared" si="72"/>
        <v>-2.7275428185331459E-2</v>
      </c>
      <c r="Y355" s="239">
        <f t="shared" si="73"/>
        <v>-2.7275428185331459E-2</v>
      </c>
    </row>
    <row r="356" spans="1:25">
      <c r="A356" s="147">
        <v>35923</v>
      </c>
      <c r="B356" s="243">
        <v>1.150446812205308E-2</v>
      </c>
      <c r="C356" s="243">
        <v>2.8922631959507061E-3</v>
      </c>
      <c r="D356" s="243">
        <v>2.6342844787299313E-3</v>
      </c>
      <c r="E356" s="243">
        <v>2.8681627402471488E-3</v>
      </c>
      <c r="F356" s="243">
        <v>4.9268826511081887E-3</v>
      </c>
      <c r="H356" s="239">
        <f t="shared" si="66"/>
        <v>174.49764622338898</v>
      </c>
      <c r="I356" s="239"/>
      <c r="J356" s="239">
        <f t="shared" si="67"/>
        <v>129.87775019512981</v>
      </c>
      <c r="K356" s="239">
        <f t="shared" si="62"/>
        <v>174.49764622338898</v>
      </c>
      <c r="L356" s="239" t="b">
        <f t="shared" si="63"/>
        <v>0</v>
      </c>
      <c r="M356" s="239">
        <f t="shared" si="68"/>
        <v>2.8922631959507382E-3</v>
      </c>
      <c r="O356" s="239">
        <f t="shared" si="69"/>
        <v>119.14284007536574</v>
      </c>
      <c r="P356" s="239">
        <f t="shared" si="64"/>
        <v>174.49764622338898</v>
      </c>
      <c r="Q356" s="239">
        <f t="shared" si="65"/>
        <v>0</v>
      </c>
      <c r="R356" s="239">
        <f t="shared" si="70"/>
        <v>2.8922631959507382E-3</v>
      </c>
      <c r="T356" s="239">
        <f>MAX($H$4:H356)</f>
        <v>178.87325317021748</v>
      </c>
      <c r="U356" s="239">
        <f>MAX($K$4:K356)</f>
        <v>178.87325317021748</v>
      </c>
      <c r="V356" s="239">
        <f>MAX($K$4:L356)</f>
        <v>178.87325317021748</v>
      </c>
      <c r="W356" s="239">
        <f t="shared" si="71"/>
        <v>-2.4462052706474953E-2</v>
      </c>
      <c r="X356" s="239">
        <f t="shared" si="72"/>
        <v>-2.4462052706474953E-2</v>
      </c>
      <c r="Y356" s="239">
        <f t="shared" si="73"/>
        <v>-2.4462052706474953E-2</v>
      </c>
    </row>
    <row r="357" spans="1:25">
      <c r="A357" s="147">
        <v>35926</v>
      </c>
      <c r="B357" s="243">
        <v>-1.6220989299868815E-3</v>
      </c>
      <c r="C357" s="243">
        <v>3.9016423192088645E-3</v>
      </c>
      <c r="D357" s="243">
        <v>1.4492139510791757E-2</v>
      </c>
      <c r="E357" s="243">
        <v>-3.1429428859535147E-3</v>
      </c>
      <c r="F357" s="243">
        <v>9.509272528833268E-3</v>
      </c>
      <c r="H357" s="239">
        <f t="shared" si="66"/>
        <v>175.17847362449649</v>
      </c>
      <c r="I357" s="239"/>
      <c r="J357" s="239">
        <f t="shared" si="67"/>
        <v>129.87775019512981</v>
      </c>
      <c r="K357" s="239">
        <f t="shared" si="62"/>
        <v>175.17847362449649</v>
      </c>
      <c r="L357" s="239" t="b">
        <f t="shared" si="63"/>
        <v>0</v>
      </c>
      <c r="M357" s="239">
        <f t="shared" si="68"/>
        <v>3.9016423192088398E-3</v>
      </c>
      <c r="O357" s="239">
        <f t="shared" si="69"/>
        <v>119.14284007536574</v>
      </c>
      <c r="P357" s="239">
        <f t="shared" si="64"/>
        <v>175.17847362449649</v>
      </c>
      <c r="Q357" s="239">
        <f t="shared" si="65"/>
        <v>0</v>
      </c>
      <c r="R357" s="239">
        <f t="shared" si="70"/>
        <v>3.9016423192088398E-3</v>
      </c>
      <c r="T357" s="239">
        <f>MAX($H$4:H357)</f>
        <v>178.87325317021748</v>
      </c>
      <c r="U357" s="239">
        <f>MAX($K$4:K357)</f>
        <v>178.87325317021748</v>
      </c>
      <c r="V357" s="239">
        <f>MAX($K$4:L357)</f>
        <v>178.87325317021748</v>
      </c>
      <c r="W357" s="239">
        <f t="shared" si="71"/>
        <v>-2.0655852567320412E-2</v>
      </c>
      <c r="X357" s="239">
        <f t="shared" si="72"/>
        <v>-2.0655852567320412E-2</v>
      </c>
      <c r="Y357" s="239">
        <f t="shared" si="73"/>
        <v>-2.0655852567320412E-2</v>
      </c>
    </row>
    <row r="358" spans="1:25">
      <c r="A358" s="147">
        <v>35927</v>
      </c>
      <c r="B358" s="243">
        <v>6.7714168433592459E-3</v>
      </c>
      <c r="C358" s="243">
        <v>-7.2536041345538926E-4</v>
      </c>
      <c r="D358" s="243">
        <v>-1.0012062983769665E-2</v>
      </c>
      <c r="E358" s="243">
        <v>-1.743636660789627E-2</v>
      </c>
      <c r="F358" s="243">
        <v>3.4713311655676371E-4</v>
      </c>
      <c r="H358" s="239">
        <f t="shared" si="66"/>
        <v>175.05140609443976</v>
      </c>
      <c r="I358" s="239"/>
      <c r="J358" s="239">
        <f t="shared" si="67"/>
        <v>129.87775019512981</v>
      </c>
      <c r="K358" s="239">
        <f t="shared" si="62"/>
        <v>175.05140609443976</v>
      </c>
      <c r="L358" s="239" t="b">
        <f t="shared" si="63"/>
        <v>0</v>
      </c>
      <c r="M358" s="239">
        <f t="shared" si="68"/>
        <v>-7.2536041345530925E-4</v>
      </c>
      <c r="O358" s="239">
        <f t="shared" si="69"/>
        <v>119.14284007536574</v>
      </c>
      <c r="P358" s="239">
        <f t="shared" si="64"/>
        <v>175.05140609443976</v>
      </c>
      <c r="Q358" s="239">
        <f t="shared" si="65"/>
        <v>0</v>
      </c>
      <c r="R358" s="239">
        <f t="shared" si="70"/>
        <v>-7.2536041345530925E-4</v>
      </c>
      <c r="T358" s="239">
        <f>MAX($H$4:H358)</f>
        <v>178.87325317021748</v>
      </c>
      <c r="U358" s="239">
        <f>MAX($K$4:K358)</f>
        <v>178.87325317021748</v>
      </c>
      <c r="V358" s="239">
        <f>MAX($K$4:L358)</f>
        <v>178.87325317021748</v>
      </c>
      <c r="W358" s="239">
        <f t="shared" si="71"/>
        <v>-2.1366230043017218E-2</v>
      </c>
      <c r="X358" s="239">
        <f t="shared" si="72"/>
        <v>-2.1366230043017218E-2</v>
      </c>
      <c r="Y358" s="239">
        <f t="shared" si="73"/>
        <v>-2.1366230043017218E-2</v>
      </c>
    </row>
    <row r="359" spans="1:25">
      <c r="A359" s="147">
        <v>35928</v>
      </c>
      <c r="B359" s="243">
        <v>2.5917253104006388E-3</v>
      </c>
      <c r="C359" s="243">
        <v>1.5437704322558421E-3</v>
      </c>
      <c r="D359" s="243">
        <v>-6.693032614218497E-3</v>
      </c>
      <c r="E359" s="243">
        <v>-1.3444011999574124E-2</v>
      </c>
      <c r="F359" s="243">
        <v>2.2168630015171331E-3</v>
      </c>
      <c r="H359" s="239">
        <f t="shared" si="66"/>
        <v>175.32164527929316</v>
      </c>
      <c r="I359" s="239"/>
      <c r="J359" s="239">
        <f t="shared" si="67"/>
        <v>129.87775019512981</v>
      </c>
      <c r="K359" s="239">
        <f t="shared" si="62"/>
        <v>175.32164527929316</v>
      </c>
      <c r="L359" s="239" t="b">
        <f t="shared" si="63"/>
        <v>0</v>
      </c>
      <c r="M359" s="239">
        <f t="shared" si="68"/>
        <v>1.5437704322558588E-3</v>
      </c>
      <c r="O359" s="239">
        <f t="shared" si="69"/>
        <v>119.14284007536574</v>
      </c>
      <c r="P359" s="239">
        <f t="shared" si="64"/>
        <v>175.32164527929316</v>
      </c>
      <c r="Q359" s="239">
        <f t="shared" si="65"/>
        <v>0</v>
      </c>
      <c r="R359" s="239">
        <f t="shared" si="70"/>
        <v>1.5437704322558588E-3</v>
      </c>
      <c r="T359" s="239">
        <f>MAX($H$4:H359)</f>
        <v>178.87325317021748</v>
      </c>
      <c r="U359" s="239">
        <f>MAX($K$4:K359)</f>
        <v>178.87325317021748</v>
      </c>
      <c r="V359" s="239">
        <f>MAX($K$4:L359)</f>
        <v>178.87325317021748</v>
      </c>
      <c r="W359" s="239">
        <f t="shared" si="71"/>
        <v>-1.9855444164950546E-2</v>
      </c>
      <c r="X359" s="239">
        <f t="shared" si="72"/>
        <v>-1.9855444164950546E-2</v>
      </c>
      <c r="Y359" s="239">
        <f t="shared" si="73"/>
        <v>-1.9855444164950546E-2</v>
      </c>
    </row>
    <row r="360" spans="1:25">
      <c r="A360" s="147">
        <v>35929</v>
      </c>
      <c r="B360" s="243">
        <v>-1.499996287137817E-3</v>
      </c>
      <c r="C360" s="243">
        <v>9.0818272636461472E-5</v>
      </c>
      <c r="D360" s="243">
        <v>1.5161874098479355E-3</v>
      </c>
      <c r="E360" s="243">
        <v>6.6556874914303066E-4</v>
      </c>
      <c r="F360" s="243">
        <v>-1.7863263454229728E-3</v>
      </c>
      <c r="H360" s="239">
        <f t="shared" si="66"/>
        <v>175.33756768827323</v>
      </c>
      <c r="I360" s="239"/>
      <c r="J360" s="239">
        <f t="shared" si="67"/>
        <v>129.87775019512981</v>
      </c>
      <c r="K360" s="239">
        <f t="shared" si="62"/>
        <v>175.33756768827323</v>
      </c>
      <c r="L360" s="239" t="b">
        <f t="shared" si="63"/>
        <v>0</v>
      </c>
      <c r="M360" s="239">
        <f t="shared" si="68"/>
        <v>9.0818272636532311E-5</v>
      </c>
      <c r="O360" s="239">
        <f t="shared" si="69"/>
        <v>119.14284007536574</v>
      </c>
      <c r="P360" s="239">
        <f t="shared" si="64"/>
        <v>175.33756768827323</v>
      </c>
      <c r="Q360" s="239">
        <f t="shared" si="65"/>
        <v>0</v>
      </c>
      <c r="R360" s="239">
        <f t="shared" si="70"/>
        <v>9.0818272636532311E-5</v>
      </c>
      <c r="T360" s="239">
        <f>MAX($H$4:H360)</f>
        <v>178.87325317021748</v>
      </c>
      <c r="U360" s="239">
        <f>MAX($K$4:K360)</f>
        <v>178.87325317021748</v>
      </c>
      <c r="V360" s="239">
        <f>MAX($K$4:L360)</f>
        <v>178.87325317021748</v>
      </c>
      <c r="W360" s="239">
        <f t="shared" si="71"/>
        <v>-1.9766429129455504E-2</v>
      </c>
      <c r="X360" s="239">
        <f t="shared" si="72"/>
        <v>-1.9766429129455504E-2</v>
      </c>
      <c r="Y360" s="239">
        <f t="shared" si="73"/>
        <v>-1.9766429129455504E-2</v>
      </c>
    </row>
    <row r="361" spans="1:25">
      <c r="A361" s="147">
        <v>35930</v>
      </c>
      <c r="B361" s="243">
        <v>-8.1740054814177787E-3</v>
      </c>
      <c r="C361" s="243">
        <v>1.9108280254775956E-3</v>
      </c>
      <c r="D361" s="243">
        <v>2.8182385308701541E-3</v>
      </c>
      <c r="E361" s="243">
        <v>4.9632983336163061E-3</v>
      </c>
      <c r="F361" s="243">
        <v>2.8669949658546301E-3</v>
      </c>
      <c r="H361" s="239">
        <f t="shared" si="66"/>
        <v>175.67260762653106</v>
      </c>
      <c r="I361" s="239"/>
      <c r="J361" s="239">
        <f t="shared" si="67"/>
        <v>129.87775019512981</v>
      </c>
      <c r="K361" s="239">
        <f t="shared" si="62"/>
        <v>175.67260762653106</v>
      </c>
      <c r="L361" s="239" t="b">
        <f t="shared" si="63"/>
        <v>0</v>
      </c>
      <c r="M361" s="239">
        <f t="shared" si="68"/>
        <v>1.9108280254776443E-3</v>
      </c>
      <c r="O361" s="239">
        <f t="shared" si="69"/>
        <v>119.14284007536574</v>
      </c>
      <c r="P361" s="239">
        <f t="shared" si="64"/>
        <v>175.67260762653106</v>
      </c>
      <c r="Q361" s="239">
        <f t="shared" si="65"/>
        <v>0</v>
      </c>
      <c r="R361" s="239">
        <f t="shared" si="70"/>
        <v>1.9108280254776443E-3</v>
      </c>
      <c r="T361" s="239">
        <f>MAX($H$4:H361)</f>
        <v>178.87325317021748</v>
      </c>
      <c r="U361" s="239">
        <f>MAX($K$4:K361)</f>
        <v>178.87325317021748</v>
      </c>
      <c r="V361" s="239">
        <f>MAX($K$4:L361)</f>
        <v>178.87325317021748</v>
      </c>
      <c r="W361" s="239">
        <f t="shared" si="71"/>
        <v>-1.789337135072204E-2</v>
      </c>
      <c r="X361" s="239">
        <f t="shared" si="72"/>
        <v>-1.789337135072204E-2</v>
      </c>
      <c r="Y361" s="239">
        <f t="shared" si="73"/>
        <v>-1.789337135072204E-2</v>
      </c>
    </row>
    <row r="362" spans="1:25">
      <c r="A362" s="147">
        <v>35933</v>
      </c>
      <c r="B362" s="243">
        <v>-2.4236730445214016E-3</v>
      </c>
      <c r="C362" s="243">
        <v>4.4785668586051486E-3</v>
      </c>
      <c r="D362" s="243">
        <v>-9.9341943773443298E-3</v>
      </c>
      <c r="E362" s="243">
        <v>-2.5806339392098643E-2</v>
      </c>
      <c r="F362" s="243">
        <v>-4.7597893605854091E-3</v>
      </c>
      <c r="H362" s="239">
        <f t="shared" si="66"/>
        <v>176.45936914501198</v>
      </c>
      <c r="I362" s="239"/>
      <c r="J362" s="239">
        <f t="shared" si="67"/>
        <v>129.87775019512981</v>
      </c>
      <c r="K362" s="239">
        <f t="shared" si="62"/>
        <v>176.45936914501198</v>
      </c>
      <c r="L362" s="239" t="b">
        <f t="shared" si="63"/>
        <v>0</v>
      </c>
      <c r="M362" s="239">
        <f t="shared" si="68"/>
        <v>4.4785668586050757E-3</v>
      </c>
      <c r="O362" s="239">
        <f t="shared" si="69"/>
        <v>119.14284007536574</v>
      </c>
      <c r="P362" s="239">
        <f t="shared" si="64"/>
        <v>176.45936914501198</v>
      </c>
      <c r="Q362" s="239">
        <f t="shared" si="65"/>
        <v>0</v>
      </c>
      <c r="R362" s="239">
        <f t="shared" si="70"/>
        <v>4.4785668586050757E-3</v>
      </c>
      <c r="T362" s="239">
        <f>MAX($H$4:H362)</f>
        <v>178.87325317021748</v>
      </c>
      <c r="U362" s="239">
        <f>MAX($K$4:K362)</f>
        <v>178.87325317021748</v>
      </c>
      <c r="V362" s="239">
        <f>MAX($K$4:L362)</f>
        <v>178.87325317021748</v>
      </c>
      <c r="W362" s="239">
        <f t="shared" si="71"/>
        <v>-1.3494941152037023E-2</v>
      </c>
      <c r="X362" s="239">
        <f t="shared" si="72"/>
        <v>-1.3494941152037023E-2</v>
      </c>
      <c r="Y362" s="239">
        <f t="shared" si="73"/>
        <v>-1.3494941152037023E-2</v>
      </c>
    </row>
    <row r="363" spans="1:25">
      <c r="A363" s="147">
        <v>35934</v>
      </c>
      <c r="B363" s="243">
        <v>3.8408736694337531E-3</v>
      </c>
      <c r="C363" s="243">
        <v>-2.7344818156957995E-3</v>
      </c>
      <c r="D363" s="243">
        <v>3.9357531256025702E-3</v>
      </c>
      <c r="E363" s="243">
        <v>5.5967201942230815E-5</v>
      </c>
      <c r="F363" s="243">
        <v>4.6501300959025382E-3</v>
      </c>
      <c r="H363" s="239">
        <f t="shared" si="66"/>
        <v>175.97684420887578</v>
      </c>
      <c r="I363" s="239"/>
      <c r="J363" s="239">
        <f t="shared" si="67"/>
        <v>129.87775019512981</v>
      </c>
      <c r="K363" s="239">
        <f t="shared" si="62"/>
        <v>175.97684420887578</v>
      </c>
      <c r="L363" s="239" t="b">
        <f t="shared" si="63"/>
        <v>0</v>
      </c>
      <c r="M363" s="239">
        <f t="shared" si="68"/>
        <v>-2.7344818156958758E-3</v>
      </c>
      <c r="O363" s="239">
        <f t="shared" si="69"/>
        <v>119.14284007536574</v>
      </c>
      <c r="P363" s="239">
        <f t="shared" si="64"/>
        <v>175.97684420887578</v>
      </c>
      <c r="Q363" s="239">
        <f t="shared" si="65"/>
        <v>0</v>
      </c>
      <c r="R363" s="239">
        <f t="shared" si="70"/>
        <v>-2.7344818156958758E-3</v>
      </c>
      <c r="T363" s="239">
        <f>MAX($H$4:H363)</f>
        <v>178.87325317021748</v>
      </c>
      <c r="U363" s="239">
        <f>MAX($K$4:K363)</f>
        <v>178.87325317021748</v>
      </c>
      <c r="V363" s="239">
        <f>MAX($K$4:L363)</f>
        <v>178.87325317021748</v>
      </c>
      <c r="W363" s="239">
        <f t="shared" si="71"/>
        <v>-1.6192521296548766E-2</v>
      </c>
      <c r="X363" s="239">
        <f t="shared" si="72"/>
        <v>-1.6192521296548766E-2</v>
      </c>
      <c r="Y363" s="239">
        <f t="shared" si="73"/>
        <v>-1.6192521296548766E-2</v>
      </c>
    </row>
    <row r="364" spans="1:25">
      <c r="A364" s="147">
        <v>35935</v>
      </c>
      <c r="B364" s="243">
        <v>6.8608693047782499E-3</v>
      </c>
      <c r="C364" s="243">
        <v>-8.1366965012206194E-3</v>
      </c>
      <c r="D364" s="243">
        <v>-3.4849144629250928E-3</v>
      </c>
      <c r="E364" s="243">
        <v>-1.0272933428225883E-3</v>
      </c>
      <c r="F364" s="243">
        <v>4.7532204789428878E-3</v>
      </c>
      <c r="H364" s="239">
        <f t="shared" si="66"/>
        <v>174.54497403630558</v>
      </c>
      <c r="I364" s="239"/>
      <c r="J364" s="239">
        <f t="shared" si="67"/>
        <v>129.87775019512981</v>
      </c>
      <c r="K364" s="239">
        <f t="shared" si="62"/>
        <v>174.54497403630558</v>
      </c>
      <c r="L364" s="239" t="b">
        <f t="shared" si="63"/>
        <v>0</v>
      </c>
      <c r="M364" s="239">
        <f t="shared" si="68"/>
        <v>-8.1366965012205864E-3</v>
      </c>
      <c r="O364" s="239">
        <f t="shared" si="69"/>
        <v>119.14284007536574</v>
      </c>
      <c r="P364" s="239">
        <f t="shared" si="64"/>
        <v>174.54497403630558</v>
      </c>
      <c r="Q364" s="239">
        <f t="shared" si="65"/>
        <v>0</v>
      </c>
      <c r="R364" s="239">
        <f t="shared" si="70"/>
        <v>-8.1366965012205864E-3</v>
      </c>
      <c r="T364" s="239">
        <f>MAX($H$4:H364)</f>
        <v>178.87325317021748</v>
      </c>
      <c r="U364" s="239">
        <f>MAX($K$4:K364)</f>
        <v>178.87325317021748</v>
      </c>
      <c r="V364" s="239">
        <f>MAX($K$4:L364)</f>
        <v>178.87325317021748</v>
      </c>
      <c r="W364" s="239">
        <f t="shared" si="71"/>
        <v>-2.4197464166389786E-2</v>
      </c>
      <c r="X364" s="239">
        <f t="shared" si="72"/>
        <v>-2.4197464166389786E-2</v>
      </c>
      <c r="Y364" s="239">
        <f t="shared" si="73"/>
        <v>-2.4197464166389786E-2</v>
      </c>
    </row>
    <row r="365" spans="1:25">
      <c r="A365" s="147">
        <v>35936</v>
      </c>
      <c r="B365" s="243">
        <v>-3.6649345206823947E-3</v>
      </c>
      <c r="C365" s="243">
        <v>-6.6457117198023274E-3</v>
      </c>
      <c r="D365" s="243">
        <v>5.7196943583743831E-3</v>
      </c>
      <c r="E365" s="243">
        <v>-7.3769770349574326E-4</v>
      </c>
      <c r="F365" s="243">
        <v>-5.8802697588622443E-5</v>
      </c>
      <c r="H365" s="239">
        <f t="shared" si="66"/>
        <v>173.3849984567199</v>
      </c>
      <c r="I365" s="239"/>
      <c r="J365" s="239">
        <f t="shared" si="67"/>
        <v>129.87775019512981</v>
      </c>
      <c r="K365" s="239">
        <f t="shared" si="62"/>
        <v>173.3849984567199</v>
      </c>
      <c r="L365" s="239" t="b">
        <f t="shared" si="63"/>
        <v>0</v>
      </c>
      <c r="M365" s="239">
        <f t="shared" si="68"/>
        <v>-6.6457117198023708E-3</v>
      </c>
      <c r="O365" s="239">
        <f t="shared" si="69"/>
        <v>119.14284007536574</v>
      </c>
      <c r="P365" s="239">
        <f t="shared" si="64"/>
        <v>173.3849984567199</v>
      </c>
      <c r="Q365" s="239">
        <f t="shared" si="65"/>
        <v>0</v>
      </c>
      <c r="R365" s="239">
        <f t="shared" si="70"/>
        <v>-6.6457117198023708E-3</v>
      </c>
      <c r="T365" s="239">
        <f>MAX($H$4:H365)</f>
        <v>178.87325317021748</v>
      </c>
      <c r="U365" s="239">
        <f>MAX($K$4:K365)</f>
        <v>178.87325317021748</v>
      </c>
      <c r="V365" s="239">
        <f>MAX($K$4:L365)</f>
        <v>178.87325317021748</v>
      </c>
      <c r="W365" s="239">
        <f t="shared" si="71"/>
        <v>-3.0682366514992083E-2</v>
      </c>
      <c r="X365" s="239">
        <f t="shared" si="72"/>
        <v>-3.0682366514992083E-2</v>
      </c>
      <c r="Y365" s="239">
        <f t="shared" si="73"/>
        <v>-3.0682366514992083E-2</v>
      </c>
    </row>
    <row r="366" spans="1:25">
      <c r="A366" s="147">
        <v>35937</v>
      </c>
      <c r="B366" s="243">
        <v>-4.4248117874386983E-3</v>
      </c>
      <c r="C366" s="243">
        <v>-1.7958157493036531E-4</v>
      </c>
      <c r="D366" s="243">
        <v>-3.893053928199719E-3</v>
      </c>
      <c r="E366" s="243">
        <v>-6.3687776564439469E-3</v>
      </c>
      <c r="F366" s="243">
        <v>6.4494020805807573E-3</v>
      </c>
      <c r="H366" s="239">
        <f t="shared" si="66"/>
        <v>173.35386170562774</v>
      </c>
      <c r="I366" s="239"/>
      <c r="J366" s="239">
        <f t="shared" si="67"/>
        <v>129.87775019512981</v>
      </c>
      <c r="K366" s="239">
        <f t="shared" si="62"/>
        <v>173.35386170562774</v>
      </c>
      <c r="L366" s="239" t="b">
        <f t="shared" si="63"/>
        <v>0</v>
      </c>
      <c r="M366" s="239">
        <f t="shared" si="68"/>
        <v>-1.7958157493040003E-4</v>
      </c>
      <c r="O366" s="239">
        <f t="shared" si="69"/>
        <v>119.14284007536574</v>
      </c>
      <c r="P366" s="239">
        <f t="shared" si="64"/>
        <v>173.35386170562774</v>
      </c>
      <c r="Q366" s="239">
        <f t="shared" si="65"/>
        <v>0</v>
      </c>
      <c r="R366" s="239">
        <f t="shared" si="70"/>
        <v>-1.7958157493040003E-4</v>
      </c>
      <c r="T366" s="239">
        <f>MAX($H$4:H366)</f>
        <v>178.87325317021748</v>
      </c>
      <c r="U366" s="239">
        <f>MAX($K$4:K366)</f>
        <v>178.87325317021748</v>
      </c>
      <c r="V366" s="239">
        <f>MAX($K$4:L366)</f>
        <v>178.87325317021748</v>
      </c>
      <c r="W366" s="239">
        <f t="shared" si="71"/>
        <v>-3.0856438102221131E-2</v>
      </c>
      <c r="X366" s="239">
        <f t="shared" si="72"/>
        <v>-3.0856438102221131E-2</v>
      </c>
      <c r="Y366" s="239">
        <f t="shared" si="73"/>
        <v>-3.0856438102221131E-2</v>
      </c>
    </row>
    <row r="367" spans="1:25">
      <c r="A367" s="147">
        <v>35940</v>
      </c>
      <c r="B367" s="243">
        <v>0</v>
      </c>
      <c r="C367" s="243">
        <v>0</v>
      </c>
      <c r="D367" s="243">
        <v>-1.246946908342994E-2</v>
      </c>
      <c r="E367" s="243">
        <v>-1.5915389113467016E-2</v>
      </c>
      <c r="F367" s="243">
        <v>4.9981038121615917E-4</v>
      </c>
      <c r="H367" s="239">
        <f t="shared" si="66"/>
        <v>173.35386170562774</v>
      </c>
      <c r="I367" s="239"/>
      <c r="J367" s="239">
        <f t="shared" si="67"/>
        <v>129.87775019512981</v>
      </c>
      <c r="K367" s="239">
        <f t="shared" si="62"/>
        <v>173.35386170562774</v>
      </c>
      <c r="L367" s="239" t="b">
        <f t="shared" si="63"/>
        <v>0</v>
      </c>
      <c r="M367" s="239">
        <f t="shared" si="68"/>
        <v>0</v>
      </c>
      <c r="O367" s="239">
        <f t="shared" si="69"/>
        <v>119.14284007536574</v>
      </c>
      <c r="P367" s="239">
        <f t="shared" si="64"/>
        <v>173.35386170562774</v>
      </c>
      <c r="Q367" s="239">
        <f t="shared" si="65"/>
        <v>0</v>
      </c>
      <c r="R367" s="239">
        <f t="shared" si="70"/>
        <v>0</v>
      </c>
      <c r="T367" s="239">
        <f>MAX($H$4:H367)</f>
        <v>178.87325317021748</v>
      </c>
      <c r="U367" s="239">
        <f>MAX($K$4:K367)</f>
        <v>178.87325317021748</v>
      </c>
      <c r="V367" s="239">
        <f>MAX($K$4:L367)</f>
        <v>178.87325317021748</v>
      </c>
      <c r="W367" s="239">
        <f t="shared" si="71"/>
        <v>-3.0856438102221131E-2</v>
      </c>
      <c r="X367" s="239">
        <f t="shared" si="72"/>
        <v>-3.0856438102221131E-2</v>
      </c>
      <c r="Y367" s="239">
        <f t="shared" si="73"/>
        <v>-3.0856438102221131E-2</v>
      </c>
    </row>
    <row r="368" spans="1:25">
      <c r="A368" s="147">
        <v>35941</v>
      </c>
      <c r="B368" s="243">
        <v>-1.4502986285094832E-2</v>
      </c>
      <c r="C368" s="243">
        <v>8.1470082375305619E-3</v>
      </c>
      <c r="D368" s="243">
        <v>4.3411942256992297E-3</v>
      </c>
      <c r="E368" s="243">
        <v>-1.8419502946552035E-2</v>
      </c>
      <c r="F368" s="243">
        <v>1.1578965353824078E-2</v>
      </c>
      <c r="H368" s="239">
        <f t="shared" si="66"/>
        <v>174.76617704495121</v>
      </c>
      <c r="I368" s="239"/>
      <c r="J368" s="239">
        <f t="shared" si="67"/>
        <v>129.87775019512981</v>
      </c>
      <c r="K368" s="239">
        <f t="shared" si="62"/>
        <v>174.76617704495121</v>
      </c>
      <c r="L368" s="239" t="b">
        <f t="shared" si="63"/>
        <v>0</v>
      </c>
      <c r="M368" s="239">
        <f t="shared" si="68"/>
        <v>8.1470082375304873E-3</v>
      </c>
      <c r="O368" s="239">
        <f t="shared" si="69"/>
        <v>119.14284007536574</v>
      </c>
      <c r="P368" s="239">
        <f t="shared" si="64"/>
        <v>174.76617704495121</v>
      </c>
      <c r="Q368" s="239">
        <f t="shared" si="65"/>
        <v>0</v>
      </c>
      <c r="R368" s="239">
        <f t="shared" si="70"/>
        <v>8.1470082375304873E-3</v>
      </c>
      <c r="T368" s="239">
        <f>MAX($H$4:H368)</f>
        <v>178.87325317021748</v>
      </c>
      <c r="U368" s="239">
        <f>MAX($K$4:K368)</f>
        <v>178.87325317021748</v>
      </c>
      <c r="V368" s="239">
        <f>MAX($K$4:L368)</f>
        <v>178.87325317021748</v>
      </c>
      <c r="W368" s="239">
        <f t="shared" si="71"/>
        <v>-2.2960817520090285E-2</v>
      </c>
      <c r="X368" s="239">
        <f t="shared" si="72"/>
        <v>-2.2960817520090285E-2</v>
      </c>
      <c r="Y368" s="239">
        <f t="shared" si="73"/>
        <v>-2.2960817520090285E-2</v>
      </c>
    </row>
    <row r="369" spans="1:25">
      <c r="A369" s="147">
        <v>35942</v>
      </c>
      <c r="B369" s="243">
        <v>-1.9233462824328473E-3</v>
      </c>
      <c r="C369" s="243">
        <v>5.27800527800526E-3</v>
      </c>
      <c r="D369" s="243">
        <v>-7.7263750333133041E-3</v>
      </c>
      <c r="E369" s="243">
        <v>-1.7315209105481788E-2</v>
      </c>
      <c r="F369" s="243">
        <v>-1.0268942275522996E-2</v>
      </c>
      <c r="H369" s="239">
        <f t="shared" si="66"/>
        <v>175.68859384981127</v>
      </c>
      <c r="I369" s="239"/>
      <c r="J369" s="239">
        <f t="shared" si="67"/>
        <v>129.87775019512981</v>
      </c>
      <c r="K369" s="239">
        <f t="shared" si="62"/>
        <v>175.68859384981127</v>
      </c>
      <c r="L369" s="239" t="b">
        <f t="shared" si="63"/>
        <v>0</v>
      </c>
      <c r="M369" s="239">
        <f t="shared" si="68"/>
        <v>5.2780052780053112E-3</v>
      </c>
      <c r="O369" s="239">
        <f t="shared" si="69"/>
        <v>119.14284007536574</v>
      </c>
      <c r="P369" s="239">
        <f t="shared" si="64"/>
        <v>175.68859384981127</v>
      </c>
      <c r="Q369" s="239">
        <f t="shared" si="65"/>
        <v>0</v>
      </c>
      <c r="R369" s="239">
        <f t="shared" si="70"/>
        <v>5.2780052780053112E-3</v>
      </c>
      <c r="T369" s="239">
        <f>MAX($H$4:H369)</f>
        <v>178.87325317021748</v>
      </c>
      <c r="U369" s="239">
        <f>MAX($K$4:K369)</f>
        <v>178.87325317021748</v>
      </c>
      <c r="V369" s="239">
        <f>MAX($K$4:L369)</f>
        <v>178.87325317021748</v>
      </c>
      <c r="W369" s="239">
        <f t="shared" si="71"/>
        <v>-1.7803999558143328E-2</v>
      </c>
      <c r="X369" s="239">
        <f t="shared" si="72"/>
        <v>-1.7803999558143328E-2</v>
      </c>
      <c r="Y369" s="239">
        <f t="shared" si="73"/>
        <v>-1.7803999558143328E-2</v>
      </c>
    </row>
    <row r="370" spans="1:25">
      <c r="A370" s="147">
        <v>35943</v>
      </c>
      <c r="B370" s="243">
        <v>4.7651735221705405E-3</v>
      </c>
      <c r="C370" s="243">
        <v>-1.7260174418605168E-3</v>
      </c>
      <c r="D370" s="243">
        <v>-7.2763890684744981E-3</v>
      </c>
      <c r="E370" s="243">
        <v>5.0754692471215446E-3</v>
      </c>
      <c r="F370" s="243">
        <v>8.9276831298645831E-4</v>
      </c>
      <c r="H370" s="239">
        <f t="shared" si="66"/>
        <v>175.38535227249054</v>
      </c>
      <c r="I370" s="239"/>
      <c r="J370" s="239">
        <f t="shared" si="67"/>
        <v>129.87775019512981</v>
      </c>
      <c r="K370" s="239">
        <f t="shared" si="62"/>
        <v>175.38535227249054</v>
      </c>
      <c r="L370" s="239" t="b">
        <f t="shared" si="63"/>
        <v>0</v>
      </c>
      <c r="M370" s="239">
        <f t="shared" si="68"/>
        <v>-1.7260174418605779E-3</v>
      </c>
      <c r="O370" s="239">
        <f t="shared" si="69"/>
        <v>119.14284007536574</v>
      </c>
      <c r="P370" s="239">
        <f t="shared" si="64"/>
        <v>175.38535227249054</v>
      </c>
      <c r="Q370" s="239">
        <f t="shared" si="65"/>
        <v>0</v>
      </c>
      <c r="R370" s="239">
        <f t="shared" si="70"/>
        <v>-1.7260174418605779E-3</v>
      </c>
      <c r="T370" s="239">
        <f>MAX($H$4:H370)</f>
        <v>178.87325317021748</v>
      </c>
      <c r="U370" s="239">
        <f>MAX($K$4:K370)</f>
        <v>178.87325317021748</v>
      </c>
      <c r="V370" s="239">
        <f>MAX($K$4:L370)</f>
        <v>178.87325317021748</v>
      </c>
      <c r="W370" s="239">
        <f t="shared" si="71"/>
        <v>-1.9499286986231674E-2</v>
      </c>
      <c r="X370" s="239">
        <f t="shared" si="72"/>
        <v>-1.9499286986231674E-2</v>
      </c>
      <c r="Y370" s="239">
        <f t="shared" si="73"/>
        <v>-1.9499286986231674E-2</v>
      </c>
    </row>
    <row r="371" spans="1:25">
      <c r="A371" s="147">
        <v>35944</v>
      </c>
      <c r="B371" s="243">
        <v>-5.0906368070711139E-3</v>
      </c>
      <c r="C371" s="243">
        <v>2.2671839911156955E-2</v>
      </c>
      <c r="D371" s="243">
        <v>-3.7705227394077001E-3</v>
      </c>
      <c r="E371" s="243">
        <v>1.7852208236246447E-4</v>
      </c>
      <c r="F371" s="243">
        <v>5.1350465339747853E-3</v>
      </c>
      <c r="H371" s="239">
        <f t="shared" si="66"/>
        <v>179.36166090197432</v>
      </c>
      <c r="I371" s="239"/>
      <c r="J371" s="239">
        <f t="shared" si="67"/>
        <v>129.87775019512981</v>
      </c>
      <c r="K371" s="239">
        <f t="shared" si="62"/>
        <v>179.36166090197432</v>
      </c>
      <c r="L371" s="239" t="b">
        <f t="shared" si="63"/>
        <v>0</v>
      </c>
      <c r="M371" s="239">
        <f t="shared" si="68"/>
        <v>2.2671839911157007E-2</v>
      </c>
      <c r="O371" s="239">
        <f t="shared" si="69"/>
        <v>119.14284007536574</v>
      </c>
      <c r="P371" s="239">
        <f t="shared" si="64"/>
        <v>179.36166090197432</v>
      </c>
      <c r="Q371" s="239">
        <f t="shared" si="65"/>
        <v>0</v>
      </c>
      <c r="R371" s="239">
        <f t="shared" si="70"/>
        <v>2.2671839911157007E-2</v>
      </c>
      <c r="T371" s="239">
        <f>MAX($H$4:H371)</f>
        <v>179.36166090197432</v>
      </c>
      <c r="U371" s="239">
        <f>MAX($K$4:K371)</f>
        <v>179.36166090197432</v>
      </c>
      <c r="V371" s="239">
        <f>MAX($K$4:L371)</f>
        <v>179.36166090197432</v>
      </c>
      <c r="W371" s="239">
        <f t="shared" si="71"/>
        <v>0</v>
      </c>
      <c r="X371" s="239">
        <f t="shared" si="72"/>
        <v>0</v>
      </c>
      <c r="Y371" s="239">
        <f t="shared" si="73"/>
        <v>0</v>
      </c>
    </row>
    <row r="372" spans="1:25">
      <c r="A372" s="147">
        <v>35947</v>
      </c>
      <c r="B372" s="243">
        <v>-1.113219640208496E-3</v>
      </c>
      <c r="C372" s="243">
        <v>-1.182355616189068E-3</v>
      </c>
      <c r="D372" s="243">
        <v>-3.1684689251269216E-2</v>
      </c>
      <c r="E372" s="243">
        <v>-3.2973957482823169E-2</v>
      </c>
      <c r="F372" s="243">
        <v>-1.1730331018005025E-3</v>
      </c>
      <c r="H372" s="239">
        <f t="shared" si="66"/>
        <v>179.14959163487788</v>
      </c>
      <c r="I372" s="239"/>
      <c r="J372" s="239">
        <f t="shared" si="67"/>
        <v>129.87775019512981</v>
      </c>
      <c r="K372" s="239">
        <f t="shared" si="62"/>
        <v>179.14959163487788</v>
      </c>
      <c r="L372" s="239" t="b">
        <f t="shared" si="63"/>
        <v>0</v>
      </c>
      <c r="M372" s="239">
        <f t="shared" si="68"/>
        <v>-1.1823556161890138E-3</v>
      </c>
      <c r="O372" s="239">
        <f t="shared" si="69"/>
        <v>119.14284007536574</v>
      </c>
      <c r="P372" s="239">
        <f t="shared" si="64"/>
        <v>179.14959163487788</v>
      </c>
      <c r="Q372" s="239">
        <f t="shared" si="65"/>
        <v>0</v>
      </c>
      <c r="R372" s="239">
        <f t="shared" si="70"/>
        <v>-1.1823556161890138E-3</v>
      </c>
      <c r="T372" s="239">
        <f>MAX($H$4:H372)</f>
        <v>179.36166090197432</v>
      </c>
      <c r="U372" s="239">
        <f>MAX($K$4:K372)</f>
        <v>179.36166090197432</v>
      </c>
      <c r="V372" s="239">
        <f>MAX($K$4:L372)</f>
        <v>179.36166090197432</v>
      </c>
      <c r="W372" s="239">
        <f t="shared" si="71"/>
        <v>-1.1823556161890138E-3</v>
      </c>
      <c r="X372" s="239">
        <f t="shared" si="72"/>
        <v>-1.1823556161890138E-3</v>
      </c>
      <c r="Y372" s="239">
        <f t="shared" si="73"/>
        <v>-1.1823556161890138E-3</v>
      </c>
    </row>
    <row r="373" spans="1:25">
      <c r="A373" s="147">
        <v>35948</v>
      </c>
      <c r="B373" s="243">
        <v>2.0205766546166348E-3</v>
      </c>
      <c r="C373" s="243">
        <v>6.3705860939200498E-4</v>
      </c>
      <c r="D373" s="243">
        <v>1.3632345084838571E-2</v>
      </c>
      <c r="E373" s="243">
        <v>1.9403192327451579E-2</v>
      </c>
      <c r="F373" s="243">
        <v>-4.6101850033397618E-5</v>
      </c>
      <c r="H373" s="239">
        <f t="shared" si="66"/>
        <v>179.26372042459795</v>
      </c>
      <c r="I373" s="239"/>
      <c r="J373" s="239">
        <f t="shared" si="67"/>
        <v>129.87775019512981</v>
      </c>
      <c r="K373" s="239">
        <f t="shared" si="62"/>
        <v>179.26372042459795</v>
      </c>
      <c r="L373" s="239" t="b">
        <f t="shared" si="63"/>
        <v>0</v>
      </c>
      <c r="M373" s="239">
        <f t="shared" si="68"/>
        <v>6.3705860939205475E-4</v>
      </c>
      <c r="O373" s="239">
        <f t="shared" si="69"/>
        <v>119.14284007536574</v>
      </c>
      <c r="P373" s="239">
        <f t="shared" si="64"/>
        <v>179.26372042459795</v>
      </c>
      <c r="Q373" s="239">
        <f t="shared" si="65"/>
        <v>0</v>
      </c>
      <c r="R373" s="239">
        <f t="shared" si="70"/>
        <v>6.3705860939205475E-4</v>
      </c>
      <c r="T373" s="239">
        <f>MAX($H$4:H373)</f>
        <v>179.36166090197432</v>
      </c>
      <c r="U373" s="239">
        <f>MAX($K$4:K373)</f>
        <v>179.36166090197432</v>
      </c>
      <c r="V373" s="239">
        <f>MAX($K$4:L373)</f>
        <v>179.36166090197432</v>
      </c>
      <c r="W373" s="239">
        <f t="shared" si="71"/>
        <v>-5.4605023662161539E-4</v>
      </c>
      <c r="X373" s="239">
        <f t="shared" si="72"/>
        <v>-5.4605023662161539E-4</v>
      </c>
      <c r="Y373" s="239">
        <f t="shared" si="73"/>
        <v>-5.4605023662161539E-4</v>
      </c>
    </row>
    <row r="374" spans="1:25">
      <c r="A374" s="147">
        <v>35949</v>
      </c>
      <c r="B374" s="243">
        <v>-9.0482692361982808E-3</v>
      </c>
      <c r="C374" s="243">
        <v>-5.610859728506723E-3</v>
      </c>
      <c r="D374" s="243">
        <v>-3.983381593856028E-3</v>
      </c>
      <c r="E374" s="243">
        <v>-5.3786952499135232E-5</v>
      </c>
      <c r="F374" s="243">
        <v>2.8975722399948722E-4</v>
      </c>
      <c r="H374" s="239">
        <f t="shared" si="66"/>
        <v>178.25789683488529</v>
      </c>
      <c r="I374" s="239"/>
      <c r="J374" s="239">
        <f t="shared" si="67"/>
        <v>129.87775019512981</v>
      </c>
      <c r="K374" s="239">
        <f t="shared" si="62"/>
        <v>178.25789683488529</v>
      </c>
      <c r="L374" s="239" t="b">
        <f t="shared" si="63"/>
        <v>0</v>
      </c>
      <c r="M374" s="239">
        <f t="shared" si="68"/>
        <v>-5.6108597285067082E-3</v>
      </c>
      <c r="O374" s="239">
        <f t="shared" si="69"/>
        <v>119.14284007536574</v>
      </c>
      <c r="P374" s="239">
        <f t="shared" si="64"/>
        <v>178.25789683488529</v>
      </c>
      <c r="Q374" s="239">
        <f t="shared" si="65"/>
        <v>0</v>
      </c>
      <c r="R374" s="239">
        <f t="shared" si="70"/>
        <v>-5.6108597285067082E-3</v>
      </c>
      <c r="T374" s="239">
        <f>MAX($H$4:H374)</f>
        <v>179.36166090197432</v>
      </c>
      <c r="U374" s="239">
        <f>MAX($K$4:K374)</f>
        <v>179.36166090197432</v>
      </c>
      <c r="V374" s="239">
        <f>MAX($K$4:L374)</f>
        <v>179.36166090197432</v>
      </c>
      <c r="W374" s="239">
        <f t="shared" si="71"/>
        <v>-6.1538461538459223E-3</v>
      </c>
      <c r="X374" s="239">
        <f t="shared" si="72"/>
        <v>-6.1538461538459223E-3</v>
      </c>
      <c r="Y374" s="239">
        <f t="shared" si="73"/>
        <v>-6.1538461538459223E-3</v>
      </c>
    </row>
    <row r="375" spans="1:25">
      <c r="A375" s="147">
        <v>35950</v>
      </c>
      <c r="B375" s="243">
        <v>1.0715860350593243E-2</v>
      </c>
      <c r="C375" s="243">
        <v>-4.4148121452384226E-3</v>
      </c>
      <c r="D375" s="243">
        <v>-6.7194074874947773E-3</v>
      </c>
      <c r="E375" s="243">
        <v>-2.1094094229923144E-4</v>
      </c>
      <c r="F375" s="243">
        <v>-2.0360860791727164E-3</v>
      </c>
      <c r="H375" s="239">
        <f t="shared" si="66"/>
        <v>177.47092170695399</v>
      </c>
      <c r="I375" s="239"/>
      <c r="J375" s="239">
        <f t="shared" si="67"/>
        <v>129.87775019512981</v>
      </c>
      <c r="K375" s="239">
        <f t="shared" si="62"/>
        <v>177.47092170695399</v>
      </c>
      <c r="L375" s="239" t="b">
        <f t="shared" si="63"/>
        <v>0</v>
      </c>
      <c r="M375" s="239">
        <f t="shared" si="68"/>
        <v>-4.4148121452383662E-3</v>
      </c>
      <c r="O375" s="239">
        <f t="shared" si="69"/>
        <v>119.14284007536574</v>
      </c>
      <c r="P375" s="239">
        <f t="shared" si="64"/>
        <v>177.47092170695399</v>
      </c>
      <c r="Q375" s="239">
        <f t="shared" si="65"/>
        <v>0</v>
      </c>
      <c r="R375" s="239">
        <f t="shared" si="70"/>
        <v>-4.4148121452383662E-3</v>
      </c>
      <c r="T375" s="239">
        <f>MAX($H$4:H375)</f>
        <v>179.36166090197432</v>
      </c>
      <c r="U375" s="239">
        <f>MAX($K$4:K375)</f>
        <v>179.36166090197432</v>
      </c>
      <c r="V375" s="239">
        <f>MAX($K$4:L375)</f>
        <v>179.36166090197432</v>
      </c>
      <c r="W375" s="239">
        <f t="shared" si="71"/>
        <v>-1.0541490224344361E-2</v>
      </c>
      <c r="X375" s="239">
        <f t="shared" si="72"/>
        <v>-1.0541490224344361E-2</v>
      </c>
      <c r="Y375" s="239">
        <f t="shared" si="73"/>
        <v>-1.0541490224344361E-2</v>
      </c>
    </row>
    <row r="376" spans="1:25">
      <c r="A376" s="147">
        <v>35951</v>
      </c>
      <c r="B376" s="243">
        <v>1.6425274664309208E-2</v>
      </c>
      <c r="C376" s="243">
        <v>4.8890900860119046E-3</v>
      </c>
      <c r="D376" s="243">
        <v>-9.1000851820068895E-3</v>
      </c>
      <c r="E376" s="243">
        <v>4.8890900860119046E-3</v>
      </c>
      <c r="F376" s="243">
        <v>5.8364274000586303E-3</v>
      </c>
      <c r="H376" s="239">
        <f t="shared" si="66"/>
        <v>178.33859303082684</v>
      </c>
      <c r="I376" s="239"/>
      <c r="J376" s="239">
        <f t="shared" si="67"/>
        <v>129.87775019512981</v>
      </c>
      <c r="K376" s="239">
        <f t="shared" si="62"/>
        <v>178.33859303082684</v>
      </c>
      <c r="L376" s="239" t="b">
        <f t="shared" si="63"/>
        <v>0</v>
      </c>
      <c r="M376" s="239">
        <f t="shared" si="68"/>
        <v>4.8890900860118578E-3</v>
      </c>
      <c r="O376" s="239">
        <f t="shared" si="69"/>
        <v>119.14284007536574</v>
      </c>
      <c r="P376" s="239">
        <f t="shared" si="64"/>
        <v>178.33859303082684</v>
      </c>
      <c r="Q376" s="239">
        <f t="shared" si="65"/>
        <v>0</v>
      </c>
      <c r="R376" s="239">
        <f t="shared" si="70"/>
        <v>4.8890900860118578E-3</v>
      </c>
      <c r="T376" s="239">
        <f>MAX($H$4:H376)</f>
        <v>179.36166090197432</v>
      </c>
      <c r="U376" s="239">
        <f>MAX($K$4:K376)</f>
        <v>179.36166090197432</v>
      </c>
      <c r="V376" s="239">
        <f>MAX($K$4:L376)</f>
        <v>179.36166090197432</v>
      </c>
      <c r="W376" s="239">
        <f t="shared" si="71"/>
        <v>-5.7039384336801365E-3</v>
      </c>
      <c r="X376" s="239">
        <f t="shared" si="72"/>
        <v>-5.7039384336801365E-3</v>
      </c>
      <c r="Y376" s="239">
        <f t="shared" si="73"/>
        <v>-5.7039384336801365E-3</v>
      </c>
    </row>
    <row r="377" spans="1:25">
      <c r="A377" s="147">
        <v>35954</v>
      </c>
      <c r="B377" s="243">
        <v>2.5455541058998499E-3</v>
      </c>
      <c r="C377" s="243">
        <v>2.8145996005084495E-3</v>
      </c>
      <c r="D377" s="243">
        <v>-6.6236554545552329E-3</v>
      </c>
      <c r="E377" s="243">
        <v>-4.2265557005438659E-4</v>
      </c>
      <c r="F377" s="243">
        <v>6.6733343503435627E-3</v>
      </c>
      <c r="H377" s="239">
        <f t="shared" si="66"/>
        <v>178.84054476352665</v>
      </c>
      <c r="I377" s="239"/>
      <c r="J377" s="239">
        <f t="shared" si="67"/>
        <v>129.87775019512981</v>
      </c>
      <c r="K377" s="239">
        <f t="shared" si="62"/>
        <v>178.84054476352665</v>
      </c>
      <c r="L377" s="239" t="b">
        <f t="shared" si="63"/>
        <v>0</v>
      </c>
      <c r="M377" s="239">
        <f t="shared" si="68"/>
        <v>2.8145996005084733E-3</v>
      </c>
      <c r="O377" s="239">
        <f t="shared" si="69"/>
        <v>119.14284007536574</v>
      </c>
      <c r="P377" s="239">
        <f t="shared" si="64"/>
        <v>178.84054476352665</v>
      </c>
      <c r="Q377" s="239">
        <f t="shared" si="65"/>
        <v>0</v>
      </c>
      <c r="R377" s="239">
        <f t="shared" si="70"/>
        <v>2.8145996005084733E-3</v>
      </c>
      <c r="T377" s="239">
        <f>MAX($H$4:H377)</f>
        <v>179.36166090197432</v>
      </c>
      <c r="U377" s="239">
        <f>MAX($K$4:K377)</f>
        <v>179.36166090197432</v>
      </c>
      <c r="V377" s="239">
        <f>MAX($K$4:L377)</f>
        <v>179.36166090197432</v>
      </c>
      <c r="W377" s="239">
        <f t="shared" si="71"/>
        <v>-2.9053931360084246E-3</v>
      </c>
      <c r="X377" s="239">
        <f t="shared" si="72"/>
        <v>-2.9053931360084246E-3</v>
      </c>
      <c r="Y377" s="239">
        <f t="shared" si="73"/>
        <v>-2.9053931360084246E-3</v>
      </c>
    </row>
    <row r="378" spans="1:25">
      <c r="A378" s="147">
        <v>35955</v>
      </c>
      <c r="B378" s="243">
        <v>2.7133979953344323E-3</v>
      </c>
      <c r="C378" s="243">
        <v>1.0907107798581173E-3</v>
      </c>
      <c r="D378" s="243">
        <v>6.2661133645800504E-3</v>
      </c>
      <c r="E378" s="243">
        <v>-8.1725932062389761E-3</v>
      </c>
      <c r="F378" s="243">
        <v>7.8309502138118603E-4</v>
      </c>
      <c r="H378" s="239">
        <f t="shared" si="66"/>
        <v>179.03560807357593</v>
      </c>
      <c r="I378" s="239"/>
      <c r="J378" s="239">
        <f t="shared" si="67"/>
        <v>129.87775019512981</v>
      </c>
      <c r="K378" s="239">
        <f t="shared" si="62"/>
        <v>179.03560807357593</v>
      </c>
      <c r="L378" s="239" t="b">
        <f t="shared" si="63"/>
        <v>0</v>
      </c>
      <c r="M378" s="239">
        <f t="shared" si="68"/>
        <v>1.0907107798581246E-3</v>
      </c>
      <c r="O378" s="239">
        <f t="shared" si="69"/>
        <v>119.14284007536574</v>
      </c>
      <c r="P378" s="239">
        <f t="shared" si="64"/>
        <v>179.03560807357593</v>
      </c>
      <c r="Q378" s="239">
        <f t="shared" si="65"/>
        <v>0</v>
      </c>
      <c r="R378" s="239">
        <f t="shared" si="70"/>
        <v>1.0907107798581246E-3</v>
      </c>
      <c r="T378" s="239">
        <f>MAX($H$4:H378)</f>
        <v>179.36166090197432</v>
      </c>
      <c r="U378" s="239">
        <f>MAX($K$4:K378)</f>
        <v>179.36166090197432</v>
      </c>
      <c r="V378" s="239">
        <f>MAX($K$4:L378)</f>
        <v>179.36166090197432</v>
      </c>
      <c r="W378" s="239">
        <f t="shared" si="71"/>
        <v>-1.81785129976347E-3</v>
      </c>
      <c r="X378" s="239">
        <f t="shared" si="72"/>
        <v>-1.81785129976347E-3</v>
      </c>
      <c r="Y378" s="239">
        <f t="shared" si="73"/>
        <v>-1.81785129976347E-3</v>
      </c>
    </row>
    <row r="379" spans="1:25">
      <c r="A379" s="147">
        <v>35956</v>
      </c>
      <c r="B379" s="243">
        <v>-6.0246951637360491E-3</v>
      </c>
      <c r="C379" s="243">
        <v>9.6356795448289123E-3</v>
      </c>
      <c r="D379" s="243">
        <v>-1.2819381440321576E-2</v>
      </c>
      <c r="E379" s="243">
        <v>-2.8914853214409564E-2</v>
      </c>
      <c r="F379" s="243">
        <v>-1.2992107921963036E-3</v>
      </c>
      <c r="H379" s="239">
        <f t="shared" si="66"/>
        <v>180.76073782008649</v>
      </c>
      <c r="I379" s="239"/>
      <c r="J379" s="239">
        <f t="shared" si="67"/>
        <v>129.87775019512981</v>
      </c>
      <c r="K379" s="239">
        <f t="shared" si="62"/>
        <v>180.76073782008649</v>
      </c>
      <c r="L379" s="239" t="b">
        <f t="shared" si="63"/>
        <v>0</v>
      </c>
      <c r="M379" s="239">
        <f t="shared" si="68"/>
        <v>9.6356795448289071E-3</v>
      </c>
      <c r="O379" s="239">
        <f t="shared" si="69"/>
        <v>119.14284007536574</v>
      </c>
      <c r="P379" s="239">
        <f t="shared" si="64"/>
        <v>180.76073782008649</v>
      </c>
      <c r="Q379" s="239">
        <f t="shared" si="65"/>
        <v>0</v>
      </c>
      <c r="R379" s="239">
        <f t="shared" si="70"/>
        <v>9.6356795448289071E-3</v>
      </c>
      <c r="T379" s="239">
        <f>MAX($H$4:H379)</f>
        <v>180.76073782008649</v>
      </c>
      <c r="U379" s="239">
        <f>MAX($K$4:K379)</f>
        <v>180.76073782008649</v>
      </c>
      <c r="V379" s="239">
        <f>MAX($K$4:L379)</f>
        <v>180.76073782008649</v>
      </c>
      <c r="W379" s="239">
        <f t="shared" si="71"/>
        <v>0</v>
      </c>
      <c r="X379" s="239">
        <f t="shared" si="72"/>
        <v>0</v>
      </c>
      <c r="Y379" s="239">
        <f t="shared" si="73"/>
        <v>0</v>
      </c>
    </row>
    <row r="380" spans="1:25">
      <c r="A380" s="147">
        <v>35957</v>
      </c>
      <c r="B380" s="243">
        <v>-1.4748846700099794E-2</v>
      </c>
      <c r="C380" s="243">
        <v>4.1467010689275607E-3</v>
      </c>
      <c r="D380" s="243">
        <v>-1.7694988618810026E-2</v>
      </c>
      <c r="E380" s="243">
        <v>-1.0622692632177633E-2</v>
      </c>
      <c r="F380" s="243">
        <v>-2.9675621310488731E-3</v>
      </c>
      <c r="H380" s="239">
        <f t="shared" si="66"/>
        <v>181.51029856482518</v>
      </c>
      <c r="I380" s="239"/>
      <c r="J380" s="239">
        <f t="shared" si="67"/>
        <v>129.87775019512981</v>
      </c>
      <c r="K380" s="239">
        <f t="shared" si="62"/>
        <v>181.51029856482518</v>
      </c>
      <c r="L380" s="239" t="b">
        <f t="shared" si="63"/>
        <v>0</v>
      </c>
      <c r="M380" s="239">
        <f t="shared" si="68"/>
        <v>4.1467010689275616E-3</v>
      </c>
      <c r="O380" s="239">
        <f t="shared" si="69"/>
        <v>119.14284007536574</v>
      </c>
      <c r="P380" s="239">
        <f t="shared" si="64"/>
        <v>181.51029856482518</v>
      </c>
      <c r="Q380" s="239">
        <f t="shared" si="65"/>
        <v>0</v>
      </c>
      <c r="R380" s="239">
        <f t="shared" si="70"/>
        <v>4.1467010689275616E-3</v>
      </c>
      <c r="T380" s="239">
        <f>MAX($H$4:H380)</f>
        <v>181.51029856482518</v>
      </c>
      <c r="U380" s="239">
        <f>MAX($K$4:K380)</f>
        <v>181.51029856482518</v>
      </c>
      <c r="V380" s="239">
        <f>MAX($K$4:L380)</f>
        <v>181.51029856482518</v>
      </c>
      <c r="W380" s="239">
        <f t="shared" si="71"/>
        <v>0</v>
      </c>
      <c r="X380" s="239">
        <f t="shared" si="72"/>
        <v>0</v>
      </c>
      <c r="Y380" s="239">
        <f t="shared" si="73"/>
        <v>0</v>
      </c>
    </row>
    <row r="381" spans="1:25">
      <c r="A381" s="147">
        <v>35958</v>
      </c>
      <c r="B381" s="243">
        <v>2.3312920741436205E-3</v>
      </c>
      <c r="C381" s="243">
        <v>0</v>
      </c>
      <c r="D381" s="243">
        <v>-1.0027612265659069E-2</v>
      </c>
      <c r="E381" s="243">
        <v>-1.7449781153076827E-2</v>
      </c>
      <c r="F381" s="243">
        <v>-1.1957422437753662E-2</v>
      </c>
      <c r="H381" s="239">
        <f t="shared" si="66"/>
        <v>181.51029856482518</v>
      </c>
      <c r="I381" s="239"/>
      <c r="J381" s="239">
        <f t="shared" si="67"/>
        <v>129.87775019512981</v>
      </c>
      <c r="K381" s="239">
        <f t="shared" si="62"/>
        <v>181.51029856482518</v>
      </c>
      <c r="L381" s="239" t="b">
        <f t="shared" si="63"/>
        <v>0</v>
      </c>
      <c r="M381" s="239">
        <f t="shared" si="68"/>
        <v>0</v>
      </c>
      <c r="O381" s="239">
        <f t="shared" si="69"/>
        <v>119.14284007536574</v>
      </c>
      <c r="P381" s="239">
        <f t="shared" si="64"/>
        <v>181.51029856482518</v>
      </c>
      <c r="Q381" s="239">
        <f t="shared" si="65"/>
        <v>0</v>
      </c>
      <c r="R381" s="239">
        <f t="shared" si="70"/>
        <v>0</v>
      </c>
      <c r="T381" s="239">
        <f>MAX($H$4:H381)</f>
        <v>181.51029856482518</v>
      </c>
      <c r="U381" s="239">
        <f>MAX($K$4:K381)</f>
        <v>181.51029856482518</v>
      </c>
      <c r="V381" s="239">
        <f>MAX($K$4:L381)</f>
        <v>181.51029856482518</v>
      </c>
      <c r="W381" s="239">
        <f t="shared" si="71"/>
        <v>0</v>
      </c>
      <c r="X381" s="239">
        <f t="shared" si="72"/>
        <v>0</v>
      </c>
      <c r="Y381" s="239">
        <f t="shared" si="73"/>
        <v>0</v>
      </c>
    </row>
    <row r="382" spans="1:25">
      <c r="A382" s="147">
        <v>35961</v>
      </c>
      <c r="B382" s="243">
        <v>-1.9206046012431477E-2</v>
      </c>
      <c r="C382" s="243">
        <v>5.0009260974253067E-3</v>
      </c>
      <c r="D382" s="243">
        <v>-2.4210786082153435E-2</v>
      </c>
      <c r="E382" s="243">
        <v>-3.5410209468282439E-2</v>
      </c>
      <c r="F382" s="243">
        <v>-1.4314587583922012E-2</v>
      </c>
      <c r="H382" s="239">
        <f t="shared" si="66"/>
        <v>182.41801815386947</v>
      </c>
      <c r="I382" s="239"/>
      <c r="J382" s="239">
        <f t="shared" si="67"/>
        <v>129.87775019512981</v>
      </c>
      <c r="K382" s="239">
        <f t="shared" si="62"/>
        <v>182.41801815386947</v>
      </c>
      <c r="L382" s="239" t="b">
        <f t="shared" si="63"/>
        <v>0</v>
      </c>
      <c r="M382" s="239">
        <f t="shared" si="68"/>
        <v>5.0009260974252928E-3</v>
      </c>
      <c r="O382" s="239">
        <f t="shared" si="69"/>
        <v>119.14284007536574</v>
      </c>
      <c r="P382" s="239">
        <f t="shared" si="64"/>
        <v>182.41801815386947</v>
      </c>
      <c r="Q382" s="239">
        <f t="shared" si="65"/>
        <v>0</v>
      </c>
      <c r="R382" s="239">
        <f t="shared" si="70"/>
        <v>5.0009260974252928E-3</v>
      </c>
      <c r="T382" s="239">
        <f>MAX($H$4:H382)</f>
        <v>182.41801815386947</v>
      </c>
      <c r="U382" s="239">
        <f>MAX($K$4:K382)</f>
        <v>182.41801815386947</v>
      </c>
      <c r="V382" s="239">
        <f>MAX($K$4:L382)</f>
        <v>182.41801815386947</v>
      </c>
      <c r="W382" s="239">
        <f t="shared" si="71"/>
        <v>0</v>
      </c>
      <c r="X382" s="239">
        <f t="shared" si="72"/>
        <v>0</v>
      </c>
      <c r="Y382" s="239">
        <f t="shared" si="73"/>
        <v>0</v>
      </c>
    </row>
    <row r="383" spans="1:25">
      <c r="A383" s="147">
        <v>35962</v>
      </c>
      <c r="B383" s="243">
        <v>9.4874804826698966E-3</v>
      </c>
      <c r="C383" s="243">
        <v>-8.4481175390265228E-3</v>
      </c>
      <c r="D383" s="243">
        <v>-5.2998578577927447E-3</v>
      </c>
      <c r="E383" s="243">
        <v>-4.4251001269389745E-3</v>
      </c>
      <c r="F383" s="243">
        <v>-3.548052335333729E-5</v>
      </c>
      <c r="H383" s="239">
        <f t="shared" si="66"/>
        <v>180.87692929526929</v>
      </c>
      <c r="I383" s="239"/>
      <c r="J383" s="239">
        <f t="shared" si="67"/>
        <v>129.87775019512981</v>
      </c>
      <c r="K383" s="239">
        <f t="shared" si="62"/>
        <v>180.87692929526929</v>
      </c>
      <c r="L383" s="239" t="b">
        <f t="shared" si="63"/>
        <v>0</v>
      </c>
      <c r="M383" s="239">
        <f t="shared" si="68"/>
        <v>-8.4481175390265922E-3</v>
      </c>
      <c r="O383" s="239">
        <f t="shared" si="69"/>
        <v>119.14284007536574</v>
      </c>
      <c r="P383" s="239">
        <f t="shared" si="64"/>
        <v>180.87692929526929</v>
      </c>
      <c r="Q383" s="239">
        <f t="shared" si="65"/>
        <v>0</v>
      </c>
      <c r="R383" s="239">
        <f t="shared" si="70"/>
        <v>-8.4481175390265922E-3</v>
      </c>
      <c r="T383" s="239">
        <f>MAX($H$4:H383)</f>
        <v>182.41801815386947</v>
      </c>
      <c r="U383" s="239">
        <f>MAX($K$4:K383)</f>
        <v>182.41801815386947</v>
      </c>
      <c r="V383" s="239">
        <f>MAX($K$4:L383)</f>
        <v>182.41801815386947</v>
      </c>
      <c r="W383" s="239">
        <f t="shared" si="71"/>
        <v>-8.4481175390265922E-3</v>
      </c>
      <c r="X383" s="239">
        <f t="shared" si="72"/>
        <v>-8.4481175390265922E-3</v>
      </c>
      <c r="Y383" s="239">
        <f t="shared" si="73"/>
        <v>-8.4481175390265922E-3</v>
      </c>
    </row>
    <row r="384" spans="1:25">
      <c r="A384" s="147">
        <v>35963</v>
      </c>
      <c r="B384" s="243">
        <v>1.7165664885672616E-2</v>
      </c>
      <c r="C384" s="243">
        <v>-4.1152263374485409E-3</v>
      </c>
      <c r="D384" s="243">
        <v>4.3465101206037193E-2</v>
      </c>
      <c r="E384" s="243">
        <v>4.3261401908176955E-2</v>
      </c>
      <c r="F384" s="243">
        <v>7.4607664757639913E-3</v>
      </c>
      <c r="H384" s="239">
        <f t="shared" si="66"/>
        <v>180.13257979199659</v>
      </c>
      <c r="I384" s="239"/>
      <c r="J384" s="239">
        <f t="shared" si="67"/>
        <v>129.87775019512981</v>
      </c>
      <c r="K384" s="239">
        <f t="shared" si="62"/>
        <v>180.13257979199659</v>
      </c>
      <c r="L384" s="239" t="b">
        <f t="shared" si="63"/>
        <v>0</v>
      </c>
      <c r="M384" s="239">
        <f t="shared" si="68"/>
        <v>-4.115226337448495E-3</v>
      </c>
      <c r="O384" s="239">
        <f t="shared" si="69"/>
        <v>119.14284007536574</v>
      </c>
      <c r="P384" s="239">
        <f t="shared" si="64"/>
        <v>180.13257979199659</v>
      </c>
      <c r="Q384" s="239">
        <f t="shared" si="65"/>
        <v>0</v>
      </c>
      <c r="R384" s="239">
        <f t="shared" si="70"/>
        <v>-4.115226337448495E-3</v>
      </c>
      <c r="T384" s="239">
        <f>MAX($H$4:H384)</f>
        <v>182.41801815386947</v>
      </c>
      <c r="U384" s="239">
        <f>MAX($K$4:K384)</f>
        <v>182.41801815386947</v>
      </c>
      <c r="V384" s="239">
        <f>MAX($K$4:L384)</f>
        <v>182.41801815386947</v>
      </c>
      <c r="W384" s="239">
        <f t="shared" si="71"/>
        <v>-1.2528577960676626E-2</v>
      </c>
      <c r="X384" s="239">
        <f t="shared" si="72"/>
        <v>-1.2528577960676626E-2</v>
      </c>
      <c r="Y384" s="239">
        <f t="shared" si="73"/>
        <v>-1.2528577960676626E-2</v>
      </c>
    </row>
    <row r="385" spans="1:25">
      <c r="A385" s="147">
        <v>35964</v>
      </c>
      <c r="B385" s="243">
        <v>-4.1193330932598471E-4</v>
      </c>
      <c r="C385" s="243">
        <v>-3.6566413748984061E-4</v>
      </c>
      <c r="D385" s="243">
        <v>4.4784678420166424E-2</v>
      </c>
      <c r="E385" s="243">
        <v>-5.4093608416350136E-4</v>
      </c>
      <c r="F385" s="243">
        <v>-4.2262331883824444E-4</v>
      </c>
      <c r="H385" s="239">
        <f t="shared" si="66"/>
        <v>180.06671176757314</v>
      </c>
      <c r="I385" s="239"/>
      <c r="J385" s="239">
        <f t="shared" si="67"/>
        <v>129.87775019512981</v>
      </c>
      <c r="K385" s="239">
        <f t="shared" si="62"/>
        <v>180.06671176757314</v>
      </c>
      <c r="L385" s="239" t="b">
        <f t="shared" si="63"/>
        <v>0</v>
      </c>
      <c r="M385" s="239">
        <f t="shared" si="68"/>
        <v>-3.6566413748979296E-4</v>
      </c>
      <c r="O385" s="239">
        <f t="shared" si="69"/>
        <v>119.14284007536574</v>
      </c>
      <c r="P385" s="239">
        <f t="shared" si="64"/>
        <v>180.06671176757314</v>
      </c>
      <c r="Q385" s="239">
        <f t="shared" si="65"/>
        <v>0</v>
      </c>
      <c r="R385" s="239">
        <f t="shared" si="70"/>
        <v>-3.6566413748979296E-4</v>
      </c>
      <c r="T385" s="239">
        <f>MAX($H$4:H385)</f>
        <v>182.41801815386947</v>
      </c>
      <c r="U385" s="239">
        <f>MAX($K$4:K385)</f>
        <v>182.41801815386947</v>
      </c>
      <c r="V385" s="239">
        <f>MAX($K$4:L385)</f>
        <v>182.41801815386947</v>
      </c>
      <c r="W385" s="239">
        <f t="shared" si="71"/>
        <v>-1.2889660846512453E-2</v>
      </c>
      <c r="X385" s="239">
        <f t="shared" si="72"/>
        <v>-1.2889660846512453E-2</v>
      </c>
      <c r="Y385" s="239">
        <f t="shared" si="73"/>
        <v>-1.2889660846512453E-2</v>
      </c>
    </row>
    <row r="386" spans="1:25">
      <c r="A386" s="147">
        <v>35965</v>
      </c>
      <c r="B386" s="243">
        <v>-5.3405012679924591E-3</v>
      </c>
      <c r="C386" s="243">
        <v>-3.8247882706492486E-3</v>
      </c>
      <c r="D386" s="243">
        <v>7.4174863456193396E-3</v>
      </c>
      <c r="E386" s="243">
        <v>-8.9783222764976411E-3</v>
      </c>
      <c r="F386" s="243">
        <v>-6.524644759486331E-3</v>
      </c>
      <c r="H386" s="239">
        <f t="shared" si="66"/>
        <v>179.37799472047016</v>
      </c>
      <c r="I386" s="239"/>
      <c r="J386" s="239">
        <f t="shared" si="67"/>
        <v>129.87775019512981</v>
      </c>
      <c r="K386" s="239">
        <f t="shared" si="62"/>
        <v>179.37799472047016</v>
      </c>
      <c r="L386" s="239" t="b">
        <f t="shared" si="63"/>
        <v>0</v>
      </c>
      <c r="M386" s="239">
        <f t="shared" si="68"/>
        <v>-3.8247882706491962E-3</v>
      </c>
      <c r="O386" s="239">
        <f t="shared" si="69"/>
        <v>119.14284007536574</v>
      </c>
      <c r="P386" s="239">
        <f t="shared" si="64"/>
        <v>179.37799472047016</v>
      </c>
      <c r="Q386" s="239">
        <f t="shared" si="65"/>
        <v>0</v>
      </c>
      <c r="R386" s="239">
        <f t="shared" si="70"/>
        <v>-3.8247882706491962E-3</v>
      </c>
      <c r="T386" s="239">
        <f>MAX($H$4:H386)</f>
        <v>182.41801815386947</v>
      </c>
      <c r="U386" s="239">
        <f>MAX($K$4:K386)</f>
        <v>182.41801815386947</v>
      </c>
      <c r="V386" s="239">
        <f>MAX($K$4:L386)</f>
        <v>182.41801815386947</v>
      </c>
      <c r="W386" s="239">
        <f t="shared" si="71"/>
        <v>-1.6665148893543261E-2</v>
      </c>
      <c r="X386" s="239">
        <f t="shared" si="72"/>
        <v>-1.6665148893543261E-2</v>
      </c>
      <c r="Y386" s="239">
        <f t="shared" si="73"/>
        <v>-1.6665148893543261E-2</v>
      </c>
    </row>
    <row r="387" spans="1:25">
      <c r="A387" s="147">
        <v>35968</v>
      </c>
      <c r="B387" s="243">
        <v>3.2432456513555863E-3</v>
      </c>
      <c r="C387" s="243">
        <v>6.3233137829912245E-3</v>
      </c>
      <c r="D387" s="243">
        <v>-2.2710510730072686E-2</v>
      </c>
      <c r="E387" s="243">
        <v>-1.2273429889174348E-2</v>
      </c>
      <c r="F387" s="243">
        <v>-4.3584463280044172E-3</v>
      </c>
      <c r="H387" s="239">
        <f t="shared" si="66"/>
        <v>180.51225806685144</v>
      </c>
      <c r="I387" s="239"/>
      <c r="J387" s="239">
        <f t="shared" si="67"/>
        <v>129.87775019512981</v>
      </c>
      <c r="K387" s="239">
        <f t="shared" si="62"/>
        <v>180.51225806685144</v>
      </c>
      <c r="L387" s="239" t="b">
        <f t="shared" si="63"/>
        <v>0</v>
      </c>
      <c r="M387" s="239">
        <f t="shared" si="68"/>
        <v>6.3233137829912956E-3</v>
      </c>
      <c r="O387" s="239">
        <f t="shared" si="69"/>
        <v>119.14284007536574</v>
      </c>
      <c r="P387" s="239">
        <f t="shared" si="64"/>
        <v>180.51225806685144</v>
      </c>
      <c r="Q387" s="239">
        <f t="shared" si="65"/>
        <v>0</v>
      </c>
      <c r="R387" s="239">
        <f t="shared" si="70"/>
        <v>6.3233137829912956E-3</v>
      </c>
      <c r="T387" s="239">
        <f>MAX($H$4:H387)</f>
        <v>182.41801815386947</v>
      </c>
      <c r="U387" s="239">
        <f>MAX($K$4:K387)</f>
        <v>182.41801815386947</v>
      </c>
      <c r="V387" s="239">
        <f>MAX($K$4:L387)</f>
        <v>182.41801815386947</v>
      </c>
      <c r="W387" s="239">
        <f t="shared" si="71"/>
        <v>-1.0447214076246112E-2</v>
      </c>
      <c r="X387" s="239">
        <f t="shared" si="72"/>
        <v>-1.0447214076246112E-2</v>
      </c>
      <c r="Y387" s="239">
        <f t="shared" si="73"/>
        <v>-1.0447214076246112E-2</v>
      </c>
    </row>
    <row r="388" spans="1:25">
      <c r="A388" s="147">
        <v>35969</v>
      </c>
      <c r="B388" s="243">
        <v>1.3606904253878227E-2</v>
      </c>
      <c r="C388" s="243">
        <v>3.8638454461821237E-3</v>
      </c>
      <c r="D388" s="243">
        <v>-1.0766457234087423E-2</v>
      </c>
      <c r="E388" s="243">
        <v>1.5041927058550009E-2</v>
      </c>
      <c r="F388" s="243">
        <v>-3.2569020574202412E-4</v>
      </c>
      <c r="H388" s="239">
        <f t="shared" si="66"/>
        <v>181.20972953316311</v>
      </c>
      <c r="I388" s="239"/>
      <c r="J388" s="239">
        <f t="shared" si="67"/>
        <v>129.87775019512981</v>
      </c>
      <c r="K388" s="239">
        <f t="shared" si="62"/>
        <v>181.20972953316311</v>
      </c>
      <c r="L388" s="239" t="b">
        <f t="shared" si="63"/>
        <v>0</v>
      </c>
      <c r="M388" s="239">
        <f t="shared" si="68"/>
        <v>3.8638454461821918E-3</v>
      </c>
      <c r="O388" s="239">
        <f t="shared" si="69"/>
        <v>119.14284007536574</v>
      </c>
      <c r="P388" s="239">
        <f t="shared" si="64"/>
        <v>181.20972953316311</v>
      </c>
      <c r="Q388" s="239">
        <f t="shared" si="65"/>
        <v>0</v>
      </c>
      <c r="R388" s="239">
        <f t="shared" si="70"/>
        <v>3.8638454461821918E-3</v>
      </c>
      <c r="T388" s="239">
        <f>MAX($H$4:H388)</f>
        <v>182.41801815386947</v>
      </c>
      <c r="U388" s="239">
        <f>MAX($K$4:K388)</f>
        <v>182.41801815386947</v>
      </c>
      <c r="V388" s="239">
        <f>MAX($K$4:L388)</f>
        <v>182.41801815386947</v>
      </c>
      <c r="W388" s="239">
        <f t="shared" si="71"/>
        <v>-6.6237350505977139E-3</v>
      </c>
      <c r="X388" s="239">
        <f t="shared" si="72"/>
        <v>-6.6237350505977139E-3</v>
      </c>
      <c r="Y388" s="239">
        <f t="shared" si="73"/>
        <v>-6.6237350505977139E-3</v>
      </c>
    </row>
    <row r="389" spans="1:25">
      <c r="A389" s="147">
        <v>35970</v>
      </c>
      <c r="B389" s="243">
        <v>1.1212716098006448E-2</v>
      </c>
      <c r="C389" s="243">
        <v>0</v>
      </c>
      <c r="D389" s="243">
        <v>-2.9863481228667998E-3</v>
      </c>
      <c r="E389" s="243">
        <v>6.0094730609827618E-3</v>
      </c>
      <c r="F389" s="243">
        <v>9.8695762525902175E-4</v>
      </c>
      <c r="H389" s="239">
        <f t="shared" si="66"/>
        <v>181.20972953316311</v>
      </c>
      <c r="I389" s="239"/>
      <c r="J389" s="239">
        <f t="shared" si="67"/>
        <v>129.87775019512981</v>
      </c>
      <c r="K389" s="239">
        <f t="shared" ref="K389:K452" si="74">MAX(H389:J389)</f>
        <v>181.20972953316311</v>
      </c>
      <c r="L389" s="239" t="b">
        <f t="shared" ref="L389:L452" si="75">J389=K389</f>
        <v>0</v>
      </c>
      <c r="M389" s="239">
        <f t="shared" si="68"/>
        <v>0</v>
      </c>
      <c r="O389" s="239">
        <f t="shared" si="69"/>
        <v>119.14284007536574</v>
      </c>
      <c r="P389" s="239">
        <f t="shared" ref="P389:P452" si="76">MAX(H389,O389)</f>
        <v>181.20972953316311</v>
      </c>
      <c r="Q389" s="239">
        <f t="shared" ref="Q389:Q452" si="77">P389-H389</f>
        <v>0</v>
      </c>
      <c r="R389" s="239">
        <f t="shared" si="70"/>
        <v>0</v>
      </c>
      <c r="T389" s="239">
        <f>MAX($H$4:H389)</f>
        <v>182.41801815386947</v>
      </c>
      <c r="U389" s="239">
        <f>MAX($K$4:K389)</f>
        <v>182.41801815386947</v>
      </c>
      <c r="V389" s="239">
        <f>MAX($K$4:L389)</f>
        <v>182.41801815386947</v>
      </c>
      <c r="W389" s="239">
        <f t="shared" si="71"/>
        <v>-6.6237350505977139E-3</v>
      </c>
      <c r="X389" s="239">
        <f t="shared" si="72"/>
        <v>-6.6237350505977139E-3</v>
      </c>
      <c r="Y389" s="239">
        <f t="shared" si="73"/>
        <v>-6.6237350505977139E-3</v>
      </c>
    </row>
    <row r="390" spans="1:25">
      <c r="A390" s="147">
        <v>35971</v>
      </c>
      <c r="B390" s="243">
        <v>-2.7835771978022006E-3</v>
      </c>
      <c r="C390" s="243">
        <v>-3.118121790168793E-3</v>
      </c>
      <c r="D390" s="243">
        <v>-2.2649922409948564E-3</v>
      </c>
      <c r="E390" s="243">
        <v>-1.7521470588127253E-2</v>
      </c>
      <c r="F390" s="243">
        <v>4.5943532817371846E-3</v>
      </c>
      <c r="H390" s="239">
        <f t="shared" ref="H390:H453" si="78">(1+C390)*H389</f>
        <v>180.64469552691517</v>
      </c>
      <c r="I390" s="239"/>
      <c r="J390" s="239">
        <f t="shared" ref="J390:J453" si="79">IF(NOT(YEAR(A390)=YEAR(A389)),$J$1*H390,J389)</f>
        <v>129.87775019512981</v>
      </c>
      <c r="K390" s="239">
        <f t="shared" si="74"/>
        <v>180.64469552691517</v>
      </c>
      <c r="L390" s="239" t="b">
        <f t="shared" si="75"/>
        <v>0</v>
      </c>
      <c r="M390" s="239">
        <f t="shared" ref="M390:M453" si="80">(K390-K389)/K389</f>
        <v>-3.1181217901687496E-3</v>
      </c>
      <c r="O390" s="239">
        <f t="shared" ref="O390:O453" si="81">IF(AND(MONTH(A390)=$O$2,MONTH(A389)=$O$2-1),$O$1*H390,O389)</f>
        <v>119.14284007536574</v>
      </c>
      <c r="P390" s="239">
        <f t="shared" si="76"/>
        <v>180.64469552691517</v>
      </c>
      <c r="Q390" s="239">
        <f t="shared" si="77"/>
        <v>0</v>
      </c>
      <c r="R390" s="239">
        <f t="shared" ref="R390:R453" si="82">(P390-P389)/P389</f>
        <v>-3.1181217901687496E-3</v>
      </c>
      <c r="T390" s="239">
        <f>MAX($H$4:H390)</f>
        <v>182.41801815386947</v>
      </c>
      <c r="U390" s="239">
        <f>MAX($K$4:K390)</f>
        <v>182.41801815386947</v>
      </c>
      <c r="V390" s="239">
        <f>MAX($K$4:L390)</f>
        <v>182.41801815386947</v>
      </c>
      <c r="W390" s="239">
        <f t="shared" ref="W390:W453" si="83">(H390-T390)/T390</f>
        <v>-9.7212032281728897E-3</v>
      </c>
      <c r="X390" s="239">
        <f t="shared" ref="X390:X453" si="84">(K390-U390)/U390</f>
        <v>-9.7212032281728897E-3</v>
      </c>
      <c r="Y390" s="239">
        <f t="shared" ref="Y390:Y453" si="85">(P390-V390)/V390</f>
        <v>-9.7212032281728897E-3</v>
      </c>
    </row>
    <row r="391" spans="1:25">
      <c r="A391" s="147">
        <v>35972</v>
      </c>
      <c r="B391" s="243">
        <v>3.3917582923648215E-3</v>
      </c>
      <c r="C391" s="243">
        <v>7.8565486643866755E-3</v>
      </c>
      <c r="D391" s="243">
        <v>2.111321081861961E-3</v>
      </c>
      <c r="E391" s="243">
        <v>-1.2666506578331238E-2</v>
      </c>
      <c r="F391" s="243">
        <v>-8.6242306903738797E-4</v>
      </c>
      <c r="H391" s="239">
        <f t="shared" si="78"/>
        <v>182.0639393682857</v>
      </c>
      <c r="I391" s="239"/>
      <c r="J391" s="239">
        <f t="shared" si="79"/>
        <v>129.87775019512981</v>
      </c>
      <c r="K391" s="239">
        <f t="shared" si="74"/>
        <v>182.0639393682857</v>
      </c>
      <c r="L391" s="239" t="b">
        <f t="shared" si="75"/>
        <v>0</v>
      </c>
      <c r="M391" s="239">
        <f t="shared" si="80"/>
        <v>7.8565486643867154E-3</v>
      </c>
      <c r="O391" s="239">
        <f t="shared" si="81"/>
        <v>119.14284007536574</v>
      </c>
      <c r="P391" s="239">
        <f t="shared" si="76"/>
        <v>182.0639393682857</v>
      </c>
      <c r="Q391" s="239">
        <f t="shared" si="77"/>
        <v>0</v>
      </c>
      <c r="R391" s="239">
        <f t="shared" si="82"/>
        <v>7.8565486643867154E-3</v>
      </c>
      <c r="T391" s="239">
        <f>MAX($H$4:H391)</f>
        <v>182.41801815386947</v>
      </c>
      <c r="U391" s="239">
        <f>MAX($K$4:K391)</f>
        <v>182.41801815386947</v>
      </c>
      <c r="V391" s="239">
        <f>MAX($K$4:L391)</f>
        <v>182.41801815386947</v>
      </c>
      <c r="W391" s="239">
        <f t="shared" si="83"/>
        <v>-1.9410296700247075E-3</v>
      </c>
      <c r="X391" s="239">
        <f t="shared" si="84"/>
        <v>-1.9410296700247075E-3</v>
      </c>
      <c r="Y391" s="239">
        <f t="shared" si="85"/>
        <v>-1.9410296700247075E-3</v>
      </c>
    </row>
    <row r="392" spans="1:25">
      <c r="A392" s="147">
        <v>35975</v>
      </c>
      <c r="B392" s="243">
        <v>4.9351327502213937E-3</v>
      </c>
      <c r="C392" s="243">
        <v>1.8520233354939464E-3</v>
      </c>
      <c r="D392" s="243">
        <v>1.4919034102805151E-2</v>
      </c>
      <c r="E392" s="243">
        <v>-9.5719294450802295E-4</v>
      </c>
      <c r="F392" s="243">
        <v>4.4231405703689664E-3</v>
      </c>
      <c r="H392" s="239">
        <f t="shared" si="78"/>
        <v>182.40112603254772</v>
      </c>
      <c r="I392" s="239"/>
      <c r="J392" s="239">
        <f t="shared" si="79"/>
        <v>129.87775019512981</v>
      </c>
      <c r="K392" s="239">
        <f t="shared" si="74"/>
        <v>182.40112603254772</v>
      </c>
      <c r="L392" s="239" t="b">
        <f t="shared" si="75"/>
        <v>0</v>
      </c>
      <c r="M392" s="239">
        <f t="shared" si="80"/>
        <v>1.8520233354939485E-3</v>
      </c>
      <c r="O392" s="239">
        <f t="shared" si="81"/>
        <v>119.14284007536574</v>
      </c>
      <c r="P392" s="239">
        <f t="shared" si="76"/>
        <v>182.40112603254772</v>
      </c>
      <c r="Q392" s="239">
        <f t="shared" si="77"/>
        <v>0</v>
      </c>
      <c r="R392" s="239">
        <f t="shared" si="82"/>
        <v>1.8520233354939485E-3</v>
      </c>
      <c r="T392" s="239">
        <f>MAX($H$4:H392)</f>
        <v>182.41801815386947</v>
      </c>
      <c r="U392" s="239">
        <f>MAX($K$4:K392)</f>
        <v>182.41801815386947</v>
      </c>
      <c r="V392" s="239">
        <f>MAX($K$4:L392)</f>
        <v>182.41801815386947</v>
      </c>
      <c r="W392" s="239">
        <f t="shared" si="83"/>
        <v>-9.2601166774530997E-5</v>
      </c>
      <c r="X392" s="239">
        <f t="shared" si="84"/>
        <v>-9.2601166774530997E-5</v>
      </c>
      <c r="Y392" s="239">
        <f t="shared" si="85"/>
        <v>-9.2601166774530997E-5</v>
      </c>
    </row>
    <row r="393" spans="1:25">
      <c r="A393" s="147">
        <v>35976</v>
      </c>
      <c r="B393" s="243">
        <v>-3.8143682724525174E-3</v>
      </c>
      <c r="C393" s="243">
        <v>6.1116414275987907E-3</v>
      </c>
      <c r="D393" s="243">
        <v>3.6322795418332277E-2</v>
      </c>
      <c r="E393" s="243">
        <v>5.367342125405683E-3</v>
      </c>
      <c r="F393" s="243">
        <v>-4.087519435037712E-3</v>
      </c>
      <c r="H393" s="239">
        <f t="shared" si="78"/>
        <v>183.51589631084892</v>
      </c>
      <c r="I393" s="239"/>
      <c r="J393" s="239">
        <f t="shared" si="79"/>
        <v>129.87775019512981</v>
      </c>
      <c r="K393" s="239">
        <f t="shared" si="74"/>
        <v>183.51589631084892</v>
      </c>
      <c r="L393" s="239" t="b">
        <f t="shared" si="75"/>
        <v>0</v>
      </c>
      <c r="M393" s="239">
        <f t="shared" si="80"/>
        <v>6.111641427598828E-3</v>
      </c>
      <c r="O393" s="239">
        <f t="shared" si="81"/>
        <v>119.14284007536574</v>
      </c>
      <c r="P393" s="239">
        <f t="shared" si="76"/>
        <v>183.51589631084892</v>
      </c>
      <c r="Q393" s="239">
        <f t="shared" si="77"/>
        <v>0</v>
      </c>
      <c r="R393" s="239">
        <f t="shared" si="82"/>
        <v>6.111641427598828E-3</v>
      </c>
      <c r="T393" s="239">
        <f>MAX($H$4:H393)</f>
        <v>183.51589631084892</v>
      </c>
      <c r="U393" s="239">
        <f>MAX($K$4:K393)</f>
        <v>183.51589631084892</v>
      </c>
      <c r="V393" s="239">
        <f>MAX($K$4:L393)</f>
        <v>183.51589631084892</v>
      </c>
      <c r="W393" s="239">
        <f t="shared" si="83"/>
        <v>0</v>
      </c>
      <c r="X393" s="239">
        <f t="shared" si="84"/>
        <v>0</v>
      </c>
      <c r="Y393" s="239">
        <f t="shared" si="85"/>
        <v>0</v>
      </c>
    </row>
    <row r="394" spans="1:25">
      <c r="A394" s="147">
        <v>35977</v>
      </c>
      <c r="B394" s="243">
        <v>1.2192337036158962E-2</v>
      </c>
      <c r="C394" s="243">
        <v>7.6144488810474531E-3</v>
      </c>
      <c r="D394" s="243">
        <v>3.6090509392903369E-2</v>
      </c>
      <c r="E394" s="243">
        <v>1.9046598776073287E-2</v>
      </c>
      <c r="F394" s="243">
        <v>9.0529232573128837E-3</v>
      </c>
      <c r="H394" s="239">
        <f t="shared" si="78"/>
        <v>184.91326872216749</v>
      </c>
      <c r="I394" s="239"/>
      <c r="J394" s="239">
        <f t="shared" si="79"/>
        <v>129.87775019512981</v>
      </c>
      <c r="K394" s="239">
        <f t="shared" si="74"/>
        <v>184.91326872216749</v>
      </c>
      <c r="L394" s="239" t="b">
        <f t="shared" si="75"/>
        <v>0</v>
      </c>
      <c r="M394" s="239">
        <f t="shared" si="80"/>
        <v>7.6144488810474921E-3</v>
      </c>
      <c r="O394" s="239">
        <f t="shared" si="81"/>
        <v>119.14284007536574</v>
      </c>
      <c r="P394" s="239">
        <f t="shared" si="76"/>
        <v>184.91326872216749</v>
      </c>
      <c r="Q394" s="239">
        <f t="shared" si="77"/>
        <v>0</v>
      </c>
      <c r="R394" s="239">
        <f t="shared" si="82"/>
        <v>7.6144488810474921E-3</v>
      </c>
      <c r="T394" s="239">
        <f>MAX($H$4:H394)</f>
        <v>184.91326872216749</v>
      </c>
      <c r="U394" s="239">
        <f>MAX($K$4:K394)</f>
        <v>184.91326872216749</v>
      </c>
      <c r="V394" s="239">
        <f>MAX($K$4:L394)</f>
        <v>184.91326872216749</v>
      </c>
      <c r="W394" s="239">
        <f t="shared" si="83"/>
        <v>0</v>
      </c>
      <c r="X394" s="239">
        <f t="shared" si="84"/>
        <v>0</v>
      </c>
      <c r="Y394" s="239">
        <f t="shared" si="85"/>
        <v>0</v>
      </c>
    </row>
    <row r="395" spans="1:25">
      <c r="A395" s="147">
        <v>35978</v>
      </c>
      <c r="B395" s="243">
        <v>-1.3724747873988807E-3</v>
      </c>
      <c r="C395" s="243">
        <v>1.9538518794193216E-3</v>
      </c>
      <c r="D395" s="243">
        <v>-7.181298197176833E-3</v>
      </c>
      <c r="E395" s="243">
        <v>8.0686269350151996E-3</v>
      </c>
      <c r="F395" s="243">
        <v>4.6738294741770492E-3</v>
      </c>
      <c r="H395" s="239">
        <f t="shared" si="78"/>
        <v>185.27456185978986</v>
      </c>
      <c r="I395" s="239"/>
      <c r="J395" s="239">
        <f t="shared" si="79"/>
        <v>129.87775019512981</v>
      </c>
      <c r="K395" s="239">
        <f t="shared" si="74"/>
        <v>185.27456185978986</v>
      </c>
      <c r="L395" s="239" t="b">
        <f t="shared" si="75"/>
        <v>0</v>
      </c>
      <c r="M395" s="239">
        <f t="shared" si="80"/>
        <v>1.9538518794192756E-3</v>
      </c>
      <c r="O395" s="239">
        <f t="shared" si="81"/>
        <v>119.14284007536574</v>
      </c>
      <c r="P395" s="239">
        <f t="shared" si="76"/>
        <v>185.27456185978986</v>
      </c>
      <c r="Q395" s="239">
        <f t="shared" si="77"/>
        <v>0</v>
      </c>
      <c r="R395" s="239">
        <f t="shared" si="82"/>
        <v>1.9538518794192756E-3</v>
      </c>
      <c r="T395" s="239">
        <f>MAX($H$4:H395)</f>
        <v>185.27456185978986</v>
      </c>
      <c r="U395" s="239">
        <f>MAX($K$4:K395)</f>
        <v>185.27456185978986</v>
      </c>
      <c r="V395" s="239">
        <f>MAX($K$4:L395)</f>
        <v>185.27456185978986</v>
      </c>
      <c r="W395" s="239">
        <f t="shared" si="83"/>
        <v>0</v>
      </c>
      <c r="X395" s="239">
        <f t="shared" si="84"/>
        <v>0</v>
      </c>
      <c r="Y395" s="239">
        <f t="shared" si="85"/>
        <v>0</v>
      </c>
    </row>
    <row r="396" spans="1:25">
      <c r="A396" s="147">
        <v>35979</v>
      </c>
      <c r="B396" s="243">
        <v>0</v>
      </c>
      <c r="C396" s="243">
        <v>-1.857355126300142E-3</v>
      </c>
      <c r="D396" s="243">
        <v>3.9991959304332969E-3</v>
      </c>
      <c r="E396" s="243">
        <v>2.4758144538954419E-3</v>
      </c>
      <c r="F396" s="243">
        <v>2.2533687956154402E-3</v>
      </c>
      <c r="H396" s="239">
        <f t="shared" si="78"/>
        <v>184.93044120254658</v>
      </c>
      <c r="I396" s="239"/>
      <c r="J396" s="239">
        <f t="shared" si="79"/>
        <v>129.87775019512981</v>
      </c>
      <c r="K396" s="239">
        <f t="shared" si="74"/>
        <v>184.93044120254658</v>
      </c>
      <c r="L396" s="239" t="b">
        <f t="shared" si="75"/>
        <v>0</v>
      </c>
      <c r="M396" s="239">
        <f t="shared" si="80"/>
        <v>-1.8573551263000717E-3</v>
      </c>
      <c r="O396" s="239">
        <f t="shared" si="81"/>
        <v>119.14284007536574</v>
      </c>
      <c r="P396" s="239">
        <f t="shared" si="76"/>
        <v>184.93044120254658</v>
      </c>
      <c r="Q396" s="239">
        <f t="shared" si="77"/>
        <v>0</v>
      </c>
      <c r="R396" s="239">
        <f t="shared" si="82"/>
        <v>-1.8573551263000717E-3</v>
      </c>
      <c r="T396" s="239">
        <f>MAX($H$4:H396)</f>
        <v>185.27456185978986</v>
      </c>
      <c r="U396" s="239">
        <f>MAX($K$4:K396)</f>
        <v>185.27456185978986</v>
      </c>
      <c r="V396" s="239">
        <f>MAX($K$4:L396)</f>
        <v>185.27456185978986</v>
      </c>
      <c r="W396" s="239">
        <f t="shared" si="83"/>
        <v>-1.8573551263000717E-3</v>
      </c>
      <c r="X396" s="239">
        <f t="shared" si="84"/>
        <v>-1.8573551263000717E-3</v>
      </c>
      <c r="Y396" s="239">
        <f t="shared" si="85"/>
        <v>-1.8573551263000717E-3</v>
      </c>
    </row>
    <row r="397" spans="1:25">
      <c r="A397" s="147">
        <v>35982</v>
      </c>
      <c r="B397" s="243">
        <v>9.2255911849201677E-3</v>
      </c>
      <c r="C397" s="243">
        <v>-5.449339613928128E-3</v>
      </c>
      <c r="D397" s="243">
        <v>-1.7843315760857958E-2</v>
      </c>
      <c r="E397" s="243">
        <v>-4.389333581009347E-3</v>
      </c>
      <c r="F397" s="243">
        <v>-1.2047904569237877E-3</v>
      </c>
      <c r="H397" s="239">
        <f t="shared" si="78"/>
        <v>183.92269242348033</v>
      </c>
      <c r="I397" s="239"/>
      <c r="J397" s="239">
        <f t="shared" si="79"/>
        <v>129.87775019512981</v>
      </c>
      <c r="K397" s="239">
        <f t="shared" si="74"/>
        <v>183.92269242348033</v>
      </c>
      <c r="L397" s="239" t="b">
        <f t="shared" si="75"/>
        <v>0</v>
      </c>
      <c r="M397" s="239">
        <f t="shared" si="80"/>
        <v>-5.4493396139281489E-3</v>
      </c>
      <c r="O397" s="239">
        <f t="shared" si="81"/>
        <v>119.14284007536574</v>
      </c>
      <c r="P397" s="239">
        <f t="shared" si="76"/>
        <v>183.92269242348033</v>
      </c>
      <c r="Q397" s="239">
        <f t="shared" si="77"/>
        <v>0</v>
      </c>
      <c r="R397" s="239">
        <f t="shared" si="82"/>
        <v>-5.4493396139281489E-3</v>
      </c>
      <c r="T397" s="239">
        <f>MAX($H$4:H397)</f>
        <v>185.27456185978986</v>
      </c>
      <c r="U397" s="239">
        <f>MAX($K$4:K397)</f>
        <v>185.27456185978986</v>
      </c>
      <c r="V397" s="239">
        <f>MAX($K$4:L397)</f>
        <v>185.27456185978986</v>
      </c>
      <c r="W397" s="239">
        <f t="shared" si="83"/>
        <v>-7.2965733813613407E-3</v>
      </c>
      <c r="X397" s="239">
        <f t="shared" si="84"/>
        <v>-7.2965733813613407E-3</v>
      </c>
      <c r="Y397" s="239">
        <f t="shared" si="85"/>
        <v>-7.2965733813613407E-3</v>
      </c>
    </row>
    <row r="398" spans="1:25">
      <c r="A398" s="147">
        <v>35983</v>
      </c>
      <c r="B398" s="243">
        <v>-1.0862159534682503E-3</v>
      </c>
      <c r="C398" s="243">
        <v>2.0360944007404846E-3</v>
      </c>
      <c r="D398" s="243">
        <v>1.4680931677377718E-2</v>
      </c>
      <c r="E398" s="243">
        <v>1.6705241377594326E-2</v>
      </c>
      <c r="F398" s="243">
        <v>2.0639888804896422E-3</v>
      </c>
      <c r="H398" s="239">
        <f t="shared" si="78"/>
        <v>184.2971763876929</v>
      </c>
      <c r="I398" s="239"/>
      <c r="J398" s="239">
        <f t="shared" si="79"/>
        <v>129.87775019512981</v>
      </c>
      <c r="K398" s="239">
        <f t="shared" si="74"/>
        <v>184.2971763876929</v>
      </c>
      <c r="L398" s="239" t="b">
        <f t="shared" si="75"/>
        <v>0</v>
      </c>
      <c r="M398" s="239">
        <f t="shared" si="80"/>
        <v>2.0360944007405384E-3</v>
      </c>
      <c r="O398" s="239">
        <f t="shared" si="81"/>
        <v>119.14284007536574</v>
      </c>
      <c r="P398" s="239">
        <f t="shared" si="76"/>
        <v>184.2971763876929</v>
      </c>
      <c r="Q398" s="239">
        <f t="shared" si="77"/>
        <v>0</v>
      </c>
      <c r="R398" s="239">
        <f t="shared" si="82"/>
        <v>2.0360944007405384E-3</v>
      </c>
      <c r="T398" s="239">
        <f>MAX($H$4:H398)</f>
        <v>185.27456185978986</v>
      </c>
      <c r="U398" s="239">
        <f>MAX($K$4:K398)</f>
        <v>185.27456185978986</v>
      </c>
      <c r="V398" s="239">
        <f>MAX($K$4:L398)</f>
        <v>185.27456185978986</v>
      </c>
      <c r="W398" s="239">
        <f t="shared" si="83"/>
        <v>-5.2753354928271852E-3</v>
      </c>
      <c r="X398" s="239">
        <f t="shared" si="84"/>
        <v>-5.2753354928271852E-3</v>
      </c>
      <c r="Y398" s="239">
        <f t="shared" si="85"/>
        <v>-5.2753354928271852E-3</v>
      </c>
    </row>
    <row r="399" spans="1:25">
      <c r="A399" s="147">
        <v>35984</v>
      </c>
      <c r="B399" s="243">
        <v>1.0044204687012614E-2</v>
      </c>
      <c r="C399" s="243">
        <v>3.3429287770452287E-3</v>
      </c>
      <c r="D399" s="243">
        <v>6.8260018423837998E-4</v>
      </c>
      <c r="E399" s="243">
        <v>5.2731092976028293E-3</v>
      </c>
      <c r="F399" s="243">
        <v>5.246063326635797E-3</v>
      </c>
      <c r="H399" s="239">
        <f t="shared" si="78"/>
        <v>184.91326872216749</v>
      </c>
      <c r="I399" s="239"/>
      <c r="J399" s="239">
        <f t="shared" si="79"/>
        <v>129.87775019512981</v>
      </c>
      <c r="K399" s="239">
        <f t="shared" si="74"/>
        <v>184.91326872216749</v>
      </c>
      <c r="L399" s="239" t="b">
        <f t="shared" si="75"/>
        <v>0</v>
      </c>
      <c r="M399" s="239">
        <f t="shared" si="80"/>
        <v>3.3429287770451624E-3</v>
      </c>
      <c r="O399" s="239">
        <f t="shared" si="81"/>
        <v>119.14284007536574</v>
      </c>
      <c r="P399" s="239">
        <f t="shared" si="76"/>
        <v>184.91326872216749</v>
      </c>
      <c r="Q399" s="239">
        <f t="shared" si="77"/>
        <v>0</v>
      </c>
      <c r="R399" s="239">
        <f t="shared" si="82"/>
        <v>3.3429287770451624E-3</v>
      </c>
      <c r="T399" s="239">
        <f>MAX($H$4:H399)</f>
        <v>185.27456185978986</v>
      </c>
      <c r="U399" s="239">
        <f>MAX($K$4:K399)</f>
        <v>185.27456185978986</v>
      </c>
      <c r="V399" s="239">
        <f>MAX($K$4:L399)</f>
        <v>185.27456185978986</v>
      </c>
      <c r="W399" s="239">
        <f t="shared" si="83"/>
        <v>-1.9500417866095622E-3</v>
      </c>
      <c r="X399" s="239">
        <f t="shared" si="84"/>
        <v>-1.9500417866095622E-3</v>
      </c>
      <c r="Y399" s="239">
        <f t="shared" si="85"/>
        <v>-1.9500417866095622E-3</v>
      </c>
    </row>
    <row r="400" spans="1:25">
      <c r="A400" s="147">
        <v>35985</v>
      </c>
      <c r="B400" s="243">
        <v>-5.7468221451832946E-3</v>
      </c>
      <c r="C400" s="243">
        <v>5.8845507192228919E-3</v>
      </c>
      <c r="D400" s="243">
        <v>-6.951407923478925E-3</v>
      </c>
      <c r="E400" s="243">
        <v>-5.5329768824285974E-4</v>
      </c>
      <c r="F400" s="243">
        <v>1.9032243400145532E-3</v>
      </c>
      <c r="H400" s="239">
        <f t="shared" si="78"/>
        <v>186.00140023062036</v>
      </c>
      <c r="I400" s="239"/>
      <c r="J400" s="239">
        <f t="shared" si="79"/>
        <v>129.87775019512981</v>
      </c>
      <c r="K400" s="239">
        <f t="shared" si="74"/>
        <v>186.00140023062036</v>
      </c>
      <c r="L400" s="239" t="b">
        <f t="shared" si="75"/>
        <v>0</v>
      </c>
      <c r="M400" s="239">
        <f t="shared" si="80"/>
        <v>5.8845507192228303E-3</v>
      </c>
      <c r="O400" s="239">
        <f t="shared" si="81"/>
        <v>119.14284007536574</v>
      </c>
      <c r="P400" s="239">
        <f t="shared" si="76"/>
        <v>186.00140023062036</v>
      </c>
      <c r="Q400" s="239">
        <f t="shared" si="77"/>
        <v>0</v>
      </c>
      <c r="R400" s="239">
        <f t="shared" si="82"/>
        <v>5.8845507192228303E-3</v>
      </c>
      <c r="T400" s="239">
        <f>MAX($H$4:H400)</f>
        <v>186.00140023062036</v>
      </c>
      <c r="U400" s="239">
        <f>MAX($K$4:K400)</f>
        <v>186.00140023062036</v>
      </c>
      <c r="V400" s="239">
        <f>MAX($K$4:L400)</f>
        <v>186.00140023062036</v>
      </c>
      <c r="W400" s="239">
        <f t="shared" si="83"/>
        <v>0</v>
      </c>
      <c r="X400" s="239">
        <f t="shared" si="84"/>
        <v>0</v>
      </c>
      <c r="Y400" s="239">
        <f t="shared" si="85"/>
        <v>0</v>
      </c>
    </row>
    <row r="401" spans="1:25">
      <c r="A401" s="147">
        <v>35986</v>
      </c>
      <c r="B401" s="243">
        <v>4.1334294700841046E-3</v>
      </c>
      <c r="C401" s="243">
        <v>-5.6654592737066523E-3</v>
      </c>
      <c r="D401" s="243">
        <v>-2.0660136607938973E-2</v>
      </c>
      <c r="E401" s="243">
        <v>-1.1022300507343763E-2</v>
      </c>
      <c r="F401" s="243">
        <v>-6.1689329556986472E-3</v>
      </c>
      <c r="H401" s="239">
        <f t="shared" si="78"/>
        <v>184.94761687276136</v>
      </c>
      <c r="I401" s="239"/>
      <c r="J401" s="239">
        <f t="shared" si="79"/>
        <v>129.87775019512981</v>
      </c>
      <c r="K401" s="239">
        <f t="shared" si="74"/>
        <v>184.94761687276136</v>
      </c>
      <c r="L401" s="239" t="b">
        <f t="shared" si="75"/>
        <v>0</v>
      </c>
      <c r="M401" s="239">
        <f t="shared" si="80"/>
        <v>-5.6654592737067225E-3</v>
      </c>
      <c r="O401" s="239">
        <f t="shared" si="81"/>
        <v>119.14284007536574</v>
      </c>
      <c r="P401" s="239">
        <f t="shared" si="76"/>
        <v>184.94761687276136</v>
      </c>
      <c r="Q401" s="239">
        <f t="shared" si="77"/>
        <v>0</v>
      </c>
      <c r="R401" s="239">
        <f t="shared" si="82"/>
        <v>-5.6654592737067225E-3</v>
      </c>
      <c r="T401" s="239">
        <f>MAX($H$4:H401)</f>
        <v>186.00140023062036</v>
      </c>
      <c r="U401" s="239">
        <f>MAX($K$4:K401)</f>
        <v>186.00140023062036</v>
      </c>
      <c r="V401" s="239">
        <f>MAX($K$4:L401)</f>
        <v>186.00140023062036</v>
      </c>
      <c r="W401" s="239">
        <f t="shared" si="83"/>
        <v>-5.6654592737067225E-3</v>
      </c>
      <c r="X401" s="239">
        <f t="shared" si="84"/>
        <v>-5.6654592737067225E-3</v>
      </c>
      <c r="Y401" s="239">
        <f t="shared" si="85"/>
        <v>-5.6654592737067225E-3</v>
      </c>
    </row>
    <row r="402" spans="1:25">
      <c r="A402" s="147">
        <v>35989</v>
      </c>
      <c r="B402" s="243">
        <v>9.5839222443805383E-4</v>
      </c>
      <c r="C402" s="243">
        <v>-8.1068631966835225E-3</v>
      </c>
      <c r="D402" s="243">
        <v>-1.5982000980426792E-3</v>
      </c>
      <c r="E402" s="243">
        <v>-5.4429850925152845E-4</v>
      </c>
      <c r="F402" s="243">
        <v>1.6069295207723489E-3</v>
      </c>
      <c r="H402" s="239">
        <f t="shared" si="78"/>
        <v>183.44827184422124</v>
      </c>
      <c r="I402" s="239"/>
      <c r="J402" s="239">
        <f t="shared" si="79"/>
        <v>129.87775019512981</v>
      </c>
      <c r="K402" s="239">
        <f t="shared" si="74"/>
        <v>183.44827184422124</v>
      </c>
      <c r="L402" s="239" t="b">
        <f t="shared" si="75"/>
        <v>0</v>
      </c>
      <c r="M402" s="239">
        <f t="shared" si="80"/>
        <v>-8.1068631966835555E-3</v>
      </c>
      <c r="O402" s="239">
        <f t="shared" si="81"/>
        <v>119.14284007536574</v>
      </c>
      <c r="P402" s="239">
        <f t="shared" si="76"/>
        <v>183.44827184422124</v>
      </c>
      <c r="Q402" s="239">
        <f t="shared" si="77"/>
        <v>0</v>
      </c>
      <c r="R402" s="239">
        <f t="shared" si="82"/>
        <v>-8.1068631966835555E-3</v>
      </c>
      <c r="T402" s="239">
        <f>MAX($H$4:H402)</f>
        <v>186.00140023062036</v>
      </c>
      <c r="U402" s="239">
        <f>MAX($K$4:K402)</f>
        <v>186.00140023062036</v>
      </c>
      <c r="V402" s="239">
        <f>MAX($K$4:L402)</f>
        <v>186.00140023062036</v>
      </c>
      <c r="W402" s="239">
        <f t="shared" si="83"/>
        <v>-1.3726393367111955E-2</v>
      </c>
      <c r="X402" s="239">
        <f t="shared" si="84"/>
        <v>-1.3726393367111955E-2</v>
      </c>
      <c r="Y402" s="239">
        <f t="shared" si="85"/>
        <v>-1.3726393367111955E-2</v>
      </c>
    </row>
    <row r="403" spans="1:25">
      <c r="A403" s="147">
        <v>35990</v>
      </c>
      <c r="B403" s="243">
        <v>9.4473349029133846E-3</v>
      </c>
      <c r="C403" s="243">
        <v>-2.5728199944868857E-3</v>
      </c>
      <c r="D403" s="243">
        <v>1.44957423687746E-2</v>
      </c>
      <c r="E403" s="243">
        <v>1.9282051167514025E-2</v>
      </c>
      <c r="F403" s="243">
        <v>2.0546125023839235E-3</v>
      </c>
      <c r="H403" s="239">
        <f t="shared" si="78"/>
        <v>182.97629246246635</v>
      </c>
      <c r="I403" s="239"/>
      <c r="J403" s="239">
        <f t="shared" si="79"/>
        <v>129.87775019512981</v>
      </c>
      <c r="K403" s="239">
        <f t="shared" si="74"/>
        <v>182.97629246246635</v>
      </c>
      <c r="L403" s="239" t="b">
        <f t="shared" si="75"/>
        <v>0</v>
      </c>
      <c r="M403" s="239">
        <f t="shared" si="80"/>
        <v>-2.5728199944869612E-3</v>
      </c>
      <c r="O403" s="239">
        <f t="shared" si="81"/>
        <v>119.14284007536574</v>
      </c>
      <c r="P403" s="239">
        <f t="shared" si="76"/>
        <v>182.97629246246635</v>
      </c>
      <c r="Q403" s="239">
        <f t="shared" si="77"/>
        <v>0</v>
      </c>
      <c r="R403" s="239">
        <f t="shared" si="82"/>
        <v>-2.5728199944869612E-3</v>
      </c>
      <c r="T403" s="239">
        <f>MAX($H$4:H403)</f>
        <v>186.00140023062036</v>
      </c>
      <c r="U403" s="239">
        <f>MAX($K$4:K403)</f>
        <v>186.00140023062036</v>
      </c>
      <c r="V403" s="239">
        <f>MAX($K$4:L403)</f>
        <v>186.00140023062036</v>
      </c>
      <c r="W403" s="239">
        <f t="shared" si="83"/>
        <v>-1.6263897822291817E-2</v>
      </c>
      <c r="X403" s="239">
        <f t="shared" si="84"/>
        <v>-1.6263897822291817E-2</v>
      </c>
      <c r="Y403" s="239">
        <f t="shared" si="85"/>
        <v>-1.6263897822291817E-2</v>
      </c>
    </row>
    <row r="404" spans="1:25">
      <c r="A404" s="147">
        <v>35991</v>
      </c>
      <c r="B404" s="243">
        <v>-1.4458897324749476E-3</v>
      </c>
      <c r="C404" s="243">
        <v>2.6718260549107864E-3</v>
      </c>
      <c r="D404" s="243">
        <v>8.0272637691845006E-3</v>
      </c>
      <c r="E404" s="243">
        <v>1.0096052103346187E-2</v>
      </c>
      <c r="F404" s="243">
        <v>5.1365848186351037E-3</v>
      </c>
      <c r="H404" s="239">
        <f t="shared" si="78"/>
        <v>183.46517328809855</v>
      </c>
      <c r="I404" s="239"/>
      <c r="J404" s="239">
        <f t="shared" si="79"/>
        <v>129.87775019512981</v>
      </c>
      <c r="K404" s="239">
        <f t="shared" si="74"/>
        <v>183.46517328809855</v>
      </c>
      <c r="L404" s="239" t="b">
        <f t="shared" si="75"/>
        <v>0</v>
      </c>
      <c r="M404" s="239">
        <f t="shared" si="80"/>
        <v>2.671826054910864E-3</v>
      </c>
      <c r="O404" s="239">
        <f t="shared" si="81"/>
        <v>119.14284007536574</v>
      </c>
      <c r="P404" s="239">
        <f t="shared" si="76"/>
        <v>183.46517328809855</v>
      </c>
      <c r="Q404" s="239">
        <f t="shared" si="77"/>
        <v>0</v>
      </c>
      <c r="R404" s="239">
        <f t="shared" si="82"/>
        <v>2.671826054910864E-3</v>
      </c>
      <c r="T404" s="239">
        <f>MAX($H$4:H404)</f>
        <v>186.00140023062036</v>
      </c>
      <c r="U404" s="239">
        <f>MAX($K$4:K404)</f>
        <v>186.00140023062036</v>
      </c>
      <c r="V404" s="239">
        <f>MAX($K$4:L404)</f>
        <v>186.00140023062036</v>
      </c>
      <c r="W404" s="239">
        <f t="shared" si="83"/>
        <v>-1.3635526073336962E-2</v>
      </c>
      <c r="X404" s="239">
        <f t="shared" si="84"/>
        <v>-1.3635526073336962E-2</v>
      </c>
      <c r="Y404" s="239">
        <f t="shared" si="85"/>
        <v>-1.3635526073336962E-2</v>
      </c>
    </row>
    <row r="405" spans="1:25">
      <c r="A405" s="147">
        <v>35992</v>
      </c>
      <c r="B405" s="243">
        <v>7.0117269548088945E-3</v>
      </c>
      <c r="C405" s="243">
        <v>-6.4988558352403469E-3</v>
      </c>
      <c r="D405" s="243">
        <v>7.4885423957946617E-3</v>
      </c>
      <c r="E405" s="243">
        <v>6.0756804692456701E-3</v>
      </c>
      <c r="F405" s="243">
        <v>-2.5665187086401087E-3</v>
      </c>
      <c r="H405" s="239">
        <f t="shared" si="78"/>
        <v>182.27285957611181</v>
      </c>
      <c r="I405" s="239"/>
      <c r="J405" s="239">
        <f t="shared" si="79"/>
        <v>129.87775019512981</v>
      </c>
      <c r="K405" s="239">
        <f t="shared" si="74"/>
        <v>182.27285957611181</v>
      </c>
      <c r="L405" s="239" t="b">
        <f t="shared" si="75"/>
        <v>0</v>
      </c>
      <c r="M405" s="239">
        <f t="shared" si="80"/>
        <v>-6.4988558352403539E-3</v>
      </c>
      <c r="O405" s="239">
        <f t="shared" si="81"/>
        <v>119.14284007536574</v>
      </c>
      <c r="P405" s="239">
        <f t="shared" si="76"/>
        <v>182.27285957611181</v>
      </c>
      <c r="Q405" s="239">
        <f t="shared" si="77"/>
        <v>0</v>
      </c>
      <c r="R405" s="239">
        <f t="shared" si="82"/>
        <v>-6.4988558352403539E-3</v>
      </c>
      <c r="T405" s="239">
        <f>MAX($H$4:H405)</f>
        <v>186.00140023062036</v>
      </c>
      <c r="U405" s="239">
        <f>MAX($K$4:K405)</f>
        <v>186.00140023062036</v>
      </c>
      <c r="V405" s="239">
        <f>MAX($K$4:L405)</f>
        <v>186.00140023062036</v>
      </c>
      <c r="W405" s="239">
        <f t="shared" si="83"/>
        <v>-2.0045766590389036E-2</v>
      </c>
      <c r="X405" s="239">
        <f t="shared" si="84"/>
        <v>-2.0045766590389036E-2</v>
      </c>
      <c r="Y405" s="239">
        <f t="shared" si="85"/>
        <v>-2.0045766590389036E-2</v>
      </c>
    </row>
    <row r="406" spans="1:25">
      <c r="A406" s="147">
        <v>35993</v>
      </c>
      <c r="B406" s="243">
        <v>2.6023898737952411E-3</v>
      </c>
      <c r="C406" s="243">
        <v>-2.3742124006939092E-3</v>
      </c>
      <c r="D406" s="243">
        <v>-1.7208883747609205E-3</v>
      </c>
      <c r="E406" s="243">
        <v>9.815139784971727E-3</v>
      </c>
      <c r="F406" s="243">
        <v>2.2520244799864031E-3</v>
      </c>
      <c r="H406" s="239">
        <f t="shared" si="78"/>
        <v>181.84010509259627</v>
      </c>
      <c r="I406" s="239"/>
      <c r="J406" s="239">
        <f t="shared" si="79"/>
        <v>129.87775019512981</v>
      </c>
      <c r="K406" s="239">
        <f t="shared" si="74"/>
        <v>181.84010509259627</v>
      </c>
      <c r="L406" s="239" t="b">
        <f t="shared" si="75"/>
        <v>0</v>
      </c>
      <c r="M406" s="239">
        <f t="shared" si="80"/>
        <v>-2.3742124006938745E-3</v>
      </c>
      <c r="O406" s="239">
        <f t="shared" si="81"/>
        <v>119.14284007536574</v>
      </c>
      <c r="P406" s="239">
        <f t="shared" si="76"/>
        <v>181.84010509259627</v>
      </c>
      <c r="Q406" s="239">
        <f t="shared" si="77"/>
        <v>0</v>
      </c>
      <c r="R406" s="239">
        <f t="shared" si="82"/>
        <v>-2.3742124006938745E-3</v>
      </c>
      <c r="T406" s="239">
        <f>MAX($H$4:H406)</f>
        <v>186.00140023062036</v>
      </c>
      <c r="U406" s="239">
        <f>MAX($K$4:K406)</f>
        <v>186.00140023062036</v>
      </c>
      <c r="V406" s="239">
        <f>MAX($K$4:L406)</f>
        <v>186.00140023062036</v>
      </c>
      <c r="W406" s="239">
        <f t="shared" si="83"/>
        <v>-2.2372386083462596E-2</v>
      </c>
      <c r="X406" s="239">
        <f t="shared" si="84"/>
        <v>-2.2372386083462596E-2</v>
      </c>
      <c r="Y406" s="239">
        <f t="shared" si="85"/>
        <v>-2.2372386083462596E-2</v>
      </c>
    </row>
    <row r="407" spans="1:25">
      <c r="A407" s="147">
        <v>35996</v>
      </c>
      <c r="B407" s="243">
        <v>-1.343267979689533E-3</v>
      </c>
      <c r="C407" s="243">
        <v>-5.0876714817843505E-3</v>
      </c>
      <c r="D407" s="243">
        <v>-2.7436371999353115E-3</v>
      </c>
      <c r="E407" s="243">
        <v>-6.9056175970169109E-3</v>
      </c>
      <c r="F407" s="243">
        <v>6.2827568091683439E-4</v>
      </c>
      <c r="H407" s="239">
        <f t="shared" si="78"/>
        <v>180.91496237567199</v>
      </c>
      <c r="I407" s="239"/>
      <c r="J407" s="239">
        <f t="shared" si="79"/>
        <v>129.87775019512981</v>
      </c>
      <c r="K407" s="239">
        <f t="shared" si="74"/>
        <v>180.91496237567199</v>
      </c>
      <c r="L407" s="239" t="b">
        <f t="shared" si="75"/>
        <v>0</v>
      </c>
      <c r="M407" s="239">
        <f t="shared" si="80"/>
        <v>-5.0876714817844233E-3</v>
      </c>
      <c r="O407" s="239">
        <f t="shared" si="81"/>
        <v>119.14284007536574</v>
      </c>
      <c r="P407" s="239">
        <f t="shared" si="76"/>
        <v>180.91496237567199</v>
      </c>
      <c r="Q407" s="239">
        <f t="shared" si="77"/>
        <v>0</v>
      </c>
      <c r="R407" s="239">
        <f t="shared" si="82"/>
        <v>-5.0876714817844233E-3</v>
      </c>
      <c r="T407" s="239">
        <f>MAX($H$4:H407)</f>
        <v>186.00140023062036</v>
      </c>
      <c r="U407" s="239">
        <f>MAX($K$4:K407)</f>
        <v>186.00140023062036</v>
      </c>
      <c r="V407" s="239">
        <f>MAX($K$4:L407)</f>
        <v>186.00140023062036</v>
      </c>
      <c r="W407" s="239">
        <f t="shared" si="83"/>
        <v>-2.7346234214590714E-2</v>
      </c>
      <c r="X407" s="239">
        <f t="shared" si="84"/>
        <v>-2.7346234214590714E-2</v>
      </c>
      <c r="Y407" s="239">
        <f t="shared" si="85"/>
        <v>-2.7346234214590714E-2</v>
      </c>
    </row>
    <row r="408" spans="1:25">
      <c r="A408" s="147">
        <v>35997</v>
      </c>
      <c r="B408" s="243">
        <v>-1.6166135560036765E-2</v>
      </c>
      <c r="C408" s="243">
        <v>5.1136882476485734E-3</v>
      </c>
      <c r="D408" s="243">
        <v>-2.7613210622047246E-3</v>
      </c>
      <c r="E408" s="243">
        <v>-7.5150492232612942E-3</v>
      </c>
      <c r="F408" s="243">
        <v>-2.1819358743504491E-3</v>
      </c>
      <c r="H408" s="239">
        <f t="shared" si="78"/>
        <v>181.84010509259625</v>
      </c>
      <c r="I408" s="239"/>
      <c r="J408" s="239">
        <f t="shared" si="79"/>
        <v>129.87775019512981</v>
      </c>
      <c r="K408" s="239">
        <f t="shared" si="74"/>
        <v>181.84010509259625</v>
      </c>
      <c r="L408" s="239" t="b">
        <f t="shared" si="75"/>
        <v>0</v>
      </c>
      <c r="M408" s="239">
        <f t="shared" si="80"/>
        <v>5.1136882476485648E-3</v>
      </c>
      <c r="O408" s="239">
        <f t="shared" si="81"/>
        <v>119.14284007536574</v>
      </c>
      <c r="P408" s="239">
        <f t="shared" si="76"/>
        <v>181.84010509259625</v>
      </c>
      <c r="Q408" s="239">
        <f t="shared" si="77"/>
        <v>0</v>
      </c>
      <c r="R408" s="239">
        <f t="shared" si="82"/>
        <v>5.1136882476485648E-3</v>
      </c>
      <c r="T408" s="239">
        <f>MAX($H$4:H408)</f>
        <v>186.00140023062036</v>
      </c>
      <c r="U408" s="239">
        <f>MAX($K$4:K408)</f>
        <v>186.00140023062036</v>
      </c>
      <c r="V408" s="239">
        <f>MAX($K$4:L408)</f>
        <v>186.00140023062036</v>
      </c>
      <c r="W408" s="239">
        <f t="shared" si="83"/>
        <v>-2.2372386083462748E-2</v>
      </c>
      <c r="X408" s="239">
        <f t="shared" si="84"/>
        <v>-2.2372386083462748E-2</v>
      </c>
      <c r="Y408" s="239">
        <f t="shared" si="85"/>
        <v>-2.2372386083462748E-2</v>
      </c>
    </row>
    <row r="409" spans="1:25">
      <c r="A409" s="147">
        <v>35998</v>
      </c>
      <c r="B409" s="243">
        <v>-1.2296600393709722E-3</v>
      </c>
      <c r="C409" s="243">
        <v>1.8296587686397192E-3</v>
      </c>
      <c r="D409" s="243">
        <v>-1.8871480534687124E-2</v>
      </c>
      <c r="E409" s="243">
        <v>-1.041145528895282E-2</v>
      </c>
      <c r="F409" s="243">
        <v>-9.3506087753806311E-3</v>
      </c>
      <c r="H409" s="239">
        <f t="shared" si="78"/>
        <v>182.17281043536929</v>
      </c>
      <c r="I409" s="239"/>
      <c r="J409" s="239">
        <f t="shared" si="79"/>
        <v>129.87775019512981</v>
      </c>
      <c r="K409" s="239">
        <f t="shared" si="74"/>
        <v>182.17281043536929</v>
      </c>
      <c r="L409" s="239" t="b">
        <f t="shared" si="75"/>
        <v>0</v>
      </c>
      <c r="M409" s="239">
        <f t="shared" si="80"/>
        <v>1.829658768639732E-3</v>
      </c>
      <c r="O409" s="239">
        <f t="shared" si="81"/>
        <v>119.14284007536574</v>
      </c>
      <c r="P409" s="239">
        <f t="shared" si="76"/>
        <v>182.17281043536929</v>
      </c>
      <c r="Q409" s="239">
        <f t="shared" si="77"/>
        <v>0</v>
      </c>
      <c r="R409" s="239">
        <f t="shared" si="82"/>
        <v>1.829658768639732E-3</v>
      </c>
      <c r="T409" s="239">
        <f>MAX($H$4:H409)</f>
        <v>186.00140023062036</v>
      </c>
      <c r="U409" s="239">
        <f>MAX($K$4:K409)</f>
        <v>186.00140023062036</v>
      </c>
      <c r="V409" s="239">
        <f>MAX($K$4:L409)</f>
        <v>186.00140023062036</v>
      </c>
      <c r="W409" s="239">
        <f t="shared" si="83"/>
        <v>-2.0583661147196015E-2</v>
      </c>
      <c r="X409" s="239">
        <f t="shared" si="84"/>
        <v>-2.0583661147196015E-2</v>
      </c>
      <c r="Y409" s="239">
        <f t="shared" si="85"/>
        <v>-2.0583661147196015E-2</v>
      </c>
    </row>
    <row r="410" spans="1:25">
      <c r="A410" s="147">
        <v>35999</v>
      </c>
      <c r="B410" s="243">
        <v>-2.0123631087395344E-2</v>
      </c>
      <c r="C410" s="243">
        <v>1.0990017400860363E-3</v>
      </c>
      <c r="D410" s="243">
        <v>-1.0336748178998434E-2</v>
      </c>
      <c r="E410" s="243">
        <v>-1.6807250665490936E-2</v>
      </c>
      <c r="F410" s="243">
        <v>-7.6781265251740782E-3</v>
      </c>
      <c r="H410" s="239">
        <f t="shared" si="78"/>
        <v>182.37301867103412</v>
      </c>
      <c r="I410" s="239"/>
      <c r="J410" s="239">
        <f t="shared" si="79"/>
        <v>129.87775019512981</v>
      </c>
      <c r="K410" s="239">
        <f t="shared" si="74"/>
        <v>182.37301867103412</v>
      </c>
      <c r="L410" s="239" t="b">
        <f t="shared" si="75"/>
        <v>0</v>
      </c>
      <c r="M410" s="239">
        <f t="shared" si="80"/>
        <v>1.0990017400860205E-3</v>
      </c>
      <c r="O410" s="239">
        <f t="shared" si="81"/>
        <v>119.14284007536574</v>
      </c>
      <c r="P410" s="239">
        <f t="shared" si="76"/>
        <v>182.37301867103412</v>
      </c>
      <c r="Q410" s="239">
        <f t="shared" si="77"/>
        <v>0</v>
      </c>
      <c r="R410" s="239">
        <f t="shared" si="82"/>
        <v>1.0990017400860205E-3</v>
      </c>
      <c r="T410" s="239">
        <f>MAX($H$4:H410)</f>
        <v>186.00140023062036</v>
      </c>
      <c r="U410" s="239">
        <f>MAX($K$4:K410)</f>
        <v>186.00140023062036</v>
      </c>
      <c r="V410" s="239">
        <f>MAX($K$4:L410)</f>
        <v>186.00140023062036</v>
      </c>
      <c r="W410" s="239">
        <f t="shared" si="83"/>
        <v>-1.9507280886528106E-2</v>
      </c>
      <c r="X410" s="239">
        <f t="shared" si="84"/>
        <v>-1.9507280886528106E-2</v>
      </c>
      <c r="Y410" s="239">
        <f t="shared" si="85"/>
        <v>-1.9507280886528106E-2</v>
      </c>
    </row>
    <row r="411" spans="1:25">
      <c r="A411" s="147">
        <v>36000</v>
      </c>
      <c r="B411" s="243">
        <v>-5.0791173508135667E-4</v>
      </c>
      <c r="C411" s="243">
        <v>-7.8146297137664522E-3</v>
      </c>
      <c r="D411" s="243">
        <v>-2.6128812376802202E-4</v>
      </c>
      <c r="E411" s="243">
        <v>-1.2899518689087452E-2</v>
      </c>
      <c r="F411" s="243">
        <v>-6.5436174177605499E-3</v>
      </c>
      <c r="H411" s="239">
        <f t="shared" si="78"/>
        <v>180.94784106033816</v>
      </c>
      <c r="I411" s="239"/>
      <c r="J411" s="239">
        <f t="shared" si="79"/>
        <v>129.87775019512981</v>
      </c>
      <c r="K411" s="239">
        <f t="shared" si="74"/>
        <v>180.94784106033816</v>
      </c>
      <c r="L411" s="239" t="b">
        <f t="shared" si="75"/>
        <v>0</v>
      </c>
      <c r="M411" s="239">
        <f t="shared" si="80"/>
        <v>-7.8146297137664886E-3</v>
      </c>
      <c r="O411" s="239">
        <f t="shared" si="81"/>
        <v>119.14284007536574</v>
      </c>
      <c r="P411" s="239">
        <f t="shared" si="76"/>
        <v>180.94784106033816</v>
      </c>
      <c r="Q411" s="239">
        <f t="shared" si="77"/>
        <v>0</v>
      </c>
      <c r="R411" s="239">
        <f t="shared" si="82"/>
        <v>-7.8146297137664886E-3</v>
      </c>
      <c r="T411" s="239">
        <f>MAX($H$4:H411)</f>
        <v>186.00140023062036</v>
      </c>
      <c r="U411" s="239">
        <f>MAX($K$4:K411)</f>
        <v>186.00140023062036</v>
      </c>
      <c r="V411" s="239">
        <f>MAX($K$4:L411)</f>
        <v>186.00140023062036</v>
      </c>
      <c r="W411" s="239">
        <f t="shared" si="83"/>
        <v>-2.7169468423443942E-2</v>
      </c>
      <c r="X411" s="239">
        <f t="shared" si="84"/>
        <v>-2.7169468423443942E-2</v>
      </c>
      <c r="Y411" s="239">
        <f t="shared" si="85"/>
        <v>-2.7169468423443942E-2</v>
      </c>
    </row>
    <row r="412" spans="1:25">
      <c r="A412" s="147">
        <v>36003</v>
      </c>
      <c r="B412" s="243">
        <v>4.131996901109769E-3</v>
      </c>
      <c r="C412" s="243">
        <v>2.0030956933443367E-3</v>
      </c>
      <c r="D412" s="243">
        <v>-2.6926837182853158E-2</v>
      </c>
      <c r="E412" s="243">
        <v>-1.009909536348752E-2</v>
      </c>
      <c r="F412" s="243">
        <v>-8.478228332445048E-3</v>
      </c>
      <c r="H412" s="239">
        <f t="shared" si="78"/>
        <v>181.31029690148608</v>
      </c>
      <c r="I412" s="239"/>
      <c r="J412" s="239">
        <f t="shared" si="79"/>
        <v>129.87775019512981</v>
      </c>
      <c r="K412" s="239">
        <f t="shared" si="74"/>
        <v>181.31029690148608</v>
      </c>
      <c r="L412" s="239" t="b">
        <f t="shared" si="75"/>
        <v>0</v>
      </c>
      <c r="M412" s="239">
        <f t="shared" si="80"/>
        <v>2.0030956933443423E-3</v>
      </c>
      <c r="O412" s="239">
        <f t="shared" si="81"/>
        <v>119.14284007536574</v>
      </c>
      <c r="P412" s="239">
        <f t="shared" si="76"/>
        <v>181.31029690148608</v>
      </c>
      <c r="Q412" s="239">
        <f t="shared" si="77"/>
        <v>0</v>
      </c>
      <c r="R412" s="239">
        <f t="shared" si="82"/>
        <v>2.0030956933443423E-3</v>
      </c>
      <c r="T412" s="239">
        <f>MAX($H$4:H412)</f>
        <v>186.00140023062036</v>
      </c>
      <c r="U412" s="239">
        <f>MAX($K$4:K412)</f>
        <v>186.00140023062036</v>
      </c>
      <c r="V412" s="239">
        <f>MAX($K$4:L412)</f>
        <v>186.00140023062036</v>
      </c>
      <c r="W412" s="239">
        <f t="shared" si="83"/>
        <v>-2.5220795775289056E-2</v>
      </c>
      <c r="X412" s="239">
        <f t="shared" si="84"/>
        <v>-2.5220795775289056E-2</v>
      </c>
      <c r="Y412" s="239">
        <f t="shared" si="85"/>
        <v>-2.5220795775289056E-2</v>
      </c>
    </row>
    <row r="413" spans="1:25">
      <c r="A413" s="147">
        <v>36004</v>
      </c>
      <c r="B413" s="243">
        <v>-1.4628329704723275E-2</v>
      </c>
      <c r="C413" s="243">
        <v>-3.9902058583476396E-3</v>
      </c>
      <c r="D413" s="243">
        <v>4.4505551089544237E-3</v>
      </c>
      <c r="E413" s="243">
        <v>-1.2264613339506791E-2</v>
      </c>
      <c r="F413" s="243">
        <v>-4.0938626116568955E-3</v>
      </c>
      <c r="H413" s="239">
        <f t="shared" si="78"/>
        <v>180.58683149261103</v>
      </c>
      <c r="I413" s="239"/>
      <c r="J413" s="239">
        <f t="shared" si="79"/>
        <v>129.87775019512981</v>
      </c>
      <c r="K413" s="239">
        <f t="shared" si="74"/>
        <v>180.58683149261103</v>
      </c>
      <c r="L413" s="239" t="b">
        <f t="shared" si="75"/>
        <v>0</v>
      </c>
      <c r="M413" s="239">
        <f t="shared" si="80"/>
        <v>-3.9902058583476275E-3</v>
      </c>
      <c r="O413" s="239">
        <f t="shared" si="81"/>
        <v>119.14284007536574</v>
      </c>
      <c r="P413" s="239">
        <f t="shared" si="76"/>
        <v>180.58683149261103</v>
      </c>
      <c r="Q413" s="239">
        <f t="shared" si="77"/>
        <v>0</v>
      </c>
      <c r="R413" s="239">
        <f t="shared" si="82"/>
        <v>-3.9902058583476275E-3</v>
      </c>
      <c r="T413" s="239">
        <f>MAX($H$4:H413)</f>
        <v>186.00140023062036</v>
      </c>
      <c r="U413" s="239">
        <f>MAX($K$4:K413)</f>
        <v>186.00140023062036</v>
      </c>
      <c r="V413" s="239">
        <f>MAX($K$4:L413)</f>
        <v>186.00140023062036</v>
      </c>
      <c r="W413" s="239">
        <f t="shared" si="83"/>
        <v>-2.9110365466581935E-2</v>
      </c>
      <c r="X413" s="239">
        <f t="shared" si="84"/>
        <v>-2.9110365466581935E-2</v>
      </c>
      <c r="Y413" s="239">
        <f t="shared" si="85"/>
        <v>-2.9110365466581935E-2</v>
      </c>
    </row>
    <row r="414" spans="1:25">
      <c r="A414" s="147">
        <v>36005</v>
      </c>
      <c r="B414" s="243">
        <v>-4.2947043132579577E-3</v>
      </c>
      <c r="C414" s="243">
        <v>-9.9655734734560575E-4</v>
      </c>
      <c r="D414" s="243">
        <v>-8.9786760515545572E-3</v>
      </c>
      <c r="E414" s="243">
        <v>3.2768732958525781E-3</v>
      </c>
      <c r="F414" s="243">
        <v>-7.2551782724832314E-3</v>
      </c>
      <c r="H414" s="239">
        <f t="shared" si="78"/>
        <v>180.40686635885319</v>
      </c>
      <c r="I414" s="239"/>
      <c r="J414" s="239">
        <f t="shared" si="79"/>
        <v>129.87775019512981</v>
      </c>
      <c r="K414" s="239">
        <f t="shared" si="74"/>
        <v>180.40686635885319</v>
      </c>
      <c r="L414" s="239" t="b">
        <f t="shared" si="75"/>
        <v>0</v>
      </c>
      <c r="M414" s="239">
        <f t="shared" si="80"/>
        <v>-9.9655734734565107E-4</v>
      </c>
      <c r="O414" s="239">
        <f t="shared" si="81"/>
        <v>119.14284007536574</v>
      </c>
      <c r="P414" s="239">
        <f t="shared" si="76"/>
        <v>180.40686635885319</v>
      </c>
      <c r="Q414" s="239">
        <f t="shared" si="77"/>
        <v>0</v>
      </c>
      <c r="R414" s="239">
        <f t="shared" si="82"/>
        <v>-9.9655734734565107E-4</v>
      </c>
      <c r="T414" s="239">
        <f>MAX($H$4:H414)</f>
        <v>186.00140023062036</v>
      </c>
      <c r="U414" s="239">
        <f>MAX($K$4:K414)</f>
        <v>186.00140023062036</v>
      </c>
      <c r="V414" s="239">
        <f>MAX($K$4:L414)</f>
        <v>186.00140023062036</v>
      </c>
      <c r="W414" s="239">
        <f t="shared" si="83"/>
        <v>-3.0077912665337946E-2</v>
      </c>
      <c r="X414" s="239">
        <f t="shared" si="84"/>
        <v>-3.0077912665337946E-2</v>
      </c>
      <c r="Y414" s="239">
        <f t="shared" si="85"/>
        <v>-3.0077912665337946E-2</v>
      </c>
    </row>
    <row r="415" spans="1:25">
      <c r="A415" s="147">
        <v>36006</v>
      </c>
      <c r="B415" s="243">
        <v>1.5476826870836735E-2</v>
      </c>
      <c r="C415" s="243">
        <v>8.160304651374517E-4</v>
      </c>
      <c r="D415" s="243">
        <v>6.7922961657347347E-3</v>
      </c>
      <c r="E415" s="243">
        <v>1.4256160551544994E-2</v>
      </c>
      <c r="F415" s="243">
        <v>6.4146605146395697E-3</v>
      </c>
      <c r="H415" s="239">
        <f t="shared" si="78"/>
        <v>180.554083857922</v>
      </c>
      <c r="I415" s="239"/>
      <c r="J415" s="239">
        <f t="shared" si="79"/>
        <v>129.87775019512981</v>
      </c>
      <c r="K415" s="239">
        <f t="shared" si="74"/>
        <v>180.554083857922</v>
      </c>
      <c r="L415" s="239" t="b">
        <f t="shared" si="75"/>
        <v>0</v>
      </c>
      <c r="M415" s="239">
        <f t="shared" si="80"/>
        <v>8.1603046513743348E-4</v>
      </c>
      <c r="O415" s="239">
        <f t="shared" si="81"/>
        <v>119.14284007536574</v>
      </c>
      <c r="P415" s="239">
        <f t="shared" si="76"/>
        <v>180.554083857922</v>
      </c>
      <c r="Q415" s="239">
        <f t="shared" si="77"/>
        <v>0</v>
      </c>
      <c r="R415" s="239">
        <f t="shared" si="82"/>
        <v>8.1603046513743348E-4</v>
      </c>
      <c r="T415" s="239">
        <f>MAX($H$4:H415)</f>
        <v>186.00140023062036</v>
      </c>
      <c r="U415" s="239">
        <f>MAX($K$4:K415)</f>
        <v>186.00140023062036</v>
      </c>
      <c r="V415" s="239">
        <f>MAX($K$4:L415)</f>
        <v>186.00140023062036</v>
      </c>
      <c r="W415" s="239">
        <f t="shared" si="83"/>
        <v>-2.9286426693263173E-2</v>
      </c>
      <c r="X415" s="239">
        <f t="shared" si="84"/>
        <v>-2.9286426693263173E-2</v>
      </c>
      <c r="Y415" s="239">
        <f t="shared" si="85"/>
        <v>-2.9286426693263173E-2</v>
      </c>
    </row>
    <row r="416" spans="1:25">
      <c r="A416" s="147">
        <v>36007</v>
      </c>
      <c r="B416" s="243">
        <v>-1.8357805967372021E-2</v>
      </c>
      <c r="C416" s="243">
        <v>2.2072710159129816E-2</v>
      </c>
      <c r="D416" s="243">
        <v>2.9636956472431919E-3</v>
      </c>
      <c r="E416" s="243">
        <v>-5.8607157994751136E-3</v>
      </c>
      <c r="F416" s="243">
        <v>-7.9993576991288506E-6</v>
      </c>
      <c r="H416" s="239">
        <f t="shared" si="78"/>
        <v>184.53940181896513</v>
      </c>
      <c r="I416" s="239"/>
      <c r="J416" s="239">
        <f t="shared" si="79"/>
        <v>129.87775019512981</v>
      </c>
      <c r="K416" s="239">
        <f t="shared" si="74"/>
        <v>184.53940181896513</v>
      </c>
      <c r="L416" s="239" t="b">
        <f t="shared" si="75"/>
        <v>0</v>
      </c>
      <c r="M416" s="239">
        <f t="shared" si="80"/>
        <v>2.2072710159129847E-2</v>
      </c>
      <c r="O416" s="239">
        <f t="shared" si="81"/>
        <v>119.14284007536574</v>
      </c>
      <c r="P416" s="239">
        <f t="shared" si="76"/>
        <v>184.53940181896513</v>
      </c>
      <c r="Q416" s="239">
        <f t="shared" si="77"/>
        <v>0</v>
      </c>
      <c r="R416" s="239">
        <f t="shared" si="82"/>
        <v>2.2072710159129847E-2</v>
      </c>
      <c r="T416" s="239">
        <f>MAX($H$4:H416)</f>
        <v>186.00140023062036</v>
      </c>
      <c r="U416" s="239">
        <f>MAX($K$4:K416)</f>
        <v>186.00140023062036</v>
      </c>
      <c r="V416" s="239">
        <f>MAX($K$4:L416)</f>
        <v>186.00140023062036</v>
      </c>
      <c r="W416" s="239">
        <f t="shared" si="83"/>
        <v>-7.8601473421303289E-3</v>
      </c>
      <c r="X416" s="239">
        <f t="shared" si="84"/>
        <v>-7.8601473421303289E-3</v>
      </c>
      <c r="Y416" s="239">
        <f t="shared" si="85"/>
        <v>-7.8601473421303289E-3</v>
      </c>
    </row>
    <row r="417" spans="1:25">
      <c r="A417" s="147">
        <v>36010</v>
      </c>
      <c r="B417" s="243">
        <v>-7.5786826785602113E-3</v>
      </c>
      <c r="C417" s="243">
        <v>3.0993618960801772E-3</v>
      </c>
      <c r="D417" s="243">
        <v>-2.250049766396589E-2</v>
      </c>
      <c r="E417" s="243">
        <v>-1.8094333240940785E-2</v>
      </c>
      <c r="F417" s="243">
        <v>-1.3081083894521672E-2</v>
      </c>
      <c r="H417" s="239">
        <f t="shared" si="78"/>
        <v>185.11135620928826</v>
      </c>
      <c r="I417" s="239"/>
      <c r="J417" s="239">
        <f t="shared" si="79"/>
        <v>129.87775019512981</v>
      </c>
      <c r="K417" s="239">
        <f t="shared" si="74"/>
        <v>185.11135620928826</v>
      </c>
      <c r="L417" s="239" t="b">
        <f t="shared" si="75"/>
        <v>0</v>
      </c>
      <c r="M417" s="239">
        <f t="shared" si="80"/>
        <v>3.0993618960801711E-3</v>
      </c>
      <c r="O417" s="239">
        <f t="shared" si="81"/>
        <v>119.14284007536574</v>
      </c>
      <c r="P417" s="239">
        <f t="shared" si="76"/>
        <v>185.11135620928826</v>
      </c>
      <c r="Q417" s="239">
        <f t="shared" si="77"/>
        <v>0</v>
      </c>
      <c r="R417" s="239">
        <f t="shared" si="82"/>
        <v>3.0993618960801711E-3</v>
      </c>
      <c r="T417" s="239">
        <f>MAX($H$4:H417)</f>
        <v>186.00140023062036</v>
      </c>
      <c r="U417" s="239">
        <f>MAX($K$4:K417)</f>
        <v>186.00140023062036</v>
      </c>
      <c r="V417" s="239">
        <f>MAX($K$4:L417)</f>
        <v>186.00140023062036</v>
      </c>
      <c r="W417" s="239">
        <f t="shared" si="83"/>
        <v>-4.7851468872199326E-3</v>
      </c>
      <c r="X417" s="239">
        <f t="shared" si="84"/>
        <v>-4.7851468872199326E-3</v>
      </c>
      <c r="Y417" s="239">
        <f t="shared" si="85"/>
        <v>-4.7851468872199326E-3</v>
      </c>
    </row>
    <row r="418" spans="1:25">
      <c r="A418" s="147">
        <v>36011</v>
      </c>
      <c r="B418" s="243">
        <v>-3.6150578520416921E-2</v>
      </c>
      <c r="C418" s="243">
        <v>-6.3769700282401143E-4</v>
      </c>
      <c r="D418" s="243">
        <v>-4.3159840750108813E-3</v>
      </c>
      <c r="E418" s="243">
        <v>-1.4547354188685691E-2</v>
      </c>
      <c r="F418" s="243">
        <v>4.4439425284825695E-4</v>
      </c>
      <c r="H418" s="239">
        <f t="shared" si="78"/>
        <v>184.99331125224492</v>
      </c>
      <c r="I418" s="239"/>
      <c r="J418" s="239">
        <f t="shared" si="79"/>
        <v>129.87775019512981</v>
      </c>
      <c r="K418" s="239">
        <f t="shared" si="74"/>
        <v>184.99331125224492</v>
      </c>
      <c r="L418" s="239" t="b">
        <f t="shared" si="75"/>
        <v>0</v>
      </c>
      <c r="M418" s="239">
        <f t="shared" si="80"/>
        <v>-6.3769700282394171E-4</v>
      </c>
      <c r="O418" s="239">
        <f t="shared" si="81"/>
        <v>119.14284007536574</v>
      </c>
      <c r="P418" s="239">
        <f t="shared" si="76"/>
        <v>184.99331125224492</v>
      </c>
      <c r="Q418" s="239">
        <f t="shared" si="77"/>
        <v>0</v>
      </c>
      <c r="R418" s="239">
        <f t="shared" si="82"/>
        <v>-6.3769700282394171E-4</v>
      </c>
      <c r="T418" s="239">
        <f>MAX($H$4:H418)</f>
        <v>186.00140023062036</v>
      </c>
      <c r="U418" s="239">
        <f>MAX($K$4:K418)</f>
        <v>186.00140023062036</v>
      </c>
      <c r="V418" s="239">
        <f>MAX($K$4:L418)</f>
        <v>186.00140023062036</v>
      </c>
      <c r="W418" s="239">
        <f t="shared" si="83"/>
        <v>-5.4197924162158219E-3</v>
      </c>
      <c r="X418" s="239">
        <f t="shared" si="84"/>
        <v>-5.4197924162158219E-3</v>
      </c>
      <c r="Y418" s="239">
        <f t="shared" si="85"/>
        <v>-5.4197924162158219E-3</v>
      </c>
    </row>
    <row r="419" spans="1:25">
      <c r="A419" s="147">
        <v>36012</v>
      </c>
      <c r="B419" s="243">
        <v>6.8831786372498538E-3</v>
      </c>
      <c r="C419" s="243">
        <v>-6.3365619625238567E-3</v>
      </c>
      <c r="D419" s="243">
        <v>-3.6540377620816189E-3</v>
      </c>
      <c r="E419" s="243">
        <v>-1.9756259025221379E-2</v>
      </c>
      <c r="F419" s="243">
        <v>-2.1207027855113303E-2</v>
      </c>
      <c r="H419" s="239">
        <f t="shared" si="78"/>
        <v>183.82108967284262</v>
      </c>
      <c r="I419" s="239"/>
      <c r="J419" s="239">
        <f t="shared" si="79"/>
        <v>129.87775019512981</v>
      </c>
      <c r="K419" s="239">
        <f t="shared" si="74"/>
        <v>183.82108967284262</v>
      </c>
      <c r="L419" s="239" t="b">
        <f t="shared" si="75"/>
        <v>0</v>
      </c>
      <c r="M419" s="239">
        <f t="shared" si="80"/>
        <v>-6.3365619625238168E-3</v>
      </c>
      <c r="O419" s="239">
        <f t="shared" si="81"/>
        <v>119.14284007536574</v>
      </c>
      <c r="P419" s="239">
        <f t="shared" si="76"/>
        <v>183.82108967284262</v>
      </c>
      <c r="Q419" s="239">
        <f t="shared" si="77"/>
        <v>0</v>
      </c>
      <c r="R419" s="239">
        <f t="shared" si="82"/>
        <v>-6.3365619625238168E-3</v>
      </c>
      <c r="T419" s="239">
        <f>MAX($H$4:H419)</f>
        <v>186.00140023062036</v>
      </c>
      <c r="U419" s="239">
        <f>MAX($K$4:K419)</f>
        <v>186.00140023062036</v>
      </c>
      <c r="V419" s="239">
        <f>MAX($K$4:L419)</f>
        <v>186.00140023062036</v>
      </c>
      <c r="W419" s="239">
        <f t="shared" si="83"/>
        <v>-1.172201152827027E-2</v>
      </c>
      <c r="X419" s="239">
        <f t="shared" si="84"/>
        <v>-1.172201152827027E-2</v>
      </c>
      <c r="Y419" s="239">
        <f t="shared" si="85"/>
        <v>-1.172201152827027E-2</v>
      </c>
    </row>
    <row r="420" spans="1:25">
      <c r="A420" s="147">
        <v>36013</v>
      </c>
      <c r="B420" s="243">
        <v>9.6214814299679929E-3</v>
      </c>
      <c r="C420" s="243">
        <v>-1.8973617636429685E-3</v>
      </c>
      <c r="D420" s="243">
        <v>-1.6323671682887397E-2</v>
      </c>
      <c r="E420" s="243">
        <v>-1.657942412034441E-2</v>
      </c>
      <c r="F420" s="243">
        <v>-5.8299878956143969E-3</v>
      </c>
      <c r="H420" s="239">
        <f t="shared" si="78"/>
        <v>183.47231456594619</v>
      </c>
      <c r="I420" s="239"/>
      <c r="J420" s="239">
        <f t="shared" si="79"/>
        <v>129.87775019512981</v>
      </c>
      <c r="K420" s="239">
        <f t="shared" si="74"/>
        <v>183.47231456594619</v>
      </c>
      <c r="L420" s="239" t="b">
        <f t="shared" si="75"/>
        <v>0</v>
      </c>
      <c r="M420" s="239">
        <f t="shared" si="80"/>
        <v>-1.8973617636429078E-3</v>
      </c>
      <c r="O420" s="239">
        <f t="shared" si="81"/>
        <v>119.14284007536574</v>
      </c>
      <c r="P420" s="239">
        <f t="shared" si="76"/>
        <v>183.47231456594619</v>
      </c>
      <c r="Q420" s="239">
        <f t="shared" si="77"/>
        <v>0</v>
      </c>
      <c r="R420" s="239">
        <f t="shared" si="82"/>
        <v>-1.8973617636429078E-3</v>
      </c>
      <c r="T420" s="239">
        <f>MAX($H$4:H420)</f>
        <v>186.00140023062036</v>
      </c>
      <c r="U420" s="239">
        <f>MAX($K$4:K420)</f>
        <v>186.00140023062036</v>
      </c>
      <c r="V420" s="239">
        <f>MAX($K$4:L420)</f>
        <v>186.00140023062036</v>
      </c>
      <c r="W420" s="239">
        <f t="shared" si="83"/>
        <v>-1.3597132395446456E-2</v>
      </c>
      <c r="X420" s="239">
        <f t="shared" si="84"/>
        <v>-1.3597132395446456E-2</v>
      </c>
      <c r="Y420" s="239">
        <f t="shared" si="85"/>
        <v>-1.3597132395446456E-2</v>
      </c>
    </row>
    <row r="421" spans="1:25">
      <c r="A421" s="147">
        <v>36014</v>
      </c>
      <c r="B421" s="243">
        <v>1.7868357610260066E-3</v>
      </c>
      <c r="C421" s="243">
        <v>2.1731256791017728E-3</v>
      </c>
      <c r="D421" s="243">
        <v>-8.4898234654351423E-3</v>
      </c>
      <c r="E421" s="243">
        <v>-1.6529412029992918E-2</v>
      </c>
      <c r="F421" s="243">
        <v>9.0512266888793658E-3</v>
      </c>
      <c r="H421" s="239">
        <f t="shared" si="78"/>
        <v>183.87102296413369</v>
      </c>
      <c r="I421" s="239"/>
      <c r="J421" s="239">
        <f t="shared" si="79"/>
        <v>129.87775019512981</v>
      </c>
      <c r="K421" s="239">
        <f t="shared" si="74"/>
        <v>183.87102296413369</v>
      </c>
      <c r="L421" s="239" t="b">
        <f t="shared" si="75"/>
        <v>0</v>
      </c>
      <c r="M421" s="239">
        <f t="shared" si="80"/>
        <v>2.1731256791017659E-3</v>
      </c>
      <c r="O421" s="239">
        <f t="shared" si="81"/>
        <v>119.14284007536574</v>
      </c>
      <c r="P421" s="239">
        <f t="shared" si="76"/>
        <v>183.87102296413369</v>
      </c>
      <c r="Q421" s="239">
        <f t="shared" si="77"/>
        <v>0</v>
      </c>
      <c r="R421" s="239">
        <f t="shared" si="82"/>
        <v>2.1731256791017659E-3</v>
      </c>
      <c r="T421" s="239">
        <f>MAX($H$4:H421)</f>
        <v>186.00140023062036</v>
      </c>
      <c r="U421" s="239">
        <f>MAX($K$4:K421)</f>
        <v>186.00140023062036</v>
      </c>
      <c r="V421" s="239">
        <f>MAX($K$4:L421)</f>
        <v>186.00140023062036</v>
      </c>
      <c r="W421" s="239">
        <f t="shared" si="83"/>
        <v>-1.1453554993915382E-2</v>
      </c>
      <c r="X421" s="239">
        <f t="shared" si="84"/>
        <v>-1.1453554993915382E-2</v>
      </c>
      <c r="Y421" s="239">
        <f t="shared" si="85"/>
        <v>-1.1453554993915382E-2</v>
      </c>
    </row>
    <row r="422" spans="1:25">
      <c r="A422" s="147">
        <v>36017</v>
      </c>
      <c r="B422" s="243">
        <v>-5.3226341376605424E-3</v>
      </c>
      <c r="C422" s="243">
        <v>3.9087355694935599E-3</v>
      </c>
      <c r="D422" s="243">
        <v>-1.1993902444904725E-2</v>
      </c>
      <c r="E422" s="243">
        <v>-1.7524754438190682E-2</v>
      </c>
      <c r="F422" s="243">
        <v>-6.1347189850633477E-3</v>
      </c>
      <c r="H422" s="239">
        <f t="shared" si="78"/>
        <v>184.58972617179276</v>
      </c>
      <c r="I422" s="239"/>
      <c r="J422" s="239">
        <f t="shared" si="79"/>
        <v>129.87775019512981</v>
      </c>
      <c r="K422" s="239">
        <f t="shared" si="74"/>
        <v>184.58972617179276</v>
      </c>
      <c r="L422" s="239" t="b">
        <f t="shared" si="75"/>
        <v>0</v>
      </c>
      <c r="M422" s="239">
        <f t="shared" si="80"/>
        <v>3.9087355694935539E-3</v>
      </c>
      <c r="O422" s="239">
        <f t="shared" si="81"/>
        <v>119.14284007536574</v>
      </c>
      <c r="P422" s="239">
        <f t="shared" si="76"/>
        <v>184.58972617179276</v>
      </c>
      <c r="Q422" s="239">
        <f t="shared" si="77"/>
        <v>0</v>
      </c>
      <c r="R422" s="239">
        <f t="shared" si="82"/>
        <v>3.9087355694935539E-3</v>
      </c>
      <c r="T422" s="239">
        <f>MAX($H$4:H422)</f>
        <v>186.00140023062036</v>
      </c>
      <c r="U422" s="239">
        <f>MAX($K$4:K422)</f>
        <v>186.00140023062036</v>
      </c>
      <c r="V422" s="239">
        <f>MAX($K$4:L422)</f>
        <v>186.00140023062036</v>
      </c>
      <c r="W422" s="239">
        <f t="shared" si="83"/>
        <v>-7.589588342223696E-3</v>
      </c>
      <c r="X422" s="239">
        <f t="shared" si="84"/>
        <v>-7.589588342223696E-3</v>
      </c>
      <c r="Y422" s="239">
        <f t="shared" si="85"/>
        <v>-7.589588342223696E-3</v>
      </c>
    </row>
    <row r="423" spans="1:25">
      <c r="A423" s="147">
        <v>36018</v>
      </c>
      <c r="B423" s="243">
        <v>-1.4838459001432103E-2</v>
      </c>
      <c r="C423" s="243">
        <v>1.0009099181074177E-3</v>
      </c>
      <c r="D423" s="243">
        <v>-2.146691912907972E-2</v>
      </c>
      <c r="E423" s="243">
        <v>-3.7966859011428267E-2</v>
      </c>
      <c r="F423" s="243">
        <v>-2.495574173176085E-2</v>
      </c>
      <c r="H423" s="239">
        <f t="shared" si="78"/>
        <v>184.77448385949884</v>
      </c>
      <c r="I423" s="239"/>
      <c r="J423" s="239">
        <f t="shared" si="79"/>
        <v>129.87775019512981</v>
      </c>
      <c r="K423" s="239">
        <f t="shared" si="74"/>
        <v>184.77448385949884</v>
      </c>
      <c r="L423" s="239" t="b">
        <f t="shared" si="75"/>
        <v>0</v>
      </c>
      <c r="M423" s="239">
        <f t="shared" si="80"/>
        <v>1.0009099181074283E-3</v>
      </c>
      <c r="O423" s="239">
        <f t="shared" si="81"/>
        <v>119.14284007536574</v>
      </c>
      <c r="P423" s="239">
        <f t="shared" si="76"/>
        <v>184.77448385949884</v>
      </c>
      <c r="Q423" s="239">
        <f t="shared" si="77"/>
        <v>0</v>
      </c>
      <c r="R423" s="239">
        <f t="shared" si="82"/>
        <v>1.0009099181074283E-3</v>
      </c>
      <c r="T423" s="239">
        <f>MAX($H$4:H423)</f>
        <v>186.00140023062036</v>
      </c>
      <c r="U423" s="239">
        <f>MAX($K$4:K423)</f>
        <v>186.00140023062036</v>
      </c>
      <c r="V423" s="239">
        <f>MAX($K$4:L423)</f>
        <v>186.00140023062036</v>
      </c>
      <c r="W423" s="239">
        <f t="shared" si="83"/>
        <v>-6.5962749183623524E-3</v>
      </c>
      <c r="X423" s="239">
        <f t="shared" si="84"/>
        <v>-6.5962749183623524E-3</v>
      </c>
      <c r="Y423" s="239">
        <f t="shared" si="85"/>
        <v>-6.5962749183623524E-3</v>
      </c>
    </row>
    <row r="424" spans="1:25">
      <c r="A424" s="147">
        <v>36019</v>
      </c>
      <c r="B424" s="243">
        <v>1.4988578449154799E-2</v>
      </c>
      <c r="C424" s="243">
        <v>-3.6264732547597323E-3</v>
      </c>
      <c r="D424" s="243">
        <v>-3.9274924471298656E-3</v>
      </c>
      <c r="E424" s="243">
        <v>-1.4359462515947663E-2</v>
      </c>
      <c r="F424" s="243">
        <v>6.1156068938508223E-3</v>
      </c>
      <c r="H424" s="239">
        <f t="shared" si="78"/>
        <v>184.10440413562034</v>
      </c>
      <c r="I424" s="239"/>
      <c r="J424" s="239">
        <f t="shared" si="79"/>
        <v>129.87775019512981</v>
      </c>
      <c r="K424" s="239">
        <f t="shared" si="74"/>
        <v>184.10440413562034</v>
      </c>
      <c r="L424" s="239" t="b">
        <f t="shared" si="75"/>
        <v>0</v>
      </c>
      <c r="M424" s="239">
        <f t="shared" si="80"/>
        <v>-3.6264732547597054E-3</v>
      </c>
      <c r="O424" s="239">
        <f t="shared" si="81"/>
        <v>119.14284007536574</v>
      </c>
      <c r="P424" s="239">
        <f t="shared" si="76"/>
        <v>184.10440413562034</v>
      </c>
      <c r="Q424" s="239">
        <f t="shared" si="77"/>
        <v>0</v>
      </c>
      <c r="R424" s="239">
        <f t="shared" si="82"/>
        <v>-3.6264732547597054E-3</v>
      </c>
      <c r="T424" s="239">
        <f>MAX($H$4:H424)</f>
        <v>186.00140023062036</v>
      </c>
      <c r="U424" s="239">
        <f>MAX($K$4:K424)</f>
        <v>186.00140023062036</v>
      </c>
      <c r="V424" s="239">
        <f>MAX($K$4:L424)</f>
        <v>186.00140023062036</v>
      </c>
      <c r="W424" s="239">
        <f t="shared" si="83"/>
        <v>-1.0198826958549574E-2</v>
      </c>
      <c r="X424" s="239">
        <f t="shared" si="84"/>
        <v>-1.0198826958549574E-2</v>
      </c>
      <c r="Y424" s="239">
        <f t="shared" si="85"/>
        <v>-1.0198826958549574E-2</v>
      </c>
    </row>
    <row r="425" spans="1:25">
      <c r="A425" s="147">
        <v>36020</v>
      </c>
      <c r="B425" s="243">
        <v>-8.0882519056031388E-3</v>
      </c>
      <c r="C425" s="243">
        <v>5.377814237535361E-3</v>
      </c>
      <c r="D425" s="243">
        <v>3.0990793911218617E-3</v>
      </c>
      <c r="E425" s="243">
        <v>-2.6690763095894576E-3</v>
      </c>
      <c r="F425" s="243">
        <v>-1.0029691105590821E-2</v>
      </c>
      <c r="H425" s="239">
        <f t="shared" si="78"/>
        <v>185.09448342137384</v>
      </c>
      <c r="I425" s="239"/>
      <c r="J425" s="239">
        <f t="shared" si="79"/>
        <v>129.87775019512981</v>
      </c>
      <c r="K425" s="239">
        <f t="shared" si="74"/>
        <v>185.09448342137384</v>
      </c>
      <c r="L425" s="239" t="b">
        <f t="shared" si="75"/>
        <v>0</v>
      </c>
      <c r="M425" s="239">
        <f t="shared" si="80"/>
        <v>5.3778142375353185E-3</v>
      </c>
      <c r="O425" s="239">
        <f t="shared" si="81"/>
        <v>119.14284007536574</v>
      </c>
      <c r="P425" s="239">
        <f t="shared" si="76"/>
        <v>185.09448342137384</v>
      </c>
      <c r="Q425" s="239">
        <f t="shared" si="77"/>
        <v>0</v>
      </c>
      <c r="R425" s="239">
        <f t="shared" si="82"/>
        <v>5.3778142375353185E-3</v>
      </c>
      <c r="T425" s="239">
        <f>MAX($H$4:H425)</f>
        <v>186.00140023062036</v>
      </c>
      <c r="U425" s="239">
        <f>MAX($K$4:K425)</f>
        <v>186.00140023062036</v>
      </c>
      <c r="V425" s="239">
        <f>MAX($K$4:L425)</f>
        <v>186.00140023062036</v>
      </c>
      <c r="W425" s="239">
        <f t="shared" si="83"/>
        <v>-4.8758601178381031E-3</v>
      </c>
      <c r="X425" s="239">
        <f t="shared" si="84"/>
        <v>-4.8758601178381031E-3</v>
      </c>
      <c r="Y425" s="239">
        <f t="shared" si="85"/>
        <v>-4.8758601178381031E-3</v>
      </c>
    </row>
    <row r="426" spans="1:25">
      <c r="A426" s="147">
        <v>36021</v>
      </c>
      <c r="B426" s="243">
        <v>-1.0251859760972315E-2</v>
      </c>
      <c r="C426" s="243">
        <v>6.8832599118944238E-3</v>
      </c>
      <c r="D426" s="243">
        <v>9.3619840400949172E-4</v>
      </c>
      <c r="E426" s="243">
        <v>1.8249834561498979E-2</v>
      </c>
      <c r="F426" s="243">
        <v>8.4540630289458019E-3</v>
      </c>
      <c r="H426" s="239">
        <f t="shared" si="78"/>
        <v>186.36853685902099</v>
      </c>
      <c r="I426" s="239"/>
      <c r="J426" s="239">
        <f t="shared" si="79"/>
        <v>129.87775019512981</v>
      </c>
      <c r="K426" s="239">
        <f t="shared" si="74"/>
        <v>186.36853685902099</v>
      </c>
      <c r="L426" s="239" t="b">
        <f t="shared" si="75"/>
        <v>0</v>
      </c>
      <c r="M426" s="239">
        <f t="shared" si="80"/>
        <v>6.8832599118944498E-3</v>
      </c>
      <c r="O426" s="239">
        <f t="shared" si="81"/>
        <v>119.14284007536574</v>
      </c>
      <c r="P426" s="239">
        <f t="shared" si="76"/>
        <v>186.36853685902099</v>
      </c>
      <c r="Q426" s="239">
        <f t="shared" si="77"/>
        <v>0</v>
      </c>
      <c r="R426" s="239">
        <f t="shared" si="82"/>
        <v>6.8832599118944498E-3</v>
      </c>
      <c r="T426" s="239">
        <f>MAX($H$4:H426)</f>
        <v>186.36853685902099</v>
      </c>
      <c r="U426" s="239">
        <f>MAX($K$4:K426)</f>
        <v>186.36853685902099</v>
      </c>
      <c r="V426" s="239">
        <f>MAX($K$4:L426)</f>
        <v>186.36853685902099</v>
      </c>
      <c r="W426" s="239">
        <f t="shared" si="83"/>
        <v>0</v>
      </c>
      <c r="X426" s="239">
        <f t="shared" si="84"/>
        <v>0</v>
      </c>
      <c r="Y426" s="239">
        <f t="shared" si="85"/>
        <v>0</v>
      </c>
    </row>
    <row r="427" spans="1:25">
      <c r="A427" s="147">
        <v>36024</v>
      </c>
      <c r="B427" s="243">
        <v>1.7590642133686218E-2</v>
      </c>
      <c r="C427" s="243">
        <v>-1.6492578339747377E-3</v>
      </c>
      <c r="D427" s="243">
        <v>-1.4881511729228358E-2</v>
      </c>
      <c r="E427" s="243">
        <v>-1.9459856952879662E-2</v>
      </c>
      <c r="F427" s="243">
        <v>-9.0138364405546456E-3</v>
      </c>
      <c r="H427" s="239">
        <f t="shared" si="78"/>
        <v>186.06116708959985</v>
      </c>
      <c r="I427" s="239"/>
      <c r="J427" s="239">
        <f t="shared" si="79"/>
        <v>129.87775019512981</v>
      </c>
      <c r="K427" s="239">
        <f t="shared" si="74"/>
        <v>186.06116708959985</v>
      </c>
      <c r="L427" s="239" t="b">
        <f t="shared" si="75"/>
        <v>0</v>
      </c>
      <c r="M427" s="239">
        <f t="shared" si="80"/>
        <v>-1.6492578339747013E-3</v>
      </c>
      <c r="O427" s="239">
        <f t="shared" si="81"/>
        <v>119.14284007536574</v>
      </c>
      <c r="P427" s="239">
        <f t="shared" si="76"/>
        <v>186.06116708959985</v>
      </c>
      <c r="Q427" s="239">
        <f t="shared" si="77"/>
        <v>0</v>
      </c>
      <c r="R427" s="239">
        <f t="shared" si="82"/>
        <v>-1.6492578339747013E-3</v>
      </c>
      <c r="T427" s="239">
        <f>MAX($H$4:H427)</f>
        <v>186.36853685902099</v>
      </c>
      <c r="U427" s="239">
        <f>MAX($K$4:K427)</f>
        <v>186.36853685902099</v>
      </c>
      <c r="V427" s="239">
        <f>MAX($K$4:L427)</f>
        <v>186.36853685902099</v>
      </c>
      <c r="W427" s="239">
        <f t="shared" si="83"/>
        <v>-1.6492578339747013E-3</v>
      </c>
      <c r="X427" s="239">
        <f t="shared" si="84"/>
        <v>-1.6492578339747013E-3</v>
      </c>
      <c r="Y427" s="239">
        <f t="shared" si="85"/>
        <v>-1.6492578339747013E-3</v>
      </c>
    </row>
    <row r="428" spans="1:25">
      <c r="A428" s="147">
        <v>36025</v>
      </c>
      <c r="B428" s="243">
        <v>1.5910727337197672E-2</v>
      </c>
      <c r="C428" s="243">
        <v>2.2038567493112282E-3</v>
      </c>
      <c r="D428" s="243">
        <v>1.705819830372457E-2</v>
      </c>
      <c r="E428" s="243">
        <v>6.0123921321402207E-3</v>
      </c>
      <c r="F428" s="243">
        <v>1.1099733593337602E-2</v>
      </c>
      <c r="H428" s="239">
        <f t="shared" si="78"/>
        <v>186.47121924847499</v>
      </c>
      <c r="I428" s="239"/>
      <c r="J428" s="239">
        <f t="shared" si="79"/>
        <v>129.87775019512981</v>
      </c>
      <c r="K428" s="239">
        <f t="shared" si="74"/>
        <v>186.47121924847499</v>
      </c>
      <c r="L428" s="239" t="b">
        <f t="shared" si="75"/>
        <v>0</v>
      </c>
      <c r="M428" s="239">
        <f t="shared" si="80"/>
        <v>2.2038567493112681E-3</v>
      </c>
      <c r="O428" s="239">
        <f t="shared" si="81"/>
        <v>119.14284007536574</v>
      </c>
      <c r="P428" s="239">
        <f t="shared" si="76"/>
        <v>186.47121924847499</v>
      </c>
      <c r="Q428" s="239">
        <f t="shared" si="77"/>
        <v>0</v>
      </c>
      <c r="R428" s="239">
        <f t="shared" si="82"/>
        <v>2.2038567493112681E-3</v>
      </c>
      <c r="T428" s="239">
        <f>MAX($H$4:H428)</f>
        <v>186.47121924847499</v>
      </c>
      <c r="U428" s="239">
        <f>MAX($K$4:K428)</f>
        <v>186.47121924847499</v>
      </c>
      <c r="V428" s="239">
        <f>MAX($K$4:L428)</f>
        <v>186.47121924847499</v>
      </c>
      <c r="W428" s="239">
        <f t="shared" si="83"/>
        <v>0</v>
      </c>
      <c r="X428" s="239">
        <f t="shared" si="84"/>
        <v>0</v>
      </c>
      <c r="Y428" s="239">
        <f t="shared" si="85"/>
        <v>0</v>
      </c>
    </row>
    <row r="429" spans="1:25">
      <c r="A429" s="147">
        <v>36026</v>
      </c>
      <c r="B429" s="243">
        <v>-3.5864968571407418E-3</v>
      </c>
      <c r="C429" s="243">
        <v>1.6556291390728006E-3</v>
      </c>
      <c r="D429" s="243">
        <v>3.0000060451999655E-2</v>
      </c>
      <c r="E429" s="243">
        <v>8.822239989400904E-3</v>
      </c>
      <c r="F429" s="243">
        <v>3.8451908223238185E-3</v>
      </c>
      <c r="H429" s="239">
        <f t="shared" si="78"/>
        <v>186.77994643266121</v>
      </c>
      <c r="I429" s="239"/>
      <c r="J429" s="239">
        <f t="shared" si="79"/>
        <v>129.87775019512981</v>
      </c>
      <c r="K429" s="239">
        <f t="shared" si="74"/>
        <v>186.77994643266121</v>
      </c>
      <c r="L429" s="239" t="b">
        <f t="shared" si="75"/>
        <v>0</v>
      </c>
      <c r="M429" s="239">
        <f t="shared" si="80"/>
        <v>1.6556291390728134E-3</v>
      </c>
      <c r="O429" s="239">
        <f t="shared" si="81"/>
        <v>119.14284007536574</v>
      </c>
      <c r="P429" s="239">
        <f t="shared" si="76"/>
        <v>186.77994643266121</v>
      </c>
      <c r="Q429" s="239">
        <f t="shared" si="77"/>
        <v>0</v>
      </c>
      <c r="R429" s="239">
        <f t="shared" si="82"/>
        <v>1.6556291390728134E-3</v>
      </c>
      <c r="T429" s="239">
        <f>MAX($H$4:H429)</f>
        <v>186.77994643266121</v>
      </c>
      <c r="U429" s="239">
        <f>MAX($K$4:K429)</f>
        <v>186.77994643266121</v>
      </c>
      <c r="V429" s="239">
        <f>MAX($K$4:L429)</f>
        <v>186.77994643266121</v>
      </c>
      <c r="W429" s="239">
        <f t="shared" si="83"/>
        <v>0</v>
      </c>
      <c r="X429" s="239">
        <f t="shared" si="84"/>
        <v>0</v>
      </c>
      <c r="Y429" s="239">
        <f t="shared" si="85"/>
        <v>0</v>
      </c>
    </row>
    <row r="430" spans="1:25">
      <c r="A430" s="147">
        <v>36027</v>
      </c>
      <c r="B430" s="243">
        <v>-6.4160218251974044E-3</v>
      </c>
      <c r="C430" s="243">
        <v>-6.4344149278439122E-4</v>
      </c>
      <c r="D430" s="243">
        <v>1.0150023335004477E-2</v>
      </c>
      <c r="E430" s="243">
        <v>-1.5703749654300769E-2</v>
      </c>
      <c r="F430" s="243">
        <v>-3.9531550414112493E-3</v>
      </c>
      <c r="H430" s="239">
        <f t="shared" si="78"/>
        <v>186.65976446510638</v>
      </c>
      <c r="I430" s="239"/>
      <c r="J430" s="239">
        <f t="shared" si="79"/>
        <v>129.87775019512981</v>
      </c>
      <c r="K430" s="239">
        <f t="shared" si="74"/>
        <v>186.65976446510638</v>
      </c>
      <c r="L430" s="239" t="b">
        <f t="shared" si="75"/>
        <v>0</v>
      </c>
      <c r="M430" s="239">
        <f t="shared" si="80"/>
        <v>-6.4344149278443275E-4</v>
      </c>
      <c r="O430" s="239">
        <f t="shared" si="81"/>
        <v>119.14284007536574</v>
      </c>
      <c r="P430" s="239">
        <f t="shared" si="76"/>
        <v>186.65976446510638</v>
      </c>
      <c r="Q430" s="239">
        <f t="shared" si="77"/>
        <v>0</v>
      </c>
      <c r="R430" s="239">
        <f t="shared" si="82"/>
        <v>-6.4344149278443275E-4</v>
      </c>
      <c r="T430" s="239">
        <f>MAX($H$4:H430)</f>
        <v>186.77994643266121</v>
      </c>
      <c r="U430" s="239">
        <f>MAX($K$4:K430)</f>
        <v>186.77994643266121</v>
      </c>
      <c r="V430" s="239">
        <f>MAX($K$4:L430)</f>
        <v>186.77994643266121</v>
      </c>
      <c r="W430" s="239">
        <f t="shared" si="83"/>
        <v>-6.4344149278443275E-4</v>
      </c>
      <c r="X430" s="239">
        <f t="shared" si="84"/>
        <v>-6.4344149278443275E-4</v>
      </c>
      <c r="Y430" s="239">
        <f t="shared" si="85"/>
        <v>-6.4344149278443275E-4</v>
      </c>
    </row>
    <row r="431" spans="1:25">
      <c r="A431" s="147">
        <v>36028</v>
      </c>
      <c r="B431" s="243">
        <v>-1.0449292130945809E-2</v>
      </c>
      <c r="C431" s="243">
        <v>-9.1835797593886603E-4</v>
      </c>
      <c r="D431" s="243">
        <v>-2.6509588560571617E-2</v>
      </c>
      <c r="E431" s="243">
        <v>-3.6178828378244821E-2</v>
      </c>
      <c r="F431" s="243">
        <v>-2.1430495787240544E-2</v>
      </c>
      <c r="H431" s="239">
        <f t="shared" si="78"/>
        <v>186.48834398162299</v>
      </c>
      <c r="I431" s="239"/>
      <c r="J431" s="239">
        <f t="shared" si="79"/>
        <v>129.87775019512981</v>
      </c>
      <c r="K431" s="239">
        <f t="shared" si="74"/>
        <v>186.48834398162299</v>
      </c>
      <c r="L431" s="239" t="b">
        <f t="shared" si="75"/>
        <v>0</v>
      </c>
      <c r="M431" s="239">
        <f t="shared" si="80"/>
        <v>-9.1835797593879816E-4</v>
      </c>
      <c r="O431" s="239">
        <f t="shared" si="81"/>
        <v>119.14284007536574</v>
      </c>
      <c r="P431" s="239">
        <f t="shared" si="76"/>
        <v>186.48834398162299</v>
      </c>
      <c r="Q431" s="239">
        <f t="shared" si="77"/>
        <v>0</v>
      </c>
      <c r="R431" s="239">
        <f t="shared" si="82"/>
        <v>-9.1835797593879816E-4</v>
      </c>
      <c r="T431" s="239">
        <f>MAX($H$4:H431)</f>
        <v>186.77994643266121</v>
      </c>
      <c r="U431" s="239">
        <f>MAX($K$4:K431)</f>
        <v>186.77994643266121</v>
      </c>
      <c r="V431" s="239">
        <f>MAX($K$4:L431)</f>
        <v>186.77994643266121</v>
      </c>
      <c r="W431" s="239">
        <f t="shared" si="83"/>
        <v>-1.5612085590962824E-3</v>
      </c>
      <c r="X431" s="239">
        <f t="shared" si="84"/>
        <v>-1.5612085590962824E-3</v>
      </c>
      <c r="Y431" s="239">
        <f t="shared" si="85"/>
        <v>-1.5612085590962824E-3</v>
      </c>
    </row>
    <row r="432" spans="1:25">
      <c r="A432" s="147">
        <v>36031</v>
      </c>
      <c r="B432" s="243">
        <v>5.3245779464223819E-3</v>
      </c>
      <c r="C432" s="243">
        <v>-8.258396035970561E-4</v>
      </c>
      <c r="D432" s="243">
        <v>-8.3305276041709675E-3</v>
      </c>
      <c r="E432" s="243">
        <v>-1.605660022372879E-2</v>
      </c>
      <c r="F432" s="243">
        <v>-5.8569198008845413E-3</v>
      </c>
      <c r="H432" s="239">
        <f t="shared" si="78"/>
        <v>186.33433452155373</v>
      </c>
      <c r="I432" s="239"/>
      <c r="J432" s="239">
        <f t="shared" si="79"/>
        <v>129.87775019512981</v>
      </c>
      <c r="K432" s="239">
        <f t="shared" si="74"/>
        <v>186.33433452155373</v>
      </c>
      <c r="L432" s="239" t="b">
        <f t="shared" si="75"/>
        <v>0</v>
      </c>
      <c r="M432" s="239">
        <f t="shared" si="80"/>
        <v>-8.258396035970895E-4</v>
      </c>
      <c r="O432" s="239">
        <f t="shared" si="81"/>
        <v>119.14284007536574</v>
      </c>
      <c r="P432" s="239">
        <f t="shared" si="76"/>
        <v>186.33433452155373</v>
      </c>
      <c r="Q432" s="239">
        <f t="shared" si="77"/>
        <v>0</v>
      </c>
      <c r="R432" s="239">
        <f t="shared" si="82"/>
        <v>-8.258396035970895E-4</v>
      </c>
      <c r="T432" s="239">
        <f>MAX($H$4:H432)</f>
        <v>186.77994643266121</v>
      </c>
      <c r="U432" s="239">
        <f>MAX($K$4:K432)</f>
        <v>186.77994643266121</v>
      </c>
      <c r="V432" s="239">
        <f>MAX($K$4:L432)</f>
        <v>186.77994643266121</v>
      </c>
      <c r="W432" s="239">
        <f t="shared" si="83"/>
        <v>-2.3857588548357954E-3</v>
      </c>
      <c r="X432" s="239">
        <f t="shared" si="84"/>
        <v>-2.3857588548357954E-3</v>
      </c>
      <c r="Y432" s="239">
        <f t="shared" si="85"/>
        <v>-2.3857588548357954E-3</v>
      </c>
    </row>
    <row r="433" spans="1:25">
      <c r="A433" s="147">
        <v>36032</v>
      </c>
      <c r="B433" s="243">
        <v>3.3639700813690165E-3</v>
      </c>
      <c r="C433" s="243">
        <v>1.746484051843078E-3</v>
      </c>
      <c r="D433" s="243">
        <v>1.8981030141635991E-3</v>
      </c>
      <c r="E433" s="243">
        <v>-8.3790594865928991E-4</v>
      </c>
      <c r="F433" s="243">
        <v>1.1214780637373911E-2</v>
      </c>
      <c r="H433" s="239">
        <f t="shared" si="78"/>
        <v>186.65976446510641</v>
      </c>
      <c r="I433" s="239"/>
      <c r="J433" s="239">
        <f t="shared" si="79"/>
        <v>129.87775019512981</v>
      </c>
      <c r="K433" s="239">
        <f t="shared" si="74"/>
        <v>186.65976446510641</v>
      </c>
      <c r="L433" s="239" t="b">
        <f t="shared" si="75"/>
        <v>0</v>
      </c>
      <c r="M433" s="239">
        <f t="shared" si="80"/>
        <v>1.7464840518430288E-3</v>
      </c>
      <c r="O433" s="239">
        <f t="shared" si="81"/>
        <v>119.14284007536574</v>
      </c>
      <c r="P433" s="239">
        <f t="shared" si="76"/>
        <v>186.65976446510641</v>
      </c>
      <c r="Q433" s="239">
        <f t="shared" si="77"/>
        <v>0</v>
      </c>
      <c r="R433" s="239">
        <f t="shared" si="82"/>
        <v>1.7464840518430288E-3</v>
      </c>
      <c r="T433" s="239">
        <f>MAX($H$4:H433)</f>
        <v>186.77994643266121</v>
      </c>
      <c r="U433" s="239">
        <f>MAX($K$4:K433)</f>
        <v>186.77994643266121</v>
      </c>
      <c r="V433" s="239">
        <f>MAX($K$4:L433)</f>
        <v>186.77994643266121</v>
      </c>
      <c r="W433" s="239">
        <f t="shared" si="83"/>
        <v>-6.4344149278428053E-4</v>
      </c>
      <c r="X433" s="239">
        <f t="shared" si="84"/>
        <v>-6.4344149278428053E-4</v>
      </c>
      <c r="Y433" s="239">
        <f t="shared" si="85"/>
        <v>-6.4344149278428053E-4</v>
      </c>
    </row>
    <row r="434" spans="1:25">
      <c r="A434" s="147">
        <v>36033</v>
      </c>
      <c r="B434" s="243">
        <v>-8.7178094065482048E-3</v>
      </c>
      <c r="C434" s="243">
        <v>4.5244690674055565E-3</v>
      </c>
      <c r="D434" s="243">
        <v>-4.900548650841996E-3</v>
      </c>
      <c r="E434" s="243">
        <v>-2.9883918133772669E-2</v>
      </c>
      <c r="F434" s="243">
        <v>-1.6150530050663026E-2</v>
      </c>
      <c r="H434" s="239">
        <f t="shared" si="78"/>
        <v>187.50430079555798</v>
      </c>
      <c r="I434" s="239"/>
      <c r="J434" s="239">
        <f t="shared" si="79"/>
        <v>129.87775019512981</v>
      </c>
      <c r="K434" s="239">
        <f t="shared" si="74"/>
        <v>187.50430079555798</v>
      </c>
      <c r="L434" s="239" t="b">
        <f t="shared" si="75"/>
        <v>0</v>
      </c>
      <c r="M434" s="239">
        <f t="shared" si="80"/>
        <v>4.5244690674055262E-3</v>
      </c>
      <c r="O434" s="239">
        <f t="shared" si="81"/>
        <v>119.14284007536574</v>
      </c>
      <c r="P434" s="239">
        <f t="shared" si="76"/>
        <v>187.50430079555798</v>
      </c>
      <c r="Q434" s="239">
        <f t="shared" si="77"/>
        <v>0</v>
      </c>
      <c r="R434" s="239">
        <f t="shared" si="82"/>
        <v>4.5244690674055262E-3</v>
      </c>
      <c r="T434" s="239">
        <f>MAX($H$4:H434)</f>
        <v>187.50430079555798</v>
      </c>
      <c r="U434" s="239">
        <f>MAX($K$4:K434)</f>
        <v>187.50430079555798</v>
      </c>
      <c r="V434" s="239">
        <f>MAX($K$4:L434)</f>
        <v>187.50430079555798</v>
      </c>
      <c r="W434" s="239">
        <f t="shared" si="83"/>
        <v>0</v>
      </c>
      <c r="X434" s="239">
        <f t="shared" si="84"/>
        <v>0</v>
      </c>
      <c r="Y434" s="239">
        <f t="shared" si="85"/>
        <v>0</v>
      </c>
    </row>
    <row r="435" spans="1:25">
      <c r="A435" s="147">
        <v>36034</v>
      </c>
      <c r="B435" s="243">
        <v>-3.8973657922938165E-2</v>
      </c>
      <c r="C435" s="243">
        <v>4.618937644340626E-4</v>
      </c>
      <c r="D435" s="243">
        <v>-1.6655694396521481E-2</v>
      </c>
      <c r="E435" s="243">
        <v>-6.0516672074513833E-2</v>
      </c>
      <c r="F435" s="243">
        <v>-2.7542795230237505E-2</v>
      </c>
      <c r="H435" s="239">
        <f t="shared" si="78"/>
        <v>187.59090786290002</v>
      </c>
      <c r="I435" s="239"/>
      <c r="J435" s="239">
        <f t="shared" si="79"/>
        <v>129.87775019512981</v>
      </c>
      <c r="K435" s="239">
        <f t="shared" si="74"/>
        <v>187.59090786290002</v>
      </c>
      <c r="L435" s="239" t="b">
        <f t="shared" si="75"/>
        <v>0</v>
      </c>
      <c r="M435" s="239">
        <f t="shared" si="80"/>
        <v>4.618937644340986E-4</v>
      </c>
      <c r="O435" s="239">
        <f t="shared" si="81"/>
        <v>119.14284007536574</v>
      </c>
      <c r="P435" s="239">
        <f t="shared" si="76"/>
        <v>187.59090786290002</v>
      </c>
      <c r="Q435" s="239">
        <f t="shared" si="77"/>
        <v>0</v>
      </c>
      <c r="R435" s="239">
        <f t="shared" si="82"/>
        <v>4.618937644340986E-4</v>
      </c>
      <c r="T435" s="239">
        <f>MAX($H$4:H435)</f>
        <v>187.59090786290002</v>
      </c>
      <c r="U435" s="239">
        <f>MAX($K$4:K435)</f>
        <v>187.59090786290002</v>
      </c>
      <c r="V435" s="239">
        <f>MAX($K$4:L435)</f>
        <v>187.59090786290002</v>
      </c>
      <c r="W435" s="239">
        <f t="shared" si="83"/>
        <v>0</v>
      </c>
      <c r="X435" s="239">
        <f t="shared" si="84"/>
        <v>0</v>
      </c>
      <c r="Y435" s="239">
        <f t="shared" si="85"/>
        <v>0</v>
      </c>
    </row>
    <row r="436" spans="1:25">
      <c r="A436" s="147">
        <v>36035</v>
      </c>
      <c r="B436" s="243">
        <v>-1.5160772570913972E-2</v>
      </c>
      <c r="C436" s="243">
        <v>-1.7784230106161036E-2</v>
      </c>
      <c r="D436" s="243">
        <v>-4.5415727518468341E-2</v>
      </c>
      <c r="E436" s="243">
        <v>-2.178625011143287E-2</v>
      </c>
      <c r="F436" s="243">
        <v>-2.0500381542679413E-2</v>
      </c>
      <c r="H436" s="239">
        <f t="shared" si="78"/>
        <v>184.25474799164255</v>
      </c>
      <c r="I436" s="239"/>
      <c r="J436" s="239">
        <f t="shared" si="79"/>
        <v>129.87775019512981</v>
      </c>
      <c r="K436" s="239">
        <f t="shared" si="74"/>
        <v>184.25474799164255</v>
      </c>
      <c r="L436" s="239" t="b">
        <f t="shared" si="75"/>
        <v>0</v>
      </c>
      <c r="M436" s="239">
        <f t="shared" si="80"/>
        <v>-1.7784230106161095E-2</v>
      </c>
      <c r="O436" s="239">
        <f t="shared" si="81"/>
        <v>119.14284007536574</v>
      </c>
      <c r="P436" s="239">
        <f t="shared" si="76"/>
        <v>184.25474799164255</v>
      </c>
      <c r="Q436" s="239">
        <f t="shared" si="77"/>
        <v>0</v>
      </c>
      <c r="R436" s="239">
        <f t="shared" si="82"/>
        <v>-1.7784230106161095E-2</v>
      </c>
      <c r="T436" s="239">
        <f>MAX($H$4:H436)</f>
        <v>187.59090786290002</v>
      </c>
      <c r="U436" s="239">
        <f>MAX($K$4:K436)</f>
        <v>187.59090786290002</v>
      </c>
      <c r="V436" s="239">
        <f>MAX($K$4:L436)</f>
        <v>187.59090786290002</v>
      </c>
      <c r="W436" s="239">
        <f t="shared" si="83"/>
        <v>-1.7784230106161095E-2</v>
      </c>
      <c r="X436" s="239">
        <f t="shared" si="84"/>
        <v>-1.7784230106161095E-2</v>
      </c>
      <c r="Y436" s="239">
        <f t="shared" si="85"/>
        <v>-1.7784230106161095E-2</v>
      </c>
    </row>
    <row r="437" spans="1:25">
      <c r="A437" s="147">
        <v>36038</v>
      </c>
      <c r="B437" s="243">
        <v>-6.7074245285691614E-2</v>
      </c>
      <c r="C437" s="243">
        <v>-0.12578195786251778</v>
      </c>
      <c r="D437" s="243">
        <v>1.6951863105709286E-2</v>
      </c>
      <c r="E437" s="243">
        <v>-1.6855541463813739E-2</v>
      </c>
      <c r="F437" s="243">
        <v>3.406862294928148E-3</v>
      </c>
      <c r="H437" s="239">
        <f t="shared" si="78"/>
        <v>161.07882504378892</v>
      </c>
      <c r="I437" s="239"/>
      <c r="J437" s="239">
        <f t="shared" si="79"/>
        <v>129.87775019512981</v>
      </c>
      <c r="K437" s="239">
        <f t="shared" si="74"/>
        <v>161.07882504378892</v>
      </c>
      <c r="L437" s="239" t="b">
        <f t="shared" si="75"/>
        <v>0</v>
      </c>
      <c r="M437" s="239">
        <f t="shared" si="80"/>
        <v>-0.12578195786251781</v>
      </c>
      <c r="O437" s="239">
        <f t="shared" si="81"/>
        <v>119.14284007536574</v>
      </c>
      <c r="P437" s="239">
        <f t="shared" si="76"/>
        <v>161.07882504378892</v>
      </c>
      <c r="Q437" s="239">
        <f t="shared" si="77"/>
        <v>0</v>
      </c>
      <c r="R437" s="239">
        <f t="shared" si="82"/>
        <v>-0.12578195786251781</v>
      </c>
      <c r="T437" s="239">
        <f>MAX($H$4:H437)</f>
        <v>187.59090786290002</v>
      </c>
      <c r="U437" s="239">
        <f>MAX($K$4:K437)</f>
        <v>187.59090786290002</v>
      </c>
      <c r="V437" s="239">
        <f>MAX($K$4:L437)</f>
        <v>187.59090786290002</v>
      </c>
      <c r="W437" s="239">
        <f t="shared" si="83"/>
        <v>-0.14132925268684843</v>
      </c>
      <c r="X437" s="239">
        <f t="shared" si="84"/>
        <v>-0.14132925268684843</v>
      </c>
      <c r="Y437" s="239">
        <f t="shared" si="85"/>
        <v>-0.14132925268684843</v>
      </c>
    </row>
    <row r="438" spans="1:25">
      <c r="A438" s="147">
        <v>36039</v>
      </c>
      <c r="B438" s="243">
        <v>3.6816895521957882E-2</v>
      </c>
      <c r="C438" s="243">
        <v>-1.4486273808459238E-2</v>
      </c>
      <c r="D438" s="243">
        <v>8.2956915556162691E-3</v>
      </c>
      <c r="E438" s="243">
        <v>-8.7858698327353268E-3</v>
      </c>
      <c r="F438" s="243">
        <v>-3.2496418274908345E-2</v>
      </c>
      <c r="H438" s="239">
        <f t="shared" si="78"/>
        <v>158.74539307945969</v>
      </c>
      <c r="I438" s="239"/>
      <c r="J438" s="239">
        <f t="shared" si="79"/>
        <v>129.87775019512981</v>
      </c>
      <c r="K438" s="239">
        <f t="shared" si="74"/>
        <v>158.74539307945969</v>
      </c>
      <c r="L438" s="239" t="b">
        <f t="shared" si="75"/>
        <v>0</v>
      </c>
      <c r="M438" s="239">
        <f t="shared" si="80"/>
        <v>-1.4486273808459292E-2</v>
      </c>
      <c r="O438" s="239">
        <f t="shared" si="81"/>
        <v>119.14284007536574</v>
      </c>
      <c r="P438" s="239">
        <f t="shared" si="76"/>
        <v>158.74539307945969</v>
      </c>
      <c r="Q438" s="239">
        <f t="shared" si="77"/>
        <v>0</v>
      </c>
      <c r="R438" s="239">
        <f t="shared" si="82"/>
        <v>-1.4486273808459292E-2</v>
      </c>
      <c r="T438" s="239">
        <f>MAX($H$4:H438)</f>
        <v>187.59090786290002</v>
      </c>
      <c r="U438" s="239">
        <f>MAX($K$4:K438)</f>
        <v>187.59090786290002</v>
      </c>
      <c r="V438" s="239">
        <f>MAX($K$4:L438)</f>
        <v>187.59090786290002</v>
      </c>
      <c r="W438" s="239">
        <f t="shared" si="83"/>
        <v>-0.15376819224374111</v>
      </c>
      <c r="X438" s="239">
        <f t="shared" si="84"/>
        <v>-0.15376819224374111</v>
      </c>
      <c r="Y438" s="239">
        <f t="shared" si="85"/>
        <v>-0.15376819224374111</v>
      </c>
    </row>
    <row r="439" spans="1:25">
      <c r="A439" s="147">
        <v>36040</v>
      </c>
      <c r="B439" s="243">
        <v>-2.261232692013615E-3</v>
      </c>
      <c r="C439" s="243">
        <v>6.2634216177537283E-4</v>
      </c>
      <c r="D439" s="243">
        <v>8.7777710173815304E-3</v>
      </c>
      <c r="E439" s="243">
        <v>2.7618827684716241E-2</v>
      </c>
      <c r="F439" s="243">
        <v>2.0475309369223149E-2</v>
      </c>
      <c r="H439" s="239">
        <f t="shared" si="78"/>
        <v>158.84482201213297</v>
      </c>
      <c r="I439" s="239"/>
      <c r="J439" s="239">
        <f t="shared" si="79"/>
        <v>129.87775019512981</v>
      </c>
      <c r="K439" s="239">
        <f t="shared" si="74"/>
        <v>158.84482201213297</v>
      </c>
      <c r="L439" s="239" t="b">
        <f t="shared" si="75"/>
        <v>0</v>
      </c>
      <c r="M439" s="239">
        <f t="shared" si="80"/>
        <v>6.2634216177541576E-4</v>
      </c>
      <c r="O439" s="239">
        <f t="shared" si="81"/>
        <v>119.14284007536574</v>
      </c>
      <c r="P439" s="239">
        <f t="shared" si="76"/>
        <v>158.84482201213297</v>
      </c>
      <c r="Q439" s="239">
        <f t="shared" si="77"/>
        <v>0</v>
      </c>
      <c r="R439" s="239">
        <f t="shared" si="82"/>
        <v>6.2634216177541576E-4</v>
      </c>
      <c r="T439" s="239">
        <f>MAX($H$4:H439)</f>
        <v>187.59090786290002</v>
      </c>
      <c r="U439" s="239">
        <f>MAX($K$4:K439)</f>
        <v>187.59090786290002</v>
      </c>
      <c r="V439" s="239">
        <f>MAX($K$4:L439)</f>
        <v>187.59090786290002</v>
      </c>
      <c r="W439" s="239">
        <f t="shared" si="83"/>
        <v>-0.15323816158390793</v>
      </c>
      <c r="X439" s="239">
        <f t="shared" si="84"/>
        <v>-0.15323816158390793</v>
      </c>
      <c r="Y439" s="239">
        <f t="shared" si="85"/>
        <v>-0.15323816158390793</v>
      </c>
    </row>
    <row r="440" spans="1:25">
      <c r="A440" s="147">
        <v>36041</v>
      </c>
      <c r="B440" s="243">
        <v>-9.3609767577704783E-3</v>
      </c>
      <c r="C440" s="243">
        <v>-1.4809590973201781E-2</v>
      </c>
      <c r="D440" s="243">
        <v>3.6104956829929868E-4</v>
      </c>
      <c r="E440" s="243">
        <v>-4.3823134966376798E-2</v>
      </c>
      <c r="F440" s="243">
        <v>-2.1588466292550179E-2</v>
      </c>
      <c r="H440" s="239">
        <f t="shared" si="78"/>
        <v>156.49239516992225</v>
      </c>
      <c r="I440" s="239"/>
      <c r="J440" s="239">
        <f t="shared" si="79"/>
        <v>129.87775019512981</v>
      </c>
      <c r="K440" s="239">
        <f t="shared" si="74"/>
        <v>156.49239516992225</v>
      </c>
      <c r="L440" s="239" t="b">
        <f t="shared" si="75"/>
        <v>0</v>
      </c>
      <c r="M440" s="239">
        <f t="shared" si="80"/>
        <v>-1.4809590973201722E-2</v>
      </c>
      <c r="O440" s="239">
        <f t="shared" si="81"/>
        <v>119.14284007536574</v>
      </c>
      <c r="P440" s="239">
        <f t="shared" si="76"/>
        <v>156.49239516992225</v>
      </c>
      <c r="Q440" s="239">
        <f t="shared" si="77"/>
        <v>0</v>
      </c>
      <c r="R440" s="239">
        <f t="shared" si="82"/>
        <v>-1.4809590973201722E-2</v>
      </c>
      <c r="T440" s="239">
        <f>MAX($H$4:H440)</f>
        <v>187.59090786290002</v>
      </c>
      <c r="U440" s="239">
        <f>MAX($K$4:K440)</f>
        <v>187.59090786290002</v>
      </c>
      <c r="V440" s="239">
        <f>MAX($K$4:L440)</f>
        <v>187.59090786290002</v>
      </c>
      <c r="W440" s="239">
        <f t="shared" si="83"/>
        <v>-0.16577835806256658</v>
      </c>
      <c r="X440" s="239">
        <f t="shared" si="84"/>
        <v>-0.16577835806256658</v>
      </c>
      <c r="Y440" s="239">
        <f t="shared" si="85"/>
        <v>-0.16577835806256658</v>
      </c>
    </row>
    <row r="441" spans="1:25">
      <c r="A441" s="147">
        <v>36042</v>
      </c>
      <c r="B441" s="243">
        <v>-8.370085870601951E-3</v>
      </c>
      <c r="C441" s="243">
        <v>5.495479524906921E-3</v>
      </c>
      <c r="D441" s="243">
        <v>-3.9255706690555225E-4</v>
      </c>
      <c r="E441" s="243">
        <v>3.9094586780370477E-3</v>
      </c>
      <c r="F441" s="243">
        <v>3.2075831795590481E-3</v>
      </c>
      <c r="H441" s="239">
        <f t="shared" si="78"/>
        <v>157.3523959233822</v>
      </c>
      <c r="I441" s="239"/>
      <c r="J441" s="239">
        <f t="shared" si="79"/>
        <v>129.87775019512981</v>
      </c>
      <c r="K441" s="239">
        <f t="shared" si="74"/>
        <v>157.3523959233822</v>
      </c>
      <c r="L441" s="239" t="b">
        <f t="shared" si="75"/>
        <v>0</v>
      </c>
      <c r="M441" s="239">
        <f t="shared" si="80"/>
        <v>5.4954795249069627E-3</v>
      </c>
      <c r="O441" s="239">
        <f t="shared" si="81"/>
        <v>119.14284007536574</v>
      </c>
      <c r="P441" s="239">
        <f t="shared" si="76"/>
        <v>157.3523959233822</v>
      </c>
      <c r="Q441" s="239">
        <f t="shared" si="77"/>
        <v>0</v>
      </c>
      <c r="R441" s="239">
        <f t="shared" si="82"/>
        <v>5.4954795249069627E-3</v>
      </c>
      <c r="T441" s="239">
        <f>MAX($H$4:H441)</f>
        <v>187.59090786290002</v>
      </c>
      <c r="U441" s="239">
        <f>MAX($K$4:K441)</f>
        <v>187.59090786290002</v>
      </c>
      <c r="V441" s="239">
        <f>MAX($K$4:L441)</f>
        <v>187.59090786290002</v>
      </c>
      <c r="W441" s="239">
        <f t="shared" si="83"/>
        <v>-0.16119391011006515</v>
      </c>
      <c r="X441" s="239">
        <f t="shared" si="84"/>
        <v>-0.16119391011006515</v>
      </c>
      <c r="Y441" s="239">
        <f t="shared" si="85"/>
        <v>-0.16119391011006515</v>
      </c>
    </row>
    <row r="442" spans="1:25">
      <c r="A442" s="147">
        <v>36045</v>
      </c>
      <c r="B442" s="243">
        <v>0</v>
      </c>
      <c r="C442" s="243">
        <v>-4.9391427059444215E-3</v>
      </c>
      <c r="D442" s="243">
        <v>5.3973990666547511E-2</v>
      </c>
      <c r="E442" s="243">
        <v>4.0732797860830283E-2</v>
      </c>
      <c r="F442" s="243">
        <v>8.775088660380792E-3</v>
      </c>
      <c r="H442" s="239">
        <f t="shared" si="78"/>
        <v>156.57520998479436</v>
      </c>
      <c r="I442" s="239"/>
      <c r="J442" s="239">
        <f t="shared" si="79"/>
        <v>129.87775019512981</v>
      </c>
      <c r="K442" s="239">
        <f t="shared" si="74"/>
        <v>156.57520998479436</v>
      </c>
      <c r="L442" s="239" t="b">
        <f t="shared" si="75"/>
        <v>0</v>
      </c>
      <c r="M442" s="239">
        <f t="shared" si="80"/>
        <v>-4.9391427059443998E-3</v>
      </c>
      <c r="O442" s="239">
        <f t="shared" si="81"/>
        <v>119.14284007536574</v>
      </c>
      <c r="P442" s="239">
        <f t="shared" si="76"/>
        <v>156.57520998479436</v>
      </c>
      <c r="Q442" s="239">
        <f t="shared" si="77"/>
        <v>0</v>
      </c>
      <c r="R442" s="239">
        <f t="shared" si="82"/>
        <v>-4.9391427059443998E-3</v>
      </c>
      <c r="T442" s="239">
        <f>MAX($H$4:H442)</f>
        <v>187.59090786290002</v>
      </c>
      <c r="U442" s="239">
        <f>MAX($K$4:K442)</f>
        <v>187.59090786290002</v>
      </c>
      <c r="V442" s="239">
        <f>MAX($K$4:L442)</f>
        <v>187.59090786290002</v>
      </c>
      <c r="W442" s="239">
        <f t="shared" si="83"/>
        <v>-0.16533689309064678</v>
      </c>
      <c r="X442" s="239">
        <f t="shared" si="84"/>
        <v>-0.16533689309064678</v>
      </c>
      <c r="Y442" s="239">
        <f t="shared" si="85"/>
        <v>-0.16533689309064678</v>
      </c>
    </row>
    <row r="443" spans="1:25">
      <c r="A443" s="147">
        <v>36046</v>
      </c>
      <c r="B443" s="243">
        <v>4.9982424631043854E-2</v>
      </c>
      <c r="C443" s="243">
        <v>1.3247372604432428E-3</v>
      </c>
      <c r="D443" s="243">
        <v>-7.3849175196633032E-3</v>
      </c>
      <c r="E443" s="243">
        <v>-8.0289739633196966E-3</v>
      </c>
      <c r="F443" s="243">
        <v>1.1565731018132297E-2</v>
      </c>
      <c r="H443" s="239">
        <f t="shared" si="78"/>
        <v>156.78263099952295</v>
      </c>
      <c r="I443" s="239"/>
      <c r="J443" s="239">
        <f t="shared" si="79"/>
        <v>129.87775019512981</v>
      </c>
      <c r="K443" s="239">
        <f t="shared" si="74"/>
        <v>156.78263099952295</v>
      </c>
      <c r="L443" s="239" t="b">
        <f t="shared" si="75"/>
        <v>0</v>
      </c>
      <c r="M443" s="239">
        <f t="shared" si="80"/>
        <v>1.324737260443328E-3</v>
      </c>
      <c r="O443" s="239">
        <f t="shared" si="81"/>
        <v>119.14284007536574</v>
      </c>
      <c r="P443" s="239">
        <f t="shared" si="76"/>
        <v>156.78263099952295</v>
      </c>
      <c r="Q443" s="239">
        <f t="shared" si="77"/>
        <v>0</v>
      </c>
      <c r="R443" s="239">
        <f t="shared" si="82"/>
        <v>1.324737260443328E-3</v>
      </c>
      <c r="T443" s="239">
        <f>MAX($H$4:H443)</f>
        <v>187.59090786290002</v>
      </c>
      <c r="U443" s="239">
        <f>MAX($K$4:K443)</f>
        <v>187.59090786290002</v>
      </c>
      <c r="V443" s="239">
        <f>MAX($K$4:L443)</f>
        <v>187.59090786290002</v>
      </c>
      <c r="W443" s="239">
        <f t="shared" si="83"/>
        <v>-0.16423118377300655</v>
      </c>
      <c r="X443" s="239">
        <f t="shared" si="84"/>
        <v>-0.16423118377300655</v>
      </c>
      <c r="Y443" s="239">
        <f t="shared" si="85"/>
        <v>-0.16423118377300655</v>
      </c>
    </row>
    <row r="444" spans="1:25">
      <c r="A444" s="147">
        <v>36047</v>
      </c>
      <c r="B444" s="243">
        <v>-1.6477274645845585E-2</v>
      </c>
      <c r="C444" s="243">
        <v>-2.4667430182362393E-3</v>
      </c>
      <c r="D444" s="243">
        <v>-4.0921707470352398E-2</v>
      </c>
      <c r="E444" s="243">
        <v>-1.3273820274679382E-2</v>
      </c>
      <c r="F444" s="243">
        <v>-2.1105028209598142E-3</v>
      </c>
      <c r="H444" s="239">
        <f t="shared" si="78"/>
        <v>156.39588853912417</v>
      </c>
      <c r="I444" s="239"/>
      <c r="J444" s="239">
        <f t="shared" si="79"/>
        <v>129.87775019512981</v>
      </c>
      <c r="K444" s="239">
        <f t="shared" si="74"/>
        <v>156.39588853912417</v>
      </c>
      <c r="L444" s="239" t="b">
        <f t="shared" si="75"/>
        <v>0</v>
      </c>
      <c r="M444" s="239">
        <f t="shared" si="80"/>
        <v>-2.4667430182362185E-3</v>
      </c>
      <c r="O444" s="239">
        <f t="shared" si="81"/>
        <v>119.14284007536574</v>
      </c>
      <c r="P444" s="239">
        <f t="shared" si="76"/>
        <v>156.39588853912417</v>
      </c>
      <c r="Q444" s="239">
        <f t="shared" si="77"/>
        <v>0</v>
      </c>
      <c r="R444" s="239">
        <f t="shared" si="82"/>
        <v>-2.4667430182362185E-3</v>
      </c>
      <c r="T444" s="239">
        <f>MAX($H$4:H444)</f>
        <v>187.59090786290002</v>
      </c>
      <c r="U444" s="239">
        <f>MAX($K$4:K444)</f>
        <v>187.59090786290002</v>
      </c>
      <c r="V444" s="239">
        <f>MAX($K$4:L444)</f>
        <v>187.59090786290002</v>
      </c>
      <c r="W444" s="239">
        <f t="shared" si="83"/>
        <v>-0.16629281066529403</v>
      </c>
      <c r="X444" s="239">
        <f t="shared" si="84"/>
        <v>-0.16629281066529403</v>
      </c>
      <c r="Y444" s="239">
        <f t="shared" si="85"/>
        <v>-0.16629281066529403</v>
      </c>
    </row>
    <row r="445" spans="1:25">
      <c r="A445" s="147">
        <v>36048</v>
      </c>
      <c r="B445" s="243">
        <v>-2.5405627307947154E-2</v>
      </c>
      <c r="C445" s="243">
        <v>-1.8504107220060573E-2</v>
      </c>
      <c r="D445" s="243">
        <v>-6.3161719865574284E-3</v>
      </c>
      <c r="E445" s="243">
        <v>-5.9552389933678951E-2</v>
      </c>
      <c r="F445" s="243">
        <v>-2.8124058847495581E-2</v>
      </c>
      <c r="H445" s="239">
        <f t="shared" si="78"/>
        <v>153.50192224881957</v>
      </c>
      <c r="I445" s="239"/>
      <c r="J445" s="239">
        <f t="shared" si="79"/>
        <v>129.87775019512981</v>
      </c>
      <c r="K445" s="239">
        <f t="shared" si="74"/>
        <v>153.50192224881957</v>
      </c>
      <c r="L445" s="239" t="b">
        <f t="shared" si="75"/>
        <v>0</v>
      </c>
      <c r="M445" s="239">
        <f t="shared" si="80"/>
        <v>-1.8504107220060625E-2</v>
      </c>
      <c r="O445" s="239">
        <f t="shared" si="81"/>
        <v>119.14284007536574</v>
      </c>
      <c r="P445" s="239">
        <f t="shared" si="76"/>
        <v>153.50192224881957</v>
      </c>
      <c r="Q445" s="239">
        <f t="shared" si="77"/>
        <v>0</v>
      </c>
      <c r="R445" s="239">
        <f t="shared" si="82"/>
        <v>-1.8504107220060625E-2</v>
      </c>
      <c r="T445" s="239">
        <f>MAX($H$4:H445)</f>
        <v>187.59090786290002</v>
      </c>
      <c r="U445" s="239">
        <f>MAX($K$4:K445)</f>
        <v>187.59090786290002</v>
      </c>
      <c r="V445" s="239">
        <f>MAX($K$4:L445)</f>
        <v>187.59090786290002</v>
      </c>
      <c r="W445" s="239">
        <f t="shared" si="83"/>
        <v>-0.18171981788687883</v>
      </c>
      <c r="X445" s="239">
        <f t="shared" si="84"/>
        <v>-0.18171981788687883</v>
      </c>
      <c r="Y445" s="239">
        <f t="shared" si="85"/>
        <v>-0.18171981788687883</v>
      </c>
    </row>
    <row r="446" spans="1:25">
      <c r="A446" s="147">
        <v>36049</v>
      </c>
      <c r="B446" s="243">
        <v>2.7661191295770715E-2</v>
      </c>
      <c r="C446" s="243">
        <v>-2.8453181583030229E-3</v>
      </c>
      <c r="D446" s="243">
        <v>-1.7580868355461243E-2</v>
      </c>
      <c r="E446" s="243">
        <v>-5.9144456869941742E-5</v>
      </c>
      <c r="F446" s="243">
        <v>-7.6590910762044384E-3</v>
      </c>
      <c r="H446" s="239">
        <f t="shared" si="78"/>
        <v>153.0651604421106</v>
      </c>
      <c r="I446" s="239"/>
      <c r="J446" s="239">
        <f t="shared" si="79"/>
        <v>129.87775019512981</v>
      </c>
      <c r="K446" s="239">
        <f t="shared" si="74"/>
        <v>153.0651604421106</v>
      </c>
      <c r="L446" s="239" t="b">
        <f t="shared" si="75"/>
        <v>0</v>
      </c>
      <c r="M446" s="239">
        <f t="shared" si="80"/>
        <v>-2.8453181583029392E-3</v>
      </c>
      <c r="O446" s="239">
        <f t="shared" si="81"/>
        <v>119.14284007536574</v>
      </c>
      <c r="P446" s="239">
        <f t="shared" si="76"/>
        <v>153.0651604421106</v>
      </c>
      <c r="Q446" s="239">
        <f t="shared" si="77"/>
        <v>0</v>
      </c>
      <c r="R446" s="239">
        <f t="shared" si="82"/>
        <v>-2.8453181583029392E-3</v>
      </c>
      <c r="T446" s="239">
        <f>MAX($H$4:H446)</f>
        <v>187.59090786290002</v>
      </c>
      <c r="U446" s="239">
        <f>MAX($K$4:K446)</f>
        <v>187.59090786290002</v>
      </c>
      <c r="V446" s="239">
        <f>MAX($K$4:L446)</f>
        <v>187.59090786290002</v>
      </c>
      <c r="W446" s="239">
        <f t="shared" si="83"/>
        <v>-0.18404808534762471</v>
      </c>
      <c r="X446" s="239">
        <f t="shared" si="84"/>
        <v>-0.18404808534762471</v>
      </c>
      <c r="Y446" s="239">
        <f t="shared" si="85"/>
        <v>-0.18404808534762471</v>
      </c>
    </row>
    <row r="447" spans="1:25">
      <c r="A447" s="147">
        <v>36052</v>
      </c>
      <c r="B447" s="243">
        <v>2.1329108810040909E-2</v>
      </c>
      <c r="C447" s="243">
        <v>9.1359958235446292E-3</v>
      </c>
      <c r="D447" s="243">
        <v>9.1359958235446292E-3</v>
      </c>
      <c r="E447" s="243">
        <v>3.8361617182727015E-2</v>
      </c>
      <c r="F447" s="243">
        <v>1.8701477649435194E-2</v>
      </c>
      <c r="H447" s="239">
        <f t="shared" si="78"/>
        <v>154.4635631086399</v>
      </c>
      <c r="I447" s="239"/>
      <c r="J447" s="239">
        <f t="shared" si="79"/>
        <v>129.87775019512981</v>
      </c>
      <c r="K447" s="239">
        <f t="shared" si="74"/>
        <v>154.4635631086399</v>
      </c>
      <c r="L447" s="239" t="b">
        <f t="shared" si="75"/>
        <v>0</v>
      </c>
      <c r="M447" s="239">
        <f t="shared" si="80"/>
        <v>9.135995823544605E-3</v>
      </c>
      <c r="O447" s="239">
        <f t="shared" si="81"/>
        <v>119.14284007536574</v>
      </c>
      <c r="P447" s="239">
        <f t="shared" si="76"/>
        <v>154.4635631086399</v>
      </c>
      <c r="Q447" s="239">
        <f t="shared" si="77"/>
        <v>0</v>
      </c>
      <c r="R447" s="239">
        <f t="shared" si="82"/>
        <v>9.135995823544605E-3</v>
      </c>
      <c r="T447" s="239">
        <f>MAX($H$4:H447)</f>
        <v>187.59090786290002</v>
      </c>
      <c r="U447" s="239">
        <f>MAX($K$4:K447)</f>
        <v>187.59090786290002</v>
      </c>
      <c r="V447" s="239">
        <f>MAX($K$4:L447)</f>
        <v>187.59090786290002</v>
      </c>
      <c r="W447" s="239">
        <f t="shared" si="83"/>
        <v>-0.17659355206314739</v>
      </c>
      <c r="X447" s="239">
        <f t="shared" si="84"/>
        <v>-0.17659355206314739</v>
      </c>
      <c r="Y447" s="239">
        <f t="shared" si="85"/>
        <v>-0.17659355206314739</v>
      </c>
    </row>
    <row r="448" spans="1:25">
      <c r="A448" s="147">
        <v>36053</v>
      </c>
      <c r="B448" s="243">
        <v>8.5107403145376903E-3</v>
      </c>
      <c r="C448" s="243">
        <v>-8.9678365094421064E-3</v>
      </c>
      <c r="D448" s="243">
        <v>-4.359767352668853E-3</v>
      </c>
      <c r="E448" s="243">
        <v>3.6003302571531171E-2</v>
      </c>
      <c r="F448" s="243">
        <v>-9.8565780681161286E-3</v>
      </c>
      <c r="H448" s="239">
        <f t="shared" si="78"/>
        <v>153.07835912801573</v>
      </c>
      <c r="I448" s="239"/>
      <c r="J448" s="239">
        <f t="shared" si="79"/>
        <v>129.87775019512981</v>
      </c>
      <c r="K448" s="239">
        <f t="shared" si="74"/>
        <v>153.07835912801573</v>
      </c>
      <c r="L448" s="239" t="b">
        <f t="shared" si="75"/>
        <v>0</v>
      </c>
      <c r="M448" s="239">
        <f t="shared" si="80"/>
        <v>-8.9678365094420631E-3</v>
      </c>
      <c r="O448" s="239">
        <f t="shared" si="81"/>
        <v>119.14284007536574</v>
      </c>
      <c r="P448" s="239">
        <f t="shared" si="76"/>
        <v>153.07835912801573</v>
      </c>
      <c r="Q448" s="239">
        <f t="shared" si="77"/>
        <v>0</v>
      </c>
      <c r="R448" s="239">
        <f t="shared" si="82"/>
        <v>-8.9678365094420631E-3</v>
      </c>
      <c r="T448" s="239">
        <f>MAX($H$4:H448)</f>
        <v>187.59090786290002</v>
      </c>
      <c r="U448" s="239">
        <f>MAX($K$4:K448)</f>
        <v>187.59090786290002</v>
      </c>
      <c r="V448" s="239">
        <f>MAX($K$4:L448)</f>
        <v>187.59090786290002</v>
      </c>
      <c r="W448" s="239">
        <f t="shared" si="83"/>
        <v>-0.18397772646906552</v>
      </c>
      <c r="X448" s="239">
        <f t="shared" si="84"/>
        <v>-0.18397772646906552</v>
      </c>
      <c r="Y448" s="239">
        <f t="shared" si="85"/>
        <v>-0.18397772646906552</v>
      </c>
    </row>
    <row r="449" spans="1:25">
      <c r="A449" s="147">
        <v>36054</v>
      </c>
      <c r="B449" s="243">
        <v>8.5225949081226826E-3</v>
      </c>
      <c r="C449" s="243">
        <v>2.6802697561818523E-3</v>
      </c>
      <c r="D449" s="243">
        <v>-5.1040500448517045E-3</v>
      </c>
      <c r="E449" s="243">
        <v>5.9465856394491645E-3</v>
      </c>
      <c r="F449" s="243">
        <v>5.4327428160079183E-3</v>
      </c>
      <c r="H449" s="239">
        <f t="shared" si="78"/>
        <v>153.48865042431251</v>
      </c>
      <c r="I449" s="239"/>
      <c r="J449" s="239">
        <f t="shared" si="79"/>
        <v>129.87775019512981</v>
      </c>
      <c r="K449" s="239">
        <f t="shared" si="74"/>
        <v>153.48865042431251</v>
      </c>
      <c r="L449" s="239" t="b">
        <f t="shared" si="75"/>
        <v>0</v>
      </c>
      <c r="M449" s="239">
        <f t="shared" si="80"/>
        <v>2.6802697561819286E-3</v>
      </c>
      <c r="O449" s="239">
        <f t="shared" si="81"/>
        <v>119.14284007536574</v>
      </c>
      <c r="P449" s="239">
        <f t="shared" si="76"/>
        <v>153.48865042431251</v>
      </c>
      <c r="Q449" s="239">
        <f t="shared" si="77"/>
        <v>0</v>
      </c>
      <c r="R449" s="239">
        <f t="shared" si="82"/>
        <v>2.6802697561819286E-3</v>
      </c>
      <c r="T449" s="239">
        <f>MAX($H$4:H449)</f>
        <v>187.59090786290002</v>
      </c>
      <c r="U449" s="239">
        <f>MAX($K$4:K449)</f>
        <v>187.59090786290002</v>
      </c>
      <c r="V449" s="239">
        <f>MAX($K$4:L449)</f>
        <v>187.59090786290002</v>
      </c>
      <c r="W449" s="239">
        <f t="shared" si="83"/>
        <v>-0.18179056664894974</v>
      </c>
      <c r="X449" s="239">
        <f t="shared" si="84"/>
        <v>-0.18179056664894974</v>
      </c>
      <c r="Y449" s="239">
        <f t="shared" si="85"/>
        <v>-0.18179056664894974</v>
      </c>
    </row>
    <row r="450" spans="1:25">
      <c r="A450" s="147">
        <v>36055</v>
      </c>
      <c r="B450" s="243">
        <v>-2.4200528361231544E-2</v>
      </c>
      <c r="C450" s="243">
        <v>-6.4427454686022401E-3</v>
      </c>
      <c r="D450" s="243">
        <v>-6.2932484396327482E-3</v>
      </c>
      <c r="E450" s="243">
        <v>-2.7548354936192787E-2</v>
      </c>
      <c r="F450" s="243">
        <v>-2.537036633462697E-2</v>
      </c>
      <c r="H450" s="239">
        <f t="shared" si="78"/>
        <v>152.49976211730939</v>
      </c>
      <c r="I450" s="239"/>
      <c r="J450" s="239">
        <f t="shared" si="79"/>
        <v>129.87775019512981</v>
      </c>
      <c r="K450" s="239">
        <f t="shared" si="74"/>
        <v>152.49976211730939</v>
      </c>
      <c r="L450" s="239" t="b">
        <f t="shared" si="75"/>
        <v>0</v>
      </c>
      <c r="M450" s="239">
        <f t="shared" si="80"/>
        <v>-6.4427454686023051E-3</v>
      </c>
      <c r="O450" s="239">
        <f t="shared" si="81"/>
        <v>119.14284007536574</v>
      </c>
      <c r="P450" s="239">
        <f t="shared" si="76"/>
        <v>152.49976211730939</v>
      </c>
      <c r="Q450" s="239">
        <f t="shared" si="77"/>
        <v>0</v>
      </c>
      <c r="R450" s="239">
        <f t="shared" si="82"/>
        <v>-6.4427454686023051E-3</v>
      </c>
      <c r="T450" s="239">
        <f>MAX($H$4:H450)</f>
        <v>187.59090786290002</v>
      </c>
      <c r="U450" s="239">
        <f>MAX($K$4:K450)</f>
        <v>187.59090786290002</v>
      </c>
      <c r="V450" s="239">
        <f>MAX($K$4:L450)</f>
        <v>187.59090786290002</v>
      </c>
      <c r="W450" s="239">
        <f t="shared" si="83"/>
        <v>-0.18706208176803987</v>
      </c>
      <c r="X450" s="239">
        <f t="shared" si="84"/>
        <v>-0.18706208176803987</v>
      </c>
      <c r="Y450" s="239">
        <f t="shared" si="85"/>
        <v>-0.18706208176803987</v>
      </c>
    </row>
    <row r="451" spans="1:25">
      <c r="A451" s="147">
        <v>36056</v>
      </c>
      <c r="B451" s="243">
        <v>2.7778582954094411E-3</v>
      </c>
      <c r="C451" s="243">
        <v>6.3975101582085525E-3</v>
      </c>
      <c r="D451" s="243">
        <v>3.4125915680505159E-4</v>
      </c>
      <c r="E451" s="243">
        <v>1.2350858873321435E-2</v>
      </c>
      <c r="F451" s="243">
        <v>-9.4596328508028682E-3</v>
      </c>
      <c r="H451" s="239">
        <f t="shared" si="78"/>
        <v>153.47538089457927</v>
      </c>
      <c r="I451" s="239"/>
      <c r="J451" s="239">
        <f t="shared" si="79"/>
        <v>129.87775019512981</v>
      </c>
      <c r="K451" s="239">
        <f t="shared" si="74"/>
        <v>153.47538089457927</v>
      </c>
      <c r="L451" s="239" t="b">
        <f t="shared" si="75"/>
        <v>0</v>
      </c>
      <c r="M451" s="239">
        <f t="shared" si="80"/>
        <v>6.3975101582086306E-3</v>
      </c>
      <c r="O451" s="239">
        <f t="shared" si="81"/>
        <v>119.14284007536574</v>
      </c>
      <c r="P451" s="239">
        <f t="shared" si="76"/>
        <v>153.47538089457927</v>
      </c>
      <c r="Q451" s="239">
        <f t="shared" si="77"/>
        <v>0</v>
      </c>
      <c r="R451" s="239">
        <f t="shared" si="82"/>
        <v>6.3975101582086306E-3</v>
      </c>
      <c r="T451" s="239">
        <f>MAX($H$4:H451)</f>
        <v>187.59090786290002</v>
      </c>
      <c r="U451" s="239">
        <f>MAX($K$4:K451)</f>
        <v>187.59090786290002</v>
      </c>
      <c r="V451" s="239">
        <f>MAX($K$4:L451)</f>
        <v>187.59090786290002</v>
      </c>
      <c r="W451" s="239">
        <f t="shared" si="83"/>
        <v>-0.18186130317815793</v>
      </c>
      <c r="X451" s="239">
        <f t="shared" si="84"/>
        <v>-0.18186130317815793</v>
      </c>
      <c r="Y451" s="239">
        <f t="shared" si="85"/>
        <v>-0.18186130317815793</v>
      </c>
    </row>
    <row r="452" spans="1:25">
      <c r="A452" s="147">
        <v>36059</v>
      </c>
      <c r="B452" s="243">
        <v>3.1777384869609016E-3</v>
      </c>
      <c r="C452" s="243">
        <v>-5.5025363253374815E-3</v>
      </c>
      <c r="D452" s="243">
        <v>-3.1994371289275625E-2</v>
      </c>
      <c r="E452" s="243">
        <v>-2.0518590531097836E-2</v>
      </c>
      <c r="F452" s="243">
        <v>-3.3493693869080743E-2</v>
      </c>
      <c r="H452" s="239">
        <f t="shared" si="78"/>
        <v>152.63087703616185</v>
      </c>
      <c r="I452" s="239"/>
      <c r="J452" s="239">
        <f t="shared" si="79"/>
        <v>129.87775019512981</v>
      </c>
      <c r="K452" s="239">
        <f t="shared" si="74"/>
        <v>152.63087703616185</v>
      </c>
      <c r="L452" s="239" t="b">
        <f t="shared" si="75"/>
        <v>0</v>
      </c>
      <c r="M452" s="239">
        <f t="shared" si="80"/>
        <v>-5.5025363253374624E-3</v>
      </c>
      <c r="O452" s="239">
        <f t="shared" si="81"/>
        <v>119.14284007536574</v>
      </c>
      <c r="P452" s="239">
        <f t="shared" si="76"/>
        <v>152.63087703616185</v>
      </c>
      <c r="Q452" s="239">
        <f t="shared" si="77"/>
        <v>0</v>
      </c>
      <c r="R452" s="239">
        <f t="shared" si="82"/>
        <v>-5.5025363253374624E-3</v>
      </c>
      <c r="T452" s="239">
        <f>MAX($H$4:H452)</f>
        <v>187.59090786290002</v>
      </c>
      <c r="U452" s="239">
        <f>MAX($K$4:K452)</f>
        <v>187.59090786290002</v>
      </c>
      <c r="V452" s="239">
        <f>MAX($K$4:L452)</f>
        <v>187.59090786290002</v>
      </c>
      <c r="W452" s="239">
        <f t="shared" si="83"/>
        <v>-0.18636314107658436</v>
      </c>
      <c r="X452" s="239">
        <f t="shared" si="84"/>
        <v>-0.18636314107658436</v>
      </c>
      <c r="Y452" s="239">
        <f t="shared" si="85"/>
        <v>-0.18636314107658436</v>
      </c>
    </row>
    <row r="453" spans="1:25">
      <c r="A453" s="147">
        <v>36060</v>
      </c>
      <c r="B453" s="243">
        <v>6.5797877909181679E-3</v>
      </c>
      <c r="C453" s="243">
        <v>1.8087855297157507E-3</v>
      </c>
      <c r="D453" s="243">
        <v>-4.5781154509588751E-3</v>
      </c>
      <c r="E453" s="243">
        <v>2.20979697930761E-2</v>
      </c>
      <c r="F453" s="243">
        <v>1.0495831516313503E-2</v>
      </c>
      <c r="H453" s="239">
        <f t="shared" si="78"/>
        <v>152.9069535579327</v>
      </c>
      <c r="I453" s="239"/>
      <c r="J453" s="239">
        <f t="shared" si="79"/>
        <v>129.87775019512981</v>
      </c>
      <c r="K453" s="239">
        <f t="shared" ref="K453:K516" si="86">MAX(H453:J453)</f>
        <v>152.9069535579327</v>
      </c>
      <c r="L453" s="239" t="b">
        <f t="shared" ref="L453:L516" si="87">J453=K453</f>
        <v>0</v>
      </c>
      <c r="M453" s="239">
        <f t="shared" si="80"/>
        <v>1.8087855297158368E-3</v>
      </c>
      <c r="O453" s="239">
        <f t="shared" si="81"/>
        <v>119.14284007536574</v>
      </c>
      <c r="P453" s="239">
        <f t="shared" ref="P453:P516" si="88">MAX(H453,O453)</f>
        <v>152.9069535579327</v>
      </c>
      <c r="Q453" s="239">
        <f t="shared" ref="Q453:Q516" si="89">P453-H453</f>
        <v>0</v>
      </c>
      <c r="R453" s="239">
        <f t="shared" si="82"/>
        <v>1.8087855297158368E-3</v>
      </c>
      <c r="T453" s="239">
        <f>MAX($H$4:H453)</f>
        <v>187.59090786290002</v>
      </c>
      <c r="U453" s="239">
        <f>MAX($K$4:K453)</f>
        <v>187.59090786290002</v>
      </c>
      <c r="V453" s="239">
        <f>MAX($K$4:L453)</f>
        <v>187.59090786290002</v>
      </c>
      <c r="W453" s="239">
        <f t="shared" si="83"/>
        <v>-0.18489144649972025</v>
      </c>
      <c r="X453" s="239">
        <f t="shared" si="84"/>
        <v>-0.18489144649972025</v>
      </c>
      <c r="Y453" s="239">
        <f t="shared" si="85"/>
        <v>-0.18489144649972025</v>
      </c>
    </row>
    <row r="454" spans="1:25">
      <c r="A454" s="147">
        <v>36061</v>
      </c>
      <c r="B454" s="243">
        <v>3.3708701437556554E-2</v>
      </c>
      <c r="C454" s="243">
        <v>1.1209795636804021E-3</v>
      </c>
      <c r="D454" s="243">
        <v>-2.4824292829493944E-3</v>
      </c>
      <c r="E454" s="243">
        <v>3.9085114934852339E-2</v>
      </c>
      <c r="F454" s="243">
        <v>5.1024353499513619E-3</v>
      </c>
      <c r="H454" s="239">
        <f t="shared" ref="H454:H517" si="90">(1+C454)*H453</f>
        <v>153.07835912801576</v>
      </c>
      <c r="I454" s="239"/>
      <c r="J454" s="239">
        <f t="shared" ref="J454:J517" si="91">IF(NOT(YEAR(A454)=YEAR(A453)),$J$1*H454,J453)</f>
        <v>129.87775019512981</v>
      </c>
      <c r="K454" s="239">
        <f t="shared" si="86"/>
        <v>153.07835912801576</v>
      </c>
      <c r="L454" s="239" t="b">
        <f t="shared" si="87"/>
        <v>0</v>
      </c>
      <c r="M454" s="239">
        <f t="shared" ref="M454:M517" si="92">(K454-K453)/K453</f>
        <v>1.1209795636803767E-3</v>
      </c>
      <c r="O454" s="239">
        <f t="shared" ref="O454:O517" si="93">IF(AND(MONTH(A454)=$O$2,MONTH(A453)=$O$2-1),$O$1*H454,O453)</f>
        <v>119.14284007536574</v>
      </c>
      <c r="P454" s="239">
        <f t="shared" si="88"/>
        <v>153.07835912801576</v>
      </c>
      <c r="Q454" s="239">
        <f t="shared" si="89"/>
        <v>0</v>
      </c>
      <c r="R454" s="239">
        <f t="shared" ref="R454:R517" si="94">(P454-P453)/P453</f>
        <v>1.1209795636803767E-3</v>
      </c>
      <c r="T454" s="239">
        <f>MAX($H$4:H454)</f>
        <v>187.59090786290002</v>
      </c>
      <c r="U454" s="239">
        <f>MAX($K$4:K454)</f>
        <v>187.59090786290002</v>
      </c>
      <c r="V454" s="239">
        <f>MAX($K$4:L454)</f>
        <v>187.59090786290002</v>
      </c>
      <c r="W454" s="239">
        <f t="shared" ref="W454:W517" si="95">(H454-T454)/T454</f>
        <v>-0.18397772646906535</v>
      </c>
      <c r="X454" s="239">
        <f t="shared" ref="X454:X517" si="96">(K454-U454)/U454</f>
        <v>-0.18397772646906535</v>
      </c>
      <c r="Y454" s="239">
        <f t="shared" ref="Y454:Y517" si="97">(P454-V454)/V454</f>
        <v>-0.18397772646906535</v>
      </c>
    </row>
    <row r="455" spans="1:25">
      <c r="A455" s="147">
        <v>36062</v>
      </c>
      <c r="B455" s="243">
        <v>-2.1164106635158553E-2</v>
      </c>
      <c r="C455" s="243">
        <v>-5.2324583976668393E-3</v>
      </c>
      <c r="D455" s="243">
        <v>3.0077336545340394E-2</v>
      </c>
      <c r="E455" s="243">
        <v>1.4377293241407685E-3</v>
      </c>
      <c r="F455" s="243">
        <v>1.7484741400255466E-3</v>
      </c>
      <c r="H455" s="239">
        <f t="shared" si="90"/>
        <v>152.27738298229531</v>
      </c>
      <c r="I455" s="239"/>
      <c r="J455" s="239">
        <f t="shared" si="91"/>
        <v>129.87775019512981</v>
      </c>
      <c r="K455" s="239">
        <f t="shared" si="86"/>
        <v>152.27738298229531</v>
      </c>
      <c r="L455" s="239" t="b">
        <f t="shared" si="87"/>
        <v>0</v>
      </c>
      <c r="M455" s="239">
        <f t="shared" si="92"/>
        <v>-5.2324583976668939E-3</v>
      </c>
      <c r="O455" s="239">
        <f t="shared" si="93"/>
        <v>119.14284007536574</v>
      </c>
      <c r="P455" s="239">
        <f t="shared" si="88"/>
        <v>152.27738298229531</v>
      </c>
      <c r="Q455" s="239">
        <f t="shared" si="89"/>
        <v>0</v>
      </c>
      <c r="R455" s="239">
        <f t="shared" si="94"/>
        <v>-5.2324583976668939E-3</v>
      </c>
      <c r="T455" s="239">
        <f>MAX($H$4:H455)</f>
        <v>187.59090786290002</v>
      </c>
      <c r="U455" s="239">
        <f>MAX($K$4:K455)</f>
        <v>187.59090786290002</v>
      </c>
      <c r="V455" s="239">
        <f>MAX($K$4:L455)</f>
        <v>187.59090786290002</v>
      </c>
      <c r="W455" s="239">
        <f t="shared" si="95"/>
        <v>-0.18824752906688552</v>
      </c>
      <c r="X455" s="239">
        <f t="shared" si="96"/>
        <v>-0.18824752906688552</v>
      </c>
      <c r="Y455" s="239">
        <f t="shared" si="97"/>
        <v>-0.18824752906688552</v>
      </c>
    </row>
    <row r="456" spans="1:25">
      <c r="A456" s="147">
        <v>36063</v>
      </c>
      <c r="B456" s="243">
        <v>1.3146075627656906E-3</v>
      </c>
      <c r="C456" s="243">
        <v>-4.100461301896563E-3</v>
      </c>
      <c r="D456" s="243">
        <v>-2.3284329254977032E-2</v>
      </c>
      <c r="E456" s="243">
        <v>-1.0997585718402481E-2</v>
      </c>
      <c r="F456" s="243">
        <v>-9.9610516505793667E-3</v>
      </c>
      <c r="H456" s="239">
        <f t="shared" si="90"/>
        <v>151.65297546622233</v>
      </c>
      <c r="I456" s="239"/>
      <c r="J456" s="239">
        <f t="shared" si="91"/>
        <v>129.87775019512981</v>
      </c>
      <c r="K456" s="239">
        <f t="shared" si="86"/>
        <v>151.65297546622233</v>
      </c>
      <c r="L456" s="239" t="b">
        <f t="shared" si="87"/>
        <v>0</v>
      </c>
      <c r="M456" s="239">
        <f t="shared" si="92"/>
        <v>-4.1004613018965214E-3</v>
      </c>
      <c r="O456" s="239">
        <f t="shared" si="93"/>
        <v>119.14284007536574</v>
      </c>
      <c r="P456" s="239">
        <f t="shared" si="88"/>
        <v>151.65297546622233</v>
      </c>
      <c r="Q456" s="239">
        <f t="shared" si="89"/>
        <v>0</v>
      </c>
      <c r="R456" s="239">
        <f t="shared" si="94"/>
        <v>-4.1004613018965214E-3</v>
      </c>
      <c r="T456" s="239">
        <f>MAX($H$4:H456)</f>
        <v>187.59090786290002</v>
      </c>
      <c r="U456" s="239">
        <f>MAX($K$4:K456)</f>
        <v>187.59090786290002</v>
      </c>
      <c r="V456" s="239">
        <f>MAX($K$4:L456)</f>
        <v>187.59090786290002</v>
      </c>
      <c r="W456" s="239">
        <f t="shared" si="95"/>
        <v>-0.19157608866066564</v>
      </c>
      <c r="X456" s="239">
        <f t="shared" si="96"/>
        <v>-0.19157608866066564</v>
      </c>
      <c r="Y456" s="239">
        <f t="shared" si="97"/>
        <v>-0.19157608866066564</v>
      </c>
    </row>
    <row r="457" spans="1:25">
      <c r="A457" s="147">
        <v>36066</v>
      </c>
      <c r="B457" s="243">
        <v>4.357749886629847E-3</v>
      </c>
      <c r="C457" s="243">
        <v>5.4109765524350539E-3</v>
      </c>
      <c r="D457" s="243">
        <v>1.3030082313503888E-2</v>
      </c>
      <c r="E457" s="243">
        <v>1.3571966530167234E-2</v>
      </c>
      <c r="F457" s="243">
        <v>1.0447880711426327E-2</v>
      </c>
      <c r="H457" s="239">
        <f t="shared" si="90"/>
        <v>152.47356616057706</v>
      </c>
      <c r="I457" s="239"/>
      <c r="J457" s="239">
        <f t="shared" si="91"/>
        <v>129.87775019512981</v>
      </c>
      <c r="K457" s="239">
        <f t="shared" si="86"/>
        <v>152.47356616057706</v>
      </c>
      <c r="L457" s="239" t="b">
        <f t="shared" si="87"/>
        <v>0</v>
      </c>
      <c r="M457" s="239">
        <f t="shared" si="92"/>
        <v>5.4109765524350357E-3</v>
      </c>
      <c r="O457" s="239">
        <f t="shared" si="93"/>
        <v>119.14284007536574</v>
      </c>
      <c r="P457" s="239">
        <f t="shared" si="88"/>
        <v>152.47356616057706</v>
      </c>
      <c r="Q457" s="239">
        <f t="shared" si="89"/>
        <v>0</v>
      </c>
      <c r="R457" s="239">
        <f t="shared" si="94"/>
        <v>5.4109765524350357E-3</v>
      </c>
      <c r="T457" s="239">
        <f>MAX($H$4:H457)</f>
        <v>187.59090786290002</v>
      </c>
      <c r="U457" s="239">
        <f>MAX($K$4:K457)</f>
        <v>187.59090786290002</v>
      </c>
      <c r="V457" s="239">
        <f>MAX($K$4:L457)</f>
        <v>187.59090786290002</v>
      </c>
      <c r="W457" s="239">
        <f t="shared" si="95"/>
        <v>-0.18720172583198069</v>
      </c>
      <c r="X457" s="239">
        <f t="shared" si="96"/>
        <v>-0.18720172583198069</v>
      </c>
      <c r="Y457" s="239">
        <f t="shared" si="97"/>
        <v>-0.18720172583198069</v>
      </c>
    </row>
    <row r="458" spans="1:25">
      <c r="A458" s="147">
        <v>36067</v>
      </c>
      <c r="B458" s="243">
        <v>6.657830194378711E-5</v>
      </c>
      <c r="C458" s="243">
        <v>-1.4579759862779484E-3</v>
      </c>
      <c r="D458" s="243">
        <v>1.2642694191659087E-2</v>
      </c>
      <c r="E458" s="243">
        <v>-4.5154305846415443E-3</v>
      </c>
      <c r="F458" s="243">
        <v>-1.4713982310019524E-3</v>
      </c>
      <c r="H458" s="239">
        <f t="shared" si="90"/>
        <v>152.25126336257279</v>
      </c>
      <c r="I458" s="239"/>
      <c r="J458" s="239">
        <f t="shared" si="91"/>
        <v>129.87775019512981</v>
      </c>
      <c r="K458" s="239">
        <f t="shared" si="86"/>
        <v>152.25126336257279</v>
      </c>
      <c r="L458" s="239" t="b">
        <f t="shared" si="87"/>
        <v>0</v>
      </c>
      <c r="M458" s="239">
        <f t="shared" si="92"/>
        <v>-1.4579759862779174E-3</v>
      </c>
      <c r="O458" s="239">
        <f t="shared" si="93"/>
        <v>119.14284007536574</v>
      </c>
      <c r="P458" s="239">
        <f t="shared" si="88"/>
        <v>152.25126336257279</v>
      </c>
      <c r="Q458" s="239">
        <f t="shared" si="89"/>
        <v>0</v>
      </c>
      <c r="R458" s="239">
        <f t="shared" si="94"/>
        <v>-1.4579759862779174E-3</v>
      </c>
      <c r="T458" s="239">
        <f>MAX($H$4:H458)</f>
        <v>187.59090786290002</v>
      </c>
      <c r="U458" s="239">
        <f>MAX($K$4:K458)</f>
        <v>187.59090786290002</v>
      </c>
      <c r="V458" s="239">
        <f>MAX($K$4:L458)</f>
        <v>187.59090786290002</v>
      </c>
      <c r="W458" s="239">
        <f t="shared" si="95"/>
        <v>-0.1883867661974058</v>
      </c>
      <c r="X458" s="239">
        <f t="shared" si="96"/>
        <v>-0.1883867661974058</v>
      </c>
      <c r="Y458" s="239">
        <f t="shared" si="97"/>
        <v>-0.1883867661974058</v>
      </c>
    </row>
    <row r="459" spans="1:25">
      <c r="A459" s="147">
        <v>36068</v>
      </c>
      <c r="B459" s="243">
        <v>-2.7783807453366727E-2</v>
      </c>
      <c r="C459" s="243">
        <v>-4.3754610920518244E-2</v>
      </c>
      <c r="D459" s="243">
        <v>-3.8905896135352558E-2</v>
      </c>
      <c r="E459" s="243">
        <v>-3.7392558228164452E-2</v>
      </c>
      <c r="F459" s="243">
        <v>-1.6151857564069227E-2</v>
      </c>
      <c r="H459" s="239">
        <f t="shared" si="90"/>
        <v>145.58956857198606</v>
      </c>
      <c r="I459" s="239"/>
      <c r="J459" s="239">
        <f t="shared" si="91"/>
        <v>129.87775019512981</v>
      </c>
      <c r="K459" s="239">
        <f t="shared" si="86"/>
        <v>145.58956857198606</v>
      </c>
      <c r="L459" s="239" t="b">
        <f t="shared" si="87"/>
        <v>0</v>
      </c>
      <c r="M459" s="239">
        <f t="shared" si="92"/>
        <v>-4.3754610920518217E-2</v>
      </c>
      <c r="O459" s="239">
        <f t="shared" si="93"/>
        <v>119.14284007536574</v>
      </c>
      <c r="P459" s="239">
        <f t="shared" si="88"/>
        <v>145.58956857198606</v>
      </c>
      <c r="Q459" s="239">
        <f t="shared" si="89"/>
        <v>0</v>
      </c>
      <c r="R459" s="239">
        <f t="shared" si="94"/>
        <v>-4.3754610920518217E-2</v>
      </c>
      <c r="T459" s="239">
        <f>MAX($H$4:H459)</f>
        <v>187.59090786290002</v>
      </c>
      <c r="U459" s="239">
        <f>MAX($K$4:K459)</f>
        <v>187.59090786290002</v>
      </c>
      <c r="V459" s="239">
        <f>MAX($K$4:L459)</f>
        <v>187.59090786290002</v>
      </c>
      <c r="W459" s="239">
        <f t="shared" si="95"/>
        <v>-0.22389858746038188</v>
      </c>
      <c r="X459" s="239">
        <f t="shared" si="96"/>
        <v>-0.22389858746038188</v>
      </c>
      <c r="Y459" s="239">
        <f t="shared" si="97"/>
        <v>-0.22389858746038188</v>
      </c>
    </row>
    <row r="460" spans="1:25">
      <c r="A460" s="147">
        <v>36069</v>
      </c>
      <c r="B460" s="243">
        <v>-3.1690590811527364E-2</v>
      </c>
      <c r="C460" s="243">
        <v>-1.2568536482496784E-2</v>
      </c>
      <c r="D460" s="243">
        <v>-2.8057657478849807E-2</v>
      </c>
      <c r="E460" s="243">
        <v>-5.665756247547038E-2</v>
      </c>
      <c r="F460" s="243">
        <v>-3.8047761524721335E-2</v>
      </c>
      <c r="H460" s="239">
        <f t="shared" si="90"/>
        <v>143.75972076791808</v>
      </c>
      <c r="I460" s="239"/>
      <c r="J460" s="239">
        <f t="shared" si="91"/>
        <v>129.87775019512981</v>
      </c>
      <c r="K460" s="239">
        <f t="shared" si="86"/>
        <v>143.75972076791808</v>
      </c>
      <c r="L460" s="239" t="b">
        <f t="shared" si="87"/>
        <v>0</v>
      </c>
      <c r="M460" s="239">
        <f t="shared" si="92"/>
        <v>-1.2568536482496832E-2</v>
      </c>
      <c r="O460" s="239">
        <f t="shared" si="93"/>
        <v>119.14284007536574</v>
      </c>
      <c r="P460" s="239">
        <f t="shared" si="88"/>
        <v>143.75972076791808</v>
      </c>
      <c r="Q460" s="239">
        <f t="shared" si="89"/>
        <v>0</v>
      </c>
      <c r="R460" s="239">
        <f t="shared" si="94"/>
        <v>-1.2568536482496832E-2</v>
      </c>
      <c r="T460" s="239">
        <f>MAX($H$4:H460)</f>
        <v>187.59090786290002</v>
      </c>
      <c r="U460" s="239">
        <f>MAX($K$4:K460)</f>
        <v>187.59090786290002</v>
      </c>
      <c r="V460" s="239">
        <f>MAX($K$4:L460)</f>
        <v>187.59090786290002</v>
      </c>
      <c r="W460" s="239">
        <f t="shared" si="95"/>
        <v>-0.23365304637800341</v>
      </c>
      <c r="X460" s="239">
        <f t="shared" si="96"/>
        <v>-0.23365304637800341</v>
      </c>
      <c r="Y460" s="239">
        <f t="shared" si="97"/>
        <v>-0.23365304637800341</v>
      </c>
    </row>
    <row r="461" spans="1:25">
      <c r="A461" s="147">
        <v>36070</v>
      </c>
      <c r="B461" s="243">
        <v>1.5649480326097143E-2</v>
      </c>
      <c r="C461" s="243">
        <v>-8.1987785493181642E-3</v>
      </c>
      <c r="D461" s="243">
        <v>-1.0095450207869283E-2</v>
      </c>
      <c r="E461" s="243">
        <v>-1.5593437020364753E-3</v>
      </c>
      <c r="F461" s="243">
        <v>-3.0685348531477641E-2</v>
      </c>
      <c r="H461" s="239">
        <f t="shared" si="90"/>
        <v>142.58106665303012</v>
      </c>
      <c r="I461" s="239"/>
      <c r="J461" s="239">
        <f t="shared" si="91"/>
        <v>129.87775019512981</v>
      </c>
      <c r="K461" s="239">
        <f t="shared" si="86"/>
        <v>142.58106665303012</v>
      </c>
      <c r="L461" s="239" t="b">
        <f t="shared" si="87"/>
        <v>0</v>
      </c>
      <c r="M461" s="239">
        <f t="shared" si="92"/>
        <v>-8.1987785493180688E-3</v>
      </c>
      <c r="O461" s="239">
        <f t="shared" si="93"/>
        <v>119.14284007536574</v>
      </c>
      <c r="P461" s="239">
        <f t="shared" si="88"/>
        <v>142.58106665303012</v>
      </c>
      <c r="Q461" s="239">
        <f t="shared" si="89"/>
        <v>0</v>
      </c>
      <c r="R461" s="239">
        <f t="shared" si="94"/>
        <v>-8.1987785493180688E-3</v>
      </c>
      <c r="T461" s="239">
        <f>MAX($H$4:H461)</f>
        <v>187.59090786290002</v>
      </c>
      <c r="U461" s="239">
        <f>MAX($K$4:K461)</f>
        <v>187.59090786290002</v>
      </c>
      <c r="V461" s="239">
        <f>MAX($K$4:L461)</f>
        <v>187.59090786290002</v>
      </c>
      <c r="W461" s="239">
        <f t="shared" si="95"/>
        <v>-0.23993615534269466</v>
      </c>
      <c r="X461" s="239">
        <f t="shared" si="96"/>
        <v>-0.23993615534269466</v>
      </c>
      <c r="Y461" s="239">
        <f t="shared" si="97"/>
        <v>-0.23993615534269466</v>
      </c>
    </row>
    <row r="462" spans="1:25">
      <c r="A462" s="147">
        <v>36073</v>
      </c>
      <c r="B462" s="243">
        <v>-1.7396663943662238E-2</v>
      </c>
      <c r="C462" s="243">
        <v>-1.0864114992479301E-3</v>
      </c>
      <c r="D462" s="243">
        <v>-1.8949787183757616E-2</v>
      </c>
      <c r="E462" s="243">
        <v>-1.7957749033488901E-2</v>
      </c>
      <c r="F462" s="243">
        <v>-2.3307018778737976E-2</v>
      </c>
      <c r="H462" s="239">
        <f t="shared" si="90"/>
        <v>142.42616494264323</v>
      </c>
      <c r="I462" s="239"/>
      <c r="J462" s="239">
        <f t="shared" si="91"/>
        <v>129.87775019512981</v>
      </c>
      <c r="K462" s="239">
        <f t="shared" si="86"/>
        <v>142.42616494264323</v>
      </c>
      <c r="L462" s="239" t="b">
        <f t="shared" si="87"/>
        <v>0</v>
      </c>
      <c r="M462" s="239">
        <f t="shared" si="92"/>
        <v>-1.0864114992479815E-3</v>
      </c>
      <c r="O462" s="239">
        <f t="shared" si="93"/>
        <v>119.14284007536574</v>
      </c>
      <c r="P462" s="239">
        <f t="shared" si="88"/>
        <v>142.42616494264323</v>
      </c>
      <c r="Q462" s="239">
        <f t="shared" si="89"/>
        <v>0</v>
      </c>
      <c r="R462" s="239">
        <f t="shared" si="94"/>
        <v>-1.0864114992479815E-3</v>
      </c>
      <c r="T462" s="239">
        <f>MAX($H$4:H462)</f>
        <v>187.59090786290002</v>
      </c>
      <c r="U462" s="239">
        <f>MAX($K$4:K462)</f>
        <v>187.59090786290002</v>
      </c>
      <c r="V462" s="239">
        <f>MAX($K$4:L462)</f>
        <v>187.59090786290002</v>
      </c>
      <c r="W462" s="239">
        <f t="shared" si="95"/>
        <v>-0.240761897443693</v>
      </c>
      <c r="X462" s="239">
        <f t="shared" si="96"/>
        <v>-0.240761897443693</v>
      </c>
      <c r="Y462" s="239">
        <f t="shared" si="97"/>
        <v>-0.240761897443693</v>
      </c>
    </row>
    <row r="463" spans="1:25">
      <c r="A463" s="147">
        <v>36074</v>
      </c>
      <c r="B463" s="243">
        <v>-4.6987551991456433E-3</v>
      </c>
      <c r="C463" s="243">
        <v>2.5134048257373642E-3</v>
      </c>
      <c r="D463" s="243">
        <v>1.6367028530856587E-2</v>
      </c>
      <c r="E463" s="243">
        <v>1.1956949638395997E-2</v>
      </c>
      <c r="F463" s="243">
        <v>1.5828363728134676E-2</v>
      </c>
      <c r="H463" s="239">
        <f t="shared" si="90"/>
        <v>142.78413955292132</v>
      </c>
      <c r="I463" s="239"/>
      <c r="J463" s="239">
        <f t="shared" si="91"/>
        <v>129.87775019512981</v>
      </c>
      <c r="K463" s="239">
        <f t="shared" si="86"/>
        <v>142.78413955292132</v>
      </c>
      <c r="L463" s="239" t="b">
        <f t="shared" si="87"/>
        <v>0</v>
      </c>
      <c r="M463" s="239">
        <f t="shared" si="92"/>
        <v>2.5134048257372684E-3</v>
      </c>
      <c r="O463" s="239">
        <f t="shared" si="93"/>
        <v>119.14284007536574</v>
      </c>
      <c r="P463" s="239">
        <f t="shared" si="88"/>
        <v>142.78413955292132</v>
      </c>
      <c r="Q463" s="239">
        <f t="shared" si="89"/>
        <v>0</v>
      </c>
      <c r="R463" s="239">
        <f t="shared" si="94"/>
        <v>2.5134048257372684E-3</v>
      </c>
      <c r="T463" s="239">
        <f>MAX($H$4:H463)</f>
        <v>187.59090786290002</v>
      </c>
      <c r="U463" s="239">
        <f>MAX($K$4:K463)</f>
        <v>187.59090786290002</v>
      </c>
      <c r="V463" s="239">
        <f>MAX($K$4:L463)</f>
        <v>187.59090786290002</v>
      </c>
      <c r="W463" s="239">
        <f t="shared" si="95"/>
        <v>-0.23885362473284438</v>
      </c>
      <c r="X463" s="239">
        <f t="shared" si="96"/>
        <v>-0.23885362473284438</v>
      </c>
      <c r="Y463" s="239">
        <f t="shared" si="97"/>
        <v>-0.23885362473284438</v>
      </c>
    </row>
    <row r="464" spans="1:25">
      <c r="A464" s="147">
        <v>36075</v>
      </c>
      <c r="B464" s="243">
        <v>-1.5462374637694509E-2</v>
      </c>
      <c r="C464" s="243">
        <v>-1.5506433520290241E-2</v>
      </c>
      <c r="D464" s="243">
        <v>8.8057995538511902E-2</v>
      </c>
      <c r="E464" s="243">
        <v>-9.2736684950948112E-3</v>
      </c>
      <c r="F464" s="243">
        <v>-6.3052894347895849E-3</v>
      </c>
      <c r="H464" s="239">
        <f t="shared" si="90"/>
        <v>140.5700667851921</v>
      </c>
      <c r="I464" s="239"/>
      <c r="J464" s="239">
        <f t="shared" si="91"/>
        <v>129.87775019512981</v>
      </c>
      <c r="K464" s="239">
        <f t="shared" si="86"/>
        <v>140.5700667851921</v>
      </c>
      <c r="L464" s="239" t="b">
        <f t="shared" si="87"/>
        <v>0</v>
      </c>
      <c r="M464" s="239">
        <f t="shared" si="92"/>
        <v>-1.5506433520290254E-2</v>
      </c>
      <c r="O464" s="239">
        <f t="shared" si="93"/>
        <v>119.14284007536574</v>
      </c>
      <c r="P464" s="239">
        <f t="shared" si="88"/>
        <v>140.5700667851921</v>
      </c>
      <c r="Q464" s="239">
        <f t="shared" si="89"/>
        <v>0</v>
      </c>
      <c r="R464" s="239">
        <f t="shared" si="94"/>
        <v>-1.5506433520290254E-2</v>
      </c>
      <c r="T464" s="239">
        <f>MAX($H$4:H464)</f>
        <v>187.59090786290002</v>
      </c>
      <c r="U464" s="239">
        <f>MAX($K$4:K464)</f>
        <v>187.59090786290002</v>
      </c>
      <c r="V464" s="239">
        <f>MAX($K$4:L464)</f>
        <v>187.59090786290002</v>
      </c>
      <c r="W464" s="239">
        <f t="shared" si="95"/>
        <v>-0.25065629040013443</v>
      </c>
      <c r="X464" s="239">
        <f t="shared" si="96"/>
        <v>-0.25065629040013443</v>
      </c>
      <c r="Y464" s="239">
        <f t="shared" si="97"/>
        <v>-0.25065629040013443</v>
      </c>
    </row>
    <row r="465" spans="1:25">
      <c r="A465" s="147">
        <v>36076</v>
      </c>
      <c r="B465" s="243">
        <v>-1.3304109276516152E-2</v>
      </c>
      <c r="C465" s="243">
        <v>-3.0425129512375859E-3</v>
      </c>
      <c r="D465" s="243">
        <v>-5.7909447930725166E-3</v>
      </c>
      <c r="E465" s="243">
        <v>-6.0155876909964157E-3</v>
      </c>
      <c r="F465" s="243">
        <v>-2.4487046120636013E-2</v>
      </c>
      <c r="H465" s="239">
        <f t="shared" si="90"/>
        <v>140.14238053644181</v>
      </c>
      <c r="I465" s="239"/>
      <c r="J465" s="239">
        <f t="shared" si="91"/>
        <v>129.87775019512981</v>
      </c>
      <c r="K465" s="239">
        <f t="shared" si="86"/>
        <v>140.14238053644181</v>
      </c>
      <c r="L465" s="239" t="b">
        <f t="shared" si="87"/>
        <v>0</v>
      </c>
      <c r="M465" s="239">
        <f t="shared" si="92"/>
        <v>-3.0425129512376692E-3</v>
      </c>
      <c r="O465" s="239">
        <f t="shared" si="93"/>
        <v>119.14284007536574</v>
      </c>
      <c r="P465" s="239">
        <f t="shared" si="88"/>
        <v>140.14238053644181</v>
      </c>
      <c r="Q465" s="239">
        <f t="shared" si="89"/>
        <v>0</v>
      </c>
      <c r="R465" s="239">
        <f t="shared" si="94"/>
        <v>-3.0425129512376692E-3</v>
      </c>
      <c r="T465" s="239">
        <f>MAX($H$4:H465)</f>
        <v>187.59090786290002</v>
      </c>
      <c r="U465" s="239">
        <f>MAX($K$4:K465)</f>
        <v>187.59090786290002</v>
      </c>
      <c r="V465" s="239">
        <f>MAX($K$4:L465)</f>
        <v>187.59090786290002</v>
      </c>
      <c r="W465" s="239">
        <f t="shared" si="95"/>
        <v>-0.25293617834152049</v>
      </c>
      <c r="X465" s="239">
        <f t="shared" si="96"/>
        <v>-0.25293617834152049</v>
      </c>
      <c r="Y465" s="239">
        <f t="shared" si="97"/>
        <v>-0.25293617834152049</v>
      </c>
    </row>
    <row r="466" spans="1:25">
      <c r="A466" s="147">
        <v>36077</v>
      </c>
      <c r="B466" s="243">
        <v>2.6378103526404795E-2</v>
      </c>
      <c r="C466" s="243">
        <v>1.5532359081419589E-2</v>
      </c>
      <c r="D466" s="243">
        <v>1.7157683677650581E-2</v>
      </c>
      <c r="E466" s="243">
        <v>4.0123837579211896E-2</v>
      </c>
      <c r="F466" s="243">
        <v>1.6151705134627825E-2</v>
      </c>
      <c r="H466" s="239">
        <f t="shared" si="90"/>
        <v>142.31912231345876</v>
      </c>
      <c r="I466" s="239"/>
      <c r="J466" s="239">
        <f t="shared" si="91"/>
        <v>129.87775019512981</v>
      </c>
      <c r="K466" s="239">
        <f t="shared" si="86"/>
        <v>142.31912231345876</v>
      </c>
      <c r="L466" s="239" t="b">
        <f t="shared" si="87"/>
        <v>0</v>
      </c>
      <c r="M466" s="239">
        <f t="shared" si="92"/>
        <v>1.5532359081419558E-2</v>
      </c>
      <c r="O466" s="239">
        <f t="shared" si="93"/>
        <v>119.14284007536574</v>
      </c>
      <c r="P466" s="239">
        <f t="shared" si="88"/>
        <v>142.31912231345876</v>
      </c>
      <c r="Q466" s="239">
        <f t="shared" si="89"/>
        <v>0</v>
      </c>
      <c r="R466" s="239">
        <f t="shared" si="94"/>
        <v>1.5532359081419558E-2</v>
      </c>
      <c r="T466" s="239">
        <f>MAX($H$4:H466)</f>
        <v>187.59090786290002</v>
      </c>
      <c r="U466" s="239">
        <f>MAX($K$4:K466)</f>
        <v>187.59090786290002</v>
      </c>
      <c r="V466" s="239">
        <f>MAX($K$4:L466)</f>
        <v>187.59090786290002</v>
      </c>
      <c r="W466" s="239">
        <f t="shared" si="95"/>
        <v>-0.24133251480678342</v>
      </c>
      <c r="X466" s="239">
        <f t="shared" si="96"/>
        <v>-0.24133251480678342</v>
      </c>
      <c r="Y466" s="239">
        <f t="shared" si="97"/>
        <v>-0.24133251480678342</v>
      </c>
    </row>
    <row r="467" spans="1:25">
      <c r="A467" s="147">
        <v>36080</v>
      </c>
      <c r="B467" s="243">
        <v>1.5045284193450525E-2</v>
      </c>
      <c r="C467" s="243">
        <v>9.8667566200034695E-3</v>
      </c>
      <c r="D467" s="243">
        <v>4.5807685639745133E-2</v>
      </c>
      <c r="E467" s="243">
        <v>2.5986164384590449E-2</v>
      </c>
      <c r="F467" s="243">
        <v>2.8065463597677143E-2</v>
      </c>
      <c r="H467" s="239">
        <f t="shared" si="90"/>
        <v>143.72335045569815</v>
      </c>
      <c r="I467" s="239"/>
      <c r="J467" s="239">
        <f t="shared" si="91"/>
        <v>129.87775019512981</v>
      </c>
      <c r="K467" s="239">
        <f t="shared" si="86"/>
        <v>143.72335045569815</v>
      </c>
      <c r="L467" s="239" t="b">
        <f t="shared" si="87"/>
        <v>0</v>
      </c>
      <c r="M467" s="239">
        <f t="shared" si="92"/>
        <v>9.8667566200033793E-3</v>
      </c>
      <c r="O467" s="239">
        <f t="shared" si="93"/>
        <v>119.14284007536574</v>
      </c>
      <c r="P467" s="239">
        <f t="shared" si="88"/>
        <v>143.72335045569815</v>
      </c>
      <c r="Q467" s="239">
        <f t="shared" si="89"/>
        <v>0</v>
      </c>
      <c r="R467" s="239">
        <f t="shared" si="94"/>
        <v>9.8667566200033793E-3</v>
      </c>
      <c r="T467" s="239">
        <f>MAX($H$4:H467)</f>
        <v>187.59090786290002</v>
      </c>
      <c r="U467" s="239">
        <f>MAX($K$4:K467)</f>
        <v>187.59090786290002</v>
      </c>
      <c r="V467" s="239">
        <f>MAX($K$4:L467)</f>
        <v>187.59090786290002</v>
      </c>
      <c r="W467" s="239">
        <f t="shared" si="95"/>
        <v>-0.23384692737487192</v>
      </c>
      <c r="X467" s="239">
        <f t="shared" si="96"/>
        <v>-0.23384692737487192</v>
      </c>
      <c r="Y467" s="239">
        <f t="shared" si="97"/>
        <v>-0.23384692737487192</v>
      </c>
    </row>
    <row r="468" spans="1:25">
      <c r="A468" s="147">
        <v>36081</v>
      </c>
      <c r="B468" s="243">
        <v>-4.3921899669223663E-3</v>
      </c>
      <c r="C468" s="243">
        <v>-7.6987447698745326E-3</v>
      </c>
      <c r="D468" s="243">
        <v>-3.2614150112305951E-2</v>
      </c>
      <c r="E468" s="243">
        <v>-8.2457686150950726E-3</v>
      </c>
      <c r="F468" s="243">
        <v>6.7189230206046169E-3</v>
      </c>
      <c r="H468" s="239">
        <f t="shared" si="90"/>
        <v>142.61686106306851</v>
      </c>
      <c r="I468" s="239"/>
      <c r="J468" s="239">
        <f t="shared" si="91"/>
        <v>129.87775019512981</v>
      </c>
      <c r="K468" s="239">
        <f t="shared" si="86"/>
        <v>142.61686106306851</v>
      </c>
      <c r="L468" s="239" t="b">
        <f t="shared" si="87"/>
        <v>0</v>
      </c>
      <c r="M468" s="239">
        <f t="shared" si="92"/>
        <v>-7.6987447698744623E-3</v>
      </c>
      <c r="O468" s="239">
        <f t="shared" si="93"/>
        <v>119.14284007536574</v>
      </c>
      <c r="P468" s="239">
        <f t="shared" si="88"/>
        <v>142.61686106306851</v>
      </c>
      <c r="Q468" s="239">
        <f t="shared" si="89"/>
        <v>0</v>
      </c>
      <c r="R468" s="239">
        <f t="shared" si="94"/>
        <v>-7.6987447698744623E-3</v>
      </c>
      <c r="T468" s="239">
        <f>MAX($H$4:H468)</f>
        <v>187.59090786290002</v>
      </c>
      <c r="U468" s="239">
        <f>MAX($K$4:K468)</f>
        <v>187.59090786290002</v>
      </c>
      <c r="V468" s="239">
        <f>MAX($K$4:L468)</f>
        <v>187.59090786290002</v>
      </c>
      <c r="W468" s="239">
        <f t="shared" si="95"/>
        <v>-0.23974534433566788</v>
      </c>
      <c r="X468" s="239">
        <f t="shared" si="96"/>
        <v>-0.23974534433566788</v>
      </c>
      <c r="Y468" s="239">
        <f t="shared" si="97"/>
        <v>-0.23974534433566788</v>
      </c>
    </row>
    <row r="469" spans="1:25">
      <c r="A469" s="147">
        <v>36082</v>
      </c>
      <c r="B469" s="243">
        <v>1.2174848498569535E-2</v>
      </c>
      <c r="C469" s="243">
        <v>4.5393409549427943E-3</v>
      </c>
      <c r="D469" s="243">
        <v>-6.0119355759508109E-3</v>
      </c>
      <c r="E469" s="243">
        <v>8.7740627846717434E-3</v>
      </c>
      <c r="F469" s="243">
        <v>1.4749897696390235E-2</v>
      </c>
      <c r="H469" s="239">
        <f t="shared" si="90"/>
        <v>143.2642476213575</v>
      </c>
      <c r="I469" s="239"/>
      <c r="J469" s="239">
        <f t="shared" si="91"/>
        <v>129.87775019512981</v>
      </c>
      <c r="K469" s="239">
        <f t="shared" si="86"/>
        <v>143.2642476213575</v>
      </c>
      <c r="L469" s="239" t="b">
        <f t="shared" si="87"/>
        <v>0</v>
      </c>
      <c r="M469" s="239">
        <f t="shared" si="92"/>
        <v>4.5393409549428819E-3</v>
      </c>
      <c r="O469" s="239">
        <f t="shared" si="93"/>
        <v>119.14284007536574</v>
      </c>
      <c r="P469" s="239">
        <f t="shared" si="88"/>
        <v>143.2642476213575</v>
      </c>
      <c r="Q469" s="239">
        <f t="shared" si="89"/>
        <v>0</v>
      </c>
      <c r="R469" s="239">
        <f t="shared" si="94"/>
        <v>4.5393409549428819E-3</v>
      </c>
      <c r="T469" s="239">
        <f>MAX($H$4:H469)</f>
        <v>187.59090786290002</v>
      </c>
      <c r="U469" s="239">
        <f>MAX($K$4:K469)</f>
        <v>187.59090786290002</v>
      </c>
      <c r="V469" s="239">
        <f>MAX($K$4:L469)</f>
        <v>187.59090786290002</v>
      </c>
      <c r="W469" s="239">
        <f t="shared" si="95"/>
        <v>-0.23629428924102477</v>
      </c>
      <c r="X469" s="239">
        <f t="shared" si="96"/>
        <v>-0.23629428924102477</v>
      </c>
      <c r="Y469" s="239">
        <f t="shared" si="97"/>
        <v>-0.23629428924102477</v>
      </c>
    </row>
    <row r="470" spans="1:25">
      <c r="A470" s="147">
        <v>36083</v>
      </c>
      <c r="B470" s="243">
        <v>4.192784825372331E-2</v>
      </c>
      <c r="C470" s="243">
        <v>-1.2370278123702727E-2</v>
      </c>
      <c r="D470" s="243">
        <v>-3.1790170796307526E-3</v>
      </c>
      <c r="E470" s="243">
        <v>2.3625956001727122E-2</v>
      </c>
      <c r="F470" s="243">
        <v>9.7801316404071414E-3</v>
      </c>
      <c r="H470" s="239">
        <f t="shared" si="90"/>
        <v>141.49202903309828</v>
      </c>
      <c r="I470" s="239"/>
      <c r="J470" s="239">
        <f t="shared" si="91"/>
        <v>129.87775019512981</v>
      </c>
      <c r="K470" s="239">
        <f t="shared" si="86"/>
        <v>141.49202903309828</v>
      </c>
      <c r="L470" s="239" t="b">
        <f t="shared" si="87"/>
        <v>0</v>
      </c>
      <c r="M470" s="239">
        <f t="shared" si="92"/>
        <v>-1.2370278123702812E-2</v>
      </c>
      <c r="O470" s="239">
        <f t="shared" si="93"/>
        <v>119.14284007536574</v>
      </c>
      <c r="P470" s="239">
        <f t="shared" si="88"/>
        <v>141.49202903309828</v>
      </c>
      <c r="Q470" s="239">
        <f t="shared" si="89"/>
        <v>0</v>
      </c>
      <c r="R470" s="239">
        <f t="shared" si="94"/>
        <v>-1.2370278123702812E-2</v>
      </c>
      <c r="T470" s="239">
        <f>MAX($H$4:H470)</f>
        <v>187.59090786290002</v>
      </c>
      <c r="U470" s="239">
        <f>MAX($K$4:K470)</f>
        <v>187.59090786290002</v>
      </c>
      <c r="V470" s="239">
        <f>MAX($K$4:L470)</f>
        <v>187.59090786290002</v>
      </c>
      <c r="W470" s="239">
        <f t="shared" si="95"/>
        <v>-0.24574154128777342</v>
      </c>
      <c r="X470" s="239">
        <f t="shared" si="96"/>
        <v>-0.24574154128777342</v>
      </c>
      <c r="Y470" s="239">
        <f t="shared" si="97"/>
        <v>-0.24574154128777342</v>
      </c>
    </row>
    <row r="471" spans="1:25">
      <c r="A471" s="147">
        <v>36084</v>
      </c>
      <c r="B471" s="243">
        <v>9.7175053810520939E-3</v>
      </c>
      <c r="C471" s="243">
        <v>-4.1493775933620913E-4</v>
      </c>
      <c r="D471" s="243">
        <v>4.5812811121121122E-2</v>
      </c>
      <c r="E471" s="243">
        <v>1.7179393906266993E-2</v>
      </c>
      <c r="F471" s="243">
        <v>1.7543725497243257E-2</v>
      </c>
      <c r="H471" s="239">
        <f t="shared" si="90"/>
        <v>141.43331864760734</v>
      </c>
      <c r="I471" s="239"/>
      <c r="J471" s="239">
        <f t="shared" si="91"/>
        <v>129.87775019512981</v>
      </c>
      <c r="K471" s="239">
        <f t="shared" si="86"/>
        <v>141.43331864760734</v>
      </c>
      <c r="L471" s="239" t="b">
        <f t="shared" si="87"/>
        <v>0</v>
      </c>
      <c r="M471" s="239">
        <f t="shared" si="92"/>
        <v>-4.1493775933629712E-4</v>
      </c>
      <c r="O471" s="239">
        <f t="shared" si="93"/>
        <v>119.14284007536574</v>
      </c>
      <c r="P471" s="239">
        <f t="shared" si="88"/>
        <v>141.43331864760734</v>
      </c>
      <c r="Q471" s="239">
        <f t="shared" si="89"/>
        <v>0</v>
      </c>
      <c r="R471" s="239">
        <f t="shared" si="94"/>
        <v>-4.1493775933629712E-4</v>
      </c>
      <c r="T471" s="239">
        <f>MAX($H$4:H471)</f>
        <v>187.59090786290002</v>
      </c>
      <c r="U471" s="239">
        <f>MAX($K$4:K471)</f>
        <v>187.59090786290002</v>
      </c>
      <c r="V471" s="239">
        <f>MAX($K$4:L471)</f>
        <v>187.59090786290002</v>
      </c>
      <c r="W471" s="239">
        <f t="shared" si="95"/>
        <v>-0.24605451160259192</v>
      </c>
      <c r="X471" s="239">
        <f t="shared" si="96"/>
        <v>-0.24605451160259192</v>
      </c>
      <c r="Y471" s="239">
        <f t="shared" si="97"/>
        <v>-0.24605451160259192</v>
      </c>
    </row>
    <row r="472" spans="1:25">
      <c r="A472" s="147">
        <v>36087</v>
      </c>
      <c r="B472" s="243">
        <v>6.6988462994199693E-3</v>
      </c>
      <c r="C472" s="243">
        <v>3.414106087101354E-3</v>
      </c>
      <c r="D472" s="243">
        <v>2.2758360404395939E-2</v>
      </c>
      <c r="E472" s="243">
        <v>7.0346532094631709E-3</v>
      </c>
      <c r="F472" s="243">
        <v>2.3222412316232788E-3</v>
      </c>
      <c r="H472" s="239">
        <f t="shared" si="90"/>
        <v>141.91618700172108</v>
      </c>
      <c r="I472" s="239"/>
      <c r="J472" s="239">
        <f t="shared" si="91"/>
        <v>129.87775019512981</v>
      </c>
      <c r="K472" s="239">
        <f t="shared" si="86"/>
        <v>141.91618700172108</v>
      </c>
      <c r="L472" s="239" t="b">
        <f t="shared" si="87"/>
        <v>0</v>
      </c>
      <c r="M472" s="239">
        <f t="shared" si="92"/>
        <v>3.4141060871013987E-3</v>
      </c>
      <c r="O472" s="239">
        <f t="shared" si="93"/>
        <v>119.14284007536574</v>
      </c>
      <c r="P472" s="239">
        <f t="shared" si="88"/>
        <v>141.91618700172108</v>
      </c>
      <c r="Q472" s="239">
        <f t="shared" si="89"/>
        <v>0</v>
      </c>
      <c r="R472" s="239">
        <f t="shared" si="94"/>
        <v>3.4141060871013987E-3</v>
      </c>
      <c r="T472" s="239">
        <f>MAX($H$4:H472)</f>
        <v>187.59090786290002</v>
      </c>
      <c r="U472" s="239">
        <f>MAX($K$4:K472)</f>
        <v>187.59090786290002</v>
      </c>
      <c r="V472" s="239">
        <f>MAX($K$4:L472)</f>
        <v>187.59090786290002</v>
      </c>
      <c r="W472" s="239">
        <f t="shared" si="95"/>
        <v>-0.24348046172131171</v>
      </c>
      <c r="X472" s="239">
        <f t="shared" si="96"/>
        <v>-0.24348046172131171</v>
      </c>
      <c r="Y472" s="239">
        <f t="shared" si="97"/>
        <v>-0.24348046172131171</v>
      </c>
    </row>
    <row r="473" spans="1:25">
      <c r="A473" s="147">
        <v>36088</v>
      </c>
      <c r="B473" s="243">
        <v>2.6833382380109239E-3</v>
      </c>
      <c r="C473" s="243">
        <v>7.4664429530202359E-3</v>
      </c>
      <c r="D473" s="243">
        <v>4.880403718204418E-3</v>
      </c>
      <c r="E473" s="243">
        <v>2.1058651449495258E-2</v>
      </c>
      <c r="F473" s="243">
        <v>2.1287344043406042E-2</v>
      </c>
      <c r="H473" s="239">
        <f t="shared" si="90"/>
        <v>142.97579611607958</v>
      </c>
      <c r="I473" s="239"/>
      <c r="J473" s="239">
        <f t="shared" si="91"/>
        <v>129.87775019512981</v>
      </c>
      <c r="K473" s="239">
        <f t="shared" si="86"/>
        <v>142.97579611607958</v>
      </c>
      <c r="L473" s="239" t="b">
        <f t="shared" si="87"/>
        <v>0</v>
      </c>
      <c r="M473" s="239">
        <f t="shared" si="92"/>
        <v>7.4664429530201786E-3</v>
      </c>
      <c r="O473" s="239">
        <f t="shared" si="93"/>
        <v>119.14284007536574</v>
      </c>
      <c r="P473" s="239">
        <f t="shared" si="88"/>
        <v>142.97579611607958</v>
      </c>
      <c r="Q473" s="239">
        <f t="shared" si="89"/>
        <v>0</v>
      </c>
      <c r="R473" s="239">
        <f t="shared" si="94"/>
        <v>7.4664429530201786E-3</v>
      </c>
      <c r="T473" s="239">
        <f>MAX($H$4:H473)</f>
        <v>187.59090786290002</v>
      </c>
      <c r="U473" s="239">
        <f>MAX($K$4:K473)</f>
        <v>187.59090786290002</v>
      </c>
      <c r="V473" s="239">
        <f>MAX($K$4:L473)</f>
        <v>187.59090786290002</v>
      </c>
      <c r="W473" s="239">
        <f t="shared" si="95"/>
        <v>-0.23783195174590871</v>
      </c>
      <c r="X473" s="239">
        <f t="shared" si="96"/>
        <v>-0.23783195174590871</v>
      </c>
      <c r="Y473" s="239">
        <f t="shared" si="97"/>
        <v>-0.23783195174590871</v>
      </c>
    </row>
    <row r="474" spans="1:25">
      <c r="A474" s="147">
        <v>36089</v>
      </c>
      <c r="B474" s="243">
        <v>5.5050789584421E-3</v>
      </c>
      <c r="C474" s="243">
        <v>3.5359488129313998E-3</v>
      </c>
      <c r="D474" s="243">
        <v>2.7866564394336768E-2</v>
      </c>
      <c r="E474" s="243">
        <v>1.0876030357789057E-2</v>
      </c>
      <c r="F474" s="243">
        <v>-1.5999502933748966E-3</v>
      </c>
      <c r="H474" s="239">
        <f t="shared" si="90"/>
        <v>143.48135121263417</v>
      </c>
      <c r="I474" s="239"/>
      <c r="J474" s="239">
        <f t="shared" si="91"/>
        <v>129.87775019512981</v>
      </c>
      <c r="K474" s="239">
        <f t="shared" si="86"/>
        <v>143.48135121263417</v>
      </c>
      <c r="L474" s="239" t="b">
        <f t="shared" si="87"/>
        <v>0</v>
      </c>
      <c r="M474" s="239">
        <f t="shared" si="92"/>
        <v>3.5359488129314992E-3</v>
      </c>
      <c r="O474" s="239">
        <f t="shared" si="93"/>
        <v>119.14284007536574</v>
      </c>
      <c r="P474" s="239">
        <f t="shared" si="88"/>
        <v>143.48135121263417</v>
      </c>
      <c r="Q474" s="239">
        <f t="shared" si="89"/>
        <v>0</v>
      </c>
      <c r="R474" s="239">
        <f t="shared" si="94"/>
        <v>3.5359488129314992E-3</v>
      </c>
      <c r="T474" s="239">
        <f>MAX($H$4:H474)</f>
        <v>187.59090786290002</v>
      </c>
      <c r="U474" s="239">
        <f>MAX($K$4:K474)</f>
        <v>187.59090786290002</v>
      </c>
      <c r="V474" s="239">
        <f>MAX($K$4:L474)</f>
        <v>187.59090786290002</v>
      </c>
      <c r="W474" s="239">
        <f t="shared" si="95"/>
        <v>-0.23513696454043034</v>
      </c>
      <c r="X474" s="239">
        <f t="shared" si="96"/>
        <v>-0.23513696454043034</v>
      </c>
      <c r="Y474" s="239">
        <f t="shared" si="97"/>
        <v>-0.23513696454043034</v>
      </c>
    </row>
    <row r="475" spans="1:25">
      <c r="A475" s="147">
        <v>36090</v>
      </c>
      <c r="B475" s="243">
        <v>7.7423519126145202E-3</v>
      </c>
      <c r="C475" s="243">
        <v>-5.1093056369879708E-3</v>
      </c>
      <c r="D475" s="243">
        <v>-1.0766578826304385E-2</v>
      </c>
      <c r="E475" s="243">
        <v>1.8257442220628306E-3</v>
      </c>
      <c r="F475" s="243">
        <v>-2.1929421796669235E-3</v>
      </c>
      <c r="H475" s="239">
        <f t="shared" si="90"/>
        <v>142.7482611360808</v>
      </c>
      <c r="I475" s="239"/>
      <c r="J475" s="239">
        <f t="shared" si="91"/>
        <v>129.87775019512981</v>
      </c>
      <c r="K475" s="239">
        <f t="shared" si="86"/>
        <v>142.7482611360808</v>
      </c>
      <c r="L475" s="239" t="b">
        <f t="shared" si="87"/>
        <v>0</v>
      </c>
      <c r="M475" s="239">
        <f t="shared" si="92"/>
        <v>-5.109305636988002E-3</v>
      </c>
      <c r="O475" s="239">
        <f t="shared" si="93"/>
        <v>119.14284007536574</v>
      </c>
      <c r="P475" s="239">
        <f t="shared" si="88"/>
        <v>142.7482611360808</v>
      </c>
      <c r="Q475" s="239">
        <f t="shared" si="89"/>
        <v>0</v>
      </c>
      <c r="R475" s="239">
        <f t="shared" si="94"/>
        <v>-5.109305636988002E-3</v>
      </c>
      <c r="T475" s="239">
        <f>MAX($H$4:H475)</f>
        <v>187.59090786290002</v>
      </c>
      <c r="U475" s="239">
        <f>MAX($K$4:K475)</f>
        <v>187.59090786290002</v>
      </c>
      <c r="V475" s="239">
        <f>MAX($K$4:L475)</f>
        <v>187.59090786290002</v>
      </c>
      <c r="W475" s="239">
        <f t="shared" si="95"/>
        <v>-0.23904488355902767</v>
      </c>
      <c r="X475" s="239">
        <f t="shared" si="96"/>
        <v>-0.23904488355902767</v>
      </c>
      <c r="Y475" s="239">
        <f t="shared" si="97"/>
        <v>-0.23904488355902767</v>
      </c>
    </row>
    <row r="476" spans="1:25">
      <c r="A476" s="147">
        <v>36091</v>
      </c>
      <c r="B476" s="243">
        <v>-6.6677448357529423E-3</v>
      </c>
      <c r="C476" s="243">
        <v>-2.423128342246117E-3</v>
      </c>
      <c r="D476" s="243">
        <v>-8.7914871452215992E-3</v>
      </c>
      <c r="E476" s="243">
        <v>-9.508600065514794E-3</v>
      </c>
      <c r="F476" s="243">
        <v>-1.276596968379895E-3</v>
      </c>
      <c r="H476" s="239">
        <f t="shared" si="90"/>
        <v>142.40236377871562</v>
      </c>
      <c r="I476" s="239"/>
      <c r="J476" s="239">
        <f t="shared" si="91"/>
        <v>129.87775019512981</v>
      </c>
      <c r="K476" s="239">
        <f t="shared" si="86"/>
        <v>142.40236377871562</v>
      </c>
      <c r="L476" s="239" t="b">
        <f t="shared" si="87"/>
        <v>0</v>
      </c>
      <c r="M476" s="239">
        <f t="shared" si="92"/>
        <v>-2.4231283422460289E-3</v>
      </c>
      <c r="O476" s="239">
        <f t="shared" si="93"/>
        <v>119.14284007536574</v>
      </c>
      <c r="P476" s="239">
        <f t="shared" si="88"/>
        <v>142.40236377871562</v>
      </c>
      <c r="Q476" s="239">
        <f t="shared" si="89"/>
        <v>0</v>
      </c>
      <c r="R476" s="239">
        <f t="shared" si="94"/>
        <v>-2.4231283422460289E-3</v>
      </c>
      <c r="T476" s="239">
        <f>MAX($H$4:H476)</f>
        <v>187.59090786290002</v>
      </c>
      <c r="U476" s="239">
        <f>MAX($K$4:K476)</f>
        <v>187.59090786290002</v>
      </c>
      <c r="V476" s="239">
        <f>MAX($K$4:L476)</f>
        <v>187.59090786290002</v>
      </c>
      <c r="W476" s="239">
        <f t="shared" si="95"/>
        <v>-0.24088877546885293</v>
      </c>
      <c r="X476" s="239">
        <f t="shared" si="96"/>
        <v>-0.24088877546885293</v>
      </c>
      <c r="Y476" s="239">
        <f t="shared" si="97"/>
        <v>-0.24088877546885293</v>
      </c>
    </row>
    <row r="477" spans="1:25">
      <c r="A477" s="147">
        <v>36094</v>
      </c>
      <c r="B477" s="243">
        <v>2.9471540508880789E-3</v>
      </c>
      <c r="C477" s="243">
        <v>6.1370323665406179E-3</v>
      </c>
      <c r="D477" s="243">
        <v>-8.2729077302627907E-3</v>
      </c>
      <c r="E477" s="243">
        <v>8.0368517384519222E-3</v>
      </c>
      <c r="F477" s="243">
        <v>6.6673321308248212E-3</v>
      </c>
      <c r="H477" s="239">
        <f t="shared" si="90"/>
        <v>143.2762916942975</v>
      </c>
      <c r="I477" s="239"/>
      <c r="J477" s="239">
        <f t="shared" si="91"/>
        <v>129.87775019512981</v>
      </c>
      <c r="K477" s="239">
        <f t="shared" si="86"/>
        <v>143.2762916942975</v>
      </c>
      <c r="L477" s="239" t="b">
        <f t="shared" si="87"/>
        <v>0</v>
      </c>
      <c r="M477" s="239">
        <f t="shared" si="92"/>
        <v>6.1370323665406491E-3</v>
      </c>
      <c r="O477" s="239">
        <f t="shared" si="93"/>
        <v>119.14284007536574</v>
      </c>
      <c r="P477" s="239">
        <f t="shared" si="88"/>
        <v>143.2762916942975</v>
      </c>
      <c r="Q477" s="239">
        <f t="shared" si="89"/>
        <v>0</v>
      </c>
      <c r="R477" s="239">
        <f t="shared" si="94"/>
        <v>6.1370323665406491E-3</v>
      </c>
      <c r="T477" s="239">
        <f>MAX($H$4:H477)</f>
        <v>187.59090786290002</v>
      </c>
      <c r="U477" s="239">
        <f>MAX($K$4:K477)</f>
        <v>187.59090786290002</v>
      </c>
      <c r="V477" s="239">
        <f>MAX($K$4:L477)</f>
        <v>187.59090786290002</v>
      </c>
      <c r="W477" s="239">
        <f t="shared" si="95"/>
        <v>-0.23623008531410097</v>
      </c>
      <c r="X477" s="239">
        <f t="shared" si="96"/>
        <v>-0.23623008531410097</v>
      </c>
      <c r="Y477" s="239">
        <f t="shared" si="97"/>
        <v>-0.23623008531410097</v>
      </c>
    </row>
    <row r="478" spans="1:25">
      <c r="A478" s="147">
        <v>36095</v>
      </c>
      <c r="B478" s="243">
        <v>-6.2397137811601722E-3</v>
      </c>
      <c r="C478" s="243">
        <v>8.3071967449350748E-3</v>
      </c>
      <c r="D478" s="243">
        <v>6.8010344467011041E-3</v>
      </c>
      <c r="E478" s="243">
        <v>4.4699941912684782E-3</v>
      </c>
      <c r="F478" s="243">
        <v>1.7588956691658275E-2</v>
      </c>
      <c r="H478" s="239">
        <f t="shared" si="90"/>
        <v>144.46651603828673</v>
      </c>
      <c r="I478" s="239"/>
      <c r="J478" s="239">
        <f t="shared" si="91"/>
        <v>129.87775019512981</v>
      </c>
      <c r="K478" s="239">
        <f t="shared" si="86"/>
        <v>144.46651603828673</v>
      </c>
      <c r="L478" s="239" t="b">
        <f t="shared" si="87"/>
        <v>0</v>
      </c>
      <c r="M478" s="239">
        <f t="shared" si="92"/>
        <v>8.307196744935021E-3</v>
      </c>
      <c r="O478" s="239">
        <f t="shared" si="93"/>
        <v>119.14284007536574</v>
      </c>
      <c r="P478" s="239">
        <f t="shared" si="88"/>
        <v>144.46651603828673</v>
      </c>
      <c r="Q478" s="239">
        <f t="shared" si="89"/>
        <v>0</v>
      </c>
      <c r="R478" s="239">
        <f t="shared" si="94"/>
        <v>8.307196744935021E-3</v>
      </c>
      <c r="T478" s="239">
        <f>MAX($H$4:H478)</f>
        <v>187.59090786290002</v>
      </c>
      <c r="U478" s="239">
        <f>MAX($K$4:K478)</f>
        <v>187.59090786290002</v>
      </c>
      <c r="V478" s="239">
        <f>MAX($K$4:L478)</f>
        <v>187.59090786290002</v>
      </c>
      <c r="W478" s="239">
        <f t="shared" si="95"/>
        <v>-0.22988529836494298</v>
      </c>
      <c r="X478" s="239">
        <f t="shared" si="96"/>
        <v>-0.22988529836494298</v>
      </c>
      <c r="Y478" s="239">
        <f t="shared" si="97"/>
        <v>-0.22988529836494298</v>
      </c>
    </row>
    <row r="479" spans="1:25">
      <c r="A479" s="147">
        <v>36096</v>
      </c>
      <c r="B479" s="243">
        <v>2.8171262820115839E-3</v>
      </c>
      <c r="C479" s="243">
        <v>-5.930193154863872E-4</v>
      </c>
      <c r="D479" s="243">
        <v>-7.9326054649443423E-3</v>
      </c>
      <c r="E479" s="243">
        <v>-8.4832657976424697E-3</v>
      </c>
      <c r="F479" s="243">
        <v>-9.3249776740014223E-3</v>
      </c>
      <c r="H479" s="239">
        <f t="shared" si="90"/>
        <v>144.38084460383499</v>
      </c>
      <c r="I479" s="239"/>
      <c r="J479" s="239">
        <f t="shared" si="91"/>
        <v>129.87775019512981</v>
      </c>
      <c r="K479" s="239">
        <f t="shared" si="86"/>
        <v>144.38084460383499</v>
      </c>
      <c r="L479" s="239" t="b">
        <f t="shared" si="87"/>
        <v>0</v>
      </c>
      <c r="M479" s="239">
        <f t="shared" si="92"/>
        <v>-5.9301931548647025E-4</v>
      </c>
      <c r="O479" s="239">
        <f t="shared" si="93"/>
        <v>119.14284007536574</v>
      </c>
      <c r="P479" s="239">
        <f t="shared" si="88"/>
        <v>144.38084460383499</v>
      </c>
      <c r="Q479" s="239">
        <f t="shared" si="89"/>
        <v>0</v>
      </c>
      <c r="R479" s="239">
        <f t="shared" si="94"/>
        <v>-5.9301931548647025E-4</v>
      </c>
      <c r="T479" s="239">
        <f>MAX($H$4:H479)</f>
        <v>187.59090786290002</v>
      </c>
      <c r="U479" s="239">
        <f>MAX($K$4:K479)</f>
        <v>187.59090786290002</v>
      </c>
      <c r="V479" s="239">
        <f>MAX($K$4:L479)</f>
        <v>187.59090786290002</v>
      </c>
      <c r="W479" s="239">
        <f t="shared" si="95"/>
        <v>-0.23034199125815266</v>
      </c>
      <c r="X479" s="239">
        <f t="shared" si="96"/>
        <v>-0.23034199125815266</v>
      </c>
      <c r="Y479" s="239">
        <f t="shared" si="97"/>
        <v>-0.23034199125815266</v>
      </c>
    </row>
    <row r="480" spans="1:25">
      <c r="A480" s="147">
        <v>36097</v>
      </c>
      <c r="B480" s="243">
        <v>1.6784871390530309E-2</v>
      </c>
      <c r="C480" s="243">
        <v>-3.8818565400843275E-3</v>
      </c>
      <c r="D480" s="243">
        <v>1.2494931679560839E-2</v>
      </c>
      <c r="E480" s="243">
        <v>-2.0188610024242104E-3</v>
      </c>
      <c r="F480" s="243">
        <v>4.5087040467066686E-3</v>
      </c>
      <c r="H480" s="239">
        <f t="shared" si="90"/>
        <v>143.82037887794669</v>
      </c>
      <c r="I480" s="239"/>
      <c r="J480" s="239">
        <f t="shared" si="91"/>
        <v>129.87775019512981</v>
      </c>
      <c r="K480" s="239">
        <f t="shared" si="86"/>
        <v>143.82037887794669</v>
      </c>
      <c r="L480" s="239" t="b">
        <f t="shared" si="87"/>
        <v>0</v>
      </c>
      <c r="M480" s="239">
        <f t="shared" si="92"/>
        <v>-3.8818565400843036E-3</v>
      </c>
      <c r="O480" s="239">
        <f t="shared" si="93"/>
        <v>119.14284007536574</v>
      </c>
      <c r="P480" s="239">
        <f t="shared" si="88"/>
        <v>143.82037887794669</v>
      </c>
      <c r="Q480" s="239">
        <f t="shared" si="89"/>
        <v>0</v>
      </c>
      <c r="R480" s="239">
        <f t="shared" si="94"/>
        <v>-3.8818565400843036E-3</v>
      </c>
      <c r="T480" s="239">
        <f>MAX($H$4:H480)</f>
        <v>187.59090786290002</v>
      </c>
      <c r="U480" s="239">
        <f>MAX($K$4:K480)</f>
        <v>187.59090786290002</v>
      </c>
      <c r="V480" s="239">
        <f>MAX($K$4:L480)</f>
        <v>187.59090786290002</v>
      </c>
      <c r="W480" s="239">
        <f t="shared" si="95"/>
        <v>-0.23332969323301544</v>
      </c>
      <c r="X480" s="239">
        <f t="shared" si="96"/>
        <v>-0.23332969323301544</v>
      </c>
      <c r="Y480" s="239">
        <f t="shared" si="97"/>
        <v>-0.23332969323301544</v>
      </c>
    </row>
    <row r="481" spans="1:25">
      <c r="A481" s="147">
        <v>36098</v>
      </c>
      <c r="B481" s="243">
        <v>1.2586867624510889E-2</v>
      </c>
      <c r="C481" s="243">
        <v>8.3521068851602598E-2</v>
      </c>
      <c r="D481" s="243">
        <v>7.4089704877700058E-3</v>
      </c>
      <c r="E481" s="243">
        <v>3.3328267801213673E-2</v>
      </c>
      <c r="F481" s="243">
        <v>1.765368964892744E-2</v>
      </c>
      <c r="H481" s="239">
        <f t="shared" si="90"/>
        <v>155.83241064447526</v>
      </c>
      <c r="I481" s="239"/>
      <c r="J481" s="239">
        <f t="shared" si="91"/>
        <v>129.87775019512981</v>
      </c>
      <c r="K481" s="239">
        <f t="shared" si="86"/>
        <v>155.83241064447526</v>
      </c>
      <c r="L481" s="239" t="b">
        <f t="shared" si="87"/>
        <v>0</v>
      </c>
      <c r="M481" s="239">
        <f t="shared" si="92"/>
        <v>8.3521068851602653E-2</v>
      </c>
      <c r="O481" s="239">
        <f t="shared" si="93"/>
        <v>119.14284007536574</v>
      </c>
      <c r="P481" s="239">
        <f t="shared" si="88"/>
        <v>155.83241064447526</v>
      </c>
      <c r="Q481" s="239">
        <f t="shared" si="89"/>
        <v>0</v>
      </c>
      <c r="R481" s="239">
        <f t="shared" si="94"/>
        <v>8.3521068851602653E-2</v>
      </c>
      <c r="T481" s="239">
        <f>MAX($H$4:H481)</f>
        <v>187.59090786290002</v>
      </c>
      <c r="U481" s="239">
        <f>MAX($K$4:K481)</f>
        <v>187.59090786290002</v>
      </c>
      <c r="V481" s="239">
        <f>MAX($K$4:L481)</f>
        <v>187.59090786290002</v>
      </c>
      <c r="W481" s="239">
        <f t="shared" si="95"/>
        <v>-0.16929656975505081</v>
      </c>
      <c r="X481" s="239">
        <f t="shared" si="96"/>
        <v>-0.16929656975505081</v>
      </c>
      <c r="Y481" s="239">
        <f t="shared" si="97"/>
        <v>-0.16929656975505081</v>
      </c>
    </row>
    <row r="482" spans="1:25">
      <c r="A482" s="147">
        <v>36101</v>
      </c>
      <c r="B482" s="243">
        <v>1.3140129349894281E-2</v>
      </c>
      <c r="C482" s="243">
        <v>-3.2067510548523526E-3</v>
      </c>
      <c r="D482" s="243">
        <v>3.572839464219979E-2</v>
      </c>
      <c r="E482" s="243">
        <v>1.6665353161858132E-2</v>
      </c>
      <c r="F482" s="243">
        <v>1.4184953867324435E-2</v>
      </c>
      <c r="H482" s="239">
        <f t="shared" si="90"/>
        <v>155.33269489726089</v>
      </c>
      <c r="I482" s="239"/>
      <c r="J482" s="239">
        <f t="shared" si="91"/>
        <v>129.87775019512981</v>
      </c>
      <c r="K482" s="239">
        <f t="shared" si="86"/>
        <v>155.33269489726089</v>
      </c>
      <c r="L482" s="239" t="b">
        <f t="shared" si="87"/>
        <v>0</v>
      </c>
      <c r="M482" s="239">
        <f t="shared" si="92"/>
        <v>-3.2067510548524228E-3</v>
      </c>
      <c r="O482" s="239">
        <f t="shared" si="93"/>
        <v>139.79942540753481</v>
      </c>
      <c r="P482" s="239">
        <f t="shared" si="88"/>
        <v>155.33269489726089</v>
      </c>
      <c r="Q482" s="239">
        <f t="shared" si="89"/>
        <v>0</v>
      </c>
      <c r="R482" s="239">
        <f t="shared" si="94"/>
        <v>-3.2067510548524228E-3</v>
      </c>
      <c r="T482" s="239">
        <f>MAX($H$4:H482)</f>
        <v>187.59090786290002</v>
      </c>
      <c r="U482" s="239">
        <f>MAX($K$4:K482)</f>
        <v>187.59090786290002</v>
      </c>
      <c r="V482" s="239">
        <f>MAX($K$4:L482)</f>
        <v>187.59090786290002</v>
      </c>
      <c r="W482" s="239">
        <f t="shared" si="95"/>
        <v>-0.17196042885625834</v>
      </c>
      <c r="X482" s="239">
        <f t="shared" si="96"/>
        <v>-0.17196042885625834</v>
      </c>
      <c r="Y482" s="239">
        <f t="shared" si="97"/>
        <v>-0.17196042885625834</v>
      </c>
    </row>
    <row r="483" spans="1:25">
      <c r="A483" s="147">
        <v>36102</v>
      </c>
      <c r="B483" s="243">
        <v>-1.2020831991560454E-3</v>
      </c>
      <c r="C483" s="243">
        <v>4.7481770391724076E-3</v>
      </c>
      <c r="D483" s="243">
        <v>3.3204248175693341E-3</v>
      </c>
      <c r="E483" s="243">
        <v>1.7455873226246643E-2</v>
      </c>
      <c r="F483" s="243">
        <v>6.4170456982526325E-4</v>
      </c>
      <c r="H483" s="239">
        <f t="shared" si="90"/>
        <v>156.07024203260485</v>
      </c>
      <c r="I483" s="239"/>
      <c r="J483" s="239">
        <f t="shared" si="91"/>
        <v>129.87775019512981</v>
      </c>
      <c r="K483" s="239">
        <f t="shared" si="86"/>
        <v>156.07024203260485</v>
      </c>
      <c r="L483" s="239" t="b">
        <f t="shared" si="87"/>
        <v>0</v>
      </c>
      <c r="M483" s="239">
        <f t="shared" si="92"/>
        <v>4.7481770391724857E-3</v>
      </c>
      <c r="O483" s="239">
        <f t="shared" si="93"/>
        <v>139.79942540753481</v>
      </c>
      <c r="P483" s="239">
        <f t="shared" si="88"/>
        <v>156.07024203260485</v>
      </c>
      <c r="Q483" s="239">
        <f t="shared" si="89"/>
        <v>0</v>
      </c>
      <c r="R483" s="239">
        <f t="shared" si="94"/>
        <v>4.7481770391724857E-3</v>
      </c>
      <c r="T483" s="239">
        <f>MAX($H$4:H483)</f>
        <v>187.59090786290002</v>
      </c>
      <c r="U483" s="239">
        <f>MAX($K$4:K483)</f>
        <v>187.59090786290002</v>
      </c>
      <c r="V483" s="239">
        <f>MAX($K$4:L483)</f>
        <v>187.59090786290002</v>
      </c>
      <c r="W483" s="239">
        <f t="shared" si="95"/>
        <v>-0.16802875037702739</v>
      </c>
      <c r="X483" s="239">
        <f t="shared" si="96"/>
        <v>-0.16802875037702739</v>
      </c>
      <c r="Y483" s="239">
        <f t="shared" si="97"/>
        <v>-0.16802875037702739</v>
      </c>
    </row>
    <row r="484" spans="1:25">
      <c r="A484" s="147">
        <v>36103</v>
      </c>
      <c r="B484" s="243">
        <v>8.1385123839918805E-3</v>
      </c>
      <c r="C484" s="243">
        <v>6.4857484212323957E-3</v>
      </c>
      <c r="D484" s="243">
        <v>3.2396571698829479E-2</v>
      </c>
      <c r="E484" s="243">
        <v>2.2311649433773839E-2</v>
      </c>
      <c r="F484" s="243">
        <v>1.8369017677845045E-2</v>
      </c>
      <c r="H484" s="239">
        <f t="shared" si="90"/>
        <v>157.08247435846917</v>
      </c>
      <c r="I484" s="239"/>
      <c r="J484" s="239">
        <f t="shared" si="91"/>
        <v>129.87775019512981</v>
      </c>
      <c r="K484" s="239">
        <f t="shared" si="86"/>
        <v>157.08247435846917</v>
      </c>
      <c r="L484" s="239" t="b">
        <f t="shared" si="87"/>
        <v>0</v>
      </c>
      <c r="M484" s="239">
        <f t="shared" si="92"/>
        <v>6.4857484212323506E-3</v>
      </c>
      <c r="O484" s="239">
        <f t="shared" si="93"/>
        <v>139.79942540753481</v>
      </c>
      <c r="P484" s="239">
        <f t="shared" si="88"/>
        <v>157.08247435846917</v>
      </c>
      <c r="Q484" s="239">
        <f t="shared" si="89"/>
        <v>0</v>
      </c>
      <c r="R484" s="239">
        <f t="shared" si="94"/>
        <v>6.4857484212323506E-3</v>
      </c>
      <c r="T484" s="239">
        <f>MAX($H$4:H484)</f>
        <v>187.59090786290002</v>
      </c>
      <c r="U484" s="239">
        <f>MAX($K$4:K484)</f>
        <v>187.59090786290002</v>
      </c>
      <c r="V484" s="239">
        <f>MAX($K$4:L484)</f>
        <v>187.59090786290002</v>
      </c>
      <c r="W484" s="239">
        <f t="shared" si="95"/>
        <v>-0.16263279415827447</v>
      </c>
      <c r="X484" s="239">
        <f t="shared" si="96"/>
        <v>-0.16263279415827447</v>
      </c>
      <c r="Y484" s="239">
        <f t="shared" si="97"/>
        <v>-0.16263279415827447</v>
      </c>
    </row>
    <row r="485" spans="1:25">
      <c r="A485" s="147">
        <v>36104</v>
      </c>
      <c r="B485" s="243">
        <v>1.3435994041882005E-2</v>
      </c>
      <c r="C485" s="243">
        <v>-6.6966177841824015E-3</v>
      </c>
      <c r="D485" s="243">
        <v>-1.0329585129908225E-2</v>
      </c>
      <c r="E485" s="243">
        <v>3.2966447922242459E-3</v>
      </c>
      <c r="F485" s="243">
        <v>-1.0074576438934835E-2</v>
      </c>
      <c r="H485" s="239">
        <f t="shared" si="90"/>
        <v>156.03055306709686</v>
      </c>
      <c r="I485" s="239"/>
      <c r="J485" s="239">
        <f t="shared" si="91"/>
        <v>129.87775019512981</v>
      </c>
      <c r="K485" s="239">
        <f t="shared" si="86"/>
        <v>156.03055306709686</v>
      </c>
      <c r="L485" s="239" t="b">
        <f t="shared" si="87"/>
        <v>0</v>
      </c>
      <c r="M485" s="239">
        <f t="shared" si="92"/>
        <v>-6.696617784182457E-3</v>
      </c>
      <c r="O485" s="239">
        <f t="shared" si="93"/>
        <v>139.79942540753481</v>
      </c>
      <c r="P485" s="239">
        <f t="shared" si="88"/>
        <v>156.03055306709686</v>
      </c>
      <c r="Q485" s="239">
        <f t="shared" si="89"/>
        <v>0</v>
      </c>
      <c r="R485" s="239">
        <f t="shared" si="94"/>
        <v>-6.696617784182457E-3</v>
      </c>
      <c r="T485" s="239">
        <f>MAX($H$4:H485)</f>
        <v>187.59090786290002</v>
      </c>
      <c r="U485" s="239">
        <f>MAX($K$4:K485)</f>
        <v>187.59090786290002</v>
      </c>
      <c r="V485" s="239">
        <f>MAX($K$4:L485)</f>
        <v>187.59090786290002</v>
      </c>
      <c r="W485" s="239">
        <f t="shared" si="95"/>
        <v>-0.16824032228080535</v>
      </c>
      <c r="X485" s="239">
        <f t="shared" si="96"/>
        <v>-0.16824032228080535</v>
      </c>
      <c r="Y485" s="239">
        <f t="shared" si="97"/>
        <v>-0.16824032228080535</v>
      </c>
    </row>
    <row r="486" spans="1:25">
      <c r="A486" s="147">
        <v>36105</v>
      </c>
      <c r="B486" s="243">
        <v>6.434616985746322E-3</v>
      </c>
      <c r="C486" s="243">
        <v>2.3791316169596843E-3</v>
      </c>
      <c r="D486" s="243">
        <v>-1.7795334449761446E-2</v>
      </c>
      <c r="E486" s="243">
        <v>1.1253908286987135E-2</v>
      </c>
      <c r="F486" s="243">
        <v>5.4995256658005864E-3</v>
      </c>
      <c r="H486" s="239">
        <f t="shared" si="90"/>
        <v>156.40177028911049</v>
      </c>
      <c r="I486" s="239"/>
      <c r="J486" s="239">
        <f t="shared" si="91"/>
        <v>129.87775019512981</v>
      </c>
      <c r="K486" s="239">
        <f t="shared" si="86"/>
        <v>156.40177028911049</v>
      </c>
      <c r="L486" s="239" t="b">
        <f t="shared" si="87"/>
        <v>0</v>
      </c>
      <c r="M486" s="239">
        <f t="shared" si="92"/>
        <v>2.3791316169596249E-3</v>
      </c>
      <c r="O486" s="239">
        <f t="shared" si="93"/>
        <v>139.79942540753481</v>
      </c>
      <c r="P486" s="239">
        <f t="shared" si="88"/>
        <v>156.40177028911049</v>
      </c>
      <c r="Q486" s="239">
        <f t="shared" si="89"/>
        <v>0</v>
      </c>
      <c r="R486" s="239">
        <f t="shared" si="94"/>
        <v>2.3791316169596249E-3</v>
      </c>
      <c r="T486" s="239">
        <f>MAX($H$4:H486)</f>
        <v>187.59090786290002</v>
      </c>
      <c r="U486" s="239">
        <f>MAX($K$4:K486)</f>
        <v>187.59090786290002</v>
      </c>
      <c r="V486" s="239">
        <f>MAX($K$4:L486)</f>
        <v>187.59090786290002</v>
      </c>
      <c r="W486" s="239">
        <f t="shared" si="95"/>
        <v>-0.16626145653383148</v>
      </c>
      <c r="X486" s="239">
        <f t="shared" si="96"/>
        <v>-0.16626145653383148</v>
      </c>
      <c r="Y486" s="239">
        <f t="shared" si="97"/>
        <v>-0.16626145653383148</v>
      </c>
    </row>
    <row r="487" spans="1:25">
      <c r="A487" s="147">
        <v>36108</v>
      </c>
      <c r="B487" s="243">
        <v>-9.4327952532349268E-3</v>
      </c>
      <c r="C487" s="243">
        <v>1.5181575088415444E-2</v>
      </c>
      <c r="D487" s="243">
        <v>-8.4242489027891443E-3</v>
      </c>
      <c r="E487" s="243">
        <v>8.2971577851100875E-3</v>
      </c>
      <c r="F487" s="243">
        <v>3.8872394518671971E-3</v>
      </c>
      <c r="H487" s="239">
        <f t="shared" si="90"/>
        <v>158.77619550871572</v>
      </c>
      <c r="I487" s="239"/>
      <c r="J487" s="239">
        <f t="shared" si="91"/>
        <v>129.87775019512981</v>
      </c>
      <c r="K487" s="239">
        <f t="shared" si="86"/>
        <v>158.77619550871572</v>
      </c>
      <c r="L487" s="239" t="b">
        <f t="shared" si="87"/>
        <v>0</v>
      </c>
      <c r="M487" s="239">
        <f t="shared" si="92"/>
        <v>1.5181575088415406E-2</v>
      </c>
      <c r="O487" s="239">
        <f t="shared" si="93"/>
        <v>139.79942540753481</v>
      </c>
      <c r="P487" s="239">
        <f t="shared" si="88"/>
        <v>158.77619550871572</v>
      </c>
      <c r="Q487" s="239">
        <f t="shared" si="89"/>
        <v>0</v>
      </c>
      <c r="R487" s="239">
        <f t="shared" si="94"/>
        <v>1.5181575088415406E-2</v>
      </c>
      <c r="T487" s="239">
        <f>MAX($H$4:H487)</f>
        <v>187.59090786290002</v>
      </c>
      <c r="U487" s="239">
        <f>MAX($K$4:K487)</f>
        <v>187.59090786290002</v>
      </c>
      <c r="V487" s="239">
        <f>MAX($K$4:L487)</f>
        <v>187.59090786290002</v>
      </c>
      <c r="W487" s="239">
        <f t="shared" si="95"/>
        <v>-0.15360399223209376</v>
      </c>
      <c r="X487" s="239">
        <f t="shared" si="96"/>
        <v>-0.15360399223209376</v>
      </c>
      <c r="Y487" s="239">
        <f t="shared" si="97"/>
        <v>-0.15360399223209376</v>
      </c>
    </row>
    <row r="488" spans="1:25">
      <c r="A488" s="147">
        <v>36109</v>
      </c>
      <c r="B488" s="243">
        <v>-1.4426372814418942E-3</v>
      </c>
      <c r="C488" s="243">
        <v>-1.9800275482093621E-3</v>
      </c>
      <c r="D488" s="243">
        <v>-1.9403468411010039E-2</v>
      </c>
      <c r="E488" s="243">
        <v>-2.3191041756218111E-2</v>
      </c>
      <c r="F488" s="243">
        <v>-1.0870816081653523E-2</v>
      </c>
      <c r="H488" s="239">
        <f t="shared" si="90"/>
        <v>158.46181426760859</v>
      </c>
      <c r="I488" s="239"/>
      <c r="J488" s="239">
        <f t="shared" si="91"/>
        <v>129.87775019512981</v>
      </c>
      <c r="K488" s="239">
        <f t="shared" si="86"/>
        <v>158.46181426760859</v>
      </c>
      <c r="L488" s="239" t="b">
        <f t="shared" si="87"/>
        <v>0</v>
      </c>
      <c r="M488" s="239">
        <f t="shared" si="92"/>
        <v>-1.9800275482093326E-3</v>
      </c>
      <c r="O488" s="239">
        <f t="shared" si="93"/>
        <v>139.79942540753481</v>
      </c>
      <c r="P488" s="239">
        <f t="shared" si="88"/>
        <v>158.46181426760859</v>
      </c>
      <c r="Q488" s="239">
        <f t="shared" si="89"/>
        <v>0</v>
      </c>
      <c r="R488" s="239">
        <f t="shared" si="94"/>
        <v>-1.9800275482093326E-3</v>
      </c>
      <c r="T488" s="239">
        <f>MAX($H$4:H488)</f>
        <v>187.59090786290002</v>
      </c>
      <c r="U488" s="239">
        <f>MAX($K$4:K488)</f>
        <v>187.59090786290002</v>
      </c>
      <c r="V488" s="239">
        <f>MAX($K$4:L488)</f>
        <v>187.59090786290002</v>
      </c>
      <c r="W488" s="239">
        <f t="shared" si="95"/>
        <v>-0.15527987964416859</v>
      </c>
      <c r="X488" s="239">
        <f t="shared" si="96"/>
        <v>-0.15527987964416859</v>
      </c>
      <c r="Y488" s="239">
        <f t="shared" si="97"/>
        <v>-0.15527987964416859</v>
      </c>
    </row>
    <row r="489" spans="1:25">
      <c r="A489" s="147">
        <v>36110</v>
      </c>
      <c r="B489" s="243">
        <v>-6.6543168382354745E-3</v>
      </c>
      <c r="C489" s="243">
        <v>-3.4317089910775866E-3</v>
      </c>
      <c r="D489" s="243">
        <v>2.0982805608952493E-2</v>
      </c>
      <c r="E489" s="243">
        <v>-7.5552518290926685E-3</v>
      </c>
      <c r="F489" s="243">
        <v>3.5929952600903814E-3</v>
      </c>
      <c r="H489" s="239">
        <f t="shared" si="90"/>
        <v>157.91801943484396</v>
      </c>
      <c r="I489" s="239"/>
      <c r="J489" s="239">
        <f t="shared" si="91"/>
        <v>129.87775019512981</v>
      </c>
      <c r="K489" s="239">
        <f t="shared" si="86"/>
        <v>157.91801943484396</v>
      </c>
      <c r="L489" s="239" t="b">
        <f t="shared" si="87"/>
        <v>0</v>
      </c>
      <c r="M489" s="239">
        <f t="shared" si="92"/>
        <v>-3.4317089910776716E-3</v>
      </c>
      <c r="O489" s="239">
        <f t="shared" si="93"/>
        <v>139.79942540753481</v>
      </c>
      <c r="P489" s="239">
        <f t="shared" si="88"/>
        <v>157.91801943484396</v>
      </c>
      <c r="Q489" s="239">
        <f t="shared" si="89"/>
        <v>0</v>
      </c>
      <c r="R489" s="239">
        <f t="shared" si="94"/>
        <v>-3.4317089910776716E-3</v>
      </c>
      <c r="T489" s="239">
        <f>MAX($H$4:H489)</f>
        <v>187.59090786290002</v>
      </c>
      <c r="U489" s="239">
        <f>MAX($K$4:K489)</f>
        <v>187.59090786290002</v>
      </c>
      <c r="V489" s="239">
        <f>MAX($K$4:L489)</f>
        <v>187.59090786290002</v>
      </c>
      <c r="W489" s="239">
        <f t="shared" si="95"/>
        <v>-0.15817871327613792</v>
      </c>
      <c r="X489" s="239">
        <f t="shared" si="96"/>
        <v>-0.15817871327613792</v>
      </c>
      <c r="Y489" s="239">
        <f t="shared" si="97"/>
        <v>-0.15817871327613792</v>
      </c>
    </row>
    <row r="490" spans="1:25">
      <c r="A490" s="147">
        <v>36111</v>
      </c>
      <c r="B490" s="243">
        <v>-2.5039977408065628E-3</v>
      </c>
      <c r="C490" s="243">
        <v>8.7408048463868404E-3</v>
      </c>
      <c r="D490" s="243">
        <v>-1.7369028099972095E-2</v>
      </c>
      <c r="E490" s="243">
        <v>-8.0934795830942541E-3</v>
      </c>
      <c r="F490" s="243">
        <v>-2.6995705922793212E-3</v>
      </c>
      <c r="H490" s="239">
        <f t="shared" si="90"/>
        <v>159.29835002445185</v>
      </c>
      <c r="I490" s="239"/>
      <c r="J490" s="239">
        <f t="shared" si="91"/>
        <v>129.87775019512981</v>
      </c>
      <c r="K490" s="239">
        <f t="shared" si="86"/>
        <v>159.29835002445185</v>
      </c>
      <c r="L490" s="239" t="b">
        <f t="shared" si="87"/>
        <v>0</v>
      </c>
      <c r="M490" s="239">
        <f t="shared" si="92"/>
        <v>8.7408048463868317E-3</v>
      </c>
      <c r="O490" s="239">
        <f t="shared" si="93"/>
        <v>139.79942540753481</v>
      </c>
      <c r="P490" s="239">
        <f t="shared" si="88"/>
        <v>159.29835002445185</v>
      </c>
      <c r="Q490" s="239">
        <f t="shared" si="89"/>
        <v>0</v>
      </c>
      <c r="R490" s="239">
        <f t="shared" si="94"/>
        <v>8.7408048463868317E-3</v>
      </c>
      <c r="T490" s="239">
        <f>MAX($H$4:H490)</f>
        <v>187.59090786290002</v>
      </c>
      <c r="U490" s="239">
        <f>MAX($K$4:K490)</f>
        <v>187.59090786290002</v>
      </c>
      <c r="V490" s="239">
        <f>MAX($K$4:L490)</f>
        <v>187.59090786290002</v>
      </c>
      <c r="W490" s="239">
        <f t="shared" si="95"/>
        <v>-0.15082051769335039</v>
      </c>
      <c r="X490" s="239">
        <f t="shared" si="96"/>
        <v>-0.15082051769335039</v>
      </c>
      <c r="Y490" s="239">
        <f t="shared" si="97"/>
        <v>-0.15082051769335039</v>
      </c>
    </row>
    <row r="491" spans="1:25">
      <c r="A491" s="147">
        <v>36112</v>
      </c>
      <c r="B491" s="243">
        <v>6.7433191311825347E-3</v>
      </c>
      <c r="C491" s="243">
        <v>-1.9865261703230219E-3</v>
      </c>
      <c r="D491" s="243">
        <v>1.6589931799530611E-2</v>
      </c>
      <c r="E491" s="243">
        <v>4.1125225068734395E-3</v>
      </c>
      <c r="F491" s="243">
        <v>5.3133014107387133E-4</v>
      </c>
      <c r="H491" s="239">
        <f t="shared" si="90"/>
        <v>158.98189968323899</v>
      </c>
      <c r="I491" s="239"/>
      <c r="J491" s="239">
        <f t="shared" si="91"/>
        <v>129.87775019512981</v>
      </c>
      <c r="K491" s="239">
        <f t="shared" si="86"/>
        <v>158.98189968323899</v>
      </c>
      <c r="L491" s="239" t="b">
        <f t="shared" si="87"/>
        <v>0</v>
      </c>
      <c r="M491" s="239">
        <f t="shared" si="92"/>
        <v>-1.9865261703230605E-3</v>
      </c>
      <c r="O491" s="239">
        <f t="shared" si="93"/>
        <v>139.79942540753481</v>
      </c>
      <c r="P491" s="239">
        <f t="shared" si="88"/>
        <v>158.98189968323899</v>
      </c>
      <c r="Q491" s="239">
        <f t="shared" si="89"/>
        <v>0</v>
      </c>
      <c r="R491" s="239">
        <f t="shared" si="94"/>
        <v>-1.9865261703230605E-3</v>
      </c>
      <c r="T491" s="239">
        <f>MAX($H$4:H491)</f>
        <v>187.59090786290002</v>
      </c>
      <c r="U491" s="239">
        <f>MAX($K$4:K491)</f>
        <v>187.59090786290002</v>
      </c>
      <c r="V491" s="239">
        <f>MAX($K$4:L491)</f>
        <v>187.59090786290002</v>
      </c>
      <c r="W491" s="239">
        <f t="shared" si="95"/>
        <v>-0.15250743495825395</v>
      </c>
      <c r="X491" s="239">
        <f t="shared" si="96"/>
        <v>-0.15250743495825395</v>
      </c>
      <c r="Y491" s="239">
        <f t="shared" si="97"/>
        <v>-0.15250743495825395</v>
      </c>
    </row>
    <row r="492" spans="1:25">
      <c r="A492" s="147">
        <v>36115</v>
      </c>
      <c r="B492" s="243">
        <v>8.5617235931902957E-3</v>
      </c>
      <c r="C492" s="243">
        <v>-1.3462849352419926E-2</v>
      </c>
      <c r="D492" s="243">
        <v>1.2663664171085998E-2</v>
      </c>
      <c r="E492" s="243">
        <v>8.3833448828776191E-3</v>
      </c>
      <c r="F492" s="243">
        <v>1.4772931286453073E-3</v>
      </c>
      <c r="H492" s="239">
        <f t="shared" si="90"/>
        <v>156.84155031804201</v>
      </c>
      <c r="I492" s="239"/>
      <c r="J492" s="239">
        <f t="shared" si="91"/>
        <v>129.87775019512981</v>
      </c>
      <c r="K492" s="239">
        <f t="shared" si="86"/>
        <v>156.84155031804201</v>
      </c>
      <c r="L492" s="239" t="b">
        <f t="shared" si="87"/>
        <v>0</v>
      </c>
      <c r="M492" s="239">
        <f t="shared" si="92"/>
        <v>-1.3462849352419919E-2</v>
      </c>
      <c r="O492" s="239">
        <f t="shared" si="93"/>
        <v>139.79942540753481</v>
      </c>
      <c r="P492" s="239">
        <f t="shared" si="88"/>
        <v>156.84155031804201</v>
      </c>
      <c r="Q492" s="239">
        <f t="shared" si="89"/>
        <v>0</v>
      </c>
      <c r="R492" s="239">
        <f t="shared" si="94"/>
        <v>-1.3462849352419919E-2</v>
      </c>
      <c r="T492" s="239">
        <f>MAX($H$4:H492)</f>
        <v>187.59090786290002</v>
      </c>
      <c r="U492" s="239">
        <f>MAX($K$4:K492)</f>
        <v>187.59090786290002</v>
      </c>
      <c r="V492" s="239">
        <f>MAX($K$4:L492)</f>
        <v>187.59090786290002</v>
      </c>
      <c r="W492" s="239">
        <f t="shared" si="95"/>
        <v>-0.16391709968870691</v>
      </c>
      <c r="X492" s="239">
        <f t="shared" si="96"/>
        <v>-0.16391709968870691</v>
      </c>
      <c r="Y492" s="239">
        <f t="shared" si="97"/>
        <v>-0.16391709968870691</v>
      </c>
    </row>
    <row r="493" spans="1:25">
      <c r="A493" s="147">
        <v>36116</v>
      </c>
      <c r="B493" s="243">
        <v>3.9475688957812949E-3</v>
      </c>
      <c r="C493" s="243">
        <v>1.536098310291889E-3</v>
      </c>
      <c r="D493" s="243">
        <v>-3.2441952445945166E-3</v>
      </c>
      <c r="E493" s="243">
        <v>1.1228712253666284E-2</v>
      </c>
      <c r="F493" s="243">
        <v>-3.4861535773139662E-3</v>
      </c>
      <c r="H493" s="239">
        <f t="shared" si="90"/>
        <v>157.08247435846911</v>
      </c>
      <c r="I493" s="239"/>
      <c r="J493" s="239">
        <f t="shared" si="91"/>
        <v>129.87775019512981</v>
      </c>
      <c r="K493" s="239">
        <f t="shared" si="86"/>
        <v>157.08247435846911</v>
      </c>
      <c r="L493" s="239" t="b">
        <f t="shared" si="87"/>
        <v>0</v>
      </c>
      <c r="M493" s="239">
        <f t="shared" si="92"/>
        <v>1.5360983102918795E-3</v>
      </c>
      <c r="O493" s="239">
        <f t="shared" si="93"/>
        <v>139.79942540753481</v>
      </c>
      <c r="P493" s="239">
        <f t="shared" si="88"/>
        <v>157.08247435846911</v>
      </c>
      <c r="Q493" s="239">
        <f t="shared" si="89"/>
        <v>0</v>
      </c>
      <c r="R493" s="239">
        <f t="shared" si="94"/>
        <v>1.5360983102918795E-3</v>
      </c>
      <c r="T493" s="239">
        <f>MAX($H$4:H493)</f>
        <v>187.59090786290002</v>
      </c>
      <c r="U493" s="239">
        <f>MAX($K$4:K493)</f>
        <v>187.59090786290002</v>
      </c>
      <c r="V493" s="239">
        <f>MAX($K$4:L493)</f>
        <v>187.59090786290002</v>
      </c>
      <c r="W493" s="239">
        <f t="shared" si="95"/>
        <v>-0.16263279415827478</v>
      </c>
      <c r="X493" s="239">
        <f t="shared" si="96"/>
        <v>-0.16263279415827478</v>
      </c>
      <c r="Y493" s="239">
        <f t="shared" si="97"/>
        <v>-0.16263279415827478</v>
      </c>
    </row>
    <row r="494" spans="1:25">
      <c r="A494" s="147">
        <v>36117</v>
      </c>
      <c r="B494" s="243">
        <v>5.1568884981396668E-3</v>
      </c>
      <c r="C494" s="243">
        <v>-7.6745970836544775E-4</v>
      </c>
      <c r="D494" s="243">
        <v>2.9885666906568353E-3</v>
      </c>
      <c r="E494" s="243">
        <v>8.238873808758429E-3</v>
      </c>
      <c r="F494" s="243">
        <v>-3.5812217449348038E-3</v>
      </c>
      <c r="H494" s="239">
        <f t="shared" si="90"/>
        <v>156.96191988850865</v>
      </c>
      <c r="I494" s="239"/>
      <c r="J494" s="239">
        <f t="shared" si="91"/>
        <v>129.87775019512981</v>
      </c>
      <c r="K494" s="239">
        <f t="shared" si="86"/>
        <v>156.96191988850865</v>
      </c>
      <c r="L494" s="239" t="b">
        <f t="shared" si="87"/>
        <v>0</v>
      </c>
      <c r="M494" s="239">
        <f t="shared" si="92"/>
        <v>-7.674597083654072E-4</v>
      </c>
      <c r="O494" s="239">
        <f t="shared" si="93"/>
        <v>139.79942540753481</v>
      </c>
      <c r="P494" s="239">
        <f t="shared" si="88"/>
        <v>156.96191988850865</v>
      </c>
      <c r="Q494" s="239">
        <f t="shared" si="89"/>
        <v>0</v>
      </c>
      <c r="R494" s="239">
        <f t="shared" si="94"/>
        <v>-7.674597083654072E-4</v>
      </c>
      <c r="T494" s="239">
        <f>MAX($H$4:H494)</f>
        <v>187.59090786290002</v>
      </c>
      <c r="U494" s="239">
        <f>MAX($K$4:K494)</f>
        <v>187.59090786290002</v>
      </c>
      <c r="V494" s="239">
        <f>MAX($K$4:L494)</f>
        <v>187.59090786290002</v>
      </c>
      <c r="W494" s="239">
        <f t="shared" si="95"/>
        <v>-0.16327543974986483</v>
      </c>
      <c r="X494" s="239">
        <f t="shared" si="96"/>
        <v>-0.16327543974986483</v>
      </c>
      <c r="Y494" s="239">
        <f t="shared" si="97"/>
        <v>-0.16327543974986483</v>
      </c>
    </row>
    <row r="495" spans="1:25">
      <c r="A495" s="147">
        <v>36118</v>
      </c>
      <c r="B495" s="243">
        <v>6.9747349241449097E-3</v>
      </c>
      <c r="C495" s="243">
        <v>7.1281346616283159E-3</v>
      </c>
      <c r="D495" s="243">
        <v>1.844271985217083E-2</v>
      </c>
      <c r="E495" s="243">
        <v>1.4714660841000482E-2</v>
      </c>
      <c r="F495" s="243">
        <v>8.5339545224867308E-3</v>
      </c>
      <c r="H495" s="239">
        <f t="shared" si="90"/>
        <v>158.08076559022166</v>
      </c>
      <c r="I495" s="239"/>
      <c r="J495" s="239">
        <f t="shared" si="91"/>
        <v>129.87775019512981</v>
      </c>
      <c r="K495" s="239">
        <f t="shared" si="86"/>
        <v>158.08076559022166</v>
      </c>
      <c r="L495" s="239" t="b">
        <f t="shared" si="87"/>
        <v>0</v>
      </c>
      <c r="M495" s="239">
        <f t="shared" si="92"/>
        <v>7.1281346616283662E-3</v>
      </c>
      <c r="O495" s="239">
        <f t="shared" si="93"/>
        <v>139.79942540753481</v>
      </c>
      <c r="P495" s="239">
        <f t="shared" si="88"/>
        <v>158.08076559022166</v>
      </c>
      <c r="Q495" s="239">
        <f t="shared" si="89"/>
        <v>0</v>
      </c>
      <c r="R495" s="239">
        <f t="shared" si="94"/>
        <v>7.1281346616283662E-3</v>
      </c>
      <c r="T495" s="239">
        <f>MAX($H$4:H495)</f>
        <v>187.59090786290002</v>
      </c>
      <c r="U495" s="239">
        <f>MAX($K$4:K495)</f>
        <v>187.59090786290002</v>
      </c>
      <c r="V495" s="239">
        <f>MAX($K$4:L495)</f>
        <v>187.59090786290002</v>
      </c>
      <c r="W495" s="239">
        <f t="shared" si="95"/>
        <v>-0.15731115440971011</v>
      </c>
      <c r="X495" s="239">
        <f t="shared" si="96"/>
        <v>-0.15731115440971011</v>
      </c>
      <c r="Y495" s="239">
        <f t="shared" si="97"/>
        <v>-0.15731115440971011</v>
      </c>
    </row>
    <row r="496" spans="1:25">
      <c r="A496" s="147">
        <v>36119</v>
      </c>
      <c r="B496" s="243">
        <v>8.9010953070467469E-3</v>
      </c>
      <c r="C496" s="243">
        <v>5.4399447370694354E-3</v>
      </c>
      <c r="D496" s="243">
        <v>1.9306310977856622E-2</v>
      </c>
      <c r="E496" s="243">
        <v>2.1838048903914054E-2</v>
      </c>
      <c r="F496" s="243">
        <v>1.0849963589624423E-2</v>
      </c>
      <c r="H496" s="239">
        <f t="shared" si="90"/>
        <v>158.94071621902609</v>
      </c>
      <c r="I496" s="239"/>
      <c r="J496" s="239">
        <f t="shared" si="91"/>
        <v>129.87775019512981</v>
      </c>
      <c r="K496" s="239">
        <f t="shared" si="86"/>
        <v>158.94071621902609</v>
      </c>
      <c r="L496" s="239" t="b">
        <f t="shared" si="87"/>
        <v>0</v>
      </c>
      <c r="M496" s="239">
        <f t="shared" si="92"/>
        <v>5.4399447370693929E-3</v>
      </c>
      <c r="O496" s="239">
        <f t="shared" si="93"/>
        <v>139.79942540753481</v>
      </c>
      <c r="P496" s="239">
        <f t="shared" si="88"/>
        <v>158.94071621902609</v>
      </c>
      <c r="Q496" s="239">
        <f t="shared" si="89"/>
        <v>0</v>
      </c>
      <c r="R496" s="239">
        <f t="shared" si="94"/>
        <v>5.4399447370693929E-3</v>
      </c>
      <c r="T496" s="239">
        <f>MAX($H$4:H496)</f>
        <v>187.59090786290002</v>
      </c>
      <c r="U496" s="239">
        <f>MAX($K$4:K496)</f>
        <v>187.59090786290002</v>
      </c>
      <c r="V496" s="239">
        <f>MAX($K$4:L496)</f>
        <v>187.59090786290002</v>
      </c>
      <c r="W496" s="239">
        <f t="shared" si="95"/>
        <v>-0.15272697365915411</v>
      </c>
      <c r="X496" s="239">
        <f t="shared" si="96"/>
        <v>-0.15272697365915411</v>
      </c>
      <c r="Y496" s="239">
        <f t="shared" si="97"/>
        <v>-0.15272697365915411</v>
      </c>
    </row>
    <row r="497" spans="1:25">
      <c r="A497" s="147">
        <v>36122</v>
      </c>
      <c r="B497" s="243">
        <v>2.0552163898633902E-2</v>
      </c>
      <c r="C497" s="243">
        <v>9.0616014637971976E-3</v>
      </c>
      <c r="D497" s="243">
        <v>8.680295908388258E-3</v>
      </c>
      <c r="E497" s="243">
        <v>1.999931551241052E-2</v>
      </c>
      <c r="F497" s="243">
        <v>1.1902331928790755E-2</v>
      </c>
      <c r="H497" s="239">
        <f t="shared" si="90"/>
        <v>160.38097364577339</v>
      </c>
      <c r="I497" s="239"/>
      <c r="J497" s="239">
        <f t="shared" si="91"/>
        <v>129.87775019512981</v>
      </c>
      <c r="K497" s="239">
        <f t="shared" si="86"/>
        <v>160.38097364577339</v>
      </c>
      <c r="L497" s="239" t="b">
        <f t="shared" si="87"/>
        <v>0</v>
      </c>
      <c r="M497" s="239">
        <f t="shared" si="92"/>
        <v>9.0616014637972392E-3</v>
      </c>
      <c r="O497" s="239">
        <f t="shared" si="93"/>
        <v>139.79942540753481</v>
      </c>
      <c r="P497" s="239">
        <f t="shared" si="88"/>
        <v>160.38097364577339</v>
      </c>
      <c r="Q497" s="239">
        <f t="shared" si="89"/>
        <v>0</v>
      </c>
      <c r="R497" s="239">
        <f t="shared" si="94"/>
        <v>9.0616014637972392E-3</v>
      </c>
      <c r="T497" s="239">
        <f>MAX($H$4:H497)</f>
        <v>187.59090786290002</v>
      </c>
      <c r="U497" s="239">
        <f>MAX($K$4:K497)</f>
        <v>187.59090786290002</v>
      </c>
      <c r="V497" s="239">
        <f>MAX($K$4:L497)</f>
        <v>187.59090786290002</v>
      </c>
      <c r="W497" s="239">
        <f t="shared" si="95"/>
        <v>-0.145049323163428</v>
      </c>
      <c r="X497" s="239">
        <f t="shared" si="96"/>
        <v>-0.145049323163428</v>
      </c>
      <c r="Y497" s="239">
        <f t="shared" si="97"/>
        <v>-0.145049323163428</v>
      </c>
    </row>
    <row r="498" spans="1:25">
      <c r="A498" s="147">
        <v>36123</v>
      </c>
      <c r="B498" s="243">
        <v>-4.1933261553820378E-3</v>
      </c>
      <c r="C498" s="243">
        <v>8.7138375740591911E-5</v>
      </c>
      <c r="D498" s="243">
        <v>2.4408813994001521E-2</v>
      </c>
      <c r="E498" s="243">
        <v>-2.8757010887588974E-3</v>
      </c>
      <c r="F498" s="243">
        <v>-8.5667338929906744E-4</v>
      </c>
      <c r="H498" s="239">
        <f t="shared" si="90"/>
        <v>160.3949489833166</v>
      </c>
      <c r="I498" s="239"/>
      <c r="J498" s="239">
        <f t="shared" si="91"/>
        <v>129.87775019512981</v>
      </c>
      <c r="K498" s="239">
        <f t="shared" si="86"/>
        <v>160.3949489833166</v>
      </c>
      <c r="L498" s="239" t="b">
        <f t="shared" si="87"/>
        <v>0</v>
      </c>
      <c r="M498" s="239">
        <f t="shared" si="92"/>
        <v>8.7138375740675612E-5</v>
      </c>
      <c r="O498" s="239">
        <f t="shared" si="93"/>
        <v>139.79942540753481</v>
      </c>
      <c r="P498" s="239">
        <f t="shared" si="88"/>
        <v>160.3949489833166</v>
      </c>
      <c r="Q498" s="239">
        <f t="shared" si="89"/>
        <v>0</v>
      </c>
      <c r="R498" s="239">
        <f t="shared" si="94"/>
        <v>8.7138375740675612E-5</v>
      </c>
      <c r="T498" s="239">
        <f>MAX($H$4:H498)</f>
        <v>187.59090786290002</v>
      </c>
      <c r="U498" s="239">
        <f>MAX($K$4:K498)</f>
        <v>187.59090786290002</v>
      </c>
      <c r="V498" s="239">
        <f>MAX($K$4:L498)</f>
        <v>187.59090786290002</v>
      </c>
      <c r="W498" s="239">
        <f t="shared" si="95"/>
        <v>-0.14497482415011007</v>
      </c>
      <c r="X498" s="239">
        <f t="shared" si="96"/>
        <v>-0.14497482415011007</v>
      </c>
      <c r="Y498" s="239">
        <f t="shared" si="97"/>
        <v>-0.14497482415011007</v>
      </c>
    </row>
    <row r="499" spans="1:25">
      <c r="A499" s="147">
        <v>36124</v>
      </c>
      <c r="B499" s="243">
        <v>3.4781528009362184E-3</v>
      </c>
      <c r="C499" s="243">
        <v>8.714596949888076E-5</v>
      </c>
      <c r="D499" s="243">
        <v>-1.3691887164783867E-2</v>
      </c>
      <c r="E499" s="243">
        <v>-1.2048728225292349E-3</v>
      </c>
      <c r="F499" s="243">
        <v>1.2481114703239982E-3</v>
      </c>
      <c r="H499" s="239">
        <f t="shared" si="90"/>
        <v>160.40892675664847</v>
      </c>
      <c r="I499" s="239"/>
      <c r="J499" s="239">
        <f t="shared" si="91"/>
        <v>129.87775019512981</v>
      </c>
      <c r="K499" s="239">
        <f t="shared" si="86"/>
        <v>160.40892675664847</v>
      </c>
      <c r="L499" s="239" t="b">
        <f t="shared" si="87"/>
        <v>0</v>
      </c>
      <c r="M499" s="239">
        <f t="shared" si="92"/>
        <v>8.7145969498875366E-5</v>
      </c>
      <c r="O499" s="239">
        <f t="shared" si="93"/>
        <v>139.79942540753481</v>
      </c>
      <c r="P499" s="239">
        <f t="shared" si="88"/>
        <v>160.40892675664847</v>
      </c>
      <c r="Q499" s="239">
        <f t="shared" si="89"/>
        <v>0</v>
      </c>
      <c r="R499" s="239">
        <f t="shared" si="94"/>
        <v>8.7145969498875366E-5</v>
      </c>
      <c r="T499" s="239">
        <f>MAX($H$4:H499)</f>
        <v>187.59090786290002</v>
      </c>
      <c r="U499" s="239">
        <f>MAX($K$4:K499)</f>
        <v>187.59090786290002</v>
      </c>
      <c r="V499" s="239">
        <f>MAX($K$4:L499)</f>
        <v>187.59090786290002</v>
      </c>
      <c r="W499" s="239">
        <f t="shared" si="95"/>
        <v>-0.14490031215221466</v>
      </c>
      <c r="X499" s="239">
        <f t="shared" si="96"/>
        <v>-0.14490031215221466</v>
      </c>
      <c r="Y499" s="239">
        <f t="shared" si="97"/>
        <v>-0.14490031215221466</v>
      </c>
    </row>
    <row r="500" spans="1:25">
      <c r="A500" s="147">
        <v>36125</v>
      </c>
      <c r="B500" s="243">
        <v>0</v>
      </c>
      <c r="C500" s="243">
        <v>-5.2260256075253864E-4</v>
      </c>
      <c r="D500" s="243">
        <v>3.2174899829890968E-3</v>
      </c>
      <c r="E500" s="243">
        <v>2.063200162070622E-3</v>
      </c>
      <c r="F500" s="243">
        <v>8.5964272884162529E-3</v>
      </c>
      <c r="H500" s="239">
        <f t="shared" si="90"/>
        <v>160.32509664075789</v>
      </c>
      <c r="I500" s="239"/>
      <c r="J500" s="239">
        <f t="shared" si="91"/>
        <v>129.87775019512981</v>
      </c>
      <c r="K500" s="239">
        <f t="shared" si="86"/>
        <v>160.32509664075789</v>
      </c>
      <c r="L500" s="239" t="b">
        <f t="shared" si="87"/>
        <v>0</v>
      </c>
      <c r="M500" s="239">
        <f t="shared" si="92"/>
        <v>-5.2260256075245743E-4</v>
      </c>
      <c r="O500" s="239">
        <f t="shared" si="93"/>
        <v>139.79942540753481</v>
      </c>
      <c r="P500" s="239">
        <f t="shared" si="88"/>
        <v>160.32509664075789</v>
      </c>
      <c r="Q500" s="239">
        <f t="shared" si="89"/>
        <v>0</v>
      </c>
      <c r="R500" s="239">
        <f t="shared" si="94"/>
        <v>-5.2260256075245743E-4</v>
      </c>
      <c r="T500" s="239">
        <f>MAX($H$4:H500)</f>
        <v>187.59090786290002</v>
      </c>
      <c r="U500" s="239">
        <f>MAX($K$4:K500)</f>
        <v>187.59090786290002</v>
      </c>
      <c r="V500" s="239">
        <f>MAX($K$4:L500)</f>
        <v>187.59090786290002</v>
      </c>
      <c r="W500" s="239">
        <f t="shared" si="95"/>
        <v>-0.14534718943878255</v>
      </c>
      <c r="X500" s="239">
        <f t="shared" si="96"/>
        <v>-0.14534718943878255</v>
      </c>
      <c r="Y500" s="239">
        <f t="shared" si="97"/>
        <v>-0.14534718943878255</v>
      </c>
    </row>
    <row r="501" spans="1:25">
      <c r="A501" s="147">
        <v>36126</v>
      </c>
      <c r="B501" s="243">
        <v>4.5295400568299282E-3</v>
      </c>
      <c r="C501" s="243">
        <v>2.707423580786017E-3</v>
      </c>
      <c r="D501" s="243">
        <v>-6.1396283732634283E-3</v>
      </c>
      <c r="E501" s="243">
        <v>2.125243927071585E-3</v>
      </c>
      <c r="F501" s="243">
        <v>2.5319338136713387E-3</v>
      </c>
      <c r="H501" s="239">
        <f t="shared" si="90"/>
        <v>160.75916458799489</v>
      </c>
      <c r="I501" s="239"/>
      <c r="J501" s="239">
        <f t="shared" si="91"/>
        <v>129.87775019512981</v>
      </c>
      <c r="K501" s="239">
        <f t="shared" si="86"/>
        <v>160.75916458799489</v>
      </c>
      <c r="L501" s="239" t="b">
        <f t="shared" si="87"/>
        <v>0</v>
      </c>
      <c r="M501" s="239">
        <f t="shared" si="92"/>
        <v>2.7074235807860924E-3</v>
      </c>
      <c r="O501" s="239">
        <f t="shared" si="93"/>
        <v>139.79942540753481</v>
      </c>
      <c r="P501" s="239">
        <f t="shared" si="88"/>
        <v>160.75916458799489</v>
      </c>
      <c r="Q501" s="239">
        <f t="shared" si="89"/>
        <v>0</v>
      </c>
      <c r="R501" s="239">
        <f t="shared" si="94"/>
        <v>2.7074235807860924E-3</v>
      </c>
      <c r="T501" s="239">
        <f>MAX($H$4:H501)</f>
        <v>187.59090786290002</v>
      </c>
      <c r="U501" s="239">
        <f>MAX($K$4:K501)</f>
        <v>187.59090786290002</v>
      </c>
      <c r="V501" s="239">
        <f>MAX($K$4:L501)</f>
        <v>187.59090786290002</v>
      </c>
      <c r="W501" s="239">
        <f t="shared" si="95"/>
        <v>-0.143033282266084</v>
      </c>
      <c r="X501" s="239">
        <f t="shared" si="96"/>
        <v>-0.143033282266084</v>
      </c>
      <c r="Y501" s="239">
        <f t="shared" si="97"/>
        <v>-0.143033282266084</v>
      </c>
    </row>
    <row r="502" spans="1:25">
      <c r="A502" s="147">
        <v>36129</v>
      </c>
      <c r="B502" s="243">
        <v>-2.3546691664341424E-2</v>
      </c>
      <c r="C502" s="243">
        <v>4.2731361926043876E-2</v>
      </c>
      <c r="D502" s="243">
        <v>-2.5708231482168276E-2</v>
      </c>
      <c r="E502" s="243">
        <v>-2.6911257992493942E-2</v>
      </c>
      <c r="F502" s="243">
        <v>-1.0546853745250662E-2</v>
      </c>
      <c r="H502" s="239">
        <f t="shared" si="90"/>
        <v>167.62862263293295</v>
      </c>
      <c r="I502" s="239"/>
      <c r="J502" s="239">
        <f t="shared" si="91"/>
        <v>129.87775019512981</v>
      </c>
      <c r="K502" s="239">
        <f t="shared" si="86"/>
        <v>167.62862263293295</v>
      </c>
      <c r="L502" s="239" t="b">
        <f t="shared" si="87"/>
        <v>0</v>
      </c>
      <c r="M502" s="239">
        <f t="shared" si="92"/>
        <v>4.273136192604382E-2</v>
      </c>
      <c r="O502" s="239">
        <f t="shared" si="93"/>
        <v>139.79942540753481</v>
      </c>
      <c r="P502" s="239">
        <f t="shared" si="88"/>
        <v>167.62862263293295</v>
      </c>
      <c r="Q502" s="239">
        <f t="shared" si="89"/>
        <v>0</v>
      </c>
      <c r="R502" s="239">
        <f t="shared" si="94"/>
        <v>4.273136192604382E-2</v>
      </c>
      <c r="T502" s="239">
        <f>MAX($H$4:H502)</f>
        <v>187.59090786290002</v>
      </c>
      <c r="U502" s="239">
        <f>MAX($K$4:K502)</f>
        <v>187.59090786290002</v>
      </c>
      <c r="V502" s="239">
        <f>MAX($K$4:L502)</f>
        <v>187.59090786290002</v>
      </c>
      <c r="W502" s="239">
        <f t="shared" si="95"/>
        <v>-0.1064139272920222</v>
      </c>
      <c r="X502" s="239">
        <f t="shared" si="96"/>
        <v>-0.1064139272920222</v>
      </c>
      <c r="Y502" s="239">
        <f t="shared" si="97"/>
        <v>-0.1064139272920222</v>
      </c>
    </row>
    <row r="503" spans="1:25">
      <c r="A503" s="147">
        <v>36130</v>
      </c>
      <c r="B503" s="243">
        <v>9.2083449600317557E-3</v>
      </c>
      <c r="C503" s="243">
        <v>-7.7220077220075956E-3</v>
      </c>
      <c r="D503" s="243">
        <v>-8.1012705550863595E-3</v>
      </c>
      <c r="E503" s="243">
        <v>-2.5512825828065577E-2</v>
      </c>
      <c r="F503" s="243">
        <v>-2.5198765604292572E-2</v>
      </c>
      <c r="H503" s="239">
        <f t="shared" si="90"/>
        <v>166.33419311453193</v>
      </c>
      <c r="I503" s="239"/>
      <c r="J503" s="239">
        <f t="shared" si="91"/>
        <v>129.87775019512981</v>
      </c>
      <c r="K503" s="239">
        <f t="shared" si="86"/>
        <v>166.33419311453193</v>
      </c>
      <c r="L503" s="239" t="b">
        <f t="shared" si="87"/>
        <v>0</v>
      </c>
      <c r="M503" s="239">
        <f t="shared" si="92"/>
        <v>-7.7220077220076667E-3</v>
      </c>
      <c r="O503" s="239">
        <f t="shared" si="93"/>
        <v>139.79942540753481</v>
      </c>
      <c r="P503" s="239">
        <f t="shared" si="88"/>
        <v>166.33419311453193</v>
      </c>
      <c r="Q503" s="239">
        <f t="shared" si="89"/>
        <v>0</v>
      </c>
      <c r="R503" s="239">
        <f t="shared" si="94"/>
        <v>-7.7220077220076667E-3</v>
      </c>
      <c r="T503" s="239">
        <f>MAX($H$4:H503)</f>
        <v>187.59090786290002</v>
      </c>
      <c r="U503" s="239">
        <f>MAX($K$4:K503)</f>
        <v>187.59090786290002</v>
      </c>
      <c r="V503" s="239">
        <f>MAX($K$4:L503)</f>
        <v>187.59090786290002</v>
      </c>
      <c r="W503" s="239">
        <f t="shared" si="95"/>
        <v>-0.11331420584575171</v>
      </c>
      <c r="X503" s="239">
        <f t="shared" si="96"/>
        <v>-0.11331420584575171</v>
      </c>
      <c r="Y503" s="239">
        <f t="shared" si="97"/>
        <v>-0.11331420584575171</v>
      </c>
    </row>
    <row r="504" spans="1:25">
      <c r="A504" s="147">
        <v>36131</v>
      </c>
      <c r="B504" s="243">
        <v>-1.3587024516698021E-3</v>
      </c>
      <c r="C504" s="243">
        <v>-3.2498075771829615E-3</v>
      </c>
      <c r="D504" s="243">
        <v>1.0216356123660786E-2</v>
      </c>
      <c r="E504" s="243">
        <v>-2.949852659210217E-3</v>
      </c>
      <c r="F504" s="243">
        <v>-2.7891118665556158E-3</v>
      </c>
      <c r="H504" s="239">
        <f t="shared" si="90"/>
        <v>165.7936389934037</v>
      </c>
      <c r="I504" s="239"/>
      <c r="J504" s="239">
        <f t="shared" si="91"/>
        <v>129.87775019512981</v>
      </c>
      <c r="K504" s="239">
        <f t="shared" si="86"/>
        <v>165.7936389934037</v>
      </c>
      <c r="L504" s="239" t="b">
        <f t="shared" si="87"/>
        <v>0</v>
      </c>
      <c r="M504" s="239">
        <f t="shared" si="92"/>
        <v>-3.2498075771829871E-3</v>
      </c>
      <c r="O504" s="239">
        <f t="shared" si="93"/>
        <v>139.79942540753481</v>
      </c>
      <c r="P504" s="239">
        <f t="shared" si="88"/>
        <v>165.7936389934037</v>
      </c>
      <c r="Q504" s="239">
        <f t="shared" si="89"/>
        <v>0</v>
      </c>
      <c r="R504" s="239">
        <f t="shared" si="94"/>
        <v>-3.2498075771829871E-3</v>
      </c>
      <c r="T504" s="239">
        <f>MAX($H$4:H504)</f>
        <v>187.59090786290002</v>
      </c>
      <c r="U504" s="239">
        <f>MAX($K$4:K504)</f>
        <v>187.59090786290002</v>
      </c>
      <c r="V504" s="239">
        <f>MAX($K$4:L504)</f>
        <v>187.59090786290002</v>
      </c>
      <c r="W504" s="239">
        <f t="shared" si="95"/>
        <v>-0.11619576405817471</v>
      </c>
      <c r="X504" s="239">
        <f t="shared" si="96"/>
        <v>-0.11619576405817471</v>
      </c>
      <c r="Y504" s="239">
        <f t="shared" si="97"/>
        <v>-0.11619576405817471</v>
      </c>
    </row>
    <row r="505" spans="1:25">
      <c r="A505" s="147">
        <v>36132</v>
      </c>
      <c r="B505" s="243">
        <v>-1.6554623743745278E-2</v>
      </c>
      <c r="C505" s="243">
        <v>9.4161958568750315E-4</v>
      </c>
      <c r="D505" s="243">
        <v>-2.7086956768859194E-3</v>
      </c>
      <c r="E505" s="243">
        <v>-2.6193146208001394E-2</v>
      </c>
      <c r="F505" s="243">
        <v>2.0315791204985612E-3</v>
      </c>
      <c r="H505" s="239">
        <f t="shared" si="90"/>
        <v>165.9497535310623</v>
      </c>
      <c r="I505" s="239"/>
      <c r="J505" s="239">
        <f t="shared" si="91"/>
        <v>129.87775019512981</v>
      </c>
      <c r="K505" s="239">
        <f t="shared" si="86"/>
        <v>165.9497535310623</v>
      </c>
      <c r="L505" s="239" t="b">
        <f t="shared" si="87"/>
        <v>0</v>
      </c>
      <c r="M505" s="239">
        <f t="shared" si="92"/>
        <v>9.4161958568752277E-4</v>
      </c>
      <c r="O505" s="239">
        <f t="shared" si="93"/>
        <v>139.79942540753481</v>
      </c>
      <c r="P505" s="239">
        <f t="shared" si="88"/>
        <v>165.9497535310623</v>
      </c>
      <c r="Q505" s="239">
        <f t="shared" si="89"/>
        <v>0</v>
      </c>
      <c r="R505" s="239">
        <f t="shared" si="94"/>
        <v>9.4161958568752277E-4</v>
      </c>
      <c r="T505" s="239">
        <f>MAX($H$4:H505)</f>
        <v>187.59090786290002</v>
      </c>
      <c r="U505" s="239">
        <f>MAX($K$4:K505)</f>
        <v>187.59090786290002</v>
      </c>
      <c r="V505" s="239">
        <f>MAX($K$4:L505)</f>
        <v>187.59090786290002</v>
      </c>
      <c r="W505" s="239">
        <f t="shared" si="95"/>
        <v>-0.11536355667969829</v>
      </c>
      <c r="X505" s="239">
        <f t="shared" si="96"/>
        <v>-0.11536355667969829</v>
      </c>
      <c r="Y505" s="239">
        <f t="shared" si="97"/>
        <v>-0.11536355667969829</v>
      </c>
    </row>
    <row r="506" spans="1:25">
      <c r="A506" s="147">
        <v>36133</v>
      </c>
      <c r="B506" s="243">
        <v>2.1757334257334282E-2</v>
      </c>
      <c r="C506" s="243">
        <v>4.2819217264700171E-4</v>
      </c>
      <c r="D506" s="243">
        <v>-2.9810670964003361E-3</v>
      </c>
      <c r="E506" s="243">
        <v>1.1156535656535738E-3</v>
      </c>
      <c r="F506" s="243">
        <v>1.2260029107098447E-3</v>
      </c>
      <c r="H506" s="239">
        <f t="shared" si="90"/>
        <v>166.020811916577</v>
      </c>
      <c r="I506" s="239"/>
      <c r="J506" s="239">
        <f t="shared" si="91"/>
        <v>129.87775019512981</v>
      </c>
      <c r="K506" s="239">
        <f t="shared" si="86"/>
        <v>166.020811916577</v>
      </c>
      <c r="L506" s="239" t="b">
        <f t="shared" si="87"/>
        <v>0</v>
      </c>
      <c r="M506" s="239">
        <f t="shared" si="92"/>
        <v>4.2819217264702312E-4</v>
      </c>
      <c r="O506" s="239">
        <f t="shared" si="93"/>
        <v>139.79942540753481</v>
      </c>
      <c r="P506" s="239">
        <f t="shared" si="88"/>
        <v>166.020811916577</v>
      </c>
      <c r="Q506" s="239">
        <f t="shared" si="89"/>
        <v>0</v>
      </c>
      <c r="R506" s="239">
        <f t="shared" si="94"/>
        <v>4.2819217264702312E-4</v>
      </c>
      <c r="T506" s="239">
        <f>MAX($H$4:H506)</f>
        <v>187.59090786290002</v>
      </c>
      <c r="U506" s="239">
        <f>MAX($K$4:K506)</f>
        <v>187.59090786290002</v>
      </c>
      <c r="V506" s="239">
        <f>MAX($K$4:L506)</f>
        <v>187.59090786290002</v>
      </c>
      <c r="W506" s="239">
        <f t="shared" si="95"/>
        <v>-0.11498476227903023</v>
      </c>
      <c r="X506" s="239">
        <f t="shared" si="96"/>
        <v>-0.11498476227903023</v>
      </c>
      <c r="Y506" s="239">
        <f t="shared" si="97"/>
        <v>-0.11498476227903023</v>
      </c>
    </row>
    <row r="507" spans="1:25">
      <c r="A507" s="147">
        <v>36136</v>
      </c>
      <c r="B507" s="243">
        <v>9.105590774552752E-3</v>
      </c>
      <c r="C507" s="243">
        <v>9.4291102348686984E-4</v>
      </c>
      <c r="D507" s="243">
        <v>5.3797147071017459E-3</v>
      </c>
      <c r="E507" s="243">
        <v>2.3315918236406663E-2</v>
      </c>
      <c r="F507" s="243">
        <v>-5.116319159848004E-5</v>
      </c>
      <c r="H507" s="239">
        <f t="shared" si="90"/>
        <v>166.17735477026139</v>
      </c>
      <c r="I507" s="239"/>
      <c r="J507" s="239">
        <f t="shared" si="91"/>
        <v>129.87775019512981</v>
      </c>
      <c r="K507" s="239">
        <f t="shared" si="86"/>
        <v>166.17735477026139</v>
      </c>
      <c r="L507" s="239" t="b">
        <f t="shared" si="87"/>
        <v>0</v>
      </c>
      <c r="M507" s="239">
        <f t="shared" si="92"/>
        <v>9.429110234868977E-4</v>
      </c>
      <c r="O507" s="239">
        <f t="shared" si="93"/>
        <v>139.79942540753481</v>
      </c>
      <c r="P507" s="239">
        <f t="shared" si="88"/>
        <v>166.17735477026139</v>
      </c>
      <c r="Q507" s="239">
        <f t="shared" si="89"/>
        <v>0</v>
      </c>
      <c r="R507" s="239">
        <f t="shared" si="94"/>
        <v>9.429110234868977E-4</v>
      </c>
      <c r="T507" s="239">
        <f>MAX($H$4:H507)</f>
        <v>187.59090786290002</v>
      </c>
      <c r="U507" s="239">
        <f>MAX($K$4:K507)</f>
        <v>187.59090786290002</v>
      </c>
      <c r="V507" s="239">
        <f>MAX($K$4:L507)</f>
        <v>187.59090786290002</v>
      </c>
      <c r="W507" s="239">
        <f t="shared" si="95"/>
        <v>-0.11415027165542925</v>
      </c>
      <c r="X507" s="239">
        <f t="shared" si="96"/>
        <v>-0.11415027165542925</v>
      </c>
      <c r="Y507" s="239">
        <f t="shared" si="97"/>
        <v>-0.11415027165542925</v>
      </c>
    </row>
    <row r="508" spans="1:25">
      <c r="A508" s="147">
        <v>36137</v>
      </c>
      <c r="B508" s="243">
        <v>-4.9429106585989757E-3</v>
      </c>
      <c r="C508" s="243">
        <v>-3.2467532467530535E-3</v>
      </c>
      <c r="D508" s="243">
        <v>2.4087625903288501E-3</v>
      </c>
      <c r="E508" s="243">
        <v>-9.9417643076965545E-3</v>
      </c>
      <c r="F508" s="243">
        <v>-1.8869174456364046E-3</v>
      </c>
      <c r="H508" s="239">
        <f t="shared" si="90"/>
        <v>165.6378179041242</v>
      </c>
      <c r="I508" s="239"/>
      <c r="J508" s="239">
        <f t="shared" si="91"/>
        <v>129.87775019512981</v>
      </c>
      <c r="K508" s="239">
        <f t="shared" si="86"/>
        <v>165.6378179041242</v>
      </c>
      <c r="L508" s="239" t="b">
        <f t="shared" si="87"/>
        <v>0</v>
      </c>
      <c r="M508" s="239">
        <f t="shared" si="92"/>
        <v>-3.2467532467530722E-3</v>
      </c>
      <c r="O508" s="239">
        <f t="shared" si="93"/>
        <v>139.79942540753481</v>
      </c>
      <c r="P508" s="239">
        <f t="shared" si="88"/>
        <v>165.6378179041242</v>
      </c>
      <c r="Q508" s="239">
        <f t="shared" si="89"/>
        <v>0</v>
      </c>
      <c r="R508" s="239">
        <f t="shared" si="94"/>
        <v>-3.2467532467530722E-3</v>
      </c>
      <c r="T508" s="239">
        <f>MAX($H$4:H508)</f>
        <v>187.59090786290002</v>
      </c>
      <c r="U508" s="239">
        <f>MAX($K$4:K508)</f>
        <v>187.59090786290002</v>
      </c>
      <c r="V508" s="239">
        <f>MAX($K$4:L508)</f>
        <v>187.59090786290002</v>
      </c>
      <c r="W508" s="239">
        <f t="shared" si="95"/>
        <v>-0.11702640713706731</v>
      </c>
      <c r="X508" s="239">
        <f t="shared" si="96"/>
        <v>-0.11702640713706731</v>
      </c>
      <c r="Y508" s="239">
        <f t="shared" si="97"/>
        <v>-0.11702640713706731</v>
      </c>
    </row>
    <row r="509" spans="1:25">
      <c r="A509" s="147">
        <v>36138</v>
      </c>
      <c r="B509" s="243">
        <v>5.2066907217440672E-4</v>
      </c>
      <c r="C509" s="243">
        <v>-1.8761726078800889E-3</v>
      </c>
      <c r="D509" s="243">
        <v>1.6269258055592317E-2</v>
      </c>
      <c r="E509" s="243">
        <v>-8.9748749175977416E-4</v>
      </c>
      <c r="F509" s="243">
        <v>1.4738881026592487E-3</v>
      </c>
      <c r="H509" s="239">
        <f t="shared" si="90"/>
        <v>165.32705276734345</v>
      </c>
      <c r="I509" s="239"/>
      <c r="J509" s="239">
        <f t="shared" si="91"/>
        <v>129.87775019512981</v>
      </c>
      <c r="K509" s="239">
        <f t="shared" si="86"/>
        <v>165.32705276734345</v>
      </c>
      <c r="L509" s="239" t="b">
        <f t="shared" si="87"/>
        <v>0</v>
      </c>
      <c r="M509" s="239">
        <f t="shared" si="92"/>
        <v>-1.8761726078801561E-3</v>
      </c>
      <c r="O509" s="239">
        <f t="shared" si="93"/>
        <v>139.79942540753481</v>
      </c>
      <c r="P509" s="239">
        <f t="shared" si="88"/>
        <v>165.32705276734345</v>
      </c>
      <c r="Q509" s="239">
        <f t="shared" si="89"/>
        <v>0</v>
      </c>
      <c r="R509" s="239">
        <f t="shared" si="94"/>
        <v>-1.8761726078801561E-3</v>
      </c>
      <c r="T509" s="239">
        <f>MAX($H$4:H509)</f>
        <v>187.59090786290002</v>
      </c>
      <c r="U509" s="239">
        <f>MAX($K$4:K509)</f>
        <v>187.59090786290002</v>
      </c>
      <c r="V509" s="239">
        <f>MAX($K$4:L509)</f>
        <v>187.59090786290002</v>
      </c>
      <c r="W509" s="239">
        <f t="shared" si="95"/>
        <v>-0.11868301800547827</v>
      </c>
      <c r="X509" s="239">
        <f t="shared" si="96"/>
        <v>-0.11868301800547827</v>
      </c>
      <c r="Y509" s="239">
        <f t="shared" si="97"/>
        <v>-0.11868301800547827</v>
      </c>
    </row>
    <row r="510" spans="1:25">
      <c r="A510" s="147">
        <v>36139</v>
      </c>
      <c r="B510" s="243">
        <v>-1.5560234634190873E-2</v>
      </c>
      <c r="C510" s="243">
        <v>-5.175193009247514E-3</v>
      </c>
      <c r="D510" s="243">
        <v>1.0723214786887425E-3</v>
      </c>
      <c r="E510" s="243">
        <v>6.4179351249125105E-3</v>
      </c>
      <c r="F510" s="243">
        <v>-8.7138361463456881E-4</v>
      </c>
      <c r="H510" s="239">
        <f t="shared" si="90"/>
        <v>164.47145335962239</v>
      </c>
      <c r="I510" s="239"/>
      <c r="J510" s="239">
        <f t="shared" si="91"/>
        <v>129.87775019512981</v>
      </c>
      <c r="K510" s="239">
        <f t="shared" si="86"/>
        <v>164.47145335962239</v>
      </c>
      <c r="L510" s="239" t="b">
        <f t="shared" si="87"/>
        <v>0</v>
      </c>
      <c r="M510" s="239">
        <f t="shared" si="92"/>
        <v>-5.1751930092475609E-3</v>
      </c>
      <c r="O510" s="239">
        <f t="shared" si="93"/>
        <v>139.79942540753481</v>
      </c>
      <c r="P510" s="239">
        <f t="shared" si="88"/>
        <v>164.47145335962239</v>
      </c>
      <c r="Q510" s="239">
        <f t="shared" si="89"/>
        <v>0</v>
      </c>
      <c r="R510" s="239">
        <f t="shared" si="94"/>
        <v>-5.1751930092475609E-3</v>
      </c>
      <c r="T510" s="239">
        <f>MAX($H$4:H510)</f>
        <v>187.59090786290002</v>
      </c>
      <c r="U510" s="239">
        <f>MAX($K$4:K510)</f>
        <v>187.59090786290002</v>
      </c>
      <c r="V510" s="239">
        <f>MAX($K$4:L510)</f>
        <v>187.59090786290002</v>
      </c>
      <c r="W510" s="239">
        <f t="shared" si="95"/>
        <v>-0.12324400348962748</v>
      </c>
      <c r="X510" s="239">
        <f t="shared" si="96"/>
        <v>-0.12324400348962748</v>
      </c>
      <c r="Y510" s="239">
        <f t="shared" si="97"/>
        <v>-0.12324400348962748</v>
      </c>
    </row>
    <row r="511" spans="1:25">
      <c r="A511" s="147">
        <v>36140</v>
      </c>
      <c r="B511" s="243">
        <v>1.2102035284988766E-4</v>
      </c>
      <c r="C511" s="243">
        <v>-3.2978183663114891E-3</v>
      </c>
      <c r="D511" s="243">
        <v>-2.1836576517109463E-2</v>
      </c>
      <c r="E511" s="243">
        <v>-1.9304955239961119E-2</v>
      </c>
      <c r="F511" s="243">
        <v>-6.3177054980584346E-3</v>
      </c>
      <c r="H511" s="239">
        <f t="shared" si="90"/>
        <v>163.92905637999908</v>
      </c>
      <c r="I511" s="239"/>
      <c r="J511" s="239">
        <f t="shared" si="91"/>
        <v>129.87775019512981</v>
      </c>
      <c r="K511" s="239">
        <f t="shared" si="86"/>
        <v>163.92905637999908</v>
      </c>
      <c r="L511" s="239" t="b">
        <f t="shared" si="87"/>
        <v>0</v>
      </c>
      <c r="M511" s="239">
        <f t="shared" si="92"/>
        <v>-3.2978183663114834E-3</v>
      </c>
      <c r="O511" s="239">
        <f t="shared" si="93"/>
        <v>139.79942540753481</v>
      </c>
      <c r="P511" s="239">
        <f t="shared" si="88"/>
        <v>163.92905637999908</v>
      </c>
      <c r="Q511" s="239">
        <f t="shared" si="89"/>
        <v>0</v>
      </c>
      <c r="R511" s="239">
        <f t="shared" si="94"/>
        <v>-3.2978183663114834E-3</v>
      </c>
      <c r="T511" s="239">
        <f>MAX($H$4:H511)</f>
        <v>187.59090786290002</v>
      </c>
      <c r="U511" s="239">
        <f>MAX($K$4:K511)</f>
        <v>187.59090786290002</v>
      </c>
      <c r="V511" s="239">
        <f>MAX($K$4:L511)</f>
        <v>187.59090786290002</v>
      </c>
      <c r="W511" s="239">
        <f t="shared" si="95"/>
        <v>-0.1261353855176931</v>
      </c>
      <c r="X511" s="239">
        <f t="shared" si="96"/>
        <v>-0.1261353855176931</v>
      </c>
      <c r="Y511" s="239">
        <f t="shared" si="97"/>
        <v>-0.1261353855176931</v>
      </c>
    </row>
    <row r="512" spans="1:25">
      <c r="A512" s="147">
        <v>36143</v>
      </c>
      <c r="B512" s="243">
        <v>-2.1321373935790588E-2</v>
      </c>
      <c r="C512" s="243">
        <v>-1.0980657150095885E-3</v>
      </c>
      <c r="D512" s="243">
        <v>-7.9483907007544818E-3</v>
      </c>
      <c r="E512" s="243">
        <v>-2.1910641223203964E-2</v>
      </c>
      <c r="F512" s="243">
        <v>-5.5784250817182413E-3</v>
      </c>
      <c r="H512" s="239">
        <f t="shared" si="90"/>
        <v>163.74905150349434</v>
      </c>
      <c r="I512" s="239"/>
      <c r="J512" s="239">
        <f t="shared" si="91"/>
        <v>129.87775019512981</v>
      </c>
      <c r="K512" s="239">
        <f t="shared" si="86"/>
        <v>163.74905150349434</v>
      </c>
      <c r="L512" s="239" t="b">
        <f t="shared" si="87"/>
        <v>0</v>
      </c>
      <c r="M512" s="239">
        <f t="shared" si="92"/>
        <v>-1.098065715009518E-3</v>
      </c>
      <c r="O512" s="239">
        <f t="shared" si="93"/>
        <v>139.79942540753481</v>
      </c>
      <c r="P512" s="239">
        <f t="shared" si="88"/>
        <v>163.74905150349434</v>
      </c>
      <c r="Q512" s="239">
        <f t="shared" si="89"/>
        <v>0</v>
      </c>
      <c r="R512" s="239">
        <f t="shared" si="94"/>
        <v>-1.098065715009518E-3</v>
      </c>
      <c r="T512" s="239">
        <f>MAX($H$4:H512)</f>
        <v>187.59090786290002</v>
      </c>
      <c r="U512" s="239">
        <f>MAX($K$4:K512)</f>
        <v>187.59090786290002</v>
      </c>
      <c r="V512" s="239">
        <f>MAX($K$4:L512)</f>
        <v>187.59090786290002</v>
      </c>
      <c r="W512" s="239">
        <f t="shared" si="95"/>
        <v>-0.12709494629041615</v>
      </c>
      <c r="X512" s="239">
        <f t="shared" si="96"/>
        <v>-0.12709494629041615</v>
      </c>
      <c r="Y512" s="239">
        <f t="shared" si="97"/>
        <v>-0.12709494629041615</v>
      </c>
    </row>
    <row r="513" spans="1:25">
      <c r="A513" s="147">
        <v>36144</v>
      </c>
      <c r="B513" s="243">
        <v>1.817235770123915E-2</v>
      </c>
      <c r="C513" s="243">
        <v>4.3264336613504373E-3</v>
      </c>
      <c r="D513" s="243">
        <v>-7.2740725403876993E-3</v>
      </c>
      <c r="E513" s="243">
        <v>8.1898969826608159E-3</v>
      </c>
      <c r="F513" s="243">
        <v>2.6643499748535415E-3</v>
      </c>
      <c r="H513" s="239">
        <f t="shared" si="90"/>
        <v>164.45750091193327</v>
      </c>
      <c r="I513" s="239"/>
      <c r="J513" s="239">
        <f t="shared" si="91"/>
        <v>129.87775019512981</v>
      </c>
      <c r="K513" s="239">
        <f t="shared" si="86"/>
        <v>164.45750091193327</v>
      </c>
      <c r="L513" s="239" t="b">
        <f t="shared" si="87"/>
        <v>0</v>
      </c>
      <c r="M513" s="239">
        <f t="shared" si="92"/>
        <v>4.3264336613504321E-3</v>
      </c>
      <c r="O513" s="239">
        <f t="shared" si="93"/>
        <v>139.79942540753481</v>
      </c>
      <c r="P513" s="239">
        <f t="shared" si="88"/>
        <v>164.45750091193327</v>
      </c>
      <c r="Q513" s="239">
        <f t="shared" si="89"/>
        <v>0</v>
      </c>
      <c r="R513" s="239">
        <f t="shared" si="94"/>
        <v>4.3264336613504321E-3</v>
      </c>
      <c r="T513" s="239">
        <f>MAX($H$4:H513)</f>
        <v>187.59090786290002</v>
      </c>
      <c r="U513" s="239">
        <f>MAX($K$4:K513)</f>
        <v>187.59090786290002</v>
      </c>
      <c r="V513" s="239">
        <f>MAX($K$4:L513)</f>
        <v>187.59090786290002</v>
      </c>
      <c r="W513" s="239">
        <f t="shared" si="95"/>
        <v>-0.1233183804828841</v>
      </c>
      <c r="X513" s="239">
        <f t="shared" si="96"/>
        <v>-0.1233183804828841</v>
      </c>
      <c r="Y513" s="239">
        <f t="shared" si="97"/>
        <v>-0.1233183804828841</v>
      </c>
    </row>
    <row r="514" spans="1:25">
      <c r="A514" s="147">
        <v>36145</v>
      </c>
      <c r="B514" s="243">
        <v>-1.0317772204504472E-3</v>
      </c>
      <c r="C514" s="243">
        <v>4.6876331713969766E-3</v>
      </c>
      <c r="D514" s="243">
        <v>8.6435987027462247E-3</v>
      </c>
      <c r="E514" s="243">
        <v>-3.9489483607331177E-3</v>
      </c>
      <c r="F514" s="243">
        <v>6.7669116860038514E-3</v>
      </c>
      <c r="H514" s="239">
        <f t="shared" si="90"/>
        <v>165.22841734849308</v>
      </c>
      <c r="I514" s="239"/>
      <c r="J514" s="239">
        <f t="shared" si="91"/>
        <v>129.87775019512981</v>
      </c>
      <c r="K514" s="239">
        <f t="shared" si="86"/>
        <v>165.22841734849308</v>
      </c>
      <c r="L514" s="239" t="b">
        <f t="shared" si="87"/>
        <v>0</v>
      </c>
      <c r="M514" s="239">
        <f t="shared" si="92"/>
        <v>4.687633171396908E-3</v>
      </c>
      <c r="O514" s="239">
        <f t="shared" si="93"/>
        <v>139.79942540753481</v>
      </c>
      <c r="P514" s="239">
        <f t="shared" si="88"/>
        <v>165.22841734849308</v>
      </c>
      <c r="Q514" s="239">
        <f t="shared" si="89"/>
        <v>0</v>
      </c>
      <c r="R514" s="239">
        <f t="shared" si="94"/>
        <v>4.687633171396908E-3</v>
      </c>
      <c r="T514" s="239">
        <f>MAX($H$4:H514)</f>
        <v>187.59090786290002</v>
      </c>
      <c r="U514" s="239">
        <f>MAX($K$4:K514)</f>
        <v>187.59090786290002</v>
      </c>
      <c r="V514" s="239">
        <f>MAX($K$4:L514)</f>
        <v>187.59090786290002</v>
      </c>
      <c r="W514" s="239">
        <f t="shared" si="95"/>
        <v>-0.1192088186424817</v>
      </c>
      <c r="X514" s="239">
        <f t="shared" si="96"/>
        <v>-0.1192088186424817</v>
      </c>
      <c r="Y514" s="239">
        <f t="shared" si="97"/>
        <v>-0.1192088186424817</v>
      </c>
    </row>
    <row r="515" spans="1:25">
      <c r="A515" s="147">
        <v>36146</v>
      </c>
      <c r="B515" s="243">
        <v>1.6492563489025169E-2</v>
      </c>
      <c r="C515" s="243">
        <v>-1.2768130745659523E-3</v>
      </c>
      <c r="D515" s="243">
        <v>-8.9774303904277541E-4</v>
      </c>
      <c r="E515" s="243">
        <v>-5.5197433529691198E-3</v>
      </c>
      <c r="F515" s="243">
        <v>2.4487770685543975E-3</v>
      </c>
      <c r="H515" s="239">
        <f t="shared" si="90"/>
        <v>165.0174515449327</v>
      </c>
      <c r="I515" s="239"/>
      <c r="J515" s="239">
        <f t="shared" si="91"/>
        <v>129.87775019512981</v>
      </c>
      <c r="K515" s="239">
        <f t="shared" si="86"/>
        <v>165.0174515449327</v>
      </c>
      <c r="L515" s="239" t="b">
        <f t="shared" si="87"/>
        <v>0</v>
      </c>
      <c r="M515" s="239">
        <f t="shared" si="92"/>
        <v>-1.2768130745658829E-3</v>
      </c>
      <c r="O515" s="239">
        <f t="shared" si="93"/>
        <v>139.79942540753481</v>
      </c>
      <c r="P515" s="239">
        <f t="shared" si="88"/>
        <v>165.0174515449327</v>
      </c>
      <c r="Q515" s="239">
        <f t="shared" si="89"/>
        <v>0</v>
      </c>
      <c r="R515" s="239">
        <f t="shared" si="94"/>
        <v>-1.2768130745658829E-3</v>
      </c>
      <c r="T515" s="239">
        <f>MAX($H$4:H515)</f>
        <v>187.59090786290002</v>
      </c>
      <c r="U515" s="239">
        <f>MAX($K$4:K515)</f>
        <v>187.59090786290002</v>
      </c>
      <c r="V515" s="239">
        <f>MAX($K$4:L515)</f>
        <v>187.59090786290002</v>
      </c>
      <c r="W515" s="239">
        <f t="shared" si="95"/>
        <v>-0.1203334243388013</v>
      </c>
      <c r="X515" s="239">
        <f t="shared" si="96"/>
        <v>-0.1203334243388013</v>
      </c>
      <c r="Y515" s="239">
        <f t="shared" si="97"/>
        <v>-0.1203334243388013</v>
      </c>
    </row>
    <row r="516" spans="1:25">
      <c r="A516" s="147">
        <v>36147</v>
      </c>
      <c r="B516" s="243">
        <v>6.6691221016974556E-3</v>
      </c>
      <c r="C516" s="243">
        <v>-3.4036759700473151E-4</v>
      </c>
      <c r="D516" s="243">
        <v>1.0785223354236706E-2</v>
      </c>
      <c r="E516" s="243">
        <v>5.7075819188450172E-3</v>
      </c>
      <c r="F516" s="243">
        <v>2.8857386686842457E-3</v>
      </c>
      <c r="H516" s="239">
        <f t="shared" si="90"/>
        <v>164.9612849514865</v>
      </c>
      <c r="I516" s="239"/>
      <c r="J516" s="239">
        <f t="shared" si="91"/>
        <v>129.87775019512981</v>
      </c>
      <c r="K516" s="239">
        <f t="shared" si="86"/>
        <v>164.9612849514865</v>
      </c>
      <c r="L516" s="239" t="b">
        <f t="shared" si="87"/>
        <v>0</v>
      </c>
      <c r="M516" s="239">
        <f t="shared" si="92"/>
        <v>-3.4036759700472745E-4</v>
      </c>
      <c r="O516" s="239">
        <f t="shared" si="93"/>
        <v>139.79942540753481</v>
      </c>
      <c r="P516" s="239">
        <f t="shared" si="88"/>
        <v>164.9612849514865</v>
      </c>
      <c r="Q516" s="239">
        <f t="shared" si="89"/>
        <v>0</v>
      </c>
      <c r="R516" s="239">
        <f t="shared" si="94"/>
        <v>-3.4036759700472745E-4</v>
      </c>
      <c r="T516" s="239">
        <f>MAX($H$4:H516)</f>
        <v>187.59090786290002</v>
      </c>
      <c r="U516" s="239">
        <f>MAX($K$4:K516)</f>
        <v>187.59090786290002</v>
      </c>
      <c r="V516" s="239">
        <f>MAX($K$4:L516)</f>
        <v>187.59090786290002</v>
      </c>
      <c r="W516" s="239">
        <f t="shared" si="95"/>
        <v>-0.12063283433732448</v>
      </c>
      <c r="X516" s="239">
        <f t="shared" si="96"/>
        <v>-0.12063283433732448</v>
      </c>
      <c r="Y516" s="239">
        <f t="shared" si="97"/>
        <v>-0.12063283433732448</v>
      </c>
    </row>
    <row r="517" spans="1:25">
      <c r="A517" s="147">
        <v>36150</v>
      </c>
      <c r="B517" s="243">
        <v>1.3701963928913763E-2</v>
      </c>
      <c r="C517" s="243">
        <v>5.4757015742641357E-3</v>
      </c>
      <c r="D517" s="243">
        <v>4.7211231865911252E-3</v>
      </c>
      <c r="E517" s="243">
        <v>3.2982284483710433E-2</v>
      </c>
      <c r="F517" s="243">
        <v>1.1983743562865801E-2</v>
      </c>
      <c r="H517" s="239">
        <f t="shared" si="90"/>
        <v>165.864563719188</v>
      </c>
      <c r="I517" s="239"/>
      <c r="J517" s="239">
        <f t="shared" si="91"/>
        <v>129.87775019512981</v>
      </c>
      <c r="K517" s="239">
        <f t="shared" ref="K517:K580" si="98">MAX(H517:J517)</f>
        <v>165.864563719188</v>
      </c>
      <c r="L517" s="239" t="b">
        <f t="shared" ref="L517:L580" si="99">J517=K517</f>
        <v>0</v>
      </c>
      <c r="M517" s="239">
        <f t="shared" si="92"/>
        <v>5.4757015742641626E-3</v>
      </c>
      <c r="O517" s="239">
        <f t="shared" si="93"/>
        <v>139.79942540753481</v>
      </c>
      <c r="P517" s="239">
        <f t="shared" ref="P517:P580" si="100">MAX(H517,O517)</f>
        <v>165.864563719188</v>
      </c>
      <c r="Q517" s="239">
        <f t="shared" ref="Q517:Q580" si="101">P517-H517</f>
        <v>0</v>
      </c>
      <c r="R517" s="239">
        <f t="shared" si="94"/>
        <v>5.4757015742641626E-3</v>
      </c>
      <c r="T517" s="239">
        <f>MAX($H$4:H517)</f>
        <v>187.59090786290002</v>
      </c>
      <c r="U517" s="239">
        <f>MAX($K$4:K517)</f>
        <v>187.59090786290002</v>
      </c>
      <c r="V517" s="239">
        <f>MAX($K$4:L517)</f>
        <v>187.59090786290002</v>
      </c>
      <c r="W517" s="239">
        <f t="shared" si="95"/>
        <v>-0.11581768216394916</v>
      </c>
      <c r="X517" s="239">
        <f t="shared" si="96"/>
        <v>-0.11581768216394916</v>
      </c>
      <c r="Y517" s="239">
        <f t="shared" si="97"/>
        <v>-0.11581768216394916</v>
      </c>
    </row>
    <row r="518" spans="1:25">
      <c r="A518" s="147">
        <v>36151</v>
      </c>
      <c r="B518" s="243">
        <v>5.5339847701496581E-4</v>
      </c>
      <c r="C518" s="243">
        <v>9.420227798235814E-4</v>
      </c>
      <c r="D518" s="243">
        <v>-1.6097420842413834E-2</v>
      </c>
      <c r="E518" s="243">
        <v>1.7548330842296345E-3</v>
      </c>
      <c r="F518" s="243">
        <v>1.5614547773972198E-3</v>
      </c>
      <c r="H518" s="239">
        <f t="shared" ref="H518:H581" si="102">(1+C518)*H517</f>
        <v>166.02081191657697</v>
      </c>
      <c r="I518" s="239"/>
      <c r="J518" s="239">
        <f t="shared" ref="J518:J581" si="103">IF(NOT(YEAR(A518)=YEAR(A517)),$J$1*H518,J517)</f>
        <v>129.87775019512981</v>
      </c>
      <c r="K518" s="239">
        <f t="shared" si="98"/>
        <v>166.02081191657697</v>
      </c>
      <c r="L518" s="239" t="b">
        <f t="shared" si="99"/>
        <v>0</v>
      </c>
      <c r="M518" s="239">
        <f t="shared" ref="M518:M581" si="104">(K518-K517)/K517</f>
        <v>9.4202277982358726E-4</v>
      </c>
      <c r="O518" s="239">
        <f t="shared" ref="O518:O581" si="105">IF(AND(MONTH(A518)=$O$2,MONTH(A517)=$O$2-1),$O$1*H518,O517)</f>
        <v>139.79942540753481</v>
      </c>
      <c r="P518" s="239">
        <f t="shared" si="100"/>
        <v>166.02081191657697</v>
      </c>
      <c r="Q518" s="239">
        <f t="shared" si="101"/>
        <v>0</v>
      </c>
      <c r="R518" s="239">
        <f t="shared" ref="R518:R581" si="106">(P518-P517)/P517</f>
        <v>9.4202277982358726E-4</v>
      </c>
      <c r="T518" s="239">
        <f>MAX($H$4:H518)</f>
        <v>187.59090786290002</v>
      </c>
      <c r="U518" s="239">
        <f>MAX($K$4:K518)</f>
        <v>187.59090786290002</v>
      </c>
      <c r="V518" s="239">
        <f>MAX($K$4:L518)</f>
        <v>187.59090786290002</v>
      </c>
      <c r="W518" s="239">
        <f t="shared" ref="W518:W581" si="107">(H518-T518)/T518</f>
        <v>-0.11498476227903039</v>
      </c>
      <c r="X518" s="239">
        <f t="shared" ref="X518:X581" si="108">(K518-U518)/U518</f>
        <v>-0.11498476227903039</v>
      </c>
      <c r="Y518" s="239">
        <f t="shared" ref="Y518:Y581" si="109">(P518-V518)/V518</f>
        <v>-0.11498476227903039</v>
      </c>
    </row>
    <row r="519" spans="1:25">
      <c r="A519" s="147">
        <v>36152</v>
      </c>
      <c r="B519" s="243">
        <v>1.9133336749492358E-2</v>
      </c>
      <c r="C519" s="243">
        <v>-5.9910989387212954E-4</v>
      </c>
      <c r="D519" s="243">
        <v>3.4733246513203309E-3</v>
      </c>
      <c r="E519" s="243">
        <v>3.0837291818761603E-3</v>
      </c>
      <c r="F519" s="243">
        <v>1.1578599381285803E-2</v>
      </c>
      <c r="H519" s="239">
        <f t="shared" si="102"/>
        <v>165.92134720556908</v>
      </c>
      <c r="I519" s="239"/>
      <c r="J519" s="239">
        <f t="shared" si="103"/>
        <v>129.87775019512981</v>
      </c>
      <c r="K519" s="239">
        <f t="shared" si="98"/>
        <v>165.92134720556908</v>
      </c>
      <c r="L519" s="239" t="b">
        <f t="shared" si="99"/>
        <v>0</v>
      </c>
      <c r="M519" s="239">
        <f t="shared" si="104"/>
        <v>-5.991098938720814E-4</v>
      </c>
      <c r="O519" s="239">
        <f t="shared" si="105"/>
        <v>139.79942540753481</v>
      </c>
      <c r="P519" s="239">
        <f t="shared" si="100"/>
        <v>165.92134720556908</v>
      </c>
      <c r="Q519" s="239">
        <f t="shared" si="101"/>
        <v>0</v>
      </c>
      <c r="R519" s="239">
        <f t="shared" si="106"/>
        <v>-5.991098938720814E-4</v>
      </c>
      <c r="T519" s="239">
        <f>MAX($H$4:H519)</f>
        <v>187.59090786290002</v>
      </c>
      <c r="U519" s="239">
        <f>MAX($K$4:K519)</f>
        <v>187.59090786290002</v>
      </c>
      <c r="V519" s="239">
        <f>MAX($K$4:L519)</f>
        <v>187.59090786290002</v>
      </c>
      <c r="W519" s="239">
        <f t="shared" si="107"/>
        <v>-0.11551498366417656</v>
      </c>
      <c r="X519" s="239">
        <f t="shared" si="108"/>
        <v>-0.11551498366417656</v>
      </c>
      <c r="Y519" s="239">
        <f t="shared" si="109"/>
        <v>-0.11551498366417656</v>
      </c>
    </row>
    <row r="520" spans="1:25">
      <c r="A520" s="147">
        <v>36153</v>
      </c>
      <c r="B520" s="243">
        <v>-1.3859021073453492E-3</v>
      </c>
      <c r="C520" s="243">
        <v>1.5429453111606151E-3</v>
      </c>
      <c r="D520" s="243">
        <v>-3.2837676782907499E-3</v>
      </c>
      <c r="E520" s="243">
        <v>6.4683451365252775E-3</v>
      </c>
      <c r="F520" s="243">
        <v>-1.1021284514312057E-3</v>
      </c>
      <c r="H520" s="239">
        <f t="shared" si="102"/>
        <v>166.17735477026136</v>
      </c>
      <c r="I520" s="239"/>
      <c r="J520" s="239">
        <f t="shared" si="103"/>
        <v>129.87775019512981</v>
      </c>
      <c r="K520" s="239">
        <f t="shared" si="98"/>
        <v>166.17735477026136</v>
      </c>
      <c r="L520" s="239" t="b">
        <f t="shared" si="99"/>
        <v>0</v>
      </c>
      <c r="M520" s="239">
        <f t="shared" si="104"/>
        <v>1.5429453111605992E-3</v>
      </c>
      <c r="O520" s="239">
        <f t="shared" si="105"/>
        <v>139.79942540753481</v>
      </c>
      <c r="P520" s="239">
        <f t="shared" si="100"/>
        <v>166.17735477026136</v>
      </c>
      <c r="Q520" s="239">
        <f t="shared" si="101"/>
        <v>0</v>
      </c>
      <c r="R520" s="239">
        <f t="shared" si="106"/>
        <v>1.5429453111605992E-3</v>
      </c>
      <c r="T520" s="239">
        <f>MAX($H$4:H520)</f>
        <v>187.59090786290002</v>
      </c>
      <c r="U520" s="239">
        <f>MAX($K$4:K520)</f>
        <v>187.59090786290002</v>
      </c>
      <c r="V520" s="239">
        <f>MAX($K$4:L520)</f>
        <v>187.59090786290002</v>
      </c>
      <c r="W520" s="239">
        <f t="shared" si="107"/>
        <v>-0.1141502716554294</v>
      </c>
      <c r="X520" s="239">
        <f t="shared" si="108"/>
        <v>-0.1141502716554294</v>
      </c>
      <c r="Y520" s="239">
        <f t="shared" si="109"/>
        <v>-0.1141502716554294</v>
      </c>
    </row>
    <row r="521" spans="1:25">
      <c r="A521" s="147">
        <v>36154</v>
      </c>
      <c r="B521" s="243">
        <v>0</v>
      </c>
      <c r="C521" s="243">
        <v>0</v>
      </c>
      <c r="D521" s="243">
        <v>5.9895501465527801E-3</v>
      </c>
      <c r="E521" s="243">
        <v>1.4077897700610631E-3</v>
      </c>
      <c r="F521" s="243">
        <v>0</v>
      </c>
      <c r="H521" s="239">
        <f t="shared" si="102"/>
        <v>166.17735477026136</v>
      </c>
      <c r="I521" s="239"/>
      <c r="J521" s="239">
        <f t="shared" si="103"/>
        <v>129.87775019512981</v>
      </c>
      <c r="K521" s="239">
        <f t="shared" si="98"/>
        <v>166.17735477026136</v>
      </c>
      <c r="L521" s="239" t="b">
        <f t="shared" si="99"/>
        <v>0</v>
      </c>
      <c r="M521" s="239">
        <f t="shared" si="104"/>
        <v>0</v>
      </c>
      <c r="O521" s="239">
        <f t="shared" si="105"/>
        <v>139.79942540753481</v>
      </c>
      <c r="P521" s="239">
        <f t="shared" si="100"/>
        <v>166.17735477026136</v>
      </c>
      <c r="Q521" s="239">
        <f t="shared" si="101"/>
        <v>0</v>
      </c>
      <c r="R521" s="239">
        <f t="shared" si="106"/>
        <v>0</v>
      </c>
      <c r="T521" s="239">
        <f>MAX($H$4:H521)</f>
        <v>187.59090786290002</v>
      </c>
      <c r="U521" s="239">
        <f>MAX($K$4:K521)</f>
        <v>187.59090786290002</v>
      </c>
      <c r="V521" s="239">
        <f>MAX($K$4:L521)</f>
        <v>187.59090786290002</v>
      </c>
      <c r="W521" s="239">
        <f t="shared" si="107"/>
        <v>-0.1141502716554294</v>
      </c>
      <c r="X521" s="239">
        <f t="shared" si="108"/>
        <v>-0.1141502716554294</v>
      </c>
      <c r="Y521" s="239">
        <f t="shared" si="109"/>
        <v>-0.1141502716554294</v>
      </c>
    </row>
    <row r="522" spans="1:25">
      <c r="A522" s="147">
        <v>36157</v>
      </c>
      <c r="B522" s="243">
        <v>9.7183749214768689E-4</v>
      </c>
      <c r="C522" s="243">
        <v>0</v>
      </c>
      <c r="D522" s="243">
        <v>-7.6007093995456021E-4</v>
      </c>
      <c r="E522" s="243">
        <v>-2.811621368322359E-3</v>
      </c>
      <c r="F522" s="243">
        <v>8.0288155346790457E-3</v>
      </c>
      <c r="H522" s="239">
        <f t="shared" si="102"/>
        <v>166.17735477026136</v>
      </c>
      <c r="I522" s="239"/>
      <c r="J522" s="239">
        <f t="shared" si="103"/>
        <v>129.87775019512981</v>
      </c>
      <c r="K522" s="239">
        <f t="shared" si="98"/>
        <v>166.17735477026136</v>
      </c>
      <c r="L522" s="239" t="b">
        <f t="shared" si="99"/>
        <v>0</v>
      </c>
      <c r="M522" s="239">
        <f t="shared" si="104"/>
        <v>0</v>
      </c>
      <c r="O522" s="239">
        <f t="shared" si="105"/>
        <v>139.79942540753481</v>
      </c>
      <c r="P522" s="239">
        <f t="shared" si="100"/>
        <v>166.17735477026136</v>
      </c>
      <c r="Q522" s="239">
        <f t="shared" si="101"/>
        <v>0</v>
      </c>
      <c r="R522" s="239">
        <f t="shared" si="106"/>
        <v>0</v>
      </c>
      <c r="T522" s="239">
        <f>MAX($H$4:H522)</f>
        <v>187.59090786290002</v>
      </c>
      <c r="U522" s="239">
        <f>MAX($K$4:K522)</f>
        <v>187.59090786290002</v>
      </c>
      <c r="V522" s="239">
        <f>MAX($K$4:L522)</f>
        <v>187.59090786290002</v>
      </c>
      <c r="W522" s="239">
        <f t="shared" si="107"/>
        <v>-0.1141502716554294</v>
      </c>
      <c r="X522" s="239">
        <f t="shared" si="108"/>
        <v>-0.1141502716554294</v>
      </c>
      <c r="Y522" s="239">
        <f t="shared" si="109"/>
        <v>-0.1141502716554294</v>
      </c>
    </row>
    <row r="523" spans="1:25">
      <c r="A523" s="147">
        <v>36158</v>
      </c>
      <c r="B523" s="243">
        <v>1.263998518109255E-2</v>
      </c>
      <c r="C523" s="243">
        <v>-2.5649794801640979E-3</v>
      </c>
      <c r="D523" s="243">
        <v>8.183242723713624E-3</v>
      </c>
      <c r="E523" s="243">
        <v>-5.6116559996092219E-3</v>
      </c>
      <c r="F523" s="243">
        <v>3.5550535896353708E-3</v>
      </c>
      <c r="H523" s="239">
        <f t="shared" si="102"/>
        <v>165.75111326520769</v>
      </c>
      <c r="I523" s="239"/>
      <c r="J523" s="239">
        <f t="shared" si="103"/>
        <v>129.87775019512981</v>
      </c>
      <c r="K523" s="239">
        <f t="shared" si="98"/>
        <v>165.75111326520769</v>
      </c>
      <c r="L523" s="239" t="b">
        <f t="shared" si="99"/>
        <v>0</v>
      </c>
      <c r="M523" s="239">
        <f t="shared" si="104"/>
        <v>-2.5649794801640832E-3</v>
      </c>
      <c r="O523" s="239">
        <f t="shared" si="105"/>
        <v>139.79942540753481</v>
      </c>
      <c r="P523" s="239">
        <f t="shared" si="100"/>
        <v>165.75111326520769</v>
      </c>
      <c r="Q523" s="239">
        <f t="shared" si="101"/>
        <v>0</v>
      </c>
      <c r="R523" s="239">
        <f t="shared" si="106"/>
        <v>-2.5649794801640832E-3</v>
      </c>
      <c r="T523" s="239">
        <f>MAX($H$4:H523)</f>
        <v>187.59090786290002</v>
      </c>
      <c r="U523" s="239">
        <f>MAX($K$4:K523)</f>
        <v>187.59090786290002</v>
      </c>
      <c r="V523" s="239">
        <f>MAX($K$4:L523)</f>
        <v>187.59090786290002</v>
      </c>
      <c r="W523" s="239">
        <f t="shared" si="107"/>
        <v>-0.11642245803114215</v>
      </c>
      <c r="X523" s="239">
        <f t="shared" si="108"/>
        <v>-0.11642245803114215</v>
      </c>
      <c r="Y523" s="239">
        <f t="shared" si="109"/>
        <v>-0.11642245803114215</v>
      </c>
    </row>
    <row r="524" spans="1:25">
      <c r="A524" s="147">
        <v>36159</v>
      </c>
      <c r="B524" s="243">
        <v>-5.483783219071503E-3</v>
      </c>
      <c r="C524" s="243">
        <v>-3.4188034188031846E-4</v>
      </c>
      <c r="D524" s="243">
        <v>1.2880651686619782E-3</v>
      </c>
      <c r="E524" s="243">
        <v>5.6827923431743699E-3</v>
      </c>
      <c r="F524" s="243">
        <v>1.5729336049921105E-3</v>
      </c>
      <c r="H524" s="239">
        <f t="shared" si="102"/>
        <v>165.69444621793755</v>
      </c>
      <c r="I524" s="239"/>
      <c r="J524" s="239">
        <f t="shared" si="103"/>
        <v>129.87775019512981</v>
      </c>
      <c r="K524" s="239">
        <f t="shared" si="98"/>
        <v>165.69444621793755</v>
      </c>
      <c r="L524" s="239" t="b">
        <f t="shared" si="99"/>
        <v>0</v>
      </c>
      <c r="M524" s="239">
        <f t="shared" si="104"/>
        <v>-3.4188034188023606E-4</v>
      </c>
      <c r="O524" s="239">
        <f t="shared" si="105"/>
        <v>139.79942540753481</v>
      </c>
      <c r="P524" s="239">
        <f t="shared" si="100"/>
        <v>165.69444621793755</v>
      </c>
      <c r="Q524" s="239">
        <f t="shared" si="101"/>
        <v>0</v>
      </c>
      <c r="R524" s="239">
        <f t="shared" si="106"/>
        <v>-3.4188034188023606E-4</v>
      </c>
      <c r="T524" s="239">
        <f>MAX($H$4:H524)</f>
        <v>187.59090786290002</v>
      </c>
      <c r="U524" s="239">
        <f>MAX($K$4:K524)</f>
        <v>187.59090786290002</v>
      </c>
      <c r="V524" s="239">
        <f>MAX($K$4:L524)</f>
        <v>187.59090786290002</v>
      </c>
      <c r="W524" s="239">
        <f t="shared" si="107"/>
        <v>-0.11672453582326817</v>
      </c>
      <c r="X524" s="239">
        <f t="shared" si="108"/>
        <v>-0.11672453582326817</v>
      </c>
      <c r="Y524" s="239">
        <f t="shared" si="109"/>
        <v>-0.11672453582326817</v>
      </c>
    </row>
    <row r="525" spans="1:25">
      <c r="A525" s="147">
        <v>36160</v>
      </c>
      <c r="B525" s="243">
        <v>1.8571666415607702E-3</v>
      </c>
      <c r="C525" s="243">
        <v>4.0521059264616577E-2</v>
      </c>
      <c r="D525" s="243">
        <v>8.9166778057918616E-3</v>
      </c>
      <c r="E525" s="243">
        <v>-2.5002874483619486E-3</v>
      </c>
      <c r="F525" s="243">
        <v>-2.7882481882864907E-3</v>
      </c>
      <c r="H525" s="239">
        <f t="shared" si="102"/>
        <v>172.40856069295242</v>
      </c>
      <c r="I525" s="239"/>
      <c r="J525" s="239">
        <f t="shared" si="103"/>
        <v>129.87775019512981</v>
      </c>
      <c r="K525" s="239">
        <f t="shared" si="98"/>
        <v>172.40856069295242</v>
      </c>
      <c r="L525" s="239" t="b">
        <f t="shared" si="99"/>
        <v>0</v>
      </c>
      <c r="M525" s="239">
        <f t="shared" si="104"/>
        <v>4.0521059264616549E-2</v>
      </c>
      <c r="O525" s="239">
        <f t="shared" si="105"/>
        <v>139.79942540753481</v>
      </c>
      <c r="P525" s="239">
        <f t="shared" si="100"/>
        <v>172.40856069295242</v>
      </c>
      <c r="Q525" s="239">
        <f t="shared" si="101"/>
        <v>0</v>
      </c>
      <c r="R525" s="239">
        <f t="shared" si="106"/>
        <v>4.0521059264616549E-2</v>
      </c>
      <c r="T525" s="239">
        <f>MAX($H$4:H525)</f>
        <v>187.59090786290002</v>
      </c>
      <c r="U525" s="239">
        <f>MAX($K$4:K525)</f>
        <v>187.59090786290002</v>
      </c>
      <c r="V525" s="239">
        <f>MAX($K$4:L525)</f>
        <v>187.59090786290002</v>
      </c>
      <c r="W525" s="239">
        <f t="shared" si="107"/>
        <v>-8.0933278392381125E-2</v>
      </c>
      <c r="X525" s="239">
        <f t="shared" si="108"/>
        <v>-8.0933278392381125E-2</v>
      </c>
      <c r="Y525" s="239">
        <f t="shared" si="109"/>
        <v>-8.0933278392381125E-2</v>
      </c>
    </row>
    <row r="526" spans="1:25">
      <c r="A526" s="147">
        <v>36161</v>
      </c>
      <c r="B526" s="243">
        <v>0</v>
      </c>
      <c r="C526" s="243">
        <v>-5.644170846442198E-3</v>
      </c>
      <c r="D526" s="243">
        <v>-5.4237288135592365E-3</v>
      </c>
      <c r="E526" s="243">
        <v>-5.4237288135592365E-3</v>
      </c>
      <c r="F526" s="243">
        <v>-5.4237288135592365E-3</v>
      </c>
      <c r="H526" s="239">
        <f t="shared" si="102"/>
        <v>171.43545732101219</v>
      </c>
      <c r="I526" s="239"/>
      <c r="J526" s="239">
        <f t="shared" si="103"/>
        <v>154.29191158891098</v>
      </c>
      <c r="K526" s="239">
        <f t="shared" si="98"/>
        <v>171.43545732101219</v>
      </c>
      <c r="L526" s="239" t="b">
        <f t="shared" si="99"/>
        <v>0</v>
      </c>
      <c r="M526" s="239">
        <f t="shared" si="104"/>
        <v>-5.6441708464422206E-3</v>
      </c>
      <c r="O526" s="239">
        <f t="shared" si="105"/>
        <v>139.79942540753481</v>
      </c>
      <c r="P526" s="239">
        <f t="shared" si="100"/>
        <v>171.43545732101219</v>
      </c>
      <c r="Q526" s="239">
        <f t="shared" si="101"/>
        <v>0</v>
      </c>
      <c r="R526" s="239">
        <f t="shared" si="106"/>
        <v>-5.6441708464422206E-3</v>
      </c>
      <c r="T526" s="239">
        <f>MAX($H$4:H526)</f>
        <v>187.59090786290002</v>
      </c>
      <c r="U526" s="239">
        <f>MAX($K$4:K526)</f>
        <v>187.59090786290002</v>
      </c>
      <c r="V526" s="239">
        <f>MAX($K$4:L526)</f>
        <v>187.59090786290002</v>
      </c>
      <c r="W526" s="239">
        <f t="shared" si="107"/>
        <v>-8.6120647988414067E-2</v>
      </c>
      <c r="X526" s="239">
        <f t="shared" si="108"/>
        <v>-8.6120647988414067E-2</v>
      </c>
      <c r="Y526" s="239">
        <f t="shared" si="109"/>
        <v>-8.6120647988414067E-2</v>
      </c>
    </row>
    <row r="527" spans="1:25">
      <c r="A527" s="147">
        <v>36164</v>
      </c>
      <c r="B527" s="243">
        <v>-1.86915518063413E-3</v>
      </c>
      <c r="C527" s="243">
        <v>3.3810207509935131E-2</v>
      </c>
      <c r="D527" s="243">
        <v>-1.7572185973293242E-2</v>
      </c>
      <c r="E527" s="243">
        <v>1.4049768712581789E-2</v>
      </c>
      <c r="F527" s="243">
        <v>1.9191707665894953E-2</v>
      </c>
      <c r="H527" s="239">
        <f t="shared" si="102"/>
        <v>177.23172570759624</v>
      </c>
      <c r="I527" s="239"/>
      <c r="J527" s="239">
        <f t="shared" si="103"/>
        <v>154.29191158891098</v>
      </c>
      <c r="K527" s="239">
        <f t="shared" si="98"/>
        <v>177.23172570759624</v>
      </c>
      <c r="L527" s="239" t="b">
        <f t="shared" si="99"/>
        <v>0</v>
      </c>
      <c r="M527" s="239">
        <f t="shared" si="104"/>
        <v>3.381020750993511E-2</v>
      </c>
      <c r="O527" s="239">
        <f t="shared" si="105"/>
        <v>139.79942540753481</v>
      </c>
      <c r="P527" s="239">
        <f t="shared" si="100"/>
        <v>177.23172570759624</v>
      </c>
      <c r="Q527" s="239">
        <f t="shared" si="101"/>
        <v>0</v>
      </c>
      <c r="R527" s="239">
        <f t="shared" si="106"/>
        <v>3.381020750993511E-2</v>
      </c>
      <c r="T527" s="239">
        <f>MAX($H$4:H527)</f>
        <v>187.59090786290002</v>
      </c>
      <c r="U527" s="239">
        <f>MAX($K$4:K527)</f>
        <v>187.59090786290002</v>
      </c>
      <c r="V527" s="239">
        <f>MAX($K$4:L527)</f>
        <v>187.59090786290002</v>
      </c>
      <c r="W527" s="239">
        <f t="shared" si="107"/>
        <v>-5.5222197457857322E-2</v>
      </c>
      <c r="X527" s="239">
        <f t="shared" si="108"/>
        <v>-5.5222197457857322E-2</v>
      </c>
      <c r="Y527" s="239">
        <f t="shared" si="109"/>
        <v>-5.5222197457857322E-2</v>
      </c>
    </row>
    <row r="528" spans="1:25">
      <c r="A528" s="147">
        <v>36165</v>
      </c>
      <c r="B528" s="243">
        <v>1.2300698360950602E-2</v>
      </c>
      <c r="C528" s="243">
        <v>1.5465142355340245E-2</v>
      </c>
      <c r="D528" s="243">
        <v>-1.047908645554263E-3</v>
      </c>
      <c r="E528" s="243">
        <v>1.4532343525120117E-2</v>
      </c>
      <c r="F528" s="243">
        <v>6.3284728279731084E-3</v>
      </c>
      <c r="H528" s="239">
        <f t="shared" si="102"/>
        <v>179.97263957554682</v>
      </c>
      <c r="I528" s="239"/>
      <c r="J528" s="239">
        <f t="shared" si="103"/>
        <v>154.29191158891098</v>
      </c>
      <c r="K528" s="239">
        <f t="shared" si="98"/>
        <v>179.97263957554682</v>
      </c>
      <c r="L528" s="239" t="b">
        <f t="shared" si="99"/>
        <v>0</v>
      </c>
      <c r="M528" s="239">
        <f t="shared" si="104"/>
        <v>1.5465142355340191E-2</v>
      </c>
      <c r="O528" s="239">
        <f t="shared" si="105"/>
        <v>139.79942540753481</v>
      </c>
      <c r="P528" s="239">
        <f t="shared" si="100"/>
        <v>179.97263957554682</v>
      </c>
      <c r="Q528" s="239">
        <f t="shared" si="101"/>
        <v>0</v>
      </c>
      <c r="R528" s="239">
        <f t="shared" si="106"/>
        <v>1.5465142355340191E-2</v>
      </c>
      <c r="T528" s="239">
        <f>MAX($H$4:H528)</f>
        <v>187.59090786290002</v>
      </c>
      <c r="U528" s="239">
        <f>MAX($K$4:K528)</f>
        <v>187.59090786290002</v>
      </c>
      <c r="V528" s="239">
        <f>MAX($K$4:L528)</f>
        <v>187.59090786290002</v>
      </c>
      <c r="W528" s="239">
        <f t="shared" si="107"/>
        <v>-4.0611074247377602E-2</v>
      </c>
      <c r="X528" s="239">
        <f t="shared" si="108"/>
        <v>-4.0611074247377602E-2</v>
      </c>
      <c r="Y528" s="239">
        <f t="shared" si="109"/>
        <v>-4.0611074247377602E-2</v>
      </c>
    </row>
    <row r="529" spans="1:25">
      <c r="A529" s="147">
        <v>36166</v>
      </c>
      <c r="B529" s="243">
        <v>2.1336901557808874E-2</v>
      </c>
      <c r="C529" s="243">
        <v>3.0384824716940262E-2</v>
      </c>
      <c r="D529" s="243">
        <v>1.9849948104176507E-2</v>
      </c>
      <c r="E529" s="243">
        <v>3.6174297920090304E-2</v>
      </c>
      <c r="F529" s="243">
        <v>2.3316856972069866E-2</v>
      </c>
      <c r="H529" s="239">
        <f t="shared" si="102"/>
        <v>185.44107668289487</v>
      </c>
      <c r="I529" s="239"/>
      <c r="J529" s="239">
        <f t="shared" si="103"/>
        <v>154.29191158891098</v>
      </c>
      <c r="K529" s="239">
        <f t="shared" si="98"/>
        <v>185.44107668289487</v>
      </c>
      <c r="L529" s="239" t="b">
        <f t="shared" si="99"/>
        <v>0</v>
      </c>
      <c r="M529" s="239">
        <f t="shared" si="104"/>
        <v>3.0384824716940238E-2</v>
      </c>
      <c r="O529" s="239">
        <f t="shared" si="105"/>
        <v>139.79942540753481</v>
      </c>
      <c r="P529" s="239">
        <f t="shared" si="100"/>
        <v>185.44107668289487</v>
      </c>
      <c r="Q529" s="239">
        <f t="shared" si="101"/>
        <v>0</v>
      </c>
      <c r="R529" s="239">
        <f t="shared" si="106"/>
        <v>3.0384824716940238E-2</v>
      </c>
      <c r="T529" s="239">
        <f>MAX($H$4:H529)</f>
        <v>187.59090786290002</v>
      </c>
      <c r="U529" s="239">
        <f>MAX($K$4:K529)</f>
        <v>187.59090786290002</v>
      </c>
      <c r="V529" s="239">
        <f>MAX($K$4:L529)</f>
        <v>187.59090786290002</v>
      </c>
      <c r="W529" s="239">
        <f t="shared" si="107"/>
        <v>-1.1460209903010575E-2</v>
      </c>
      <c r="X529" s="239">
        <f t="shared" si="108"/>
        <v>-1.1460209903010575E-2</v>
      </c>
      <c r="Y529" s="239">
        <f t="shared" si="109"/>
        <v>-1.1460209903010575E-2</v>
      </c>
    </row>
    <row r="530" spans="1:25">
      <c r="A530" s="147">
        <v>36167</v>
      </c>
      <c r="B530" s="243">
        <v>-9.4626894742522172E-4</v>
      </c>
      <c r="C530" s="243">
        <v>-2.1803946763778725E-2</v>
      </c>
      <c r="D530" s="243">
        <v>1.9570736788221632E-2</v>
      </c>
      <c r="E530" s="243">
        <v>4.5780146515677078E-3</v>
      </c>
      <c r="F530" s="243">
        <v>-1.6659507141953522E-2</v>
      </c>
      <c r="H530" s="239">
        <f t="shared" si="102"/>
        <v>181.39772931908323</v>
      </c>
      <c r="I530" s="239"/>
      <c r="J530" s="239">
        <f t="shared" si="103"/>
        <v>154.29191158891098</v>
      </c>
      <c r="K530" s="239">
        <f t="shared" si="98"/>
        <v>181.39772931908323</v>
      </c>
      <c r="L530" s="239" t="b">
        <f t="shared" si="99"/>
        <v>0</v>
      </c>
      <c r="M530" s="239">
        <f t="shared" si="104"/>
        <v>-2.1803946763778725E-2</v>
      </c>
      <c r="O530" s="239">
        <f t="shared" si="105"/>
        <v>139.79942540753481</v>
      </c>
      <c r="P530" s="239">
        <f t="shared" si="100"/>
        <v>181.39772931908323</v>
      </c>
      <c r="Q530" s="239">
        <f t="shared" si="101"/>
        <v>0</v>
      </c>
      <c r="R530" s="239">
        <f t="shared" si="106"/>
        <v>-2.1803946763778725E-2</v>
      </c>
      <c r="T530" s="239">
        <f>MAX($H$4:H530)</f>
        <v>187.59090786290002</v>
      </c>
      <c r="U530" s="239">
        <f>MAX($K$4:K530)</f>
        <v>187.59090786290002</v>
      </c>
      <c r="V530" s="239">
        <f>MAX($K$4:L530)</f>
        <v>187.59090786290002</v>
      </c>
      <c r="W530" s="239">
        <f t="shared" si="107"/>
        <v>-3.3014278860162324E-2</v>
      </c>
      <c r="X530" s="239">
        <f t="shared" si="108"/>
        <v>-3.3014278860162324E-2</v>
      </c>
      <c r="Y530" s="239">
        <f t="shared" si="109"/>
        <v>-3.3014278860162324E-2</v>
      </c>
    </row>
    <row r="531" spans="1:25">
      <c r="A531" s="147">
        <v>36168</v>
      </c>
      <c r="B531" s="243">
        <v>4.281816193148158E-3</v>
      </c>
      <c r="C531" s="243">
        <v>4.2008329569489522E-3</v>
      </c>
      <c r="D531" s="243">
        <v>-3.4231934002999509E-3</v>
      </c>
      <c r="E531" s="243">
        <v>2.3600717389213877E-3</v>
      </c>
      <c r="F531" s="243">
        <v>3.2615413781822422E-3</v>
      </c>
      <c r="H531" s="239">
        <f t="shared" si="102"/>
        <v>182.15975087872255</v>
      </c>
      <c r="I531" s="239"/>
      <c r="J531" s="239">
        <f t="shared" si="103"/>
        <v>154.29191158891098</v>
      </c>
      <c r="K531" s="239">
        <f t="shared" si="98"/>
        <v>182.15975087872255</v>
      </c>
      <c r="L531" s="239" t="b">
        <f t="shared" si="99"/>
        <v>0</v>
      </c>
      <c r="M531" s="239">
        <f t="shared" si="104"/>
        <v>4.2008329569490199E-3</v>
      </c>
      <c r="O531" s="239">
        <f t="shared" si="105"/>
        <v>139.79942540753481</v>
      </c>
      <c r="P531" s="239">
        <f t="shared" si="100"/>
        <v>182.15975087872255</v>
      </c>
      <c r="Q531" s="239">
        <f t="shared" si="101"/>
        <v>0</v>
      </c>
      <c r="R531" s="239">
        <f t="shared" si="106"/>
        <v>4.2008329569490199E-3</v>
      </c>
      <c r="T531" s="239">
        <f>MAX($H$4:H531)</f>
        <v>187.59090786290002</v>
      </c>
      <c r="U531" s="239">
        <f>MAX($K$4:K531)</f>
        <v>187.59090786290002</v>
      </c>
      <c r="V531" s="239">
        <f>MAX($K$4:L531)</f>
        <v>187.59090786290002</v>
      </c>
      <c r="W531" s="239">
        <f t="shared" si="107"/>
        <v>-2.8952133373898983E-2</v>
      </c>
      <c r="X531" s="239">
        <f t="shared" si="108"/>
        <v>-2.8952133373898983E-2</v>
      </c>
      <c r="Y531" s="239">
        <f t="shared" si="109"/>
        <v>-2.8952133373898983E-2</v>
      </c>
    </row>
    <row r="532" spans="1:25">
      <c r="A532" s="147">
        <v>36171</v>
      </c>
      <c r="B532" s="243">
        <v>-7.108226871703871E-3</v>
      </c>
      <c r="C532" s="243">
        <v>-1.1836797915610875E-2</v>
      </c>
      <c r="D532" s="243">
        <v>1.8576703969794828E-2</v>
      </c>
      <c r="E532" s="243">
        <v>-9.0978212790902013E-3</v>
      </c>
      <c r="F532" s="243">
        <v>1.3312946099808265E-4</v>
      </c>
      <c r="H532" s="239">
        <f t="shared" si="102"/>
        <v>180.00356271921308</v>
      </c>
      <c r="I532" s="239"/>
      <c r="J532" s="239">
        <f t="shared" si="103"/>
        <v>154.29191158891098</v>
      </c>
      <c r="K532" s="239">
        <f t="shared" si="98"/>
        <v>180.00356271921308</v>
      </c>
      <c r="L532" s="239" t="b">
        <f t="shared" si="99"/>
        <v>0</v>
      </c>
      <c r="M532" s="239">
        <f t="shared" si="104"/>
        <v>-1.1836797915610929E-2</v>
      </c>
      <c r="O532" s="239">
        <f t="shared" si="105"/>
        <v>139.79942540753481</v>
      </c>
      <c r="P532" s="239">
        <f t="shared" si="100"/>
        <v>180.00356271921308</v>
      </c>
      <c r="Q532" s="239">
        <f t="shared" si="101"/>
        <v>0</v>
      </c>
      <c r="R532" s="239">
        <f t="shared" si="106"/>
        <v>-1.1836797915610929E-2</v>
      </c>
      <c r="T532" s="239">
        <f>MAX($H$4:H532)</f>
        <v>187.59090786290002</v>
      </c>
      <c r="U532" s="239">
        <f>MAX($K$4:K532)</f>
        <v>187.59090786290002</v>
      </c>
      <c r="V532" s="239">
        <f>MAX($K$4:L532)</f>
        <v>187.59090786290002</v>
      </c>
      <c r="W532" s="239">
        <f t="shared" si="107"/>
        <v>-4.0446230737537253E-2</v>
      </c>
      <c r="X532" s="239">
        <f t="shared" si="108"/>
        <v>-4.0446230737537253E-2</v>
      </c>
      <c r="Y532" s="239">
        <f t="shared" si="109"/>
        <v>-4.0446230737537253E-2</v>
      </c>
    </row>
    <row r="533" spans="1:25">
      <c r="A533" s="147">
        <v>36172</v>
      </c>
      <c r="B533" s="243">
        <v>-1.8604232272327437E-2</v>
      </c>
      <c r="C533" s="243">
        <v>-1.5389432142935644E-2</v>
      </c>
      <c r="D533" s="243">
        <v>-1.8905046942996884E-2</v>
      </c>
      <c r="E533" s="243">
        <v>-2.6168644419492293E-2</v>
      </c>
      <c r="F533" s="243">
        <v>-1.0576877369492865E-2</v>
      </c>
      <c r="H533" s="239">
        <f t="shared" si="102"/>
        <v>177.23341010525908</v>
      </c>
      <c r="I533" s="239"/>
      <c r="J533" s="239">
        <f t="shared" si="103"/>
        <v>154.29191158891098</v>
      </c>
      <c r="K533" s="239">
        <f t="shared" si="98"/>
        <v>177.23341010525908</v>
      </c>
      <c r="L533" s="239" t="b">
        <f t="shared" si="99"/>
        <v>0</v>
      </c>
      <c r="M533" s="239">
        <f t="shared" si="104"/>
        <v>-1.538943214293568E-2</v>
      </c>
      <c r="O533" s="239">
        <f t="shared" si="105"/>
        <v>139.79942540753481</v>
      </c>
      <c r="P533" s="239">
        <f t="shared" si="100"/>
        <v>177.23341010525908</v>
      </c>
      <c r="Q533" s="239">
        <f t="shared" si="101"/>
        <v>0</v>
      </c>
      <c r="R533" s="239">
        <f t="shared" si="106"/>
        <v>-1.538943214293568E-2</v>
      </c>
      <c r="T533" s="239">
        <f>MAX($H$4:H533)</f>
        <v>187.59090786290002</v>
      </c>
      <c r="U533" s="239">
        <f>MAX($K$4:K533)</f>
        <v>187.59090786290002</v>
      </c>
      <c r="V533" s="239">
        <f>MAX($K$4:L533)</f>
        <v>187.59090786290002</v>
      </c>
      <c r="W533" s="239">
        <f t="shared" si="107"/>
        <v>-5.5213218357100087E-2</v>
      </c>
      <c r="X533" s="239">
        <f t="shared" si="108"/>
        <v>-5.5213218357100087E-2</v>
      </c>
      <c r="Y533" s="239">
        <f t="shared" si="109"/>
        <v>-5.5213218357100087E-2</v>
      </c>
    </row>
    <row r="534" spans="1:25">
      <c r="A534" s="147">
        <v>36173</v>
      </c>
      <c r="B534" s="243">
        <v>-4.7927595251242572E-3</v>
      </c>
      <c r="C534" s="243">
        <v>-3.4108536400904499E-2</v>
      </c>
      <c r="D534" s="243">
        <v>-2.7102422163043705E-2</v>
      </c>
      <c r="E534" s="243">
        <v>-6.1328117988549979E-2</v>
      </c>
      <c r="F534" s="243">
        <v>-2.000827904365543E-2</v>
      </c>
      <c r="H534" s="239">
        <f t="shared" si="102"/>
        <v>171.18823788522741</v>
      </c>
      <c r="I534" s="239"/>
      <c r="J534" s="239">
        <f t="shared" si="103"/>
        <v>154.29191158891098</v>
      </c>
      <c r="K534" s="239">
        <f t="shared" si="98"/>
        <v>171.18823788522741</v>
      </c>
      <c r="L534" s="239" t="b">
        <f t="shared" si="99"/>
        <v>0</v>
      </c>
      <c r="M534" s="239">
        <f t="shared" si="104"/>
        <v>-3.4108536400904547E-2</v>
      </c>
      <c r="O534" s="239">
        <f t="shared" si="105"/>
        <v>139.79942540753481</v>
      </c>
      <c r="P534" s="239">
        <f t="shared" si="100"/>
        <v>171.18823788522741</v>
      </c>
      <c r="Q534" s="239">
        <f t="shared" si="101"/>
        <v>0</v>
      </c>
      <c r="R534" s="239">
        <f t="shared" si="106"/>
        <v>-3.4108536400904547E-2</v>
      </c>
      <c r="T534" s="239">
        <f>MAX($H$4:H534)</f>
        <v>187.59090786290002</v>
      </c>
      <c r="U534" s="239">
        <f>MAX($K$4:K534)</f>
        <v>187.59090786290002</v>
      </c>
      <c r="V534" s="239">
        <f>MAX($K$4:L534)</f>
        <v>187.59090786290002</v>
      </c>
      <c r="W534" s="239">
        <f t="shared" si="107"/>
        <v>-8.7438512689860401E-2</v>
      </c>
      <c r="X534" s="239">
        <f t="shared" si="108"/>
        <v>-8.7438512689860401E-2</v>
      </c>
      <c r="Y534" s="239">
        <f t="shared" si="109"/>
        <v>-8.7438512689860401E-2</v>
      </c>
    </row>
    <row r="535" spans="1:25">
      <c r="A535" s="147">
        <v>36174</v>
      </c>
      <c r="B535" s="243">
        <v>-1.7553130493480729E-2</v>
      </c>
      <c r="C535" s="243">
        <v>-8.6298960061625962E-5</v>
      </c>
      <c r="D535" s="243">
        <v>8.3675200590100918E-3</v>
      </c>
      <c r="E535" s="243">
        <v>-1.7924563152278417E-2</v>
      </c>
      <c r="F535" s="243">
        <v>3.6753929530304319E-3</v>
      </c>
      <c r="H535" s="239">
        <f t="shared" si="102"/>
        <v>171.17346451832313</v>
      </c>
      <c r="I535" s="239"/>
      <c r="J535" s="239">
        <f t="shared" si="103"/>
        <v>154.29191158891098</v>
      </c>
      <c r="K535" s="239">
        <f t="shared" si="98"/>
        <v>171.17346451832313</v>
      </c>
      <c r="L535" s="239" t="b">
        <f t="shared" si="99"/>
        <v>0</v>
      </c>
      <c r="M535" s="239">
        <f t="shared" si="104"/>
        <v>-8.6298960061637428E-5</v>
      </c>
      <c r="O535" s="239">
        <f t="shared" si="105"/>
        <v>139.79942540753481</v>
      </c>
      <c r="P535" s="239">
        <f t="shared" si="100"/>
        <v>171.17346451832313</v>
      </c>
      <c r="Q535" s="239">
        <f t="shared" si="101"/>
        <v>0</v>
      </c>
      <c r="R535" s="239">
        <f t="shared" si="106"/>
        <v>-8.6298960061637428E-5</v>
      </c>
      <c r="T535" s="239">
        <f>MAX($H$4:H535)</f>
        <v>187.59090786290002</v>
      </c>
      <c r="U535" s="239">
        <f>MAX($K$4:K535)</f>
        <v>187.59090786290002</v>
      </c>
      <c r="V535" s="239">
        <f>MAX($K$4:L535)</f>
        <v>187.59090786290002</v>
      </c>
      <c r="W535" s="239">
        <f t="shared" si="107"/>
        <v>-8.7517265797207561E-2</v>
      </c>
      <c r="X535" s="239">
        <f t="shared" si="108"/>
        <v>-8.7517265797207561E-2</v>
      </c>
      <c r="Y535" s="239">
        <f t="shared" si="109"/>
        <v>-8.7517265797207561E-2</v>
      </c>
    </row>
    <row r="536" spans="1:25">
      <c r="A536" s="147">
        <v>36175</v>
      </c>
      <c r="B536" s="243">
        <v>2.3975551948299367E-2</v>
      </c>
      <c r="C536" s="243">
        <v>1.8663692162420142E-2</v>
      </c>
      <c r="D536" s="243">
        <v>9.4004850195277267E-3</v>
      </c>
      <c r="E536" s="243">
        <v>4.8018602776495722E-2</v>
      </c>
      <c r="F536" s="243">
        <v>7.5962820038124601E-3</v>
      </c>
      <c r="H536" s="239">
        <f t="shared" si="102"/>
        <v>174.36819336646806</v>
      </c>
      <c r="I536" s="239"/>
      <c r="J536" s="239">
        <f t="shared" si="103"/>
        <v>154.29191158891098</v>
      </c>
      <c r="K536" s="239">
        <f t="shared" si="98"/>
        <v>174.36819336646806</v>
      </c>
      <c r="L536" s="239" t="b">
        <f t="shared" si="99"/>
        <v>0</v>
      </c>
      <c r="M536" s="239">
        <f t="shared" si="104"/>
        <v>1.8663692162420163E-2</v>
      </c>
      <c r="O536" s="239">
        <f t="shared" si="105"/>
        <v>139.79942540753481</v>
      </c>
      <c r="P536" s="239">
        <f t="shared" si="100"/>
        <v>174.36819336646806</v>
      </c>
      <c r="Q536" s="239">
        <f t="shared" si="101"/>
        <v>0</v>
      </c>
      <c r="R536" s="239">
        <f t="shared" si="106"/>
        <v>1.8663692162420163E-2</v>
      </c>
      <c r="T536" s="239">
        <f>MAX($H$4:H536)</f>
        <v>187.59090786290002</v>
      </c>
      <c r="U536" s="239">
        <f>MAX($K$4:K536)</f>
        <v>187.59090786290002</v>
      </c>
      <c r="V536" s="239">
        <f>MAX($K$4:L536)</f>
        <v>187.59090786290002</v>
      </c>
      <c r="W536" s="239">
        <f t="shared" si="107"/>
        <v>-7.0486968942523182E-2</v>
      </c>
      <c r="X536" s="239">
        <f t="shared" si="108"/>
        <v>-7.0486968942523182E-2</v>
      </c>
      <c r="Y536" s="239">
        <f t="shared" si="109"/>
        <v>-7.0486968942523182E-2</v>
      </c>
    </row>
    <row r="537" spans="1:25">
      <c r="A537" s="147">
        <v>36178</v>
      </c>
      <c r="B537" s="243">
        <v>0</v>
      </c>
      <c r="C537" s="243">
        <v>1.9137252235812641E-2</v>
      </c>
      <c r="D537" s="243">
        <v>7.6065703655547878E-4</v>
      </c>
      <c r="E537" s="243">
        <v>6.4229243196607388E-3</v>
      </c>
      <c r="F537" s="243">
        <v>6.6670375722894804E-3</v>
      </c>
      <c r="H537" s="239">
        <f t="shared" si="102"/>
        <v>177.70512146482511</v>
      </c>
      <c r="I537" s="239"/>
      <c r="J537" s="239">
        <f t="shared" si="103"/>
        <v>154.29191158891098</v>
      </c>
      <c r="K537" s="239">
        <f t="shared" si="98"/>
        <v>177.70512146482511</v>
      </c>
      <c r="L537" s="239" t="b">
        <f t="shared" si="99"/>
        <v>0</v>
      </c>
      <c r="M537" s="239">
        <f t="shared" si="104"/>
        <v>1.9137252235812623E-2</v>
      </c>
      <c r="O537" s="239">
        <f t="shared" si="105"/>
        <v>139.79942540753481</v>
      </c>
      <c r="P537" s="239">
        <f t="shared" si="100"/>
        <v>177.70512146482511</v>
      </c>
      <c r="Q537" s="239">
        <f t="shared" si="101"/>
        <v>0</v>
      </c>
      <c r="R537" s="239">
        <f t="shared" si="106"/>
        <v>1.9137252235812623E-2</v>
      </c>
      <c r="T537" s="239">
        <f>MAX($H$4:H537)</f>
        <v>187.59090786290002</v>
      </c>
      <c r="U537" s="239">
        <f>MAX($K$4:K537)</f>
        <v>187.59090786290002</v>
      </c>
      <c r="V537" s="239">
        <f>MAX($K$4:L537)</f>
        <v>187.59090786290002</v>
      </c>
      <c r="W537" s="239">
        <f t="shared" si="107"/>
        <v>-5.2698643610701514E-2</v>
      </c>
      <c r="X537" s="239">
        <f t="shared" si="108"/>
        <v>-5.2698643610701514E-2</v>
      </c>
      <c r="Y537" s="239">
        <f t="shared" si="109"/>
        <v>-5.2698643610701514E-2</v>
      </c>
    </row>
    <row r="538" spans="1:25">
      <c r="A538" s="147">
        <v>36179</v>
      </c>
      <c r="B538" s="243">
        <v>7.4174555416846033E-3</v>
      </c>
      <c r="C538" s="243">
        <v>-3.9780517365632928E-3</v>
      </c>
      <c r="D538" s="243">
        <v>1.5049290755528855E-3</v>
      </c>
      <c r="E538" s="243">
        <v>5.2619814852761237E-4</v>
      </c>
      <c r="F538" s="243">
        <v>-1.6874927656772565E-3</v>
      </c>
      <c r="H538" s="239">
        <f t="shared" si="102"/>
        <v>176.99820129778578</v>
      </c>
      <c r="I538" s="239"/>
      <c r="J538" s="239">
        <f t="shared" si="103"/>
        <v>154.29191158891098</v>
      </c>
      <c r="K538" s="239">
        <f t="shared" si="98"/>
        <v>176.99820129778578</v>
      </c>
      <c r="L538" s="239" t="b">
        <f t="shared" si="99"/>
        <v>0</v>
      </c>
      <c r="M538" s="239">
        <f t="shared" si="104"/>
        <v>-3.9780517365632364E-3</v>
      </c>
      <c r="O538" s="239">
        <f t="shared" si="105"/>
        <v>139.79942540753481</v>
      </c>
      <c r="P538" s="239">
        <f t="shared" si="100"/>
        <v>176.99820129778578</v>
      </c>
      <c r="Q538" s="239">
        <f t="shared" si="101"/>
        <v>0</v>
      </c>
      <c r="R538" s="239">
        <f t="shared" si="106"/>
        <v>-3.9780517365632364E-3</v>
      </c>
      <c r="T538" s="239">
        <f>MAX($H$4:H538)</f>
        <v>187.59090786290002</v>
      </c>
      <c r="U538" s="239">
        <f>MAX($K$4:K538)</f>
        <v>187.59090786290002</v>
      </c>
      <c r="V538" s="239">
        <f>MAX($K$4:L538)</f>
        <v>187.59090786290002</v>
      </c>
      <c r="W538" s="239">
        <f t="shared" si="107"/>
        <v>-5.6467057416534676E-2</v>
      </c>
      <c r="X538" s="239">
        <f t="shared" si="108"/>
        <v>-5.6467057416534676E-2</v>
      </c>
      <c r="Y538" s="239">
        <f t="shared" si="109"/>
        <v>-5.6467057416534676E-2</v>
      </c>
    </row>
    <row r="539" spans="1:25">
      <c r="A539" s="147">
        <v>36180</v>
      </c>
      <c r="B539" s="243">
        <v>2.8190010782194186E-3</v>
      </c>
      <c r="C539" s="243">
        <v>9.0764568940331358E-3</v>
      </c>
      <c r="D539" s="243">
        <v>1.7828884259648792E-2</v>
      </c>
      <c r="E539" s="243">
        <v>2.0413384340509433E-2</v>
      </c>
      <c r="F539" s="243">
        <v>1.1814741664990525E-3</v>
      </c>
      <c r="H539" s="239">
        <f t="shared" si="102"/>
        <v>178.60471784218655</v>
      </c>
      <c r="I539" s="239"/>
      <c r="J539" s="239">
        <f t="shared" si="103"/>
        <v>154.29191158891098</v>
      </c>
      <c r="K539" s="239">
        <f t="shared" si="98"/>
        <v>178.60471784218655</v>
      </c>
      <c r="L539" s="239" t="b">
        <f t="shared" si="99"/>
        <v>0</v>
      </c>
      <c r="M539" s="239">
        <f t="shared" si="104"/>
        <v>9.0764568940331879E-3</v>
      </c>
      <c r="O539" s="239">
        <f t="shared" si="105"/>
        <v>139.79942540753481</v>
      </c>
      <c r="P539" s="239">
        <f t="shared" si="100"/>
        <v>178.60471784218655</v>
      </c>
      <c r="Q539" s="239">
        <f t="shared" si="101"/>
        <v>0</v>
      </c>
      <c r="R539" s="239">
        <f t="shared" si="106"/>
        <v>9.0764568940331879E-3</v>
      </c>
      <c r="T539" s="239">
        <f>MAX($H$4:H539)</f>
        <v>187.59090786290002</v>
      </c>
      <c r="U539" s="239">
        <f>MAX($K$4:K539)</f>
        <v>187.59090786290002</v>
      </c>
      <c r="V539" s="239">
        <f>MAX($K$4:L539)</f>
        <v>187.59090786290002</v>
      </c>
      <c r="W539" s="239">
        <f t="shared" si="107"/>
        <v>-4.7903121335075557E-2</v>
      </c>
      <c r="X539" s="239">
        <f t="shared" si="108"/>
        <v>-4.7903121335075557E-2</v>
      </c>
      <c r="Y539" s="239">
        <f t="shared" si="109"/>
        <v>-4.7903121335075557E-2</v>
      </c>
    </row>
    <row r="540" spans="1:25">
      <c r="A540" s="147">
        <v>36181</v>
      </c>
      <c r="B540" s="243">
        <v>-1.7771044979940531E-2</v>
      </c>
      <c r="C540" s="243">
        <v>-1.2156550966311741E-2</v>
      </c>
      <c r="D540" s="243">
        <v>6.7051539423554907E-3</v>
      </c>
      <c r="E540" s="243">
        <v>-2.3242699210492712E-2</v>
      </c>
      <c r="F540" s="243">
        <v>-6.8468971087015662E-3</v>
      </c>
      <c r="H540" s="239">
        <f t="shared" si="102"/>
        <v>176.43350048691428</v>
      </c>
      <c r="I540" s="239"/>
      <c r="J540" s="239">
        <f t="shared" si="103"/>
        <v>154.29191158891098</v>
      </c>
      <c r="K540" s="239">
        <f t="shared" si="98"/>
        <v>176.43350048691428</v>
      </c>
      <c r="L540" s="239" t="b">
        <f t="shared" si="99"/>
        <v>0</v>
      </c>
      <c r="M540" s="239">
        <f t="shared" si="104"/>
        <v>-1.2156550966311703E-2</v>
      </c>
      <c r="O540" s="239">
        <f t="shared" si="105"/>
        <v>139.79942540753481</v>
      </c>
      <c r="P540" s="239">
        <f t="shared" si="100"/>
        <v>176.43350048691428</v>
      </c>
      <c r="Q540" s="239">
        <f t="shared" si="101"/>
        <v>0</v>
      </c>
      <c r="R540" s="239">
        <f t="shared" si="106"/>
        <v>-1.2156550966311703E-2</v>
      </c>
      <c r="T540" s="239">
        <f>MAX($H$4:H540)</f>
        <v>187.59090786290002</v>
      </c>
      <c r="U540" s="239">
        <f>MAX($K$4:K540)</f>
        <v>187.59090786290002</v>
      </c>
      <c r="V540" s="239">
        <f>MAX($K$4:L540)</f>
        <v>187.59090786290002</v>
      </c>
      <c r="W540" s="239">
        <f t="shared" si="107"/>
        <v>-5.9477335565431999E-2</v>
      </c>
      <c r="X540" s="239">
        <f t="shared" si="108"/>
        <v>-5.9477335565431999E-2</v>
      </c>
      <c r="Y540" s="239">
        <f t="shared" si="109"/>
        <v>-5.9477335565431999E-2</v>
      </c>
    </row>
    <row r="541" spans="1:25">
      <c r="A541" s="147">
        <v>36182</v>
      </c>
      <c r="B541" s="243">
        <v>-7.6723576433436191E-3</v>
      </c>
      <c r="C541" s="243">
        <v>-2.4465535717922537E-2</v>
      </c>
      <c r="D541" s="243">
        <v>-1.5265702457256003E-2</v>
      </c>
      <c r="E541" s="243">
        <v>-1.9404917658441989E-2</v>
      </c>
      <c r="F541" s="243">
        <v>-1.0271568185766022E-2</v>
      </c>
      <c r="H541" s="239">
        <f t="shared" si="102"/>
        <v>172.11696037891357</v>
      </c>
      <c r="I541" s="239"/>
      <c r="J541" s="239">
        <f t="shared" si="103"/>
        <v>154.29191158891098</v>
      </c>
      <c r="K541" s="239">
        <f t="shared" si="98"/>
        <v>172.11696037891357</v>
      </c>
      <c r="L541" s="239" t="b">
        <f t="shared" si="99"/>
        <v>0</v>
      </c>
      <c r="M541" s="239">
        <f t="shared" si="104"/>
        <v>-2.4465535717922558E-2</v>
      </c>
      <c r="O541" s="239">
        <f t="shared" si="105"/>
        <v>139.79942540753481</v>
      </c>
      <c r="P541" s="239">
        <f t="shared" si="100"/>
        <v>172.11696037891357</v>
      </c>
      <c r="Q541" s="239">
        <f t="shared" si="101"/>
        <v>0</v>
      </c>
      <c r="R541" s="239">
        <f t="shared" si="106"/>
        <v>-2.4465535717922558E-2</v>
      </c>
      <c r="T541" s="239">
        <f>MAX($H$4:H541)</f>
        <v>187.59090786290002</v>
      </c>
      <c r="U541" s="239">
        <f>MAX($K$4:K541)</f>
        <v>187.59090786290002</v>
      </c>
      <c r="V541" s="239">
        <f>MAX($K$4:L541)</f>
        <v>187.59090786290002</v>
      </c>
      <c r="W541" s="239">
        <f t="shared" si="107"/>
        <v>-8.2487726405671619E-2</v>
      </c>
      <c r="X541" s="239">
        <f t="shared" si="108"/>
        <v>-8.2487726405671619E-2</v>
      </c>
      <c r="Y541" s="239">
        <f t="shared" si="109"/>
        <v>-8.2487726405671619E-2</v>
      </c>
    </row>
    <row r="542" spans="1:25">
      <c r="A542" s="147">
        <v>36185</v>
      </c>
      <c r="B542" s="243">
        <v>6.8831663758737172E-3</v>
      </c>
      <c r="C542" s="243">
        <v>4.2342352077406886E-3</v>
      </c>
      <c r="D542" s="243">
        <v>-2.106338407342756E-4</v>
      </c>
      <c r="E542" s="243">
        <v>-1.1611337696706081E-2</v>
      </c>
      <c r="F542" s="243">
        <v>3.5600403449487228E-3</v>
      </c>
      <c r="H542" s="239">
        <f t="shared" si="102"/>
        <v>172.84574407239927</v>
      </c>
      <c r="I542" s="239"/>
      <c r="J542" s="239">
        <f t="shared" si="103"/>
        <v>154.29191158891098</v>
      </c>
      <c r="K542" s="239">
        <f t="shared" si="98"/>
        <v>172.84574407239927</v>
      </c>
      <c r="L542" s="239" t="b">
        <f t="shared" si="99"/>
        <v>0</v>
      </c>
      <c r="M542" s="239">
        <f t="shared" si="104"/>
        <v>4.2342352077406331E-3</v>
      </c>
      <c r="O542" s="239">
        <f t="shared" si="105"/>
        <v>139.79942540753481</v>
      </c>
      <c r="P542" s="239">
        <f t="shared" si="100"/>
        <v>172.84574407239927</v>
      </c>
      <c r="Q542" s="239">
        <f t="shared" si="101"/>
        <v>0</v>
      </c>
      <c r="R542" s="239">
        <f t="shared" si="106"/>
        <v>4.2342352077406331E-3</v>
      </c>
      <c r="T542" s="239">
        <f>MAX($H$4:H542)</f>
        <v>187.59090786290002</v>
      </c>
      <c r="U542" s="239">
        <f>MAX($K$4:K542)</f>
        <v>187.59090786290002</v>
      </c>
      <c r="V542" s="239">
        <f>MAX($K$4:L542)</f>
        <v>187.59090786290002</v>
      </c>
      <c r="W542" s="239">
        <f t="shared" si="107"/>
        <v>-7.8602763633284362E-2</v>
      </c>
      <c r="X542" s="239">
        <f t="shared" si="108"/>
        <v>-7.8602763633284362E-2</v>
      </c>
      <c r="Y542" s="239">
        <f t="shared" si="109"/>
        <v>-7.8602763633284362E-2</v>
      </c>
    </row>
    <row r="543" spans="1:25">
      <c r="A543" s="147">
        <v>36186</v>
      </c>
      <c r="B543" s="243">
        <v>1.4316209009697989E-2</v>
      </c>
      <c r="C543" s="243">
        <v>7.7778629687164091E-4</v>
      </c>
      <c r="D543" s="243">
        <v>8.0985204444450343E-3</v>
      </c>
      <c r="E543" s="243">
        <v>1.2831431688209438E-2</v>
      </c>
      <c r="F543" s="243">
        <v>6.3625285361830208E-3</v>
      </c>
      <c r="H543" s="239">
        <f t="shared" si="102"/>
        <v>172.98018112361137</v>
      </c>
      <c r="I543" s="239"/>
      <c r="J543" s="239">
        <f t="shared" si="103"/>
        <v>154.29191158891098</v>
      </c>
      <c r="K543" s="239">
        <f t="shared" si="98"/>
        <v>172.98018112361137</v>
      </c>
      <c r="L543" s="239" t="b">
        <f t="shared" si="99"/>
        <v>0</v>
      </c>
      <c r="M543" s="239">
        <f t="shared" si="104"/>
        <v>7.7778629687168916E-4</v>
      </c>
      <c r="O543" s="239">
        <f t="shared" si="105"/>
        <v>139.79942540753481</v>
      </c>
      <c r="P543" s="239">
        <f t="shared" si="100"/>
        <v>172.98018112361137</v>
      </c>
      <c r="Q543" s="239">
        <f t="shared" si="101"/>
        <v>0</v>
      </c>
      <c r="R543" s="239">
        <f t="shared" si="106"/>
        <v>7.7778629687168916E-4</v>
      </c>
      <c r="T543" s="239">
        <f>MAX($H$4:H543)</f>
        <v>187.59090786290002</v>
      </c>
      <c r="U543" s="239">
        <f>MAX($K$4:K543)</f>
        <v>187.59090786290002</v>
      </c>
      <c r="V543" s="239">
        <f>MAX($K$4:L543)</f>
        <v>187.59090786290002</v>
      </c>
      <c r="W543" s="239">
        <f t="shared" si="107"/>
        <v>-7.7886113488862874E-2</v>
      </c>
      <c r="X543" s="239">
        <f t="shared" si="108"/>
        <v>-7.7886113488862874E-2</v>
      </c>
      <c r="Y543" s="239">
        <f t="shared" si="109"/>
        <v>-7.7886113488862874E-2</v>
      </c>
    </row>
    <row r="544" spans="1:25">
      <c r="A544" s="147">
        <v>36187</v>
      </c>
      <c r="B544" s="243">
        <v>-7.7644172811452972E-3</v>
      </c>
      <c r="C544" s="243">
        <v>8.7497575002613015E-3</v>
      </c>
      <c r="D544" s="243">
        <v>9.4338907086293222E-3</v>
      </c>
      <c r="E544" s="243">
        <v>2.6174243081852344E-2</v>
      </c>
      <c r="F544" s="243">
        <v>1.1691759835052551E-2</v>
      </c>
      <c r="H544" s="239">
        <f t="shared" si="102"/>
        <v>174.49371576079426</v>
      </c>
      <c r="I544" s="239"/>
      <c r="J544" s="239">
        <f t="shared" si="103"/>
        <v>154.29191158891098</v>
      </c>
      <c r="K544" s="239">
        <f t="shared" si="98"/>
        <v>174.49371576079426</v>
      </c>
      <c r="L544" s="239" t="b">
        <f t="shared" si="99"/>
        <v>0</v>
      </c>
      <c r="M544" s="239">
        <f t="shared" si="104"/>
        <v>8.7497575002613535E-3</v>
      </c>
      <c r="O544" s="239">
        <f t="shared" si="105"/>
        <v>139.79942540753481</v>
      </c>
      <c r="P544" s="239">
        <f t="shared" si="100"/>
        <v>174.49371576079426</v>
      </c>
      <c r="Q544" s="239">
        <f t="shared" si="101"/>
        <v>0</v>
      </c>
      <c r="R544" s="239">
        <f t="shared" si="106"/>
        <v>8.7497575002613535E-3</v>
      </c>
      <c r="T544" s="239">
        <f>MAX($H$4:H544)</f>
        <v>187.59090786290002</v>
      </c>
      <c r="U544" s="239">
        <f>MAX($K$4:K544)</f>
        <v>187.59090786290002</v>
      </c>
      <c r="V544" s="239">
        <f>MAX($K$4:L544)</f>
        <v>187.59090786290002</v>
      </c>
      <c r="W544" s="239">
        <f t="shared" si="107"/>
        <v>-6.9817840594266906E-2</v>
      </c>
      <c r="X544" s="239">
        <f t="shared" si="108"/>
        <v>-6.9817840594266906E-2</v>
      </c>
      <c r="Y544" s="239">
        <f t="shared" si="109"/>
        <v>-6.9817840594266906E-2</v>
      </c>
    </row>
    <row r="545" spans="1:25">
      <c r="A545" s="147">
        <v>36188</v>
      </c>
      <c r="B545" s="243">
        <v>1.7055694410695876E-2</v>
      </c>
      <c r="C545" s="243">
        <v>9.0484998116131532E-3</v>
      </c>
      <c r="D545" s="243">
        <v>-8.8260507900427276E-3</v>
      </c>
      <c r="E545" s="243">
        <v>6.8972367744022378E-3</v>
      </c>
      <c r="F545" s="243">
        <v>3.7486405253697175E-3</v>
      </c>
      <c r="H545" s="239">
        <f t="shared" si="102"/>
        <v>176.07262211498349</v>
      </c>
      <c r="I545" s="239"/>
      <c r="J545" s="239">
        <f t="shared" si="103"/>
        <v>154.29191158891098</v>
      </c>
      <c r="K545" s="239">
        <f t="shared" si="98"/>
        <v>176.07262211498349</v>
      </c>
      <c r="L545" s="239" t="b">
        <f t="shared" si="99"/>
        <v>0</v>
      </c>
      <c r="M545" s="239">
        <f t="shared" si="104"/>
        <v>9.0484998116131705E-3</v>
      </c>
      <c r="O545" s="239">
        <f t="shared" si="105"/>
        <v>139.79942540753481</v>
      </c>
      <c r="P545" s="239">
        <f t="shared" si="100"/>
        <v>176.07262211498349</v>
      </c>
      <c r="Q545" s="239">
        <f t="shared" si="101"/>
        <v>0</v>
      </c>
      <c r="R545" s="239">
        <f t="shared" si="106"/>
        <v>9.0484998116131705E-3</v>
      </c>
      <c r="T545" s="239">
        <f>MAX($H$4:H545)</f>
        <v>187.59090786290002</v>
      </c>
      <c r="U545" s="239">
        <f>MAX($K$4:K545)</f>
        <v>187.59090786290002</v>
      </c>
      <c r="V545" s="239">
        <f>MAX($K$4:L545)</f>
        <v>187.59090786290002</v>
      </c>
      <c r="W545" s="239">
        <f t="shared" si="107"/>
        <v>-6.1401087500118204E-2</v>
      </c>
      <c r="X545" s="239">
        <f t="shared" si="108"/>
        <v>-6.1401087500118204E-2</v>
      </c>
      <c r="Y545" s="239">
        <f t="shared" si="109"/>
        <v>-6.1401087500118204E-2</v>
      </c>
    </row>
    <row r="546" spans="1:25">
      <c r="A546" s="147">
        <v>36189</v>
      </c>
      <c r="B546" s="243">
        <v>1.0289605757454856E-2</v>
      </c>
      <c r="C546" s="243">
        <v>4.9098565466965116E-3</v>
      </c>
      <c r="D546" s="243">
        <v>1.7298303058578712E-2</v>
      </c>
      <c r="E546" s="243">
        <v>2.2445041062841842E-3</v>
      </c>
      <c r="F546" s="243">
        <v>4.5389341177730635E-3</v>
      </c>
      <c r="H546" s="239">
        <f t="shared" si="102"/>
        <v>176.93711343136877</v>
      </c>
      <c r="I546" s="239"/>
      <c r="J546" s="239">
        <f t="shared" si="103"/>
        <v>154.29191158891098</v>
      </c>
      <c r="K546" s="239">
        <f t="shared" si="98"/>
        <v>176.93711343136877</v>
      </c>
      <c r="L546" s="239" t="b">
        <f t="shared" si="99"/>
        <v>0</v>
      </c>
      <c r="M546" s="239">
        <f t="shared" si="104"/>
        <v>4.9098565466965723E-3</v>
      </c>
      <c r="O546" s="239">
        <f t="shared" si="105"/>
        <v>139.79942540753481</v>
      </c>
      <c r="P546" s="239">
        <f t="shared" si="100"/>
        <v>176.93711343136877</v>
      </c>
      <c r="Q546" s="239">
        <f t="shared" si="101"/>
        <v>0</v>
      </c>
      <c r="R546" s="239">
        <f t="shared" si="106"/>
        <v>4.9098565466965723E-3</v>
      </c>
      <c r="T546" s="239">
        <f>MAX($H$4:H546)</f>
        <v>187.59090786290002</v>
      </c>
      <c r="U546" s="239">
        <f>MAX($K$4:K546)</f>
        <v>187.59090786290002</v>
      </c>
      <c r="V546" s="239">
        <f>MAX($K$4:L546)</f>
        <v>187.59090786290002</v>
      </c>
      <c r="W546" s="239">
        <f t="shared" si="107"/>
        <v>-5.6792701484858377E-2</v>
      </c>
      <c r="X546" s="239">
        <f t="shared" si="108"/>
        <v>-5.6792701484858377E-2</v>
      </c>
      <c r="Y546" s="239">
        <f t="shared" si="109"/>
        <v>-5.6792701484858377E-2</v>
      </c>
    </row>
    <row r="547" spans="1:25">
      <c r="A547" s="147">
        <v>36192</v>
      </c>
      <c r="B547" s="243">
        <v>-4.4996687711983396E-3</v>
      </c>
      <c r="C547" s="243">
        <v>1.5820728016332719E-2</v>
      </c>
      <c r="D547" s="243">
        <v>1.0966732075290642E-2</v>
      </c>
      <c r="E547" s="243">
        <v>2.564591531235938E-2</v>
      </c>
      <c r="F547" s="243">
        <v>1.3082923230095744E-2</v>
      </c>
      <c r="H547" s="239">
        <f t="shared" si="102"/>
        <v>179.73638737896147</v>
      </c>
      <c r="I547" s="239"/>
      <c r="J547" s="239">
        <f t="shared" si="103"/>
        <v>154.29191158891098</v>
      </c>
      <c r="K547" s="239">
        <f t="shared" si="98"/>
        <v>179.73638737896147</v>
      </c>
      <c r="L547" s="239" t="b">
        <f t="shared" si="99"/>
        <v>0</v>
      </c>
      <c r="M547" s="239">
        <f t="shared" si="104"/>
        <v>1.5820728016332716E-2</v>
      </c>
      <c r="O547" s="239">
        <f t="shared" si="105"/>
        <v>139.79942540753481</v>
      </c>
      <c r="P547" s="239">
        <f t="shared" si="100"/>
        <v>179.73638737896147</v>
      </c>
      <c r="Q547" s="239">
        <f t="shared" si="101"/>
        <v>0</v>
      </c>
      <c r="R547" s="239">
        <f t="shared" si="106"/>
        <v>1.5820728016332716E-2</v>
      </c>
      <c r="T547" s="239">
        <f>MAX($H$4:H547)</f>
        <v>187.59090786290002</v>
      </c>
      <c r="U547" s="239">
        <f>MAX($K$4:K547)</f>
        <v>187.59090786290002</v>
      </c>
      <c r="V547" s="239">
        <f>MAX($K$4:L547)</f>
        <v>187.59090786290002</v>
      </c>
      <c r="W547" s="239">
        <f t="shared" si="107"/>
        <v>-4.1870475352030381E-2</v>
      </c>
      <c r="X547" s="239">
        <f t="shared" si="108"/>
        <v>-4.1870475352030381E-2</v>
      </c>
      <c r="Y547" s="239">
        <f t="shared" si="109"/>
        <v>-4.1870475352030381E-2</v>
      </c>
    </row>
    <row r="548" spans="1:25">
      <c r="A548" s="147">
        <v>36193</v>
      </c>
      <c r="B548" s="243">
        <v>-8.4520836243565656E-3</v>
      </c>
      <c r="C548" s="243">
        <v>-3.8131562298917565E-3</v>
      </c>
      <c r="D548" s="243">
        <v>1.2344609660133399E-2</v>
      </c>
      <c r="E548" s="243">
        <v>-3.5836290776392055E-4</v>
      </c>
      <c r="F548" s="243">
        <v>6.8595743363502049E-3</v>
      </c>
      <c r="H548" s="239">
        <f t="shared" si="102"/>
        <v>179.05102445368914</v>
      </c>
      <c r="I548" s="239"/>
      <c r="J548" s="239">
        <f t="shared" si="103"/>
        <v>154.29191158891098</v>
      </c>
      <c r="K548" s="239">
        <f t="shared" si="98"/>
        <v>179.05102445368914</v>
      </c>
      <c r="L548" s="239" t="b">
        <f t="shared" si="99"/>
        <v>0</v>
      </c>
      <c r="M548" s="239">
        <f t="shared" si="104"/>
        <v>-3.8131562298917812E-3</v>
      </c>
      <c r="O548" s="239">
        <f t="shared" si="105"/>
        <v>139.79942540753481</v>
      </c>
      <c r="P548" s="239">
        <f t="shared" si="100"/>
        <v>179.05102445368914</v>
      </c>
      <c r="Q548" s="239">
        <f t="shared" si="101"/>
        <v>0</v>
      </c>
      <c r="R548" s="239">
        <f t="shared" si="106"/>
        <v>-3.8131562298917812E-3</v>
      </c>
      <c r="T548" s="239">
        <f>MAX($H$4:H548)</f>
        <v>187.59090786290002</v>
      </c>
      <c r="U548" s="239">
        <f>MAX($K$4:K548)</f>
        <v>187.59090786290002</v>
      </c>
      <c r="V548" s="239">
        <f>MAX($K$4:L548)</f>
        <v>187.59090786290002</v>
      </c>
      <c r="W548" s="239">
        <f t="shared" si="107"/>
        <v>-4.5523972917985038E-2</v>
      </c>
      <c r="X548" s="239">
        <f t="shared" si="108"/>
        <v>-4.5523972917985038E-2</v>
      </c>
      <c r="Y548" s="239">
        <f t="shared" si="109"/>
        <v>-4.5523972917985038E-2</v>
      </c>
    </row>
    <row r="549" spans="1:25">
      <c r="A549" s="147">
        <v>36194</v>
      </c>
      <c r="B549" s="243">
        <v>8.8809795473510089E-3</v>
      </c>
      <c r="C549" s="243">
        <v>-1.3860409474425239E-2</v>
      </c>
      <c r="D549" s="243">
        <v>-1.3271843563644636E-2</v>
      </c>
      <c r="E549" s="243">
        <v>-5.8993310522866826E-3</v>
      </c>
      <c r="F549" s="243">
        <v>-6.2683421811136064E-3</v>
      </c>
      <c r="H549" s="239">
        <f t="shared" si="102"/>
        <v>176.56930393794568</v>
      </c>
      <c r="I549" s="239"/>
      <c r="J549" s="239">
        <f t="shared" si="103"/>
        <v>154.29191158891098</v>
      </c>
      <c r="K549" s="239">
        <f t="shared" si="98"/>
        <v>176.56930393794568</v>
      </c>
      <c r="L549" s="239" t="b">
        <f t="shared" si="99"/>
        <v>0</v>
      </c>
      <c r="M549" s="239">
        <f t="shared" si="104"/>
        <v>-1.3860409474425258E-2</v>
      </c>
      <c r="O549" s="239">
        <f t="shared" si="105"/>
        <v>139.79942540753481</v>
      </c>
      <c r="P549" s="239">
        <f t="shared" si="100"/>
        <v>176.56930393794568</v>
      </c>
      <c r="Q549" s="239">
        <f t="shared" si="101"/>
        <v>0</v>
      </c>
      <c r="R549" s="239">
        <f t="shared" si="106"/>
        <v>-1.3860409474425258E-2</v>
      </c>
      <c r="T549" s="239">
        <f>MAX($H$4:H549)</f>
        <v>187.59090786290002</v>
      </c>
      <c r="U549" s="239">
        <f>MAX($K$4:K549)</f>
        <v>187.59090786290002</v>
      </c>
      <c r="V549" s="239">
        <f>MAX($K$4:L549)</f>
        <v>187.59090786290002</v>
      </c>
      <c r="W549" s="239">
        <f t="shared" si="107"/>
        <v>-5.8753401486864379E-2</v>
      </c>
      <c r="X549" s="239">
        <f t="shared" si="108"/>
        <v>-5.8753401486864379E-2</v>
      </c>
      <c r="Y549" s="239">
        <f t="shared" si="109"/>
        <v>-5.8753401486864379E-2</v>
      </c>
    </row>
    <row r="550" spans="1:25">
      <c r="A550" s="147">
        <v>36195</v>
      </c>
      <c r="B550" s="243">
        <v>-1.8595372640188512E-2</v>
      </c>
      <c r="C550" s="243">
        <v>-3.0840860635283907E-4</v>
      </c>
      <c r="D550" s="243">
        <v>1.0105691888944168E-3</v>
      </c>
      <c r="E550" s="243">
        <v>-3.8418010107539313E-3</v>
      </c>
      <c r="F550" s="243">
        <v>1.2941812632980554E-3</v>
      </c>
      <c r="H550" s="239">
        <f t="shared" si="102"/>
        <v>176.51484844499348</v>
      </c>
      <c r="I550" s="239"/>
      <c r="J550" s="239">
        <f t="shared" si="103"/>
        <v>154.29191158891098</v>
      </c>
      <c r="K550" s="239">
        <f t="shared" si="98"/>
        <v>176.51484844499348</v>
      </c>
      <c r="L550" s="239" t="b">
        <f t="shared" si="99"/>
        <v>0</v>
      </c>
      <c r="M550" s="239">
        <f t="shared" si="104"/>
        <v>-3.0840860635288476E-4</v>
      </c>
      <c r="O550" s="239">
        <f t="shared" si="105"/>
        <v>139.79942540753481</v>
      </c>
      <c r="P550" s="239">
        <f t="shared" si="100"/>
        <v>176.51484844499348</v>
      </c>
      <c r="Q550" s="239">
        <f t="shared" si="101"/>
        <v>0</v>
      </c>
      <c r="R550" s="239">
        <f t="shared" si="106"/>
        <v>-3.0840860635288476E-4</v>
      </c>
      <c r="T550" s="239">
        <f>MAX($H$4:H550)</f>
        <v>187.59090786290002</v>
      </c>
      <c r="U550" s="239">
        <f>MAX($K$4:K550)</f>
        <v>187.59090786290002</v>
      </c>
      <c r="V550" s="239">
        <f>MAX($K$4:L550)</f>
        <v>187.59090786290002</v>
      </c>
      <c r="W550" s="239">
        <f t="shared" si="107"/>
        <v>-5.9043690038546204E-2</v>
      </c>
      <c r="X550" s="239">
        <f t="shared" si="108"/>
        <v>-5.9043690038546204E-2</v>
      </c>
      <c r="Y550" s="239">
        <f t="shared" si="109"/>
        <v>-5.9043690038546204E-2</v>
      </c>
    </row>
    <row r="551" spans="1:25">
      <c r="A551" s="147">
        <v>36196</v>
      </c>
      <c r="B551" s="243">
        <v>-8.4680701024705263E-3</v>
      </c>
      <c r="C551" s="243">
        <v>-2.5186403392791767E-3</v>
      </c>
      <c r="D551" s="243">
        <v>-9.5102776900660713E-3</v>
      </c>
      <c r="E551" s="243">
        <v>-3.5474885199470174E-3</v>
      </c>
      <c r="F551" s="243">
        <v>2.8630490214247573E-3</v>
      </c>
      <c r="H551" s="239">
        <f t="shared" si="102"/>
        <v>176.07027102721815</v>
      </c>
      <c r="I551" s="239"/>
      <c r="J551" s="239">
        <f t="shared" si="103"/>
        <v>154.29191158891098</v>
      </c>
      <c r="K551" s="239">
        <f t="shared" si="98"/>
        <v>176.07027102721815</v>
      </c>
      <c r="L551" s="239" t="b">
        <f t="shared" si="99"/>
        <v>0</v>
      </c>
      <c r="M551" s="239">
        <f t="shared" si="104"/>
        <v>-2.5186403392792331E-3</v>
      </c>
      <c r="O551" s="239">
        <f t="shared" si="105"/>
        <v>139.79942540753481</v>
      </c>
      <c r="P551" s="239">
        <f t="shared" si="100"/>
        <v>176.07027102721815</v>
      </c>
      <c r="Q551" s="239">
        <f t="shared" si="101"/>
        <v>0</v>
      </c>
      <c r="R551" s="239">
        <f t="shared" si="106"/>
        <v>-2.5186403392792331E-3</v>
      </c>
      <c r="T551" s="239">
        <f>MAX($H$4:H551)</f>
        <v>187.59090786290002</v>
      </c>
      <c r="U551" s="239">
        <f>MAX($K$4:K551)</f>
        <v>187.59090786290002</v>
      </c>
      <c r="V551" s="239">
        <f>MAX($K$4:L551)</f>
        <v>187.59090786290002</v>
      </c>
      <c r="W551" s="239">
        <f t="shared" si="107"/>
        <v>-6.1413620558314459E-2</v>
      </c>
      <c r="X551" s="239">
        <f t="shared" si="108"/>
        <v>-6.1413620558314459E-2</v>
      </c>
      <c r="Y551" s="239">
        <f t="shared" si="109"/>
        <v>-6.1413620558314459E-2</v>
      </c>
    </row>
    <row r="552" spans="1:25">
      <c r="A552" s="147">
        <v>36199</v>
      </c>
      <c r="B552" s="243">
        <v>3.0454931629173565E-3</v>
      </c>
      <c r="C552" s="243">
        <v>-1.4856603116384481E-2</v>
      </c>
      <c r="D552" s="243">
        <v>-6.0138842065942111E-3</v>
      </c>
      <c r="E552" s="243">
        <v>-1.745456070043061E-3</v>
      </c>
      <c r="F552" s="243">
        <v>-7.8464242828363284E-3</v>
      </c>
      <c r="H552" s="239">
        <f t="shared" si="102"/>
        <v>173.45446488997251</v>
      </c>
      <c r="I552" s="239"/>
      <c r="J552" s="239">
        <f t="shared" si="103"/>
        <v>154.29191158891098</v>
      </c>
      <c r="K552" s="239">
        <f t="shared" si="98"/>
        <v>173.45446488997251</v>
      </c>
      <c r="L552" s="239" t="b">
        <f t="shared" si="99"/>
        <v>0</v>
      </c>
      <c r="M552" s="239">
        <f t="shared" si="104"/>
        <v>-1.4856603116384551E-2</v>
      </c>
      <c r="O552" s="239">
        <f t="shared" si="105"/>
        <v>139.79942540753481</v>
      </c>
      <c r="P552" s="239">
        <f t="shared" si="100"/>
        <v>173.45446488997251</v>
      </c>
      <c r="Q552" s="239">
        <f t="shared" si="101"/>
        <v>0</v>
      </c>
      <c r="R552" s="239">
        <f t="shared" si="106"/>
        <v>-1.4856603116384551E-2</v>
      </c>
      <c r="T552" s="239">
        <f>MAX($H$4:H552)</f>
        <v>187.59090786290002</v>
      </c>
      <c r="U552" s="239">
        <f>MAX($K$4:K552)</f>
        <v>187.59090786290002</v>
      </c>
      <c r="V552" s="239">
        <f>MAX($K$4:L552)</f>
        <v>187.59090786290002</v>
      </c>
      <c r="W552" s="239">
        <f t="shared" si="107"/>
        <v>-7.5357825888123897E-2</v>
      </c>
      <c r="X552" s="239">
        <f t="shared" si="108"/>
        <v>-7.5357825888123897E-2</v>
      </c>
      <c r="Y552" s="239">
        <f t="shared" si="109"/>
        <v>-7.5357825888123897E-2</v>
      </c>
    </row>
    <row r="553" spans="1:25">
      <c r="A553" s="147">
        <v>36200</v>
      </c>
      <c r="B553" s="243">
        <v>-2.1843286456572963E-2</v>
      </c>
      <c r="C553" s="243">
        <v>-1.3961921244626363E-2</v>
      </c>
      <c r="D553" s="243">
        <v>-8.1483628307128519E-3</v>
      </c>
      <c r="E553" s="243">
        <v>-1.0990120206334386E-2</v>
      </c>
      <c r="F553" s="243">
        <v>-2.6827568541761826E-3</v>
      </c>
      <c r="H553" s="239">
        <f t="shared" si="102"/>
        <v>171.03270731164992</v>
      </c>
      <c r="I553" s="239"/>
      <c r="J553" s="239">
        <f t="shared" si="103"/>
        <v>154.29191158891098</v>
      </c>
      <c r="K553" s="239">
        <f t="shared" si="98"/>
        <v>171.03270731164992</v>
      </c>
      <c r="L553" s="239" t="b">
        <f t="shared" si="99"/>
        <v>0</v>
      </c>
      <c r="M553" s="239">
        <f t="shared" si="104"/>
        <v>-1.3961921244626325E-2</v>
      </c>
      <c r="O553" s="239">
        <f t="shared" si="105"/>
        <v>139.79942540753481</v>
      </c>
      <c r="P553" s="239">
        <f t="shared" si="100"/>
        <v>171.03270731164992</v>
      </c>
      <c r="Q553" s="239">
        <f t="shared" si="101"/>
        <v>0</v>
      </c>
      <c r="R553" s="239">
        <f t="shared" si="106"/>
        <v>-1.3961921244626325E-2</v>
      </c>
      <c r="T553" s="239">
        <f>MAX($H$4:H553)</f>
        <v>187.59090786290002</v>
      </c>
      <c r="U553" s="239">
        <f>MAX($K$4:K553)</f>
        <v>187.59090786290002</v>
      </c>
      <c r="V553" s="239">
        <f>MAX($K$4:L553)</f>
        <v>187.59090786290002</v>
      </c>
      <c r="W553" s="239">
        <f t="shared" si="107"/>
        <v>-8.8267607102533965E-2</v>
      </c>
      <c r="X553" s="239">
        <f t="shared" si="108"/>
        <v>-8.8267607102533965E-2</v>
      </c>
      <c r="Y553" s="239">
        <f t="shared" si="109"/>
        <v>-8.8267607102533965E-2</v>
      </c>
    </row>
    <row r="554" spans="1:25">
      <c r="A554" s="147">
        <v>36201</v>
      </c>
      <c r="B554" s="243">
        <v>4.9492000795601232E-3</v>
      </c>
      <c r="C554" s="243">
        <v>-9.6454114537046776E-3</v>
      </c>
      <c r="D554" s="243">
        <v>-1.2133606297412114E-2</v>
      </c>
      <c r="E554" s="243">
        <v>1.8838423087894629E-3</v>
      </c>
      <c r="F554" s="243">
        <v>-1.1663124313692985E-2</v>
      </c>
      <c r="H554" s="239">
        <f t="shared" si="102"/>
        <v>169.383026477588</v>
      </c>
      <c r="I554" s="239"/>
      <c r="J554" s="239">
        <f t="shared" si="103"/>
        <v>154.29191158891098</v>
      </c>
      <c r="K554" s="239">
        <f t="shared" si="98"/>
        <v>169.383026477588</v>
      </c>
      <c r="L554" s="239" t="b">
        <f t="shared" si="99"/>
        <v>0</v>
      </c>
      <c r="M554" s="239">
        <f t="shared" si="104"/>
        <v>-9.6454114537046966E-3</v>
      </c>
      <c r="O554" s="239">
        <f t="shared" si="105"/>
        <v>139.79942540753481</v>
      </c>
      <c r="P554" s="239">
        <f t="shared" si="100"/>
        <v>169.383026477588</v>
      </c>
      <c r="Q554" s="239">
        <f t="shared" si="101"/>
        <v>0</v>
      </c>
      <c r="R554" s="239">
        <f t="shared" si="106"/>
        <v>-9.6454114537046966E-3</v>
      </c>
      <c r="T554" s="239">
        <f>MAX($H$4:H554)</f>
        <v>187.59090786290002</v>
      </c>
      <c r="U554" s="239">
        <f>MAX($K$4:K554)</f>
        <v>187.59090786290002</v>
      </c>
      <c r="V554" s="239">
        <f>MAX($K$4:L554)</f>
        <v>187.59090786290002</v>
      </c>
      <c r="W554" s="239">
        <f t="shared" si="107"/>
        <v>-9.7061641167700774E-2</v>
      </c>
      <c r="X554" s="239">
        <f t="shared" si="108"/>
        <v>-9.7061641167700774E-2</v>
      </c>
      <c r="Y554" s="239">
        <f t="shared" si="109"/>
        <v>-9.7061641167700774E-2</v>
      </c>
    </row>
    <row r="555" spans="1:25">
      <c r="A555" s="147">
        <v>36202</v>
      </c>
      <c r="B555" s="243">
        <v>2.4913214783514714E-2</v>
      </c>
      <c r="C555" s="243">
        <v>1.6978153554141784E-2</v>
      </c>
      <c r="D555" s="243">
        <v>1.0054138189546702E-2</v>
      </c>
      <c r="E555" s="243">
        <v>1.8369715054284752E-2</v>
      </c>
      <c r="F555" s="243">
        <v>8.5053704036064381E-3</v>
      </c>
      <c r="H555" s="239">
        <f t="shared" si="102"/>
        <v>172.25883751058976</v>
      </c>
      <c r="I555" s="239"/>
      <c r="J555" s="239">
        <f t="shared" si="103"/>
        <v>154.29191158891098</v>
      </c>
      <c r="K555" s="239">
        <f t="shared" si="98"/>
        <v>172.25883751058976</v>
      </c>
      <c r="L555" s="239" t="b">
        <f t="shared" si="99"/>
        <v>0</v>
      </c>
      <c r="M555" s="239">
        <f t="shared" si="104"/>
        <v>1.6978153554141787E-2</v>
      </c>
      <c r="O555" s="239">
        <f t="shared" si="105"/>
        <v>139.79942540753481</v>
      </c>
      <c r="P555" s="239">
        <f t="shared" si="100"/>
        <v>172.25883751058976</v>
      </c>
      <c r="Q555" s="239">
        <f t="shared" si="101"/>
        <v>0</v>
      </c>
      <c r="R555" s="239">
        <f t="shared" si="106"/>
        <v>1.6978153554141787E-2</v>
      </c>
      <c r="T555" s="239">
        <f>MAX($H$4:H555)</f>
        <v>187.59090786290002</v>
      </c>
      <c r="U555" s="239">
        <f>MAX($K$4:K555)</f>
        <v>187.59090786290002</v>
      </c>
      <c r="V555" s="239">
        <f>MAX($K$4:L555)</f>
        <v>187.59090786290002</v>
      </c>
      <c r="W555" s="239">
        <f t="shared" si="107"/>
        <v>-8.1731415061521234E-2</v>
      </c>
      <c r="X555" s="239">
        <f t="shared" si="108"/>
        <v>-8.1731415061521234E-2</v>
      </c>
      <c r="Y555" s="239">
        <f t="shared" si="109"/>
        <v>-8.1731415061521234E-2</v>
      </c>
    </row>
    <row r="556" spans="1:25">
      <c r="A556" s="147">
        <v>36203</v>
      </c>
      <c r="B556" s="243">
        <v>-1.850263916576611E-2</v>
      </c>
      <c r="C556" s="243">
        <v>5.5964539818211811E-3</v>
      </c>
      <c r="D556" s="243">
        <v>6.8654470237665688E-3</v>
      </c>
      <c r="E556" s="243">
        <v>8.2065229440979603E-3</v>
      </c>
      <c r="F556" s="243">
        <v>1.6644102321665688E-3</v>
      </c>
      <c r="H556" s="239">
        <f t="shared" si="102"/>
        <v>173.22287616767977</v>
      </c>
      <c r="I556" s="239"/>
      <c r="J556" s="239">
        <f t="shared" si="103"/>
        <v>154.29191158891098</v>
      </c>
      <c r="K556" s="239">
        <f t="shared" si="98"/>
        <v>173.22287616767977</v>
      </c>
      <c r="L556" s="239" t="b">
        <f t="shared" si="99"/>
        <v>0</v>
      </c>
      <c r="M556" s="239">
        <f t="shared" si="104"/>
        <v>5.5964539818211048E-3</v>
      </c>
      <c r="O556" s="239">
        <f t="shared" si="105"/>
        <v>139.79942540753481</v>
      </c>
      <c r="P556" s="239">
        <f t="shared" si="100"/>
        <v>173.22287616767977</v>
      </c>
      <c r="Q556" s="239">
        <f t="shared" si="101"/>
        <v>0</v>
      </c>
      <c r="R556" s="239">
        <f t="shared" si="106"/>
        <v>5.5964539818211048E-3</v>
      </c>
      <c r="T556" s="239">
        <f>MAX($H$4:H556)</f>
        <v>187.59090786290002</v>
      </c>
      <c r="U556" s="239">
        <f>MAX($K$4:K556)</f>
        <v>187.59090786290002</v>
      </c>
      <c r="V556" s="239">
        <f>MAX($K$4:L556)</f>
        <v>187.59090786290002</v>
      </c>
      <c r="W556" s="239">
        <f t="shared" si="107"/>
        <v>-7.6592367182961044E-2</v>
      </c>
      <c r="X556" s="239">
        <f t="shared" si="108"/>
        <v>-7.6592367182961044E-2</v>
      </c>
      <c r="Y556" s="239">
        <f t="shared" si="109"/>
        <v>-7.6592367182961044E-2</v>
      </c>
    </row>
    <row r="557" spans="1:25">
      <c r="A557" s="147">
        <v>36206</v>
      </c>
      <c r="B557" s="243">
        <v>0</v>
      </c>
      <c r="C557" s="243">
        <v>8.0134280041428418E-3</v>
      </c>
      <c r="D557" s="243">
        <v>7.0194484884122943E-4</v>
      </c>
      <c r="E557" s="243">
        <v>4.5769825308406009E-3</v>
      </c>
      <c r="F557" s="243">
        <v>3.430413089594353E-3</v>
      </c>
      <c r="H557" s="239">
        <f t="shared" si="102"/>
        <v>174.61098521452001</v>
      </c>
      <c r="I557" s="239"/>
      <c r="J557" s="239">
        <f t="shared" si="103"/>
        <v>154.29191158891098</v>
      </c>
      <c r="K557" s="239">
        <f t="shared" si="98"/>
        <v>174.61098521452001</v>
      </c>
      <c r="L557" s="239" t="b">
        <f t="shared" si="99"/>
        <v>0</v>
      </c>
      <c r="M557" s="239">
        <f t="shared" si="104"/>
        <v>8.0134280041427794E-3</v>
      </c>
      <c r="O557" s="239">
        <f t="shared" si="105"/>
        <v>139.79942540753481</v>
      </c>
      <c r="P557" s="239">
        <f t="shared" si="100"/>
        <v>174.61098521452001</v>
      </c>
      <c r="Q557" s="239">
        <f t="shared" si="101"/>
        <v>0</v>
      </c>
      <c r="R557" s="239">
        <f t="shared" si="106"/>
        <v>8.0134280041427794E-3</v>
      </c>
      <c r="T557" s="239">
        <f>MAX($H$4:H557)</f>
        <v>187.59090786290002</v>
      </c>
      <c r="U557" s="239">
        <f>MAX($K$4:K557)</f>
        <v>187.59090786290002</v>
      </c>
      <c r="V557" s="239">
        <f>MAX($K$4:L557)</f>
        <v>187.59090786290002</v>
      </c>
      <c r="W557" s="239">
        <f t="shared" si="107"/>
        <v>-6.9192706598905793E-2</v>
      </c>
      <c r="X557" s="239">
        <f t="shared" si="108"/>
        <v>-6.9192706598905793E-2</v>
      </c>
      <c r="Y557" s="239">
        <f t="shared" si="109"/>
        <v>-6.9192706598905793E-2</v>
      </c>
    </row>
    <row r="558" spans="1:25">
      <c r="A558" s="147">
        <v>36207</v>
      </c>
      <c r="B558" s="243">
        <v>8.3946703382749011E-3</v>
      </c>
      <c r="C558" s="243">
        <v>5.4408827804388604E-3</v>
      </c>
      <c r="D558" s="243">
        <v>-9.5396885228897776E-3</v>
      </c>
      <c r="E558" s="243">
        <v>7.5163971714586886E-3</v>
      </c>
      <c r="F558" s="243">
        <v>5.5362636348319505E-3</v>
      </c>
      <c r="H558" s="239">
        <f t="shared" si="102"/>
        <v>175.56102311724916</v>
      </c>
      <c r="I558" s="239"/>
      <c r="J558" s="239">
        <f t="shared" si="103"/>
        <v>154.29191158891098</v>
      </c>
      <c r="K558" s="239">
        <f t="shared" si="98"/>
        <v>175.56102311724916</v>
      </c>
      <c r="L558" s="239" t="b">
        <f t="shared" si="99"/>
        <v>0</v>
      </c>
      <c r="M558" s="239">
        <f t="shared" si="104"/>
        <v>5.4408827804388821E-3</v>
      </c>
      <c r="O558" s="239">
        <f t="shared" si="105"/>
        <v>139.79942540753481</v>
      </c>
      <c r="P558" s="239">
        <f t="shared" si="100"/>
        <v>175.56102311724916</v>
      </c>
      <c r="Q558" s="239">
        <f t="shared" si="101"/>
        <v>0</v>
      </c>
      <c r="R558" s="239">
        <f t="shared" si="106"/>
        <v>5.4408827804388821E-3</v>
      </c>
      <c r="T558" s="239">
        <f>MAX($H$4:H558)</f>
        <v>187.59090786290002</v>
      </c>
      <c r="U558" s="239">
        <f>MAX($K$4:K558)</f>
        <v>187.59090786290002</v>
      </c>
      <c r="V558" s="239">
        <f>MAX($K$4:L558)</f>
        <v>187.59090786290002</v>
      </c>
      <c r="W558" s="239">
        <f t="shared" si="107"/>
        <v>-6.4128293224332861E-2</v>
      </c>
      <c r="X558" s="239">
        <f t="shared" si="108"/>
        <v>-6.4128293224332861E-2</v>
      </c>
      <c r="Y558" s="239">
        <f t="shared" si="109"/>
        <v>-6.4128293224332861E-2</v>
      </c>
    </row>
    <row r="559" spans="1:25">
      <c r="A559" s="147">
        <v>36208</v>
      </c>
      <c r="B559" s="243">
        <v>-1.327511763885092E-2</v>
      </c>
      <c r="C559" s="243">
        <v>-1.0043199004875825E-2</v>
      </c>
      <c r="D559" s="243">
        <v>-1.1918665378183868E-2</v>
      </c>
      <c r="E559" s="243">
        <v>-9.6978772808556934E-3</v>
      </c>
      <c r="F559" s="243">
        <v>-7.5553231901529516E-3</v>
      </c>
      <c r="H559" s="239">
        <f t="shared" si="102"/>
        <v>173.79782882458304</v>
      </c>
      <c r="I559" s="239"/>
      <c r="J559" s="239">
        <f t="shared" si="103"/>
        <v>154.29191158891098</v>
      </c>
      <c r="K559" s="239">
        <f t="shared" si="98"/>
        <v>173.79782882458304</v>
      </c>
      <c r="L559" s="239" t="b">
        <f t="shared" si="99"/>
        <v>0</v>
      </c>
      <c r="M559" s="239">
        <f t="shared" si="104"/>
        <v>-1.0043199004875766E-2</v>
      </c>
      <c r="O559" s="239">
        <f t="shared" si="105"/>
        <v>139.79942540753481</v>
      </c>
      <c r="P559" s="239">
        <f t="shared" si="100"/>
        <v>173.79782882458304</v>
      </c>
      <c r="Q559" s="239">
        <f t="shared" si="101"/>
        <v>0</v>
      </c>
      <c r="R559" s="239">
        <f t="shared" si="106"/>
        <v>-1.0043199004875766E-2</v>
      </c>
      <c r="T559" s="239">
        <f>MAX($H$4:H559)</f>
        <v>187.59090786290002</v>
      </c>
      <c r="U559" s="239">
        <f>MAX($K$4:K559)</f>
        <v>187.59090786290002</v>
      </c>
      <c r="V559" s="239">
        <f>MAX($K$4:L559)</f>
        <v>187.59090786290002</v>
      </c>
      <c r="W559" s="239">
        <f t="shared" si="107"/>
        <v>-7.3527439018513621E-2</v>
      </c>
      <c r="X559" s="239">
        <f t="shared" si="108"/>
        <v>-7.3527439018513621E-2</v>
      </c>
      <c r="Y559" s="239">
        <f t="shared" si="109"/>
        <v>-7.3527439018513621E-2</v>
      </c>
    </row>
    <row r="560" spans="1:25">
      <c r="A560" s="147">
        <v>36209</v>
      </c>
      <c r="B560" s="243">
        <v>1.0589524404162054E-2</v>
      </c>
      <c r="C560" s="243">
        <v>5.0599707807916783E-3</v>
      </c>
      <c r="D560" s="243">
        <v>-4.8678091344529495E-3</v>
      </c>
      <c r="E560" s="243">
        <v>-1.8688717326340587E-3</v>
      </c>
      <c r="F560" s="243">
        <v>-7.8971770753510917E-4</v>
      </c>
      <c r="H560" s="239">
        <f t="shared" si="102"/>
        <v>174.67724076020045</v>
      </c>
      <c r="I560" s="239"/>
      <c r="J560" s="239">
        <f t="shared" si="103"/>
        <v>154.29191158891098</v>
      </c>
      <c r="K560" s="239">
        <f t="shared" si="98"/>
        <v>174.67724076020045</v>
      </c>
      <c r="L560" s="239" t="b">
        <f t="shared" si="99"/>
        <v>0</v>
      </c>
      <c r="M560" s="239">
        <f t="shared" si="104"/>
        <v>5.0599707807916106E-3</v>
      </c>
      <c r="O560" s="239">
        <f t="shared" si="105"/>
        <v>139.79942540753481</v>
      </c>
      <c r="P560" s="239">
        <f t="shared" si="100"/>
        <v>174.67724076020045</v>
      </c>
      <c r="Q560" s="239">
        <f t="shared" si="101"/>
        <v>0</v>
      </c>
      <c r="R560" s="239">
        <f t="shared" si="106"/>
        <v>5.0599707807916106E-3</v>
      </c>
      <c r="T560" s="239">
        <f>MAX($H$4:H560)</f>
        <v>187.59090786290002</v>
      </c>
      <c r="U560" s="239">
        <f>MAX($K$4:K560)</f>
        <v>187.59090786290002</v>
      </c>
      <c r="V560" s="239">
        <f>MAX($K$4:L560)</f>
        <v>187.59090786290002</v>
      </c>
      <c r="W560" s="239">
        <f t="shared" si="107"/>
        <v>-6.8839514930742127E-2</v>
      </c>
      <c r="X560" s="239">
        <f t="shared" si="108"/>
        <v>-6.8839514930742127E-2</v>
      </c>
      <c r="Y560" s="239">
        <f t="shared" si="109"/>
        <v>-6.8839514930742127E-2</v>
      </c>
    </row>
    <row r="561" spans="1:25">
      <c r="A561" s="147">
        <v>36210</v>
      </c>
      <c r="B561" s="243">
        <v>2.2471847932985511E-3</v>
      </c>
      <c r="C561" s="243">
        <v>5.917768574962734E-3</v>
      </c>
      <c r="D561" s="243">
        <v>8.5037906066378621E-3</v>
      </c>
      <c r="E561" s="243">
        <v>6.4658941708792828E-3</v>
      </c>
      <c r="F561" s="243">
        <v>5.5326653585003882E-3</v>
      </c>
      <c r="H561" s="239">
        <f t="shared" si="102"/>
        <v>175.71094024633237</v>
      </c>
      <c r="I561" s="239"/>
      <c r="J561" s="239">
        <f t="shared" si="103"/>
        <v>154.29191158891098</v>
      </c>
      <c r="K561" s="239">
        <f t="shared" si="98"/>
        <v>175.71094024633237</v>
      </c>
      <c r="L561" s="239" t="b">
        <f t="shared" si="99"/>
        <v>0</v>
      </c>
      <c r="M561" s="239">
        <f t="shared" si="104"/>
        <v>5.9177685749627843E-3</v>
      </c>
      <c r="O561" s="239">
        <f t="shared" si="105"/>
        <v>139.79942540753481</v>
      </c>
      <c r="P561" s="239">
        <f t="shared" si="100"/>
        <v>175.71094024633237</v>
      </c>
      <c r="Q561" s="239">
        <f t="shared" si="101"/>
        <v>0</v>
      </c>
      <c r="R561" s="239">
        <f t="shared" si="106"/>
        <v>5.9177685749627843E-3</v>
      </c>
      <c r="T561" s="239">
        <f>MAX($H$4:H561)</f>
        <v>187.59090786290002</v>
      </c>
      <c r="U561" s="239">
        <f>MAX($K$4:K561)</f>
        <v>187.59090786290002</v>
      </c>
      <c r="V561" s="239">
        <f>MAX($K$4:L561)</f>
        <v>187.59090786290002</v>
      </c>
      <c r="W561" s="239">
        <f t="shared" si="107"/>
        <v>-6.3329122673952173E-2</v>
      </c>
      <c r="X561" s="239">
        <f t="shared" si="108"/>
        <v>-6.3329122673952173E-2</v>
      </c>
      <c r="Y561" s="239">
        <f t="shared" si="109"/>
        <v>-6.3329122673952173E-2</v>
      </c>
    </row>
    <row r="562" spans="1:25">
      <c r="A562" s="147">
        <v>36213</v>
      </c>
      <c r="B562" s="243">
        <v>2.5648023657502517E-2</v>
      </c>
      <c r="C562" s="243">
        <v>1.1056433673460653E-2</v>
      </c>
      <c r="D562" s="243">
        <v>1.6595319679681086E-2</v>
      </c>
      <c r="E562" s="243">
        <v>6.7569261861664121E-3</v>
      </c>
      <c r="F562" s="243">
        <v>6.5770560173172843E-3</v>
      </c>
      <c r="H562" s="239">
        <f t="shared" si="102"/>
        <v>177.65367660286736</v>
      </c>
      <c r="I562" s="239"/>
      <c r="J562" s="239">
        <f t="shared" si="103"/>
        <v>154.29191158891098</v>
      </c>
      <c r="K562" s="239">
        <f t="shared" si="98"/>
        <v>177.65367660286736</v>
      </c>
      <c r="L562" s="239" t="b">
        <f t="shared" si="99"/>
        <v>0</v>
      </c>
      <c r="M562" s="239">
        <f t="shared" si="104"/>
        <v>1.1056433673460719E-2</v>
      </c>
      <c r="O562" s="239">
        <f t="shared" si="105"/>
        <v>139.79942540753481</v>
      </c>
      <c r="P562" s="239">
        <f t="shared" si="100"/>
        <v>177.65367660286736</v>
      </c>
      <c r="Q562" s="239">
        <f t="shared" si="101"/>
        <v>0</v>
      </c>
      <c r="R562" s="239">
        <f t="shared" si="106"/>
        <v>1.1056433673460719E-2</v>
      </c>
      <c r="T562" s="239">
        <f>MAX($H$4:H562)</f>
        <v>187.59090786290002</v>
      </c>
      <c r="U562" s="239">
        <f>MAX($K$4:K562)</f>
        <v>187.59090786290002</v>
      </c>
      <c r="V562" s="239">
        <f>MAX($K$4:L562)</f>
        <v>187.59090786290002</v>
      </c>
      <c r="W562" s="239">
        <f t="shared" si="107"/>
        <v>-5.297288324493446E-2</v>
      </c>
      <c r="X562" s="239">
        <f t="shared" si="108"/>
        <v>-5.297288324493446E-2</v>
      </c>
      <c r="Y562" s="239">
        <f t="shared" si="109"/>
        <v>-5.297288324493446E-2</v>
      </c>
    </row>
    <row r="563" spans="1:25">
      <c r="A563" s="147">
        <v>36214</v>
      </c>
      <c r="B563" s="243">
        <v>8.4982088390583854E-5</v>
      </c>
      <c r="C563" s="243">
        <v>1.0465932321770399E-2</v>
      </c>
      <c r="D563" s="243">
        <v>3.3025162774591443E-3</v>
      </c>
      <c r="E563" s="243">
        <v>-1.032214227414141E-2</v>
      </c>
      <c r="F563" s="243">
        <v>4.2026488588531308E-5</v>
      </c>
      <c r="H563" s="239">
        <f t="shared" si="102"/>
        <v>179.51298795890665</v>
      </c>
      <c r="I563" s="239"/>
      <c r="J563" s="239">
        <f t="shared" si="103"/>
        <v>154.29191158891098</v>
      </c>
      <c r="K563" s="239">
        <f t="shared" si="98"/>
        <v>179.51298795890665</v>
      </c>
      <c r="L563" s="239" t="b">
        <f t="shared" si="99"/>
        <v>0</v>
      </c>
      <c r="M563" s="239">
        <f t="shared" si="104"/>
        <v>1.0465932321770342E-2</v>
      </c>
      <c r="O563" s="239">
        <f t="shared" si="105"/>
        <v>139.79942540753481</v>
      </c>
      <c r="P563" s="239">
        <f t="shared" si="100"/>
        <v>179.51298795890665</v>
      </c>
      <c r="Q563" s="239">
        <f t="shared" si="101"/>
        <v>0</v>
      </c>
      <c r="R563" s="239">
        <f t="shared" si="106"/>
        <v>1.0465932321770342E-2</v>
      </c>
      <c r="T563" s="239">
        <f>MAX($H$4:H563)</f>
        <v>187.59090786290002</v>
      </c>
      <c r="U563" s="239">
        <f>MAX($K$4:K563)</f>
        <v>187.59090786290002</v>
      </c>
      <c r="V563" s="239">
        <f>MAX($K$4:L563)</f>
        <v>187.59090786290002</v>
      </c>
      <c r="W563" s="239">
        <f t="shared" si="107"/>
        <v>-4.3061361534094643E-2</v>
      </c>
      <c r="X563" s="239">
        <f t="shared" si="108"/>
        <v>-4.3061361534094643E-2</v>
      </c>
      <c r="Y563" s="239">
        <f t="shared" si="109"/>
        <v>-4.3061361534094643E-2</v>
      </c>
    </row>
    <row r="564" spans="1:25">
      <c r="A564" s="147">
        <v>36215</v>
      </c>
      <c r="B564" s="243">
        <v>-1.3114582648439677E-2</v>
      </c>
      <c r="C564" s="243">
        <v>1.0826710149770324E-2</v>
      </c>
      <c r="D564" s="243">
        <v>1.3726601525261284E-3</v>
      </c>
      <c r="E564" s="243">
        <v>8.8426886222252588E-3</v>
      </c>
      <c r="F564" s="243">
        <v>2.8382446531707295E-3</v>
      </c>
      <c r="H564" s="239">
        <f t="shared" si="102"/>
        <v>181.45652304765693</v>
      </c>
      <c r="I564" s="239"/>
      <c r="J564" s="239">
        <f t="shared" si="103"/>
        <v>154.29191158891098</v>
      </c>
      <c r="K564" s="239">
        <f t="shared" si="98"/>
        <v>181.45652304765693</v>
      </c>
      <c r="L564" s="239" t="b">
        <f t="shared" si="99"/>
        <v>0</v>
      </c>
      <c r="M564" s="239">
        <f t="shared" si="104"/>
        <v>1.0826710149770259E-2</v>
      </c>
      <c r="O564" s="239">
        <f t="shared" si="105"/>
        <v>139.79942540753481</v>
      </c>
      <c r="P564" s="239">
        <f t="shared" si="100"/>
        <v>181.45652304765693</v>
      </c>
      <c r="Q564" s="239">
        <f t="shared" si="101"/>
        <v>0</v>
      </c>
      <c r="R564" s="239">
        <f t="shared" si="106"/>
        <v>1.0826710149770259E-2</v>
      </c>
      <c r="T564" s="239">
        <f>MAX($H$4:H564)</f>
        <v>187.59090786290002</v>
      </c>
      <c r="U564" s="239">
        <f>MAX($K$4:K564)</f>
        <v>187.59090786290002</v>
      </c>
      <c r="V564" s="239">
        <f>MAX($K$4:L564)</f>
        <v>187.59090786290002</v>
      </c>
      <c r="W564" s="239">
        <f t="shared" si="107"/>
        <v>-3.2700864264308495E-2</v>
      </c>
      <c r="X564" s="239">
        <f t="shared" si="108"/>
        <v>-3.2700864264308495E-2</v>
      </c>
      <c r="Y564" s="239">
        <f t="shared" si="109"/>
        <v>-3.2700864264308495E-2</v>
      </c>
    </row>
    <row r="565" spans="1:25">
      <c r="A565" s="147">
        <v>36216</v>
      </c>
      <c r="B565" s="243">
        <v>-7.6235233246618739E-3</v>
      </c>
      <c r="C565" s="243">
        <v>-1.7164881298897261E-2</v>
      </c>
      <c r="D565" s="243">
        <v>3.6293609859652243E-3</v>
      </c>
      <c r="E565" s="243">
        <v>-9.391555157629905E-3</v>
      </c>
      <c r="F565" s="243">
        <v>-6.7776300293487246E-3</v>
      </c>
      <c r="H565" s="239">
        <f t="shared" si="102"/>
        <v>178.34184336863328</v>
      </c>
      <c r="I565" s="239"/>
      <c r="J565" s="239">
        <f t="shared" si="103"/>
        <v>154.29191158891098</v>
      </c>
      <c r="K565" s="239">
        <f t="shared" si="98"/>
        <v>178.34184336863328</v>
      </c>
      <c r="L565" s="239" t="b">
        <f t="shared" si="99"/>
        <v>0</v>
      </c>
      <c r="M565" s="239">
        <f t="shared" si="104"/>
        <v>-1.7164881298897292E-2</v>
      </c>
      <c r="O565" s="239">
        <f t="shared" si="105"/>
        <v>139.79942540753481</v>
      </c>
      <c r="P565" s="239">
        <f t="shared" si="100"/>
        <v>178.34184336863328</v>
      </c>
      <c r="Q565" s="239">
        <f t="shared" si="101"/>
        <v>0</v>
      </c>
      <c r="R565" s="239">
        <f t="shared" si="106"/>
        <v>-1.7164881298897292E-2</v>
      </c>
      <c r="T565" s="239">
        <f>MAX($H$4:H565)</f>
        <v>187.59090786290002</v>
      </c>
      <c r="U565" s="239">
        <f>MAX($K$4:K565)</f>
        <v>187.59090786290002</v>
      </c>
      <c r="V565" s="239">
        <f>MAX($K$4:L565)</f>
        <v>187.59090786290002</v>
      </c>
      <c r="W565" s="239">
        <f t="shared" si="107"/>
        <v>-4.9304439109737579E-2</v>
      </c>
      <c r="X565" s="239">
        <f t="shared" si="108"/>
        <v>-4.9304439109737579E-2</v>
      </c>
      <c r="Y565" s="239">
        <f t="shared" si="109"/>
        <v>-4.9304439109737579E-2</v>
      </c>
    </row>
    <row r="566" spans="1:25">
      <c r="A566" s="147">
        <v>36217</v>
      </c>
      <c r="B566" s="243">
        <v>-4.962125465334255E-3</v>
      </c>
      <c r="C566" s="243">
        <v>-3.8611430923493062E-3</v>
      </c>
      <c r="D566" s="243">
        <v>1.0077911280785834E-2</v>
      </c>
      <c r="E566" s="243">
        <v>9.0480057017332527E-3</v>
      </c>
      <c r="F566" s="243">
        <v>-7.8620115992944495E-4</v>
      </c>
      <c r="H566" s="239">
        <f t="shared" si="102"/>
        <v>177.65323999203363</v>
      </c>
      <c r="I566" s="239"/>
      <c r="J566" s="239">
        <f t="shared" si="103"/>
        <v>154.29191158891098</v>
      </c>
      <c r="K566" s="239">
        <f t="shared" si="98"/>
        <v>177.65323999203363</v>
      </c>
      <c r="L566" s="239" t="b">
        <f t="shared" si="99"/>
        <v>0</v>
      </c>
      <c r="M566" s="239">
        <f t="shared" si="104"/>
        <v>-3.8611430923493292E-3</v>
      </c>
      <c r="O566" s="239">
        <f t="shared" si="105"/>
        <v>139.79942540753481</v>
      </c>
      <c r="P566" s="239">
        <f t="shared" si="100"/>
        <v>177.65323999203363</v>
      </c>
      <c r="Q566" s="239">
        <f t="shared" si="101"/>
        <v>0</v>
      </c>
      <c r="R566" s="239">
        <f t="shared" si="106"/>
        <v>-3.8611430923493292E-3</v>
      </c>
      <c r="T566" s="239">
        <f>MAX($H$4:H566)</f>
        <v>187.59090786290002</v>
      </c>
      <c r="U566" s="239">
        <f>MAX($K$4:K566)</f>
        <v>187.59090786290002</v>
      </c>
      <c r="V566" s="239">
        <f>MAX($K$4:L566)</f>
        <v>187.59090786290002</v>
      </c>
      <c r="W566" s="239">
        <f t="shared" si="107"/>
        <v>-5.2975210707596192E-2</v>
      </c>
      <c r="X566" s="239">
        <f t="shared" si="108"/>
        <v>-5.2975210707596192E-2</v>
      </c>
      <c r="Y566" s="239">
        <f t="shared" si="109"/>
        <v>-5.2975210707596192E-2</v>
      </c>
    </row>
    <row r="567" spans="1:25">
      <c r="A567" s="147">
        <v>36220</v>
      </c>
      <c r="B567" s="243">
        <v>-6.1393869687964564E-4</v>
      </c>
      <c r="C567" s="243">
        <v>-6.6298857589481841E-3</v>
      </c>
      <c r="D567" s="243">
        <v>1.7526817361559477E-3</v>
      </c>
      <c r="E567" s="243">
        <v>1.6297696852058063E-2</v>
      </c>
      <c r="F567" s="243">
        <v>5.191316423593495E-3</v>
      </c>
      <c r="H567" s="239">
        <f t="shared" si="102"/>
        <v>176.47541930617945</v>
      </c>
      <c r="I567" s="239"/>
      <c r="J567" s="239">
        <f t="shared" si="103"/>
        <v>154.29191158891098</v>
      </c>
      <c r="K567" s="239">
        <f t="shared" si="98"/>
        <v>176.47541930617945</v>
      </c>
      <c r="L567" s="239" t="b">
        <f t="shared" si="99"/>
        <v>0</v>
      </c>
      <c r="M567" s="239">
        <f t="shared" si="104"/>
        <v>-6.6298857589481763E-3</v>
      </c>
      <c r="O567" s="239">
        <f t="shared" si="105"/>
        <v>139.79942540753481</v>
      </c>
      <c r="P567" s="239">
        <f t="shared" si="100"/>
        <v>176.47541930617945</v>
      </c>
      <c r="Q567" s="239">
        <f t="shared" si="101"/>
        <v>0</v>
      </c>
      <c r="R567" s="239">
        <f t="shared" si="106"/>
        <v>-6.6298857589481763E-3</v>
      </c>
      <c r="T567" s="239">
        <f>MAX($H$4:H567)</f>
        <v>187.59090786290002</v>
      </c>
      <c r="U567" s="239">
        <f>MAX($K$4:K567)</f>
        <v>187.59090786290002</v>
      </c>
      <c r="V567" s="239">
        <f>MAX($K$4:L567)</f>
        <v>187.59090786290002</v>
      </c>
      <c r="W567" s="239">
        <f t="shared" si="107"/>
        <v>-5.9253876871496795E-2</v>
      </c>
      <c r="X567" s="239">
        <f t="shared" si="108"/>
        <v>-5.9253876871496795E-2</v>
      </c>
      <c r="Y567" s="239">
        <f t="shared" si="109"/>
        <v>-5.9253876871496795E-2</v>
      </c>
    </row>
    <row r="568" spans="1:25">
      <c r="A568" s="147">
        <v>36221</v>
      </c>
      <c r="B568" s="243">
        <v>-7.0397595798330492E-3</v>
      </c>
      <c r="C568" s="243">
        <v>2.1281996915381018E-3</v>
      </c>
      <c r="D568" s="243">
        <v>-2.0261653098338939E-2</v>
      </c>
      <c r="E568" s="243">
        <v>-5.0136151922324235E-3</v>
      </c>
      <c r="F568" s="243">
        <v>1.021377986498706E-5</v>
      </c>
      <c r="H568" s="239">
        <f t="shared" si="102"/>
        <v>176.85099423911092</v>
      </c>
      <c r="I568" s="239"/>
      <c r="J568" s="239">
        <f t="shared" si="103"/>
        <v>154.29191158891098</v>
      </c>
      <c r="K568" s="239">
        <f t="shared" si="98"/>
        <v>176.85099423911092</v>
      </c>
      <c r="L568" s="239" t="b">
        <f t="shared" si="99"/>
        <v>0</v>
      </c>
      <c r="M568" s="239">
        <f t="shared" si="104"/>
        <v>2.1281996915381175E-3</v>
      </c>
      <c r="O568" s="239">
        <f t="shared" si="105"/>
        <v>139.79942540753481</v>
      </c>
      <c r="P568" s="239">
        <f t="shared" si="100"/>
        <v>176.85099423911092</v>
      </c>
      <c r="Q568" s="239">
        <f t="shared" si="101"/>
        <v>0</v>
      </c>
      <c r="R568" s="239">
        <f t="shared" si="106"/>
        <v>2.1281996915381175E-3</v>
      </c>
      <c r="T568" s="239">
        <f>MAX($H$4:H568)</f>
        <v>187.59090786290002</v>
      </c>
      <c r="U568" s="239">
        <f>MAX($K$4:K568)</f>
        <v>187.59090786290002</v>
      </c>
      <c r="V568" s="239">
        <f>MAX($K$4:L568)</f>
        <v>187.59090786290002</v>
      </c>
      <c r="W568" s="239">
        <f t="shared" si="107"/>
        <v>-5.7251781262439037E-2</v>
      </c>
      <c r="X568" s="239">
        <f t="shared" si="108"/>
        <v>-5.7251781262439037E-2</v>
      </c>
      <c r="Y568" s="239">
        <f t="shared" si="109"/>
        <v>-5.7251781262439037E-2</v>
      </c>
    </row>
    <row r="569" spans="1:25">
      <c r="A569" s="147">
        <v>36222</v>
      </c>
      <c r="B569" s="243">
        <v>5.347767933112646E-4</v>
      </c>
      <c r="C569" s="243">
        <v>-4.5944739122426581E-3</v>
      </c>
      <c r="D569" s="243">
        <v>2.554541157809842E-3</v>
      </c>
      <c r="E569" s="243">
        <v>1.3804478739257497E-2</v>
      </c>
      <c r="F569" s="243">
        <v>1.4157474448084351E-3</v>
      </c>
      <c r="H569" s="239">
        <f t="shared" si="102"/>
        <v>176.03845695972515</v>
      </c>
      <c r="I569" s="239"/>
      <c r="J569" s="239">
        <f t="shared" si="103"/>
        <v>154.29191158891098</v>
      </c>
      <c r="K569" s="239">
        <f t="shared" si="98"/>
        <v>176.03845695972515</v>
      </c>
      <c r="L569" s="239" t="b">
        <f t="shared" si="99"/>
        <v>0</v>
      </c>
      <c r="M569" s="239">
        <f t="shared" si="104"/>
        <v>-4.5944739122426199E-3</v>
      </c>
      <c r="O569" s="239">
        <f t="shared" si="105"/>
        <v>139.79942540753481</v>
      </c>
      <c r="P569" s="239">
        <f t="shared" si="100"/>
        <v>176.03845695972515</v>
      </c>
      <c r="Q569" s="239">
        <f t="shared" si="101"/>
        <v>0</v>
      </c>
      <c r="R569" s="239">
        <f t="shared" si="106"/>
        <v>-4.5944739122426199E-3</v>
      </c>
      <c r="T569" s="239">
        <f>MAX($H$4:H569)</f>
        <v>187.59090786290002</v>
      </c>
      <c r="U569" s="239">
        <f>MAX($K$4:K569)</f>
        <v>187.59090786290002</v>
      </c>
      <c r="V569" s="239">
        <f>MAX($K$4:L569)</f>
        <v>187.59090786290002</v>
      </c>
      <c r="W569" s="239">
        <f t="shared" si="107"/>
        <v>-6.158321335924196E-2</v>
      </c>
      <c r="X569" s="239">
        <f t="shared" si="108"/>
        <v>-6.158321335924196E-2</v>
      </c>
      <c r="Y569" s="239">
        <f t="shared" si="109"/>
        <v>-6.158321335924196E-2</v>
      </c>
    </row>
    <row r="570" spans="1:25">
      <c r="A570" s="147">
        <v>36223</v>
      </c>
      <c r="B570" s="243">
        <v>1.4563189746675143E-2</v>
      </c>
      <c r="C570" s="243">
        <v>9.0046849947189589E-3</v>
      </c>
      <c r="D570" s="243">
        <v>-2.9722793693094385E-3</v>
      </c>
      <c r="E570" s="243">
        <v>8.8762577281273902E-3</v>
      </c>
      <c r="F570" s="243">
        <v>2.8825714562614735E-3</v>
      </c>
      <c r="H570" s="239">
        <f t="shared" si="102"/>
        <v>177.62362781160388</v>
      </c>
      <c r="I570" s="239"/>
      <c r="J570" s="239">
        <f t="shared" si="103"/>
        <v>154.29191158891098</v>
      </c>
      <c r="K570" s="239">
        <f t="shared" si="98"/>
        <v>177.62362781160388</v>
      </c>
      <c r="L570" s="239" t="b">
        <f t="shared" si="99"/>
        <v>0</v>
      </c>
      <c r="M570" s="239">
        <f t="shared" si="104"/>
        <v>9.0046849947190317E-3</v>
      </c>
      <c r="O570" s="239">
        <f t="shared" si="105"/>
        <v>139.79942540753481</v>
      </c>
      <c r="P570" s="239">
        <f t="shared" si="100"/>
        <v>177.62362781160388</v>
      </c>
      <c r="Q570" s="239">
        <f t="shared" si="101"/>
        <v>0</v>
      </c>
      <c r="R570" s="239">
        <f t="shared" si="106"/>
        <v>9.0046849947190317E-3</v>
      </c>
      <c r="T570" s="239">
        <f>MAX($H$4:H570)</f>
        <v>187.59090786290002</v>
      </c>
      <c r="U570" s="239">
        <f>MAX($K$4:K570)</f>
        <v>187.59090786290002</v>
      </c>
      <c r="V570" s="239">
        <f>MAX($K$4:L570)</f>
        <v>187.59090786290002</v>
      </c>
      <c r="W570" s="239">
        <f t="shared" si="107"/>
        <v>-5.3133065801785472E-2</v>
      </c>
      <c r="X570" s="239">
        <f t="shared" si="108"/>
        <v>-5.3133065801785472E-2</v>
      </c>
      <c r="Y570" s="239">
        <f t="shared" si="109"/>
        <v>-5.3133065801785472E-2</v>
      </c>
    </row>
    <row r="571" spans="1:25">
      <c r="A571" s="147">
        <v>36224</v>
      </c>
      <c r="B571" s="243">
        <v>2.1790322201593382E-2</v>
      </c>
      <c r="C571" s="243">
        <v>2.114598544218449E-2</v>
      </c>
      <c r="D571" s="243">
        <v>4.1080796002833209E-2</v>
      </c>
      <c r="E571" s="243">
        <v>1.1722805804259773E-2</v>
      </c>
      <c r="F571" s="243">
        <v>8.7674412060356754E-3</v>
      </c>
      <c r="H571" s="239">
        <f t="shared" si="102"/>
        <v>181.37965445949607</v>
      </c>
      <c r="I571" s="239"/>
      <c r="J571" s="239">
        <f t="shared" si="103"/>
        <v>154.29191158891098</v>
      </c>
      <c r="K571" s="239">
        <f t="shared" si="98"/>
        <v>181.37965445949607</v>
      </c>
      <c r="L571" s="239" t="b">
        <f t="shared" si="99"/>
        <v>0</v>
      </c>
      <c r="M571" s="239">
        <f t="shared" si="104"/>
        <v>2.1145985442184562E-2</v>
      </c>
      <c r="O571" s="239">
        <f t="shared" si="105"/>
        <v>139.79942540753481</v>
      </c>
      <c r="P571" s="239">
        <f t="shared" si="100"/>
        <v>181.37965445949607</v>
      </c>
      <c r="Q571" s="239">
        <f t="shared" si="101"/>
        <v>0</v>
      </c>
      <c r="R571" s="239">
        <f t="shared" si="106"/>
        <v>2.1145985442184562E-2</v>
      </c>
      <c r="T571" s="239">
        <f>MAX($H$4:H571)</f>
        <v>187.59090786290002</v>
      </c>
      <c r="U571" s="239">
        <f>MAX($K$4:K571)</f>
        <v>187.59090786290002</v>
      </c>
      <c r="V571" s="239">
        <f>MAX($K$4:L571)</f>
        <v>187.59090786290002</v>
      </c>
      <c r="W571" s="239">
        <f t="shared" si="107"/>
        <v>-3.3110631395544099E-2</v>
      </c>
      <c r="X571" s="239">
        <f t="shared" si="108"/>
        <v>-3.3110631395544099E-2</v>
      </c>
      <c r="Y571" s="239">
        <f t="shared" si="109"/>
        <v>-3.3110631395544099E-2</v>
      </c>
    </row>
    <row r="572" spans="1:25">
      <c r="A572" s="147">
        <v>36227</v>
      </c>
      <c r="B572" s="243">
        <v>6.0275417718917979E-3</v>
      </c>
      <c r="C572" s="243">
        <v>-8.8293506265735289E-3</v>
      </c>
      <c r="D572" s="243">
        <v>3.3725073930401805E-5</v>
      </c>
      <c r="E572" s="243">
        <v>1.7005939994906738E-2</v>
      </c>
      <c r="F572" s="243">
        <v>-2.9723239960711689E-3</v>
      </c>
      <c r="H572" s="239">
        <f t="shared" si="102"/>
        <v>179.77818989374643</v>
      </c>
      <c r="I572" s="239"/>
      <c r="J572" s="239">
        <f t="shared" si="103"/>
        <v>154.29191158891098</v>
      </c>
      <c r="K572" s="239">
        <f t="shared" si="98"/>
        <v>179.77818989374643</v>
      </c>
      <c r="L572" s="239" t="b">
        <f t="shared" si="99"/>
        <v>0</v>
      </c>
      <c r="M572" s="239">
        <f t="shared" si="104"/>
        <v>-8.8293506265735046E-3</v>
      </c>
      <c r="O572" s="239">
        <f t="shared" si="105"/>
        <v>139.79942540753481</v>
      </c>
      <c r="P572" s="239">
        <f t="shared" si="100"/>
        <v>179.77818989374643</v>
      </c>
      <c r="Q572" s="239">
        <f t="shared" si="101"/>
        <v>0</v>
      </c>
      <c r="R572" s="239">
        <f t="shared" si="106"/>
        <v>-8.8293506265735046E-3</v>
      </c>
      <c r="T572" s="239">
        <f>MAX($H$4:H572)</f>
        <v>187.59090786290002</v>
      </c>
      <c r="U572" s="239">
        <f>MAX($K$4:K572)</f>
        <v>187.59090786290002</v>
      </c>
      <c r="V572" s="239">
        <f>MAX($K$4:L572)</f>
        <v>187.59090786290002</v>
      </c>
      <c r="W572" s="239">
        <f t="shared" si="107"/>
        <v>-4.1647636648059115E-2</v>
      </c>
      <c r="X572" s="239">
        <f t="shared" si="108"/>
        <v>-4.1647636648059115E-2</v>
      </c>
      <c r="Y572" s="239">
        <f t="shared" si="109"/>
        <v>-4.1647636648059115E-2</v>
      </c>
    </row>
    <row r="573" spans="1:25">
      <c r="A573" s="147">
        <v>36228</v>
      </c>
      <c r="B573" s="243">
        <v>-2.3932943557728459E-3</v>
      </c>
      <c r="C573" s="243">
        <v>4.0215973268273864E-3</v>
      </c>
      <c r="D573" s="243">
        <v>1.7921364179704691E-2</v>
      </c>
      <c r="E573" s="243">
        <v>1.2730448326399024E-2</v>
      </c>
      <c r="F573" s="243">
        <v>2.4480960748294311E-3</v>
      </c>
      <c r="H573" s="239">
        <f t="shared" si="102"/>
        <v>180.50118538164497</v>
      </c>
      <c r="I573" s="239"/>
      <c r="J573" s="239">
        <f t="shared" si="103"/>
        <v>154.29191158891098</v>
      </c>
      <c r="K573" s="239">
        <f t="shared" si="98"/>
        <v>180.50118538164497</v>
      </c>
      <c r="L573" s="239" t="b">
        <f t="shared" si="99"/>
        <v>0</v>
      </c>
      <c r="M573" s="239">
        <f t="shared" si="104"/>
        <v>4.0215973268273135E-3</v>
      </c>
      <c r="O573" s="239">
        <f t="shared" si="105"/>
        <v>139.79942540753481</v>
      </c>
      <c r="P573" s="239">
        <f t="shared" si="100"/>
        <v>180.50118538164497</v>
      </c>
      <c r="Q573" s="239">
        <f t="shared" si="101"/>
        <v>0</v>
      </c>
      <c r="R573" s="239">
        <f t="shared" si="106"/>
        <v>4.0215973268273135E-3</v>
      </c>
      <c r="T573" s="239">
        <f>MAX($H$4:H573)</f>
        <v>187.59090786290002</v>
      </c>
      <c r="U573" s="239">
        <f>MAX($K$4:K573)</f>
        <v>187.59090786290002</v>
      </c>
      <c r="V573" s="239">
        <f>MAX($K$4:L573)</f>
        <v>187.59090786290002</v>
      </c>
      <c r="W573" s="239">
        <f t="shared" si="107"/>
        <v>-3.7793529345444311E-2</v>
      </c>
      <c r="X573" s="239">
        <f t="shared" si="108"/>
        <v>-3.7793529345444311E-2</v>
      </c>
      <c r="Y573" s="239">
        <f t="shared" si="109"/>
        <v>-3.7793529345444311E-2</v>
      </c>
    </row>
    <row r="574" spans="1:25">
      <c r="A574" s="147">
        <v>36229</v>
      </c>
      <c r="B574" s="243">
        <v>5.1548144003268348E-3</v>
      </c>
      <c r="C574" s="243">
        <v>-7.5436450814936329E-4</v>
      </c>
      <c r="D574" s="243">
        <v>2.4975210563722428E-2</v>
      </c>
      <c r="E574" s="243">
        <v>2.8676197270427473E-3</v>
      </c>
      <c r="F574" s="243">
        <v>-2.1010814401054567E-3</v>
      </c>
      <c r="H574" s="239">
        <f t="shared" si="102"/>
        <v>180.36502169371417</v>
      </c>
      <c r="I574" s="239"/>
      <c r="J574" s="239">
        <f t="shared" si="103"/>
        <v>154.29191158891098</v>
      </c>
      <c r="K574" s="239">
        <f t="shared" si="98"/>
        <v>180.36502169371417</v>
      </c>
      <c r="L574" s="239" t="b">
        <f t="shared" si="99"/>
        <v>0</v>
      </c>
      <c r="M574" s="239">
        <f t="shared" si="104"/>
        <v>-7.5436450814937456E-4</v>
      </c>
      <c r="O574" s="239">
        <f t="shared" si="105"/>
        <v>139.79942540753481</v>
      </c>
      <c r="P574" s="239">
        <f t="shared" si="100"/>
        <v>180.36502169371417</v>
      </c>
      <c r="Q574" s="239">
        <f t="shared" si="101"/>
        <v>0</v>
      </c>
      <c r="R574" s="239">
        <f t="shared" si="106"/>
        <v>-7.5436450814937456E-4</v>
      </c>
      <c r="T574" s="239">
        <f>MAX($H$4:H574)</f>
        <v>187.59090786290002</v>
      </c>
      <c r="U574" s="239">
        <f>MAX($K$4:K574)</f>
        <v>187.59090786290002</v>
      </c>
      <c r="V574" s="239">
        <f>MAX($K$4:L574)</f>
        <v>187.59090786290002</v>
      </c>
      <c r="W574" s="239">
        <f t="shared" si="107"/>
        <v>-3.851938375641778E-2</v>
      </c>
      <c r="X574" s="239">
        <f t="shared" si="108"/>
        <v>-3.851938375641778E-2</v>
      </c>
      <c r="Y574" s="239">
        <f t="shared" si="109"/>
        <v>-3.851938375641778E-2</v>
      </c>
    </row>
    <row r="575" spans="1:25">
      <c r="A575" s="147">
        <v>36230</v>
      </c>
      <c r="B575" s="243">
        <v>8.171738363015324E-3</v>
      </c>
      <c r="C575" s="243">
        <v>-1.9240525207001591E-3</v>
      </c>
      <c r="D575" s="243">
        <v>-3.5980672809687864E-3</v>
      </c>
      <c r="E575" s="243">
        <v>-3.7323148251280358E-3</v>
      </c>
      <c r="F575" s="243">
        <v>-4.877063320556263E-3</v>
      </c>
      <c r="H575" s="239">
        <f t="shared" si="102"/>
        <v>180.01798991907825</v>
      </c>
      <c r="I575" s="239"/>
      <c r="J575" s="239">
        <f t="shared" si="103"/>
        <v>154.29191158891098</v>
      </c>
      <c r="K575" s="239">
        <f t="shared" si="98"/>
        <v>180.01798991907825</v>
      </c>
      <c r="L575" s="239" t="b">
        <f t="shared" si="99"/>
        <v>0</v>
      </c>
      <c r="M575" s="239">
        <f t="shared" si="104"/>
        <v>-1.9240525207001214E-3</v>
      </c>
      <c r="O575" s="239">
        <f t="shared" si="105"/>
        <v>139.79942540753481</v>
      </c>
      <c r="P575" s="239">
        <f t="shared" si="100"/>
        <v>180.01798991907825</v>
      </c>
      <c r="Q575" s="239">
        <f t="shared" si="101"/>
        <v>0</v>
      </c>
      <c r="R575" s="239">
        <f t="shared" si="106"/>
        <v>-1.9240525207001214E-3</v>
      </c>
      <c r="T575" s="239">
        <f>MAX($H$4:H575)</f>
        <v>187.59090786290002</v>
      </c>
      <c r="U575" s="239">
        <f>MAX($K$4:K575)</f>
        <v>187.59090786290002</v>
      </c>
      <c r="V575" s="239">
        <f>MAX($K$4:L575)</f>
        <v>187.59090786290002</v>
      </c>
      <c r="W575" s="239">
        <f t="shared" si="107"/>
        <v>-4.036932295970555E-2</v>
      </c>
      <c r="X575" s="239">
        <f t="shared" si="108"/>
        <v>-4.036932295970555E-2</v>
      </c>
      <c r="Y575" s="239">
        <f t="shared" si="109"/>
        <v>-4.036932295970555E-2</v>
      </c>
    </row>
    <row r="576" spans="1:25">
      <c r="A576" s="147">
        <v>36231</v>
      </c>
      <c r="B576" s="243">
        <v>-2.939917139566206E-3</v>
      </c>
      <c r="C576" s="243">
        <v>2.1028986867298372E-2</v>
      </c>
      <c r="D576" s="243">
        <v>1.9773439088502709E-2</v>
      </c>
      <c r="E576" s="243">
        <v>1.5706232517787688E-2</v>
      </c>
      <c r="F576" s="243">
        <v>2.2081285003267226E-2</v>
      </c>
      <c r="H576" s="239">
        <f t="shared" si="102"/>
        <v>183.80358586496399</v>
      </c>
      <c r="I576" s="239"/>
      <c r="J576" s="239">
        <f t="shared" si="103"/>
        <v>154.29191158891098</v>
      </c>
      <c r="K576" s="239">
        <f t="shared" si="98"/>
        <v>183.80358586496399</v>
      </c>
      <c r="L576" s="239" t="b">
        <f t="shared" si="99"/>
        <v>0</v>
      </c>
      <c r="M576" s="239">
        <f t="shared" si="104"/>
        <v>2.1028986867298365E-2</v>
      </c>
      <c r="O576" s="239">
        <f t="shared" si="105"/>
        <v>139.79942540753481</v>
      </c>
      <c r="P576" s="239">
        <f t="shared" si="100"/>
        <v>183.80358586496399</v>
      </c>
      <c r="Q576" s="239">
        <f t="shared" si="101"/>
        <v>0</v>
      </c>
      <c r="R576" s="239">
        <f t="shared" si="106"/>
        <v>2.1028986867298365E-2</v>
      </c>
      <c r="T576" s="239">
        <f>MAX($H$4:H576)</f>
        <v>187.59090786290002</v>
      </c>
      <c r="U576" s="239">
        <f>MAX($K$4:K576)</f>
        <v>187.59090786290002</v>
      </c>
      <c r="V576" s="239">
        <f>MAX($K$4:L576)</f>
        <v>187.59090786290002</v>
      </c>
      <c r="W576" s="239">
        <f t="shared" si="107"/>
        <v>-2.0189262054768561E-2</v>
      </c>
      <c r="X576" s="239">
        <f t="shared" si="108"/>
        <v>-2.0189262054768561E-2</v>
      </c>
      <c r="Y576" s="239">
        <f t="shared" si="109"/>
        <v>-2.0189262054768561E-2</v>
      </c>
    </row>
    <row r="577" spans="1:25">
      <c r="A577" s="147">
        <v>36234</v>
      </c>
      <c r="B577" s="243">
        <v>9.6660688850112031E-3</v>
      </c>
      <c r="C577" s="243">
        <v>-8.1456006394380331E-3</v>
      </c>
      <c r="D577" s="243">
        <v>2.005104780779865E-2</v>
      </c>
      <c r="E577" s="243">
        <v>1.2650520845940205E-2</v>
      </c>
      <c r="F577" s="243">
        <v>-6.0033036035310738E-3</v>
      </c>
      <c r="H577" s="239">
        <f t="shared" si="102"/>
        <v>182.30639525841133</v>
      </c>
      <c r="I577" s="239"/>
      <c r="J577" s="239">
        <f t="shared" si="103"/>
        <v>154.29191158891098</v>
      </c>
      <c r="K577" s="239">
        <f t="shared" si="98"/>
        <v>182.30639525841133</v>
      </c>
      <c r="L577" s="239" t="b">
        <f t="shared" si="99"/>
        <v>0</v>
      </c>
      <c r="M577" s="239">
        <f t="shared" si="104"/>
        <v>-8.1456006394380869E-3</v>
      </c>
      <c r="O577" s="239">
        <f t="shared" si="105"/>
        <v>139.79942540753481</v>
      </c>
      <c r="P577" s="239">
        <f t="shared" si="100"/>
        <v>182.30639525841133</v>
      </c>
      <c r="Q577" s="239">
        <f t="shared" si="101"/>
        <v>0</v>
      </c>
      <c r="R577" s="239">
        <f t="shared" si="106"/>
        <v>-8.1456006394380869E-3</v>
      </c>
      <c r="T577" s="239">
        <f>MAX($H$4:H577)</f>
        <v>187.59090786290002</v>
      </c>
      <c r="U577" s="239">
        <f>MAX($K$4:K577)</f>
        <v>187.59090786290002</v>
      </c>
      <c r="V577" s="239">
        <f>MAX($K$4:L577)</f>
        <v>187.59090786290002</v>
      </c>
      <c r="W577" s="239">
        <f t="shared" si="107"/>
        <v>-2.817040902830354E-2</v>
      </c>
      <c r="X577" s="239">
        <f t="shared" si="108"/>
        <v>-2.817040902830354E-2</v>
      </c>
      <c r="Y577" s="239">
        <f t="shared" si="109"/>
        <v>-2.817040902830354E-2</v>
      </c>
    </row>
    <row r="578" spans="1:25">
      <c r="A578" s="147">
        <v>36235</v>
      </c>
      <c r="B578" s="243">
        <v>-7.6490898593961631E-4</v>
      </c>
      <c r="C578" s="243">
        <v>-2.8357282142607021E-3</v>
      </c>
      <c r="D578" s="243">
        <v>1.5114092496389508E-2</v>
      </c>
      <c r="E578" s="243">
        <v>4.3690310331379045E-3</v>
      </c>
      <c r="F578" s="243">
        <v>-3.5239749057505154E-3</v>
      </c>
      <c r="H578" s="239">
        <f t="shared" si="102"/>
        <v>181.78942386973688</v>
      </c>
      <c r="I578" s="239"/>
      <c r="J578" s="239">
        <f t="shared" si="103"/>
        <v>154.29191158891098</v>
      </c>
      <c r="K578" s="239">
        <f t="shared" si="98"/>
        <v>181.78942386973688</v>
      </c>
      <c r="L578" s="239" t="b">
        <f t="shared" si="99"/>
        <v>0</v>
      </c>
      <c r="M578" s="239">
        <f t="shared" si="104"/>
        <v>-2.8357282142607485E-3</v>
      </c>
      <c r="O578" s="239">
        <f t="shared" si="105"/>
        <v>139.79942540753481</v>
      </c>
      <c r="P578" s="239">
        <f t="shared" si="100"/>
        <v>181.78942386973688</v>
      </c>
      <c r="Q578" s="239">
        <f t="shared" si="101"/>
        <v>0</v>
      </c>
      <c r="R578" s="239">
        <f t="shared" si="106"/>
        <v>-2.8357282142607485E-3</v>
      </c>
      <c r="T578" s="239">
        <f>MAX($H$4:H578)</f>
        <v>187.59090786290002</v>
      </c>
      <c r="U578" s="239">
        <f>MAX($K$4:K578)</f>
        <v>187.59090786290002</v>
      </c>
      <c r="V578" s="239">
        <f>MAX($K$4:L578)</f>
        <v>187.59090786290002</v>
      </c>
      <c r="W578" s="239">
        <f t="shared" si="107"/>
        <v>-3.0926253618875466E-2</v>
      </c>
      <c r="X578" s="239">
        <f t="shared" si="108"/>
        <v>-3.0926253618875466E-2</v>
      </c>
      <c r="Y578" s="239">
        <f t="shared" si="109"/>
        <v>-3.0926253618875466E-2</v>
      </c>
    </row>
    <row r="579" spans="1:25">
      <c r="A579" s="147">
        <v>36236</v>
      </c>
      <c r="B579" s="243">
        <v>-6.0606333108892407E-3</v>
      </c>
      <c r="C579" s="243">
        <v>-3.574764346341186E-3</v>
      </c>
      <c r="D579" s="243">
        <v>3.9413085231241318E-3</v>
      </c>
      <c r="E579" s="243">
        <v>-1.8360485131934112E-3</v>
      </c>
      <c r="F579" s="243">
        <v>1.9757144116039349E-4</v>
      </c>
      <c r="H579" s="239">
        <f t="shared" si="102"/>
        <v>181.13956951874545</v>
      </c>
      <c r="I579" s="239"/>
      <c r="J579" s="239">
        <f t="shared" si="103"/>
        <v>154.29191158891098</v>
      </c>
      <c r="K579" s="239">
        <f t="shared" si="98"/>
        <v>181.13956951874545</v>
      </c>
      <c r="L579" s="239" t="b">
        <f t="shared" si="99"/>
        <v>0</v>
      </c>
      <c r="M579" s="239">
        <f t="shared" si="104"/>
        <v>-3.5747643463411418E-3</v>
      </c>
      <c r="O579" s="239">
        <f t="shared" si="105"/>
        <v>139.79942540753481</v>
      </c>
      <c r="P579" s="239">
        <f t="shared" si="100"/>
        <v>181.13956951874545</v>
      </c>
      <c r="Q579" s="239">
        <f t="shared" si="101"/>
        <v>0</v>
      </c>
      <c r="R579" s="239">
        <f t="shared" si="106"/>
        <v>-3.5747643463411418E-3</v>
      </c>
      <c r="T579" s="239">
        <f>MAX($H$4:H579)</f>
        <v>187.59090786290002</v>
      </c>
      <c r="U579" s="239">
        <f>MAX($K$4:K579)</f>
        <v>187.59090786290002</v>
      </c>
      <c r="V579" s="239">
        <f>MAX($K$4:L579)</f>
        <v>187.59090786290002</v>
      </c>
      <c r="W579" s="239">
        <f t="shared" si="107"/>
        <v>-3.4390463896413946E-2</v>
      </c>
      <c r="X579" s="239">
        <f t="shared" si="108"/>
        <v>-3.4390463896413946E-2</v>
      </c>
      <c r="Y579" s="239">
        <f t="shared" si="109"/>
        <v>-3.4390463896413946E-2</v>
      </c>
    </row>
    <row r="580" spans="1:25">
      <c r="A580" s="147">
        <v>36237</v>
      </c>
      <c r="B580" s="243">
        <v>1.3350231915701949E-2</v>
      </c>
      <c r="C580" s="243">
        <v>-3.7507899929378752E-3</v>
      </c>
      <c r="D580" s="243">
        <v>-1.7638699384668555E-2</v>
      </c>
      <c r="E580" s="243">
        <v>5.0140216488359091E-3</v>
      </c>
      <c r="F580" s="243">
        <v>-1.2111835487580436E-3</v>
      </c>
      <c r="H580" s="239">
        <f t="shared" si="102"/>
        <v>180.46015303406946</v>
      </c>
      <c r="I580" s="239"/>
      <c r="J580" s="239">
        <f t="shared" si="103"/>
        <v>154.29191158891098</v>
      </c>
      <c r="K580" s="239">
        <f t="shared" si="98"/>
        <v>180.46015303406946</v>
      </c>
      <c r="L580" s="239" t="b">
        <f t="shared" si="99"/>
        <v>0</v>
      </c>
      <c r="M580" s="239">
        <f t="shared" si="104"/>
        <v>-3.7507899929378626E-3</v>
      </c>
      <c r="O580" s="239">
        <f t="shared" si="105"/>
        <v>139.79942540753481</v>
      </c>
      <c r="P580" s="239">
        <f t="shared" si="100"/>
        <v>180.46015303406946</v>
      </c>
      <c r="Q580" s="239">
        <f t="shared" si="101"/>
        <v>0</v>
      </c>
      <c r="R580" s="239">
        <f t="shared" si="106"/>
        <v>-3.7507899929378626E-3</v>
      </c>
      <c r="T580" s="239">
        <f>MAX($H$4:H580)</f>
        <v>187.59090786290002</v>
      </c>
      <c r="U580" s="239">
        <f>MAX($K$4:K580)</f>
        <v>187.59090786290002</v>
      </c>
      <c r="V580" s="239">
        <f>MAX($K$4:L580)</f>
        <v>187.59090786290002</v>
      </c>
      <c r="W580" s="239">
        <f t="shared" si="107"/>
        <v>-3.8012262481516651E-2</v>
      </c>
      <c r="X580" s="239">
        <f t="shared" si="108"/>
        <v>-3.8012262481516651E-2</v>
      </c>
      <c r="Y580" s="239">
        <f t="shared" si="109"/>
        <v>-3.8012262481516651E-2</v>
      </c>
    </row>
    <row r="581" spans="1:25">
      <c r="A581" s="147">
        <v>36238</v>
      </c>
      <c r="B581" s="243">
        <v>-1.3527016459940922E-2</v>
      </c>
      <c r="C581" s="243">
        <v>1.5937662760617144E-2</v>
      </c>
      <c r="D581" s="243">
        <v>4.1994520053487028E-2</v>
      </c>
      <c r="E581" s="243">
        <v>2.1076008626240705E-2</v>
      </c>
      <c r="F581" s="243">
        <v>1.0360170846720917E-2</v>
      </c>
      <c r="H581" s="239">
        <f t="shared" si="102"/>
        <v>183.33626609485583</v>
      </c>
      <c r="I581" s="239"/>
      <c r="J581" s="239">
        <f t="shared" si="103"/>
        <v>154.29191158891098</v>
      </c>
      <c r="K581" s="239">
        <f t="shared" ref="K581:K644" si="110">MAX(H581:J581)</f>
        <v>183.33626609485583</v>
      </c>
      <c r="L581" s="239" t="b">
        <f t="shared" ref="L581:L644" si="111">J581=K581</f>
        <v>0</v>
      </c>
      <c r="M581" s="239">
        <f t="shared" si="104"/>
        <v>1.5937662760617179E-2</v>
      </c>
      <c r="O581" s="239">
        <f t="shared" si="105"/>
        <v>139.79942540753481</v>
      </c>
      <c r="P581" s="239">
        <f t="shared" ref="P581:P644" si="112">MAX(H581,O581)</f>
        <v>183.33626609485583</v>
      </c>
      <c r="Q581" s="239">
        <f t="shared" ref="Q581:Q644" si="113">P581-H581</f>
        <v>0</v>
      </c>
      <c r="R581" s="239">
        <f t="shared" si="106"/>
        <v>1.5937662760617179E-2</v>
      </c>
      <c r="T581" s="239">
        <f>MAX($H$4:H581)</f>
        <v>187.59090786290002</v>
      </c>
      <c r="U581" s="239">
        <f>MAX($K$4:K581)</f>
        <v>187.59090786290002</v>
      </c>
      <c r="V581" s="239">
        <f>MAX($K$4:L581)</f>
        <v>187.59090786290002</v>
      </c>
      <c r="W581" s="239">
        <f t="shared" si="107"/>
        <v>-2.2680426341097942E-2</v>
      </c>
      <c r="X581" s="239">
        <f t="shared" si="108"/>
        <v>-2.2680426341097942E-2</v>
      </c>
      <c r="Y581" s="239">
        <f t="shared" si="109"/>
        <v>-2.2680426341097942E-2</v>
      </c>
    </row>
    <row r="582" spans="1:25">
      <c r="A582" s="147">
        <v>36241</v>
      </c>
      <c r="B582" s="243">
        <v>-2.3592056536462236E-3</v>
      </c>
      <c r="C582" s="243">
        <v>-8.2218401711612321E-3</v>
      </c>
      <c r="D582" s="243">
        <v>-5.4137018386877234E-3</v>
      </c>
      <c r="E582" s="243">
        <v>-3.6718654932580419E-3</v>
      </c>
      <c r="F582" s="243">
        <v>-3.6341979367109367E-3</v>
      </c>
      <c r="H582" s="239">
        <f t="shared" ref="H582:H645" si="114">(1+C582)*H581</f>
        <v>181.82890461744643</v>
      </c>
      <c r="I582" s="239"/>
      <c r="J582" s="239">
        <f t="shared" ref="J582:J645" si="115">IF(NOT(YEAR(A582)=YEAR(A581)),$J$1*H582,J581)</f>
        <v>154.29191158891098</v>
      </c>
      <c r="K582" s="239">
        <f t="shared" si="110"/>
        <v>181.82890461744643</v>
      </c>
      <c r="L582" s="239" t="b">
        <f t="shared" si="111"/>
        <v>0</v>
      </c>
      <c r="M582" s="239">
        <f t="shared" ref="M582:M645" si="116">(K582-K581)/K581</f>
        <v>-8.221840171161305E-3</v>
      </c>
      <c r="O582" s="239">
        <f t="shared" ref="O582:O645" si="117">IF(AND(MONTH(A582)=$O$2,MONTH(A581)=$O$2-1),$O$1*H582,O581)</f>
        <v>139.79942540753481</v>
      </c>
      <c r="P582" s="239">
        <f t="shared" si="112"/>
        <v>181.82890461744643</v>
      </c>
      <c r="Q582" s="239">
        <f t="shared" si="113"/>
        <v>0</v>
      </c>
      <c r="R582" s="239">
        <f t="shared" ref="R582:R645" si="118">(P582-P581)/P581</f>
        <v>-8.221840171161305E-3</v>
      </c>
      <c r="T582" s="239">
        <f>MAX($H$4:H582)</f>
        <v>187.59090786290002</v>
      </c>
      <c r="U582" s="239">
        <f>MAX($K$4:K582)</f>
        <v>187.59090786290002</v>
      </c>
      <c r="V582" s="239">
        <f>MAX($K$4:L582)</f>
        <v>187.59090786290002</v>
      </c>
      <c r="W582" s="239">
        <f t="shared" ref="W582:W645" si="119">(H582-T582)/T582</f>
        <v>-3.0715791671868942E-2</v>
      </c>
      <c r="X582" s="239">
        <f t="shared" ref="X582:X645" si="120">(K582-U582)/U582</f>
        <v>-3.0715791671868942E-2</v>
      </c>
      <c r="Y582" s="239">
        <f t="shared" ref="Y582:Y645" si="121">(P582-V582)/V582</f>
        <v>-3.0715791671868942E-2</v>
      </c>
    </row>
    <row r="583" spans="1:25">
      <c r="A583" s="147">
        <v>36242</v>
      </c>
      <c r="B583" s="243">
        <v>-2.5631226648885397E-2</v>
      </c>
      <c r="C583" s="243">
        <v>-1.9837651484617358E-2</v>
      </c>
      <c r="D583" s="243">
        <v>-6.6891876208037271E-3</v>
      </c>
      <c r="E583" s="243">
        <v>-1.1752364677906746E-2</v>
      </c>
      <c r="F583" s="243">
        <v>-8.3285040684329958E-3</v>
      </c>
      <c r="H583" s="239">
        <f t="shared" si="114"/>
        <v>178.22184617781579</v>
      </c>
      <c r="I583" s="239"/>
      <c r="J583" s="239">
        <f t="shared" si="115"/>
        <v>154.29191158891098</v>
      </c>
      <c r="K583" s="239">
        <f t="shared" si="110"/>
        <v>178.22184617781579</v>
      </c>
      <c r="L583" s="239" t="b">
        <f t="shared" si="111"/>
        <v>0</v>
      </c>
      <c r="M583" s="239">
        <f t="shared" si="116"/>
        <v>-1.9837651484617361E-2</v>
      </c>
      <c r="O583" s="239">
        <f t="shared" si="117"/>
        <v>139.79942540753481</v>
      </c>
      <c r="P583" s="239">
        <f t="shared" si="112"/>
        <v>178.22184617781579</v>
      </c>
      <c r="Q583" s="239">
        <f t="shared" si="113"/>
        <v>0</v>
      </c>
      <c r="R583" s="239">
        <f t="shared" si="118"/>
        <v>-1.9837651484617361E-2</v>
      </c>
      <c r="T583" s="239">
        <f>MAX($H$4:H583)</f>
        <v>187.59090786290002</v>
      </c>
      <c r="U583" s="239">
        <f>MAX($K$4:K583)</f>
        <v>187.59090786290002</v>
      </c>
      <c r="V583" s="239">
        <f>MAX($K$4:L583)</f>
        <v>187.59090786290002</v>
      </c>
      <c r="W583" s="239">
        <f t="shared" si="119"/>
        <v>-4.9944113986225655E-2</v>
      </c>
      <c r="X583" s="239">
        <f t="shared" si="120"/>
        <v>-4.9944113986225655E-2</v>
      </c>
      <c r="Y583" s="239">
        <f t="shared" si="121"/>
        <v>-4.9944113986225655E-2</v>
      </c>
    </row>
    <row r="584" spans="1:25">
      <c r="A584" s="147">
        <v>36243</v>
      </c>
      <c r="B584" s="243">
        <v>5.5158190882720337E-3</v>
      </c>
      <c r="C584" s="243">
        <v>-3.4105566143144417E-3</v>
      </c>
      <c r="D584" s="243">
        <v>-2.0665114822037034E-2</v>
      </c>
      <c r="E584" s="243">
        <v>-5.7357350501923143E-3</v>
      </c>
      <c r="F584" s="243">
        <v>-4.3256514896130582E-3</v>
      </c>
      <c r="H584" s="239">
        <f t="shared" si="114"/>
        <v>177.6140104815187</v>
      </c>
      <c r="I584" s="239"/>
      <c r="J584" s="239">
        <f t="shared" si="115"/>
        <v>154.29191158891098</v>
      </c>
      <c r="K584" s="239">
        <f t="shared" si="110"/>
        <v>177.6140104815187</v>
      </c>
      <c r="L584" s="239" t="b">
        <f t="shared" si="111"/>
        <v>0</v>
      </c>
      <c r="M584" s="239">
        <f t="shared" si="116"/>
        <v>-3.4105566143144785E-3</v>
      </c>
      <c r="O584" s="239">
        <f t="shared" si="117"/>
        <v>139.79942540753481</v>
      </c>
      <c r="P584" s="239">
        <f t="shared" si="112"/>
        <v>177.6140104815187</v>
      </c>
      <c r="Q584" s="239">
        <f t="shared" si="113"/>
        <v>0</v>
      </c>
      <c r="R584" s="239">
        <f t="shared" si="118"/>
        <v>-3.4105566143144785E-3</v>
      </c>
      <c r="T584" s="239">
        <f>MAX($H$4:H584)</f>
        <v>187.59090786290002</v>
      </c>
      <c r="U584" s="239">
        <f>MAX($K$4:K584)</f>
        <v>187.59090786290002</v>
      </c>
      <c r="V584" s="239">
        <f>MAX($K$4:L584)</f>
        <v>187.59090786290002</v>
      </c>
      <c r="W584" s="239">
        <f t="shared" si="119"/>
        <v>-5.3184333372238338E-2</v>
      </c>
      <c r="X584" s="239">
        <f t="shared" si="120"/>
        <v>-5.3184333372238338E-2</v>
      </c>
      <c r="Y584" s="239">
        <f t="shared" si="121"/>
        <v>-5.3184333372238338E-2</v>
      </c>
    </row>
    <row r="585" spans="1:25">
      <c r="A585" s="147">
        <v>36244</v>
      </c>
      <c r="B585" s="243">
        <v>1.6489865523101832E-2</v>
      </c>
      <c r="C585" s="243">
        <v>1.3971916616078994E-2</v>
      </c>
      <c r="D585" s="243">
        <v>1.7472265662931141E-2</v>
      </c>
      <c r="E585" s="243">
        <v>1.647626048236428E-2</v>
      </c>
      <c r="F585" s="243">
        <v>9.3659038099513925E-3</v>
      </c>
      <c r="H585" s="239">
        <f t="shared" si="114"/>
        <v>180.09561862581387</v>
      </c>
      <c r="I585" s="239"/>
      <c r="J585" s="239">
        <f t="shared" si="115"/>
        <v>154.29191158891098</v>
      </c>
      <c r="K585" s="239">
        <f t="shared" si="110"/>
        <v>180.09561862581387</v>
      </c>
      <c r="L585" s="239" t="b">
        <f t="shared" si="111"/>
        <v>0</v>
      </c>
      <c r="M585" s="239">
        <f t="shared" si="116"/>
        <v>1.3971916616079027E-2</v>
      </c>
      <c r="O585" s="239">
        <f t="shared" si="117"/>
        <v>139.79942540753481</v>
      </c>
      <c r="P585" s="239">
        <f t="shared" si="112"/>
        <v>180.09561862581387</v>
      </c>
      <c r="Q585" s="239">
        <f t="shared" si="113"/>
        <v>0</v>
      </c>
      <c r="R585" s="239">
        <f t="shared" si="118"/>
        <v>1.3971916616079027E-2</v>
      </c>
      <c r="T585" s="239">
        <f>MAX($H$4:H585)</f>
        <v>187.59090786290002</v>
      </c>
      <c r="U585" s="239">
        <f>MAX($K$4:K585)</f>
        <v>187.59090786290002</v>
      </c>
      <c r="V585" s="239">
        <f>MAX($K$4:L585)</f>
        <v>187.59090786290002</v>
      </c>
      <c r="W585" s="239">
        <f t="shared" si="119"/>
        <v>-3.9955503827317974E-2</v>
      </c>
      <c r="X585" s="239">
        <f t="shared" si="120"/>
        <v>-3.9955503827317974E-2</v>
      </c>
      <c r="Y585" s="239">
        <f t="shared" si="121"/>
        <v>-3.9955503827317974E-2</v>
      </c>
    </row>
    <row r="586" spans="1:25">
      <c r="A586" s="147">
        <v>36245</v>
      </c>
      <c r="B586" s="243">
        <v>-5.4003685520005451E-3</v>
      </c>
      <c r="C586" s="243">
        <v>-7.9700662632440356E-3</v>
      </c>
      <c r="D586" s="243">
        <v>5.6773468710240582E-3</v>
      </c>
      <c r="E586" s="243">
        <v>2.0718459041024762E-3</v>
      </c>
      <c r="F586" s="243">
        <v>-6.4009610146568141E-3</v>
      </c>
      <c r="H586" s="239">
        <f t="shared" si="114"/>
        <v>178.66024461164622</v>
      </c>
      <c r="I586" s="239"/>
      <c r="J586" s="239">
        <f t="shared" si="115"/>
        <v>154.29191158891098</v>
      </c>
      <c r="K586" s="239">
        <f t="shared" si="110"/>
        <v>178.66024461164622</v>
      </c>
      <c r="L586" s="239" t="b">
        <f t="shared" si="111"/>
        <v>0</v>
      </c>
      <c r="M586" s="239">
        <f t="shared" si="116"/>
        <v>-7.9700662632439592E-3</v>
      </c>
      <c r="O586" s="239">
        <f t="shared" si="117"/>
        <v>139.79942540753481</v>
      </c>
      <c r="P586" s="239">
        <f t="shared" si="112"/>
        <v>178.66024461164622</v>
      </c>
      <c r="Q586" s="239">
        <f t="shared" si="113"/>
        <v>0</v>
      </c>
      <c r="R586" s="239">
        <f t="shared" si="118"/>
        <v>-7.9700662632439592E-3</v>
      </c>
      <c r="T586" s="239">
        <f>MAX($H$4:H586)</f>
        <v>187.59090786290002</v>
      </c>
      <c r="U586" s="239">
        <f>MAX($K$4:K586)</f>
        <v>187.59090786290002</v>
      </c>
      <c r="V586" s="239">
        <f>MAX($K$4:L586)</f>
        <v>187.59090786290002</v>
      </c>
      <c r="W586" s="239">
        <f t="shared" si="119"/>
        <v>-4.7607122077476909E-2</v>
      </c>
      <c r="X586" s="239">
        <f t="shared" si="120"/>
        <v>-4.7607122077476909E-2</v>
      </c>
      <c r="Y586" s="239">
        <f t="shared" si="121"/>
        <v>-4.7607122077476909E-2</v>
      </c>
    </row>
    <row r="587" spans="1:25">
      <c r="A587" s="147">
        <v>36248</v>
      </c>
      <c r="B587" s="243">
        <v>2.0158318917633755E-2</v>
      </c>
      <c r="C587" s="243">
        <v>2.1699179723204898E-2</v>
      </c>
      <c r="D587" s="243">
        <v>6.888479066078812E-3</v>
      </c>
      <c r="E587" s="243">
        <v>8.1441977618179617E-3</v>
      </c>
      <c r="F587" s="243">
        <v>1.1393571084140408E-2</v>
      </c>
      <c r="H587" s="239">
        <f t="shared" si="114"/>
        <v>182.53702536886607</v>
      </c>
      <c r="I587" s="239"/>
      <c r="J587" s="239">
        <f t="shared" si="115"/>
        <v>154.29191158891098</v>
      </c>
      <c r="K587" s="239">
        <f t="shared" si="110"/>
        <v>182.53702536886607</v>
      </c>
      <c r="L587" s="239" t="b">
        <f t="shared" si="111"/>
        <v>0</v>
      </c>
      <c r="M587" s="239">
        <f t="shared" si="116"/>
        <v>2.1699179723204825E-2</v>
      </c>
      <c r="O587" s="239">
        <f t="shared" si="117"/>
        <v>139.79942540753481</v>
      </c>
      <c r="P587" s="239">
        <f t="shared" si="112"/>
        <v>182.53702536886607</v>
      </c>
      <c r="Q587" s="239">
        <f t="shared" si="113"/>
        <v>0</v>
      </c>
      <c r="R587" s="239">
        <f t="shared" si="118"/>
        <v>2.1699179723204825E-2</v>
      </c>
      <c r="T587" s="239">
        <f>MAX($H$4:H587)</f>
        <v>187.59090786290002</v>
      </c>
      <c r="U587" s="239">
        <f>MAX($K$4:K587)</f>
        <v>187.59090786290002</v>
      </c>
      <c r="V587" s="239">
        <f>MAX($K$4:L587)</f>
        <v>187.59090786290002</v>
      </c>
      <c r="W587" s="239">
        <f t="shared" si="119"/>
        <v>-2.6940977852335807E-2</v>
      </c>
      <c r="X587" s="239">
        <f t="shared" si="120"/>
        <v>-2.6940977852335807E-2</v>
      </c>
      <c r="Y587" s="239">
        <f t="shared" si="121"/>
        <v>-2.6940977852335807E-2</v>
      </c>
    </row>
    <row r="588" spans="1:25">
      <c r="A588" s="147">
        <v>36249</v>
      </c>
      <c r="B588" s="243">
        <v>-6.2800432435667908E-3</v>
      </c>
      <c r="C588" s="243">
        <v>-1.5293543909182805E-3</v>
      </c>
      <c r="D588" s="243">
        <v>-4.9294262348197337E-3</v>
      </c>
      <c r="E588" s="243">
        <v>1.1231893465087239E-2</v>
      </c>
      <c r="F588" s="243">
        <v>-1.1443471429518626E-3</v>
      </c>
      <c r="H588" s="239">
        <f t="shared" si="114"/>
        <v>182.25786156761302</v>
      </c>
      <c r="I588" s="239"/>
      <c r="J588" s="239">
        <f t="shared" si="115"/>
        <v>154.29191158891098</v>
      </c>
      <c r="K588" s="239">
        <f t="shared" si="110"/>
        <v>182.25786156761302</v>
      </c>
      <c r="L588" s="239" t="b">
        <f t="shared" si="111"/>
        <v>0</v>
      </c>
      <c r="M588" s="239">
        <f t="shared" si="116"/>
        <v>-1.5293543909183436E-3</v>
      </c>
      <c r="O588" s="239">
        <f t="shared" si="117"/>
        <v>139.79942540753481</v>
      </c>
      <c r="P588" s="239">
        <f t="shared" si="112"/>
        <v>182.25786156761302</v>
      </c>
      <c r="Q588" s="239">
        <f t="shared" si="113"/>
        <v>0</v>
      </c>
      <c r="R588" s="239">
        <f t="shared" si="118"/>
        <v>-1.5293543909183436E-3</v>
      </c>
      <c r="T588" s="239">
        <f>MAX($H$4:H588)</f>
        <v>187.59090786290002</v>
      </c>
      <c r="U588" s="239">
        <f>MAX($K$4:K588)</f>
        <v>187.59090786290002</v>
      </c>
      <c r="V588" s="239">
        <f>MAX($K$4:L588)</f>
        <v>187.59090786290002</v>
      </c>
      <c r="W588" s="239">
        <f t="shared" si="119"/>
        <v>-2.8429129940480049E-2</v>
      </c>
      <c r="X588" s="239">
        <f t="shared" si="120"/>
        <v>-2.8429129940480049E-2</v>
      </c>
      <c r="Y588" s="239">
        <f t="shared" si="121"/>
        <v>-2.8429129940480049E-2</v>
      </c>
    </row>
    <row r="589" spans="1:25">
      <c r="A589" s="147">
        <v>36250</v>
      </c>
      <c r="B589" s="243">
        <v>-9.3632761415457511E-3</v>
      </c>
      <c r="C589" s="243">
        <v>5.6142661187705833E-3</v>
      </c>
      <c r="D589" s="243">
        <v>6.4164611832004947E-3</v>
      </c>
      <c r="E589" s="243">
        <v>-5.4705600190362302E-3</v>
      </c>
      <c r="F589" s="243">
        <v>5.1318446244397187E-4</v>
      </c>
      <c r="H589" s="239">
        <f t="shared" si="114"/>
        <v>183.28110570469164</v>
      </c>
      <c r="I589" s="239"/>
      <c r="J589" s="239">
        <f t="shared" si="115"/>
        <v>154.29191158891098</v>
      </c>
      <c r="K589" s="239">
        <f t="shared" si="110"/>
        <v>183.28110570469164</v>
      </c>
      <c r="L589" s="239" t="b">
        <f t="shared" si="111"/>
        <v>0</v>
      </c>
      <c r="M589" s="239">
        <f t="shared" si="116"/>
        <v>5.6142661187705365E-3</v>
      </c>
      <c r="O589" s="239">
        <f t="shared" si="117"/>
        <v>139.79942540753481</v>
      </c>
      <c r="P589" s="239">
        <f t="shared" si="112"/>
        <v>183.28110570469164</v>
      </c>
      <c r="Q589" s="239">
        <f t="shared" si="113"/>
        <v>0</v>
      </c>
      <c r="R589" s="239">
        <f t="shared" si="118"/>
        <v>5.6142661187705365E-3</v>
      </c>
      <c r="T589" s="239">
        <f>MAX($H$4:H589)</f>
        <v>187.59090786290002</v>
      </c>
      <c r="U589" s="239">
        <f>MAX($K$4:K589)</f>
        <v>187.59090786290002</v>
      </c>
      <c r="V589" s="239">
        <f>MAX($K$4:L589)</f>
        <v>187.59090786290002</v>
      </c>
      <c r="W589" s="239">
        <f t="shared" si="119"/>
        <v>-2.2974472522720474E-2</v>
      </c>
      <c r="X589" s="239">
        <f t="shared" si="120"/>
        <v>-2.2974472522720474E-2</v>
      </c>
      <c r="Y589" s="239">
        <f t="shared" si="121"/>
        <v>-2.2974472522720474E-2</v>
      </c>
    </row>
    <row r="590" spans="1:25">
      <c r="A590" s="147">
        <v>36251</v>
      </c>
      <c r="B590" s="243">
        <v>5.0779591946856772E-3</v>
      </c>
      <c r="C590" s="243">
        <v>3.6215949802003156E-3</v>
      </c>
      <c r="D590" s="243">
        <v>2.0533038709395601E-2</v>
      </c>
      <c r="E590" s="243">
        <v>3.6127090662458894E-3</v>
      </c>
      <c r="F590" s="243">
        <v>-6.8276085205887238E-4</v>
      </c>
      <c r="H590" s="239">
        <f t="shared" si="114"/>
        <v>183.9448756370773</v>
      </c>
      <c r="I590" s="239"/>
      <c r="J590" s="239">
        <f t="shared" si="115"/>
        <v>154.29191158891098</v>
      </c>
      <c r="K590" s="239">
        <f t="shared" si="110"/>
        <v>183.9448756370773</v>
      </c>
      <c r="L590" s="239" t="b">
        <f t="shared" si="111"/>
        <v>0</v>
      </c>
      <c r="M590" s="239">
        <f t="shared" si="116"/>
        <v>3.6215949802002479E-3</v>
      </c>
      <c r="O590" s="239">
        <f t="shared" si="117"/>
        <v>139.79942540753481</v>
      </c>
      <c r="P590" s="239">
        <f t="shared" si="112"/>
        <v>183.9448756370773</v>
      </c>
      <c r="Q590" s="239">
        <f t="shared" si="113"/>
        <v>0</v>
      </c>
      <c r="R590" s="239">
        <f t="shared" si="118"/>
        <v>3.6215949802002479E-3</v>
      </c>
      <c r="T590" s="239">
        <f>MAX($H$4:H590)</f>
        <v>187.59090786290002</v>
      </c>
      <c r="U590" s="239">
        <f>MAX($K$4:K590)</f>
        <v>187.59090786290002</v>
      </c>
      <c r="V590" s="239">
        <f>MAX($K$4:L590)</f>
        <v>187.59090786290002</v>
      </c>
      <c r="W590" s="239">
        <f t="shared" si="119"/>
        <v>-1.9436081776881258E-2</v>
      </c>
      <c r="X590" s="239">
        <f t="shared" si="120"/>
        <v>-1.9436081776881258E-2</v>
      </c>
      <c r="Y590" s="239">
        <f t="shared" si="121"/>
        <v>-1.9436081776881258E-2</v>
      </c>
    </row>
    <row r="591" spans="1:25">
      <c r="A591" s="147">
        <v>36252</v>
      </c>
      <c r="B591" s="243">
        <v>0</v>
      </c>
      <c r="C591" s="243">
        <v>-2.3205229854720288E-3</v>
      </c>
      <c r="D591" s="243">
        <v>-5.8949977411297816E-3</v>
      </c>
      <c r="E591" s="243">
        <v>1.0120521296782092E-2</v>
      </c>
      <c r="F591" s="243">
        <v>-2.238478904686092E-3</v>
      </c>
      <c r="H591" s="239">
        <f t="shared" si="114"/>
        <v>183.51802732510168</v>
      </c>
      <c r="I591" s="239"/>
      <c r="J591" s="239">
        <f t="shared" si="115"/>
        <v>154.29191158891098</v>
      </c>
      <c r="K591" s="239">
        <f t="shared" si="110"/>
        <v>183.51802732510168</v>
      </c>
      <c r="L591" s="239" t="b">
        <f t="shared" si="111"/>
        <v>0</v>
      </c>
      <c r="M591" s="239">
        <f t="shared" si="116"/>
        <v>-2.3205229854719564E-3</v>
      </c>
      <c r="O591" s="239">
        <f t="shared" si="117"/>
        <v>139.79942540753481</v>
      </c>
      <c r="P591" s="239">
        <f t="shared" si="112"/>
        <v>183.51802732510168</v>
      </c>
      <c r="Q591" s="239">
        <f t="shared" si="113"/>
        <v>0</v>
      </c>
      <c r="R591" s="239">
        <f t="shared" si="118"/>
        <v>-2.3205229854719564E-3</v>
      </c>
      <c r="T591" s="239">
        <f>MAX($H$4:H591)</f>
        <v>187.59090786290002</v>
      </c>
      <c r="U591" s="239">
        <f>MAX($K$4:K591)</f>
        <v>187.59090786290002</v>
      </c>
      <c r="V591" s="239">
        <f>MAX($K$4:L591)</f>
        <v>187.59090786290002</v>
      </c>
      <c r="W591" s="239">
        <f t="shared" si="119"/>
        <v>-2.1711502887842449E-2</v>
      </c>
      <c r="X591" s="239">
        <f t="shared" si="120"/>
        <v>-2.1711502887842449E-2</v>
      </c>
      <c r="Y591" s="239">
        <f t="shared" si="121"/>
        <v>-2.1711502887842449E-2</v>
      </c>
    </row>
    <row r="592" spans="1:25">
      <c r="A592" s="147">
        <v>36255</v>
      </c>
      <c r="B592" s="243">
        <v>2.0024711410350227E-2</v>
      </c>
      <c r="C592" s="243">
        <v>1.6655493382442543E-3</v>
      </c>
      <c r="D592" s="243">
        <v>-1.6219882585166712E-4</v>
      </c>
      <c r="E592" s="243">
        <v>8.4589715177874059E-3</v>
      </c>
      <c r="F592" s="243">
        <v>1.8771765485434688E-3</v>
      </c>
      <c r="H592" s="239">
        <f t="shared" si="114"/>
        <v>183.8236856540689</v>
      </c>
      <c r="I592" s="239"/>
      <c r="J592" s="239">
        <f t="shared" si="115"/>
        <v>154.29191158891098</v>
      </c>
      <c r="K592" s="239">
        <f t="shared" si="110"/>
        <v>183.8236856540689</v>
      </c>
      <c r="L592" s="239" t="b">
        <f t="shared" si="111"/>
        <v>0</v>
      </c>
      <c r="M592" s="239">
        <f t="shared" si="116"/>
        <v>1.6655493382442424E-3</v>
      </c>
      <c r="O592" s="239">
        <f t="shared" si="117"/>
        <v>139.79942540753481</v>
      </c>
      <c r="P592" s="239">
        <f t="shared" si="112"/>
        <v>183.8236856540689</v>
      </c>
      <c r="Q592" s="239">
        <f t="shared" si="113"/>
        <v>0</v>
      </c>
      <c r="R592" s="239">
        <f t="shared" si="118"/>
        <v>1.6655493382442424E-3</v>
      </c>
      <c r="T592" s="239">
        <f>MAX($H$4:H592)</f>
        <v>187.59090786290002</v>
      </c>
      <c r="U592" s="239">
        <f>MAX($K$4:K592)</f>
        <v>187.59090786290002</v>
      </c>
      <c r="V592" s="239">
        <f>MAX($K$4:L592)</f>
        <v>187.59090786290002</v>
      </c>
      <c r="W592" s="239">
        <f t="shared" si="119"/>
        <v>-2.008211512886534E-2</v>
      </c>
      <c r="X592" s="239">
        <f t="shared" si="120"/>
        <v>-2.008211512886534E-2</v>
      </c>
      <c r="Y592" s="239">
        <f t="shared" si="121"/>
        <v>-2.008211512886534E-2</v>
      </c>
    </row>
    <row r="593" spans="1:25">
      <c r="A593" s="147">
        <v>36256</v>
      </c>
      <c r="B593" s="243">
        <v>-2.4619184727655563E-3</v>
      </c>
      <c r="C593" s="243">
        <v>3.3228528177735583E-3</v>
      </c>
      <c r="D593" s="243">
        <v>8.6823108284264094E-3</v>
      </c>
      <c r="E593" s="243">
        <v>-2.0633592628609421E-3</v>
      </c>
      <c r="F593" s="243">
        <v>-6.3508947324656395E-3</v>
      </c>
      <c r="H593" s="239">
        <f t="shared" si="114"/>
        <v>184.43450470591804</v>
      </c>
      <c r="I593" s="239"/>
      <c r="J593" s="239">
        <f t="shared" si="115"/>
        <v>154.29191158891098</v>
      </c>
      <c r="K593" s="239">
        <f t="shared" si="110"/>
        <v>184.43450470591804</v>
      </c>
      <c r="L593" s="239" t="b">
        <f t="shared" si="111"/>
        <v>0</v>
      </c>
      <c r="M593" s="239">
        <f t="shared" si="116"/>
        <v>3.3228528177735835E-3</v>
      </c>
      <c r="O593" s="239">
        <f t="shared" si="117"/>
        <v>139.79942540753481</v>
      </c>
      <c r="P593" s="239">
        <f t="shared" si="112"/>
        <v>184.43450470591804</v>
      </c>
      <c r="Q593" s="239">
        <f t="shared" si="113"/>
        <v>0</v>
      </c>
      <c r="R593" s="239">
        <f t="shared" si="118"/>
        <v>3.3228528177735835E-3</v>
      </c>
      <c r="T593" s="239">
        <f>MAX($H$4:H593)</f>
        <v>187.59090786290002</v>
      </c>
      <c r="U593" s="239">
        <f>MAX($K$4:K593)</f>
        <v>187.59090786290002</v>
      </c>
      <c r="V593" s="239">
        <f>MAX($K$4:L593)</f>
        <v>187.59090786290002</v>
      </c>
      <c r="W593" s="239">
        <f t="shared" si="119"/>
        <v>-1.682599222393456E-2</v>
      </c>
      <c r="X593" s="239">
        <f t="shared" si="120"/>
        <v>-1.682599222393456E-2</v>
      </c>
      <c r="Y593" s="239">
        <f t="shared" si="121"/>
        <v>-1.682599222393456E-2</v>
      </c>
    </row>
    <row r="594" spans="1:25">
      <c r="A594" s="147">
        <v>36257</v>
      </c>
      <c r="B594" s="243">
        <v>6.0926987939451394E-3</v>
      </c>
      <c r="C594" s="243">
        <v>1.4692869472915815E-2</v>
      </c>
      <c r="D594" s="243">
        <v>9.0013291958583874E-3</v>
      </c>
      <c r="E594" s="243">
        <v>1.7354689425312042E-2</v>
      </c>
      <c r="F594" s="243">
        <v>1.5813135416055779E-2</v>
      </c>
      <c r="H594" s="239">
        <f t="shared" si="114"/>
        <v>187.14437680986399</v>
      </c>
      <c r="I594" s="239"/>
      <c r="J594" s="239">
        <f t="shared" si="115"/>
        <v>154.29191158891098</v>
      </c>
      <c r="K594" s="239">
        <f t="shared" si="110"/>
        <v>187.14437680986399</v>
      </c>
      <c r="L594" s="239" t="b">
        <f t="shared" si="111"/>
        <v>0</v>
      </c>
      <c r="M594" s="239">
        <f t="shared" si="116"/>
        <v>1.4692869472915865E-2</v>
      </c>
      <c r="O594" s="239">
        <f t="shared" si="117"/>
        <v>139.79942540753481</v>
      </c>
      <c r="P594" s="239">
        <f t="shared" si="112"/>
        <v>187.14437680986399</v>
      </c>
      <c r="Q594" s="239">
        <f t="shared" si="113"/>
        <v>0</v>
      </c>
      <c r="R594" s="239">
        <f t="shared" si="118"/>
        <v>1.4692869472915865E-2</v>
      </c>
      <c r="T594" s="239">
        <f>MAX($H$4:H594)</f>
        <v>187.59090786290002</v>
      </c>
      <c r="U594" s="239">
        <f>MAX($K$4:K594)</f>
        <v>187.59090786290002</v>
      </c>
      <c r="V594" s="239">
        <f>MAX($K$4:L594)</f>
        <v>187.59090786290002</v>
      </c>
      <c r="W594" s="239">
        <f t="shared" si="119"/>
        <v>-2.3803448585172637E-3</v>
      </c>
      <c r="X594" s="239">
        <f t="shared" si="120"/>
        <v>-2.3803448585172637E-3</v>
      </c>
      <c r="Y594" s="239">
        <f t="shared" si="121"/>
        <v>-2.3803448585172637E-3</v>
      </c>
    </row>
    <row r="595" spans="1:25">
      <c r="A595" s="147">
        <v>36258</v>
      </c>
      <c r="B595" s="243">
        <v>1.3022357755855696E-2</v>
      </c>
      <c r="C595" s="243">
        <v>4.9774203065549028E-3</v>
      </c>
      <c r="D595" s="243">
        <v>1.1271409930293963E-2</v>
      </c>
      <c r="E595" s="243">
        <v>4.5839344938836124E-3</v>
      </c>
      <c r="F595" s="243">
        <v>7.2623637879112302E-3</v>
      </c>
      <c r="H595" s="239">
        <f t="shared" si="114"/>
        <v>188.07587303125496</v>
      </c>
      <c r="I595" s="239"/>
      <c r="J595" s="239">
        <f t="shared" si="115"/>
        <v>154.29191158891098</v>
      </c>
      <c r="K595" s="239">
        <f t="shared" si="110"/>
        <v>188.07587303125496</v>
      </c>
      <c r="L595" s="239" t="b">
        <f t="shared" si="111"/>
        <v>0</v>
      </c>
      <c r="M595" s="239">
        <f t="shared" si="116"/>
        <v>4.9774203065548646E-3</v>
      </c>
      <c r="O595" s="239">
        <f t="shared" si="117"/>
        <v>139.79942540753481</v>
      </c>
      <c r="P595" s="239">
        <f t="shared" si="112"/>
        <v>188.07587303125496</v>
      </c>
      <c r="Q595" s="239">
        <f t="shared" si="113"/>
        <v>0</v>
      </c>
      <c r="R595" s="239">
        <f t="shared" si="118"/>
        <v>4.9774203065548646E-3</v>
      </c>
      <c r="T595" s="239">
        <f>MAX($H$4:H595)</f>
        <v>188.07587303125496</v>
      </c>
      <c r="U595" s="239">
        <f>MAX($K$4:K595)</f>
        <v>188.07587303125496</v>
      </c>
      <c r="V595" s="239">
        <f>MAX($K$4:L595)</f>
        <v>188.07587303125496</v>
      </c>
      <c r="W595" s="239">
        <f t="shared" si="119"/>
        <v>0</v>
      </c>
      <c r="X595" s="239">
        <f t="shared" si="120"/>
        <v>0</v>
      </c>
      <c r="Y595" s="239">
        <f t="shared" si="121"/>
        <v>0</v>
      </c>
    </row>
    <row r="596" spans="1:25">
      <c r="A596" s="147">
        <v>36259</v>
      </c>
      <c r="B596" s="243">
        <v>2.9920766659945475E-3</v>
      </c>
      <c r="C596" s="243">
        <v>-5.4147183422581513E-4</v>
      </c>
      <c r="D596" s="243">
        <v>-3.0542524298856621E-3</v>
      </c>
      <c r="E596" s="243">
        <v>-1.0342986002778165E-3</v>
      </c>
      <c r="F596" s="243">
        <v>-9.2553256403937745E-4</v>
      </c>
      <c r="H596" s="239">
        <f t="shared" si="114"/>
        <v>187.97403524331111</v>
      </c>
      <c r="I596" s="239"/>
      <c r="J596" s="239">
        <f t="shared" si="115"/>
        <v>154.29191158891098</v>
      </c>
      <c r="K596" s="239">
        <f t="shared" si="110"/>
        <v>187.97403524331111</v>
      </c>
      <c r="L596" s="239" t="b">
        <f t="shared" si="111"/>
        <v>0</v>
      </c>
      <c r="M596" s="239">
        <f t="shared" si="116"/>
        <v>-5.4147183422578965E-4</v>
      </c>
      <c r="O596" s="239">
        <f t="shared" si="117"/>
        <v>139.79942540753481</v>
      </c>
      <c r="P596" s="239">
        <f t="shared" si="112"/>
        <v>187.97403524331111</v>
      </c>
      <c r="Q596" s="239">
        <f t="shared" si="113"/>
        <v>0</v>
      </c>
      <c r="R596" s="239">
        <f t="shared" si="118"/>
        <v>-5.4147183422578965E-4</v>
      </c>
      <c r="T596" s="239">
        <f>MAX($H$4:H596)</f>
        <v>188.07587303125496</v>
      </c>
      <c r="U596" s="239">
        <f>MAX($K$4:K596)</f>
        <v>188.07587303125496</v>
      </c>
      <c r="V596" s="239">
        <f>MAX($K$4:L596)</f>
        <v>188.07587303125496</v>
      </c>
      <c r="W596" s="239">
        <f t="shared" si="119"/>
        <v>-5.4147183422578965E-4</v>
      </c>
      <c r="X596" s="239">
        <f t="shared" si="120"/>
        <v>-5.4147183422578965E-4</v>
      </c>
      <c r="Y596" s="239">
        <f t="shared" si="121"/>
        <v>-5.4147183422578965E-4</v>
      </c>
    </row>
    <row r="597" spans="1:25">
      <c r="A597" s="147">
        <v>36262</v>
      </c>
      <c r="B597" s="243">
        <v>7.6009098846359091E-3</v>
      </c>
      <c r="C597" s="243">
        <v>-2.0618253511093254E-3</v>
      </c>
      <c r="D597" s="243">
        <v>-1.6699870732095001E-2</v>
      </c>
      <c r="E597" s="243">
        <v>-1.6728035132003161E-3</v>
      </c>
      <c r="F597" s="243">
        <v>-4.9596428807729964E-4</v>
      </c>
      <c r="H597" s="239">
        <f t="shared" si="114"/>
        <v>187.58646561209613</v>
      </c>
      <c r="I597" s="239"/>
      <c r="J597" s="239">
        <f t="shared" si="115"/>
        <v>154.29191158891098</v>
      </c>
      <c r="K597" s="239">
        <f t="shared" si="110"/>
        <v>187.58646561209613</v>
      </c>
      <c r="L597" s="239" t="b">
        <f t="shared" si="111"/>
        <v>0</v>
      </c>
      <c r="M597" s="239">
        <f t="shared" si="116"/>
        <v>-2.061825351109305E-3</v>
      </c>
      <c r="O597" s="239">
        <f t="shared" si="117"/>
        <v>139.79942540753481</v>
      </c>
      <c r="P597" s="239">
        <f t="shared" si="112"/>
        <v>187.58646561209613</v>
      </c>
      <c r="Q597" s="239">
        <f t="shared" si="113"/>
        <v>0</v>
      </c>
      <c r="R597" s="239">
        <f t="shared" si="118"/>
        <v>-2.061825351109305E-3</v>
      </c>
      <c r="T597" s="239">
        <f>MAX($H$4:H597)</f>
        <v>188.07587303125496</v>
      </c>
      <c r="U597" s="239">
        <f>MAX($K$4:K597)</f>
        <v>188.07587303125496</v>
      </c>
      <c r="V597" s="239">
        <f>MAX($K$4:L597)</f>
        <v>188.07587303125496</v>
      </c>
      <c r="W597" s="239">
        <f t="shared" si="119"/>
        <v>-2.6021807649803763E-3</v>
      </c>
      <c r="X597" s="239">
        <f t="shared" si="120"/>
        <v>-2.6021807649803763E-3</v>
      </c>
      <c r="Y597" s="239">
        <f t="shared" si="121"/>
        <v>-2.6021807649803763E-3</v>
      </c>
    </row>
    <row r="598" spans="1:25">
      <c r="A598" s="147">
        <v>36263</v>
      </c>
      <c r="B598" s="243">
        <v>-5.3617765182110144E-3</v>
      </c>
      <c r="C598" s="243">
        <v>1.2616436935913633E-2</v>
      </c>
      <c r="D598" s="243">
        <v>2.031240190268635E-2</v>
      </c>
      <c r="E598" s="243">
        <v>1.0736369622116326E-2</v>
      </c>
      <c r="F598" s="243">
        <v>8.6814680629585528E-3</v>
      </c>
      <c r="H598" s="239">
        <f t="shared" si="114"/>
        <v>189.95313842552207</v>
      </c>
      <c r="I598" s="239"/>
      <c r="J598" s="239">
        <f t="shared" si="115"/>
        <v>154.29191158891098</v>
      </c>
      <c r="K598" s="239">
        <f t="shared" si="110"/>
        <v>189.95313842552207</v>
      </c>
      <c r="L598" s="239" t="b">
        <f t="shared" si="111"/>
        <v>0</v>
      </c>
      <c r="M598" s="239">
        <f t="shared" si="116"/>
        <v>1.2616436935913598E-2</v>
      </c>
      <c r="O598" s="239">
        <f t="shared" si="117"/>
        <v>139.79942540753481</v>
      </c>
      <c r="P598" s="239">
        <f t="shared" si="112"/>
        <v>189.95313842552207</v>
      </c>
      <c r="Q598" s="239">
        <f t="shared" si="113"/>
        <v>0</v>
      </c>
      <c r="R598" s="239">
        <f t="shared" si="118"/>
        <v>1.2616436935913598E-2</v>
      </c>
      <c r="T598" s="239">
        <f>MAX($H$4:H598)</f>
        <v>189.95313842552207</v>
      </c>
      <c r="U598" s="239">
        <f>MAX($K$4:K598)</f>
        <v>189.95313842552207</v>
      </c>
      <c r="V598" s="239">
        <f>MAX($K$4:L598)</f>
        <v>189.95313842552207</v>
      </c>
      <c r="W598" s="239">
        <f t="shared" si="119"/>
        <v>0</v>
      </c>
      <c r="X598" s="239">
        <f t="shared" si="120"/>
        <v>0</v>
      </c>
      <c r="Y598" s="239">
        <f t="shared" si="121"/>
        <v>0</v>
      </c>
    </row>
    <row r="599" spans="1:25">
      <c r="A599" s="147">
        <v>36264</v>
      </c>
      <c r="B599" s="243">
        <v>-1.3731490958469705E-2</v>
      </c>
      <c r="C599" s="243">
        <v>-2.1041853631196261E-3</v>
      </c>
      <c r="D599" s="243">
        <v>1.8984002264680333E-2</v>
      </c>
      <c r="E599" s="243">
        <v>7.7328599914712193E-3</v>
      </c>
      <c r="F599" s="243">
        <v>3.4350071409847693E-3</v>
      </c>
      <c r="H599" s="239">
        <f t="shared" si="114"/>
        <v>189.55344181196844</v>
      </c>
      <c r="I599" s="239"/>
      <c r="J599" s="239">
        <f t="shared" si="115"/>
        <v>154.29191158891098</v>
      </c>
      <c r="K599" s="239">
        <f t="shared" si="110"/>
        <v>189.55344181196844</v>
      </c>
      <c r="L599" s="239" t="b">
        <f t="shared" si="111"/>
        <v>0</v>
      </c>
      <c r="M599" s="239">
        <f t="shared" si="116"/>
        <v>-2.1041853631196786E-3</v>
      </c>
      <c r="O599" s="239">
        <f t="shared" si="117"/>
        <v>139.79942540753481</v>
      </c>
      <c r="P599" s="239">
        <f t="shared" si="112"/>
        <v>189.55344181196844</v>
      </c>
      <c r="Q599" s="239">
        <f t="shared" si="113"/>
        <v>0</v>
      </c>
      <c r="R599" s="239">
        <f t="shared" si="118"/>
        <v>-2.1041853631196786E-3</v>
      </c>
      <c r="T599" s="239">
        <f>MAX($H$4:H599)</f>
        <v>189.95313842552207</v>
      </c>
      <c r="U599" s="239">
        <f>MAX($K$4:K599)</f>
        <v>189.95313842552207</v>
      </c>
      <c r="V599" s="239">
        <f>MAX($K$4:L599)</f>
        <v>189.95313842552207</v>
      </c>
      <c r="W599" s="239">
        <f t="shared" si="119"/>
        <v>-2.1041853631196786E-3</v>
      </c>
      <c r="X599" s="239">
        <f t="shared" si="120"/>
        <v>-2.1041853631196786E-3</v>
      </c>
      <c r="Y599" s="239">
        <f t="shared" si="121"/>
        <v>-2.1041853631196786E-3</v>
      </c>
    </row>
    <row r="600" spans="1:25">
      <c r="A600" s="147">
        <v>36265</v>
      </c>
      <c r="B600" s="243">
        <v>-4.2360072753857558E-3</v>
      </c>
      <c r="C600" s="243">
        <v>-8.2632733301004624E-3</v>
      </c>
      <c r="D600" s="243">
        <v>-1.3262358815280262E-3</v>
      </c>
      <c r="E600" s="243">
        <v>1.9277711383040907E-2</v>
      </c>
      <c r="F600" s="243">
        <v>3.6035132239635725E-3</v>
      </c>
      <c r="H600" s="239">
        <f t="shared" si="114"/>
        <v>187.98710991161485</v>
      </c>
      <c r="I600" s="239"/>
      <c r="J600" s="239">
        <f t="shared" si="115"/>
        <v>154.29191158891098</v>
      </c>
      <c r="K600" s="239">
        <f t="shared" si="110"/>
        <v>187.98710991161485</v>
      </c>
      <c r="L600" s="239" t="b">
        <f t="shared" si="111"/>
        <v>0</v>
      </c>
      <c r="M600" s="239">
        <f t="shared" si="116"/>
        <v>-8.2632733301004641E-3</v>
      </c>
      <c r="O600" s="239">
        <f t="shared" si="117"/>
        <v>139.79942540753481</v>
      </c>
      <c r="P600" s="239">
        <f t="shared" si="112"/>
        <v>187.98710991161485</v>
      </c>
      <c r="Q600" s="239">
        <f t="shared" si="113"/>
        <v>0</v>
      </c>
      <c r="R600" s="239">
        <f t="shared" si="118"/>
        <v>-8.2632733301004641E-3</v>
      </c>
      <c r="T600" s="239">
        <f>MAX($H$4:H600)</f>
        <v>189.95313842552207</v>
      </c>
      <c r="U600" s="239">
        <f>MAX($K$4:K600)</f>
        <v>189.95313842552207</v>
      </c>
      <c r="V600" s="239">
        <f>MAX($K$4:L600)</f>
        <v>189.95313842552207</v>
      </c>
      <c r="W600" s="239">
        <f t="shared" si="119"/>
        <v>-1.0350071234427488E-2</v>
      </c>
      <c r="X600" s="239">
        <f t="shared" si="120"/>
        <v>-1.0350071234427488E-2</v>
      </c>
      <c r="Y600" s="239">
        <f t="shared" si="121"/>
        <v>-1.0350071234427488E-2</v>
      </c>
    </row>
    <row r="601" spans="1:25">
      <c r="A601" s="147">
        <v>36266</v>
      </c>
      <c r="B601" s="243">
        <v>-2.9068017536090229E-3</v>
      </c>
      <c r="C601" s="243">
        <v>-2.805971961057363E-3</v>
      </c>
      <c r="D601" s="243">
        <v>1.9758725503604024E-2</v>
      </c>
      <c r="E601" s="243">
        <v>2.4578057176815937E-2</v>
      </c>
      <c r="F601" s="243">
        <v>5.4230516051589905E-3</v>
      </c>
      <c r="H601" s="239">
        <f t="shared" si="114"/>
        <v>187.45962335216265</v>
      </c>
      <c r="I601" s="239"/>
      <c r="J601" s="239">
        <f t="shared" si="115"/>
        <v>154.29191158891098</v>
      </c>
      <c r="K601" s="239">
        <f t="shared" si="110"/>
        <v>187.45962335216265</v>
      </c>
      <c r="L601" s="239" t="b">
        <f t="shared" si="111"/>
        <v>0</v>
      </c>
      <c r="M601" s="239">
        <f t="shared" si="116"/>
        <v>-2.8059719610573622E-3</v>
      </c>
      <c r="O601" s="239">
        <f t="shared" si="117"/>
        <v>139.79942540753481</v>
      </c>
      <c r="P601" s="239">
        <f t="shared" si="112"/>
        <v>187.45962335216265</v>
      </c>
      <c r="Q601" s="239">
        <f t="shared" si="113"/>
        <v>0</v>
      </c>
      <c r="R601" s="239">
        <f t="shared" si="118"/>
        <v>-2.8059719610573622E-3</v>
      </c>
      <c r="T601" s="239">
        <f>MAX($H$4:H601)</f>
        <v>189.95313842552207</v>
      </c>
      <c r="U601" s="239">
        <f>MAX($K$4:K601)</f>
        <v>189.95313842552207</v>
      </c>
      <c r="V601" s="239">
        <f>MAX($K$4:L601)</f>
        <v>189.95313842552207</v>
      </c>
      <c r="W601" s="239">
        <f t="shared" si="119"/>
        <v>-1.3127001185806101E-2</v>
      </c>
      <c r="X601" s="239">
        <f t="shared" si="120"/>
        <v>-1.3127001185806101E-2</v>
      </c>
      <c r="Y601" s="239">
        <f t="shared" si="121"/>
        <v>-1.3127001185806101E-2</v>
      </c>
    </row>
    <row r="602" spans="1:25">
      <c r="A602" s="147">
        <v>36269</v>
      </c>
      <c r="B602" s="243">
        <v>-2.1425111003453456E-2</v>
      </c>
      <c r="C602" s="243">
        <v>1.5746569717163927E-2</v>
      </c>
      <c r="D602" s="243">
        <v>9.5075759598040044E-3</v>
      </c>
      <c r="E602" s="243">
        <v>2.142902140407954E-2</v>
      </c>
      <c r="F602" s="243">
        <v>1.0873030971623399E-2</v>
      </c>
      <c r="H602" s="239">
        <f t="shared" si="114"/>
        <v>190.41146938043076</v>
      </c>
      <c r="I602" s="239"/>
      <c r="J602" s="239">
        <f t="shared" si="115"/>
        <v>154.29191158891098</v>
      </c>
      <c r="K602" s="239">
        <f t="shared" si="110"/>
        <v>190.41146938043076</v>
      </c>
      <c r="L602" s="239" t="b">
        <f t="shared" si="111"/>
        <v>0</v>
      </c>
      <c r="M602" s="239">
        <f t="shared" si="116"/>
        <v>1.5746569717163861E-2</v>
      </c>
      <c r="O602" s="239">
        <f t="shared" si="117"/>
        <v>139.79942540753481</v>
      </c>
      <c r="P602" s="239">
        <f t="shared" si="112"/>
        <v>190.41146938043076</v>
      </c>
      <c r="Q602" s="239">
        <f t="shared" si="113"/>
        <v>0</v>
      </c>
      <c r="R602" s="239">
        <f t="shared" si="118"/>
        <v>1.5746569717163861E-2</v>
      </c>
      <c r="T602" s="239">
        <f>MAX($H$4:H602)</f>
        <v>190.41146938043076</v>
      </c>
      <c r="U602" s="239">
        <f>MAX($K$4:K602)</f>
        <v>190.41146938043076</v>
      </c>
      <c r="V602" s="239">
        <f>MAX($K$4:L602)</f>
        <v>190.41146938043076</v>
      </c>
      <c r="W602" s="239">
        <f t="shared" si="119"/>
        <v>0</v>
      </c>
      <c r="X602" s="239">
        <f t="shared" si="120"/>
        <v>0</v>
      </c>
      <c r="Y602" s="239">
        <f t="shared" si="121"/>
        <v>0</v>
      </c>
    </row>
    <row r="603" spans="1:25">
      <c r="A603" s="147">
        <v>36270</v>
      </c>
      <c r="B603" s="243">
        <v>1.3606376818176447E-2</v>
      </c>
      <c r="C603" s="243">
        <v>-1.9995487707525128E-2</v>
      </c>
      <c r="D603" s="243">
        <v>-8.8598527244269087E-3</v>
      </c>
      <c r="E603" s="243">
        <v>-5.9866179812064768E-3</v>
      </c>
      <c r="F603" s="243">
        <v>-1.1784272223017367E-2</v>
      </c>
      <c r="H603" s="239">
        <f t="shared" si="114"/>
        <v>186.60409918506255</v>
      </c>
      <c r="I603" s="239"/>
      <c r="J603" s="239">
        <f t="shared" si="115"/>
        <v>154.29191158891098</v>
      </c>
      <c r="K603" s="239">
        <f t="shared" si="110"/>
        <v>186.60409918506255</v>
      </c>
      <c r="L603" s="239" t="b">
        <f t="shared" si="111"/>
        <v>0</v>
      </c>
      <c r="M603" s="239">
        <f t="shared" si="116"/>
        <v>-1.9995487707525166E-2</v>
      </c>
      <c r="O603" s="239">
        <f t="shared" si="117"/>
        <v>139.79942540753481</v>
      </c>
      <c r="P603" s="239">
        <f t="shared" si="112"/>
        <v>186.60409918506255</v>
      </c>
      <c r="Q603" s="239">
        <f t="shared" si="113"/>
        <v>0</v>
      </c>
      <c r="R603" s="239">
        <f t="shared" si="118"/>
        <v>-1.9995487707525166E-2</v>
      </c>
      <c r="T603" s="239">
        <f>MAX($H$4:H603)</f>
        <v>190.41146938043076</v>
      </c>
      <c r="U603" s="239">
        <f>MAX($K$4:K603)</f>
        <v>190.41146938043076</v>
      </c>
      <c r="V603" s="239">
        <f>MAX($K$4:L603)</f>
        <v>190.41146938043076</v>
      </c>
      <c r="W603" s="239">
        <f t="shared" si="119"/>
        <v>-1.9995487707525166E-2</v>
      </c>
      <c r="X603" s="239">
        <f t="shared" si="120"/>
        <v>-1.9995487707525166E-2</v>
      </c>
      <c r="Y603" s="239">
        <f t="shared" si="121"/>
        <v>-1.9995487707525166E-2</v>
      </c>
    </row>
    <row r="604" spans="1:25">
      <c r="A604" s="147">
        <v>36271</v>
      </c>
      <c r="B604" s="243">
        <v>2.453679380168694E-2</v>
      </c>
      <c r="C604" s="243">
        <v>9.8451585843672973E-4</v>
      </c>
      <c r="D604" s="243">
        <v>-2.0750139951483559E-2</v>
      </c>
      <c r="E604" s="243">
        <v>-1.358813339107845E-2</v>
      </c>
      <c r="F604" s="243">
        <v>6.760826212730553E-4</v>
      </c>
      <c r="H604" s="239">
        <f t="shared" si="114"/>
        <v>186.78781387995954</v>
      </c>
      <c r="I604" s="239"/>
      <c r="J604" s="239">
        <f t="shared" si="115"/>
        <v>154.29191158891098</v>
      </c>
      <c r="K604" s="239">
        <f t="shared" si="110"/>
        <v>186.78781387995954</v>
      </c>
      <c r="L604" s="239" t="b">
        <f t="shared" si="111"/>
        <v>0</v>
      </c>
      <c r="M604" s="239">
        <f t="shared" si="116"/>
        <v>9.8451585843671433E-4</v>
      </c>
      <c r="O604" s="239">
        <f t="shared" si="117"/>
        <v>139.79942540753481</v>
      </c>
      <c r="P604" s="239">
        <f t="shared" si="112"/>
        <v>186.78781387995954</v>
      </c>
      <c r="Q604" s="239">
        <f t="shared" si="113"/>
        <v>0</v>
      </c>
      <c r="R604" s="239">
        <f t="shared" si="118"/>
        <v>9.8451585843671433E-4</v>
      </c>
      <c r="T604" s="239">
        <f>MAX($H$4:H604)</f>
        <v>190.41146938043076</v>
      </c>
      <c r="U604" s="239">
        <f>MAX($K$4:K604)</f>
        <v>190.41146938043076</v>
      </c>
      <c r="V604" s="239">
        <f>MAX($K$4:L604)</f>
        <v>190.41146938043076</v>
      </c>
      <c r="W604" s="239">
        <f t="shared" si="119"/>
        <v>-1.9030657723833687E-2</v>
      </c>
      <c r="X604" s="239">
        <f t="shared" si="120"/>
        <v>-1.9030657723833687E-2</v>
      </c>
      <c r="Y604" s="239">
        <f t="shared" si="121"/>
        <v>-1.9030657723833687E-2</v>
      </c>
    </row>
    <row r="605" spans="1:25">
      <c r="A605" s="147">
        <v>36272</v>
      </c>
      <c r="B605" s="243">
        <v>1.3708715401557603E-2</v>
      </c>
      <c r="C605" s="243">
        <v>1.0636020727905482E-2</v>
      </c>
      <c r="D605" s="243">
        <v>8.7713339813688673E-3</v>
      </c>
      <c r="E605" s="243">
        <v>5.8138466671728839E-3</v>
      </c>
      <c r="F605" s="243">
        <v>7.2237774996399828E-3</v>
      </c>
      <c r="H605" s="239">
        <f t="shared" si="114"/>
        <v>188.77449294010694</v>
      </c>
      <c r="I605" s="239"/>
      <c r="J605" s="239">
        <f t="shared" si="115"/>
        <v>154.29191158891098</v>
      </c>
      <c r="K605" s="239">
        <f t="shared" si="110"/>
        <v>188.77449294010694</v>
      </c>
      <c r="L605" s="239" t="b">
        <f t="shared" si="111"/>
        <v>0</v>
      </c>
      <c r="M605" s="239">
        <f t="shared" si="116"/>
        <v>1.0636020727905451E-2</v>
      </c>
      <c r="O605" s="239">
        <f t="shared" si="117"/>
        <v>139.79942540753481</v>
      </c>
      <c r="P605" s="239">
        <f t="shared" si="112"/>
        <v>188.77449294010694</v>
      </c>
      <c r="Q605" s="239">
        <f t="shared" si="113"/>
        <v>0</v>
      </c>
      <c r="R605" s="239">
        <f t="shared" si="118"/>
        <v>1.0636020727905451E-2</v>
      </c>
      <c r="T605" s="239">
        <f>MAX($H$4:H605)</f>
        <v>190.41146938043076</v>
      </c>
      <c r="U605" s="239">
        <f>MAX($K$4:K605)</f>
        <v>190.41146938043076</v>
      </c>
      <c r="V605" s="239">
        <f>MAX($K$4:L605)</f>
        <v>190.41146938043076</v>
      </c>
      <c r="W605" s="239">
        <f t="shared" si="119"/>
        <v>-8.5970474659446041E-3</v>
      </c>
      <c r="X605" s="239">
        <f t="shared" si="120"/>
        <v>-8.5970474659446041E-3</v>
      </c>
      <c r="Y605" s="239">
        <f t="shared" si="121"/>
        <v>-8.5970474659446041E-3</v>
      </c>
    </row>
    <row r="606" spans="1:25">
      <c r="A606" s="147">
        <v>36273</v>
      </c>
      <c r="B606" s="243">
        <v>-2.4376721740793084E-4</v>
      </c>
      <c r="C606" s="243">
        <v>2.8834984740853109E-3</v>
      </c>
      <c r="D606" s="243">
        <v>1.3445570630182813E-2</v>
      </c>
      <c r="E606" s="243">
        <v>7.8895637814611064E-3</v>
      </c>
      <c r="F606" s="243">
        <v>5.9856841330545585E-3</v>
      </c>
      <c r="H606" s="239">
        <f t="shared" si="114"/>
        <v>189.31882390244596</v>
      </c>
      <c r="I606" s="239"/>
      <c r="J606" s="239">
        <f t="shared" si="115"/>
        <v>154.29191158891098</v>
      </c>
      <c r="K606" s="239">
        <f t="shared" si="110"/>
        <v>189.31882390244596</v>
      </c>
      <c r="L606" s="239" t="b">
        <f t="shared" si="111"/>
        <v>0</v>
      </c>
      <c r="M606" s="239">
        <f t="shared" si="116"/>
        <v>2.8834984740852641E-3</v>
      </c>
      <c r="O606" s="239">
        <f t="shared" si="117"/>
        <v>139.79942540753481</v>
      </c>
      <c r="P606" s="239">
        <f t="shared" si="112"/>
        <v>189.31882390244596</v>
      </c>
      <c r="Q606" s="239">
        <f t="shared" si="113"/>
        <v>0</v>
      </c>
      <c r="R606" s="239">
        <f t="shared" si="118"/>
        <v>2.8834984740852641E-3</v>
      </c>
      <c r="T606" s="239">
        <f>MAX($H$4:H606)</f>
        <v>190.41146938043076</v>
      </c>
      <c r="U606" s="239">
        <f>MAX($K$4:K606)</f>
        <v>190.41146938043076</v>
      </c>
      <c r="V606" s="239">
        <f>MAX($K$4:L606)</f>
        <v>190.41146938043076</v>
      </c>
      <c r="W606" s="239">
        <f t="shared" si="119"/>
        <v>-5.7383385651090298E-3</v>
      </c>
      <c r="X606" s="239">
        <f t="shared" si="120"/>
        <v>-5.7383385651090298E-3</v>
      </c>
      <c r="Y606" s="239">
        <f t="shared" si="121"/>
        <v>-5.7383385651090298E-3</v>
      </c>
    </row>
    <row r="607" spans="1:25">
      <c r="A607" s="147">
        <v>36276</v>
      </c>
      <c r="B607" s="243">
        <v>2.5522680913623308E-3</v>
      </c>
      <c r="C607" s="243">
        <v>6.3960709083186185E-3</v>
      </c>
      <c r="D607" s="243">
        <v>8.68860053398679E-3</v>
      </c>
      <c r="E607" s="243">
        <v>-5.5381981412083725E-4</v>
      </c>
      <c r="F607" s="243">
        <v>2.4794268066865577E-3</v>
      </c>
      <c r="H607" s="239">
        <f t="shared" si="114"/>
        <v>190.52972052440549</v>
      </c>
      <c r="I607" s="239"/>
      <c r="J607" s="239">
        <f t="shared" si="115"/>
        <v>154.29191158891098</v>
      </c>
      <c r="K607" s="239">
        <f t="shared" si="110"/>
        <v>190.52972052440549</v>
      </c>
      <c r="L607" s="239" t="b">
        <f t="shared" si="111"/>
        <v>0</v>
      </c>
      <c r="M607" s="239">
        <f t="shared" si="116"/>
        <v>6.3960709083186419E-3</v>
      </c>
      <c r="O607" s="239">
        <f t="shared" si="117"/>
        <v>139.79942540753481</v>
      </c>
      <c r="P607" s="239">
        <f t="shared" si="112"/>
        <v>190.52972052440549</v>
      </c>
      <c r="Q607" s="239">
        <f t="shared" si="113"/>
        <v>0</v>
      </c>
      <c r="R607" s="239">
        <f t="shared" si="118"/>
        <v>6.3960709083186419E-3</v>
      </c>
      <c r="T607" s="239">
        <f>MAX($H$4:H607)</f>
        <v>190.52972052440549</v>
      </c>
      <c r="U607" s="239">
        <f>MAX($K$4:K607)</f>
        <v>190.52972052440549</v>
      </c>
      <c r="V607" s="239">
        <f>MAX($K$4:L607)</f>
        <v>190.52972052440549</v>
      </c>
      <c r="W607" s="239">
        <f t="shared" si="119"/>
        <v>0</v>
      </c>
      <c r="X607" s="239">
        <f t="shared" si="120"/>
        <v>0</v>
      </c>
      <c r="Y607" s="239">
        <f t="shared" si="121"/>
        <v>0</v>
      </c>
    </row>
    <row r="608" spans="1:25">
      <c r="A608" s="147">
        <v>36277</v>
      </c>
      <c r="B608" s="243">
        <v>1.8401864435293458E-3</v>
      </c>
      <c r="C608" s="243">
        <v>1.4496885631861245E-2</v>
      </c>
      <c r="D608" s="243">
        <v>-5.2455556408949056E-3</v>
      </c>
      <c r="E608" s="243">
        <v>-2.3323895634825842E-3</v>
      </c>
      <c r="F608" s="243">
        <v>4.8669910470069411E-3</v>
      </c>
      <c r="H608" s="239">
        <f t="shared" si="114"/>
        <v>193.29180809231829</v>
      </c>
      <c r="I608" s="239"/>
      <c r="J608" s="239">
        <f t="shared" si="115"/>
        <v>154.29191158891098</v>
      </c>
      <c r="K608" s="239">
        <f t="shared" si="110"/>
        <v>193.29180809231829</v>
      </c>
      <c r="L608" s="239" t="b">
        <f t="shared" si="111"/>
        <v>0</v>
      </c>
      <c r="M608" s="239">
        <f t="shared" si="116"/>
        <v>1.4496885631861287E-2</v>
      </c>
      <c r="O608" s="239">
        <f t="shared" si="117"/>
        <v>139.79942540753481</v>
      </c>
      <c r="P608" s="239">
        <f t="shared" si="112"/>
        <v>193.29180809231829</v>
      </c>
      <c r="Q608" s="239">
        <f t="shared" si="113"/>
        <v>0</v>
      </c>
      <c r="R608" s="239">
        <f t="shared" si="118"/>
        <v>1.4496885631861287E-2</v>
      </c>
      <c r="T608" s="239">
        <f>MAX($H$4:H608)</f>
        <v>193.29180809231829</v>
      </c>
      <c r="U608" s="239">
        <f>MAX($K$4:K608)</f>
        <v>193.29180809231829</v>
      </c>
      <c r="V608" s="239">
        <f>MAX($K$4:L608)</f>
        <v>193.29180809231829</v>
      </c>
      <c r="W608" s="239">
        <f t="shared" si="119"/>
        <v>0</v>
      </c>
      <c r="X608" s="239">
        <f t="shared" si="120"/>
        <v>0</v>
      </c>
      <c r="Y608" s="239">
        <f t="shared" si="121"/>
        <v>0</v>
      </c>
    </row>
    <row r="609" spans="1:25">
      <c r="A609" s="147">
        <v>36278</v>
      </c>
      <c r="B609" s="243">
        <v>-8.018572869474716E-3</v>
      </c>
      <c r="C609" s="243">
        <v>-2.0011970793554212E-4</v>
      </c>
      <c r="D609" s="243">
        <v>6.0453340861426064E-3</v>
      </c>
      <c r="E609" s="243">
        <v>1.288485781069082E-2</v>
      </c>
      <c r="F609" s="243">
        <v>3.4986150250144732E-3</v>
      </c>
      <c r="H609" s="239">
        <f t="shared" si="114"/>
        <v>193.25312659213651</v>
      </c>
      <c r="I609" s="239"/>
      <c r="J609" s="239">
        <f t="shared" si="115"/>
        <v>154.29191158891098</v>
      </c>
      <c r="K609" s="239">
        <f t="shared" si="110"/>
        <v>193.25312659213651</v>
      </c>
      <c r="L609" s="239" t="b">
        <f t="shared" si="111"/>
        <v>0</v>
      </c>
      <c r="M609" s="239">
        <f t="shared" si="116"/>
        <v>-2.001197079356107E-4</v>
      </c>
      <c r="O609" s="239">
        <f t="shared" si="117"/>
        <v>139.79942540753481</v>
      </c>
      <c r="P609" s="239">
        <f t="shared" si="112"/>
        <v>193.25312659213651</v>
      </c>
      <c r="Q609" s="239">
        <f t="shared" si="113"/>
        <v>0</v>
      </c>
      <c r="R609" s="239">
        <f t="shared" si="118"/>
        <v>-2.001197079356107E-4</v>
      </c>
      <c r="T609" s="239">
        <f>MAX($H$4:H609)</f>
        <v>193.29180809231829</v>
      </c>
      <c r="U609" s="239">
        <f>MAX($K$4:K609)</f>
        <v>193.29180809231829</v>
      </c>
      <c r="V609" s="239">
        <f>MAX($K$4:L609)</f>
        <v>193.29180809231829</v>
      </c>
      <c r="W609" s="239">
        <f t="shared" si="119"/>
        <v>-2.001197079356107E-4</v>
      </c>
      <c r="X609" s="239">
        <f t="shared" si="120"/>
        <v>-2.001197079356107E-4</v>
      </c>
      <c r="Y609" s="239">
        <f t="shared" si="121"/>
        <v>-2.001197079356107E-4</v>
      </c>
    </row>
    <row r="610" spans="1:25">
      <c r="A610" s="147">
        <v>36279</v>
      </c>
      <c r="B610" s="243">
        <v>-4.7103478943842925E-3</v>
      </c>
      <c r="C610" s="243">
        <v>-8.0781590885093957E-3</v>
      </c>
      <c r="D610" s="243">
        <v>1.6733117418912258E-3</v>
      </c>
      <c r="E610" s="243">
        <v>-3.4728796816499985E-3</v>
      </c>
      <c r="F610" s="243">
        <v>-2.7477003802744981E-4</v>
      </c>
      <c r="H610" s="239">
        <f t="shared" si="114"/>
        <v>191.69199709117339</v>
      </c>
      <c r="I610" s="239"/>
      <c r="J610" s="239">
        <f t="shared" si="115"/>
        <v>154.29191158891098</v>
      </c>
      <c r="K610" s="239">
        <f t="shared" si="110"/>
        <v>191.69199709117339</v>
      </c>
      <c r="L610" s="239" t="b">
        <f t="shared" si="111"/>
        <v>0</v>
      </c>
      <c r="M610" s="239">
        <f t="shared" si="116"/>
        <v>-8.0781590885093697E-3</v>
      </c>
      <c r="O610" s="239">
        <f t="shared" si="117"/>
        <v>139.79942540753481</v>
      </c>
      <c r="P610" s="239">
        <f t="shared" si="112"/>
        <v>191.69199709117339</v>
      </c>
      <c r="Q610" s="239">
        <f t="shared" si="113"/>
        <v>0</v>
      </c>
      <c r="R610" s="239">
        <f t="shared" si="118"/>
        <v>-8.0781590885093697E-3</v>
      </c>
      <c r="T610" s="239">
        <f>MAX($H$4:H610)</f>
        <v>193.29180809231829</v>
      </c>
      <c r="U610" s="239">
        <f>MAX($K$4:K610)</f>
        <v>193.29180809231829</v>
      </c>
      <c r="V610" s="239">
        <f>MAX($K$4:L610)</f>
        <v>193.29180809231829</v>
      </c>
      <c r="W610" s="239">
        <f t="shared" si="119"/>
        <v>-8.2766621976075299E-3</v>
      </c>
      <c r="X610" s="239">
        <f t="shared" si="120"/>
        <v>-8.2766621976075299E-3</v>
      </c>
      <c r="Y610" s="239">
        <f t="shared" si="121"/>
        <v>-8.2766621976075299E-3</v>
      </c>
    </row>
    <row r="611" spans="1:25">
      <c r="A611" s="147">
        <v>36280</v>
      </c>
      <c r="B611" s="243">
        <v>-5.7361050769444422E-3</v>
      </c>
      <c r="C611" s="243">
        <v>6.6890610531591399E-3</v>
      </c>
      <c r="D611" s="243">
        <v>-5.5194704462504518E-3</v>
      </c>
      <c r="E611" s="243">
        <v>1.5119650516713046E-2</v>
      </c>
      <c r="F611" s="243">
        <v>6.4001653223975108E-3</v>
      </c>
      <c r="H611" s="239">
        <f t="shared" si="114"/>
        <v>192.97423656311827</v>
      </c>
      <c r="I611" s="239"/>
      <c r="J611" s="239">
        <f t="shared" si="115"/>
        <v>154.29191158891098</v>
      </c>
      <c r="K611" s="239">
        <f t="shared" si="110"/>
        <v>192.97423656311827</v>
      </c>
      <c r="L611" s="239" t="b">
        <f t="shared" si="111"/>
        <v>0</v>
      </c>
      <c r="M611" s="239">
        <f t="shared" si="116"/>
        <v>6.689061053159211E-3</v>
      </c>
      <c r="O611" s="239">
        <f t="shared" si="117"/>
        <v>139.79942540753481</v>
      </c>
      <c r="P611" s="239">
        <f t="shared" si="112"/>
        <v>192.97423656311827</v>
      </c>
      <c r="Q611" s="239">
        <f t="shared" si="113"/>
        <v>0</v>
      </c>
      <c r="R611" s="239">
        <f t="shared" si="118"/>
        <v>6.689061053159211E-3</v>
      </c>
      <c r="T611" s="239">
        <f>MAX($H$4:H611)</f>
        <v>193.29180809231829</v>
      </c>
      <c r="U611" s="239">
        <f>MAX($K$4:K611)</f>
        <v>193.29180809231829</v>
      </c>
      <c r="V611" s="239">
        <f>MAX($K$4:L611)</f>
        <v>193.29180809231829</v>
      </c>
      <c r="W611" s="239">
        <f t="shared" si="119"/>
        <v>-1.6429642432044908E-3</v>
      </c>
      <c r="X611" s="239">
        <f t="shared" si="120"/>
        <v>-1.6429642432044908E-3</v>
      </c>
      <c r="Y611" s="239">
        <f t="shared" si="121"/>
        <v>-1.6429642432044908E-3</v>
      </c>
    </row>
    <row r="612" spans="1:25">
      <c r="A612" s="147">
        <v>36283</v>
      </c>
      <c r="B612" s="243">
        <v>1.4317035601826511E-2</v>
      </c>
      <c r="C612" s="243">
        <v>4.341812579532256E-3</v>
      </c>
      <c r="D612" s="243">
        <v>-5.4743992252861418E-3</v>
      </c>
      <c r="E612" s="243">
        <v>1.1116262797289389E-2</v>
      </c>
      <c r="F612" s="243">
        <v>9.4563828152827156E-4</v>
      </c>
      <c r="H612" s="239">
        <f t="shared" si="114"/>
        <v>193.81209453095366</v>
      </c>
      <c r="I612" s="239"/>
      <c r="J612" s="239">
        <f t="shared" si="115"/>
        <v>154.29191158891098</v>
      </c>
      <c r="K612" s="239">
        <f t="shared" si="110"/>
        <v>193.81209453095366</v>
      </c>
      <c r="L612" s="239" t="b">
        <f t="shared" si="111"/>
        <v>0</v>
      </c>
      <c r="M612" s="239">
        <f t="shared" si="116"/>
        <v>4.3418125795323071E-3</v>
      </c>
      <c r="O612" s="239">
        <f t="shared" si="117"/>
        <v>139.79942540753481</v>
      </c>
      <c r="P612" s="239">
        <f t="shared" si="112"/>
        <v>193.81209453095366</v>
      </c>
      <c r="Q612" s="239">
        <f t="shared" si="113"/>
        <v>0</v>
      </c>
      <c r="R612" s="239">
        <f t="shared" si="118"/>
        <v>4.3418125795323071E-3</v>
      </c>
      <c r="T612" s="239">
        <f>MAX($H$4:H612)</f>
        <v>193.81209453095366</v>
      </c>
      <c r="U612" s="239">
        <f>MAX($K$4:K612)</f>
        <v>193.81209453095366</v>
      </c>
      <c r="V612" s="239">
        <f>MAX($K$4:L612)</f>
        <v>193.81209453095366</v>
      </c>
      <c r="W612" s="239">
        <f t="shared" si="119"/>
        <v>0</v>
      </c>
      <c r="X612" s="239">
        <f t="shared" si="120"/>
        <v>0</v>
      </c>
      <c r="Y612" s="239">
        <f t="shared" si="121"/>
        <v>0</v>
      </c>
    </row>
    <row r="613" spans="1:25">
      <c r="A613" s="147">
        <v>36284</v>
      </c>
      <c r="B613" s="243">
        <v>-1.5301985234175697E-2</v>
      </c>
      <c r="C613" s="243">
        <v>-2.3394066989746998E-3</v>
      </c>
      <c r="D613" s="243">
        <v>-7.7009709528980119E-3</v>
      </c>
      <c r="E613" s="243">
        <v>9.4718017956114675E-3</v>
      </c>
      <c r="F613" s="243">
        <v>3.5364127306434234E-3</v>
      </c>
      <c r="H613" s="239">
        <f t="shared" si="114"/>
        <v>193.35868921866563</v>
      </c>
      <c r="I613" s="239"/>
      <c r="J613" s="239">
        <f t="shared" si="115"/>
        <v>154.29191158891098</v>
      </c>
      <c r="K613" s="239">
        <f t="shared" si="110"/>
        <v>193.35868921866563</v>
      </c>
      <c r="L613" s="239" t="b">
        <f t="shared" si="111"/>
        <v>0</v>
      </c>
      <c r="M613" s="239">
        <f t="shared" si="116"/>
        <v>-2.3394066989746785E-3</v>
      </c>
      <c r="O613" s="239">
        <f t="shared" si="117"/>
        <v>139.79942540753481</v>
      </c>
      <c r="P613" s="239">
        <f t="shared" si="112"/>
        <v>193.35868921866563</v>
      </c>
      <c r="Q613" s="239">
        <f t="shared" si="113"/>
        <v>0</v>
      </c>
      <c r="R613" s="239">
        <f t="shared" si="118"/>
        <v>-2.3394066989746785E-3</v>
      </c>
      <c r="T613" s="239">
        <f>MAX($H$4:H613)</f>
        <v>193.81209453095366</v>
      </c>
      <c r="U613" s="239">
        <f>MAX($K$4:K613)</f>
        <v>193.81209453095366</v>
      </c>
      <c r="V613" s="239">
        <f>MAX($K$4:L613)</f>
        <v>193.81209453095366</v>
      </c>
      <c r="W613" s="239">
        <f t="shared" si="119"/>
        <v>-2.3394066989746785E-3</v>
      </c>
      <c r="X613" s="239">
        <f t="shared" si="120"/>
        <v>-2.3394066989746785E-3</v>
      </c>
      <c r="Y613" s="239">
        <f t="shared" si="121"/>
        <v>-2.3394066989746785E-3</v>
      </c>
    </row>
    <row r="614" spans="1:25">
      <c r="A614" s="147">
        <v>36285</v>
      </c>
      <c r="B614" s="243">
        <v>1.1046521819153998E-2</v>
      </c>
      <c r="C614" s="243">
        <v>-2.118589502060686E-2</v>
      </c>
      <c r="D614" s="243">
        <v>-1.2924662160975986E-2</v>
      </c>
      <c r="E614" s="243">
        <v>-5.8761204676230916E-3</v>
      </c>
      <c r="F614" s="243">
        <v>-1.3036152945452906E-2</v>
      </c>
      <c r="H614" s="239">
        <f t="shared" si="114"/>
        <v>189.26221232755682</v>
      </c>
      <c r="I614" s="239"/>
      <c r="J614" s="239">
        <f t="shared" si="115"/>
        <v>154.29191158891098</v>
      </c>
      <c r="K614" s="239">
        <f t="shared" si="110"/>
        <v>189.26221232755682</v>
      </c>
      <c r="L614" s="239" t="b">
        <f t="shared" si="111"/>
        <v>0</v>
      </c>
      <c r="M614" s="239">
        <f t="shared" si="116"/>
        <v>-2.1185895020606908E-2</v>
      </c>
      <c r="O614" s="239">
        <f t="shared" si="117"/>
        <v>139.79942540753481</v>
      </c>
      <c r="P614" s="239">
        <f t="shared" si="112"/>
        <v>189.26221232755682</v>
      </c>
      <c r="Q614" s="239">
        <f t="shared" si="113"/>
        <v>0</v>
      </c>
      <c r="R614" s="239">
        <f t="shared" si="118"/>
        <v>-2.1185895020606908E-2</v>
      </c>
      <c r="T614" s="239">
        <f>MAX($H$4:H614)</f>
        <v>193.81209453095366</v>
      </c>
      <c r="U614" s="239">
        <f>MAX($K$4:K614)</f>
        <v>193.81209453095366</v>
      </c>
      <c r="V614" s="239">
        <f>MAX($K$4:L614)</f>
        <v>193.81209453095366</v>
      </c>
      <c r="W614" s="239">
        <f t="shared" si="119"/>
        <v>-2.3475739294846608E-2</v>
      </c>
      <c r="X614" s="239">
        <f t="shared" si="120"/>
        <v>-2.3475739294846608E-2</v>
      </c>
      <c r="Y614" s="239">
        <f t="shared" si="121"/>
        <v>-2.3475739294846608E-2</v>
      </c>
    </row>
    <row r="615" spans="1:25">
      <c r="A615" s="147">
        <v>36286</v>
      </c>
      <c r="B615" s="243">
        <v>-1.1739243661996857E-2</v>
      </c>
      <c r="C615" s="243">
        <v>-1.0179397927604361E-3</v>
      </c>
      <c r="D615" s="243">
        <v>2.5487981729655163E-2</v>
      </c>
      <c r="E615" s="243">
        <v>1.9487911392399804E-2</v>
      </c>
      <c r="F615" s="243">
        <v>5.1304800862495004E-3</v>
      </c>
      <c r="H615" s="239">
        <f t="shared" si="114"/>
        <v>189.06955479036273</v>
      </c>
      <c r="I615" s="239"/>
      <c r="J615" s="239">
        <f t="shared" si="115"/>
        <v>154.29191158891098</v>
      </c>
      <c r="K615" s="239">
        <f t="shared" si="110"/>
        <v>189.06955479036273</v>
      </c>
      <c r="L615" s="239" t="b">
        <f t="shared" si="111"/>
        <v>0</v>
      </c>
      <c r="M615" s="239">
        <f t="shared" si="116"/>
        <v>-1.0179397927604326E-3</v>
      </c>
      <c r="O615" s="239">
        <f t="shared" si="117"/>
        <v>139.79942540753481</v>
      </c>
      <c r="P615" s="239">
        <f t="shared" si="112"/>
        <v>189.06955479036273</v>
      </c>
      <c r="Q615" s="239">
        <f t="shared" si="113"/>
        <v>0</v>
      </c>
      <c r="R615" s="239">
        <f t="shared" si="118"/>
        <v>-1.0179397927604326E-3</v>
      </c>
      <c r="T615" s="239">
        <f>MAX($H$4:H615)</f>
        <v>193.81209453095366</v>
      </c>
      <c r="U615" s="239">
        <f>MAX($K$4:K615)</f>
        <v>193.81209453095366</v>
      </c>
      <c r="V615" s="239">
        <f>MAX($K$4:L615)</f>
        <v>193.81209453095366</v>
      </c>
      <c r="W615" s="239">
        <f t="shared" si="119"/>
        <v>-2.4469782198414343E-2</v>
      </c>
      <c r="X615" s="239">
        <f t="shared" si="120"/>
        <v>-2.4469782198414343E-2</v>
      </c>
      <c r="Y615" s="239">
        <f t="shared" si="121"/>
        <v>-2.4469782198414343E-2</v>
      </c>
    </row>
    <row r="616" spans="1:25">
      <c r="A616" s="147">
        <v>36287</v>
      </c>
      <c r="B616" s="243">
        <v>9.3656024174766372E-3</v>
      </c>
      <c r="C616" s="243">
        <v>1.5950568810108035E-3</v>
      </c>
      <c r="D616" s="243">
        <v>-9.5631969662199889E-3</v>
      </c>
      <c r="E616" s="243">
        <v>1.0407287639712326E-2</v>
      </c>
      <c r="F616" s="243">
        <v>4.1490074694408019E-3</v>
      </c>
      <c r="H616" s="239">
        <f t="shared" si="114"/>
        <v>189.37113148472073</v>
      </c>
      <c r="I616" s="239"/>
      <c r="J616" s="239">
        <f t="shared" si="115"/>
        <v>154.29191158891098</v>
      </c>
      <c r="K616" s="239">
        <f t="shared" si="110"/>
        <v>189.37113148472073</v>
      </c>
      <c r="L616" s="239" t="b">
        <f t="shared" si="111"/>
        <v>0</v>
      </c>
      <c r="M616" s="239">
        <f t="shared" si="116"/>
        <v>1.5950568810107375E-3</v>
      </c>
      <c r="O616" s="239">
        <f t="shared" si="117"/>
        <v>139.79942540753481</v>
      </c>
      <c r="P616" s="239">
        <f t="shared" si="112"/>
        <v>189.37113148472073</v>
      </c>
      <c r="Q616" s="239">
        <f t="shared" si="113"/>
        <v>0</v>
      </c>
      <c r="R616" s="239">
        <f t="shared" si="118"/>
        <v>1.5950568810107375E-3</v>
      </c>
      <c r="T616" s="239">
        <f>MAX($H$4:H616)</f>
        <v>193.81209453095366</v>
      </c>
      <c r="U616" s="239">
        <f>MAX($K$4:K616)</f>
        <v>193.81209453095366</v>
      </c>
      <c r="V616" s="239">
        <f>MAX($K$4:L616)</f>
        <v>193.81209453095366</v>
      </c>
      <c r="W616" s="239">
        <f t="shared" si="119"/>
        <v>-2.2913756011876021E-2</v>
      </c>
      <c r="X616" s="239">
        <f t="shared" si="120"/>
        <v>-2.2913756011876021E-2</v>
      </c>
      <c r="Y616" s="239">
        <f t="shared" si="121"/>
        <v>-2.2913756011876021E-2</v>
      </c>
    </row>
    <row r="617" spans="1:25">
      <c r="A617" s="147">
        <v>36290</v>
      </c>
      <c r="B617" s="243">
        <v>-2.0147003603937508E-3</v>
      </c>
      <c r="C617" s="243">
        <v>5.0079980179229544E-4</v>
      </c>
      <c r="D617" s="243">
        <v>1.5178478122341854E-3</v>
      </c>
      <c r="E617" s="243">
        <v>6.566331884344967E-3</v>
      </c>
      <c r="F617" s="243">
        <v>-1.7825998529849008E-3</v>
      </c>
      <c r="H617" s="239">
        <f t="shared" si="114"/>
        <v>189.46596850983346</v>
      </c>
      <c r="I617" s="239"/>
      <c r="J617" s="239">
        <f t="shared" si="115"/>
        <v>154.29191158891098</v>
      </c>
      <c r="K617" s="239">
        <f t="shared" si="110"/>
        <v>189.46596850983346</v>
      </c>
      <c r="L617" s="239" t="b">
        <f t="shared" si="111"/>
        <v>0</v>
      </c>
      <c r="M617" s="239">
        <f t="shared" si="116"/>
        <v>5.0079980179226129E-4</v>
      </c>
      <c r="O617" s="239">
        <f t="shared" si="117"/>
        <v>139.79942540753481</v>
      </c>
      <c r="P617" s="239">
        <f t="shared" si="112"/>
        <v>189.46596850983346</v>
      </c>
      <c r="Q617" s="239">
        <f t="shared" si="113"/>
        <v>0</v>
      </c>
      <c r="R617" s="239">
        <f t="shared" si="118"/>
        <v>5.0079980179226129E-4</v>
      </c>
      <c r="T617" s="239">
        <f>MAX($H$4:H617)</f>
        <v>193.81209453095366</v>
      </c>
      <c r="U617" s="239">
        <f>MAX($K$4:K617)</f>
        <v>193.81209453095366</v>
      </c>
      <c r="V617" s="239">
        <f>MAX($K$4:L617)</f>
        <v>193.81209453095366</v>
      </c>
      <c r="W617" s="239">
        <f t="shared" si="119"/>
        <v>-2.2424431414552824E-2</v>
      </c>
      <c r="X617" s="239">
        <f t="shared" si="120"/>
        <v>-2.2424431414552824E-2</v>
      </c>
      <c r="Y617" s="239">
        <f t="shared" si="121"/>
        <v>-2.2424431414552824E-2</v>
      </c>
    </row>
    <row r="618" spans="1:25">
      <c r="A618" s="147">
        <v>36291</v>
      </c>
      <c r="B618" s="243">
        <v>1.1435933699957435E-2</v>
      </c>
      <c r="C618" s="243">
        <v>7.1698501219574773E-4</v>
      </c>
      <c r="D618" s="243">
        <v>-1.046964095456282E-2</v>
      </c>
      <c r="E618" s="243">
        <v>-8.9536904692755215E-4</v>
      </c>
      <c r="F618" s="243">
        <v>1.0809951543344631E-3</v>
      </c>
      <c r="H618" s="239">
        <f t="shared" si="114"/>
        <v>189.60181276957616</v>
      </c>
      <c r="I618" s="239"/>
      <c r="J618" s="239">
        <f t="shared" si="115"/>
        <v>154.29191158891098</v>
      </c>
      <c r="K618" s="239">
        <f t="shared" si="110"/>
        <v>189.60181276957616</v>
      </c>
      <c r="L618" s="239" t="b">
        <f t="shared" si="111"/>
        <v>0</v>
      </c>
      <c r="M618" s="239">
        <f t="shared" si="116"/>
        <v>7.1698501219572192E-4</v>
      </c>
      <c r="O618" s="239">
        <f t="shared" si="117"/>
        <v>139.79942540753481</v>
      </c>
      <c r="P618" s="239">
        <f t="shared" si="112"/>
        <v>189.60181276957616</v>
      </c>
      <c r="Q618" s="239">
        <f t="shared" si="113"/>
        <v>0</v>
      </c>
      <c r="R618" s="239">
        <f t="shared" si="118"/>
        <v>7.1698501219572192E-4</v>
      </c>
      <c r="T618" s="239">
        <f>MAX($H$4:H618)</f>
        <v>193.81209453095366</v>
      </c>
      <c r="U618" s="239">
        <f>MAX($K$4:K618)</f>
        <v>193.81209453095366</v>
      </c>
      <c r="V618" s="239">
        <f>MAX($K$4:L618)</f>
        <v>193.81209453095366</v>
      </c>
      <c r="W618" s="239">
        <f t="shared" si="119"/>
        <v>-2.1723524383588346E-2</v>
      </c>
      <c r="X618" s="239">
        <f t="shared" si="120"/>
        <v>-2.1723524383588346E-2</v>
      </c>
      <c r="Y618" s="239">
        <f t="shared" si="121"/>
        <v>-2.1723524383588346E-2</v>
      </c>
    </row>
    <row r="619" spans="1:25">
      <c r="A619" s="147">
        <v>36292</v>
      </c>
      <c r="B619" s="243">
        <v>6.5797214577407725E-3</v>
      </c>
      <c r="C619" s="243">
        <v>-3.1115559937566761E-3</v>
      </c>
      <c r="D619" s="243">
        <v>8.4766257655866095E-3</v>
      </c>
      <c r="E619" s="243">
        <v>-1.1606841181044381E-2</v>
      </c>
      <c r="F619" s="243">
        <v>-2.4064543674952033E-3</v>
      </c>
      <c r="H619" s="239">
        <f t="shared" si="114"/>
        <v>189.01185611262585</v>
      </c>
      <c r="I619" s="239"/>
      <c r="J619" s="239">
        <f t="shared" si="115"/>
        <v>154.29191158891098</v>
      </c>
      <c r="K619" s="239">
        <f t="shared" si="110"/>
        <v>189.01185611262585</v>
      </c>
      <c r="L619" s="239" t="b">
        <f t="shared" si="111"/>
        <v>0</v>
      </c>
      <c r="M619" s="239">
        <f t="shared" si="116"/>
        <v>-3.11155599375668E-3</v>
      </c>
      <c r="O619" s="239">
        <f t="shared" si="117"/>
        <v>139.79942540753481</v>
      </c>
      <c r="P619" s="239">
        <f t="shared" si="112"/>
        <v>189.01185611262585</v>
      </c>
      <c r="Q619" s="239">
        <f t="shared" si="113"/>
        <v>0</v>
      </c>
      <c r="R619" s="239">
        <f t="shared" si="118"/>
        <v>-3.11155599375668E-3</v>
      </c>
      <c r="T619" s="239">
        <f>MAX($H$4:H619)</f>
        <v>193.81209453095366</v>
      </c>
      <c r="U619" s="239">
        <f>MAX($K$4:K619)</f>
        <v>193.81209453095366</v>
      </c>
      <c r="V619" s="239">
        <f>MAX($K$4:L619)</f>
        <v>193.81209453095366</v>
      </c>
      <c r="W619" s="239">
        <f t="shared" si="119"/>
        <v>-2.4767486414843755E-2</v>
      </c>
      <c r="X619" s="239">
        <f t="shared" si="120"/>
        <v>-2.4767486414843755E-2</v>
      </c>
      <c r="Y619" s="239">
        <f t="shared" si="121"/>
        <v>-2.4767486414843755E-2</v>
      </c>
    </row>
    <row r="620" spans="1:25">
      <c r="A620" s="147">
        <v>36293</v>
      </c>
      <c r="B620" s="243">
        <v>3.1571654719639852E-3</v>
      </c>
      <c r="C620" s="243">
        <v>6.0168935947242375E-3</v>
      </c>
      <c r="D620" s="243">
        <v>-8.6173593226694933E-3</v>
      </c>
      <c r="E620" s="243">
        <v>3.4861489079351937E-3</v>
      </c>
      <c r="F620" s="243">
        <v>2.8947603216109563E-3</v>
      </c>
      <c r="H620" s="239">
        <f t="shared" si="114"/>
        <v>190.14912033899685</v>
      </c>
      <c r="I620" s="239"/>
      <c r="J620" s="239">
        <f t="shared" si="115"/>
        <v>154.29191158891098</v>
      </c>
      <c r="K620" s="239">
        <f t="shared" si="110"/>
        <v>190.14912033899685</v>
      </c>
      <c r="L620" s="239" t="b">
        <f t="shared" si="111"/>
        <v>0</v>
      </c>
      <c r="M620" s="239">
        <f t="shared" si="116"/>
        <v>6.01689359472426E-3</v>
      </c>
      <c r="O620" s="239">
        <f t="shared" si="117"/>
        <v>139.79942540753481</v>
      </c>
      <c r="P620" s="239">
        <f t="shared" si="112"/>
        <v>190.14912033899685</v>
      </c>
      <c r="Q620" s="239">
        <f t="shared" si="113"/>
        <v>0</v>
      </c>
      <c r="R620" s="239">
        <f t="shared" si="118"/>
        <v>6.01689359472426E-3</v>
      </c>
      <c r="T620" s="239">
        <f>MAX($H$4:H620)</f>
        <v>193.81209453095366</v>
      </c>
      <c r="U620" s="239">
        <f>MAX($K$4:K620)</f>
        <v>193.81209453095366</v>
      </c>
      <c r="V620" s="239">
        <f>MAX($K$4:L620)</f>
        <v>193.81209453095366</v>
      </c>
      <c r="W620" s="239">
        <f t="shared" si="119"/>
        <v>-1.8899616150486388E-2</v>
      </c>
      <c r="X620" s="239">
        <f t="shared" si="120"/>
        <v>-1.8899616150486388E-2</v>
      </c>
      <c r="Y620" s="239">
        <f t="shared" si="121"/>
        <v>-1.8899616150486388E-2</v>
      </c>
    </row>
    <row r="621" spans="1:25">
      <c r="A621" s="147">
        <v>36294</v>
      </c>
      <c r="B621" s="243">
        <v>-2.1846580483484535E-2</v>
      </c>
      <c r="C621" s="243">
        <v>-1.3338751852904784E-2</v>
      </c>
      <c r="D621" s="243">
        <v>-9.601955036245835E-3</v>
      </c>
      <c r="E621" s="243">
        <v>-5.3893874928367946E-4</v>
      </c>
      <c r="F621" s="243">
        <v>-3.9307817425603409E-3</v>
      </c>
      <c r="H621" s="239">
        <f t="shared" si="114"/>
        <v>187.61276840774684</v>
      </c>
      <c r="I621" s="239"/>
      <c r="J621" s="239">
        <f t="shared" si="115"/>
        <v>154.29191158891098</v>
      </c>
      <c r="K621" s="239">
        <f t="shared" si="110"/>
        <v>187.61276840774684</v>
      </c>
      <c r="L621" s="239" t="b">
        <f t="shared" si="111"/>
        <v>0</v>
      </c>
      <c r="M621" s="239">
        <f t="shared" si="116"/>
        <v>-1.3338751852904791E-2</v>
      </c>
      <c r="O621" s="239">
        <f t="shared" si="117"/>
        <v>139.79942540753481</v>
      </c>
      <c r="P621" s="239">
        <f t="shared" si="112"/>
        <v>187.61276840774684</v>
      </c>
      <c r="Q621" s="239">
        <f t="shared" si="113"/>
        <v>0</v>
      </c>
      <c r="R621" s="239">
        <f t="shared" si="118"/>
        <v>-1.3338751852904791E-2</v>
      </c>
      <c r="T621" s="239">
        <f>MAX($H$4:H621)</f>
        <v>193.81209453095366</v>
      </c>
      <c r="U621" s="239">
        <f>MAX($K$4:K621)</f>
        <v>193.81209453095366</v>
      </c>
      <c r="V621" s="239">
        <f>MAX($K$4:L621)</f>
        <v>193.81209453095366</v>
      </c>
      <c r="W621" s="239">
        <f t="shared" si="119"/>
        <v>-3.1986270713444689E-2</v>
      </c>
      <c r="X621" s="239">
        <f t="shared" si="120"/>
        <v>-3.1986270713444689E-2</v>
      </c>
      <c r="Y621" s="239">
        <f t="shared" si="121"/>
        <v>-3.1986270713444689E-2</v>
      </c>
    </row>
    <row r="622" spans="1:25">
      <c r="A622" s="147">
        <v>36297</v>
      </c>
      <c r="B622" s="243">
        <v>2.0164438965890596E-3</v>
      </c>
      <c r="C622" s="243">
        <v>-2.1304180409065454E-2</v>
      </c>
      <c r="D622" s="243">
        <v>-2.8190760047243302E-2</v>
      </c>
      <c r="E622" s="243">
        <v>-1.2840592617776037E-2</v>
      </c>
      <c r="F622" s="243">
        <v>-1.4632033866415095E-2</v>
      </c>
      <c r="H622" s="239">
        <f t="shared" si="114"/>
        <v>183.61583214254398</v>
      </c>
      <c r="I622" s="239"/>
      <c r="J622" s="239">
        <f t="shared" si="115"/>
        <v>154.29191158891098</v>
      </c>
      <c r="K622" s="239">
        <f t="shared" si="110"/>
        <v>183.61583214254398</v>
      </c>
      <c r="L622" s="239" t="b">
        <f t="shared" si="111"/>
        <v>0</v>
      </c>
      <c r="M622" s="239">
        <f t="shared" si="116"/>
        <v>-2.1304180409065496E-2</v>
      </c>
      <c r="O622" s="239">
        <f t="shared" si="117"/>
        <v>139.79942540753481</v>
      </c>
      <c r="P622" s="239">
        <f t="shared" si="112"/>
        <v>183.61583214254398</v>
      </c>
      <c r="Q622" s="239">
        <f t="shared" si="113"/>
        <v>0</v>
      </c>
      <c r="R622" s="239">
        <f t="shared" si="118"/>
        <v>-2.1304180409065496E-2</v>
      </c>
      <c r="T622" s="239">
        <f>MAX($H$4:H622)</f>
        <v>193.81209453095366</v>
      </c>
      <c r="U622" s="239">
        <f>MAX($K$4:K622)</f>
        <v>193.81209453095366</v>
      </c>
      <c r="V622" s="239">
        <f>MAX($K$4:L622)</f>
        <v>193.81209453095366</v>
      </c>
      <c r="W622" s="239">
        <f t="shared" si="119"/>
        <v>-5.2609009840617747E-2</v>
      </c>
      <c r="X622" s="239">
        <f t="shared" si="120"/>
        <v>-5.2609009840617747E-2</v>
      </c>
      <c r="Y622" s="239">
        <f t="shared" si="121"/>
        <v>-5.2609009840617747E-2</v>
      </c>
    </row>
    <row r="623" spans="1:25">
      <c r="A623" s="147">
        <v>36298</v>
      </c>
      <c r="B623" s="243">
        <v>-5.2687398012406517E-3</v>
      </c>
      <c r="C623" s="243">
        <v>7.8284859340700397E-3</v>
      </c>
      <c r="D623" s="243">
        <v>3.8970015594486096E-3</v>
      </c>
      <c r="E623" s="243">
        <v>1.0718390650488852E-2</v>
      </c>
      <c r="F623" s="243">
        <v>2.9168297722363956E-3</v>
      </c>
      <c r="H623" s="239">
        <f t="shared" si="114"/>
        <v>185.05326610174444</v>
      </c>
      <c r="I623" s="239"/>
      <c r="J623" s="239">
        <f t="shared" si="115"/>
        <v>154.29191158891098</v>
      </c>
      <c r="K623" s="239">
        <f t="shared" si="110"/>
        <v>185.05326610174444</v>
      </c>
      <c r="L623" s="239" t="b">
        <f t="shared" si="111"/>
        <v>0</v>
      </c>
      <c r="M623" s="239">
        <f t="shared" si="116"/>
        <v>7.8284859340699894E-3</v>
      </c>
      <c r="O623" s="239">
        <f t="shared" si="117"/>
        <v>139.79942540753481</v>
      </c>
      <c r="P623" s="239">
        <f t="shared" si="112"/>
        <v>185.05326610174444</v>
      </c>
      <c r="Q623" s="239">
        <f t="shared" si="113"/>
        <v>0</v>
      </c>
      <c r="R623" s="239">
        <f t="shared" si="118"/>
        <v>7.8284859340699894E-3</v>
      </c>
      <c r="T623" s="239">
        <f>MAX($H$4:H623)</f>
        <v>193.81209453095366</v>
      </c>
      <c r="U623" s="239">
        <f>MAX($K$4:K623)</f>
        <v>193.81209453095366</v>
      </c>
      <c r="V623" s="239">
        <f>MAX($K$4:L623)</f>
        <v>193.81209453095366</v>
      </c>
      <c r="W623" s="239">
        <f t="shared" si="119"/>
        <v>-4.5192372800090384E-2</v>
      </c>
      <c r="X623" s="239">
        <f t="shared" si="120"/>
        <v>-4.5192372800090384E-2</v>
      </c>
      <c r="Y623" s="239">
        <f t="shared" si="121"/>
        <v>-4.5192372800090384E-2</v>
      </c>
    </row>
    <row r="624" spans="1:25">
      <c r="A624" s="147">
        <v>36299</v>
      </c>
      <c r="B624" s="243">
        <v>8.6238120258943507E-3</v>
      </c>
      <c r="C624" s="243">
        <v>1.4004943410522275E-2</v>
      </c>
      <c r="D624" s="243">
        <v>-2.6114152223263409E-2</v>
      </c>
      <c r="E624" s="243">
        <v>-5.4766933002117213E-3</v>
      </c>
      <c r="F624" s="243">
        <v>8.5937477180477728E-3</v>
      </c>
      <c r="H624" s="239">
        <f t="shared" si="114"/>
        <v>187.64492662143169</v>
      </c>
      <c r="I624" s="239"/>
      <c r="J624" s="239">
        <f t="shared" si="115"/>
        <v>154.29191158891098</v>
      </c>
      <c r="K624" s="239">
        <f t="shared" si="110"/>
        <v>187.64492662143169</v>
      </c>
      <c r="L624" s="239" t="b">
        <f t="shared" si="111"/>
        <v>0</v>
      </c>
      <c r="M624" s="239">
        <f t="shared" si="116"/>
        <v>1.4004943410522283E-2</v>
      </c>
      <c r="O624" s="239">
        <f t="shared" si="117"/>
        <v>139.79942540753481</v>
      </c>
      <c r="P624" s="239">
        <f t="shared" si="112"/>
        <v>187.64492662143169</v>
      </c>
      <c r="Q624" s="239">
        <f t="shared" si="113"/>
        <v>0</v>
      </c>
      <c r="R624" s="239">
        <f t="shared" si="118"/>
        <v>1.4004943410522283E-2</v>
      </c>
      <c r="T624" s="239">
        <f>MAX($H$4:H624)</f>
        <v>193.81209453095366</v>
      </c>
      <c r="U624" s="239">
        <f>MAX($K$4:K624)</f>
        <v>193.81209453095366</v>
      </c>
      <c r="V624" s="239">
        <f>MAX($K$4:L624)</f>
        <v>193.81209453095366</v>
      </c>
      <c r="W624" s="239">
        <f t="shared" si="119"/>
        <v>-3.1820346013220598E-2</v>
      </c>
      <c r="X624" s="239">
        <f t="shared" si="120"/>
        <v>-3.1820346013220598E-2</v>
      </c>
      <c r="Y624" s="239">
        <f t="shared" si="121"/>
        <v>-3.1820346013220598E-2</v>
      </c>
    </row>
    <row r="625" spans="1:25">
      <c r="A625" s="147">
        <v>36300</v>
      </c>
      <c r="B625" s="243">
        <v>-3.4667066467488628E-3</v>
      </c>
      <c r="C625" s="243">
        <v>1.0051283190118721E-2</v>
      </c>
      <c r="D625" s="243">
        <v>4.6438960692620768E-3</v>
      </c>
      <c r="E625" s="243">
        <v>-4.2305444784860313E-3</v>
      </c>
      <c r="F625" s="243">
        <v>4.8680173114252767E-3</v>
      </c>
      <c r="H625" s="239">
        <f t="shared" si="114"/>
        <v>189.53099891809276</v>
      </c>
      <c r="I625" s="239"/>
      <c r="J625" s="239">
        <f t="shared" si="115"/>
        <v>154.29191158891098</v>
      </c>
      <c r="K625" s="239">
        <f t="shared" si="110"/>
        <v>189.53099891809276</v>
      </c>
      <c r="L625" s="239" t="b">
        <f t="shared" si="111"/>
        <v>0</v>
      </c>
      <c r="M625" s="239">
        <f t="shared" si="116"/>
        <v>1.0051283190118786E-2</v>
      </c>
      <c r="O625" s="239">
        <f t="shared" si="117"/>
        <v>139.79942540753481</v>
      </c>
      <c r="P625" s="239">
        <f t="shared" si="112"/>
        <v>189.53099891809276</v>
      </c>
      <c r="Q625" s="239">
        <f t="shared" si="113"/>
        <v>0</v>
      </c>
      <c r="R625" s="239">
        <f t="shared" si="118"/>
        <v>1.0051283190118786E-2</v>
      </c>
      <c r="T625" s="239">
        <f>MAX($H$4:H625)</f>
        <v>193.81209453095366</v>
      </c>
      <c r="U625" s="239">
        <f>MAX($K$4:K625)</f>
        <v>193.81209453095366</v>
      </c>
      <c r="V625" s="239">
        <f>MAX($K$4:L625)</f>
        <v>193.81209453095366</v>
      </c>
      <c r="W625" s="239">
        <f t="shared" si="119"/>
        <v>-2.2088898132088256E-2</v>
      </c>
      <c r="X625" s="239">
        <f t="shared" si="120"/>
        <v>-2.2088898132088256E-2</v>
      </c>
      <c r="Y625" s="239">
        <f t="shared" si="121"/>
        <v>-2.2088898132088256E-2</v>
      </c>
    </row>
    <row r="626" spans="1:25">
      <c r="A626" s="147">
        <v>36301</v>
      </c>
      <c r="B626" s="243">
        <v>-6.2676525830277496E-3</v>
      </c>
      <c r="C626" s="243">
        <v>-3.6569304201337083E-3</v>
      </c>
      <c r="D626" s="243">
        <v>9.6160394755673284E-3</v>
      </c>
      <c r="E626" s="243">
        <v>-7.0382471073562325E-3</v>
      </c>
      <c r="F626" s="243">
        <v>-2.5068265414384117E-3</v>
      </c>
      <c r="H626" s="239">
        <f t="shared" si="114"/>
        <v>188.83789724259086</v>
      </c>
      <c r="I626" s="239"/>
      <c r="J626" s="239">
        <f t="shared" si="115"/>
        <v>154.29191158891098</v>
      </c>
      <c r="K626" s="239">
        <f t="shared" si="110"/>
        <v>188.83789724259086</v>
      </c>
      <c r="L626" s="239" t="b">
        <f t="shared" si="111"/>
        <v>0</v>
      </c>
      <c r="M626" s="239">
        <f t="shared" si="116"/>
        <v>-3.6569304201337339E-3</v>
      </c>
      <c r="O626" s="239">
        <f t="shared" si="117"/>
        <v>139.79942540753481</v>
      </c>
      <c r="P626" s="239">
        <f t="shared" si="112"/>
        <v>188.83789724259086</v>
      </c>
      <c r="Q626" s="239">
        <f t="shared" si="113"/>
        <v>0</v>
      </c>
      <c r="R626" s="239">
        <f t="shared" si="118"/>
        <v>-3.6569304201337339E-3</v>
      </c>
      <c r="T626" s="239">
        <f>MAX($H$4:H626)</f>
        <v>193.81209453095366</v>
      </c>
      <c r="U626" s="239">
        <f>MAX($K$4:K626)</f>
        <v>193.81209453095366</v>
      </c>
      <c r="V626" s="239">
        <f>MAX($K$4:L626)</f>
        <v>193.81209453095366</v>
      </c>
      <c r="W626" s="239">
        <f t="shared" si="119"/>
        <v>-2.5665050988695523E-2</v>
      </c>
      <c r="X626" s="239">
        <f t="shared" si="120"/>
        <v>-2.5665050988695523E-2</v>
      </c>
      <c r="Y626" s="239">
        <f t="shared" si="121"/>
        <v>-2.5665050988695523E-2</v>
      </c>
    </row>
    <row r="627" spans="1:25">
      <c r="A627" s="147">
        <v>36304</v>
      </c>
      <c r="B627" s="243">
        <v>-1.8088692378409044E-2</v>
      </c>
      <c r="C627" s="243">
        <v>-4.099753784946536E-3</v>
      </c>
      <c r="D627" s="243">
        <v>5.1015766410698049E-3</v>
      </c>
      <c r="E627" s="243">
        <v>-1.5359669921364283E-2</v>
      </c>
      <c r="F627" s="243">
        <v>-5.7624259077060369E-4</v>
      </c>
      <c r="H627" s="239">
        <f t="shared" si="114"/>
        <v>188.06370835862919</v>
      </c>
      <c r="I627" s="239"/>
      <c r="J627" s="239">
        <f t="shared" si="115"/>
        <v>154.29191158891098</v>
      </c>
      <c r="K627" s="239">
        <f t="shared" si="110"/>
        <v>188.06370835862919</v>
      </c>
      <c r="L627" s="239" t="b">
        <f t="shared" si="111"/>
        <v>0</v>
      </c>
      <c r="M627" s="239">
        <f t="shared" si="116"/>
        <v>-4.0997537849466088E-3</v>
      </c>
      <c r="O627" s="239">
        <f t="shared" si="117"/>
        <v>139.79942540753481</v>
      </c>
      <c r="P627" s="239">
        <f t="shared" si="112"/>
        <v>188.06370835862919</v>
      </c>
      <c r="Q627" s="239">
        <f t="shared" si="113"/>
        <v>0</v>
      </c>
      <c r="R627" s="239">
        <f t="shared" si="118"/>
        <v>-4.0997537849466088E-3</v>
      </c>
      <c r="T627" s="239">
        <f>MAX($H$4:H627)</f>
        <v>193.81209453095366</v>
      </c>
      <c r="U627" s="239">
        <f>MAX($K$4:K627)</f>
        <v>193.81209453095366</v>
      </c>
      <c r="V627" s="239">
        <f>MAX($K$4:L627)</f>
        <v>193.81209453095366</v>
      </c>
      <c r="W627" s="239">
        <f t="shared" si="119"/>
        <v>-2.9659584383710379E-2</v>
      </c>
      <c r="X627" s="239">
        <f t="shared" si="120"/>
        <v>-2.9659584383710379E-2</v>
      </c>
      <c r="Y627" s="239">
        <f t="shared" si="121"/>
        <v>-2.9659584383710379E-2</v>
      </c>
    </row>
    <row r="628" spans="1:25">
      <c r="A628" s="147">
        <v>36305</v>
      </c>
      <c r="B628" s="243">
        <v>-1.7063980359462327E-2</v>
      </c>
      <c r="C628" s="243">
        <v>-7.6841910407430269E-3</v>
      </c>
      <c r="D628" s="243">
        <v>-3.1490514413697879E-3</v>
      </c>
      <c r="E628" s="243">
        <v>-1.5827957370910362E-2</v>
      </c>
      <c r="F628" s="243">
        <v>-5.1246754968613528E-3</v>
      </c>
      <c r="H628" s="239">
        <f t="shared" si="114"/>
        <v>186.61859089577089</v>
      </c>
      <c r="I628" s="239"/>
      <c r="J628" s="239">
        <f t="shared" si="115"/>
        <v>154.29191158891098</v>
      </c>
      <c r="K628" s="239">
        <f t="shared" si="110"/>
        <v>186.61859089577089</v>
      </c>
      <c r="L628" s="239" t="b">
        <f t="shared" si="111"/>
        <v>0</v>
      </c>
      <c r="M628" s="239">
        <f t="shared" si="116"/>
        <v>-7.6841910407430486E-3</v>
      </c>
      <c r="O628" s="239">
        <f t="shared" si="117"/>
        <v>139.79942540753481</v>
      </c>
      <c r="P628" s="239">
        <f t="shared" si="112"/>
        <v>186.61859089577089</v>
      </c>
      <c r="Q628" s="239">
        <f t="shared" si="113"/>
        <v>0</v>
      </c>
      <c r="R628" s="239">
        <f t="shared" si="118"/>
        <v>-7.6841910407430486E-3</v>
      </c>
      <c r="T628" s="239">
        <f>MAX($H$4:H628)</f>
        <v>193.81209453095366</v>
      </c>
      <c r="U628" s="239">
        <f>MAX($K$4:K628)</f>
        <v>193.81209453095366</v>
      </c>
      <c r="V628" s="239">
        <f>MAX($K$4:L628)</f>
        <v>193.81209453095366</v>
      </c>
      <c r="W628" s="239">
        <f t="shared" si="119"/>
        <v>-3.7115865511859955E-2</v>
      </c>
      <c r="X628" s="239">
        <f t="shared" si="120"/>
        <v>-3.7115865511859955E-2</v>
      </c>
      <c r="Y628" s="239">
        <f t="shared" si="121"/>
        <v>-3.7115865511859955E-2</v>
      </c>
    </row>
    <row r="629" spans="1:25">
      <c r="A629" s="147">
        <v>36306</v>
      </c>
      <c r="B629" s="243">
        <v>1.5191369067755645E-2</v>
      </c>
      <c r="C629" s="243">
        <v>1.9068273128266533E-3</v>
      </c>
      <c r="D629" s="243">
        <v>1.5651664670851551E-2</v>
      </c>
      <c r="E629" s="243">
        <v>2.0296427890705404E-2</v>
      </c>
      <c r="F629" s="243">
        <v>1.7206025199854036E-3</v>
      </c>
      <c r="H629" s="239">
        <f t="shared" si="114"/>
        <v>186.97444032197217</v>
      </c>
      <c r="I629" s="239"/>
      <c r="J629" s="239">
        <f t="shared" si="115"/>
        <v>154.29191158891098</v>
      </c>
      <c r="K629" s="239">
        <f t="shared" si="110"/>
        <v>186.97444032197217</v>
      </c>
      <c r="L629" s="239" t="b">
        <f t="shared" si="111"/>
        <v>0</v>
      </c>
      <c r="M629" s="239">
        <f t="shared" si="116"/>
        <v>1.9068273128266264E-3</v>
      </c>
      <c r="O629" s="239">
        <f t="shared" si="117"/>
        <v>139.79942540753481</v>
      </c>
      <c r="P629" s="239">
        <f t="shared" si="112"/>
        <v>186.97444032197217</v>
      </c>
      <c r="Q629" s="239">
        <f t="shared" si="113"/>
        <v>0</v>
      </c>
      <c r="R629" s="239">
        <f t="shared" si="118"/>
        <v>1.9068273128266264E-3</v>
      </c>
      <c r="T629" s="239">
        <f>MAX($H$4:H629)</f>
        <v>193.81209453095366</v>
      </c>
      <c r="U629" s="239">
        <f>MAX($K$4:K629)</f>
        <v>193.81209453095366</v>
      </c>
      <c r="V629" s="239">
        <f>MAX($K$4:L629)</f>
        <v>193.81209453095366</v>
      </c>
      <c r="W629" s="239">
        <f t="shared" si="119"/>
        <v>-3.5279811745130549E-2</v>
      </c>
      <c r="X629" s="239">
        <f t="shared" si="120"/>
        <v>-3.5279811745130549E-2</v>
      </c>
      <c r="Y629" s="239">
        <f t="shared" si="121"/>
        <v>-3.5279811745130549E-2</v>
      </c>
    </row>
    <row r="630" spans="1:25">
      <c r="A630" s="147">
        <v>36307</v>
      </c>
      <c r="B630" s="243">
        <v>-1.5656938355924743E-2</v>
      </c>
      <c r="C630" s="243">
        <v>-1.0665495997116525E-2</v>
      </c>
      <c r="D630" s="243">
        <v>7.4921004242778366E-6</v>
      </c>
      <c r="E630" s="243">
        <v>-1.033826195556331E-2</v>
      </c>
      <c r="F630" s="243">
        <v>-3.9144229149182808E-3</v>
      </c>
      <c r="H630" s="239">
        <f t="shared" si="114"/>
        <v>184.98026517715508</v>
      </c>
      <c r="I630" s="239"/>
      <c r="J630" s="239">
        <f t="shared" si="115"/>
        <v>154.29191158891098</v>
      </c>
      <c r="K630" s="239">
        <f t="shared" si="110"/>
        <v>184.98026517715508</v>
      </c>
      <c r="L630" s="239" t="b">
        <f t="shared" si="111"/>
        <v>0</v>
      </c>
      <c r="M630" s="239">
        <f t="shared" si="116"/>
        <v>-1.0665495997116499E-2</v>
      </c>
      <c r="O630" s="239">
        <f t="shared" si="117"/>
        <v>139.79942540753481</v>
      </c>
      <c r="P630" s="239">
        <f t="shared" si="112"/>
        <v>184.98026517715508</v>
      </c>
      <c r="Q630" s="239">
        <f t="shared" si="113"/>
        <v>0</v>
      </c>
      <c r="R630" s="239">
        <f t="shared" si="118"/>
        <v>-1.0665495997116499E-2</v>
      </c>
      <c r="T630" s="239">
        <f>MAX($H$4:H630)</f>
        <v>193.81209453095366</v>
      </c>
      <c r="U630" s="239">
        <f>MAX($K$4:K630)</f>
        <v>193.81209453095366</v>
      </c>
      <c r="V630" s="239">
        <f>MAX($K$4:L630)</f>
        <v>193.81209453095366</v>
      </c>
      <c r="W630" s="239">
        <f t="shared" si="119"/>
        <v>-4.5569031051300328E-2</v>
      </c>
      <c r="X630" s="239">
        <f t="shared" si="120"/>
        <v>-4.5569031051300328E-2</v>
      </c>
      <c r="Y630" s="239">
        <f t="shared" si="121"/>
        <v>-4.5569031051300328E-2</v>
      </c>
    </row>
    <row r="631" spans="1:25">
      <c r="A631" s="147">
        <v>36308</v>
      </c>
      <c r="B631" s="243">
        <v>1.458968312866471E-2</v>
      </c>
      <c r="C631" s="243">
        <v>5.4793691842602854E-3</v>
      </c>
      <c r="D631" s="243">
        <v>4.693519430998272E-3</v>
      </c>
      <c r="E631" s="243">
        <v>-2.9818135912479393E-3</v>
      </c>
      <c r="F631" s="243">
        <v>2.098120436283768E-3</v>
      </c>
      <c r="H631" s="239">
        <f t="shared" si="114"/>
        <v>185.99384034186306</v>
      </c>
      <c r="I631" s="239"/>
      <c r="J631" s="239">
        <f t="shared" si="115"/>
        <v>154.29191158891098</v>
      </c>
      <c r="K631" s="239">
        <f t="shared" si="110"/>
        <v>185.99384034186306</v>
      </c>
      <c r="L631" s="239" t="b">
        <f t="shared" si="111"/>
        <v>0</v>
      </c>
      <c r="M631" s="239">
        <f t="shared" si="116"/>
        <v>5.4793691842602186E-3</v>
      </c>
      <c r="O631" s="239">
        <f t="shared" si="117"/>
        <v>139.79942540753481</v>
      </c>
      <c r="P631" s="239">
        <f t="shared" si="112"/>
        <v>185.99384034186306</v>
      </c>
      <c r="Q631" s="239">
        <f t="shared" si="113"/>
        <v>0</v>
      </c>
      <c r="R631" s="239">
        <f t="shared" si="118"/>
        <v>5.4793691842602186E-3</v>
      </c>
      <c r="T631" s="239">
        <f>MAX($H$4:H631)</f>
        <v>193.81209453095366</v>
      </c>
      <c r="U631" s="239">
        <f>MAX($K$4:K631)</f>
        <v>193.81209453095366</v>
      </c>
      <c r="V631" s="239">
        <f>MAX($K$4:L631)</f>
        <v>193.81209453095366</v>
      </c>
      <c r="W631" s="239">
        <f t="shared" si="119"/>
        <v>-4.0339351411539208E-2</v>
      </c>
      <c r="X631" s="239">
        <f t="shared" si="120"/>
        <v>-4.0339351411539208E-2</v>
      </c>
      <c r="Y631" s="239">
        <f t="shared" si="121"/>
        <v>-4.0339351411539208E-2</v>
      </c>
    </row>
    <row r="632" spans="1:25">
      <c r="A632" s="147">
        <v>36311</v>
      </c>
      <c r="B632" s="243">
        <v>0</v>
      </c>
      <c r="C632" s="243">
        <v>-3.844470025892166E-4</v>
      </c>
      <c r="D632" s="243">
        <v>-7.6624159739753228E-3</v>
      </c>
      <c r="E632" s="243">
        <v>5.7218350716190525E-3</v>
      </c>
      <c r="F632" s="243">
        <v>-3.8743985868283648E-4</v>
      </c>
      <c r="H632" s="239">
        <f t="shared" si="114"/>
        <v>185.92233556744358</v>
      </c>
      <c r="I632" s="239"/>
      <c r="J632" s="239">
        <f t="shared" si="115"/>
        <v>154.29191158891098</v>
      </c>
      <c r="K632" s="239">
        <f t="shared" si="110"/>
        <v>185.92233556744358</v>
      </c>
      <c r="L632" s="239" t="b">
        <f t="shared" si="111"/>
        <v>0</v>
      </c>
      <c r="M632" s="239">
        <f t="shared" si="116"/>
        <v>-3.8444700258918429E-4</v>
      </c>
      <c r="O632" s="239">
        <f t="shared" si="117"/>
        <v>139.79942540753481</v>
      </c>
      <c r="P632" s="239">
        <f t="shared" si="112"/>
        <v>185.92233556744358</v>
      </c>
      <c r="Q632" s="239">
        <f t="shared" si="113"/>
        <v>0</v>
      </c>
      <c r="R632" s="239">
        <f t="shared" si="118"/>
        <v>-3.8444700258918429E-4</v>
      </c>
      <c r="T632" s="239">
        <f>MAX($H$4:H632)</f>
        <v>193.81209453095366</v>
      </c>
      <c r="U632" s="239">
        <f>MAX($K$4:K632)</f>
        <v>193.81209453095366</v>
      </c>
      <c r="V632" s="239">
        <f>MAX($K$4:L632)</f>
        <v>193.81209453095366</v>
      </c>
      <c r="W632" s="239">
        <f t="shared" si="119"/>
        <v>-4.0708290071391831E-2</v>
      </c>
      <c r="X632" s="239">
        <f t="shared" si="120"/>
        <v>-4.0708290071391831E-2</v>
      </c>
      <c r="Y632" s="239">
        <f t="shared" si="121"/>
        <v>-4.0708290071391831E-2</v>
      </c>
    </row>
    <row r="633" spans="1:25">
      <c r="A633" s="147">
        <v>36312</v>
      </c>
      <c r="B633" s="243">
        <v>-7.0479033745682873E-3</v>
      </c>
      <c r="C633" s="243">
        <v>3.1392998438704023E-3</v>
      </c>
      <c r="D633" s="243">
        <v>2.1376100869133996E-2</v>
      </c>
      <c r="E633" s="243">
        <v>7.3394722484303454E-3</v>
      </c>
      <c r="F633" s="243">
        <v>2.2381162879909766E-3</v>
      </c>
      <c r="H633" s="239">
        <f t="shared" si="114"/>
        <v>186.50600152646248</v>
      </c>
      <c r="I633" s="239"/>
      <c r="J633" s="239">
        <f t="shared" si="115"/>
        <v>154.29191158891098</v>
      </c>
      <c r="K633" s="239">
        <f t="shared" si="110"/>
        <v>186.50600152646248</v>
      </c>
      <c r="L633" s="239" t="b">
        <f t="shared" si="111"/>
        <v>0</v>
      </c>
      <c r="M633" s="239">
        <f t="shared" si="116"/>
        <v>3.1392998438704309E-3</v>
      </c>
      <c r="O633" s="239">
        <f t="shared" si="117"/>
        <v>139.79942540753481</v>
      </c>
      <c r="P633" s="239">
        <f t="shared" si="112"/>
        <v>186.50600152646248</v>
      </c>
      <c r="Q633" s="239">
        <f t="shared" si="113"/>
        <v>0</v>
      </c>
      <c r="R633" s="239">
        <f t="shared" si="118"/>
        <v>3.1392998438704309E-3</v>
      </c>
      <c r="T633" s="239">
        <f>MAX($H$4:H633)</f>
        <v>193.81209453095366</v>
      </c>
      <c r="U633" s="239">
        <f>MAX($K$4:K633)</f>
        <v>193.81209453095366</v>
      </c>
      <c r="V633" s="239">
        <f>MAX($K$4:L633)</f>
        <v>193.81209453095366</v>
      </c>
      <c r="W633" s="239">
        <f t="shared" si="119"/>
        <v>-3.7696785756186756E-2</v>
      </c>
      <c r="X633" s="239">
        <f t="shared" si="120"/>
        <v>-3.7696785756186756E-2</v>
      </c>
      <c r="Y633" s="239">
        <f t="shared" si="121"/>
        <v>-3.7696785756186756E-2</v>
      </c>
    </row>
    <row r="634" spans="1:25">
      <c r="A634" s="147">
        <v>36313</v>
      </c>
      <c r="B634" s="243">
        <v>2.2699856164158927E-3</v>
      </c>
      <c r="C634" s="243">
        <v>8.9344365683148297E-3</v>
      </c>
      <c r="D634" s="243">
        <v>1.5700881193170257E-2</v>
      </c>
      <c r="E634" s="243">
        <v>1.2865996955079284E-2</v>
      </c>
      <c r="F634" s="243">
        <v>4.2799594969138433E-3</v>
      </c>
      <c r="H634" s="239">
        <f t="shared" si="114"/>
        <v>188.17232756671069</v>
      </c>
      <c r="I634" s="239"/>
      <c r="J634" s="239">
        <f t="shared" si="115"/>
        <v>154.29191158891098</v>
      </c>
      <c r="K634" s="239">
        <f t="shared" si="110"/>
        <v>188.17232756671069</v>
      </c>
      <c r="L634" s="239" t="b">
        <f t="shared" si="111"/>
        <v>0</v>
      </c>
      <c r="M634" s="239">
        <f t="shared" si="116"/>
        <v>8.9344365683148314E-3</v>
      </c>
      <c r="O634" s="239">
        <f t="shared" si="117"/>
        <v>139.79942540753481</v>
      </c>
      <c r="P634" s="239">
        <f t="shared" si="112"/>
        <v>188.17232756671069</v>
      </c>
      <c r="Q634" s="239">
        <f t="shared" si="113"/>
        <v>0</v>
      </c>
      <c r="R634" s="239">
        <f t="shared" si="118"/>
        <v>8.9344365683148314E-3</v>
      </c>
      <c r="T634" s="239">
        <f>MAX($H$4:H634)</f>
        <v>193.81209453095366</v>
      </c>
      <c r="U634" s="239">
        <f>MAX($K$4:K634)</f>
        <v>193.81209453095366</v>
      </c>
      <c r="V634" s="239">
        <f>MAX($K$4:L634)</f>
        <v>193.81209453095366</v>
      </c>
      <c r="W634" s="239">
        <f t="shared" si="119"/>
        <v>-2.9099148729039927E-2</v>
      </c>
      <c r="X634" s="239">
        <f t="shared" si="120"/>
        <v>-2.9099148729039927E-2</v>
      </c>
      <c r="Y634" s="239">
        <f t="shared" si="121"/>
        <v>-2.9099148729039927E-2</v>
      </c>
    </row>
    <row r="635" spans="1:25">
      <c r="A635" s="147">
        <v>36314</v>
      </c>
      <c r="B635" s="243">
        <v>2.4719994276081181E-3</v>
      </c>
      <c r="C635" s="243">
        <v>8.6250853989036091E-3</v>
      </c>
      <c r="D635" s="243">
        <v>-1.0145604947079057E-2</v>
      </c>
      <c r="E635" s="243">
        <v>8.4321594567597913E-3</v>
      </c>
      <c r="F635" s="243">
        <v>4.5841607123686678E-3</v>
      </c>
      <c r="H635" s="239">
        <f t="shared" si="114"/>
        <v>189.79532996168405</v>
      </c>
      <c r="I635" s="239"/>
      <c r="J635" s="239">
        <f t="shared" si="115"/>
        <v>154.29191158891098</v>
      </c>
      <c r="K635" s="239">
        <f t="shared" si="110"/>
        <v>189.79532996168405</v>
      </c>
      <c r="L635" s="239" t="b">
        <f t="shared" si="111"/>
        <v>0</v>
      </c>
      <c r="M635" s="239">
        <f t="shared" si="116"/>
        <v>8.6250853989036699E-3</v>
      </c>
      <c r="O635" s="239">
        <f t="shared" si="117"/>
        <v>139.79942540753481</v>
      </c>
      <c r="P635" s="239">
        <f t="shared" si="112"/>
        <v>189.79532996168405</v>
      </c>
      <c r="Q635" s="239">
        <f t="shared" si="113"/>
        <v>0</v>
      </c>
      <c r="R635" s="239">
        <f t="shared" si="118"/>
        <v>8.6250853989036699E-3</v>
      </c>
      <c r="T635" s="239">
        <f>MAX($H$4:H635)</f>
        <v>193.81209453095366</v>
      </c>
      <c r="U635" s="239">
        <f>MAX($K$4:K635)</f>
        <v>193.81209453095366</v>
      </c>
      <c r="V635" s="239">
        <f>MAX($K$4:L635)</f>
        <v>193.81209453095366</v>
      </c>
      <c r="W635" s="239">
        <f t="shared" si="119"/>
        <v>-2.0725045972959624E-2</v>
      </c>
      <c r="X635" s="239">
        <f t="shared" si="120"/>
        <v>-2.0725045972959624E-2</v>
      </c>
      <c r="Y635" s="239">
        <f t="shared" si="121"/>
        <v>-2.0725045972959624E-2</v>
      </c>
    </row>
    <row r="636" spans="1:25">
      <c r="A636" s="147">
        <v>36315</v>
      </c>
      <c r="B636" s="243">
        <v>2.0931968859137395E-2</v>
      </c>
      <c r="C636" s="243">
        <v>-1.2862888794062943E-3</v>
      </c>
      <c r="D636" s="243">
        <v>-4.9990949482942026E-3</v>
      </c>
      <c r="E636" s="243">
        <v>8.4754824891470903E-3</v>
      </c>
      <c r="F636" s="243">
        <v>-1.956869580529208E-3</v>
      </c>
      <c r="H636" s="239">
        <f t="shared" si="114"/>
        <v>189.55119833939108</v>
      </c>
      <c r="I636" s="239"/>
      <c r="J636" s="239">
        <f t="shared" si="115"/>
        <v>154.29191158891098</v>
      </c>
      <c r="K636" s="239">
        <f t="shared" si="110"/>
        <v>189.55119833939108</v>
      </c>
      <c r="L636" s="239" t="b">
        <f t="shared" si="111"/>
        <v>0</v>
      </c>
      <c r="M636" s="239">
        <f t="shared" si="116"/>
        <v>-1.2862888794063266E-3</v>
      </c>
      <c r="O636" s="239">
        <f t="shared" si="117"/>
        <v>139.79942540753481</v>
      </c>
      <c r="P636" s="239">
        <f t="shared" si="112"/>
        <v>189.55119833939108</v>
      </c>
      <c r="Q636" s="239">
        <f t="shared" si="113"/>
        <v>0</v>
      </c>
      <c r="R636" s="239">
        <f t="shared" si="118"/>
        <v>-1.2862888794063266E-3</v>
      </c>
      <c r="T636" s="239">
        <f>MAX($H$4:H636)</f>
        <v>193.81209453095366</v>
      </c>
      <c r="U636" s="239">
        <f>MAX($K$4:K636)</f>
        <v>193.81209453095366</v>
      </c>
      <c r="V636" s="239">
        <f>MAX($K$4:L636)</f>
        <v>193.81209453095366</v>
      </c>
      <c r="W636" s="239">
        <f t="shared" si="119"/>
        <v>-2.1984676456205748E-2</v>
      </c>
      <c r="X636" s="239">
        <f t="shared" si="120"/>
        <v>-2.1984676456205748E-2</v>
      </c>
      <c r="Y636" s="239">
        <f t="shared" si="121"/>
        <v>-2.1984676456205748E-2</v>
      </c>
    </row>
    <row r="637" spans="1:25">
      <c r="A637" s="147">
        <v>36318</v>
      </c>
      <c r="B637" s="243">
        <v>5.7870938035529118E-3</v>
      </c>
      <c r="C637" s="243">
        <v>1.7803390414784293E-2</v>
      </c>
      <c r="D637" s="243">
        <v>2.3960042839354934E-2</v>
      </c>
      <c r="E637" s="243">
        <v>2.7275660385623901E-2</v>
      </c>
      <c r="F637" s="243">
        <v>1.395030118444418E-2</v>
      </c>
      <c r="H637" s="239">
        <f t="shared" si="114"/>
        <v>192.92585232701748</v>
      </c>
      <c r="I637" s="239"/>
      <c r="J637" s="239">
        <f t="shared" si="115"/>
        <v>154.29191158891098</v>
      </c>
      <c r="K637" s="239">
        <f t="shared" si="110"/>
        <v>192.92585232701748</v>
      </c>
      <c r="L637" s="239" t="b">
        <f t="shared" si="111"/>
        <v>0</v>
      </c>
      <c r="M637" s="239">
        <f t="shared" si="116"/>
        <v>1.7803390414784351E-2</v>
      </c>
      <c r="O637" s="239">
        <f t="shared" si="117"/>
        <v>139.79942540753481</v>
      </c>
      <c r="P637" s="239">
        <f t="shared" si="112"/>
        <v>192.92585232701748</v>
      </c>
      <c r="Q637" s="239">
        <f t="shared" si="113"/>
        <v>0</v>
      </c>
      <c r="R637" s="239">
        <f t="shared" si="118"/>
        <v>1.7803390414784351E-2</v>
      </c>
      <c r="T637" s="239">
        <f>MAX($H$4:H637)</f>
        <v>193.81209453095366</v>
      </c>
      <c r="U637" s="239">
        <f>MAX($K$4:K637)</f>
        <v>193.81209453095366</v>
      </c>
      <c r="V637" s="239">
        <f>MAX($K$4:L637)</f>
        <v>193.81209453095366</v>
      </c>
      <c r="W637" s="239">
        <f t="shared" si="119"/>
        <v>-4.5726878195139469E-3</v>
      </c>
      <c r="X637" s="239">
        <f t="shared" si="120"/>
        <v>-4.5726878195139469E-3</v>
      </c>
      <c r="Y637" s="239">
        <f t="shared" si="121"/>
        <v>-4.5726878195139469E-3</v>
      </c>
    </row>
    <row r="638" spans="1:25">
      <c r="A638" s="147">
        <v>36319</v>
      </c>
      <c r="B638" s="243">
        <v>-1.2721599024718699E-2</v>
      </c>
      <c r="C638" s="243">
        <v>-4.5975395954540588E-3</v>
      </c>
      <c r="D638" s="243">
        <v>2.8217274076287602E-3</v>
      </c>
      <c r="E638" s="243">
        <v>-6.5191580202393906E-3</v>
      </c>
      <c r="F638" s="243">
        <v>-4.785130556024364E-3</v>
      </c>
      <c r="H638" s="239">
        <f t="shared" si="114"/>
        <v>192.0388680819573</v>
      </c>
      <c r="I638" s="239"/>
      <c r="J638" s="239">
        <f t="shared" si="115"/>
        <v>154.29191158891098</v>
      </c>
      <c r="K638" s="239">
        <f t="shared" si="110"/>
        <v>192.0388680819573</v>
      </c>
      <c r="L638" s="239" t="b">
        <f t="shared" si="111"/>
        <v>0</v>
      </c>
      <c r="M638" s="239">
        <f t="shared" si="116"/>
        <v>-4.5975395954540128E-3</v>
      </c>
      <c r="O638" s="239">
        <f t="shared" si="117"/>
        <v>139.79942540753481</v>
      </c>
      <c r="P638" s="239">
        <f t="shared" si="112"/>
        <v>192.0388680819573</v>
      </c>
      <c r="Q638" s="239">
        <f t="shared" si="113"/>
        <v>0</v>
      </c>
      <c r="R638" s="239">
        <f t="shared" si="118"/>
        <v>-4.5975395954540128E-3</v>
      </c>
      <c r="T638" s="239">
        <f>MAX($H$4:H638)</f>
        <v>193.81209453095366</v>
      </c>
      <c r="U638" s="239">
        <f>MAX($K$4:K638)</f>
        <v>193.81209453095366</v>
      </c>
      <c r="V638" s="239">
        <f>MAX($K$4:L638)</f>
        <v>193.81209453095366</v>
      </c>
      <c r="W638" s="239">
        <f t="shared" si="119"/>
        <v>-9.1492043016600938E-3</v>
      </c>
      <c r="X638" s="239">
        <f t="shared" si="120"/>
        <v>-9.1492043016600938E-3</v>
      </c>
      <c r="Y638" s="239">
        <f t="shared" si="121"/>
        <v>-9.1492043016600938E-3</v>
      </c>
    </row>
    <row r="639" spans="1:25">
      <c r="A639" s="147">
        <v>36320</v>
      </c>
      <c r="B639" s="243">
        <v>6.9739145371094935E-4</v>
      </c>
      <c r="C639" s="243">
        <v>8.5673199517599663E-4</v>
      </c>
      <c r="D639" s="243">
        <v>6.9133156655618588E-3</v>
      </c>
      <c r="E639" s="243">
        <v>-1.0793274770758532E-2</v>
      </c>
      <c r="F639" s="243">
        <v>-1.3489016773760021E-4</v>
      </c>
      <c r="H639" s="239">
        <f t="shared" si="114"/>
        <v>192.20339392456049</v>
      </c>
      <c r="I639" s="239"/>
      <c r="J639" s="239">
        <f t="shared" si="115"/>
        <v>154.29191158891098</v>
      </c>
      <c r="K639" s="239">
        <f t="shared" si="110"/>
        <v>192.20339392456049</v>
      </c>
      <c r="L639" s="239" t="b">
        <f t="shared" si="111"/>
        <v>0</v>
      </c>
      <c r="M639" s="239">
        <f t="shared" si="116"/>
        <v>8.5673199517593277E-4</v>
      </c>
      <c r="O639" s="239">
        <f t="shared" si="117"/>
        <v>139.79942540753481</v>
      </c>
      <c r="P639" s="239">
        <f t="shared" si="112"/>
        <v>192.20339392456049</v>
      </c>
      <c r="Q639" s="239">
        <f t="shared" si="113"/>
        <v>0</v>
      </c>
      <c r="R639" s="239">
        <f t="shared" si="118"/>
        <v>8.5673199517593277E-4</v>
      </c>
      <c r="T639" s="239">
        <f>MAX($H$4:H639)</f>
        <v>193.81209453095366</v>
      </c>
      <c r="U639" s="239">
        <f>MAX($K$4:K639)</f>
        <v>193.81209453095366</v>
      </c>
      <c r="V639" s="239">
        <f>MAX($K$4:L639)</f>
        <v>193.81209453095366</v>
      </c>
      <c r="W639" s="239">
        <f t="shared" si="119"/>
        <v>-8.3003107225397953E-3</v>
      </c>
      <c r="X639" s="239">
        <f t="shared" si="120"/>
        <v>-8.3003107225397953E-3</v>
      </c>
      <c r="Y639" s="239">
        <f t="shared" si="121"/>
        <v>-8.3003107225397953E-3</v>
      </c>
    </row>
    <row r="640" spans="1:25">
      <c r="A640" s="147">
        <v>36321</v>
      </c>
      <c r="B640" s="243">
        <v>-1.1998413177258915E-2</v>
      </c>
      <c r="C640" s="243">
        <v>-7.0953618264504303E-3</v>
      </c>
      <c r="D640" s="243">
        <v>1.4243921216016808E-2</v>
      </c>
      <c r="E640" s="243">
        <v>1.1802396587533126E-2</v>
      </c>
      <c r="F640" s="243">
        <v>1.0046794493316913E-3</v>
      </c>
      <c r="H640" s="239">
        <f t="shared" si="114"/>
        <v>190.83964130039394</v>
      </c>
      <c r="I640" s="239"/>
      <c r="J640" s="239">
        <f t="shared" si="115"/>
        <v>154.29191158891098</v>
      </c>
      <c r="K640" s="239">
        <f t="shared" si="110"/>
        <v>190.83964130039394</v>
      </c>
      <c r="L640" s="239" t="b">
        <f t="shared" si="111"/>
        <v>0</v>
      </c>
      <c r="M640" s="239">
        <f t="shared" si="116"/>
        <v>-7.0953618264504833E-3</v>
      </c>
      <c r="O640" s="239">
        <f t="shared" si="117"/>
        <v>139.79942540753481</v>
      </c>
      <c r="P640" s="239">
        <f t="shared" si="112"/>
        <v>190.83964130039394</v>
      </c>
      <c r="Q640" s="239">
        <f t="shared" si="113"/>
        <v>0</v>
      </c>
      <c r="R640" s="239">
        <f t="shared" si="118"/>
        <v>-7.0953618264504833E-3</v>
      </c>
      <c r="T640" s="239">
        <f>MAX($H$4:H640)</f>
        <v>193.81209453095366</v>
      </c>
      <c r="U640" s="239">
        <f>MAX($K$4:K640)</f>
        <v>193.81209453095366</v>
      </c>
      <c r="V640" s="239">
        <f>MAX($K$4:L640)</f>
        <v>193.81209453095366</v>
      </c>
      <c r="W640" s="239">
        <f t="shared" si="119"/>
        <v>-1.5336778841141891E-2</v>
      </c>
      <c r="X640" s="239">
        <f t="shared" si="120"/>
        <v>-1.5336778841141891E-2</v>
      </c>
      <c r="Y640" s="239">
        <f t="shared" si="121"/>
        <v>-1.5336778841141891E-2</v>
      </c>
    </row>
    <row r="641" spans="1:25">
      <c r="A641" s="147">
        <v>36322</v>
      </c>
      <c r="B641" s="243">
        <v>-6.9314036353331776E-3</v>
      </c>
      <c r="C641" s="243">
        <v>6.5466696516165435E-3</v>
      </c>
      <c r="D641" s="243">
        <v>1.0790325773086362E-2</v>
      </c>
      <c r="E641" s="243">
        <v>-7.7750892367074442E-3</v>
      </c>
      <c r="F641" s="243">
        <v>1.9749483986863936E-4</v>
      </c>
      <c r="H641" s="239">
        <f t="shared" si="114"/>
        <v>192.08900538842062</v>
      </c>
      <c r="I641" s="239"/>
      <c r="J641" s="239">
        <f t="shared" si="115"/>
        <v>154.29191158891098</v>
      </c>
      <c r="K641" s="239">
        <f t="shared" si="110"/>
        <v>192.08900538842062</v>
      </c>
      <c r="L641" s="239" t="b">
        <f t="shared" si="111"/>
        <v>0</v>
      </c>
      <c r="M641" s="239">
        <f t="shared" si="116"/>
        <v>6.5466696516165695E-3</v>
      </c>
      <c r="O641" s="239">
        <f t="shared" si="117"/>
        <v>139.79942540753481</v>
      </c>
      <c r="P641" s="239">
        <f t="shared" si="112"/>
        <v>192.08900538842062</v>
      </c>
      <c r="Q641" s="239">
        <f t="shared" si="113"/>
        <v>0</v>
      </c>
      <c r="R641" s="239">
        <f t="shared" si="118"/>
        <v>6.5466696516165695E-3</v>
      </c>
      <c r="T641" s="239">
        <f>MAX($H$4:H641)</f>
        <v>193.81209453095366</v>
      </c>
      <c r="U641" s="239">
        <f>MAX($K$4:K641)</f>
        <v>193.81209453095366</v>
      </c>
      <c r="V641" s="239">
        <f>MAX($K$4:L641)</f>
        <v>193.81209453095366</v>
      </c>
      <c r="W641" s="239">
        <f t="shared" si="119"/>
        <v>-8.890514014118181E-3</v>
      </c>
      <c r="X641" s="239">
        <f t="shared" si="120"/>
        <v>-8.890514014118181E-3</v>
      </c>
      <c r="Y641" s="239">
        <f t="shared" si="121"/>
        <v>-8.890514014118181E-3</v>
      </c>
    </row>
    <row r="642" spans="1:25">
      <c r="A642" s="147">
        <v>36325</v>
      </c>
      <c r="B642" s="243">
        <v>-9.2878571216736816E-4</v>
      </c>
      <c r="C642" s="243">
        <v>-2.0499785094962863E-4</v>
      </c>
      <c r="D642" s="243">
        <v>-7.0134245869871714E-3</v>
      </c>
      <c r="E642" s="243">
        <v>7.209359420037309E-4</v>
      </c>
      <c r="F642" s="243">
        <v>2.9156806607422148E-3</v>
      </c>
      <c r="H642" s="239">
        <f t="shared" si="114"/>
        <v>192.04962755512494</v>
      </c>
      <c r="I642" s="239"/>
      <c r="J642" s="239">
        <f t="shared" si="115"/>
        <v>154.29191158891098</v>
      </c>
      <c r="K642" s="239">
        <f t="shared" si="110"/>
        <v>192.04962755512494</v>
      </c>
      <c r="L642" s="239" t="b">
        <f t="shared" si="111"/>
        <v>0</v>
      </c>
      <c r="M642" s="239">
        <f t="shared" si="116"/>
        <v>-2.0499785094960977E-4</v>
      </c>
      <c r="O642" s="239">
        <f t="shared" si="117"/>
        <v>139.79942540753481</v>
      </c>
      <c r="P642" s="239">
        <f t="shared" si="112"/>
        <v>192.04962755512494</v>
      </c>
      <c r="Q642" s="239">
        <f t="shared" si="113"/>
        <v>0</v>
      </c>
      <c r="R642" s="239">
        <f t="shared" si="118"/>
        <v>-2.0499785094960977E-4</v>
      </c>
      <c r="T642" s="239">
        <f>MAX($H$4:H642)</f>
        <v>193.81209453095366</v>
      </c>
      <c r="U642" s="239">
        <f>MAX($K$4:K642)</f>
        <v>193.81209453095366</v>
      </c>
      <c r="V642" s="239">
        <f>MAX($K$4:L642)</f>
        <v>193.81209453095366</v>
      </c>
      <c r="W642" s="239">
        <f t="shared" si="119"/>
        <v>-9.0936893288010596E-3</v>
      </c>
      <c r="X642" s="239">
        <f t="shared" si="120"/>
        <v>-9.0936893288010596E-3</v>
      </c>
      <c r="Y642" s="239">
        <f t="shared" si="121"/>
        <v>-9.0936893288010596E-3</v>
      </c>
    </row>
    <row r="643" spans="1:25">
      <c r="A643" s="147">
        <v>36326</v>
      </c>
      <c r="B643" s="243">
        <v>6.1997903968067369E-3</v>
      </c>
      <c r="C643" s="243">
        <v>1.8475689291557185E-3</v>
      </c>
      <c r="D643" s="243">
        <v>3.06390390510769E-3</v>
      </c>
      <c r="E643" s="243">
        <v>8.3331150581700264E-4</v>
      </c>
      <c r="F643" s="243">
        <v>-8.433980384736639E-5</v>
      </c>
      <c r="H643" s="239">
        <f t="shared" si="114"/>
        <v>192.40445247985173</v>
      </c>
      <c r="I643" s="239"/>
      <c r="J643" s="239">
        <f t="shared" si="115"/>
        <v>154.29191158891098</v>
      </c>
      <c r="K643" s="239">
        <f t="shared" si="110"/>
        <v>192.40445247985173</v>
      </c>
      <c r="L643" s="239" t="b">
        <f t="shared" si="111"/>
        <v>0</v>
      </c>
      <c r="M643" s="239">
        <f t="shared" si="116"/>
        <v>1.8475689291557601E-3</v>
      </c>
      <c r="O643" s="239">
        <f t="shared" si="117"/>
        <v>139.79942540753481</v>
      </c>
      <c r="P643" s="239">
        <f t="shared" si="112"/>
        <v>192.40445247985173</v>
      </c>
      <c r="Q643" s="239">
        <f t="shared" si="113"/>
        <v>0</v>
      </c>
      <c r="R643" s="239">
        <f t="shared" si="118"/>
        <v>1.8475689291557601E-3</v>
      </c>
      <c r="T643" s="239">
        <f>MAX($H$4:H643)</f>
        <v>193.81209453095366</v>
      </c>
      <c r="U643" s="239">
        <f>MAX($K$4:K643)</f>
        <v>193.81209453095366</v>
      </c>
      <c r="V643" s="239">
        <f>MAX($K$4:L643)</f>
        <v>193.81209453095366</v>
      </c>
      <c r="W643" s="239">
        <f t="shared" si="119"/>
        <v>-7.2629216175005874E-3</v>
      </c>
      <c r="X643" s="239">
        <f t="shared" si="120"/>
        <v>-7.2629216175005874E-3</v>
      </c>
      <c r="Y643" s="239">
        <f t="shared" si="121"/>
        <v>-7.2629216175005874E-3</v>
      </c>
    </row>
    <row r="644" spans="1:25">
      <c r="A644" s="147">
        <v>36327</v>
      </c>
      <c r="B644" s="243">
        <v>2.1782726933904151E-2</v>
      </c>
      <c r="C644" s="243">
        <v>1.1628484310801213E-2</v>
      </c>
      <c r="D644" s="243">
        <v>1.1149766154880281E-2</v>
      </c>
      <c r="E644" s="243">
        <v>3.3638492070886539E-2</v>
      </c>
      <c r="F644" s="243">
        <v>8.1313546144357041E-3</v>
      </c>
      <c r="H644" s="239">
        <f t="shared" si="114"/>
        <v>194.64182463684199</v>
      </c>
      <c r="I644" s="239"/>
      <c r="J644" s="239">
        <f t="shared" si="115"/>
        <v>154.29191158891098</v>
      </c>
      <c r="K644" s="239">
        <f t="shared" si="110"/>
        <v>194.64182463684199</v>
      </c>
      <c r="L644" s="239" t="b">
        <f t="shared" si="111"/>
        <v>0</v>
      </c>
      <c r="M644" s="239">
        <f t="shared" si="116"/>
        <v>1.1628484310801254E-2</v>
      </c>
      <c r="O644" s="239">
        <f t="shared" si="117"/>
        <v>139.79942540753481</v>
      </c>
      <c r="P644" s="239">
        <f t="shared" si="112"/>
        <v>194.64182463684199</v>
      </c>
      <c r="Q644" s="239">
        <f t="shared" si="113"/>
        <v>0</v>
      </c>
      <c r="R644" s="239">
        <f t="shared" si="118"/>
        <v>1.1628484310801254E-2</v>
      </c>
      <c r="T644" s="239">
        <f>MAX($H$4:H644)</f>
        <v>194.64182463684199</v>
      </c>
      <c r="U644" s="239">
        <f>MAX($K$4:K644)</f>
        <v>194.64182463684199</v>
      </c>
      <c r="V644" s="239">
        <f>MAX($K$4:L644)</f>
        <v>194.64182463684199</v>
      </c>
      <c r="W644" s="239">
        <f t="shared" si="119"/>
        <v>0</v>
      </c>
      <c r="X644" s="239">
        <f t="shared" si="120"/>
        <v>0</v>
      </c>
      <c r="Y644" s="239">
        <f t="shared" si="121"/>
        <v>0</v>
      </c>
    </row>
    <row r="645" spans="1:25">
      <c r="A645" s="147">
        <v>36328</v>
      </c>
      <c r="B645" s="243">
        <v>7.4545530301757257E-3</v>
      </c>
      <c r="C645" s="243">
        <v>-7.8754308357031899E-4</v>
      </c>
      <c r="D645" s="243">
        <v>1.1646632473705232E-2</v>
      </c>
      <c r="E645" s="243">
        <v>9.8149708504831068E-3</v>
      </c>
      <c r="F645" s="243">
        <v>4.7943876933342899E-4</v>
      </c>
      <c r="H645" s="239">
        <f t="shared" si="114"/>
        <v>194.48853581407573</v>
      </c>
      <c r="I645" s="239"/>
      <c r="J645" s="239">
        <f t="shared" si="115"/>
        <v>154.29191158891098</v>
      </c>
      <c r="K645" s="239">
        <f t="shared" ref="K645:K708" si="122">MAX(H645:J645)</f>
        <v>194.48853581407573</v>
      </c>
      <c r="L645" s="239" t="b">
        <f t="shared" ref="L645:L708" si="123">J645=K645</f>
        <v>0</v>
      </c>
      <c r="M645" s="239">
        <f t="shared" si="116"/>
        <v>-7.8754308357034436E-4</v>
      </c>
      <c r="O645" s="239">
        <f t="shared" si="117"/>
        <v>139.79942540753481</v>
      </c>
      <c r="P645" s="239">
        <f t="shared" ref="P645:P708" si="124">MAX(H645,O645)</f>
        <v>194.48853581407573</v>
      </c>
      <c r="Q645" s="239">
        <f t="shared" ref="Q645:Q708" si="125">P645-H645</f>
        <v>0</v>
      </c>
      <c r="R645" s="239">
        <f t="shared" si="118"/>
        <v>-7.8754308357034436E-4</v>
      </c>
      <c r="T645" s="239">
        <f>MAX($H$4:H645)</f>
        <v>194.64182463684199</v>
      </c>
      <c r="U645" s="239">
        <f>MAX($K$4:K645)</f>
        <v>194.64182463684199</v>
      </c>
      <c r="V645" s="239">
        <f>MAX($K$4:L645)</f>
        <v>194.64182463684199</v>
      </c>
      <c r="W645" s="239">
        <f t="shared" si="119"/>
        <v>-7.8754308357034436E-4</v>
      </c>
      <c r="X645" s="239">
        <f t="shared" si="120"/>
        <v>-7.8754308357034436E-4</v>
      </c>
      <c r="Y645" s="239">
        <f t="shared" si="121"/>
        <v>-7.8754308357034436E-4</v>
      </c>
    </row>
    <row r="646" spans="1:25">
      <c r="A646" s="147">
        <v>36329</v>
      </c>
      <c r="B646" s="243">
        <v>1.5810236529556487E-3</v>
      </c>
      <c r="C646" s="243">
        <v>3.9863247507698762E-3</v>
      </c>
      <c r="D646" s="243">
        <v>-1.5226339267278677E-2</v>
      </c>
      <c r="E646" s="243">
        <v>2.4907817737718219E-3</v>
      </c>
      <c r="F646" s="243">
        <v>4.0617139960901216E-3</v>
      </c>
      <c r="H646" s="239">
        <f t="shared" ref="H646:H709" si="126">(1+C646)*H645</f>
        <v>195.26383027813239</v>
      </c>
      <c r="I646" s="239"/>
      <c r="J646" s="239">
        <f t="shared" ref="J646:J709" si="127">IF(NOT(YEAR(A646)=YEAR(A645)),$J$1*H646,J645)</f>
        <v>154.29191158891098</v>
      </c>
      <c r="K646" s="239">
        <f t="shared" si="122"/>
        <v>195.26383027813239</v>
      </c>
      <c r="L646" s="239" t="b">
        <f t="shared" si="123"/>
        <v>0</v>
      </c>
      <c r="M646" s="239">
        <f t="shared" ref="M646:M709" si="128">(K646-K645)/K645</f>
        <v>3.9863247507699439E-3</v>
      </c>
      <c r="O646" s="239">
        <f t="shared" ref="O646:O709" si="129">IF(AND(MONTH(A646)=$O$2,MONTH(A645)=$O$2-1),$O$1*H646,O645)</f>
        <v>139.79942540753481</v>
      </c>
      <c r="P646" s="239">
        <f t="shared" si="124"/>
        <v>195.26383027813239</v>
      </c>
      <c r="Q646" s="239">
        <f t="shared" si="125"/>
        <v>0</v>
      </c>
      <c r="R646" s="239">
        <f t="shared" ref="R646:R709" si="130">(P646-P645)/P645</f>
        <v>3.9863247507699439E-3</v>
      </c>
      <c r="T646" s="239">
        <f>MAX($H$4:H646)</f>
        <v>195.26383027813239</v>
      </c>
      <c r="U646" s="239">
        <f>MAX($K$4:K646)</f>
        <v>195.26383027813239</v>
      </c>
      <c r="V646" s="239">
        <f>MAX($K$4:L646)</f>
        <v>195.26383027813239</v>
      </c>
      <c r="W646" s="239">
        <f t="shared" ref="W646:W709" si="131">(H646-T646)/T646</f>
        <v>0</v>
      </c>
      <c r="X646" s="239">
        <f t="shared" ref="X646:X709" si="132">(K646-U646)/U646</f>
        <v>0</v>
      </c>
      <c r="Y646" s="239">
        <f t="shared" ref="Y646:Y709" si="133">(P646-V646)/V646</f>
        <v>0</v>
      </c>
    </row>
    <row r="647" spans="1:25">
      <c r="A647" s="147">
        <v>36332</v>
      </c>
      <c r="B647" s="243">
        <v>4.5454216169227291E-3</v>
      </c>
      <c r="C647" s="243">
        <v>1.1475145539156628E-2</v>
      </c>
      <c r="D647" s="243">
        <v>1.0466356091867857E-2</v>
      </c>
      <c r="E647" s="243">
        <v>2.5450644519966259E-2</v>
      </c>
      <c r="F647" s="243">
        <v>4.2911646204730758E-3</v>
      </c>
      <c r="H647" s="239">
        <f t="shared" si="126"/>
        <v>197.50451114910715</v>
      </c>
      <c r="I647" s="239"/>
      <c r="J647" s="239">
        <f t="shared" si="127"/>
        <v>154.29191158891098</v>
      </c>
      <c r="K647" s="239">
        <f t="shared" si="122"/>
        <v>197.50451114910715</v>
      </c>
      <c r="L647" s="239" t="b">
        <f t="shared" si="123"/>
        <v>0</v>
      </c>
      <c r="M647" s="239">
        <f t="shared" si="128"/>
        <v>1.1475145539156673E-2</v>
      </c>
      <c r="O647" s="239">
        <f t="shared" si="129"/>
        <v>139.79942540753481</v>
      </c>
      <c r="P647" s="239">
        <f t="shared" si="124"/>
        <v>197.50451114910715</v>
      </c>
      <c r="Q647" s="239">
        <f t="shared" si="125"/>
        <v>0</v>
      </c>
      <c r="R647" s="239">
        <f t="shared" si="130"/>
        <v>1.1475145539156673E-2</v>
      </c>
      <c r="T647" s="239">
        <f>MAX($H$4:H647)</f>
        <v>197.50451114910715</v>
      </c>
      <c r="U647" s="239">
        <f>MAX($K$4:K647)</f>
        <v>197.50451114910715</v>
      </c>
      <c r="V647" s="239">
        <f>MAX($K$4:L647)</f>
        <v>197.50451114910715</v>
      </c>
      <c r="W647" s="239">
        <f t="shared" si="131"/>
        <v>0</v>
      </c>
      <c r="X647" s="239">
        <f t="shared" si="132"/>
        <v>0</v>
      </c>
      <c r="Y647" s="239">
        <f t="shared" si="133"/>
        <v>0</v>
      </c>
    </row>
    <row r="648" spans="1:25">
      <c r="A648" s="147">
        <v>36333</v>
      </c>
      <c r="B648" s="243">
        <v>-9.0691795370867467E-3</v>
      </c>
      <c r="C648" s="243">
        <v>-4.6213107193247005E-3</v>
      </c>
      <c r="D648" s="243">
        <v>9.6162525560299361E-3</v>
      </c>
      <c r="E648" s="243">
        <v>6.4016984385517617E-3</v>
      </c>
      <c r="F648" s="243">
        <v>-3.1813476040185584E-3</v>
      </c>
      <c r="H648" s="239">
        <f t="shared" si="126"/>
        <v>196.59178143461878</v>
      </c>
      <c r="I648" s="239"/>
      <c r="J648" s="239">
        <f t="shared" si="127"/>
        <v>154.29191158891098</v>
      </c>
      <c r="K648" s="239">
        <f t="shared" si="122"/>
        <v>196.59178143461878</v>
      </c>
      <c r="L648" s="239" t="b">
        <f t="shared" si="123"/>
        <v>0</v>
      </c>
      <c r="M648" s="239">
        <f t="shared" si="128"/>
        <v>-4.6213107193247534E-3</v>
      </c>
      <c r="O648" s="239">
        <f t="shared" si="129"/>
        <v>139.79942540753481</v>
      </c>
      <c r="P648" s="239">
        <f t="shared" si="124"/>
        <v>196.59178143461878</v>
      </c>
      <c r="Q648" s="239">
        <f t="shared" si="125"/>
        <v>0</v>
      </c>
      <c r="R648" s="239">
        <f t="shared" si="130"/>
        <v>-4.6213107193247534E-3</v>
      </c>
      <c r="T648" s="239">
        <f>MAX($H$4:H648)</f>
        <v>197.50451114910715</v>
      </c>
      <c r="U648" s="239">
        <f>MAX($K$4:K648)</f>
        <v>197.50451114910715</v>
      </c>
      <c r="V648" s="239">
        <f>MAX($K$4:L648)</f>
        <v>197.50451114910715</v>
      </c>
      <c r="W648" s="239">
        <f t="shared" si="131"/>
        <v>-4.6213107193247534E-3</v>
      </c>
      <c r="X648" s="239">
        <f t="shared" si="132"/>
        <v>-4.6213107193247534E-3</v>
      </c>
      <c r="Y648" s="239">
        <f t="shared" si="133"/>
        <v>-4.6213107193247534E-3</v>
      </c>
    </row>
    <row r="649" spans="1:25">
      <c r="A649" s="147">
        <v>36334</v>
      </c>
      <c r="B649" s="243">
        <v>-1.6116020794725294E-3</v>
      </c>
      <c r="C649" s="243">
        <v>-9.8698309449366528E-3</v>
      </c>
      <c r="D649" s="243">
        <v>-1.1852461609672238E-2</v>
      </c>
      <c r="E649" s="243">
        <v>-1.2180066534961398E-2</v>
      </c>
      <c r="F649" s="243">
        <v>-5.7472549030809228E-3</v>
      </c>
      <c r="H649" s="239">
        <f t="shared" si="126"/>
        <v>194.65145378669516</v>
      </c>
      <c r="I649" s="239"/>
      <c r="J649" s="239">
        <f t="shared" si="127"/>
        <v>154.29191158891098</v>
      </c>
      <c r="K649" s="239">
        <f t="shared" si="122"/>
        <v>194.65145378669516</v>
      </c>
      <c r="L649" s="239" t="b">
        <f t="shared" si="123"/>
        <v>0</v>
      </c>
      <c r="M649" s="239">
        <f t="shared" si="128"/>
        <v>-9.8698309449366563E-3</v>
      </c>
      <c r="O649" s="239">
        <f t="shared" si="129"/>
        <v>139.79942540753481</v>
      </c>
      <c r="P649" s="239">
        <f t="shared" si="124"/>
        <v>194.65145378669516</v>
      </c>
      <c r="Q649" s="239">
        <f t="shared" si="125"/>
        <v>0</v>
      </c>
      <c r="R649" s="239">
        <f t="shared" si="130"/>
        <v>-9.8698309449366563E-3</v>
      </c>
      <c r="T649" s="239">
        <f>MAX($H$4:H649)</f>
        <v>197.50451114910715</v>
      </c>
      <c r="U649" s="239">
        <f>MAX($K$4:K649)</f>
        <v>197.50451114910715</v>
      </c>
      <c r="V649" s="239">
        <f>MAX($K$4:L649)</f>
        <v>197.50451114910715</v>
      </c>
      <c r="W649" s="239">
        <f t="shared" si="131"/>
        <v>-1.4445530108717651E-2</v>
      </c>
      <c r="X649" s="239">
        <f t="shared" si="132"/>
        <v>-1.4445530108717651E-2</v>
      </c>
      <c r="Y649" s="239">
        <f t="shared" si="133"/>
        <v>-1.4445530108717651E-2</v>
      </c>
    </row>
    <row r="650" spans="1:25">
      <c r="A650" s="147">
        <v>36335</v>
      </c>
      <c r="B650" s="243">
        <v>-1.3251849281717742E-2</v>
      </c>
      <c r="C650" s="243">
        <v>-1.3937415617017668E-2</v>
      </c>
      <c r="D650" s="243">
        <v>-8.632644535914169E-3</v>
      </c>
      <c r="E650" s="243">
        <v>-1.5501025562488002E-2</v>
      </c>
      <c r="F650" s="243">
        <v>-7.374670126075511E-3</v>
      </c>
      <c r="H650" s="239">
        <f t="shared" si="126"/>
        <v>191.93851557481327</v>
      </c>
      <c r="I650" s="239"/>
      <c r="J650" s="239">
        <f t="shared" si="127"/>
        <v>154.29191158891098</v>
      </c>
      <c r="K650" s="239">
        <f t="shared" si="122"/>
        <v>191.93851557481327</v>
      </c>
      <c r="L650" s="239" t="b">
        <f t="shared" si="123"/>
        <v>0</v>
      </c>
      <c r="M650" s="239">
        <f t="shared" si="128"/>
        <v>-1.3937415617017735E-2</v>
      </c>
      <c r="O650" s="239">
        <f t="shared" si="129"/>
        <v>139.79942540753481</v>
      </c>
      <c r="P650" s="239">
        <f t="shared" si="124"/>
        <v>191.93851557481327</v>
      </c>
      <c r="Q650" s="239">
        <f t="shared" si="125"/>
        <v>0</v>
      </c>
      <c r="R650" s="239">
        <f t="shared" si="130"/>
        <v>-1.3937415617017735E-2</v>
      </c>
      <c r="T650" s="239">
        <f>MAX($H$4:H650)</f>
        <v>197.50451114910715</v>
      </c>
      <c r="U650" s="239">
        <f>MAX($K$4:K650)</f>
        <v>197.50451114910715</v>
      </c>
      <c r="V650" s="239">
        <f>MAX($K$4:L650)</f>
        <v>197.50451114910715</v>
      </c>
      <c r="W650" s="239">
        <f t="shared" si="131"/>
        <v>-2.8181612368802043E-2</v>
      </c>
      <c r="X650" s="239">
        <f t="shared" si="132"/>
        <v>-2.8181612368802043E-2</v>
      </c>
      <c r="Y650" s="239">
        <f t="shared" si="133"/>
        <v>-2.8181612368802043E-2</v>
      </c>
    </row>
    <row r="651" spans="1:25">
      <c r="A651" s="147">
        <v>36336</v>
      </c>
      <c r="B651" s="243">
        <v>-4.5800263573125832E-4</v>
      </c>
      <c r="C651" s="243">
        <v>3.4309501691522915E-3</v>
      </c>
      <c r="D651" s="243">
        <v>-2.8522565326519755E-3</v>
      </c>
      <c r="E651" s="243">
        <v>-1.3105036594068808E-2</v>
      </c>
      <c r="F651" s="243">
        <v>4.2753126616077441E-3</v>
      </c>
      <c r="H651" s="239">
        <f t="shared" si="126"/>
        <v>192.59704705729152</v>
      </c>
      <c r="I651" s="239"/>
      <c r="J651" s="239">
        <f t="shared" si="127"/>
        <v>154.29191158891098</v>
      </c>
      <c r="K651" s="239">
        <f t="shared" si="122"/>
        <v>192.59704705729152</v>
      </c>
      <c r="L651" s="239" t="b">
        <f t="shared" si="123"/>
        <v>0</v>
      </c>
      <c r="M651" s="239">
        <f t="shared" si="128"/>
        <v>3.4309501691523309E-3</v>
      </c>
      <c r="O651" s="239">
        <f t="shared" si="129"/>
        <v>139.79942540753481</v>
      </c>
      <c r="P651" s="239">
        <f t="shared" si="124"/>
        <v>192.59704705729152</v>
      </c>
      <c r="Q651" s="239">
        <f t="shared" si="125"/>
        <v>0</v>
      </c>
      <c r="R651" s="239">
        <f t="shared" si="130"/>
        <v>3.4309501691523309E-3</v>
      </c>
      <c r="T651" s="239">
        <f>MAX($H$4:H651)</f>
        <v>197.50451114910715</v>
      </c>
      <c r="U651" s="239">
        <f>MAX($K$4:K651)</f>
        <v>197.50451114910715</v>
      </c>
      <c r="V651" s="239">
        <f>MAX($K$4:L651)</f>
        <v>197.50451114910715</v>
      </c>
      <c r="W651" s="239">
        <f t="shared" si="131"/>
        <v>-2.484735190737344E-2</v>
      </c>
      <c r="X651" s="239">
        <f t="shared" si="132"/>
        <v>-2.484735190737344E-2</v>
      </c>
      <c r="Y651" s="239">
        <f t="shared" si="133"/>
        <v>-2.484735190737344E-2</v>
      </c>
    </row>
    <row r="652" spans="1:25">
      <c r="A652" s="147">
        <v>36339</v>
      </c>
      <c r="B652" s="243">
        <v>1.2126741577019651E-2</v>
      </c>
      <c r="C652" s="243">
        <v>-1.5714862295852505E-3</v>
      </c>
      <c r="D652" s="243">
        <v>1.4317400505772904E-2</v>
      </c>
      <c r="E652" s="243">
        <v>1.5009474239092491E-2</v>
      </c>
      <c r="F652" s="243">
        <v>-6.1183519352603355E-4</v>
      </c>
      <c r="H652" s="239">
        <f t="shared" si="126"/>
        <v>192.29438344998221</v>
      </c>
      <c r="I652" s="239"/>
      <c r="J652" s="239">
        <f t="shared" si="127"/>
        <v>154.29191158891098</v>
      </c>
      <c r="K652" s="239">
        <f t="shared" si="122"/>
        <v>192.29438344998221</v>
      </c>
      <c r="L652" s="239" t="b">
        <f t="shared" si="123"/>
        <v>0</v>
      </c>
      <c r="M652" s="239">
        <f t="shared" si="128"/>
        <v>-1.571486229585234E-3</v>
      </c>
      <c r="O652" s="239">
        <f t="shared" si="129"/>
        <v>139.79942540753481</v>
      </c>
      <c r="P652" s="239">
        <f t="shared" si="124"/>
        <v>192.29438344998221</v>
      </c>
      <c r="Q652" s="239">
        <f t="shared" si="125"/>
        <v>0</v>
      </c>
      <c r="R652" s="239">
        <f t="shared" si="130"/>
        <v>-1.571486229585234E-3</v>
      </c>
      <c r="T652" s="239">
        <f>MAX($H$4:H652)</f>
        <v>197.50451114910715</v>
      </c>
      <c r="U652" s="239">
        <f>MAX($K$4:K652)</f>
        <v>197.50451114910715</v>
      </c>
      <c r="V652" s="239">
        <f>MAX($K$4:L652)</f>
        <v>197.50451114910715</v>
      </c>
      <c r="W652" s="239">
        <f t="shared" si="131"/>
        <v>-2.6379790865594579E-2</v>
      </c>
      <c r="X652" s="239">
        <f t="shared" si="132"/>
        <v>-2.6379790865594579E-2</v>
      </c>
      <c r="Y652" s="239">
        <f t="shared" si="133"/>
        <v>-2.6379790865594579E-2</v>
      </c>
    </row>
    <row r="653" spans="1:25">
      <c r="A653" s="147">
        <v>36340</v>
      </c>
      <c r="B653" s="243">
        <v>1.4791610760920504E-2</v>
      </c>
      <c r="C653" s="243">
        <v>4.8465547041121049E-4</v>
      </c>
      <c r="D653" s="243">
        <v>1.2009696625072008E-2</v>
      </c>
      <c r="E653" s="243">
        <v>9.282601827789394E-3</v>
      </c>
      <c r="F653" s="243">
        <v>1.5872583588589784E-3</v>
      </c>
      <c r="H653" s="239">
        <f t="shared" si="126"/>
        <v>192.38757997485058</v>
      </c>
      <c r="I653" s="239"/>
      <c r="J653" s="239">
        <f t="shared" si="127"/>
        <v>154.29191158891098</v>
      </c>
      <c r="K653" s="239">
        <f t="shared" si="122"/>
        <v>192.38757997485058</v>
      </c>
      <c r="L653" s="239" t="b">
        <f t="shared" si="123"/>
        <v>0</v>
      </c>
      <c r="M653" s="239">
        <f t="shared" si="128"/>
        <v>4.8465547041116083E-4</v>
      </c>
      <c r="O653" s="239">
        <f t="shared" si="129"/>
        <v>139.79942540753481</v>
      </c>
      <c r="P653" s="239">
        <f t="shared" si="124"/>
        <v>192.38757997485058</v>
      </c>
      <c r="Q653" s="239">
        <f t="shared" si="125"/>
        <v>0</v>
      </c>
      <c r="R653" s="239">
        <f t="shared" si="130"/>
        <v>4.8465547041116083E-4</v>
      </c>
      <c r="T653" s="239">
        <f>MAX($H$4:H653)</f>
        <v>197.50451114910715</v>
      </c>
      <c r="U653" s="239">
        <f>MAX($K$4:K653)</f>
        <v>197.50451114910715</v>
      </c>
      <c r="V653" s="239">
        <f>MAX($K$4:L653)</f>
        <v>197.50451114910715</v>
      </c>
      <c r="W653" s="239">
        <f t="shared" si="131"/>
        <v>-2.590792050513473E-2</v>
      </c>
      <c r="X653" s="239">
        <f t="shared" si="132"/>
        <v>-2.590792050513473E-2</v>
      </c>
      <c r="Y653" s="239">
        <f t="shared" si="133"/>
        <v>-2.590792050513473E-2</v>
      </c>
    </row>
    <row r="654" spans="1:25">
      <c r="A654" s="147">
        <v>36341</v>
      </c>
      <c r="B654" s="243">
        <v>1.4227743920756986E-2</v>
      </c>
      <c r="C654" s="243">
        <v>-4.1351281418140484E-3</v>
      </c>
      <c r="D654" s="243">
        <v>-6.0660354350684509E-3</v>
      </c>
      <c r="E654" s="243">
        <v>7.0981982364339835E-3</v>
      </c>
      <c r="F654" s="243">
        <v>1.9184477085798513E-4</v>
      </c>
      <c r="H654" s="239">
        <f t="shared" si="126"/>
        <v>191.59203267876109</v>
      </c>
      <c r="I654" s="239"/>
      <c r="J654" s="239">
        <f t="shared" si="127"/>
        <v>154.29191158891098</v>
      </c>
      <c r="K654" s="239">
        <f t="shared" si="122"/>
        <v>191.59203267876109</v>
      </c>
      <c r="L654" s="239" t="b">
        <f t="shared" si="123"/>
        <v>0</v>
      </c>
      <c r="M654" s="239">
        <f t="shared" si="128"/>
        <v>-4.1351281418139946E-3</v>
      </c>
      <c r="O654" s="239">
        <f t="shared" si="129"/>
        <v>139.79942540753481</v>
      </c>
      <c r="P654" s="239">
        <f t="shared" si="124"/>
        <v>191.59203267876109</v>
      </c>
      <c r="Q654" s="239">
        <f t="shared" si="125"/>
        <v>0</v>
      </c>
      <c r="R654" s="239">
        <f t="shared" si="130"/>
        <v>-4.1351281418139946E-3</v>
      </c>
      <c r="T654" s="239">
        <f>MAX($H$4:H654)</f>
        <v>197.50451114910715</v>
      </c>
      <c r="U654" s="239">
        <f>MAX($K$4:K654)</f>
        <v>197.50451114910715</v>
      </c>
      <c r="V654" s="239">
        <f>MAX($K$4:L654)</f>
        <v>197.50451114910715</v>
      </c>
      <c r="W654" s="239">
        <f t="shared" si="131"/>
        <v>-2.9935916075772062E-2</v>
      </c>
      <c r="X654" s="239">
        <f t="shared" si="132"/>
        <v>-2.9935916075772062E-2</v>
      </c>
      <c r="Y654" s="239">
        <f t="shared" si="133"/>
        <v>-2.9935916075772062E-2</v>
      </c>
    </row>
    <row r="655" spans="1:25">
      <c r="A655" s="147">
        <v>36342</v>
      </c>
      <c r="B655" s="243">
        <v>6.8867293711167843E-3</v>
      </c>
      <c r="C655" s="243">
        <v>2.4507475146625435E-2</v>
      </c>
      <c r="D655" s="243">
        <v>2.5964182115338907E-2</v>
      </c>
      <c r="E655" s="243">
        <v>2.0277970464617656E-2</v>
      </c>
      <c r="F655" s="243">
        <v>1.3040528371971005E-2</v>
      </c>
      <c r="H655" s="239">
        <f t="shared" si="126"/>
        <v>196.28746965792726</v>
      </c>
      <c r="I655" s="239"/>
      <c r="J655" s="239">
        <f t="shared" si="127"/>
        <v>154.29191158891098</v>
      </c>
      <c r="K655" s="239">
        <f t="shared" si="122"/>
        <v>196.28746965792726</v>
      </c>
      <c r="L655" s="239" t="b">
        <f t="shared" si="123"/>
        <v>0</v>
      </c>
      <c r="M655" s="239">
        <f t="shared" si="128"/>
        <v>2.4507475146625379E-2</v>
      </c>
      <c r="O655" s="239">
        <f t="shared" si="129"/>
        <v>139.79942540753481</v>
      </c>
      <c r="P655" s="239">
        <f t="shared" si="124"/>
        <v>196.28746965792726</v>
      </c>
      <c r="Q655" s="239">
        <f t="shared" si="125"/>
        <v>0</v>
      </c>
      <c r="R655" s="239">
        <f t="shared" si="130"/>
        <v>2.4507475146625379E-2</v>
      </c>
      <c r="T655" s="239">
        <f>MAX($H$4:H655)</f>
        <v>197.50451114910715</v>
      </c>
      <c r="U655" s="239">
        <f>MAX($K$4:K655)</f>
        <v>197.50451114910715</v>
      </c>
      <c r="V655" s="239">
        <f>MAX($K$4:L655)</f>
        <v>197.50451114910715</v>
      </c>
      <c r="W655" s="239">
        <f t="shared" si="131"/>
        <v>-6.1620946483651306E-3</v>
      </c>
      <c r="X655" s="239">
        <f t="shared" si="132"/>
        <v>-6.1620946483651306E-3</v>
      </c>
      <c r="Y655" s="239">
        <f t="shared" si="133"/>
        <v>-6.1620946483651306E-3</v>
      </c>
    </row>
    <row r="656" spans="1:25">
      <c r="A656" s="147">
        <v>36343</v>
      </c>
      <c r="B656" s="243">
        <v>7.266618964727023E-3</v>
      </c>
      <c r="C656" s="243">
        <v>2.9885819803143754E-3</v>
      </c>
      <c r="D656" s="243">
        <v>9.716453269501546E-3</v>
      </c>
      <c r="E656" s="243">
        <v>1.0893629700383656E-2</v>
      </c>
      <c r="F656" s="243">
        <v>3.2164948881510114E-3</v>
      </c>
      <c r="H656" s="239">
        <f t="shared" si="126"/>
        <v>196.87409085270843</v>
      </c>
      <c r="I656" s="239"/>
      <c r="J656" s="239">
        <f t="shared" si="127"/>
        <v>154.29191158891098</v>
      </c>
      <c r="K656" s="239">
        <f t="shared" si="122"/>
        <v>196.87409085270843</v>
      </c>
      <c r="L656" s="239" t="b">
        <f t="shared" si="123"/>
        <v>0</v>
      </c>
      <c r="M656" s="239">
        <f t="shared" si="128"/>
        <v>2.9885819803143108E-3</v>
      </c>
      <c r="O656" s="239">
        <f t="shared" si="129"/>
        <v>139.79942540753481</v>
      </c>
      <c r="P656" s="239">
        <f t="shared" si="124"/>
        <v>196.87409085270843</v>
      </c>
      <c r="Q656" s="239">
        <f t="shared" si="125"/>
        <v>0</v>
      </c>
      <c r="R656" s="239">
        <f t="shared" si="130"/>
        <v>2.9885819803143108E-3</v>
      </c>
      <c r="T656" s="239">
        <f>MAX($H$4:H656)</f>
        <v>197.50451114910715</v>
      </c>
      <c r="U656" s="239">
        <f>MAX($K$4:K656)</f>
        <v>197.50451114910715</v>
      </c>
      <c r="V656" s="239">
        <f>MAX($K$4:L656)</f>
        <v>197.50451114910715</v>
      </c>
      <c r="W656" s="239">
        <f t="shared" si="131"/>
        <v>-3.1919285930779146E-3</v>
      </c>
      <c r="X656" s="239">
        <f t="shared" si="132"/>
        <v>-3.1919285930779146E-3</v>
      </c>
      <c r="Y656" s="239">
        <f t="shared" si="133"/>
        <v>-3.1919285930779146E-3</v>
      </c>
    </row>
    <row r="657" spans="1:25">
      <c r="A657" s="147">
        <v>36346</v>
      </c>
      <c r="B657" s="243">
        <v>0</v>
      </c>
      <c r="C657" s="243">
        <v>1.9169642167093937E-2</v>
      </c>
      <c r="D657" s="243">
        <v>9.4258738050567725E-3</v>
      </c>
      <c r="E657" s="243">
        <v>1.8712907834951942E-2</v>
      </c>
      <c r="F657" s="243">
        <v>1.116148807803663E-2</v>
      </c>
      <c r="H657" s="239">
        <f t="shared" si="126"/>
        <v>200.6480967263268</v>
      </c>
      <c r="I657" s="239"/>
      <c r="J657" s="239">
        <f t="shared" si="127"/>
        <v>154.29191158891098</v>
      </c>
      <c r="K657" s="239">
        <f t="shared" si="122"/>
        <v>200.6480967263268</v>
      </c>
      <c r="L657" s="239" t="b">
        <f t="shared" si="123"/>
        <v>0</v>
      </c>
      <c r="M657" s="239">
        <f t="shared" si="128"/>
        <v>1.9169642167093947E-2</v>
      </c>
      <c r="O657" s="239">
        <f t="shared" si="129"/>
        <v>139.79942540753481</v>
      </c>
      <c r="P657" s="239">
        <f t="shared" si="124"/>
        <v>200.6480967263268</v>
      </c>
      <c r="Q657" s="239">
        <f t="shared" si="125"/>
        <v>0</v>
      </c>
      <c r="R657" s="239">
        <f t="shared" si="130"/>
        <v>1.9169642167093947E-2</v>
      </c>
      <c r="T657" s="239">
        <f>MAX($H$4:H657)</f>
        <v>200.6480967263268</v>
      </c>
      <c r="U657" s="239">
        <f>MAX($K$4:K657)</f>
        <v>200.6480967263268</v>
      </c>
      <c r="V657" s="239">
        <f>MAX($K$4:L657)</f>
        <v>200.6480967263268</v>
      </c>
      <c r="W657" s="239">
        <f t="shared" si="131"/>
        <v>0</v>
      </c>
      <c r="X657" s="239">
        <f t="shared" si="132"/>
        <v>0</v>
      </c>
      <c r="Y657" s="239">
        <f t="shared" si="133"/>
        <v>0</v>
      </c>
    </row>
    <row r="658" spans="1:25">
      <c r="A658" s="147">
        <v>36347</v>
      </c>
      <c r="B658" s="243">
        <v>-1.604709198922083E-3</v>
      </c>
      <c r="C658" s="243">
        <v>-2.7781833213738061E-3</v>
      </c>
      <c r="D658" s="243">
        <v>-6.2687152139587754E-3</v>
      </c>
      <c r="E658" s="243">
        <v>-2.9790102538255203E-3</v>
      </c>
      <c r="F658" s="243">
        <v>-1.1075352150778928E-3</v>
      </c>
      <c r="H658" s="239">
        <f t="shared" si="126"/>
        <v>200.09065953053633</v>
      </c>
      <c r="I658" s="239"/>
      <c r="J658" s="239">
        <f t="shared" si="127"/>
        <v>154.29191158891098</v>
      </c>
      <c r="K658" s="239">
        <f t="shared" si="122"/>
        <v>200.09065953053633</v>
      </c>
      <c r="L658" s="239" t="b">
        <f t="shared" si="123"/>
        <v>0</v>
      </c>
      <c r="M658" s="239">
        <f t="shared" si="128"/>
        <v>-2.778183321373761E-3</v>
      </c>
      <c r="O658" s="239">
        <f t="shared" si="129"/>
        <v>139.79942540753481</v>
      </c>
      <c r="P658" s="239">
        <f t="shared" si="124"/>
        <v>200.09065953053633</v>
      </c>
      <c r="Q658" s="239">
        <f t="shared" si="125"/>
        <v>0</v>
      </c>
      <c r="R658" s="239">
        <f t="shared" si="130"/>
        <v>-2.778183321373761E-3</v>
      </c>
      <c r="T658" s="239">
        <f>MAX($H$4:H658)</f>
        <v>200.6480967263268</v>
      </c>
      <c r="U658" s="239">
        <f>MAX($K$4:K658)</f>
        <v>200.6480967263268</v>
      </c>
      <c r="V658" s="239">
        <f>MAX($K$4:L658)</f>
        <v>200.6480967263268</v>
      </c>
      <c r="W658" s="239">
        <f t="shared" si="131"/>
        <v>-2.778183321373761E-3</v>
      </c>
      <c r="X658" s="239">
        <f t="shared" si="132"/>
        <v>-2.778183321373761E-3</v>
      </c>
      <c r="Y658" s="239">
        <f t="shared" si="133"/>
        <v>-2.778183321373761E-3</v>
      </c>
    </row>
    <row r="659" spans="1:25">
      <c r="A659" s="147">
        <v>36348</v>
      </c>
      <c r="B659" s="243">
        <v>3.7386621881192461E-3</v>
      </c>
      <c r="C659" s="243">
        <v>-6.2851553758181966E-3</v>
      </c>
      <c r="D659" s="243">
        <v>-7.3455680857137384E-4</v>
      </c>
      <c r="E659" s="243">
        <v>-7.1301121404410139E-4</v>
      </c>
      <c r="F659" s="243">
        <v>1.2599876937056109E-3</v>
      </c>
      <c r="H659" s="239">
        <f t="shared" si="126"/>
        <v>198.83305864613698</v>
      </c>
      <c r="I659" s="239"/>
      <c r="J659" s="239">
        <f t="shared" si="127"/>
        <v>154.29191158891098</v>
      </c>
      <c r="K659" s="239">
        <f t="shared" si="122"/>
        <v>198.83305864613698</v>
      </c>
      <c r="L659" s="239" t="b">
        <f t="shared" si="123"/>
        <v>0</v>
      </c>
      <c r="M659" s="239">
        <f t="shared" si="128"/>
        <v>-6.2851553758181628E-3</v>
      </c>
      <c r="O659" s="239">
        <f t="shared" si="129"/>
        <v>139.79942540753481</v>
      </c>
      <c r="P659" s="239">
        <f t="shared" si="124"/>
        <v>198.83305864613698</v>
      </c>
      <c r="Q659" s="239">
        <f t="shared" si="125"/>
        <v>0</v>
      </c>
      <c r="R659" s="239">
        <f t="shared" si="130"/>
        <v>-6.2851553758181628E-3</v>
      </c>
      <c r="T659" s="239">
        <f>MAX($H$4:H659)</f>
        <v>200.6480967263268</v>
      </c>
      <c r="U659" s="239">
        <f>MAX($K$4:K659)</f>
        <v>200.6480967263268</v>
      </c>
      <c r="V659" s="239">
        <f>MAX($K$4:L659)</f>
        <v>200.6480967263268</v>
      </c>
      <c r="W659" s="239">
        <f t="shared" si="131"/>
        <v>-9.0458773833545832E-3</v>
      </c>
      <c r="X659" s="239">
        <f t="shared" si="132"/>
        <v>-9.0458773833545832E-3</v>
      </c>
      <c r="Y659" s="239">
        <f t="shared" si="133"/>
        <v>-9.0458773833545832E-3</v>
      </c>
    </row>
    <row r="660" spans="1:25">
      <c r="A660" s="147">
        <v>36349</v>
      </c>
      <c r="B660" s="243">
        <v>5.2003913207254726E-5</v>
      </c>
      <c r="C660" s="243">
        <v>-5.9099689689007251E-3</v>
      </c>
      <c r="D660" s="243">
        <v>-4.1034861725303129E-3</v>
      </c>
      <c r="E660" s="243">
        <v>-7.7504788942310832E-3</v>
      </c>
      <c r="F660" s="243">
        <v>-3.1071173551814324E-3</v>
      </c>
      <c r="H660" s="239">
        <f t="shared" si="126"/>
        <v>197.65796143954668</v>
      </c>
      <c r="I660" s="239"/>
      <c r="J660" s="239">
        <f t="shared" si="127"/>
        <v>154.29191158891098</v>
      </c>
      <c r="K660" s="239">
        <f t="shared" si="122"/>
        <v>197.65796143954668</v>
      </c>
      <c r="L660" s="239" t="b">
        <f t="shared" si="123"/>
        <v>0</v>
      </c>
      <c r="M660" s="239">
        <f t="shared" si="128"/>
        <v>-5.9099689689007589E-3</v>
      </c>
      <c r="O660" s="239">
        <f t="shared" si="129"/>
        <v>139.79942540753481</v>
      </c>
      <c r="P660" s="239">
        <f t="shared" si="124"/>
        <v>197.65796143954668</v>
      </c>
      <c r="Q660" s="239">
        <f t="shared" si="125"/>
        <v>0</v>
      </c>
      <c r="R660" s="239">
        <f t="shared" si="130"/>
        <v>-5.9099689689007589E-3</v>
      </c>
      <c r="T660" s="239">
        <f>MAX($H$4:H660)</f>
        <v>200.6480967263268</v>
      </c>
      <c r="U660" s="239">
        <f>MAX($K$4:K660)</f>
        <v>200.6480967263268</v>
      </c>
      <c r="V660" s="239">
        <f>MAX($K$4:L660)</f>
        <v>200.6480967263268</v>
      </c>
      <c r="W660" s="239">
        <f t="shared" si="131"/>
        <v>-1.4902385497623235E-2</v>
      </c>
      <c r="X660" s="239">
        <f t="shared" si="132"/>
        <v>-1.4902385497623235E-2</v>
      </c>
      <c r="Y660" s="239">
        <f t="shared" si="133"/>
        <v>-1.4902385497623235E-2</v>
      </c>
    </row>
    <row r="661" spans="1:25">
      <c r="A661" s="147">
        <v>36350</v>
      </c>
      <c r="B661" s="243">
        <v>5.4486098925143889E-3</v>
      </c>
      <c r="C661" s="243">
        <v>2.9687927562389582E-3</v>
      </c>
      <c r="D661" s="243">
        <v>9.1010069308206099E-4</v>
      </c>
      <c r="E661" s="243">
        <v>5.6255165674661267E-3</v>
      </c>
      <c r="F661" s="243">
        <v>4.421712708788661E-3</v>
      </c>
      <c r="H661" s="239">
        <f t="shared" si="126"/>
        <v>198.24476696368137</v>
      </c>
      <c r="I661" s="239"/>
      <c r="J661" s="239">
        <f t="shared" si="127"/>
        <v>154.29191158891098</v>
      </c>
      <c r="K661" s="239">
        <f t="shared" si="122"/>
        <v>198.24476696368137</v>
      </c>
      <c r="L661" s="239" t="b">
        <f t="shared" si="123"/>
        <v>0</v>
      </c>
      <c r="M661" s="239">
        <f t="shared" si="128"/>
        <v>2.9687927562389782E-3</v>
      </c>
      <c r="O661" s="239">
        <f t="shared" si="129"/>
        <v>139.79942540753481</v>
      </c>
      <c r="P661" s="239">
        <f t="shared" si="124"/>
        <v>198.24476696368137</v>
      </c>
      <c r="Q661" s="239">
        <f t="shared" si="125"/>
        <v>0</v>
      </c>
      <c r="R661" s="239">
        <f t="shared" si="130"/>
        <v>2.9687927562389782E-3</v>
      </c>
      <c r="T661" s="239">
        <f>MAX($H$4:H661)</f>
        <v>200.6480967263268</v>
      </c>
      <c r="U661" s="239">
        <f>MAX($K$4:K661)</f>
        <v>200.6480967263268</v>
      </c>
      <c r="V661" s="239">
        <f>MAX($K$4:L661)</f>
        <v>200.6480967263268</v>
      </c>
      <c r="W661" s="239">
        <f t="shared" si="131"/>
        <v>-1.1977834835500282E-2</v>
      </c>
      <c r="X661" s="239">
        <f t="shared" si="132"/>
        <v>-1.1977834835500282E-2</v>
      </c>
      <c r="Y661" s="239">
        <f t="shared" si="133"/>
        <v>-1.1977834835500282E-2</v>
      </c>
    </row>
    <row r="662" spans="1:25">
      <c r="A662" s="147">
        <v>36353</v>
      </c>
      <c r="B662" s="243">
        <v>-2.4141509859663124E-3</v>
      </c>
      <c r="C662" s="243">
        <v>2.5766081697076171E-3</v>
      </c>
      <c r="D662" s="243">
        <v>1.2949450227177417E-2</v>
      </c>
      <c r="E662" s="243">
        <v>-3.4698675766832165E-3</v>
      </c>
      <c r="F662" s="243">
        <v>4.5498963418999505E-3</v>
      </c>
      <c r="H662" s="239">
        <f t="shared" si="126"/>
        <v>198.75556604984178</v>
      </c>
      <c r="I662" s="239"/>
      <c r="J662" s="239">
        <f t="shared" si="127"/>
        <v>154.29191158891098</v>
      </c>
      <c r="K662" s="239">
        <f t="shared" si="122"/>
        <v>198.75556604984178</v>
      </c>
      <c r="L662" s="239" t="b">
        <f t="shared" si="123"/>
        <v>0</v>
      </c>
      <c r="M662" s="239">
        <f t="shared" si="128"/>
        <v>2.5766081697076149E-3</v>
      </c>
      <c r="O662" s="239">
        <f t="shared" si="129"/>
        <v>139.79942540753481</v>
      </c>
      <c r="P662" s="239">
        <f t="shared" si="124"/>
        <v>198.75556604984178</v>
      </c>
      <c r="Q662" s="239">
        <f t="shared" si="125"/>
        <v>0</v>
      </c>
      <c r="R662" s="239">
        <f t="shared" si="130"/>
        <v>2.5766081697076149E-3</v>
      </c>
      <c r="T662" s="239">
        <f>MAX($H$4:H662)</f>
        <v>200.6480967263268</v>
      </c>
      <c r="U662" s="239">
        <f>MAX($K$4:K662)</f>
        <v>200.6480967263268</v>
      </c>
      <c r="V662" s="239">
        <f>MAX($K$4:L662)</f>
        <v>200.6480967263268</v>
      </c>
      <c r="W662" s="239">
        <f t="shared" si="131"/>
        <v>-9.4320888528852242E-3</v>
      </c>
      <c r="X662" s="239">
        <f t="shared" si="132"/>
        <v>-9.4320888528852242E-3</v>
      </c>
      <c r="Y662" s="239">
        <f t="shared" si="133"/>
        <v>-9.4320888528852242E-3</v>
      </c>
    </row>
    <row r="663" spans="1:25">
      <c r="A663" s="147">
        <v>36354</v>
      </c>
      <c r="B663" s="243">
        <v>-4.0198679529223069E-3</v>
      </c>
      <c r="C663" s="243">
        <v>-1.3711535115255358E-2</v>
      </c>
      <c r="D663" s="243">
        <v>2.372781483879649E-3</v>
      </c>
      <c r="E663" s="243">
        <v>-1.0477525993225267E-2</v>
      </c>
      <c r="F663" s="243">
        <v>-8.2562805144823503E-3</v>
      </c>
      <c r="H663" s="239">
        <f t="shared" si="126"/>
        <v>196.0303221265969</v>
      </c>
      <c r="I663" s="239"/>
      <c r="J663" s="239">
        <f t="shared" si="127"/>
        <v>154.29191158891098</v>
      </c>
      <c r="K663" s="239">
        <f t="shared" si="122"/>
        <v>196.0303221265969</v>
      </c>
      <c r="L663" s="239" t="b">
        <f t="shared" si="123"/>
        <v>0</v>
      </c>
      <c r="M663" s="239">
        <f t="shared" si="128"/>
        <v>-1.3711535115255429E-2</v>
      </c>
      <c r="O663" s="239">
        <f t="shared" si="129"/>
        <v>139.79942540753481</v>
      </c>
      <c r="P663" s="239">
        <f t="shared" si="124"/>
        <v>196.0303221265969</v>
      </c>
      <c r="Q663" s="239">
        <f t="shared" si="125"/>
        <v>0</v>
      </c>
      <c r="R663" s="239">
        <f t="shared" si="130"/>
        <v>-1.3711535115255429E-2</v>
      </c>
      <c r="T663" s="239">
        <f>MAX($H$4:H663)</f>
        <v>200.6480967263268</v>
      </c>
      <c r="U663" s="239">
        <f>MAX($K$4:K663)</f>
        <v>200.6480967263268</v>
      </c>
      <c r="V663" s="239">
        <f>MAX($K$4:L663)</f>
        <v>200.6480967263268</v>
      </c>
      <c r="W663" s="239">
        <f t="shared" si="131"/>
        <v>-2.3014295550624109E-2</v>
      </c>
      <c r="X663" s="239">
        <f t="shared" si="132"/>
        <v>-2.3014295550624109E-2</v>
      </c>
      <c r="Y663" s="239">
        <f t="shared" si="133"/>
        <v>-2.3014295550624109E-2</v>
      </c>
    </row>
    <row r="664" spans="1:25">
      <c r="A664" s="147">
        <v>36355</v>
      </c>
      <c r="B664" s="243">
        <v>3.8107588608526921E-3</v>
      </c>
      <c r="C664" s="243">
        <v>3.5501608039310018E-3</v>
      </c>
      <c r="D664" s="243">
        <v>5.5659079923198185E-3</v>
      </c>
      <c r="E664" s="243">
        <v>-8.4478798206154559E-3</v>
      </c>
      <c r="F664" s="243">
        <v>3.7616935051072442E-3</v>
      </c>
      <c r="H664" s="239">
        <f t="shared" si="126"/>
        <v>196.72626129259271</v>
      </c>
      <c r="I664" s="239"/>
      <c r="J664" s="239">
        <f t="shared" si="127"/>
        <v>154.29191158891098</v>
      </c>
      <c r="K664" s="239">
        <f t="shared" si="122"/>
        <v>196.72626129259271</v>
      </c>
      <c r="L664" s="239" t="b">
        <f t="shared" si="123"/>
        <v>0</v>
      </c>
      <c r="M664" s="239">
        <f t="shared" si="128"/>
        <v>3.5501608039309896E-3</v>
      </c>
      <c r="O664" s="239">
        <f t="shared" si="129"/>
        <v>139.79942540753481</v>
      </c>
      <c r="P664" s="239">
        <f t="shared" si="124"/>
        <v>196.72626129259271</v>
      </c>
      <c r="Q664" s="239">
        <f t="shared" si="125"/>
        <v>0</v>
      </c>
      <c r="R664" s="239">
        <f t="shared" si="130"/>
        <v>3.5501608039309896E-3</v>
      </c>
      <c r="T664" s="239">
        <f>MAX($H$4:H664)</f>
        <v>200.6480967263268</v>
      </c>
      <c r="U664" s="239">
        <f>MAX($K$4:K664)</f>
        <v>200.6480967263268</v>
      </c>
      <c r="V664" s="239">
        <f>MAX($K$4:L664)</f>
        <v>200.6480967263268</v>
      </c>
      <c r="W664" s="239">
        <f t="shared" si="131"/>
        <v>-1.9545839196687027E-2</v>
      </c>
      <c r="X664" s="239">
        <f t="shared" si="132"/>
        <v>-1.9545839196687027E-2</v>
      </c>
      <c r="Y664" s="239">
        <f t="shared" si="133"/>
        <v>-1.9545839196687027E-2</v>
      </c>
    </row>
    <row r="665" spans="1:25">
      <c r="A665" s="147">
        <v>36356</v>
      </c>
      <c r="B665" s="243">
        <v>8.3401488864836004E-3</v>
      </c>
      <c r="C665" s="243">
        <v>1.393620036752119E-2</v>
      </c>
      <c r="D665" s="243">
        <v>1.2085823786877947E-2</v>
      </c>
      <c r="E665" s="243">
        <v>8.904731356426332E-3</v>
      </c>
      <c r="F665" s="243">
        <v>8.8314921247105715E-3</v>
      </c>
      <c r="H665" s="239">
        <f t="shared" si="126"/>
        <v>199.46787788751962</v>
      </c>
      <c r="I665" s="239"/>
      <c r="J665" s="239">
        <f t="shared" si="127"/>
        <v>154.29191158891098</v>
      </c>
      <c r="K665" s="239">
        <f t="shared" si="122"/>
        <v>199.46787788751962</v>
      </c>
      <c r="L665" s="239" t="b">
        <f t="shared" si="123"/>
        <v>0</v>
      </c>
      <c r="M665" s="239">
        <f t="shared" si="128"/>
        <v>1.393620036752124E-2</v>
      </c>
      <c r="O665" s="239">
        <f t="shared" si="129"/>
        <v>139.79942540753481</v>
      </c>
      <c r="P665" s="239">
        <f t="shared" si="124"/>
        <v>199.46787788751962</v>
      </c>
      <c r="Q665" s="239">
        <f t="shared" si="125"/>
        <v>0</v>
      </c>
      <c r="R665" s="239">
        <f t="shared" si="130"/>
        <v>1.393620036752124E-2</v>
      </c>
      <c r="T665" s="239">
        <f>MAX($H$4:H665)</f>
        <v>200.6480967263268</v>
      </c>
      <c r="U665" s="239">
        <f>MAX($K$4:K665)</f>
        <v>200.6480967263268</v>
      </c>
      <c r="V665" s="239">
        <f>MAX($K$4:L665)</f>
        <v>200.6480967263268</v>
      </c>
      <c r="W665" s="239">
        <f t="shared" si="131"/>
        <v>-5.8820335605621679E-3</v>
      </c>
      <c r="X665" s="239">
        <f t="shared" si="132"/>
        <v>-5.8820335605621679E-3</v>
      </c>
      <c r="Y665" s="239">
        <f t="shared" si="133"/>
        <v>-5.8820335605621679E-3</v>
      </c>
    </row>
    <row r="666" spans="1:25">
      <c r="A666" s="147">
        <v>36357</v>
      </c>
      <c r="B666" s="243">
        <v>5.6159298987261685E-3</v>
      </c>
      <c r="C666" s="243">
        <v>-4.5752651999543259E-3</v>
      </c>
      <c r="D666" s="243">
        <v>-8.0145657618377886E-3</v>
      </c>
      <c r="E666" s="243">
        <v>1.4450071578231416E-4</v>
      </c>
      <c r="F666" s="243">
        <v>-2.4771512053588518E-3</v>
      </c>
      <c r="H666" s="239">
        <f t="shared" si="126"/>
        <v>198.55525944731212</v>
      </c>
      <c r="I666" s="239"/>
      <c r="J666" s="239">
        <f t="shared" si="127"/>
        <v>154.29191158891098</v>
      </c>
      <c r="K666" s="239">
        <f t="shared" si="122"/>
        <v>198.55525944731212</v>
      </c>
      <c r="L666" s="239" t="b">
        <f t="shared" si="123"/>
        <v>0</v>
      </c>
      <c r="M666" s="239">
        <f t="shared" si="128"/>
        <v>-4.5752651999542661E-3</v>
      </c>
      <c r="O666" s="239">
        <f t="shared" si="129"/>
        <v>139.79942540753481</v>
      </c>
      <c r="P666" s="239">
        <f t="shared" si="124"/>
        <v>198.55525944731212</v>
      </c>
      <c r="Q666" s="239">
        <f t="shared" si="125"/>
        <v>0</v>
      </c>
      <c r="R666" s="239">
        <f t="shared" si="130"/>
        <v>-4.5752651999542661E-3</v>
      </c>
      <c r="T666" s="239">
        <f>MAX($H$4:H666)</f>
        <v>200.6480967263268</v>
      </c>
      <c r="U666" s="239">
        <f>MAX($K$4:K666)</f>
        <v>200.6480967263268</v>
      </c>
      <c r="V666" s="239">
        <f>MAX($K$4:L666)</f>
        <v>200.6480967263268</v>
      </c>
      <c r="W666" s="239">
        <f t="shared" si="131"/>
        <v>-1.0430386897061831E-2</v>
      </c>
      <c r="X666" s="239">
        <f t="shared" si="132"/>
        <v>-1.0430386897061831E-2</v>
      </c>
      <c r="Y666" s="239">
        <f t="shared" si="133"/>
        <v>-1.0430386897061831E-2</v>
      </c>
    </row>
    <row r="667" spans="1:25">
      <c r="A667" s="147">
        <v>36360</v>
      </c>
      <c r="B667" s="243">
        <v>-7.6696418305409741E-3</v>
      </c>
      <c r="C667" s="243">
        <v>-1.6101490519629946E-2</v>
      </c>
      <c r="D667" s="243">
        <v>5.6743978804785211E-3</v>
      </c>
      <c r="E667" s="243">
        <v>-3.9016174027168837E-3</v>
      </c>
      <c r="F667" s="243">
        <v>-1.2735218970696405E-2</v>
      </c>
      <c r="H667" s="239">
        <f t="shared" si="126"/>
        <v>195.35822381969857</v>
      </c>
      <c r="I667" s="239"/>
      <c r="J667" s="239">
        <f t="shared" si="127"/>
        <v>154.29191158891098</v>
      </c>
      <c r="K667" s="239">
        <f t="shared" si="122"/>
        <v>195.35822381969857</v>
      </c>
      <c r="L667" s="239" t="b">
        <f t="shared" si="123"/>
        <v>0</v>
      </c>
      <c r="M667" s="239">
        <f t="shared" si="128"/>
        <v>-1.6101490519629939E-2</v>
      </c>
      <c r="O667" s="239">
        <f t="shared" si="129"/>
        <v>139.79942540753481</v>
      </c>
      <c r="P667" s="239">
        <f t="shared" si="124"/>
        <v>195.35822381969857</v>
      </c>
      <c r="Q667" s="239">
        <f t="shared" si="125"/>
        <v>0</v>
      </c>
      <c r="R667" s="239">
        <f t="shared" si="130"/>
        <v>-1.6101490519629939E-2</v>
      </c>
      <c r="T667" s="239">
        <f>MAX($H$4:H667)</f>
        <v>200.6480967263268</v>
      </c>
      <c r="U667" s="239">
        <f>MAX($K$4:K667)</f>
        <v>200.6480967263268</v>
      </c>
      <c r="V667" s="239">
        <f>MAX($K$4:L667)</f>
        <v>200.6480967263268</v>
      </c>
      <c r="W667" s="239">
        <f t="shared" si="131"/>
        <v>-2.6363932640952655E-2</v>
      </c>
      <c r="X667" s="239">
        <f t="shared" si="132"/>
        <v>-2.6363932640952655E-2</v>
      </c>
      <c r="Y667" s="239">
        <f t="shared" si="133"/>
        <v>-2.6363932640952655E-2</v>
      </c>
    </row>
    <row r="668" spans="1:25">
      <c r="A668" s="147">
        <v>36361</v>
      </c>
      <c r="B668" s="243">
        <v>-2.1860675376026539E-2</v>
      </c>
      <c r="C668" s="243">
        <v>-1.0877612302795159E-2</v>
      </c>
      <c r="D668" s="243">
        <v>-1.092421752227879E-2</v>
      </c>
      <c r="E668" s="243">
        <v>-1.8955288058900011E-2</v>
      </c>
      <c r="F668" s="243">
        <v>-4.1298232790869527E-3</v>
      </c>
      <c r="H668" s="239">
        <f t="shared" si="126"/>
        <v>193.23319280082521</v>
      </c>
      <c r="I668" s="239"/>
      <c r="J668" s="239">
        <f t="shared" si="127"/>
        <v>154.29191158891098</v>
      </c>
      <c r="K668" s="239">
        <f t="shared" si="122"/>
        <v>193.23319280082521</v>
      </c>
      <c r="L668" s="239" t="b">
        <f t="shared" si="123"/>
        <v>0</v>
      </c>
      <c r="M668" s="239">
        <f t="shared" si="128"/>
        <v>-1.0877612302795131E-2</v>
      </c>
      <c r="O668" s="239">
        <f t="shared" si="129"/>
        <v>139.79942540753481</v>
      </c>
      <c r="P668" s="239">
        <f t="shared" si="124"/>
        <v>193.23319280082521</v>
      </c>
      <c r="Q668" s="239">
        <f t="shared" si="125"/>
        <v>0</v>
      </c>
      <c r="R668" s="239">
        <f t="shared" si="130"/>
        <v>-1.0877612302795131E-2</v>
      </c>
      <c r="T668" s="239">
        <f>MAX($H$4:H668)</f>
        <v>200.6480967263268</v>
      </c>
      <c r="U668" s="239">
        <f>MAX($K$4:K668)</f>
        <v>200.6480967263268</v>
      </c>
      <c r="V668" s="239">
        <f>MAX($K$4:L668)</f>
        <v>200.6480967263268</v>
      </c>
      <c r="W668" s="239">
        <f t="shared" si="131"/>
        <v>-3.6954768305702497E-2</v>
      </c>
      <c r="X668" s="239">
        <f t="shared" si="132"/>
        <v>-3.6954768305702497E-2</v>
      </c>
      <c r="Y668" s="239">
        <f t="shared" si="133"/>
        <v>-3.6954768305702497E-2</v>
      </c>
    </row>
    <row r="669" spans="1:25">
      <c r="A669" s="147">
        <v>36362</v>
      </c>
      <c r="B669" s="243">
        <v>2.7542286727617604E-3</v>
      </c>
      <c r="C669" s="243">
        <v>-1.4167748745434694E-2</v>
      </c>
      <c r="D669" s="243">
        <v>-1.6054544941358606E-2</v>
      </c>
      <c r="E669" s="243">
        <v>-1.5775396547746512E-2</v>
      </c>
      <c r="F669" s="243">
        <v>-1.2495493668538749E-2</v>
      </c>
      <c r="H669" s="239">
        <f t="shared" si="126"/>
        <v>190.49551347594499</v>
      </c>
      <c r="I669" s="239"/>
      <c r="J669" s="239">
        <f t="shared" si="127"/>
        <v>154.29191158891098</v>
      </c>
      <c r="K669" s="239">
        <f t="shared" si="122"/>
        <v>190.49551347594499</v>
      </c>
      <c r="L669" s="239" t="b">
        <f t="shared" si="123"/>
        <v>0</v>
      </c>
      <c r="M669" s="239">
        <f t="shared" si="128"/>
        <v>-1.4167748745434626E-2</v>
      </c>
      <c r="O669" s="239">
        <f t="shared" si="129"/>
        <v>139.79942540753481</v>
      </c>
      <c r="P669" s="239">
        <f t="shared" si="124"/>
        <v>190.49551347594499</v>
      </c>
      <c r="Q669" s="239">
        <f t="shared" si="125"/>
        <v>0</v>
      </c>
      <c r="R669" s="239">
        <f t="shared" si="130"/>
        <v>-1.4167748745434626E-2</v>
      </c>
      <c r="T669" s="239">
        <f>MAX($H$4:H669)</f>
        <v>200.6480967263268</v>
      </c>
      <c r="U669" s="239">
        <f>MAX($K$4:K669)</f>
        <v>200.6480967263268</v>
      </c>
      <c r="V669" s="239">
        <f>MAX($K$4:L669)</f>
        <v>200.6480967263268</v>
      </c>
      <c r="W669" s="239">
        <f t="shared" si="131"/>
        <v>-5.0598951178836178E-2</v>
      </c>
      <c r="X669" s="239">
        <f t="shared" si="132"/>
        <v>-5.0598951178836178E-2</v>
      </c>
      <c r="Y669" s="239">
        <f t="shared" si="133"/>
        <v>-5.0598951178836178E-2</v>
      </c>
    </row>
    <row r="670" spans="1:25">
      <c r="A670" s="147">
        <v>36363</v>
      </c>
      <c r="B670" s="243">
        <v>-1.2799544679392483E-2</v>
      </c>
      <c r="C670" s="243">
        <v>-1.0093195258843113E-2</v>
      </c>
      <c r="D670" s="243">
        <v>-2.0997456578548679E-2</v>
      </c>
      <c r="E670" s="243">
        <v>-8.1660553781528478E-3</v>
      </c>
      <c r="F670" s="243">
        <v>-4.9094255397619246E-3</v>
      </c>
      <c r="H670" s="239">
        <f t="shared" si="126"/>
        <v>188.5728050624987</v>
      </c>
      <c r="I670" s="239"/>
      <c r="J670" s="239">
        <f t="shared" si="127"/>
        <v>154.29191158891098</v>
      </c>
      <c r="K670" s="239">
        <f t="shared" si="122"/>
        <v>188.5728050624987</v>
      </c>
      <c r="L670" s="239" t="b">
        <f t="shared" si="123"/>
        <v>0</v>
      </c>
      <c r="M670" s="239">
        <f t="shared" si="128"/>
        <v>-1.0093195258843085E-2</v>
      </c>
      <c r="O670" s="239">
        <f t="shared" si="129"/>
        <v>139.79942540753481</v>
      </c>
      <c r="P670" s="239">
        <f t="shared" si="124"/>
        <v>188.5728050624987</v>
      </c>
      <c r="Q670" s="239">
        <f t="shared" si="125"/>
        <v>0</v>
      </c>
      <c r="R670" s="239">
        <f t="shared" si="130"/>
        <v>-1.0093195258843085E-2</v>
      </c>
      <c r="T670" s="239">
        <f>MAX($H$4:H670)</f>
        <v>200.6480967263268</v>
      </c>
      <c r="U670" s="239">
        <f>MAX($K$4:K670)</f>
        <v>200.6480967263268</v>
      </c>
      <c r="V670" s="239">
        <f>MAX($K$4:L670)</f>
        <v>200.6480967263268</v>
      </c>
      <c r="W670" s="239">
        <f t="shared" si="131"/>
        <v>-6.0181441343538603E-2</v>
      </c>
      <c r="X670" s="239">
        <f t="shared" si="132"/>
        <v>-6.0181441343538603E-2</v>
      </c>
      <c r="Y670" s="239">
        <f t="shared" si="133"/>
        <v>-6.0181441343538603E-2</v>
      </c>
    </row>
    <row r="671" spans="1:25">
      <c r="A671" s="147">
        <v>36364</v>
      </c>
      <c r="B671" s="243">
        <v>-2.4804367340391931E-3</v>
      </c>
      <c r="C671" s="243">
        <v>-7.896333618389817E-3</v>
      </c>
      <c r="D671" s="243">
        <v>-5.3485113902828063E-3</v>
      </c>
      <c r="E671" s="243">
        <v>-1.8449657419282506E-2</v>
      </c>
      <c r="F671" s="243">
        <v>-1.470508788002145E-3</v>
      </c>
      <c r="H671" s="239">
        <f t="shared" si="126"/>
        <v>187.08377128236961</v>
      </c>
      <c r="I671" s="239"/>
      <c r="J671" s="239">
        <f t="shared" si="127"/>
        <v>154.29191158891098</v>
      </c>
      <c r="K671" s="239">
        <f t="shared" si="122"/>
        <v>187.08377128236961</v>
      </c>
      <c r="L671" s="239" t="b">
        <f t="shared" si="123"/>
        <v>0</v>
      </c>
      <c r="M671" s="239">
        <f t="shared" si="128"/>
        <v>-7.8963336183898863E-3</v>
      </c>
      <c r="O671" s="239">
        <f t="shared" si="129"/>
        <v>139.79942540753481</v>
      </c>
      <c r="P671" s="239">
        <f t="shared" si="124"/>
        <v>187.08377128236961</v>
      </c>
      <c r="Q671" s="239">
        <f t="shared" si="125"/>
        <v>0</v>
      </c>
      <c r="R671" s="239">
        <f t="shared" si="130"/>
        <v>-7.8963336183898863E-3</v>
      </c>
      <c r="T671" s="239">
        <f>MAX($H$4:H671)</f>
        <v>200.6480967263268</v>
      </c>
      <c r="U671" s="239">
        <f>MAX($K$4:K671)</f>
        <v>200.6480967263268</v>
      </c>
      <c r="V671" s="239">
        <f>MAX($K$4:L671)</f>
        <v>200.6480967263268</v>
      </c>
      <c r="W671" s="239">
        <f t="shared" si="131"/>
        <v>-6.7602562223444351E-2</v>
      </c>
      <c r="X671" s="239">
        <f t="shared" si="132"/>
        <v>-6.7602562223444351E-2</v>
      </c>
      <c r="Y671" s="239">
        <f t="shared" si="133"/>
        <v>-6.7602562223444351E-2</v>
      </c>
    </row>
    <row r="672" spans="1:25">
      <c r="A672" s="147">
        <v>36367</v>
      </c>
      <c r="B672" s="243">
        <v>-8.5133262884310446E-3</v>
      </c>
      <c r="C672" s="243">
        <v>-9.4918548132932878E-3</v>
      </c>
      <c r="D672" s="243">
        <v>-1.7900061481228136E-2</v>
      </c>
      <c r="E672" s="243">
        <v>-3.4386726268567092E-2</v>
      </c>
      <c r="F672" s="243">
        <v>-1.1038301919130911E-2</v>
      </c>
      <c r="H672" s="239">
        <f t="shared" si="126"/>
        <v>185.307999287434</v>
      </c>
      <c r="I672" s="239"/>
      <c r="J672" s="239">
        <f t="shared" si="127"/>
        <v>154.29191158891098</v>
      </c>
      <c r="K672" s="239">
        <f t="shared" si="122"/>
        <v>185.307999287434</v>
      </c>
      <c r="L672" s="239" t="b">
        <f t="shared" si="123"/>
        <v>0</v>
      </c>
      <c r="M672" s="239">
        <f t="shared" si="128"/>
        <v>-9.4918548132932323E-3</v>
      </c>
      <c r="O672" s="239">
        <f t="shared" si="129"/>
        <v>139.79942540753481</v>
      </c>
      <c r="P672" s="239">
        <f t="shared" si="124"/>
        <v>185.307999287434</v>
      </c>
      <c r="Q672" s="239">
        <f t="shared" si="125"/>
        <v>0</v>
      </c>
      <c r="R672" s="239">
        <f t="shared" si="130"/>
        <v>-9.4918548132932323E-3</v>
      </c>
      <c r="T672" s="239">
        <f>MAX($H$4:H672)</f>
        <v>200.6480967263268</v>
      </c>
      <c r="U672" s="239">
        <f>MAX($K$4:K672)</f>
        <v>200.6480967263268</v>
      </c>
      <c r="V672" s="239">
        <f>MAX($K$4:L672)</f>
        <v>200.6480967263268</v>
      </c>
      <c r="W672" s="239">
        <f t="shared" si="131"/>
        <v>-7.6452743331106021E-2</v>
      </c>
      <c r="X672" s="239">
        <f t="shared" si="132"/>
        <v>-7.6452743331106021E-2</v>
      </c>
      <c r="Y672" s="239">
        <f t="shared" si="133"/>
        <v>-7.6452743331106021E-2</v>
      </c>
    </row>
    <row r="673" spans="1:25">
      <c r="A673" s="147">
        <v>36368</v>
      </c>
      <c r="B673" s="243">
        <v>1.1760376106666026E-2</v>
      </c>
      <c r="C673" s="243">
        <v>9.3204604086891685E-3</v>
      </c>
      <c r="D673" s="243">
        <v>3.2708140951296372E-3</v>
      </c>
      <c r="E673" s="243">
        <v>8.2699361269389371E-3</v>
      </c>
      <c r="F673" s="243">
        <v>4.2802919595887889E-3</v>
      </c>
      <c r="H673" s="239">
        <f t="shared" si="126"/>
        <v>187.03515515820592</v>
      </c>
      <c r="I673" s="239"/>
      <c r="J673" s="239">
        <f t="shared" si="127"/>
        <v>154.29191158891098</v>
      </c>
      <c r="K673" s="239">
        <f t="shared" si="122"/>
        <v>187.03515515820592</v>
      </c>
      <c r="L673" s="239" t="b">
        <f t="shared" si="123"/>
        <v>0</v>
      </c>
      <c r="M673" s="239">
        <f t="shared" si="128"/>
        <v>9.320460408689139E-3</v>
      </c>
      <c r="O673" s="239">
        <f t="shared" si="129"/>
        <v>139.79942540753481</v>
      </c>
      <c r="P673" s="239">
        <f t="shared" si="124"/>
        <v>187.03515515820592</v>
      </c>
      <c r="Q673" s="239">
        <f t="shared" si="125"/>
        <v>0</v>
      </c>
      <c r="R673" s="239">
        <f t="shared" si="130"/>
        <v>9.320460408689139E-3</v>
      </c>
      <c r="T673" s="239">
        <f>MAX($H$4:H673)</f>
        <v>200.6480967263268</v>
      </c>
      <c r="U673" s="239">
        <f>MAX($K$4:K673)</f>
        <v>200.6480967263268</v>
      </c>
      <c r="V673" s="239">
        <f>MAX($K$4:L673)</f>
        <v>200.6480967263268</v>
      </c>
      <c r="W673" s="239">
        <f t="shared" si="131"/>
        <v>-6.7844857689770138E-2</v>
      </c>
      <c r="X673" s="239">
        <f t="shared" si="132"/>
        <v>-6.7844857689770138E-2</v>
      </c>
      <c r="Y673" s="239">
        <f t="shared" si="133"/>
        <v>-6.7844857689770138E-2</v>
      </c>
    </row>
    <row r="674" spans="1:25">
      <c r="A674" s="147">
        <v>36369</v>
      </c>
      <c r="B674" s="243">
        <v>1.4125327386678155E-3</v>
      </c>
      <c r="C674" s="243">
        <v>-1.0453109899118962E-3</v>
      </c>
      <c r="D674" s="243">
        <v>1.314314758541113E-2</v>
      </c>
      <c r="E674" s="243">
        <v>8.2541363242478738E-3</v>
      </c>
      <c r="F674" s="243">
        <v>-2.3366522907629639E-3</v>
      </c>
      <c r="H674" s="239">
        <f t="shared" si="126"/>
        <v>186.83964525501918</v>
      </c>
      <c r="I674" s="239"/>
      <c r="J674" s="239">
        <f t="shared" si="127"/>
        <v>154.29191158891098</v>
      </c>
      <c r="K674" s="239">
        <f t="shared" si="122"/>
        <v>186.83964525501918</v>
      </c>
      <c r="L674" s="239" t="b">
        <f t="shared" si="123"/>
        <v>0</v>
      </c>
      <c r="M674" s="239">
        <f t="shared" si="128"/>
        <v>-1.0453109899118795E-3</v>
      </c>
      <c r="O674" s="239">
        <f t="shared" si="129"/>
        <v>139.79942540753481</v>
      </c>
      <c r="P674" s="239">
        <f t="shared" si="124"/>
        <v>186.83964525501918</v>
      </c>
      <c r="Q674" s="239">
        <f t="shared" si="125"/>
        <v>0</v>
      </c>
      <c r="R674" s="239">
        <f t="shared" si="130"/>
        <v>-1.0453109899118795E-3</v>
      </c>
      <c r="T674" s="239">
        <f>MAX($H$4:H674)</f>
        <v>200.6480967263268</v>
      </c>
      <c r="U674" s="239">
        <f>MAX($K$4:K674)</f>
        <v>200.6480967263268</v>
      </c>
      <c r="V674" s="239">
        <f>MAX($K$4:L674)</f>
        <v>200.6480967263268</v>
      </c>
      <c r="W674" s="239">
        <f t="shared" si="131"/>
        <v>-6.8819249704329885E-2</v>
      </c>
      <c r="X674" s="239">
        <f t="shared" si="132"/>
        <v>-6.8819249704329885E-2</v>
      </c>
      <c r="Y674" s="239">
        <f t="shared" si="133"/>
        <v>-6.8819249704329885E-2</v>
      </c>
    </row>
    <row r="675" spans="1:25">
      <c r="A675" s="147">
        <v>36370</v>
      </c>
      <c r="B675" s="243">
        <v>-1.771784060787629E-2</v>
      </c>
      <c r="C675" s="243">
        <v>-1.9512878497726538E-2</v>
      </c>
      <c r="D675" s="243">
        <v>1.2196518648149857E-2</v>
      </c>
      <c r="E675" s="243">
        <v>-7.175590801908549E-3</v>
      </c>
      <c r="F675" s="243">
        <v>-5.2066066717979531E-3</v>
      </c>
      <c r="H675" s="239">
        <f t="shared" si="126"/>
        <v>183.19386595859967</v>
      </c>
      <c r="I675" s="239"/>
      <c r="J675" s="239">
        <f t="shared" si="127"/>
        <v>154.29191158891098</v>
      </c>
      <c r="K675" s="239">
        <f t="shared" si="122"/>
        <v>183.19386595859967</v>
      </c>
      <c r="L675" s="239" t="b">
        <f t="shared" si="123"/>
        <v>0</v>
      </c>
      <c r="M675" s="239">
        <f t="shared" si="128"/>
        <v>-1.9512878497726469E-2</v>
      </c>
      <c r="O675" s="239">
        <f t="shared" si="129"/>
        <v>139.79942540753481</v>
      </c>
      <c r="P675" s="239">
        <f t="shared" si="124"/>
        <v>183.19386595859967</v>
      </c>
      <c r="Q675" s="239">
        <f t="shared" si="125"/>
        <v>0</v>
      </c>
      <c r="R675" s="239">
        <f t="shared" si="130"/>
        <v>-1.9512878497726469E-2</v>
      </c>
      <c r="T675" s="239">
        <f>MAX($H$4:H675)</f>
        <v>200.6480967263268</v>
      </c>
      <c r="U675" s="239">
        <f>MAX($K$4:K675)</f>
        <v>200.6480967263268</v>
      </c>
      <c r="V675" s="239">
        <f>MAX($K$4:L675)</f>
        <v>200.6480967263268</v>
      </c>
      <c r="W675" s="239">
        <f t="shared" si="131"/>
        <v>-8.6989266544271068E-2</v>
      </c>
      <c r="X675" s="239">
        <f t="shared" si="132"/>
        <v>-8.6989266544271068E-2</v>
      </c>
      <c r="Y675" s="239">
        <f t="shared" si="133"/>
        <v>-8.6989266544271068E-2</v>
      </c>
    </row>
    <row r="676" spans="1:25">
      <c r="A676" s="147">
        <v>36371</v>
      </c>
      <c r="B676" s="243">
        <v>-8.2123556214898086E-3</v>
      </c>
      <c r="C676" s="243">
        <v>1.5549615654716131E-2</v>
      </c>
      <c r="D676" s="243">
        <v>1.281638258687301E-2</v>
      </c>
      <c r="E676" s="243">
        <v>-6.315609758769658E-3</v>
      </c>
      <c r="F676" s="243">
        <v>8.4765905080184112E-3</v>
      </c>
      <c r="H676" s="239">
        <f t="shared" si="126"/>
        <v>186.0424601645575</v>
      </c>
      <c r="I676" s="239"/>
      <c r="J676" s="239">
        <f t="shared" si="127"/>
        <v>154.29191158891098</v>
      </c>
      <c r="K676" s="239">
        <f t="shared" si="122"/>
        <v>186.0424601645575</v>
      </c>
      <c r="L676" s="239" t="b">
        <f t="shared" si="123"/>
        <v>0</v>
      </c>
      <c r="M676" s="239">
        <f t="shared" si="128"/>
        <v>1.5549615654716204E-2</v>
      </c>
      <c r="O676" s="239">
        <f t="shared" si="129"/>
        <v>139.79942540753481</v>
      </c>
      <c r="P676" s="239">
        <f t="shared" si="124"/>
        <v>186.0424601645575</v>
      </c>
      <c r="Q676" s="239">
        <f t="shared" si="125"/>
        <v>0</v>
      </c>
      <c r="R676" s="239">
        <f t="shared" si="130"/>
        <v>1.5549615654716204E-2</v>
      </c>
      <c r="T676" s="239">
        <f>MAX($H$4:H676)</f>
        <v>200.6480967263268</v>
      </c>
      <c r="U676" s="239">
        <f>MAX($K$4:K676)</f>
        <v>200.6480967263268</v>
      </c>
      <c r="V676" s="239">
        <f>MAX($K$4:L676)</f>
        <v>200.6480967263268</v>
      </c>
      <c r="W676" s="239">
        <f t="shared" si="131"/>
        <v>-7.2792300550403949E-2</v>
      </c>
      <c r="X676" s="239">
        <f t="shared" si="132"/>
        <v>-7.2792300550403949E-2</v>
      </c>
      <c r="Y676" s="239">
        <f t="shared" si="133"/>
        <v>-7.2792300550403949E-2</v>
      </c>
    </row>
    <row r="677" spans="1:25">
      <c r="A677" s="147">
        <v>36374</v>
      </c>
      <c r="B677" s="243">
        <v>-1.240041068813702E-3</v>
      </c>
      <c r="C677" s="243">
        <v>2.7522812437814625E-3</v>
      </c>
      <c r="D677" s="243">
        <v>-4.5426304050484312E-3</v>
      </c>
      <c r="E677" s="243">
        <v>-1.4451201211835518E-2</v>
      </c>
      <c r="F677" s="243">
        <v>-3.1727602393457621E-3</v>
      </c>
      <c r="H677" s="239">
        <f t="shared" si="126"/>
        <v>186.55450133821537</v>
      </c>
      <c r="I677" s="239"/>
      <c r="J677" s="239">
        <f t="shared" si="127"/>
        <v>154.29191158891098</v>
      </c>
      <c r="K677" s="239">
        <f t="shared" si="122"/>
        <v>186.55450133821537</v>
      </c>
      <c r="L677" s="239" t="b">
        <f t="shared" si="123"/>
        <v>0</v>
      </c>
      <c r="M677" s="239">
        <f t="shared" si="128"/>
        <v>2.7522812437814942E-3</v>
      </c>
      <c r="O677" s="239">
        <f t="shared" si="129"/>
        <v>139.79942540753481</v>
      </c>
      <c r="P677" s="239">
        <f t="shared" si="124"/>
        <v>186.55450133821537</v>
      </c>
      <c r="Q677" s="239">
        <f t="shared" si="125"/>
        <v>0</v>
      </c>
      <c r="R677" s="239">
        <f t="shared" si="130"/>
        <v>2.7522812437814942E-3</v>
      </c>
      <c r="T677" s="239">
        <f>MAX($H$4:H677)</f>
        <v>200.6480967263268</v>
      </c>
      <c r="U677" s="239">
        <f>MAX($K$4:K677)</f>
        <v>200.6480967263268</v>
      </c>
      <c r="V677" s="239">
        <f>MAX($K$4:L677)</f>
        <v>200.6480967263268</v>
      </c>
      <c r="W677" s="239">
        <f t="shared" si="131"/>
        <v>-7.0240364190119031E-2</v>
      </c>
      <c r="X677" s="239">
        <f t="shared" si="132"/>
        <v>-7.0240364190119031E-2</v>
      </c>
      <c r="Y677" s="239">
        <f t="shared" si="133"/>
        <v>-7.0240364190119031E-2</v>
      </c>
    </row>
    <row r="678" spans="1:25">
      <c r="A678" s="147">
        <v>36375</v>
      </c>
      <c r="B678" s="243">
        <v>-5.7591172284432446E-3</v>
      </c>
      <c r="C678" s="243">
        <v>-4.7694913173758069E-3</v>
      </c>
      <c r="D678" s="243">
        <v>4.396300968800837E-3</v>
      </c>
      <c r="E678" s="243">
        <v>6.2845085478377971E-3</v>
      </c>
      <c r="F678" s="243">
        <v>1.6904587486292755E-3</v>
      </c>
      <c r="H678" s="239">
        <f t="shared" si="126"/>
        <v>185.66473126386538</v>
      </c>
      <c r="I678" s="239"/>
      <c r="J678" s="239">
        <f t="shared" si="127"/>
        <v>154.29191158891098</v>
      </c>
      <c r="K678" s="239">
        <f t="shared" si="122"/>
        <v>185.66473126386538</v>
      </c>
      <c r="L678" s="239" t="b">
        <f t="shared" si="123"/>
        <v>0</v>
      </c>
      <c r="M678" s="239">
        <f t="shared" si="128"/>
        <v>-4.7694913173758346E-3</v>
      </c>
      <c r="O678" s="239">
        <f t="shared" si="129"/>
        <v>139.79942540753481</v>
      </c>
      <c r="P678" s="239">
        <f t="shared" si="124"/>
        <v>185.66473126386538</v>
      </c>
      <c r="Q678" s="239">
        <f t="shared" si="125"/>
        <v>0</v>
      </c>
      <c r="R678" s="239">
        <f t="shared" si="130"/>
        <v>-4.7694913173758346E-3</v>
      </c>
      <c r="T678" s="239">
        <f>MAX($H$4:H678)</f>
        <v>200.6480967263268</v>
      </c>
      <c r="U678" s="239">
        <f>MAX($K$4:K678)</f>
        <v>200.6480967263268</v>
      </c>
      <c r="V678" s="239">
        <f>MAX($K$4:L678)</f>
        <v>200.6480967263268</v>
      </c>
      <c r="W678" s="239">
        <f t="shared" si="131"/>
        <v>-7.4674844700360773E-2</v>
      </c>
      <c r="X678" s="239">
        <f t="shared" si="132"/>
        <v>-7.4674844700360773E-2</v>
      </c>
      <c r="Y678" s="239">
        <f t="shared" si="133"/>
        <v>-7.4674844700360773E-2</v>
      </c>
    </row>
    <row r="679" spans="1:25">
      <c r="A679" s="147">
        <v>36376</v>
      </c>
      <c r="B679" s="243">
        <v>-1.3412236791439436E-2</v>
      </c>
      <c r="C679" s="243">
        <v>-2.2491486903455371E-3</v>
      </c>
      <c r="D679" s="243">
        <v>-1.5950962744251118E-2</v>
      </c>
      <c r="E679" s="243">
        <v>-7.0464124545184248E-3</v>
      </c>
      <c r="F679" s="243">
        <v>2.4422447345404663E-3</v>
      </c>
      <c r="H679" s="239">
        <f t="shared" si="126"/>
        <v>185.24714367669989</v>
      </c>
      <c r="I679" s="239"/>
      <c r="J679" s="239">
        <f t="shared" si="127"/>
        <v>154.29191158891098</v>
      </c>
      <c r="K679" s="239">
        <f t="shared" si="122"/>
        <v>185.24714367669989</v>
      </c>
      <c r="L679" s="239" t="b">
        <f t="shared" si="123"/>
        <v>0</v>
      </c>
      <c r="M679" s="239">
        <f t="shared" si="128"/>
        <v>-2.2491486903455714E-3</v>
      </c>
      <c r="O679" s="239">
        <f t="shared" si="129"/>
        <v>139.79942540753481</v>
      </c>
      <c r="P679" s="239">
        <f t="shared" si="124"/>
        <v>185.24714367669989</v>
      </c>
      <c r="Q679" s="239">
        <f t="shared" si="125"/>
        <v>0</v>
      </c>
      <c r="R679" s="239">
        <f t="shared" si="130"/>
        <v>-2.2491486903455714E-3</v>
      </c>
      <c r="T679" s="239">
        <f>MAX($H$4:H679)</f>
        <v>200.6480967263268</v>
      </c>
      <c r="U679" s="239">
        <f>MAX($K$4:K679)</f>
        <v>200.6480967263268</v>
      </c>
      <c r="V679" s="239">
        <f>MAX($K$4:L679)</f>
        <v>200.6480967263268</v>
      </c>
      <c r="W679" s="239">
        <f t="shared" si="131"/>
        <v>-7.6756038561546766E-2</v>
      </c>
      <c r="X679" s="239">
        <f t="shared" si="132"/>
        <v>-7.6756038561546766E-2</v>
      </c>
      <c r="Y679" s="239">
        <f t="shared" si="133"/>
        <v>-7.6756038561546766E-2</v>
      </c>
    </row>
    <row r="680" spans="1:25">
      <c r="A680" s="147">
        <v>36377</v>
      </c>
      <c r="B680" s="243">
        <v>6.5797287435209739E-3</v>
      </c>
      <c r="C680" s="243">
        <v>-2.0722232628093806E-2</v>
      </c>
      <c r="D680" s="243">
        <v>-1.425275045339025E-2</v>
      </c>
      <c r="E680" s="243">
        <v>-1.5976390921881412E-2</v>
      </c>
      <c r="F680" s="243">
        <v>-1.3943107339137839E-2</v>
      </c>
      <c r="H680" s="239">
        <f t="shared" si="126"/>
        <v>181.40840927174139</v>
      </c>
      <c r="I680" s="239"/>
      <c r="J680" s="239">
        <f t="shared" si="127"/>
        <v>154.29191158891098</v>
      </c>
      <c r="K680" s="239">
        <f t="shared" si="122"/>
        <v>181.40840927174139</v>
      </c>
      <c r="L680" s="239" t="b">
        <f t="shared" si="123"/>
        <v>0</v>
      </c>
      <c r="M680" s="239">
        <f t="shared" si="128"/>
        <v>-2.0722232628093855E-2</v>
      </c>
      <c r="O680" s="239">
        <f t="shared" si="129"/>
        <v>139.79942540753481</v>
      </c>
      <c r="P680" s="239">
        <f t="shared" si="124"/>
        <v>181.40840927174139</v>
      </c>
      <c r="Q680" s="239">
        <f t="shared" si="125"/>
        <v>0</v>
      </c>
      <c r="R680" s="239">
        <f t="shared" si="130"/>
        <v>-2.0722232628093855E-2</v>
      </c>
      <c r="T680" s="239">
        <f>MAX($H$4:H680)</f>
        <v>200.6480967263268</v>
      </c>
      <c r="U680" s="239">
        <f>MAX($K$4:K680)</f>
        <v>200.6480967263268</v>
      </c>
      <c r="V680" s="239">
        <f>MAX($K$4:L680)</f>
        <v>200.6480967263268</v>
      </c>
      <c r="W680" s="239">
        <f t="shared" si="131"/>
        <v>-9.5887714702957316E-2</v>
      </c>
      <c r="X680" s="239">
        <f t="shared" si="132"/>
        <v>-9.5887714702957316E-2</v>
      </c>
      <c r="Y680" s="239">
        <f t="shared" si="133"/>
        <v>-9.5887714702957316E-2</v>
      </c>
    </row>
    <row r="681" spans="1:25">
      <c r="A681" s="147">
        <v>36378</v>
      </c>
      <c r="B681" s="243">
        <v>-1.0595221000614941E-2</v>
      </c>
      <c r="C681" s="243">
        <v>5.1822087268762473E-3</v>
      </c>
      <c r="D681" s="243">
        <v>-8.8389745535413233E-3</v>
      </c>
      <c r="E681" s="243">
        <v>-4.699349077720516E-3</v>
      </c>
      <c r="F681" s="243">
        <v>5.0537725431079039E-3</v>
      </c>
      <c r="H681" s="239">
        <f t="shared" si="126"/>
        <v>182.34850551339815</v>
      </c>
      <c r="I681" s="239"/>
      <c r="J681" s="239">
        <f t="shared" si="127"/>
        <v>154.29191158891098</v>
      </c>
      <c r="K681" s="239">
        <f t="shared" si="122"/>
        <v>182.34850551339815</v>
      </c>
      <c r="L681" s="239" t="b">
        <f t="shared" si="123"/>
        <v>0</v>
      </c>
      <c r="M681" s="239">
        <f t="shared" si="128"/>
        <v>5.1822087268762734E-3</v>
      </c>
      <c r="O681" s="239">
        <f t="shared" si="129"/>
        <v>139.79942540753481</v>
      </c>
      <c r="P681" s="239">
        <f t="shared" si="124"/>
        <v>182.34850551339815</v>
      </c>
      <c r="Q681" s="239">
        <f t="shared" si="125"/>
        <v>0</v>
      </c>
      <c r="R681" s="239">
        <f t="shared" si="130"/>
        <v>5.1822087268762734E-3</v>
      </c>
      <c r="T681" s="239">
        <f>MAX($H$4:H681)</f>
        <v>200.6480967263268</v>
      </c>
      <c r="U681" s="239">
        <f>MAX($K$4:K681)</f>
        <v>200.6480967263268</v>
      </c>
      <c r="V681" s="239">
        <f>MAX($K$4:L681)</f>
        <v>200.6480967263268</v>
      </c>
      <c r="W681" s="239">
        <f t="shared" si="131"/>
        <v>-9.1202416128014926E-2</v>
      </c>
      <c r="X681" s="239">
        <f t="shared" si="132"/>
        <v>-9.1202416128014926E-2</v>
      </c>
      <c r="Y681" s="239">
        <f t="shared" si="133"/>
        <v>-9.1202416128014926E-2</v>
      </c>
    </row>
    <row r="682" spans="1:25">
      <c r="A682" s="147">
        <v>36381</v>
      </c>
      <c r="B682" s="243">
        <v>-3.0624092452806728E-3</v>
      </c>
      <c r="C682" s="243">
        <v>5.1075169692471611E-3</v>
      </c>
      <c r="D682" s="243">
        <v>-5.1072394932560883E-3</v>
      </c>
      <c r="E682" s="243">
        <v>7.7268976994562255E-3</v>
      </c>
      <c r="F682" s="243">
        <v>-9.1482844282186893E-4</v>
      </c>
      <c r="H682" s="239">
        <f t="shared" si="126"/>
        <v>183.27985359962469</v>
      </c>
      <c r="I682" s="239"/>
      <c r="J682" s="239">
        <f t="shared" si="127"/>
        <v>154.29191158891098</v>
      </c>
      <c r="K682" s="239">
        <f t="shared" si="122"/>
        <v>183.27985359962469</v>
      </c>
      <c r="L682" s="239" t="b">
        <f t="shared" si="123"/>
        <v>0</v>
      </c>
      <c r="M682" s="239">
        <f t="shared" si="128"/>
        <v>5.1075169692471308E-3</v>
      </c>
      <c r="O682" s="239">
        <f t="shared" si="129"/>
        <v>139.79942540753481</v>
      </c>
      <c r="P682" s="239">
        <f t="shared" si="124"/>
        <v>183.27985359962469</v>
      </c>
      <c r="Q682" s="239">
        <f t="shared" si="125"/>
        <v>0</v>
      </c>
      <c r="R682" s="239">
        <f t="shared" si="130"/>
        <v>5.1075169692471308E-3</v>
      </c>
      <c r="T682" s="239">
        <f>MAX($H$4:H682)</f>
        <v>200.6480967263268</v>
      </c>
      <c r="U682" s="239">
        <f>MAX($K$4:K682)</f>
        <v>200.6480967263268</v>
      </c>
      <c r="V682" s="239">
        <f>MAX($K$4:L682)</f>
        <v>200.6480967263268</v>
      </c>
      <c r="W682" s="239">
        <f t="shared" si="131"/>
        <v>-8.6560717046777966E-2</v>
      </c>
      <c r="X682" s="239">
        <f t="shared" si="132"/>
        <v>-8.6560717046777966E-2</v>
      </c>
      <c r="Y682" s="239">
        <f t="shared" si="133"/>
        <v>-8.6560717046777966E-2</v>
      </c>
    </row>
    <row r="683" spans="1:25">
      <c r="A683" s="147">
        <v>36382</v>
      </c>
      <c r="B683" s="243">
        <v>-1.2694283171366449E-2</v>
      </c>
      <c r="C683" s="243">
        <v>-1.6420827902994928E-2</v>
      </c>
      <c r="D683" s="243">
        <v>-2.8417789866069798E-3</v>
      </c>
      <c r="E683" s="243">
        <v>-7.051807598938975E-4</v>
      </c>
      <c r="F683" s="243">
        <v>-7.8788825085576164E-3</v>
      </c>
      <c r="H683" s="239">
        <f t="shared" si="126"/>
        <v>180.27024666557915</v>
      </c>
      <c r="I683" s="239"/>
      <c r="J683" s="239">
        <f t="shared" si="127"/>
        <v>154.29191158891098</v>
      </c>
      <c r="K683" s="239">
        <f t="shared" si="122"/>
        <v>180.27024666557915</v>
      </c>
      <c r="L683" s="239" t="b">
        <f t="shared" si="123"/>
        <v>0</v>
      </c>
      <c r="M683" s="239">
        <f t="shared" si="128"/>
        <v>-1.6420827902994893E-2</v>
      </c>
      <c r="O683" s="239">
        <f t="shared" si="129"/>
        <v>139.79942540753481</v>
      </c>
      <c r="P683" s="239">
        <f t="shared" si="124"/>
        <v>180.27024666557915</v>
      </c>
      <c r="Q683" s="239">
        <f t="shared" si="125"/>
        <v>0</v>
      </c>
      <c r="R683" s="239">
        <f t="shared" si="130"/>
        <v>-1.6420827902994893E-2</v>
      </c>
      <c r="T683" s="239">
        <f>MAX($H$4:H683)</f>
        <v>200.6480967263268</v>
      </c>
      <c r="U683" s="239">
        <f>MAX($K$4:K683)</f>
        <v>200.6480967263268</v>
      </c>
      <c r="V683" s="239">
        <f>MAX($K$4:L683)</f>
        <v>200.6480967263268</v>
      </c>
      <c r="W683" s="239">
        <f t="shared" si="131"/>
        <v>-0.10156014631198788</v>
      </c>
      <c r="X683" s="239">
        <f t="shared" si="132"/>
        <v>-0.10156014631198788</v>
      </c>
      <c r="Y683" s="239">
        <f t="shared" si="133"/>
        <v>-0.10156014631198788</v>
      </c>
    </row>
    <row r="684" spans="1:25">
      <c r="A684" s="147">
        <v>36383</v>
      </c>
      <c r="B684" s="243">
        <v>1.6181414728859256E-2</v>
      </c>
      <c r="C684" s="243">
        <v>1.1065104555442407E-2</v>
      </c>
      <c r="D684" s="243">
        <v>-1.4455469578772417E-3</v>
      </c>
      <c r="E684" s="243">
        <v>4.8297485474448898E-3</v>
      </c>
      <c r="F684" s="243">
        <v>9.1677286505289501E-3</v>
      </c>
      <c r="H684" s="239">
        <f t="shared" si="126"/>
        <v>182.26495579316918</v>
      </c>
      <c r="I684" s="239"/>
      <c r="J684" s="239">
        <f t="shared" si="127"/>
        <v>154.29191158891098</v>
      </c>
      <c r="K684" s="239">
        <f t="shared" si="122"/>
        <v>182.26495579316918</v>
      </c>
      <c r="L684" s="239" t="b">
        <f t="shared" si="123"/>
        <v>0</v>
      </c>
      <c r="M684" s="239">
        <f t="shared" si="128"/>
        <v>1.1065104555442415E-2</v>
      </c>
      <c r="O684" s="239">
        <f t="shared" si="129"/>
        <v>139.79942540753481</v>
      </c>
      <c r="P684" s="239">
        <f t="shared" si="124"/>
        <v>182.26495579316918</v>
      </c>
      <c r="Q684" s="239">
        <f t="shared" si="125"/>
        <v>0</v>
      </c>
      <c r="R684" s="239">
        <f t="shared" si="130"/>
        <v>1.1065104555442415E-2</v>
      </c>
      <c r="T684" s="239">
        <f>MAX($H$4:H684)</f>
        <v>200.6480967263268</v>
      </c>
      <c r="U684" s="239">
        <f>MAX($K$4:K684)</f>
        <v>200.6480967263268</v>
      </c>
      <c r="V684" s="239">
        <f>MAX($K$4:L684)</f>
        <v>200.6480967263268</v>
      </c>
      <c r="W684" s="239">
        <f t="shared" si="131"/>
        <v>-9.1618815394153647E-2</v>
      </c>
      <c r="X684" s="239">
        <f t="shared" si="132"/>
        <v>-9.1618815394153647E-2</v>
      </c>
      <c r="Y684" s="239">
        <f t="shared" si="133"/>
        <v>-9.1618815394153647E-2</v>
      </c>
    </row>
    <row r="685" spans="1:25">
      <c r="A685" s="147">
        <v>36384</v>
      </c>
      <c r="B685" s="243">
        <v>-2.274392351802601E-3</v>
      </c>
      <c r="C685" s="243">
        <v>1.9945909823004371E-2</v>
      </c>
      <c r="D685" s="243">
        <v>1.3347649893482583E-2</v>
      </c>
      <c r="E685" s="243">
        <v>9.0979567371396453E-3</v>
      </c>
      <c r="F685" s="243">
        <v>1.0891857839143704E-2</v>
      </c>
      <c r="H685" s="239">
        <f t="shared" si="126"/>
        <v>185.90039616531362</v>
      </c>
      <c r="I685" s="239"/>
      <c r="J685" s="239">
        <f t="shared" si="127"/>
        <v>154.29191158891098</v>
      </c>
      <c r="K685" s="239">
        <f t="shared" si="122"/>
        <v>185.90039616531362</v>
      </c>
      <c r="L685" s="239" t="b">
        <f t="shared" si="123"/>
        <v>0</v>
      </c>
      <c r="M685" s="239">
        <f t="shared" si="128"/>
        <v>1.9945909823004447E-2</v>
      </c>
      <c r="O685" s="239">
        <f t="shared" si="129"/>
        <v>139.79942540753481</v>
      </c>
      <c r="P685" s="239">
        <f t="shared" si="124"/>
        <v>185.90039616531362</v>
      </c>
      <c r="Q685" s="239">
        <f t="shared" si="125"/>
        <v>0</v>
      </c>
      <c r="R685" s="239">
        <f t="shared" si="130"/>
        <v>1.9945909823004447E-2</v>
      </c>
      <c r="T685" s="239">
        <f>MAX($H$4:H685)</f>
        <v>200.6480967263268</v>
      </c>
      <c r="U685" s="239">
        <f>MAX($K$4:K685)</f>
        <v>200.6480967263268</v>
      </c>
      <c r="V685" s="239">
        <f>MAX($K$4:L685)</f>
        <v>200.6480967263268</v>
      </c>
      <c r="W685" s="239">
        <f t="shared" si="131"/>
        <v>-7.3500326201091482E-2</v>
      </c>
      <c r="X685" s="239">
        <f t="shared" si="132"/>
        <v>-7.3500326201091482E-2</v>
      </c>
      <c r="Y685" s="239">
        <f t="shared" si="133"/>
        <v>-7.3500326201091482E-2</v>
      </c>
    </row>
    <row r="686" spans="1:25">
      <c r="A686" s="147">
        <v>36385</v>
      </c>
      <c r="B686" s="243">
        <v>2.2676266995362626E-2</v>
      </c>
      <c r="C686" s="243">
        <v>1.5779401878194044E-2</v>
      </c>
      <c r="D686" s="243">
        <v>5.4422853648714575E-3</v>
      </c>
      <c r="E686" s="243">
        <v>9.5673397024660378E-3</v>
      </c>
      <c r="F686" s="243">
        <v>8.3102376548924717E-3</v>
      </c>
      <c r="H686" s="239">
        <f t="shared" si="126"/>
        <v>188.83379322572159</v>
      </c>
      <c r="I686" s="239"/>
      <c r="J686" s="239">
        <f t="shared" si="127"/>
        <v>154.29191158891098</v>
      </c>
      <c r="K686" s="239">
        <f t="shared" si="122"/>
        <v>188.83379322572159</v>
      </c>
      <c r="L686" s="239" t="b">
        <f t="shared" si="123"/>
        <v>0</v>
      </c>
      <c r="M686" s="239">
        <f t="shared" si="128"/>
        <v>1.5779401878194061E-2</v>
      </c>
      <c r="O686" s="239">
        <f t="shared" si="129"/>
        <v>139.79942540753481</v>
      </c>
      <c r="P686" s="239">
        <f t="shared" si="124"/>
        <v>188.83379322572159</v>
      </c>
      <c r="Q686" s="239">
        <f t="shared" si="125"/>
        <v>0</v>
      </c>
      <c r="R686" s="239">
        <f t="shared" si="130"/>
        <v>1.5779401878194061E-2</v>
      </c>
      <c r="T686" s="239">
        <f>MAX($H$4:H686)</f>
        <v>200.6480967263268</v>
      </c>
      <c r="U686" s="239">
        <f>MAX($K$4:K686)</f>
        <v>200.6480967263268</v>
      </c>
      <c r="V686" s="239">
        <f>MAX($K$4:L686)</f>
        <v>200.6480967263268</v>
      </c>
      <c r="W686" s="239">
        <f t="shared" si="131"/>
        <v>-5.8880715508202799E-2</v>
      </c>
      <c r="X686" s="239">
        <f t="shared" si="132"/>
        <v>-5.8880715508202799E-2</v>
      </c>
      <c r="Y686" s="239">
        <f t="shared" si="133"/>
        <v>-5.8880715508202799E-2</v>
      </c>
    </row>
    <row r="687" spans="1:25">
      <c r="A687" s="147">
        <v>36388</v>
      </c>
      <c r="B687" s="243">
        <v>2.7758159333450827E-3</v>
      </c>
      <c r="C687" s="243">
        <v>3.4942035700655794E-3</v>
      </c>
      <c r="D687" s="243">
        <v>2.5968971678253627E-2</v>
      </c>
      <c r="E687" s="243">
        <v>1.0476649501534707E-2</v>
      </c>
      <c r="F687" s="243">
        <v>2.6743173654528718E-3</v>
      </c>
      <c r="H687" s="239">
        <f t="shared" si="126"/>
        <v>189.49361694015994</v>
      </c>
      <c r="I687" s="239"/>
      <c r="J687" s="239">
        <f t="shared" si="127"/>
        <v>154.29191158891098</v>
      </c>
      <c r="K687" s="239">
        <f t="shared" si="122"/>
        <v>189.49361694015994</v>
      </c>
      <c r="L687" s="239" t="b">
        <f t="shared" si="123"/>
        <v>0</v>
      </c>
      <c r="M687" s="239">
        <f t="shared" si="128"/>
        <v>3.4942035700656019E-3</v>
      </c>
      <c r="O687" s="239">
        <f t="shared" si="129"/>
        <v>139.79942540753481</v>
      </c>
      <c r="P687" s="239">
        <f t="shared" si="124"/>
        <v>189.49361694015994</v>
      </c>
      <c r="Q687" s="239">
        <f t="shared" si="125"/>
        <v>0</v>
      </c>
      <c r="R687" s="239">
        <f t="shared" si="130"/>
        <v>3.4942035700656019E-3</v>
      </c>
      <c r="T687" s="239">
        <f>MAX($H$4:H687)</f>
        <v>200.6480967263268</v>
      </c>
      <c r="U687" s="239">
        <f>MAX($K$4:K687)</f>
        <v>200.6480967263268</v>
      </c>
      <c r="V687" s="239">
        <f>MAX($K$4:L687)</f>
        <v>200.6480967263268</v>
      </c>
      <c r="W687" s="239">
        <f t="shared" si="131"/>
        <v>-5.5592253144473976E-2</v>
      </c>
      <c r="X687" s="239">
        <f t="shared" si="132"/>
        <v>-5.5592253144473976E-2</v>
      </c>
      <c r="Y687" s="239">
        <f t="shared" si="133"/>
        <v>-5.5592253144473976E-2</v>
      </c>
    </row>
    <row r="688" spans="1:25">
      <c r="A688" s="147">
        <v>36389</v>
      </c>
      <c r="B688" s="243">
        <v>1.0280638905704631E-2</v>
      </c>
      <c r="C688" s="243">
        <v>4.829728055688598E-4</v>
      </c>
      <c r="D688" s="243">
        <v>8.278515305813583E-3</v>
      </c>
      <c r="E688" s="243">
        <v>-1.4388880123070713E-3</v>
      </c>
      <c r="F688" s="243">
        <v>1.5967747200629212E-4</v>
      </c>
      <c r="H688" s="239">
        <f t="shared" si="126"/>
        <v>189.58513720397093</v>
      </c>
      <c r="I688" s="239"/>
      <c r="J688" s="239">
        <f t="shared" si="127"/>
        <v>154.29191158891098</v>
      </c>
      <c r="K688" s="239">
        <f t="shared" si="122"/>
        <v>189.58513720397093</v>
      </c>
      <c r="L688" s="239" t="b">
        <f t="shared" si="123"/>
        <v>0</v>
      </c>
      <c r="M688" s="239">
        <f t="shared" si="128"/>
        <v>4.8297280556892263E-4</v>
      </c>
      <c r="O688" s="239">
        <f t="shared" si="129"/>
        <v>139.79942540753481</v>
      </c>
      <c r="P688" s="239">
        <f t="shared" si="124"/>
        <v>189.58513720397093</v>
      </c>
      <c r="Q688" s="239">
        <f t="shared" si="125"/>
        <v>0</v>
      </c>
      <c r="R688" s="239">
        <f t="shared" si="130"/>
        <v>4.8297280556892263E-4</v>
      </c>
      <c r="T688" s="239">
        <f>MAX($H$4:H688)</f>
        <v>200.6480967263268</v>
      </c>
      <c r="U688" s="239">
        <f>MAX($K$4:K688)</f>
        <v>200.6480967263268</v>
      </c>
      <c r="V688" s="239">
        <f>MAX($K$4:L688)</f>
        <v>200.6480967263268</v>
      </c>
      <c r="W688" s="239">
        <f t="shared" si="131"/>
        <v>-5.5136129885374141E-2</v>
      </c>
      <c r="X688" s="239">
        <f t="shared" si="132"/>
        <v>-5.5136129885374141E-2</v>
      </c>
      <c r="Y688" s="239">
        <f t="shared" si="133"/>
        <v>-5.5136129885374141E-2</v>
      </c>
    </row>
    <row r="689" spans="1:25">
      <c r="A689" s="147">
        <v>36390</v>
      </c>
      <c r="B689" s="243">
        <v>-7.9826737386791136E-3</v>
      </c>
      <c r="C689" s="243">
        <v>3.4867552583339734E-3</v>
      </c>
      <c r="D689" s="243">
        <v>1.6457230058512629E-2</v>
      </c>
      <c r="E689" s="243">
        <v>-3.4598229565112604E-3</v>
      </c>
      <c r="F689" s="243">
        <v>3.1126026354015845E-3</v>
      </c>
      <c r="H689" s="239">
        <f t="shared" si="126"/>
        <v>190.24617417801883</v>
      </c>
      <c r="I689" s="239"/>
      <c r="J689" s="239">
        <f t="shared" si="127"/>
        <v>154.29191158891098</v>
      </c>
      <c r="K689" s="239">
        <f t="shared" si="122"/>
        <v>190.24617417801883</v>
      </c>
      <c r="L689" s="239" t="b">
        <f t="shared" si="123"/>
        <v>0</v>
      </c>
      <c r="M689" s="239">
        <f t="shared" si="128"/>
        <v>3.4867552583339179E-3</v>
      </c>
      <c r="O689" s="239">
        <f t="shared" si="129"/>
        <v>139.79942540753481</v>
      </c>
      <c r="P689" s="239">
        <f t="shared" si="124"/>
        <v>190.24617417801883</v>
      </c>
      <c r="Q689" s="239">
        <f t="shared" si="125"/>
        <v>0</v>
      </c>
      <c r="R689" s="239">
        <f t="shared" si="130"/>
        <v>3.4867552583339179E-3</v>
      </c>
      <c r="T689" s="239">
        <f>MAX($H$4:H689)</f>
        <v>200.6480967263268</v>
      </c>
      <c r="U689" s="239">
        <f>MAX($K$4:K689)</f>
        <v>200.6480967263268</v>
      </c>
      <c r="V689" s="239">
        <f>MAX($K$4:L689)</f>
        <v>200.6480967263268</v>
      </c>
      <c r="W689" s="239">
        <f t="shared" si="131"/>
        <v>-5.1841620817842229E-2</v>
      </c>
      <c r="X689" s="239">
        <f t="shared" si="132"/>
        <v>-5.1841620817842229E-2</v>
      </c>
      <c r="Y689" s="239">
        <f t="shared" si="133"/>
        <v>-5.1841620817842229E-2</v>
      </c>
    </row>
    <row r="690" spans="1:25">
      <c r="A690" s="147">
        <v>36391</v>
      </c>
      <c r="B690" s="243">
        <v>-7.6805426618203887E-3</v>
      </c>
      <c r="C690" s="243">
        <v>-1.2901658268023364E-2</v>
      </c>
      <c r="D690" s="243">
        <v>-7.0581663920220583E-3</v>
      </c>
      <c r="E690" s="243">
        <v>-1.3306058103745744E-2</v>
      </c>
      <c r="F690" s="243">
        <v>-7.6365569940290978E-3</v>
      </c>
      <c r="H690" s="239">
        <f t="shared" si="126"/>
        <v>187.79168305197518</v>
      </c>
      <c r="I690" s="239"/>
      <c r="J690" s="239">
        <f t="shared" si="127"/>
        <v>154.29191158891098</v>
      </c>
      <c r="K690" s="239">
        <f t="shared" si="122"/>
        <v>187.79168305197518</v>
      </c>
      <c r="L690" s="239" t="b">
        <f t="shared" si="123"/>
        <v>0</v>
      </c>
      <c r="M690" s="239">
        <f t="shared" si="128"/>
        <v>-1.2901658268023362E-2</v>
      </c>
      <c r="O690" s="239">
        <f t="shared" si="129"/>
        <v>139.79942540753481</v>
      </c>
      <c r="P690" s="239">
        <f t="shared" si="124"/>
        <v>187.79168305197518</v>
      </c>
      <c r="Q690" s="239">
        <f t="shared" si="125"/>
        <v>0</v>
      </c>
      <c r="R690" s="239">
        <f t="shared" si="130"/>
        <v>-1.2901658268023362E-2</v>
      </c>
      <c r="T690" s="239">
        <f>MAX($H$4:H690)</f>
        <v>200.6480967263268</v>
      </c>
      <c r="U690" s="239">
        <f>MAX($K$4:K690)</f>
        <v>200.6480967263268</v>
      </c>
      <c r="V690" s="239">
        <f>MAX($K$4:L690)</f>
        <v>200.6480967263268</v>
      </c>
      <c r="W690" s="239">
        <f t="shared" si="131"/>
        <v>-6.4074436210013352E-2</v>
      </c>
      <c r="X690" s="239">
        <f t="shared" si="132"/>
        <v>-6.4074436210013352E-2</v>
      </c>
      <c r="Y690" s="239">
        <f t="shared" si="133"/>
        <v>-6.4074436210013352E-2</v>
      </c>
    </row>
    <row r="691" spans="1:25">
      <c r="A691" s="147">
        <v>36392</v>
      </c>
      <c r="B691" s="243">
        <v>9.4131926187481785E-3</v>
      </c>
      <c r="C691" s="243">
        <v>7.2187012288211783E-3</v>
      </c>
      <c r="D691" s="243">
        <v>1.4353750765120132E-2</v>
      </c>
      <c r="E691" s="243">
        <v>4.803519292984948E-3</v>
      </c>
      <c r="F691" s="243">
        <v>2.2258248604460906E-3</v>
      </c>
      <c r="H691" s="239">
        <f t="shared" si="126"/>
        <v>189.14729510518487</v>
      </c>
      <c r="I691" s="239"/>
      <c r="J691" s="239">
        <f t="shared" si="127"/>
        <v>154.29191158891098</v>
      </c>
      <c r="K691" s="239">
        <f t="shared" si="122"/>
        <v>189.14729510518487</v>
      </c>
      <c r="L691" s="239" t="b">
        <f t="shared" si="123"/>
        <v>0</v>
      </c>
      <c r="M691" s="239">
        <f t="shared" si="128"/>
        <v>7.2187012288211366E-3</v>
      </c>
      <c r="O691" s="239">
        <f t="shared" si="129"/>
        <v>139.79942540753481</v>
      </c>
      <c r="P691" s="239">
        <f t="shared" si="124"/>
        <v>189.14729510518487</v>
      </c>
      <c r="Q691" s="239">
        <f t="shared" si="125"/>
        <v>0</v>
      </c>
      <c r="R691" s="239">
        <f t="shared" si="130"/>
        <v>7.2187012288211366E-3</v>
      </c>
      <c r="T691" s="239">
        <f>MAX($H$4:H691)</f>
        <v>200.6480967263268</v>
      </c>
      <c r="U691" s="239">
        <f>MAX($K$4:K691)</f>
        <v>200.6480967263268</v>
      </c>
      <c r="V691" s="239">
        <f>MAX($K$4:L691)</f>
        <v>200.6480967263268</v>
      </c>
      <c r="W691" s="239">
        <f t="shared" si="131"/>
        <v>-5.7318269192597457E-2</v>
      </c>
      <c r="X691" s="239">
        <f t="shared" si="132"/>
        <v>-5.7318269192597457E-2</v>
      </c>
      <c r="Y691" s="239">
        <f t="shared" si="133"/>
        <v>-5.7318269192597457E-2</v>
      </c>
    </row>
    <row r="692" spans="1:25">
      <c r="A692" s="147">
        <v>36395</v>
      </c>
      <c r="B692" s="243">
        <v>1.822921229536445E-2</v>
      </c>
      <c r="C692" s="243">
        <v>2.4225271013477601E-2</v>
      </c>
      <c r="D692" s="243">
        <v>2.5496479846990772E-2</v>
      </c>
      <c r="E692" s="243">
        <v>3.562775255373074E-2</v>
      </c>
      <c r="F692" s="243">
        <v>1.5400378820928928E-2</v>
      </c>
      <c r="H692" s="239">
        <f t="shared" si="126"/>
        <v>193.7294395905742</v>
      </c>
      <c r="I692" s="239"/>
      <c r="J692" s="239">
        <f t="shared" si="127"/>
        <v>154.29191158891098</v>
      </c>
      <c r="K692" s="239">
        <f t="shared" si="122"/>
        <v>193.7294395905742</v>
      </c>
      <c r="L692" s="239" t="b">
        <f t="shared" si="123"/>
        <v>0</v>
      </c>
      <c r="M692" s="239">
        <f t="shared" si="128"/>
        <v>2.4225271013477635E-2</v>
      </c>
      <c r="O692" s="239">
        <f t="shared" si="129"/>
        <v>139.79942540753481</v>
      </c>
      <c r="P692" s="239">
        <f t="shared" si="124"/>
        <v>193.7294395905742</v>
      </c>
      <c r="Q692" s="239">
        <f t="shared" si="125"/>
        <v>0</v>
      </c>
      <c r="R692" s="239">
        <f t="shared" si="130"/>
        <v>2.4225271013477635E-2</v>
      </c>
      <c r="T692" s="239">
        <f>MAX($H$4:H692)</f>
        <v>200.6480967263268</v>
      </c>
      <c r="U692" s="239">
        <f>MAX($K$4:K692)</f>
        <v>200.6480967263268</v>
      </c>
      <c r="V692" s="239">
        <f>MAX($K$4:L692)</f>
        <v>200.6480967263268</v>
      </c>
      <c r="W692" s="239">
        <f t="shared" si="131"/>
        <v>-3.448154878433396E-2</v>
      </c>
      <c r="X692" s="239">
        <f t="shared" si="132"/>
        <v>-3.448154878433396E-2</v>
      </c>
      <c r="Y692" s="239">
        <f t="shared" si="133"/>
        <v>-3.448154878433396E-2</v>
      </c>
    </row>
    <row r="693" spans="1:25">
      <c r="A693" s="147">
        <v>36396</v>
      </c>
      <c r="B693" s="243">
        <v>1.2823348604003026E-3</v>
      </c>
      <c r="C693" s="243">
        <v>-6.8799252967477464E-3</v>
      </c>
      <c r="D693" s="243">
        <v>-9.4770713853868926E-3</v>
      </c>
      <c r="E693" s="243">
        <v>-2.2835123720518213E-3</v>
      </c>
      <c r="F693" s="243">
        <v>-9.5722012027057435E-3</v>
      </c>
      <c r="H693" s="239">
        <f t="shared" si="126"/>
        <v>192.39659551841024</v>
      </c>
      <c r="I693" s="239"/>
      <c r="J693" s="239">
        <f t="shared" si="127"/>
        <v>154.29191158891098</v>
      </c>
      <c r="K693" s="239">
        <f t="shared" si="122"/>
        <v>192.39659551841024</v>
      </c>
      <c r="L693" s="239" t="b">
        <f t="shared" si="123"/>
        <v>0</v>
      </c>
      <c r="M693" s="239">
        <f t="shared" si="128"/>
        <v>-6.879925296747795E-3</v>
      </c>
      <c r="O693" s="239">
        <f t="shared" si="129"/>
        <v>139.79942540753481</v>
      </c>
      <c r="P693" s="239">
        <f t="shared" si="124"/>
        <v>192.39659551841024</v>
      </c>
      <c r="Q693" s="239">
        <f t="shared" si="125"/>
        <v>0</v>
      </c>
      <c r="R693" s="239">
        <f t="shared" si="130"/>
        <v>-6.879925296747795E-3</v>
      </c>
      <c r="T693" s="239">
        <f>MAX($H$4:H693)</f>
        <v>200.6480967263268</v>
      </c>
      <c r="U693" s="239">
        <f>MAX($K$4:K693)</f>
        <v>200.6480967263268</v>
      </c>
      <c r="V693" s="239">
        <f>MAX($K$4:L693)</f>
        <v>200.6480967263268</v>
      </c>
      <c r="W693" s="239">
        <f t="shared" si="131"/>
        <v>-4.1124243601329373E-2</v>
      </c>
      <c r="X693" s="239">
        <f t="shared" si="132"/>
        <v>-4.1124243601329373E-2</v>
      </c>
      <c r="Y693" s="239">
        <f t="shared" si="133"/>
        <v>-4.1124243601329373E-2</v>
      </c>
    </row>
    <row r="694" spans="1:25">
      <c r="A694" s="147">
        <v>36397</v>
      </c>
      <c r="B694" s="243">
        <v>1.2585301931242743E-2</v>
      </c>
      <c r="C694" s="243">
        <v>1.4737565997001711E-2</v>
      </c>
      <c r="D694" s="243">
        <v>-5.586068758676177E-4</v>
      </c>
      <c r="E694" s="243">
        <v>2.866242706155786E-2</v>
      </c>
      <c r="F694" s="243">
        <v>1.0472706030837386E-2</v>
      </c>
      <c r="H694" s="239">
        <f t="shared" si="126"/>
        <v>195.23205304246125</v>
      </c>
      <c r="I694" s="239"/>
      <c r="J694" s="239">
        <f t="shared" si="127"/>
        <v>154.29191158891098</v>
      </c>
      <c r="K694" s="239">
        <f t="shared" si="122"/>
        <v>195.23205304246125</v>
      </c>
      <c r="L694" s="239" t="b">
        <f t="shared" si="123"/>
        <v>0</v>
      </c>
      <c r="M694" s="239">
        <f t="shared" si="128"/>
        <v>1.473756599700168E-2</v>
      </c>
      <c r="O694" s="239">
        <f t="shared" si="129"/>
        <v>139.79942540753481</v>
      </c>
      <c r="P694" s="239">
        <f t="shared" si="124"/>
        <v>195.23205304246125</v>
      </c>
      <c r="Q694" s="239">
        <f t="shared" si="125"/>
        <v>0</v>
      </c>
      <c r="R694" s="239">
        <f t="shared" si="130"/>
        <v>1.473756599700168E-2</v>
      </c>
      <c r="T694" s="239">
        <f>MAX($H$4:H694)</f>
        <v>200.6480967263268</v>
      </c>
      <c r="U694" s="239">
        <f>MAX($K$4:K694)</f>
        <v>200.6480967263268</v>
      </c>
      <c r="V694" s="239">
        <f>MAX($K$4:L694)</f>
        <v>200.6480967263268</v>
      </c>
      <c r="W694" s="239">
        <f t="shared" si="131"/>
        <v>-2.6992748858479056E-2</v>
      </c>
      <c r="X694" s="239">
        <f t="shared" si="132"/>
        <v>-2.6992748858479056E-2</v>
      </c>
      <c r="Y694" s="239">
        <f t="shared" si="133"/>
        <v>-2.6992748858479056E-2</v>
      </c>
    </row>
    <row r="695" spans="1:25">
      <c r="A695" s="147">
        <v>36398</v>
      </c>
      <c r="B695" s="243">
        <v>-1.2672147476231133E-2</v>
      </c>
      <c r="C695" s="243">
        <v>-2.2816484645897805E-3</v>
      </c>
      <c r="D695" s="243">
        <v>-1.5172827765816299E-2</v>
      </c>
      <c r="E695" s="243">
        <v>-7.1046933748301067E-3</v>
      </c>
      <c r="F695" s="243">
        <v>-1.4448379456497573E-3</v>
      </c>
      <c r="H695" s="239">
        <f t="shared" si="126"/>
        <v>194.78660212839821</v>
      </c>
      <c r="I695" s="239"/>
      <c r="J695" s="239">
        <f t="shared" si="127"/>
        <v>154.29191158891098</v>
      </c>
      <c r="K695" s="239">
        <f t="shared" si="122"/>
        <v>194.78660212839821</v>
      </c>
      <c r="L695" s="239" t="b">
        <f t="shared" si="123"/>
        <v>0</v>
      </c>
      <c r="M695" s="239">
        <f t="shared" si="128"/>
        <v>-2.2816484645897211E-3</v>
      </c>
      <c r="O695" s="239">
        <f t="shared" si="129"/>
        <v>139.79942540753481</v>
      </c>
      <c r="P695" s="239">
        <f t="shared" si="124"/>
        <v>194.78660212839821</v>
      </c>
      <c r="Q695" s="239">
        <f t="shared" si="125"/>
        <v>0</v>
      </c>
      <c r="R695" s="239">
        <f t="shared" si="130"/>
        <v>-2.2816484645897211E-3</v>
      </c>
      <c r="T695" s="239">
        <f>MAX($H$4:H695)</f>
        <v>200.6480967263268</v>
      </c>
      <c r="U695" s="239">
        <f>MAX($K$4:K695)</f>
        <v>200.6480967263268</v>
      </c>
      <c r="V695" s="239">
        <f>MAX($K$4:L695)</f>
        <v>200.6480967263268</v>
      </c>
      <c r="W695" s="239">
        <f t="shared" si="131"/>
        <v>-2.9212809359080771E-2</v>
      </c>
      <c r="X695" s="239">
        <f t="shared" si="132"/>
        <v>-2.9212809359080771E-2</v>
      </c>
      <c r="Y695" s="239">
        <f t="shared" si="133"/>
        <v>-2.9212809359080771E-2</v>
      </c>
    </row>
    <row r="696" spans="1:25">
      <c r="A696" s="147">
        <v>36399</v>
      </c>
      <c r="B696" s="243">
        <v>-1.0057185177120842E-2</v>
      </c>
      <c r="C696" s="243">
        <v>1.1326937274394044E-3</v>
      </c>
      <c r="D696" s="243">
        <v>-6.7590511390479557E-3</v>
      </c>
      <c r="E696" s="243">
        <v>-4.7132715148002768E-3</v>
      </c>
      <c r="F696" s="243">
        <v>2.2848010144851383E-3</v>
      </c>
      <c r="H696" s="239">
        <f t="shared" si="126"/>
        <v>195.00723569081828</v>
      </c>
      <c r="I696" s="239"/>
      <c r="J696" s="239">
        <f t="shared" si="127"/>
        <v>154.29191158891098</v>
      </c>
      <c r="K696" s="239">
        <f t="shared" si="122"/>
        <v>195.00723569081828</v>
      </c>
      <c r="L696" s="239" t="b">
        <f t="shared" si="123"/>
        <v>0</v>
      </c>
      <c r="M696" s="239">
        <f t="shared" si="128"/>
        <v>1.1326937274393548E-3</v>
      </c>
      <c r="O696" s="239">
        <f t="shared" si="129"/>
        <v>139.79942540753481</v>
      </c>
      <c r="P696" s="239">
        <f t="shared" si="124"/>
        <v>195.00723569081828</v>
      </c>
      <c r="Q696" s="239">
        <f t="shared" si="125"/>
        <v>0</v>
      </c>
      <c r="R696" s="239">
        <f t="shared" si="130"/>
        <v>1.1326937274393548E-3</v>
      </c>
      <c r="T696" s="239">
        <f>MAX($H$4:H696)</f>
        <v>200.6480967263268</v>
      </c>
      <c r="U696" s="239">
        <f>MAX($K$4:K696)</f>
        <v>200.6480967263268</v>
      </c>
      <c r="V696" s="239">
        <f>MAX($K$4:L696)</f>
        <v>200.6480967263268</v>
      </c>
      <c r="W696" s="239">
        <f t="shared" si="131"/>
        <v>-2.8113204797563331E-2</v>
      </c>
      <c r="X696" s="239">
        <f t="shared" si="132"/>
        <v>-2.8113204797563331E-2</v>
      </c>
      <c r="Y696" s="239">
        <f t="shared" si="133"/>
        <v>-2.8113204797563331E-2</v>
      </c>
    </row>
    <row r="697" spans="1:25">
      <c r="A697" s="147">
        <v>36402</v>
      </c>
      <c r="B697" s="243">
        <v>-1.8025872488332317E-2</v>
      </c>
      <c r="C697" s="243">
        <v>-1.6897864553292452E-3</v>
      </c>
      <c r="D697" s="243">
        <v>1.734777599502646E-2</v>
      </c>
      <c r="E697" s="243">
        <v>-4.6456212616238224E-3</v>
      </c>
      <c r="F697" s="243">
        <v>6.5611702582546449E-4</v>
      </c>
      <c r="H697" s="239">
        <f t="shared" si="126"/>
        <v>194.67771510525674</v>
      </c>
      <c r="I697" s="239"/>
      <c r="J697" s="239">
        <f t="shared" si="127"/>
        <v>154.29191158891098</v>
      </c>
      <c r="K697" s="239">
        <f t="shared" si="122"/>
        <v>194.67771510525674</v>
      </c>
      <c r="L697" s="239" t="b">
        <f t="shared" si="123"/>
        <v>0</v>
      </c>
      <c r="M697" s="239">
        <f t="shared" si="128"/>
        <v>-1.6897864553292287E-3</v>
      </c>
      <c r="O697" s="239">
        <f t="shared" si="129"/>
        <v>139.79942540753481</v>
      </c>
      <c r="P697" s="239">
        <f t="shared" si="124"/>
        <v>194.67771510525674</v>
      </c>
      <c r="Q697" s="239">
        <f t="shared" si="125"/>
        <v>0</v>
      </c>
      <c r="R697" s="239">
        <f t="shared" si="130"/>
        <v>-1.6897864553292287E-3</v>
      </c>
      <c r="T697" s="239">
        <f>MAX($H$4:H697)</f>
        <v>200.6480967263268</v>
      </c>
      <c r="U697" s="239">
        <f>MAX($K$4:K697)</f>
        <v>200.6480967263268</v>
      </c>
      <c r="V697" s="239">
        <f>MAX($K$4:L697)</f>
        <v>200.6480967263268</v>
      </c>
      <c r="W697" s="239">
        <f t="shared" si="131"/>
        <v>-2.9755485940209738E-2</v>
      </c>
      <c r="X697" s="239">
        <f t="shared" si="132"/>
        <v>-2.9755485940209738E-2</v>
      </c>
      <c r="Y697" s="239">
        <f t="shared" si="133"/>
        <v>-2.9755485940209738E-2</v>
      </c>
    </row>
    <row r="698" spans="1:25">
      <c r="A698" s="147">
        <v>36403</v>
      </c>
      <c r="B698" s="243">
        <v>-2.5987125799570299E-3</v>
      </c>
      <c r="C698" s="243">
        <v>-2.3434957405130352E-2</v>
      </c>
      <c r="D698" s="243">
        <v>-3.6467839529661594E-2</v>
      </c>
      <c r="E698" s="243">
        <v>-1.5596238286136876E-2</v>
      </c>
      <c r="F698" s="243">
        <v>-8.7550664687713331E-3</v>
      </c>
      <c r="H698" s="239">
        <f t="shared" si="126"/>
        <v>190.11545114403694</v>
      </c>
      <c r="I698" s="239"/>
      <c r="J698" s="239">
        <f t="shared" si="127"/>
        <v>154.29191158891098</v>
      </c>
      <c r="K698" s="239">
        <f t="shared" si="122"/>
        <v>190.11545114403694</v>
      </c>
      <c r="L698" s="239" t="b">
        <f t="shared" si="123"/>
        <v>0</v>
      </c>
      <c r="M698" s="239">
        <f t="shared" si="128"/>
        <v>-2.343495740513038E-2</v>
      </c>
      <c r="O698" s="239">
        <f t="shared" si="129"/>
        <v>139.79942540753481</v>
      </c>
      <c r="P698" s="239">
        <f t="shared" si="124"/>
        <v>190.11545114403694</v>
      </c>
      <c r="Q698" s="239">
        <f t="shared" si="125"/>
        <v>0</v>
      </c>
      <c r="R698" s="239">
        <f t="shared" si="130"/>
        <v>-2.343495740513038E-2</v>
      </c>
      <c r="T698" s="239">
        <f>MAX($H$4:H698)</f>
        <v>200.6480967263268</v>
      </c>
      <c r="U698" s="239">
        <f>MAX($K$4:K698)</f>
        <v>200.6480967263268</v>
      </c>
      <c r="V698" s="239">
        <f>MAX($K$4:L698)</f>
        <v>200.6480967263268</v>
      </c>
      <c r="W698" s="239">
        <f t="shared" si="131"/>
        <v>-5.2493124799762349E-2</v>
      </c>
      <c r="X698" s="239">
        <f t="shared" si="132"/>
        <v>-5.2493124799762349E-2</v>
      </c>
      <c r="Y698" s="239">
        <f t="shared" si="133"/>
        <v>-5.2493124799762349E-2</v>
      </c>
    </row>
    <row r="699" spans="1:25">
      <c r="A699" s="147">
        <v>36404</v>
      </c>
      <c r="B699" s="243">
        <v>8.4916452036238876E-3</v>
      </c>
      <c r="C699" s="243">
        <v>1.2065095225795464E-2</v>
      </c>
      <c r="D699" s="243">
        <v>3.2618651569642942E-2</v>
      </c>
      <c r="E699" s="243">
        <v>1.426872152260783E-3</v>
      </c>
      <c r="F699" s="243">
        <v>6.6995582320825697E-3</v>
      </c>
      <c r="H699" s="239">
        <f t="shared" si="126"/>
        <v>192.4092121659848</v>
      </c>
      <c r="I699" s="239"/>
      <c r="J699" s="239">
        <f t="shared" si="127"/>
        <v>154.29191158891098</v>
      </c>
      <c r="K699" s="239">
        <f t="shared" si="122"/>
        <v>192.4092121659848</v>
      </c>
      <c r="L699" s="239" t="b">
        <f t="shared" si="123"/>
        <v>0</v>
      </c>
      <c r="M699" s="239">
        <f t="shared" si="128"/>
        <v>1.2065095225795399E-2</v>
      </c>
      <c r="O699" s="239">
        <f t="shared" si="129"/>
        <v>139.79942540753481</v>
      </c>
      <c r="P699" s="239">
        <f t="shared" si="124"/>
        <v>192.4092121659848</v>
      </c>
      <c r="Q699" s="239">
        <f t="shared" si="125"/>
        <v>0</v>
      </c>
      <c r="R699" s="239">
        <f t="shared" si="130"/>
        <v>1.2065095225795399E-2</v>
      </c>
      <c r="T699" s="239">
        <f>MAX($H$4:H699)</f>
        <v>200.6480967263268</v>
      </c>
      <c r="U699" s="239">
        <f>MAX($K$4:K699)</f>
        <v>200.6480967263268</v>
      </c>
      <c r="V699" s="239">
        <f>MAX($K$4:L699)</f>
        <v>200.6480967263268</v>
      </c>
      <c r="W699" s="239">
        <f t="shared" si="131"/>
        <v>-4.1061364123375639E-2</v>
      </c>
      <c r="X699" s="239">
        <f t="shared" si="132"/>
        <v>-4.1061364123375639E-2</v>
      </c>
      <c r="Y699" s="239">
        <f t="shared" si="133"/>
        <v>-4.1061364123375639E-2</v>
      </c>
    </row>
    <row r="700" spans="1:25">
      <c r="A700" s="147">
        <v>36405</v>
      </c>
      <c r="B700" s="243">
        <v>-8.6908049020695266E-3</v>
      </c>
      <c r="C700" s="243">
        <v>-1.6301418347635099E-2</v>
      </c>
      <c r="D700" s="243">
        <v>-7.3136116007864738E-3</v>
      </c>
      <c r="E700" s="243">
        <v>-1.4238183724757381E-2</v>
      </c>
      <c r="F700" s="243">
        <v>-6.6098479433249757E-3</v>
      </c>
      <c r="H700" s="239">
        <f t="shared" si="126"/>
        <v>189.27266910452821</v>
      </c>
      <c r="I700" s="239"/>
      <c r="J700" s="239">
        <f t="shared" si="127"/>
        <v>154.29191158891098</v>
      </c>
      <c r="K700" s="239">
        <f t="shared" si="122"/>
        <v>189.27266910452821</v>
      </c>
      <c r="L700" s="239" t="b">
        <f t="shared" si="123"/>
        <v>0</v>
      </c>
      <c r="M700" s="239">
        <f t="shared" si="128"/>
        <v>-1.6301418347635065E-2</v>
      </c>
      <c r="O700" s="239">
        <f t="shared" si="129"/>
        <v>139.79942540753481</v>
      </c>
      <c r="P700" s="239">
        <f t="shared" si="124"/>
        <v>189.27266910452821</v>
      </c>
      <c r="Q700" s="239">
        <f t="shared" si="125"/>
        <v>0</v>
      </c>
      <c r="R700" s="239">
        <f t="shared" si="130"/>
        <v>-1.6301418347635065E-2</v>
      </c>
      <c r="T700" s="239">
        <f>MAX($H$4:H700)</f>
        <v>200.6480967263268</v>
      </c>
      <c r="U700" s="239">
        <f>MAX($K$4:K700)</f>
        <v>200.6480967263268</v>
      </c>
      <c r="V700" s="239">
        <f>MAX($K$4:L700)</f>
        <v>200.6480967263268</v>
      </c>
      <c r="W700" s="239">
        <f t="shared" si="131"/>
        <v>-5.6693423996510985E-2</v>
      </c>
      <c r="X700" s="239">
        <f t="shared" si="132"/>
        <v>-5.6693423996510985E-2</v>
      </c>
      <c r="Y700" s="239">
        <f t="shared" si="133"/>
        <v>-5.6693423996510985E-2</v>
      </c>
    </row>
    <row r="701" spans="1:25">
      <c r="A701" s="147">
        <v>36406</v>
      </c>
      <c r="B701" s="243">
        <v>2.9084528793761111E-2</v>
      </c>
      <c r="C701" s="243">
        <v>2.113998480309176E-2</v>
      </c>
      <c r="D701" s="243">
        <v>-4.4503398987544296E-3</v>
      </c>
      <c r="E701" s="243">
        <v>7.1416166788840219E-3</v>
      </c>
      <c r="F701" s="243">
        <v>1.1468895928467226E-2</v>
      </c>
      <c r="H701" s="239">
        <f t="shared" si="126"/>
        <v>193.27389045303855</v>
      </c>
      <c r="I701" s="239"/>
      <c r="J701" s="239">
        <f t="shared" si="127"/>
        <v>154.29191158891098</v>
      </c>
      <c r="K701" s="239">
        <f t="shared" si="122"/>
        <v>193.27389045303855</v>
      </c>
      <c r="L701" s="239" t="b">
        <f t="shared" si="123"/>
        <v>0</v>
      </c>
      <c r="M701" s="239">
        <f t="shared" si="128"/>
        <v>2.113998480309176E-2</v>
      </c>
      <c r="O701" s="239">
        <f t="shared" si="129"/>
        <v>139.79942540753481</v>
      </c>
      <c r="P701" s="239">
        <f t="shared" si="124"/>
        <v>193.27389045303855</v>
      </c>
      <c r="Q701" s="239">
        <f t="shared" si="125"/>
        <v>0</v>
      </c>
      <c r="R701" s="239">
        <f t="shared" si="130"/>
        <v>2.113998480309176E-2</v>
      </c>
      <c r="T701" s="239">
        <f>MAX($H$4:H701)</f>
        <v>200.6480967263268</v>
      </c>
      <c r="U701" s="239">
        <f>MAX($K$4:K701)</f>
        <v>200.6480967263268</v>
      </c>
      <c r="V701" s="239">
        <f>MAX($K$4:L701)</f>
        <v>200.6480967263268</v>
      </c>
      <c r="W701" s="239">
        <f t="shared" si="131"/>
        <v>-3.6751937315140704E-2</v>
      </c>
      <c r="X701" s="239">
        <f t="shared" si="132"/>
        <v>-3.6751937315140704E-2</v>
      </c>
      <c r="Y701" s="239">
        <f t="shared" si="133"/>
        <v>-3.6751937315140704E-2</v>
      </c>
    </row>
    <row r="702" spans="1:25">
      <c r="A702" s="147">
        <v>36409</v>
      </c>
      <c r="B702" s="243">
        <v>0</v>
      </c>
      <c r="C702" s="243">
        <v>8.7826470753429309E-3</v>
      </c>
      <c r="D702" s="243">
        <v>1.5463824353137312E-2</v>
      </c>
      <c r="E702" s="243">
        <v>1.6014878507704999E-2</v>
      </c>
      <c r="F702" s="243">
        <v>6.4934771496614196E-3</v>
      </c>
      <c r="H702" s="239">
        <f t="shared" si="126"/>
        <v>194.97134682176608</v>
      </c>
      <c r="I702" s="239"/>
      <c r="J702" s="239">
        <f t="shared" si="127"/>
        <v>154.29191158891098</v>
      </c>
      <c r="K702" s="239">
        <f t="shared" si="122"/>
        <v>194.97134682176608</v>
      </c>
      <c r="L702" s="239" t="b">
        <f t="shared" si="123"/>
        <v>0</v>
      </c>
      <c r="M702" s="239">
        <f t="shared" si="128"/>
        <v>8.7826470753429326E-3</v>
      </c>
      <c r="O702" s="239">
        <f t="shared" si="129"/>
        <v>139.79942540753481</v>
      </c>
      <c r="P702" s="239">
        <f t="shared" si="124"/>
        <v>194.97134682176608</v>
      </c>
      <c r="Q702" s="239">
        <f t="shared" si="125"/>
        <v>0</v>
      </c>
      <c r="R702" s="239">
        <f t="shared" si="130"/>
        <v>8.7826470753429326E-3</v>
      </c>
      <c r="T702" s="239">
        <f>MAX($H$4:H702)</f>
        <v>200.6480967263268</v>
      </c>
      <c r="U702" s="239">
        <f>MAX($K$4:K702)</f>
        <v>200.6480967263268</v>
      </c>
      <c r="V702" s="239">
        <f>MAX($K$4:L702)</f>
        <v>200.6480967263268</v>
      </c>
      <c r="W702" s="239">
        <f t="shared" si="131"/>
        <v>-2.8292069534571782E-2</v>
      </c>
      <c r="X702" s="239">
        <f t="shared" si="132"/>
        <v>-2.8292069534571782E-2</v>
      </c>
      <c r="Y702" s="239">
        <f t="shared" si="133"/>
        <v>-2.8292069534571782E-2</v>
      </c>
    </row>
    <row r="703" spans="1:25">
      <c r="A703" s="147">
        <v>36410</v>
      </c>
      <c r="B703" s="243">
        <v>-4.1488517237875389E-3</v>
      </c>
      <c r="C703" s="243">
        <v>-2.501895301199597E-3</v>
      </c>
      <c r="D703" s="243">
        <v>-1.2870231205664107E-2</v>
      </c>
      <c r="E703" s="243">
        <v>-7.4081770346550169E-3</v>
      </c>
      <c r="F703" s="243">
        <v>1.3591663517222852E-3</v>
      </c>
      <c r="H703" s="239">
        <f t="shared" si="126"/>
        <v>194.48354892528414</v>
      </c>
      <c r="I703" s="239"/>
      <c r="J703" s="239">
        <f t="shared" si="127"/>
        <v>154.29191158891098</v>
      </c>
      <c r="K703" s="239">
        <f t="shared" si="122"/>
        <v>194.48354892528414</v>
      </c>
      <c r="L703" s="239" t="b">
        <f t="shared" si="123"/>
        <v>0</v>
      </c>
      <c r="M703" s="239">
        <f t="shared" si="128"/>
        <v>-2.5018953011996109E-3</v>
      </c>
      <c r="O703" s="239">
        <f t="shared" si="129"/>
        <v>139.79942540753481</v>
      </c>
      <c r="P703" s="239">
        <f t="shared" si="124"/>
        <v>194.48354892528414</v>
      </c>
      <c r="Q703" s="239">
        <f t="shared" si="125"/>
        <v>0</v>
      </c>
      <c r="R703" s="239">
        <f t="shared" si="130"/>
        <v>-2.5018953011996109E-3</v>
      </c>
      <c r="T703" s="239">
        <f>MAX($H$4:H703)</f>
        <v>200.6480967263268</v>
      </c>
      <c r="U703" s="239">
        <f>MAX($K$4:K703)</f>
        <v>200.6480967263268</v>
      </c>
      <c r="V703" s="239">
        <f>MAX($K$4:L703)</f>
        <v>200.6480967263268</v>
      </c>
      <c r="W703" s="239">
        <f t="shared" si="131"/>
        <v>-3.0723181039941636E-2</v>
      </c>
      <c r="X703" s="239">
        <f t="shared" si="132"/>
        <v>-3.0723181039941636E-2</v>
      </c>
      <c r="Y703" s="239">
        <f t="shared" si="133"/>
        <v>-3.0723181039941636E-2</v>
      </c>
    </row>
    <row r="704" spans="1:25">
      <c r="A704" s="147">
        <v>36411</v>
      </c>
      <c r="B704" s="243">
        <v>-5.3688216820795276E-3</v>
      </c>
      <c r="C704" s="243">
        <v>-1.0593142482080431E-3</v>
      </c>
      <c r="D704" s="243">
        <v>-3.2667146901632638E-4</v>
      </c>
      <c r="E704" s="243">
        <v>-5.7133006624473515E-3</v>
      </c>
      <c r="F704" s="243">
        <v>1.0976843531147473E-3</v>
      </c>
      <c r="H704" s="239">
        <f t="shared" si="126"/>
        <v>194.27752973086552</v>
      </c>
      <c r="I704" s="239"/>
      <c r="J704" s="239">
        <f t="shared" si="127"/>
        <v>154.29191158891098</v>
      </c>
      <c r="K704" s="239">
        <f t="shared" si="122"/>
        <v>194.27752973086552</v>
      </c>
      <c r="L704" s="239" t="b">
        <f t="shared" si="123"/>
        <v>0</v>
      </c>
      <c r="M704" s="239">
        <f t="shared" si="128"/>
        <v>-1.059314248208024E-3</v>
      </c>
      <c r="O704" s="239">
        <f t="shared" si="129"/>
        <v>139.79942540753481</v>
      </c>
      <c r="P704" s="239">
        <f t="shared" si="124"/>
        <v>194.27752973086552</v>
      </c>
      <c r="Q704" s="239">
        <f t="shared" si="125"/>
        <v>0</v>
      </c>
      <c r="R704" s="239">
        <f t="shared" si="130"/>
        <v>-1.059314248208024E-3</v>
      </c>
      <c r="T704" s="239">
        <f>MAX($H$4:H704)</f>
        <v>200.6480967263268</v>
      </c>
      <c r="U704" s="239">
        <f>MAX($K$4:K704)</f>
        <v>200.6480967263268</v>
      </c>
      <c r="V704" s="239">
        <f>MAX($K$4:L704)</f>
        <v>200.6480967263268</v>
      </c>
      <c r="W704" s="239">
        <f t="shared" si="131"/>
        <v>-3.1749949784723772E-2</v>
      </c>
      <c r="X704" s="239">
        <f t="shared" si="132"/>
        <v>-3.1749949784723772E-2</v>
      </c>
      <c r="Y704" s="239">
        <f t="shared" si="133"/>
        <v>-3.1749949784723772E-2</v>
      </c>
    </row>
    <row r="705" spans="1:25">
      <c r="A705" s="147">
        <v>36412</v>
      </c>
      <c r="B705" s="243">
        <v>2.3886322851018882E-3</v>
      </c>
      <c r="C705" s="243">
        <v>8.0669063712903721E-3</v>
      </c>
      <c r="D705" s="243">
        <v>3.0225565646516461E-2</v>
      </c>
      <c r="E705" s="243">
        <v>8.9311636551003826E-3</v>
      </c>
      <c r="F705" s="243">
        <v>5.1139318842088333E-3</v>
      </c>
      <c r="H705" s="239">
        <f t="shared" si="126"/>
        <v>195.84474837324998</v>
      </c>
      <c r="I705" s="239"/>
      <c r="J705" s="239">
        <f t="shared" si="127"/>
        <v>154.29191158891098</v>
      </c>
      <c r="K705" s="239">
        <f t="shared" si="122"/>
        <v>195.84474837324998</v>
      </c>
      <c r="L705" s="239" t="b">
        <f t="shared" si="123"/>
        <v>0</v>
      </c>
      <c r="M705" s="239">
        <f t="shared" si="128"/>
        <v>8.0669063712903045E-3</v>
      </c>
      <c r="O705" s="239">
        <f t="shared" si="129"/>
        <v>139.79942540753481</v>
      </c>
      <c r="P705" s="239">
        <f t="shared" si="124"/>
        <v>195.84474837324998</v>
      </c>
      <c r="Q705" s="239">
        <f t="shared" si="125"/>
        <v>0</v>
      </c>
      <c r="R705" s="239">
        <f t="shared" si="130"/>
        <v>8.0669063712903045E-3</v>
      </c>
      <c r="T705" s="239">
        <f>MAX($H$4:H705)</f>
        <v>200.6480967263268</v>
      </c>
      <c r="U705" s="239">
        <f>MAX($K$4:K705)</f>
        <v>200.6480967263268</v>
      </c>
      <c r="V705" s="239">
        <f>MAX($K$4:L705)</f>
        <v>200.6480967263268</v>
      </c>
      <c r="W705" s="239">
        <f t="shared" si="131"/>
        <v>-2.3939167285640005E-2</v>
      </c>
      <c r="X705" s="239">
        <f t="shared" si="132"/>
        <v>-2.3939167285640005E-2</v>
      </c>
      <c r="Y705" s="239">
        <f t="shared" si="133"/>
        <v>-2.3939167285640005E-2</v>
      </c>
    </row>
    <row r="706" spans="1:25">
      <c r="A706" s="147">
        <v>36413</v>
      </c>
      <c r="B706" s="243">
        <v>3.5675400860100126E-3</v>
      </c>
      <c r="C706" s="243">
        <v>9.5500134916621793E-3</v>
      </c>
      <c r="D706" s="243">
        <v>1.6641128832648011E-2</v>
      </c>
      <c r="E706" s="243">
        <v>2.7475369668142458E-2</v>
      </c>
      <c r="F706" s="243">
        <v>9.4430659641728809E-3</v>
      </c>
      <c r="H706" s="239">
        <f t="shared" si="126"/>
        <v>197.71506836248571</v>
      </c>
      <c r="I706" s="239"/>
      <c r="J706" s="239">
        <f t="shared" si="127"/>
        <v>154.29191158891098</v>
      </c>
      <c r="K706" s="239">
        <f t="shared" si="122"/>
        <v>197.71506836248571</v>
      </c>
      <c r="L706" s="239" t="b">
        <f t="shared" si="123"/>
        <v>0</v>
      </c>
      <c r="M706" s="239">
        <f t="shared" si="128"/>
        <v>9.5500134916621932E-3</v>
      </c>
      <c r="O706" s="239">
        <f t="shared" si="129"/>
        <v>139.79942540753481</v>
      </c>
      <c r="P706" s="239">
        <f t="shared" si="124"/>
        <v>197.71506836248571</v>
      </c>
      <c r="Q706" s="239">
        <f t="shared" si="125"/>
        <v>0</v>
      </c>
      <c r="R706" s="239">
        <f t="shared" si="130"/>
        <v>9.5500134916621932E-3</v>
      </c>
      <c r="T706" s="239">
        <f>MAX($H$4:H706)</f>
        <v>200.6480967263268</v>
      </c>
      <c r="U706" s="239">
        <f>MAX($K$4:K706)</f>
        <v>200.6480967263268</v>
      </c>
      <c r="V706" s="239">
        <f>MAX($K$4:L706)</f>
        <v>200.6480967263268</v>
      </c>
      <c r="W706" s="239">
        <f t="shared" si="131"/>
        <v>-1.4617773164534831E-2</v>
      </c>
      <c r="X706" s="239">
        <f t="shared" si="132"/>
        <v>-1.4617773164534831E-2</v>
      </c>
      <c r="Y706" s="239">
        <f t="shared" si="133"/>
        <v>-1.4617773164534831E-2</v>
      </c>
    </row>
    <row r="707" spans="1:25">
      <c r="A707" s="147">
        <v>36416</v>
      </c>
      <c r="B707" s="243">
        <v>-5.9289669761403152E-3</v>
      </c>
      <c r="C707" s="243">
        <v>-1.7385097035056307E-2</v>
      </c>
      <c r="D707" s="243">
        <v>2.4573204194599629E-2</v>
      </c>
      <c r="E707" s="243">
        <v>4.7966938506576184E-3</v>
      </c>
      <c r="F707" s="243">
        <v>-1.444444772775122E-2</v>
      </c>
      <c r="H707" s="239">
        <f t="shared" si="126"/>
        <v>194.2777727137111</v>
      </c>
      <c r="I707" s="239"/>
      <c r="J707" s="239">
        <f t="shared" si="127"/>
        <v>154.29191158891098</v>
      </c>
      <c r="K707" s="239">
        <f t="shared" si="122"/>
        <v>194.2777727137111</v>
      </c>
      <c r="L707" s="239" t="b">
        <f t="shared" si="123"/>
        <v>0</v>
      </c>
      <c r="M707" s="239">
        <f t="shared" si="128"/>
        <v>-1.7385097035056321E-2</v>
      </c>
      <c r="O707" s="239">
        <f t="shared" si="129"/>
        <v>139.79942540753481</v>
      </c>
      <c r="P707" s="239">
        <f t="shared" si="124"/>
        <v>194.2777727137111</v>
      </c>
      <c r="Q707" s="239">
        <f t="shared" si="125"/>
        <v>0</v>
      </c>
      <c r="R707" s="239">
        <f t="shared" si="130"/>
        <v>-1.7385097035056321E-2</v>
      </c>
      <c r="T707" s="239">
        <f>MAX($H$4:H707)</f>
        <v>200.6480967263268</v>
      </c>
      <c r="U707" s="239">
        <f>MAX($K$4:K707)</f>
        <v>200.6480967263268</v>
      </c>
      <c r="V707" s="239">
        <f>MAX($K$4:L707)</f>
        <v>200.6480967263268</v>
      </c>
      <c r="W707" s="239">
        <f t="shared" si="131"/>
        <v>-3.1748738794689271E-2</v>
      </c>
      <c r="X707" s="239">
        <f t="shared" si="132"/>
        <v>-3.1748738794689271E-2</v>
      </c>
      <c r="Y707" s="239">
        <f t="shared" si="133"/>
        <v>-3.1748738794689271E-2</v>
      </c>
    </row>
    <row r="708" spans="1:25">
      <c r="A708" s="147">
        <v>36417</v>
      </c>
      <c r="B708" s="243">
        <v>-5.3561163100392939E-3</v>
      </c>
      <c r="C708" s="243">
        <v>2.4810020504002495E-3</v>
      </c>
      <c r="D708" s="243">
        <v>7.1714111043577056E-3</v>
      </c>
      <c r="E708" s="243">
        <v>5.1897346063702887E-3</v>
      </c>
      <c r="F708" s="243">
        <v>1.3225227174609167E-3</v>
      </c>
      <c r="H708" s="239">
        <f t="shared" si="126"/>
        <v>194.75977626616103</v>
      </c>
      <c r="I708" s="239"/>
      <c r="J708" s="239">
        <f t="shared" si="127"/>
        <v>154.29191158891098</v>
      </c>
      <c r="K708" s="239">
        <f t="shared" si="122"/>
        <v>194.75977626616103</v>
      </c>
      <c r="L708" s="239" t="b">
        <f t="shared" si="123"/>
        <v>0</v>
      </c>
      <c r="M708" s="239">
        <f t="shared" si="128"/>
        <v>2.4810020504003206E-3</v>
      </c>
      <c r="O708" s="239">
        <f t="shared" si="129"/>
        <v>139.79942540753481</v>
      </c>
      <c r="P708" s="239">
        <f t="shared" si="124"/>
        <v>194.75977626616103</v>
      </c>
      <c r="Q708" s="239">
        <f t="shared" si="125"/>
        <v>0</v>
      </c>
      <c r="R708" s="239">
        <f t="shared" si="130"/>
        <v>2.4810020504003206E-3</v>
      </c>
      <c r="T708" s="239">
        <f>MAX($H$4:H708)</f>
        <v>200.6480967263268</v>
      </c>
      <c r="U708" s="239">
        <f>MAX($K$4:K708)</f>
        <v>200.6480967263268</v>
      </c>
      <c r="V708" s="239">
        <f>MAX($K$4:L708)</f>
        <v>200.6480967263268</v>
      </c>
      <c r="W708" s="239">
        <f t="shared" si="131"/>
        <v>-2.9346505430336199E-2</v>
      </c>
      <c r="X708" s="239">
        <f t="shared" si="132"/>
        <v>-2.9346505430336199E-2</v>
      </c>
      <c r="Y708" s="239">
        <f t="shared" si="133"/>
        <v>-2.9346505430336199E-2</v>
      </c>
    </row>
    <row r="709" spans="1:25">
      <c r="A709" s="147">
        <v>36418</v>
      </c>
      <c r="B709" s="243">
        <v>-1.307338404773839E-2</v>
      </c>
      <c r="C709" s="243">
        <v>-1.1969559076998815E-2</v>
      </c>
      <c r="D709" s="243">
        <v>-1.2867801085169051E-3</v>
      </c>
      <c r="E709" s="243">
        <v>-1.5740757337406319E-2</v>
      </c>
      <c r="F709" s="243">
        <v>-1.3421907918008791E-2</v>
      </c>
      <c r="H709" s="239">
        <f t="shared" si="126"/>
        <v>192.42858761832014</v>
      </c>
      <c r="I709" s="239"/>
      <c r="J709" s="239">
        <f t="shared" si="127"/>
        <v>154.29191158891098</v>
      </c>
      <c r="K709" s="239">
        <f t="shared" ref="K709:K772" si="134">MAX(H709:J709)</f>
        <v>192.42858761832014</v>
      </c>
      <c r="L709" s="239" t="b">
        <f t="shared" ref="L709:L772" si="135">J709=K709</f>
        <v>0</v>
      </c>
      <c r="M709" s="239">
        <f t="shared" si="128"/>
        <v>-1.1969559076998832E-2</v>
      </c>
      <c r="O709" s="239">
        <f t="shared" si="129"/>
        <v>139.79942540753481</v>
      </c>
      <c r="P709" s="239">
        <f t="shared" ref="P709:P772" si="136">MAX(H709,O709)</f>
        <v>192.42858761832014</v>
      </c>
      <c r="Q709" s="239">
        <f t="shared" ref="Q709:Q772" si="137">P709-H709</f>
        <v>0</v>
      </c>
      <c r="R709" s="239">
        <f t="shared" si="130"/>
        <v>-1.1969559076998832E-2</v>
      </c>
      <c r="T709" s="239">
        <f>MAX($H$4:H709)</f>
        <v>200.6480967263268</v>
      </c>
      <c r="U709" s="239">
        <f>MAX($K$4:K709)</f>
        <v>200.6480967263268</v>
      </c>
      <c r="V709" s="239">
        <f>MAX($K$4:L709)</f>
        <v>200.6480967263268</v>
      </c>
      <c r="W709" s="239">
        <f t="shared" si="131"/>
        <v>-4.0964799776883158E-2</v>
      </c>
      <c r="X709" s="239">
        <f t="shared" si="132"/>
        <v>-4.0964799776883158E-2</v>
      </c>
      <c r="Y709" s="239">
        <f t="shared" si="133"/>
        <v>-4.0964799776883158E-2</v>
      </c>
    </row>
    <row r="710" spans="1:25">
      <c r="A710" s="147">
        <v>36419</v>
      </c>
      <c r="B710" s="243">
        <v>-6.7238991968976425E-4</v>
      </c>
      <c r="C710" s="243">
        <v>-6.8604038346855578E-3</v>
      </c>
      <c r="D710" s="243">
        <v>-2.3333966891503577E-2</v>
      </c>
      <c r="E710" s="243">
        <v>-1.6164828358749106E-2</v>
      </c>
      <c r="F710" s="243">
        <v>-5.5691022522773581E-3</v>
      </c>
      <c r="H710" s="239">
        <f t="shared" ref="H710:H773" si="138">(1+C710)*H709</f>
        <v>191.10844979792029</v>
      </c>
      <c r="I710" s="239"/>
      <c r="J710" s="239">
        <f t="shared" ref="J710:J773" si="139">IF(NOT(YEAR(A710)=YEAR(A709)),$J$1*H710,J709)</f>
        <v>154.29191158891098</v>
      </c>
      <c r="K710" s="239">
        <f t="shared" si="134"/>
        <v>191.10844979792029</v>
      </c>
      <c r="L710" s="239" t="b">
        <f t="shared" si="135"/>
        <v>0</v>
      </c>
      <c r="M710" s="239">
        <f t="shared" ref="M710:M773" si="140">(K710-K709)/K709</f>
        <v>-6.8604038346855621E-3</v>
      </c>
      <c r="O710" s="239">
        <f t="shared" ref="O710:O773" si="141">IF(AND(MONTH(A710)=$O$2,MONTH(A709)=$O$2-1),$O$1*H710,O709)</f>
        <v>139.79942540753481</v>
      </c>
      <c r="P710" s="239">
        <f t="shared" si="136"/>
        <v>191.10844979792029</v>
      </c>
      <c r="Q710" s="239">
        <f t="shared" si="137"/>
        <v>0</v>
      </c>
      <c r="R710" s="239">
        <f t="shared" ref="R710:R773" si="142">(P710-P709)/P709</f>
        <v>-6.8604038346855621E-3</v>
      </c>
      <c r="T710" s="239">
        <f>MAX($H$4:H710)</f>
        <v>200.6480967263268</v>
      </c>
      <c r="U710" s="239">
        <f>MAX($K$4:K710)</f>
        <v>200.6480967263268</v>
      </c>
      <c r="V710" s="239">
        <f>MAX($K$4:L710)</f>
        <v>200.6480967263268</v>
      </c>
      <c r="W710" s="239">
        <f t="shared" ref="W710:W773" si="143">(H710-T710)/T710</f>
        <v>-4.7544168542092265E-2</v>
      </c>
      <c r="X710" s="239">
        <f t="shared" ref="X710:X773" si="144">(K710-U710)/U710</f>
        <v>-4.7544168542092265E-2</v>
      </c>
      <c r="Y710" s="239">
        <f t="shared" ref="Y710:Y773" si="145">(P710-V710)/V710</f>
        <v>-4.7544168542092265E-2</v>
      </c>
    </row>
    <row r="711" spans="1:25">
      <c r="A711" s="147">
        <v>36420</v>
      </c>
      <c r="B711" s="243">
        <v>1.2405645963740275E-2</v>
      </c>
      <c r="C711" s="243">
        <v>1.0468768090561298E-3</v>
      </c>
      <c r="D711" s="243">
        <v>-1.246412283666587E-2</v>
      </c>
      <c r="E711" s="243">
        <v>3.0857481141888243E-4</v>
      </c>
      <c r="F711" s="243">
        <v>7.9299681708211445E-4</v>
      </c>
      <c r="H711" s="239">
        <f t="shared" si="138"/>
        <v>191.30851680202841</v>
      </c>
      <c r="I711" s="239"/>
      <c r="J711" s="239">
        <f t="shared" si="139"/>
        <v>154.29191158891098</v>
      </c>
      <c r="K711" s="239">
        <f t="shared" si="134"/>
        <v>191.30851680202841</v>
      </c>
      <c r="L711" s="239" t="b">
        <f t="shared" si="135"/>
        <v>0</v>
      </c>
      <c r="M711" s="239">
        <f t="shared" si="140"/>
        <v>1.046876809056184E-3</v>
      </c>
      <c r="O711" s="239">
        <f t="shared" si="141"/>
        <v>139.79942540753481</v>
      </c>
      <c r="P711" s="239">
        <f t="shared" si="136"/>
        <v>191.30851680202841</v>
      </c>
      <c r="Q711" s="239">
        <f t="shared" si="137"/>
        <v>0</v>
      </c>
      <c r="R711" s="239">
        <f t="shared" si="142"/>
        <v>1.046876809056184E-3</v>
      </c>
      <c r="T711" s="239">
        <f>MAX($H$4:H711)</f>
        <v>200.6480967263268</v>
      </c>
      <c r="U711" s="239">
        <f>MAX($K$4:K711)</f>
        <v>200.6480967263268</v>
      </c>
      <c r="V711" s="239">
        <f>MAX($K$4:L711)</f>
        <v>200.6480967263268</v>
      </c>
      <c r="W711" s="239">
        <f t="shared" si="143"/>
        <v>-4.6547064620488653E-2</v>
      </c>
      <c r="X711" s="239">
        <f t="shared" si="144"/>
        <v>-4.6547064620488653E-2</v>
      </c>
      <c r="Y711" s="239">
        <f t="shared" si="145"/>
        <v>-4.6547064620488653E-2</v>
      </c>
    </row>
    <row r="712" spans="1:25">
      <c r="A712" s="147">
        <v>36423</v>
      </c>
      <c r="B712" s="243">
        <v>-2.0109459694217513E-4</v>
      </c>
      <c r="C712" s="243">
        <v>9.9469899532498296E-3</v>
      </c>
      <c r="D712" s="243">
        <v>1.2369534639973701E-2</v>
      </c>
      <c r="E712" s="243">
        <v>1.068021749245518E-2</v>
      </c>
      <c r="F712" s="243">
        <v>5.0931780861185327E-3</v>
      </c>
      <c r="H712" s="239">
        <f t="shared" si="138"/>
        <v>193.2114606966293</v>
      </c>
      <c r="I712" s="239"/>
      <c r="J712" s="239">
        <f t="shared" si="139"/>
        <v>154.29191158891098</v>
      </c>
      <c r="K712" s="239">
        <f t="shared" si="134"/>
        <v>193.2114606966293</v>
      </c>
      <c r="L712" s="239" t="b">
        <f t="shared" si="135"/>
        <v>0</v>
      </c>
      <c r="M712" s="239">
        <f t="shared" si="140"/>
        <v>9.9469899532497897E-3</v>
      </c>
      <c r="O712" s="239">
        <f t="shared" si="141"/>
        <v>139.79942540753481</v>
      </c>
      <c r="P712" s="239">
        <f t="shared" si="136"/>
        <v>193.2114606966293</v>
      </c>
      <c r="Q712" s="239">
        <f t="shared" si="137"/>
        <v>0</v>
      </c>
      <c r="R712" s="239">
        <f t="shared" si="142"/>
        <v>9.9469899532497897E-3</v>
      </c>
      <c r="T712" s="239">
        <f>MAX($H$4:H712)</f>
        <v>200.6480967263268</v>
      </c>
      <c r="U712" s="239">
        <f>MAX($K$4:K712)</f>
        <v>200.6480967263268</v>
      </c>
      <c r="V712" s="239">
        <f>MAX($K$4:L712)</f>
        <v>200.6480967263268</v>
      </c>
      <c r="W712" s="239">
        <f t="shared" si="143"/>
        <v>-3.7063077851372132E-2</v>
      </c>
      <c r="X712" s="239">
        <f t="shared" si="144"/>
        <v>-3.7063077851372132E-2</v>
      </c>
      <c r="Y712" s="239">
        <f t="shared" si="145"/>
        <v>-3.7063077851372132E-2</v>
      </c>
    </row>
    <row r="713" spans="1:25">
      <c r="A713" s="147">
        <v>36424</v>
      </c>
      <c r="B713" s="243">
        <v>-1.9811984363301671E-2</v>
      </c>
      <c r="C713" s="243">
        <v>-1.2555425773436268E-2</v>
      </c>
      <c r="D713" s="243">
        <v>1.669110575709909E-2</v>
      </c>
      <c r="E713" s="243">
        <v>-1.3763442243295509E-2</v>
      </c>
      <c r="F713" s="243">
        <v>-1.0662197156603992E-2</v>
      </c>
      <c r="H713" s="239">
        <f t="shared" si="138"/>
        <v>190.78560854327557</v>
      </c>
      <c r="I713" s="239"/>
      <c r="J713" s="239">
        <f t="shared" si="139"/>
        <v>154.29191158891098</v>
      </c>
      <c r="K713" s="239">
        <f t="shared" si="134"/>
        <v>190.78560854327557</v>
      </c>
      <c r="L713" s="239" t="b">
        <f t="shared" si="135"/>
        <v>0</v>
      </c>
      <c r="M713" s="239">
        <f t="shared" si="140"/>
        <v>-1.2555425773436281E-2</v>
      </c>
      <c r="O713" s="239">
        <f t="shared" si="141"/>
        <v>139.79942540753481</v>
      </c>
      <c r="P713" s="239">
        <f t="shared" si="136"/>
        <v>190.78560854327557</v>
      </c>
      <c r="Q713" s="239">
        <f t="shared" si="137"/>
        <v>0</v>
      </c>
      <c r="R713" s="239">
        <f t="shared" si="142"/>
        <v>-1.2555425773436281E-2</v>
      </c>
      <c r="T713" s="239">
        <f>MAX($H$4:H713)</f>
        <v>200.6480967263268</v>
      </c>
      <c r="U713" s="239">
        <f>MAX($K$4:K713)</f>
        <v>200.6480967263268</v>
      </c>
      <c r="V713" s="239">
        <f>MAX($K$4:L713)</f>
        <v>200.6480967263268</v>
      </c>
      <c r="W713" s="239">
        <f t="shared" si="143"/>
        <v>-4.9153160901910423E-2</v>
      </c>
      <c r="X713" s="239">
        <f t="shared" si="144"/>
        <v>-4.9153160901910423E-2</v>
      </c>
      <c r="Y713" s="239">
        <f t="shared" si="145"/>
        <v>-4.9153160901910423E-2</v>
      </c>
    </row>
    <row r="714" spans="1:25">
      <c r="A714" s="147">
        <v>36425</v>
      </c>
      <c r="B714" s="243">
        <v>2.1361704377993451E-3</v>
      </c>
      <c r="C714" s="243">
        <v>-3.9681387484454822E-3</v>
      </c>
      <c r="D714" s="243">
        <v>-2.7722936747370031E-2</v>
      </c>
      <c r="E714" s="243">
        <v>-3.4571731166106456E-3</v>
      </c>
      <c r="F714" s="243">
        <v>-6.8010514059452243E-3</v>
      </c>
      <c r="H714" s="239">
        <f t="shared" si="138"/>
        <v>190.02854477736926</v>
      </c>
      <c r="I714" s="239"/>
      <c r="J714" s="239">
        <f t="shared" si="139"/>
        <v>154.29191158891098</v>
      </c>
      <c r="K714" s="239">
        <f t="shared" si="134"/>
        <v>190.02854477736926</v>
      </c>
      <c r="L714" s="239" t="b">
        <f t="shared" si="135"/>
        <v>0</v>
      </c>
      <c r="M714" s="239">
        <f t="shared" si="140"/>
        <v>-3.9681387484454102E-3</v>
      </c>
      <c r="O714" s="239">
        <f t="shared" si="141"/>
        <v>139.79942540753481</v>
      </c>
      <c r="P714" s="239">
        <f t="shared" si="136"/>
        <v>190.02854477736926</v>
      </c>
      <c r="Q714" s="239">
        <f t="shared" si="137"/>
        <v>0</v>
      </c>
      <c r="R714" s="239">
        <f t="shared" si="142"/>
        <v>-3.9681387484454102E-3</v>
      </c>
      <c r="T714" s="239">
        <f>MAX($H$4:H714)</f>
        <v>200.6480967263268</v>
      </c>
      <c r="U714" s="239">
        <f>MAX($K$4:K714)</f>
        <v>200.6480967263268</v>
      </c>
      <c r="V714" s="239">
        <f>MAX($K$4:L714)</f>
        <v>200.6480967263268</v>
      </c>
      <c r="W714" s="239">
        <f t="shared" si="143"/>
        <v>-5.2926253087972386E-2</v>
      </c>
      <c r="X714" s="239">
        <f t="shared" si="144"/>
        <v>-5.2926253087972386E-2</v>
      </c>
      <c r="Y714" s="239">
        <f t="shared" si="145"/>
        <v>-5.2926253087972386E-2</v>
      </c>
    </row>
    <row r="715" spans="1:25">
      <c r="A715" s="147">
        <v>36426</v>
      </c>
      <c r="B715" s="243">
        <v>-2.3237820592623692E-2</v>
      </c>
      <c r="C715" s="243">
        <v>1.0039181296797484E-2</v>
      </c>
      <c r="D715" s="243">
        <v>5.3888199165659234E-3</v>
      </c>
      <c r="E715" s="243">
        <v>-8.0755082414152302E-4</v>
      </c>
      <c r="F715" s="243">
        <v>5.2979414213534248E-3</v>
      </c>
      <c r="H715" s="239">
        <f t="shared" si="138"/>
        <v>191.93627578995586</v>
      </c>
      <c r="I715" s="239"/>
      <c r="J715" s="239">
        <f t="shared" si="139"/>
        <v>154.29191158891098</v>
      </c>
      <c r="K715" s="239">
        <f t="shared" si="134"/>
        <v>191.93627578995586</v>
      </c>
      <c r="L715" s="239" t="b">
        <f t="shared" si="135"/>
        <v>0</v>
      </c>
      <c r="M715" s="239">
        <f t="shared" si="140"/>
        <v>1.0039181296797411E-2</v>
      </c>
      <c r="O715" s="239">
        <f t="shared" si="141"/>
        <v>139.79942540753481</v>
      </c>
      <c r="P715" s="239">
        <f t="shared" si="136"/>
        <v>191.93627578995586</v>
      </c>
      <c r="Q715" s="239">
        <f t="shared" si="137"/>
        <v>0</v>
      </c>
      <c r="R715" s="239">
        <f t="shared" si="142"/>
        <v>1.0039181296797411E-2</v>
      </c>
      <c r="T715" s="239">
        <f>MAX($H$4:H715)</f>
        <v>200.6480967263268</v>
      </c>
      <c r="U715" s="239">
        <f>MAX($K$4:K715)</f>
        <v>200.6480967263268</v>
      </c>
      <c r="V715" s="239">
        <f>MAX($K$4:L715)</f>
        <v>200.6480967263268</v>
      </c>
      <c r="W715" s="239">
        <f t="shared" si="143"/>
        <v>-4.3418408041285314E-2</v>
      </c>
      <c r="X715" s="239">
        <f t="shared" si="144"/>
        <v>-4.3418408041285314E-2</v>
      </c>
      <c r="Y715" s="239">
        <f t="shared" si="145"/>
        <v>-4.3418408041285314E-2</v>
      </c>
    </row>
    <row r="716" spans="1:25">
      <c r="A716" s="147">
        <v>36427</v>
      </c>
      <c r="B716" s="243">
        <v>-1.4453748006379996E-3</v>
      </c>
      <c r="C716" s="243">
        <v>-1.3707278133870737E-2</v>
      </c>
      <c r="D716" s="243">
        <v>-3.1133189500738845E-2</v>
      </c>
      <c r="E716" s="243">
        <v>-9.2725912893114604E-3</v>
      </c>
      <c r="F716" s="243">
        <v>-1.3049153355058629E-2</v>
      </c>
      <c r="H716" s="239">
        <f t="shared" si="138"/>
        <v>189.30535187372362</v>
      </c>
      <c r="I716" s="239"/>
      <c r="J716" s="239">
        <f t="shared" si="139"/>
        <v>154.29191158891098</v>
      </c>
      <c r="K716" s="239">
        <f t="shared" si="134"/>
        <v>189.30535187372362</v>
      </c>
      <c r="L716" s="239" t="b">
        <f t="shared" si="135"/>
        <v>0</v>
      </c>
      <c r="M716" s="239">
        <f t="shared" si="140"/>
        <v>-1.370727813387068E-2</v>
      </c>
      <c r="O716" s="239">
        <f t="shared" si="141"/>
        <v>139.79942540753481</v>
      </c>
      <c r="P716" s="239">
        <f t="shared" si="136"/>
        <v>189.30535187372362</v>
      </c>
      <c r="Q716" s="239">
        <f t="shared" si="137"/>
        <v>0</v>
      </c>
      <c r="R716" s="239">
        <f t="shared" si="142"/>
        <v>-1.370727813387068E-2</v>
      </c>
      <c r="T716" s="239">
        <f>MAX($H$4:H716)</f>
        <v>200.6480967263268</v>
      </c>
      <c r="U716" s="239">
        <f>MAX($K$4:K716)</f>
        <v>200.6480967263268</v>
      </c>
      <c r="V716" s="239">
        <f>MAX($K$4:L716)</f>
        <v>200.6480967263268</v>
      </c>
      <c r="W716" s="239">
        <f t="shared" si="143"/>
        <v>-5.6530537980004208E-2</v>
      </c>
      <c r="X716" s="239">
        <f t="shared" si="144"/>
        <v>-5.6530537980004208E-2</v>
      </c>
      <c r="Y716" s="239">
        <f t="shared" si="145"/>
        <v>-5.6530537980004208E-2</v>
      </c>
    </row>
    <row r="717" spans="1:25">
      <c r="A717" s="147">
        <v>36430</v>
      </c>
      <c r="B717" s="243">
        <v>4.0467350076298647E-3</v>
      </c>
      <c r="C717" s="243">
        <v>1.0370777553542876E-2</v>
      </c>
      <c r="D717" s="243">
        <v>-1.8289312472332675E-2</v>
      </c>
      <c r="E717" s="243">
        <v>-1.1240812896058494E-2</v>
      </c>
      <c r="F717" s="243">
        <v>4.4153151250556633E-3</v>
      </c>
      <c r="H717" s="239">
        <f t="shared" si="138"/>
        <v>191.26859556770117</v>
      </c>
      <c r="I717" s="239"/>
      <c r="J717" s="239">
        <f t="shared" si="139"/>
        <v>154.29191158891098</v>
      </c>
      <c r="K717" s="239">
        <f t="shared" si="134"/>
        <v>191.26859556770117</v>
      </c>
      <c r="L717" s="239" t="b">
        <f t="shared" si="135"/>
        <v>0</v>
      </c>
      <c r="M717" s="239">
        <f t="shared" si="140"/>
        <v>1.037077755354286E-2</v>
      </c>
      <c r="O717" s="239">
        <f t="shared" si="141"/>
        <v>139.79942540753481</v>
      </c>
      <c r="P717" s="239">
        <f t="shared" si="136"/>
        <v>191.26859556770117</v>
      </c>
      <c r="Q717" s="239">
        <f t="shared" si="137"/>
        <v>0</v>
      </c>
      <c r="R717" s="239">
        <f t="shared" si="142"/>
        <v>1.037077755354286E-2</v>
      </c>
      <c r="T717" s="239">
        <f>MAX($H$4:H717)</f>
        <v>200.6480967263268</v>
      </c>
      <c r="U717" s="239">
        <f>MAX($K$4:K717)</f>
        <v>200.6480967263268</v>
      </c>
      <c r="V717" s="239">
        <f>MAX($K$4:L717)</f>
        <v>200.6480967263268</v>
      </c>
      <c r="W717" s="239">
        <f t="shared" si="143"/>
        <v>-4.6746026060834077E-2</v>
      </c>
      <c r="X717" s="239">
        <f t="shared" si="144"/>
        <v>-4.6746026060834077E-2</v>
      </c>
      <c r="Y717" s="239">
        <f t="shared" si="145"/>
        <v>-4.6746026060834077E-2</v>
      </c>
    </row>
    <row r="718" spans="1:25">
      <c r="A718" s="147">
        <v>36431</v>
      </c>
      <c r="B718" s="243">
        <v>-1.1084522424433807E-3</v>
      </c>
      <c r="C718" s="243">
        <v>-1.4058003340289504E-2</v>
      </c>
      <c r="D718" s="243">
        <v>1.7918249451950974E-2</v>
      </c>
      <c r="E718" s="243">
        <v>-2.905274523978929E-3</v>
      </c>
      <c r="F718" s="243">
        <v>-6.1467778388286654E-3</v>
      </c>
      <c r="H718" s="239">
        <f t="shared" si="138"/>
        <v>188.57974101231795</v>
      </c>
      <c r="I718" s="239"/>
      <c r="J718" s="239">
        <f t="shared" si="139"/>
        <v>154.29191158891098</v>
      </c>
      <c r="K718" s="239">
        <f t="shared" si="134"/>
        <v>188.57974101231795</v>
      </c>
      <c r="L718" s="239" t="b">
        <f t="shared" si="135"/>
        <v>0</v>
      </c>
      <c r="M718" s="239">
        <f t="shared" si="140"/>
        <v>-1.4058003340289456E-2</v>
      </c>
      <c r="O718" s="239">
        <f t="shared" si="141"/>
        <v>139.79942540753481</v>
      </c>
      <c r="P718" s="239">
        <f t="shared" si="136"/>
        <v>188.57974101231795</v>
      </c>
      <c r="Q718" s="239">
        <f t="shared" si="137"/>
        <v>0</v>
      </c>
      <c r="R718" s="239">
        <f t="shared" si="142"/>
        <v>-1.4058003340289456E-2</v>
      </c>
      <c r="T718" s="239">
        <f>MAX($H$4:H718)</f>
        <v>200.6480967263268</v>
      </c>
      <c r="U718" s="239">
        <f>MAX($K$4:K718)</f>
        <v>200.6480967263268</v>
      </c>
      <c r="V718" s="239">
        <f>MAX($K$4:L718)</f>
        <v>200.6480967263268</v>
      </c>
      <c r="W718" s="239">
        <f t="shared" si="143"/>
        <v>-6.0146873610615069E-2</v>
      </c>
      <c r="X718" s="239">
        <f t="shared" si="144"/>
        <v>-6.0146873610615069E-2</v>
      </c>
      <c r="Y718" s="239">
        <f t="shared" si="145"/>
        <v>-6.0146873610615069E-2</v>
      </c>
    </row>
    <row r="719" spans="1:25">
      <c r="A719" s="147">
        <v>36432</v>
      </c>
      <c r="B719" s="243">
        <v>-9.1741585732547648E-3</v>
      </c>
      <c r="C719" s="243">
        <v>-6.2610208462596795E-3</v>
      </c>
      <c r="D719" s="243">
        <v>-1.9653926639893626E-2</v>
      </c>
      <c r="E719" s="243">
        <v>-1.3160215844546075E-2</v>
      </c>
      <c r="F719" s="243">
        <v>-7.4668973628159163E-3</v>
      </c>
      <c r="H719" s="239">
        <f t="shared" si="138"/>
        <v>187.39903932265759</v>
      </c>
      <c r="I719" s="239"/>
      <c r="J719" s="239">
        <f t="shared" si="139"/>
        <v>154.29191158891098</v>
      </c>
      <c r="K719" s="239">
        <f t="shared" si="134"/>
        <v>187.39903932265759</v>
      </c>
      <c r="L719" s="239" t="b">
        <f t="shared" si="135"/>
        <v>0</v>
      </c>
      <c r="M719" s="239">
        <f t="shared" si="140"/>
        <v>-6.2610208462596422E-3</v>
      </c>
      <c r="O719" s="239">
        <f t="shared" si="141"/>
        <v>139.79942540753481</v>
      </c>
      <c r="P719" s="239">
        <f t="shared" si="136"/>
        <v>187.39903932265759</v>
      </c>
      <c r="Q719" s="239">
        <f t="shared" si="137"/>
        <v>0</v>
      </c>
      <c r="R719" s="239">
        <f t="shared" si="142"/>
        <v>-6.2610208462596422E-3</v>
      </c>
      <c r="T719" s="239">
        <f>MAX($H$4:H719)</f>
        <v>200.6480967263268</v>
      </c>
      <c r="U719" s="239">
        <f>MAX($K$4:K719)</f>
        <v>200.6480967263268</v>
      </c>
      <c r="V719" s="239">
        <f>MAX($K$4:L719)</f>
        <v>200.6480967263268</v>
      </c>
      <c r="W719" s="239">
        <f t="shared" si="143"/>
        <v>-6.603131362736131E-2</v>
      </c>
      <c r="X719" s="239">
        <f t="shared" si="144"/>
        <v>-6.603131362736131E-2</v>
      </c>
      <c r="Y719" s="239">
        <f t="shared" si="145"/>
        <v>-6.603131362736131E-2</v>
      </c>
    </row>
    <row r="720" spans="1:25">
      <c r="A720" s="147">
        <v>36433</v>
      </c>
      <c r="B720" s="243">
        <v>9.5044890297133477E-3</v>
      </c>
      <c r="C720" s="243">
        <v>-6.8635284522799989E-4</v>
      </c>
      <c r="D720" s="243">
        <v>2.2910620381180413E-2</v>
      </c>
      <c r="E720" s="243">
        <v>-9.7756589423780849E-3</v>
      </c>
      <c r="F720" s="243">
        <v>2.6626097830098061E-3</v>
      </c>
      <c r="H720" s="239">
        <f t="shared" si="138"/>
        <v>187.27041745882548</v>
      </c>
      <c r="I720" s="239"/>
      <c r="J720" s="239">
        <f t="shared" si="139"/>
        <v>154.29191158891098</v>
      </c>
      <c r="K720" s="239">
        <f t="shared" si="134"/>
        <v>187.27041745882548</v>
      </c>
      <c r="L720" s="239" t="b">
        <f t="shared" si="135"/>
        <v>0</v>
      </c>
      <c r="M720" s="239">
        <f t="shared" si="140"/>
        <v>-6.863528452280477E-4</v>
      </c>
      <c r="O720" s="239">
        <f t="shared" si="141"/>
        <v>139.79942540753481</v>
      </c>
      <c r="P720" s="239">
        <f t="shared" si="136"/>
        <v>187.27041745882548</v>
      </c>
      <c r="Q720" s="239">
        <f t="shared" si="137"/>
        <v>0</v>
      </c>
      <c r="R720" s="239">
        <f t="shared" si="142"/>
        <v>-6.863528452280477E-4</v>
      </c>
      <c r="T720" s="239">
        <f>MAX($H$4:H720)</f>
        <v>200.6480967263268</v>
      </c>
      <c r="U720" s="239">
        <f>MAX($K$4:K720)</f>
        <v>200.6480967263268</v>
      </c>
      <c r="V720" s="239">
        <f>MAX($K$4:L720)</f>
        <v>200.6480967263268</v>
      </c>
      <c r="W720" s="239">
        <f t="shared" si="143"/>
        <v>-6.6672345692607063E-2</v>
      </c>
      <c r="X720" s="239">
        <f t="shared" si="144"/>
        <v>-6.6672345692607063E-2</v>
      </c>
      <c r="Y720" s="239">
        <f t="shared" si="145"/>
        <v>-6.6672345692607063E-2</v>
      </c>
    </row>
    <row r="721" spans="1:25">
      <c r="A721" s="147">
        <v>36434</v>
      </c>
      <c r="B721" s="243">
        <v>-6.4642935138681246E-4</v>
      </c>
      <c r="C721" s="243">
        <v>-4.7511523702332692E-3</v>
      </c>
      <c r="D721" s="243">
        <v>8.6866198911703663E-3</v>
      </c>
      <c r="E721" s="243">
        <v>-5.1790321491398394E-3</v>
      </c>
      <c r="F721" s="243">
        <v>-2.4945821275678126E-3</v>
      </c>
      <c r="H721" s="239">
        <f t="shared" si="138"/>
        <v>186.38066717104141</v>
      </c>
      <c r="I721" s="239"/>
      <c r="J721" s="239">
        <f t="shared" si="139"/>
        <v>154.29191158891098</v>
      </c>
      <c r="K721" s="239">
        <f t="shared" si="134"/>
        <v>186.38066717104141</v>
      </c>
      <c r="L721" s="239" t="b">
        <f t="shared" si="135"/>
        <v>0</v>
      </c>
      <c r="M721" s="239">
        <f t="shared" si="140"/>
        <v>-4.7511523702332449E-3</v>
      </c>
      <c r="O721" s="239">
        <f t="shared" si="141"/>
        <v>139.79942540753481</v>
      </c>
      <c r="P721" s="239">
        <f t="shared" si="136"/>
        <v>186.38066717104141</v>
      </c>
      <c r="Q721" s="239">
        <f t="shared" si="137"/>
        <v>0</v>
      </c>
      <c r="R721" s="239">
        <f t="shared" si="142"/>
        <v>-4.7511523702332449E-3</v>
      </c>
      <c r="T721" s="239">
        <f>MAX($H$4:H721)</f>
        <v>200.6480967263268</v>
      </c>
      <c r="U721" s="239">
        <f>MAX($K$4:K721)</f>
        <v>200.6480967263268</v>
      </c>
      <c r="V721" s="239">
        <f>MAX($K$4:L721)</f>
        <v>200.6480967263268</v>
      </c>
      <c r="W721" s="239">
        <f t="shared" si="143"/>
        <v>-7.110672758957387E-2</v>
      </c>
      <c r="X721" s="239">
        <f t="shared" si="144"/>
        <v>-7.110672758957387E-2</v>
      </c>
      <c r="Y721" s="239">
        <f t="shared" si="145"/>
        <v>-7.110672758957387E-2</v>
      </c>
    </row>
    <row r="722" spans="1:25">
      <c r="A722" s="147">
        <v>36437</v>
      </c>
      <c r="B722" s="243">
        <v>1.6956753570487981E-2</v>
      </c>
      <c r="C722" s="243">
        <v>1.4542725596370376E-2</v>
      </c>
      <c r="D722" s="243">
        <v>-9.3556475093268254E-3</v>
      </c>
      <c r="E722" s="243">
        <v>4.0035575043411153E-3</v>
      </c>
      <c r="F722" s="243">
        <v>9.5541615994221285E-3</v>
      </c>
      <c r="H722" s="239">
        <f t="shared" si="138"/>
        <v>189.09115007017829</v>
      </c>
      <c r="I722" s="239"/>
      <c r="J722" s="239">
        <f t="shared" si="139"/>
        <v>154.29191158891098</v>
      </c>
      <c r="K722" s="239">
        <f t="shared" si="134"/>
        <v>189.09115007017829</v>
      </c>
      <c r="L722" s="239" t="b">
        <f t="shared" si="135"/>
        <v>0</v>
      </c>
      <c r="M722" s="239">
        <f t="shared" si="140"/>
        <v>1.45427255963703E-2</v>
      </c>
      <c r="O722" s="239">
        <f t="shared" si="141"/>
        <v>139.79942540753481</v>
      </c>
      <c r="P722" s="239">
        <f t="shared" si="136"/>
        <v>189.09115007017829</v>
      </c>
      <c r="Q722" s="239">
        <f t="shared" si="137"/>
        <v>0</v>
      </c>
      <c r="R722" s="239">
        <f t="shared" si="142"/>
        <v>1.45427255963703E-2</v>
      </c>
      <c r="T722" s="239">
        <f>MAX($H$4:H722)</f>
        <v>200.6480967263268</v>
      </c>
      <c r="U722" s="239">
        <f>MAX($K$4:K722)</f>
        <v>200.6480967263268</v>
      </c>
      <c r="V722" s="239">
        <f>MAX($K$4:L722)</f>
        <v>200.6480967263268</v>
      </c>
      <c r="W722" s="239">
        <f t="shared" si="143"/>
        <v>-5.7598087620594603E-2</v>
      </c>
      <c r="X722" s="239">
        <f t="shared" si="144"/>
        <v>-5.7598087620594603E-2</v>
      </c>
      <c r="Y722" s="239">
        <f t="shared" si="145"/>
        <v>-5.7598087620594603E-2</v>
      </c>
    </row>
    <row r="723" spans="1:25">
      <c r="A723" s="147">
        <v>36438</v>
      </c>
      <c r="B723" s="243">
        <v>-1.4223570916048756E-3</v>
      </c>
      <c r="C723" s="243">
        <v>5.9345031393280845E-3</v>
      </c>
      <c r="D723" s="243">
        <v>-3.8771771601248117E-3</v>
      </c>
      <c r="E723" s="243">
        <v>1.9300988352308757E-3</v>
      </c>
      <c r="F723" s="243">
        <v>4.3464265324166806E-3</v>
      </c>
      <c r="H723" s="239">
        <f t="shared" si="138"/>
        <v>190.21331209388893</v>
      </c>
      <c r="I723" s="239"/>
      <c r="J723" s="239">
        <f t="shared" si="139"/>
        <v>154.29191158891098</v>
      </c>
      <c r="K723" s="239">
        <f t="shared" si="134"/>
        <v>190.21331209388893</v>
      </c>
      <c r="L723" s="239" t="b">
        <f t="shared" si="135"/>
        <v>0</v>
      </c>
      <c r="M723" s="239">
        <f t="shared" si="140"/>
        <v>5.9345031393281513E-3</v>
      </c>
      <c r="O723" s="239">
        <f t="shared" si="141"/>
        <v>139.79942540753481</v>
      </c>
      <c r="P723" s="239">
        <f t="shared" si="136"/>
        <v>190.21331209388893</v>
      </c>
      <c r="Q723" s="239">
        <f t="shared" si="137"/>
        <v>0</v>
      </c>
      <c r="R723" s="239">
        <f t="shared" si="142"/>
        <v>5.9345031393281513E-3</v>
      </c>
      <c r="T723" s="239">
        <f>MAX($H$4:H723)</f>
        <v>200.6480967263268</v>
      </c>
      <c r="U723" s="239">
        <f>MAX($K$4:K723)</f>
        <v>200.6480967263268</v>
      </c>
      <c r="V723" s="239">
        <f>MAX($K$4:L723)</f>
        <v>200.6480967263268</v>
      </c>
      <c r="W723" s="239">
        <f t="shared" si="143"/>
        <v>-5.2005400513070163E-2</v>
      </c>
      <c r="X723" s="239">
        <f t="shared" si="144"/>
        <v>-5.2005400513070163E-2</v>
      </c>
      <c r="Y723" s="239">
        <f t="shared" si="145"/>
        <v>-5.2005400513070163E-2</v>
      </c>
    </row>
    <row r="724" spans="1:25">
      <c r="A724" s="147">
        <v>36439</v>
      </c>
      <c r="B724" s="243">
        <v>1.8879999281446125E-2</v>
      </c>
      <c r="C724" s="243">
        <v>6.14476842887135E-3</v>
      </c>
      <c r="D724" s="243">
        <v>5.9073001860165952E-4</v>
      </c>
      <c r="E724" s="243">
        <v>1.2759764271258689E-2</v>
      </c>
      <c r="F724" s="243">
        <v>4.7588266072546848E-3</v>
      </c>
      <c r="H724" s="239">
        <f t="shared" si="138"/>
        <v>191.38212884879451</v>
      </c>
      <c r="I724" s="239"/>
      <c r="J724" s="239">
        <f t="shared" si="139"/>
        <v>154.29191158891098</v>
      </c>
      <c r="K724" s="239">
        <f t="shared" si="134"/>
        <v>191.38212884879451</v>
      </c>
      <c r="L724" s="239" t="b">
        <f t="shared" si="135"/>
        <v>0</v>
      </c>
      <c r="M724" s="239">
        <f t="shared" si="140"/>
        <v>6.1447684288713292E-3</v>
      </c>
      <c r="O724" s="239">
        <f t="shared" si="141"/>
        <v>139.79942540753481</v>
      </c>
      <c r="P724" s="239">
        <f t="shared" si="136"/>
        <v>191.38212884879451</v>
      </c>
      <c r="Q724" s="239">
        <f t="shared" si="137"/>
        <v>0</v>
      </c>
      <c r="R724" s="239">
        <f t="shared" si="142"/>
        <v>6.1447684288713292E-3</v>
      </c>
      <c r="T724" s="239">
        <f>MAX($H$4:H724)</f>
        <v>200.6480967263268</v>
      </c>
      <c r="U724" s="239">
        <f>MAX($K$4:K724)</f>
        <v>200.6480967263268</v>
      </c>
      <c r="V724" s="239">
        <f>MAX($K$4:L724)</f>
        <v>200.6480967263268</v>
      </c>
      <c r="W724" s="239">
        <f t="shared" si="143"/>
        <v>-4.6180193227402362E-2</v>
      </c>
      <c r="X724" s="239">
        <f t="shared" si="144"/>
        <v>-4.6180193227402362E-2</v>
      </c>
      <c r="Y724" s="239">
        <f t="shared" si="145"/>
        <v>-4.6180193227402362E-2</v>
      </c>
    </row>
    <row r="725" spans="1:25">
      <c r="A725" s="147">
        <v>36440</v>
      </c>
      <c r="B725" s="243">
        <v>-5.4024232299791919E-3</v>
      </c>
      <c r="C725" s="243">
        <v>8.5054269325093301E-3</v>
      </c>
      <c r="D725" s="243">
        <v>4.1455356138748733E-3</v>
      </c>
      <c r="E725" s="243">
        <v>1.2714410343011684E-2</v>
      </c>
      <c r="F725" s="243">
        <v>5.1406899379931037E-3</v>
      </c>
      <c r="H725" s="239">
        <f t="shared" si="138"/>
        <v>193.00991556190601</v>
      </c>
      <c r="I725" s="239"/>
      <c r="J725" s="239">
        <f t="shared" si="139"/>
        <v>154.29191158891098</v>
      </c>
      <c r="K725" s="239">
        <f t="shared" si="134"/>
        <v>193.00991556190601</v>
      </c>
      <c r="L725" s="239" t="b">
        <f t="shared" si="135"/>
        <v>0</v>
      </c>
      <c r="M725" s="239">
        <f t="shared" si="140"/>
        <v>8.5054269325093128E-3</v>
      </c>
      <c r="O725" s="239">
        <f t="shared" si="141"/>
        <v>139.79942540753481</v>
      </c>
      <c r="P725" s="239">
        <f t="shared" si="136"/>
        <v>193.00991556190601</v>
      </c>
      <c r="Q725" s="239">
        <f t="shared" si="137"/>
        <v>0</v>
      </c>
      <c r="R725" s="239">
        <f t="shared" si="142"/>
        <v>8.5054269325093128E-3</v>
      </c>
      <c r="T725" s="239">
        <f>MAX($H$4:H725)</f>
        <v>200.6480967263268</v>
      </c>
      <c r="U725" s="239">
        <f>MAX($K$4:K725)</f>
        <v>200.6480967263268</v>
      </c>
      <c r="V725" s="239">
        <f>MAX($K$4:L725)</f>
        <v>200.6480967263268</v>
      </c>
      <c r="W725" s="239">
        <f t="shared" si="143"/>
        <v>-3.8067548554117876E-2</v>
      </c>
      <c r="X725" s="239">
        <f t="shared" si="144"/>
        <v>-3.8067548554117876E-2</v>
      </c>
      <c r="Y725" s="239">
        <f t="shared" si="145"/>
        <v>-3.8067548554117876E-2</v>
      </c>
    </row>
    <row r="726" spans="1:25">
      <c r="A726" s="147">
        <v>36441</v>
      </c>
      <c r="B726" s="243">
        <v>1.1889470834715032E-2</v>
      </c>
      <c r="C726" s="243">
        <v>9.8820305577174139E-4</v>
      </c>
      <c r="D726" s="243">
        <v>1.0401214971858197E-2</v>
      </c>
      <c r="E726" s="243">
        <v>7.3737879431807762E-3</v>
      </c>
      <c r="F726" s="243">
        <v>2.092830121391831E-3</v>
      </c>
      <c r="H726" s="239">
        <f t="shared" si="138"/>
        <v>193.20064855025853</v>
      </c>
      <c r="I726" s="239"/>
      <c r="J726" s="239">
        <f t="shared" si="139"/>
        <v>154.29191158891098</v>
      </c>
      <c r="K726" s="239">
        <f t="shared" si="134"/>
        <v>193.20064855025853</v>
      </c>
      <c r="L726" s="239" t="b">
        <f t="shared" si="135"/>
        <v>0</v>
      </c>
      <c r="M726" s="239">
        <f t="shared" si="140"/>
        <v>9.8820305577174594E-4</v>
      </c>
      <c r="O726" s="239">
        <f t="shared" si="141"/>
        <v>139.79942540753481</v>
      </c>
      <c r="P726" s="239">
        <f t="shared" si="136"/>
        <v>193.20064855025853</v>
      </c>
      <c r="Q726" s="239">
        <f t="shared" si="137"/>
        <v>0</v>
      </c>
      <c r="R726" s="239">
        <f t="shared" si="142"/>
        <v>9.8820305577174594E-4</v>
      </c>
      <c r="T726" s="239">
        <f>MAX($H$4:H726)</f>
        <v>200.6480967263268</v>
      </c>
      <c r="U726" s="239">
        <f>MAX($K$4:K726)</f>
        <v>200.6480967263268</v>
      </c>
      <c r="V726" s="239">
        <f>MAX($K$4:L726)</f>
        <v>200.6480967263268</v>
      </c>
      <c r="W726" s="239">
        <f t="shared" si="143"/>
        <v>-3.7116963966153049E-2</v>
      </c>
      <c r="X726" s="239">
        <f t="shared" si="144"/>
        <v>-3.7116963966153049E-2</v>
      </c>
      <c r="Y726" s="239">
        <f t="shared" si="145"/>
        <v>-3.7116963966153049E-2</v>
      </c>
    </row>
    <row r="727" spans="1:25">
      <c r="A727" s="147">
        <v>36444</v>
      </c>
      <c r="B727" s="243">
        <v>1.3029349247875022E-3</v>
      </c>
      <c r="C727" s="243">
        <v>3.2497383841731953E-3</v>
      </c>
      <c r="D727" s="243">
        <v>5.0494527707021231E-3</v>
      </c>
      <c r="E727" s="243">
        <v>3.2550243038722559E-3</v>
      </c>
      <c r="F727" s="243">
        <v>1.4606264641705557E-3</v>
      </c>
      <c r="H727" s="239">
        <f t="shared" si="138"/>
        <v>193.82850011369948</v>
      </c>
      <c r="I727" s="239"/>
      <c r="J727" s="239">
        <f t="shared" si="139"/>
        <v>154.29191158891098</v>
      </c>
      <c r="K727" s="239">
        <f t="shared" si="134"/>
        <v>193.82850011369948</v>
      </c>
      <c r="L727" s="239" t="b">
        <f t="shared" si="135"/>
        <v>0</v>
      </c>
      <c r="M727" s="239">
        <f t="shared" si="140"/>
        <v>3.2497383841732525E-3</v>
      </c>
      <c r="O727" s="239">
        <f t="shared" si="141"/>
        <v>139.79942540753481</v>
      </c>
      <c r="P727" s="239">
        <f t="shared" si="136"/>
        <v>193.82850011369948</v>
      </c>
      <c r="Q727" s="239">
        <f t="shared" si="137"/>
        <v>0</v>
      </c>
      <c r="R727" s="239">
        <f t="shared" si="142"/>
        <v>3.2497383841732525E-3</v>
      </c>
      <c r="T727" s="239">
        <f>MAX($H$4:H727)</f>
        <v>200.6480967263268</v>
      </c>
      <c r="U727" s="239">
        <f>MAX($K$4:K727)</f>
        <v>200.6480967263268</v>
      </c>
      <c r="V727" s="239">
        <f>MAX($K$4:L727)</f>
        <v>200.6480967263268</v>
      </c>
      <c r="W727" s="239">
        <f t="shared" si="143"/>
        <v>-3.3987846004484581E-2</v>
      </c>
      <c r="X727" s="239">
        <f t="shared" si="144"/>
        <v>-3.3987846004484581E-2</v>
      </c>
      <c r="Y727" s="239">
        <f t="shared" si="145"/>
        <v>-3.3987846004484581E-2</v>
      </c>
    </row>
    <row r="728" spans="1:25">
      <c r="A728" s="147">
        <v>36445</v>
      </c>
      <c r="B728" s="243">
        <v>-1.7706698431004142E-2</v>
      </c>
      <c r="C728" s="243">
        <v>-1.448295913199682E-2</v>
      </c>
      <c r="D728" s="243">
        <v>-3.9667729532866236E-3</v>
      </c>
      <c r="E728" s="243">
        <v>-4.8765159722948814E-3</v>
      </c>
      <c r="F728" s="243">
        <v>-9.457624928948416E-3</v>
      </c>
      <c r="H728" s="239">
        <f t="shared" si="138"/>
        <v>191.02128986793653</v>
      </c>
      <c r="I728" s="239"/>
      <c r="J728" s="239">
        <f t="shared" si="139"/>
        <v>154.29191158891098</v>
      </c>
      <c r="K728" s="239">
        <f t="shared" si="134"/>
        <v>191.02128986793653</v>
      </c>
      <c r="L728" s="239" t="b">
        <f t="shared" si="135"/>
        <v>0</v>
      </c>
      <c r="M728" s="239">
        <f t="shared" si="140"/>
        <v>-1.4482959131996794E-2</v>
      </c>
      <c r="O728" s="239">
        <f t="shared" si="141"/>
        <v>139.79942540753481</v>
      </c>
      <c r="P728" s="239">
        <f t="shared" si="136"/>
        <v>191.02128986793653</v>
      </c>
      <c r="Q728" s="239">
        <f t="shared" si="137"/>
        <v>0</v>
      </c>
      <c r="R728" s="239">
        <f t="shared" si="142"/>
        <v>-1.4482959131996794E-2</v>
      </c>
      <c r="T728" s="239">
        <f>MAX($H$4:H728)</f>
        <v>200.6480967263268</v>
      </c>
      <c r="U728" s="239">
        <f>MAX($K$4:K728)</f>
        <v>200.6480967263268</v>
      </c>
      <c r="V728" s="239">
        <f>MAX($K$4:L728)</f>
        <v>200.6480967263268</v>
      </c>
      <c r="W728" s="239">
        <f t="shared" si="143"/>
        <v>-4.7978560551813827E-2</v>
      </c>
      <c r="X728" s="239">
        <f t="shared" si="144"/>
        <v>-4.7978560551813827E-2</v>
      </c>
      <c r="Y728" s="239">
        <f t="shared" si="145"/>
        <v>-4.7978560551813827E-2</v>
      </c>
    </row>
    <row r="729" spans="1:25">
      <c r="A729" s="147">
        <v>36446</v>
      </c>
      <c r="B729" s="243">
        <v>-2.0118673419521449E-2</v>
      </c>
      <c r="C729" s="243">
        <v>-1.002375309974024E-2</v>
      </c>
      <c r="D729" s="243">
        <v>-2.3261390812381877E-2</v>
      </c>
      <c r="E729" s="243">
        <v>-1.5156215815383844E-2</v>
      </c>
      <c r="F729" s="243">
        <v>-1.0426784347417173E-2</v>
      </c>
      <c r="H729" s="239">
        <f t="shared" si="138"/>
        <v>189.10653962150641</v>
      </c>
      <c r="I729" s="239"/>
      <c r="J729" s="239">
        <f t="shared" si="139"/>
        <v>154.29191158891098</v>
      </c>
      <c r="K729" s="239">
        <f t="shared" si="134"/>
        <v>189.10653962150641</v>
      </c>
      <c r="L729" s="239" t="b">
        <f t="shared" si="135"/>
        <v>0</v>
      </c>
      <c r="M729" s="239">
        <f t="shared" si="140"/>
        <v>-1.0023753099740289E-2</v>
      </c>
      <c r="O729" s="239">
        <f t="shared" si="141"/>
        <v>139.79942540753481</v>
      </c>
      <c r="P729" s="239">
        <f t="shared" si="136"/>
        <v>189.10653962150641</v>
      </c>
      <c r="Q729" s="239">
        <f t="shared" si="137"/>
        <v>0</v>
      </c>
      <c r="R729" s="239">
        <f t="shared" si="142"/>
        <v>-1.0023753099740289E-2</v>
      </c>
      <c r="T729" s="239">
        <f>MAX($H$4:H729)</f>
        <v>200.6480967263268</v>
      </c>
      <c r="U729" s="239">
        <f>MAX($K$4:K729)</f>
        <v>200.6480967263268</v>
      </c>
      <c r="V729" s="239">
        <f>MAX($K$4:L729)</f>
        <v>200.6480967263268</v>
      </c>
      <c r="W729" s="239">
        <f t="shared" si="143"/>
        <v>-5.752138840650179E-2</v>
      </c>
      <c r="X729" s="239">
        <f t="shared" si="144"/>
        <v>-5.752138840650179E-2</v>
      </c>
      <c r="Y729" s="239">
        <f t="shared" si="145"/>
        <v>-5.752138840650179E-2</v>
      </c>
    </row>
    <row r="730" spans="1:25">
      <c r="A730" s="147">
        <v>36447</v>
      </c>
      <c r="B730" s="243">
        <v>-5.2371683694718563E-4</v>
      </c>
      <c r="C730" s="243">
        <v>-5.26077129176028E-3</v>
      </c>
      <c r="D730" s="243">
        <v>1.0598534720632546E-2</v>
      </c>
      <c r="E730" s="243">
        <v>-6.6082810321310692E-4</v>
      </c>
      <c r="F730" s="243">
        <v>-8.5699408604844596E-4</v>
      </c>
      <c r="H730" s="239">
        <f t="shared" si="138"/>
        <v>188.11169336678145</v>
      </c>
      <c r="I730" s="239"/>
      <c r="J730" s="239">
        <f t="shared" si="139"/>
        <v>154.29191158891098</v>
      </c>
      <c r="K730" s="239">
        <f t="shared" si="134"/>
        <v>188.11169336678145</v>
      </c>
      <c r="L730" s="239" t="b">
        <f t="shared" si="135"/>
        <v>0</v>
      </c>
      <c r="M730" s="239">
        <f t="shared" si="140"/>
        <v>-5.2607712917603485E-3</v>
      </c>
      <c r="O730" s="239">
        <f t="shared" si="141"/>
        <v>139.79942540753481</v>
      </c>
      <c r="P730" s="239">
        <f t="shared" si="136"/>
        <v>188.11169336678145</v>
      </c>
      <c r="Q730" s="239">
        <f t="shared" si="137"/>
        <v>0</v>
      </c>
      <c r="R730" s="239">
        <f t="shared" si="142"/>
        <v>-5.2607712917603485E-3</v>
      </c>
      <c r="T730" s="239">
        <f>MAX($H$4:H730)</f>
        <v>200.6480967263268</v>
      </c>
      <c r="U730" s="239">
        <f>MAX($K$4:K730)</f>
        <v>200.6480967263268</v>
      </c>
      <c r="V730" s="239">
        <f>MAX($K$4:L730)</f>
        <v>200.6480967263268</v>
      </c>
      <c r="W730" s="239">
        <f t="shared" si="143"/>
        <v>-6.247955282947102E-2</v>
      </c>
      <c r="X730" s="239">
        <f t="shared" si="144"/>
        <v>-6.247955282947102E-2</v>
      </c>
      <c r="Y730" s="239">
        <f t="shared" si="145"/>
        <v>-6.247955282947102E-2</v>
      </c>
    </row>
    <row r="731" spans="1:25">
      <c r="A731" s="147">
        <v>36448</v>
      </c>
      <c r="B731" s="243">
        <v>-2.7535873320661097E-2</v>
      </c>
      <c r="C731" s="243">
        <v>-1.9776563612770359E-2</v>
      </c>
      <c r="D731" s="243">
        <v>-1.5729060545364826E-2</v>
      </c>
      <c r="E731" s="243">
        <v>-3.0216253614763322E-2</v>
      </c>
      <c r="F731" s="243">
        <v>-1.5811553651875587E-2</v>
      </c>
      <c r="H731" s="239">
        <f t="shared" si="138"/>
        <v>184.39149049660736</v>
      </c>
      <c r="I731" s="239"/>
      <c r="J731" s="239">
        <f t="shared" si="139"/>
        <v>154.29191158891098</v>
      </c>
      <c r="K731" s="239">
        <f t="shared" si="134"/>
        <v>184.39149049660736</v>
      </c>
      <c r="L731" s="239" t="b">
        <f t="shared" si="135"/>
        <v>0</v>
      </c>
      <c r="M731" s="239">
        <f t="shared" si="140"/>
        <v>-1.9776563612770286E-2</v>
      </c>
      <c r="O731" s="239">
        <f t="shared" si="141"/>
        <v>139.79942540753481</v>
      </c>
      <c r="P731" s="239">
        <f t="shared" si="136"/>
        <v>184.39149049660736</v>
      </c>
      <c r="Q731" s="239">
        <f t="shared" si="137"/>
        <v>0</v>
      </c>
      <c r="R731" s="239">
        <f t="shared" si="142"/>
        <v>-1.9776563612770286E-2</v>
      </c>
      <c r="T731" s="239">
        <f>MAX($H$4:H731)</f>
        <v>200.6480967263268</v>
      </c>
      <c r="U731" s="239">
        <f>MAX($K$4:K731)</f>
        <v>200.6480967263268</v>
      </c>
      <c r="V731" s="239">
        <f>MAX($K$4:L731)</f>
        <v>200.6480967263268</v>
      </c>
      <c r="W731" s="239">
        <f t="shared" si="143"/>
        <v>-8.1020485591211833E-2</v>
      </c>
      <c r="X731" s="239">
        <f t="shared" si="144"/>
        <v>-8.1020485591211833E-2</v>
      </c>
      <c r="Y731" s="239">
        <f t="shared" si="145"/>
        <v>-8.1020485591211833E-2</v>
      </c>
    </row>
    <row r="732" spans="1:25">
      <c r="A732" s="147">
        <v>36451</v>
      </c>
      <c r="B732" s="243">
        <v>3.4351769601197457E-3</v>
      </c>
      <c r="C732" s="243">
        <v>-6.4434329004405821E-3</v>
      </c>
      <c r="D732" s="243">
        <v>-2.1000727401394026E-2</v>
      </c>
      <c r="E732" s="243">
        <v>-1.2650916691835157E-2</v>
      </c>
      <c r="F732" s="243">
        <v>-1.1472743295221965E-2</v>
      </c>
      <c r="H732" s="239">
        <f t="shared" si="138"/>
        <v>183.20337630018025</v>
      </c>
      <c r="I732" s="239"/>
      <c r="J732" s="239">
        <f t="shared" si="139"/>
        <v>154.29191158891098</v>
      </c>
      <c r="K732" s="239">
        <f t="shared" si="134"/>
        <v>183.20337630018025</v>
      </c>
      <c r="L732" s="239" t="b">
        <f t="shared" si="135"/>
        <v>0</v>
      </c>
      <c r="M732" s="239">
        <f t="shared" si="140"/>
        <v>-6.4434329004405344E-3</v>
      </c>
      <c r="O732" s="239">
        <f t="shared" si="141"/>
        <v>139.79942540753481</v>
      </c>
      <c r="P732" s="239">
        <f t="shared" si="136"/>
        <v>183.20337630018025</v>
      </c>
      <c r="Q732" s="239">
        <f t="shared" si="137"/>
        <v>0</v>
      </c>
      <c r="R732" s="239">
        <f t="shared" si="142"/>
        <v>-6.4434329004405344E-3</v>
      </c>
      <c r="T732" s="239">
        <f>MAX($H$4:H732)</f>
        <v>200.6480967263268</v>
      </c>
      <c r="U732" s="239">
        <f>MAX($K$4:K732)</f>
        <v>200.6480967263268</v>
      </c>
      <c r="V732" s="239">
        <f>MAX($K$4:L732)</f>
        <v>200.6480967263268</v>
      </c>
      <c r="W732" s="239">
        <f t="shared" si="143"/>
        <v>-8.6941868429184277E-2</v>
      </c>
      <c r="X732" s="239">
        <f t="shared" si="144"/>
        <v>-8.6941868429184277E-2</v>
      </c>
      <c r="Y732" s="239">
        <f t="shared" si="145"/>
        <v>-8.6941868429184277E-2</v>
      </c>
    </row>
    <row r="733" spans="1:25">
      <c r="A733" s="147">
        <v>36452</v>
      </c>
      <c r="B733" s="243">
        <v>8.0217526947228279E-3</v>
      </c>
      <c r="C733" s="243">
        <v>1.8647326361379557E-2</v>
      </c>
      <c r="D733" s="243">
        <v>2.6820920187542452E-3</v>
      </c>
      <c r="E733" s="243">
        <v>4.6360405660113013E-3</v>
      </c>
      <c r="F733" s="243">
        <v>7.0503137370077074E-3</v>
      </c>
      <c r="H733" s="239">
        <f t="shared" si="138"/>
        <v>186.61962944855634</v>
      </c>
      <c r="I733" s="239"/>
      <c r="J733" s="239">
        <f t="shared" si="139"/>
        <v>154.29191158891098</v>
      </c>
      <c r="K733" s="239">
        <f t="shared" si="134"/>
        <v>186.61962944855634</v>
      </c>
      <c r="L733" s="239" t="b">
        <f t="shared" si="135"/>
        <v>0</v>
      </c>
      <c r="M733" s="239">
        <f t="shared" si="140"/>
        <v>1.8647326361379533E-2</v>
      </c>
      <c r="O733" s="239">
        <f t="shared" si="141"/>
        <v>139.79942540753481</v>
      </c>
      <c r="P733" s="239">
        <f t="shared" si="136"/>
        <v>186.61962944855634</v>
      </c>
      <c r="Q733" s="239">
        <f t="shared" si="137"/>
        <v>0</v>
      </c>
      <c r="R733" s="239">
        <f t="shared" si="142"/>
        <v>1.8647326361379533E-2</v>
      </c>
      <c r="T733" s="239">
        <f>MAX($H$4:H733)</f>
        <v>200.6480967263268</v>
      </c>
      <c r="U733" s="239">
        <f>MAX($K$4:K733)</f>
        <v>200.6480967263268</v>
      </c>
      <c r="V733" s="239">
        <f>MAX($K$4:L733)</f>
        <v>200.6480967263268</v>
      </c>
      <c r="W733" s="239">
        <f t="shared" si="143"/>
        <v>-6.9915775462871865E-2</v>
      </c>
      <c r="X733" s="239">
        <f t="shared" si="144"/>
        <v>-6.9915775462871865E-2</v>
      </c>
      <c r="Y733" s="239">
        <f t="shared" si="145"/>
        <v>-6.9915775462871865E-2</v>
      </c>
    </row>
    <row r="734" spans="1:25">
      <c r="A734" s="147">
        <v>36453</v>
      </c>
      <c r="B734" s="243">
        <v>1.845766646624214E-2</v>
      </c>
      <c r="C734" s="243">
        <v>5.2504028855939744E-3</v>
      </c>
      <c r="D734" s="243">
        <v>2.6109992114635494E-2</v>
      </c>
      <c r="E734" s="243">
        <v>2.1359147383172905E-2</v>
      </c>
      <c r="F734" s="243">
        <v>7.3578814501120693E-3</v>
      </c>
      <c r="H734" s="239">
        <f t="shared" si="138"/>
        <v>187.59945768952153</v>
      </c>
      <c r="I734" s="239"/>
      <c r="J734" s="239">
        <f t="shared" si="139"/>
        <v>154.29191158891098</v>
      </c>
      <c r="K734" s="239">
        <f t="shared" si="134"/>
        <v>187.59945768952153</v>
      </c>
      <c r="L734" s="239" t="b">
        <f t="shared" si="135"/>
        <v>0</v>
      </c>
      <c r="M734" s="239">
        <f t="shared" si="140"/>
        <v>5.2504028855940386E-3</v>
      </c>
      <c r="O734" s="239">
        <f t="shared" si="141"/>
        <v>139.79942540753481</v>
      </c>
      <c r="P734" s="239">
        <f t="shared" si="136"/>
        <v>187.59945768952153</v>
      </c>
      <c r="Q734" s="239">
        <f t="shared" si="137"/>
        <v>0</v>
      </c>
      <c r="R734" s="239">
        <f t="shared" si="142"/>
        <v>5.2504028855940386E-3</v>
      </c>
      <c r="T734" s="239">
        <f>MAX($H$4:H734)</f>
        <v>200.6480967263268</v>
      </c>
      <c r="U734" s="239">
        <f>MAX($K$4:K734)</f>
        <v>200.6480967263268</v>
      </c>
      <c r="V734" s="239">
        <f>MAX($K$4:L734)</f>
        <v>200.6480967263268</v>
      </c>
      <c r="W734" s="239">
        <f t="shared" si="143"/>
        <v>-6.503245856651664E-2</v>
      </c>
      <c r="X734" s="239">
        <f t="shared" si="144"/>
        <v>-6.503245856651664E-2</v>
      </c>
      <c r="Y734" s="239">
        <f t="shared" si="145"/>
        <v>-6.503245856651664E-2</v>
      </c>
    </row>
    <row r="735" spans="1:25">
      <c r="A735" s="147">
        <v>36454</v>
      </c>
      <c r="B735" s="243">
        <v>-2.699619829384603E-3</v>
      </c>
      <c r="C735" s="243">
        <v>-7.7966381129885853E-3</v>
      </c>
      <c r="D735" s="243">
        <v>-4.7892607733096559E-3</v>
      </c>
      <c r="E735" s="243">
        <v>-1.0591610544551378E-2</v>
      </c>
      <c r="F735" s="243">
        <v>-8.2793889870342863E-3</v>
      </c>
      <c r="H735" s="239">
        <f t="shared" si="138"/>
        <v>186.13681260772341</v>
      </c>
      <c r="I735" s="239"/>
      <c r="J735" s="239">
        <f t="shared" si="139"/>
        <v>154.29191158891098</v>
      </c>
      <c r="K735" s="239">
        <f t="shared" si="134"/>
        <v>186.13681260772341</v>
      </c>
      <c r="L735" s="239" t="b">
        <f t="shared" si="135"/>
        <v>0</v>
      </c>
      <c r="M735" s="239">
        <f t="shared" si="140"/>
        <v>-7.7966381129885966E-3</v>
      </c>
      <c r="O735" s="239">
        <f t="shared" si="141"/>
        <v>139.79942540753481</v>
      </c>
      <c r="P735" s="239">
        <f t="shared" si="136"/>
        <v>186.13681260772341</v>
      </c>
      <c r="Q735" s="239">
        <f t="shared" si="137"/>
        <v>0</v>
      </c>
      <c r="R735" s="239">
        <f t="shared" si="142"/>
        <v>-7.7966381129885966E-3</v>
      </c>
      <c r="T735" s="239">
        <f>MAX($H$4:H735)</f>
        <v>200.6480967263268</v>
      </c>
      <c r="U735" s="239">
        <f>MAX($K$4:K735)</f>
        <v>200.6480967263268</v>
      </c>
      <c r="V735" s="239">
        <f>MAX($K$4:L735)</f>
        <v>200.6480967263268</v>
      </c>
      <c r="W735" s="239">
        <f t="shared" si="143"/>
        <v>-7.2322062134464182E-2</v>
      </c>
      <c r="X735" s="239">
        <f t="shared" si="144"/>
        <v>-7.2322062134464182E-2</v>
      </c>
      <c r="Y735" s="239">
        <f t="shared" si="145"/>
        <v>-7.2322062134464182E-2</v>
      </c>
    </row>
    <row r="736" spans="1:25">
      <c r="A736" s="147">
        <v>36455</v>
      </c>
      <c r="B736" s="243">
        <v>1.3555495047665067E-2</v>
      </c>
      <c r="C736" s="243">
        <v>2.0727290904702045E-2</v>
      </c>
      <c r="D736" s="243">
        <v>1.7712525554509861E-2</v>
      </c>
      <c r="E736" s="243">
        <v>1.686757153773133E-2</v>
      </c>
      <c r="F736" s="243">
        <v>7.38504654177774E-3</v>
      </c>
      <c r="H736" s="239">
        <f t="shared" si="138"/>
        <v>189.99492447071771</v>
      </c>
      <c r="I736" s="239"/>
      <c r="J736" s="239">
        <f t="shared" si="139"/>
        <v>154.29191158891098</v>
      </c>
      <c r="K736" s="239">
        <f t="shared" si="134"/>
        <v>189.99492447071771</v>
      </c>
      <c r="L736" s="239" t="b">
        <f t="shared" si="135"/>
        <v>0</v>
      </c>
      <c r="M736" s="239">
        <f t="shared" si="140"/>
        <v>2.0727290904702031E-2</v>
      </c>
      <c r="O736" s="239">
        <f t="shared" si="141"/>
        <v>139.79942540753481</v>
      </c>
      <c r="P736" s="239">
        <f t="shared" si="136"/>
        <v>189.99492447071771</v>
      </c>
      <c r="Q736" s="239">
        <f t="shared" si="137"/>
        <v>0</v>
      </c>
      <c r="R736" s="239">
        <f t="shared" si="142"/>
        <v>2.0727290904702031E-2</v>
      </c>
      <c r="T736" s="239">
        <f>MAX($H$4:H736)</f>
        <v>200.6480967263268</v>
      </c>
      <c r="U736" s="239">
        <f>MAX($K$4:K736)</f>
        <v>200.6480967263268</v>
      </c>
      <c r="V736" s="239">
        <f>MAX($K$4:L736)</f>
        <v>200.6480967263268</v>
      </c>
      <c r="W736" s="239">
        <f t="shared" si="143"/>
        <v>-5.3093811650451121E-2</v>
      </c>
      <c r="X736" s="239">
        <f t="shared" si="144"/>
        <v>-5.3093811650451121E-2</v>
      </c>
      <c r="Y736" s="239">
        <f t="shared" si="145"/>
        <v>-5.3093811650451121E-2</v>
      </c>
    </row>
    <row r="737" spans="1:25">
      <c r="A737" s="147">
        <v>36458</v>
      </c>
      <c r="B737" s="243">
        <v>-5.1218195349017615E-3</v>
      </c>
      <c r="C737" s="243">
        <v>-6.077385631006349E-3</v>
      </c>
      <c r="D737" s="243">
        <v>1.4314808450286876E-2</v>
      </c>
      <c r="E737" s="243">
        <v>-2.8442644165396214E-3</v>
      </c>
      <c r="F737" s="243">
        <v>7.3029447744454856E-5</v>
      </c>
      <c r="H737" s="239">
        <f t="shared" si="138"/>
        <v>188.84025204677522</v>
      </c>
      <c r="I737" s="239"/>
      <c r="J737" s="239">
        <f t="shared" si="139"/>
        <v>154.29191158891098</v>
      </c>
      <c r="K737" s="239">
        <f t="shared" si="134"/>
        <v>188.84025204677522</v>
      </c>
      <c r="L737" s="239" t="b">
        <f t="shared" si="135"/>
        <v>0</v>
      </c>
      <c r="M737" s="239">
        <f t="shared" si="140"/>
        <v>-6.077385631006401E-3</v>
      </c>
      <c r="O737" s="239">
        <f t="shared" si="141"/>
        <v>139.79942540753481</v>
      </c>
      <c r="P737" s="239">
        <f t="shared" si="136"/>
        <v>188.84025204677522</v>
      </c>
      <c r="Q737" s="239">
        <f t="shared" si="137"/>
        <v>0</v>
      </c>
      <c r="R737" s="239">
        <f t="shared" si="142"/>
        <v>-6.077385631006401E-3</v>
      </c>
      <c r="T737" s="239">
        <f>MAX($H$4:H737)</f>
        <v>200.6480967263268</v>
      </c>
      <c r="U737" s="239">
        <f>MAX($K$4:K737)</f>
        <v>200.6480967263268</v>
      </c>
      <c r="V737" s="239">
        <f>MAX($K$4:L737)</f>
        <v>200.6480967263268</v>
      </c>
      <c r="W737" s="239">
        <f t="shared" si="143"/>
        <v>-5.8848525713437703E-2</v>
      </c>
      <c r="X737" s="239">
        <f t="shared" si="144"/>
        <v>-5.8848525713437703E-2</v>
      </c>
      <c r="Y737" s="239">
        <f t="shared" si="145"/>
        <v>-5.8848525713437703E-2</v>
      </c>
    </row>
    <row r="738" spans="1:25">
      <c r="A738" s="147">
        <v>36459</v>
      </c>
      <c r="B738" s="243">
        <v>-8.9537622123253557E-3</v>
      </c>
      <c r="C738" s="243">
        <v>1.3019564012218598E-2</v>
      </c>
      <c r="D738" s="243">
        <v>1.1965465182476986E-2</v>
      </c>
      <c r="E738" s="243">
        <v>9.7230594159589678E-3</v>
      </c>
      <c r="F738" s="243">
        <v>5.0356719966184738E-3</v>
      </c>
      <c r="H738" s="239">
        <f t="shared" si="138"/>
        <v>191.29886979638169</v>
      </c>
      <c r="I738" s="239"/>
      <c r="J738" s="239">
        <f t="shared" si="139"/>
        <v>154.29191158891098</v>
      </c>
      <c r="K738" s="239">
        <f t="shared" si="134"/>
        <v>191.29886979638169</v>
      </c>
      <c r="L738" s="239" t="b">
        <f t="shared" si="135"/>
        <v>0</v>
      </c>
      <c r="M738" s="239">
        <f t="shared" si="140"/>
        <v>1.301956401221855E-2</v>
      </c>
      <c r="O738" s="239">
        <f t="shared" si="141"/>
        <v>139.79942540753481</v>
      </c>
      <c r="P738" s="239">
        <f t="shared" si="136"/>
        <v>191.29886979638169</v>
      </c>
      <c r="Q738" s="239">
        <f t="shared" si="137"/>
        <v>0</v>
      </c>
      <c r="R738" s="239">
        <f t="shared" si="142"/>
        <v>1.301956401221855E-2</v>
      </c>
      <c r="T738" s="239">
        <f>MAX($H$4:H738)</f>
        <v>200.6480967263268</v>
      </c>
      <c r="U738" s="239">
        <f>MAX($K$4:K738)</f>
        <v>200.6480967263268</v>
      </c>
      <c r="V738" s="239">
        <f>MAX($K$4:L738)</f>
        <v>200.6480967263268</v>
      </c>
      <c r="W738" s="239">
        <f t="shared" si="143"/>
        <v>-4.6595143848769949E-2</v>
      </c>
      <c r="X738" s="239">
        <f t="shared" si="144"/>
        <v>-4.6595143848769949E-2</v>
      </c>
      <c r="Y738" s="239">
        <f t="shared" si="145"/>
        <v>-4.6595143848769949E-2</v>
      </c>
    </row>
    <row r="739" spans="1:25">
      <c r="A739" s="147">
        <v>36460</v>
      </c>
      <c r="B739" s="243">
        <v>1.1492167915281737E-2</v>
      </c>
      <c r="C739" s="243">
        <v>-3.579307927859654E-3</v>
      </c>
      <c r="D739" s="243">
        <v>-2.479986691674152E-3</v>
      </c>
      <c r="E739" s="243">
        <v>-6.3716650102729755E-4</v>
      </c>
      <c r="F739" s="243">
        <v>-4.5634397252637404E-3</v>
      </c>
      <c r="H739" s="239">
        <f t="shared" si="138"/>
        <v>190.61415223512893</v>
      </c>
      <c r="I739" s="239"/>
      <c r="J739" s="239">
        <f t="shared" si="139"/>
        <v>154.29191158891098</v>
      </c>
      <c r="K739" s="239">
        <f t="shared" si="134"/>
        <v>190.61415223512893</v>
      </c>
      <c r="L739" s="239" t="b">
        <f t="shared" si="135"/>
        <v>0</v>
      </c>
      <c r="M739" s="239">
        <f t="shared" si="140"/>
        <v>-3.5793079278595868E-3</v>
      </c>
      <c r="O739" s="239">
        <f t="shared" si="141"/>
        <v>139.79942540753481</v>
      </c>
      <c r="P739" s="239">
        <f t="shared" si="136"/>
        <v>190.61415223512893</v>
      </c>
      <c r="Q739" s="239">
        <f t="shared" si="137"/>
        <v>0</v>
      </c>
      <c r="R739" s="239">
        <f t="shared" si="142"/>
        <v>-3.5793079278595868E-3</v>
      </c>
      <c r="T739" s="239">
        <f>MAX($H$4:H739)</f>
        <v>200.6480967263268</v>
      </c>
      <c r="U739" s="239">
        <f>MAX($K$4:K739)</f>
        <v>200.6480967263268</v>
      </c>
      <c r="V739" s="239">
        <f>MAX($K$4:L739)</f>
        <v>200.6480967263268</v>
      </c>
      <c r="W739" s="239">
        <f t="shared" si="143"/>
        <v>-5.0007673408851878E-2</v>
      </c>
      <c r="X739" s="239">
        <f t="shared" si="144"/>
        <v>-5.0007673408851878E-2</v>
      </c>
      <c r="Y739" s="239">
        <f t="shared" si="145"/>
        <v>-5.0007673408851878E-2</v>
      </c>
    </row>
    <row r="740" spans="1:25">
      <c r="A740" s="147">
        <v>36461</v>
      </c>
      <c r="B740" s="243">
        <v>3.5930999035817424E-2</v>
      </c>
      <c r="C740" s="243">
        <v>1.7409853620825144E-2</v>
      </c>
      <c r="D740" s="243">
        <v>-2.8092022426069452E-3</v>
      </c>
      <c r="E740" s="243">
        <v>1.2769058729825478E-2</v>
      </c>
      <c r="F740" s="243">
        <v>5.2483704771622008E-3</v>
      </c>
      <c r="H740" s="239">
        <f t="shared" si="138"/>
        <v>193.93271672360021</v>
      </c>
      <c r="I740" s="239"/>
      <c r="J740" s="239">
        <f t="shared" si="139"/>
        <v>154.29191158891098</v>
      </c>
      <c r="K740" s="239">
        <f t="shared" si="134"/>
        <v>193.93271672360021</v>
      </c>
      <c r="L740" s="239" t="b">
        <f t="shared" si="135"/>
        <v>0</v>
      </c>
      <c r="M740" s="239">
        <f t="shared" si="140"/>
        <v>1.7409853620825179E-2</v>
      </c>
      <c r="O740" s="239">
        <f t="shared" si="141"/>
        <v>139.79942540753481</v>
      </c>
      <c r="P740" s="239">
        <f t="shared" si="136"/>
        <v>193.93271672360021</v>
      </c>
      <c r="Q740" s="239">
        <f t="shared" si="137"/>
        <v>0</v>
      </c>
      <c r="R740" s="239">
        <f t="shared" si="142"/>
        <v>1.7409853620825179E-2</v>
      </c>
      <c r="T740" s="239">
        <f>MAX($H$4:H740)</f>
        <v>200.6480967263268</v>
      </c>
      <c r="U740" s="239">
        <f>MAX($K$4:K740)</f>
        <v>200.6480967263268</v>
      </c>
      <c r="V740" s="239">
        <f>MAX($K$4:L740)</f>
        <v>200.6480967263268</v>
      </c>
      <c r="W740" s="239">
        <f t="shared" si="143"/>
        <v>-3.346844606199284E-2</v>
      </c>
      <c r="X740" s="239">
        <f t="shared" si="144"/>
        <v>-3.346844606199284E-2</v>
      </c>
      <c r="Y740" s="239">
        <f t="shared" si="145"/>
        <v>-3.346844606199284E-2</v>
      </c>
    </row>
    <row r="741" spans="1:25">
      <c r="A741" s="147">
        <v>36462</v>
      </c>
      <c r="B741" s="243">
        <v>1.7626844142293985E-2</v>
      </c>
      <c r="C741" s="243">
        <v>1.2377572425029459E-2</v>
      </c>
      <c r="D741" s="243">
        <v>2.5567076702570413E-2</v>
      </c>
      <c r="E741" s="243">
        <v>8.2351216066101074E-3</v>
      </c>
      <c r="F741" s="243">
        <v>5.5055877680596499E-3</v>
      </c>
      <c r="H741" s="239">
        <f t="shared" si="138"/>
        <v>196.33313297042929</v>
      </c>
      <c r="I741" s="239"/>
      <c r="J741" s="239">
        <f t="shared" si="139"/>
        <v>154.29191158891098</v>
      </c>
      <c r="K741" s="239">
        <f t="shared" si="134"/>
        <v>196.33313297042929</v>
      </c>
      <c r="L741" s="239" t="b">
        <f t="shared" si="135"/>
        <v>0</v>
      </c>
      <c r="M741" s="239">
        <f t="shared" si="140"/>
        <v>1.2377572425029449E-2</v>
      </c>
      <c r="O741" s="239">
        <f t="shared" si="141"/>
        <v>139.79942540753481</v>
      </c>
      <c r="P741" s="239">
        <f t="shared" si="136"/>
        <v>196.33313297042929</v>
      </c>
      <c r="Q741" s="239">
        <f t="shared" si="137"/>
        <v>0</v>
      </c>
      <c r="R741" s="239">
        <f t="shared" si="142"/>
        <v>1.2377572425029449E-2</v>
      </c>
      <c r="T741" s="239">
        <f>MAX($H$4:H741)</f>
        <v>200.6480967263268</v>
      </c>
      <c r="U741" s="239">
        <f>MAX($K$4:K741)</f>
        <v>200.6480967263268</v>
      </c>
      <c r="V741" s="239">
        <f>MAX($K$4:L741)</f>
        <v>200.6480967263268</v>
      </c>
      <c r="W741" s="239">
        <f t="shared" si="143"/>
        <v>-2.1505131752048896E-2</v>
      </c>
      <c r="X741" s="239">
        <f t="shared" si="144"/>
        <v>-2.1505131752048896E-2</v>
      </c>
      <c r="Y741" s="239">
        <f t="shared" si="145"/>
        <v>-2.1505131752048896E-2</v>
      </c>
    </row>
    <row r="742" spans="1:25">
      <c r="A742" s="147">
        <v>36465</v>
      </c>
      <c r="B742" s="243">
        <v>-6.4507289366403375E-3</v>
      </c>
      <c r="C742" s="243">
        <v>6.02397213385375E-3</v>
      </c>
      <c r="D742" s="243">
        <v>2.1456906154198041E-3</v>
      </c>
      <c r="E742" s="243">
        <v>1.724342049530625E-2</v>
      </c>
      <c r="F742" s="243">
        <v>8.1971375450788919E-3</v>
      </c>
      <c r="H742" s="239">
        <f t="shared" si="138"/>
        <v>197.51583829239536</v>
      </c>
      <c r="I742" s="239"/>
      <c r="J742" s="239">
        <f t="shared" si="139"/>
        <v>154.29191158891098</v>
      </c>
      <c r="K742" s="239">
        <f t="shared" si="134"/>
        <v>197.51583829239536</v>
      </c>
      <c r="L742" s="239" t="b">
        <f t="shared" si="135"/>
        <v>0</v>
      </c>
      <c r="M742" s="239">
        <f t="shared" si="140"/>
        <v>6.0239721338537474E-3</v>
      </c>
      <c r="O742" s="239">
        <f t="shared" si="141"/>
        <v>177.76425446315582</v>
      </c>
      <c r="P742" s="239">
        <f t="shared" si="136"/>
        <v>197.51583829239536</v>
      </c>
      <c r="Q742" s="239">
        <f t="shared" si="137"/>
        <v>0</v>
      </c>
      <c r="R742" s="239">
        <f t="shared" si="142"/>
        <v>6.0239721338537474E-3</v>
      </c>
      <c r="T742" s="239">
        <f>MAX($H$4:H742)</f>
        <v>200.6480967263268</v>
      </c>
      <c r="U742" s="239">
        <f>MAX($K$4:K742)</f>
        <v>200.6480967263268</v>
      </c>
      <c r="V742" s="239">
        <f>MAX($K$4:L742)</f>
        <v>200.6480967263268</v>
      </c>
      <c r="W742" s="239">
        <f t="shared" si="143"/>
        <v>-1.5610705932604345E-2</v>
      </c>
      <c r="X742" s="239">
        <f t="shared" si="144"/>
        <v>-1.5610705932604345E-2</v>
      </c>
      <c r="Y742" s="239">
        <f t="shared" si="145"/>
        <v>-1.5610705932604345E-2</v>
      </c>
    </row>
    <row r="743" spans="1:25">
      <c r="A743" s="147">
        <v>36466</v>
      </c>
      <c r="B743" s="243">
        <v>-4.193726674902698E-3</v>
      </c>
      <c r="C743" s="243">
        <v>-3.3304143122411256E-3</v>
      </c>
      <c r="D743" s="243">
        <v>2.9910933952563834E-3</v>
      </c>
      <c r="E743" s="243">
        <v>5.639027017467102E-3</v>
      </c>
      <c r="F743" s="243">
        <v>1.4131405466990543E-3</v>
      </c>
      <c r="H743" s="239">
        <f t="shared" si="138"/>
        <v>196.85802871765205</v>
      </c>
      <c r="I743" s="239"/>
      <c r="J743" s="239">
        <f t="shared" si="139"/>
        <v>154.29191158891098</v>
      </c>
      <c r="K743" s="239">
        <f t="shared" si="134"/>
        <v>196.85802871765205</v>
      </c>
      <c r="L743" s="239" t="b">
        <f t="shared" si="135"/>
        <v>0</v>
      </c>
      <c r="M743" s="239">
        <f t="shared" si="140"/>
        <v>-3.3304143122411954E-3</v>
      </c>
      <c r="O743" s="239">
        <f t="shared" si="141"/>
        <v>177.76425446315582</v>
      </c>
      <c r="P743" s="239">
        <f t="shared" si="136"/>
        <v>196.85802871765205</v>
      </c>
      <c r="Q743" s="239">
        <f t="shared" si="137"/>
        <v>0</v>
      </c>
      <c r="R743" s="239">
        <f t="shared" si="142"/>
        <v>-3.3304143122411954E-3</v>
      </c>
      <c r="T743" s="239">
        <f>MAX($H$4:H743)</f>
        <v>200.6480967263268</v>
      </c>
      <c r="U743" s="239">
        <f>MAX($K$4:K743)</f>
        <v>200.6480967263268</v>
      </c>
      <c r="V743" s="239">
        <f>MAX($K$4:L743)</f>
        <v>200.6480967263268</v>
      </c>
      <c r="W743" s="239">
        <f t="shared" si="143"/>
        <v>-1.8889130126383408E-2</v>
      </c>
      <c r="X743" s="239">
        <f t="shared" si="144"/>
        <v>-1.8889130126383408E-2</v>
      </c>
      <c r="Y743" s="239">
        <f t="shared" si="145"/>
        <v>-1.8889130126383408E-2</v>
      </c>
    </row>
    <row r="744" spans="1:25">
      <c r="A744" s="147">
        <v>36467</v>
      </c>
      <c r="B744" s="243">
        <v>5.5710606993104594E-3</v>
      </c>
      <c r="C744" s="243">
        <v>7.7447209847547605E-3</v>
      </c>
      <c r="D744" s="243">
        <v>-3.2791543532578737E-3</v>
      </c>
      <c r="E744" s="243">
        <v>1.2257065160098835E-2</v>
      </c>
      <c r="F744" s="243">
        <v>8.3252747907713864E-3</v>
      </c>
      <c r="H744" s="239">
        <f t="shared" si="138"/>
        <v>198.38263922367909</v>
      </c>
      <c r="I744" s="239"/>
      <c r="J744" s="239">
        <f t="shared" si="139"/>
        <v>154.29191158891098</v>
      </c>
      <c r="K744" s="239">
        <f t="shared" si="134"/>
        <v>198.38263922367909</v>
      </c>
      <c r="L744" s="239" t="b">
        <f t="shared" si="135"/>
        <v>0</v>
      </c>
      <c r="M744" s="239">
        <f t="shared" si="140"/>
        <v>7.7447209847547101E-3</v>
      </c>
      <c r="O744" s="239">
        <f t="shared" si="141"/>
        <v>177.76425446315582</v>
      </c>
      <c r="P744" s="239">
        <f t="shared" si="136"/>
        <v>198.38263922367909</v>
      </c>
      <c r="Q744" s="239">
        <f t="shared" si="137"/>
        <v>0</v>
      </c>
      <c r="R744" s="239">
        <f t="shared" si="142"/>
        <v>7.7447209847547101E-3</v>
      </c>
      <c r="T744" s="239">
        <f>MAX($H$4:H744)</f>
        <v>200.6480967263268</v>
      </c>
      <c r="U744" s="239">
        <f>MAX($K$4:K744)</f>
        <v>200.6480967263268</v>
      </c>
      <c r="V744" s="239">
        <f>MAX($K$4:L744)</f>
        <v>200.6480967263268</v>
      </c>
      <c r="W744" s="239">
        <f t="shared" si="143"/>
        <v>-1.129070018410226E-2</v>
      </c>
      <c r="X744" s="239">
        <f t="shared" si="144"/>
        <v>-1.129070018410226E-2</v>
      </c>
      <c r="Y744" s="239">
        <f t="shared" si="145"/>
        <v>-1.129070018410226E-2</v>
      </c>
    </row>
    <row r="745" spans="1:25">
      <c r="A745" s="147">
        <v>36468</v>
      </c>
      <c r="B745" s="243">
        <v>7.2664992350393032E-3</v>
      </c>
      <c r="C745" s="243">
        <v>1.7821062016628808E-2</v>
      </c>
      <c r="D745" s="243">
        <v>2.9235760952500245E-2</v>
      </c>
      <c r="E745" s="243">
        <v>2.4073493685669467E-2</v>
      </c>
      <c r="F745" s="243">
        <v>1.9235662135179465E-2</v>
      </c>
      <c r="H745" s="239">
        <f t="shared" si="138"/>
        <v>201.91802854030678</v>
      </c>
      <c r="I745" s="239"/>
      <c r="J745" s="239">
        <f t="shared" si="139"/>
        <v>154.29191158891098</v>
      </c>
      <c r="K745" s="239">
        <f t="shared" si="134"/>
        <v>201.91802854030678</v>
      </c>
      <c r="L745" s="239" t="b">
        <f t="shared" si="135"/>
        <v>0</v>
      </c>
      <c r="M745" s="239">
        <f t="shared" si="140"/>
        <v>1.7821062016628818E-2</v>
      </c>
      <c r="O745" s="239">
        <f t="shared" si="141"/>
        <v>177.76425446315582</v>
      </c>
      <c r="P745" s="239">
        <f t="shared" si="136"/>
        <v>201.91802854030678</v>
      </c>
      <c r="Q745" s="239">
        <f t="shared" si="137"/>
        <v>0</v>
      </c>
      <c r="R745" s="239">
        <f t="shared" si="142"/>
        <v>1.7821062016628818E-2</v>
      </c>
      <c r="T745" s="239">
        <f>MAX($H$4:H745)</f>
        <v>201.91802854030678</v>
      </c>
      <c r="U745" s="239">
        <f>MAX($K$4:K745)</f>
        <v>201.91802854030678</v>
      </c>
      <c r="V745" s="239">
        <f>MAX($K$4:L745)</f>
        <v>201.91802854030678</v>
      </c>
      <c r="W745" s="239">
        <f t="shared" si="143"/>
        <v>0</v>
      </c>
      <c r="X745" s="239">
        <f t="shared" si="144"/>
        <v>0</v>
      </c>
      <c r="Y745" s="239">
        <f t="shared" si="145"/>
        <v>0</v>
      </c>
    </row>
    <row r="746" spans="1:25">
      <c r="A746" s="147">
        <v>36469</v>
      </c>
      <c r="B746" s="243">
        <v>7.6643809419638664E-3</v>
      </c>
      <c r="C746" s="243">
        <v>-6.5816604265324097E-3</v>
      </c>
      <c r="D746" s="243">
        <v>-1.9227449738227209E-2</v>
      </c>
      <c r="E746" s="243">
        <v>4.0506968109710328E-3</v>
      </c>
      <c r="F746" s="243">
        <v>-7.3398059287252959E-3</v>
      </c>
      <c r="H746" s="239">
        <f t="shared" si="138"/>
        <v>200.5890726424596</v>
      </c>
      <c r="I746" s="239"/>
      <c r="J746" s="239">
        <f t="shared" si="139"/>
        <v>154.29191158891098</v>
      </c>
      <c r="K746" s="239">
        <f t="shared" si="134"/>
        <v>200.5890726424596</v>
      </c>
      <c r="L746" s="239" t="b">
        <f t="shared" si="135"/>
        <v>0</v>
      </c>
      <c r="M746" s="239">
        <f t="shared" si="140"/>
        <v>-6.5816604265324166E-3</v>
      </c>
      <c r="O746" s="239">
        <f t="shared" si="141"/>
        <v>177.76425446315582</v>
      </c>
      <c r="P746" s="239">
        <f t="shared" si="136"/>
        <v>200.5890726424596</v>
      </c>
      <c r="Q746" s="239">
        <f t="shared" si="137"/>
        <v>0</v>
      </c>
      <c r="R746" s="239">
        <f t="shared" si="142"/>
        <v>-6.5816604265324166E-3</v>
      </c>
      <c r="T746" s="239">
        <f>MAX($H$4:H746)</f>
        <v>201.91802854030678</v>
      </c>
      <c r="U746" s="239">
        <f>MAX($K$4:K746)</f>
        <v>201.91802854030678</v>
      </c>
      <c r="V746" s="239">
        <f>MAX($K$4:L746)</f>
        <v>201.91802854030678</v>
      </c>
      <c r="W746" s="239">
        <f t="shared" si="143"/>
        <v>-6.5816604265324166E-3</v>
      </c>
      <c r="X746" s="239">
        <f t="shared" si="144"/>
        <v>-6.5816604265324166E-3</v>
      </c>
      <c r="Y746" s="239">
        <f t="shared" si="145"/>
        <v>-6.5816604265324166E-3</v>
      </c>
    </row>
    <row r="747" spans="1:25">
      <c r="A747" s="147">
        <v>36472</v>
      </c>
      <c r="B747" s="243">
        <v>4.6182067444002772E-3</v>
      </c>
      <c r="C747" s="243">
        <v>4.2503758970611205E-3</v>
      </c>
      <c r="D747" s="243">
        <v>4.57888004836704E-5</v>
      </c>
      <c r="E747" s="243">
        <v>8.1393020192983556E-3</v>
      </c>
      <c r="F747" s="243">
        <v>4.3841874048422547E-4</v>
      </c>
      <c r="H747" s="239">
        <f t="shared" si="138"/>
        <v>201.44165160203295</v>
      </c>
      <c r="I747" s="239"/>
      <c r="J747" s="239">
        <f t="shared" si="139"/>
        <v>154.29191158891098</v>
      </c>
      <c r="K747" s="239">
        <f t="shared" si="134"/>
        <v>201.44165160203295</v>
      </c>
      <c r="L747" s="239" t="b">
        <f t="shared" si="135"/>
        <v>0</v>
      </c>
      <c r="M747" s="239">
        <f t="shared" si="140"/>
        <v>4.2503758970611075E-3</v>
      </c>
      <c r="O747" s="239">
        <f t="shared" si="141"/>
        <v>177.76425446315582</v>
      </c>
      <c r="P747" s="239">
        <f t="shared" si="136"/>
        <v>201.44165160203295</v>
      </c>
      <c r="Q747" s="239">
        <f t="shared" si="137"/>
        <v>0</v>
      </c>
      <c r="R747" s="239">
        <f t="shared" si="142"/>
        <v>4.2503758970611075E-3</v>
      </c>
      <c r="T747" s="239">
        <f>MAX($H$4:H747)</f>
        <v>201.91802854030678</v>
      </c>
      <c r="U747" s="239">
        <f>MAX($K$4:K747)</f>
        <v>201.91802854030678</v>
      </c>
      <c r="V747" s="239">
        <f>MAX($K$4:L747)</f>
        <v>201.91802854030678</v>
      </c>
      <c r="W747" s="239">
        <f t="shared" si="143"/>
        <v>-2.3592590603108833E-3</v>
      </c>
      <c r="X747" s="239">
        <f t="shared" si="144"/>
        <v>-2.3592590603108833E-3</v>
      </c>
      <c r="Y747" s="239">
        <f t="shared" si="145"/>
        <v>-2.3592590603108833E-3</v>
      </c>
    </row>
    <row r="748" spans="1:25">
      <c r="A748" s="147">
        <v>36473</v>
      </c>
      <c r="B748" s="243">
        <v>-8.5691663664342332E-3</v>
      </c>
      <c r="C748" s="243">
        <v>4.1811573467993579E-3</v>
      </c>
      <c r="D748" s="243">
        <v>6.6736148483426128E-4</v>
      </c>
      <c r="E748" s="243">
        <v>5.8938435567639225E-3</v>
      </c>
      <c r="F748" s="243">
        <v>1.8188350795174113E-3</v>
      </c>
      <c r="H748" s="239">
        <f t="shared" si="138"/>
        <v>202.28391084358017</v>
      </c>
      <c r="I748" s="239"/>
      <c r="J748" s="239">
        <f t="shared" si="139"/>
        <v>154.29191158891098</v>
      </c>
      <c r="K748" s="239">
        <f t="shared" si="134"/>
        <v>202.28391084358017</v>
      </c>
      <c r="L748" s="239" t="b">
        <f t="shared" si="135"/>
        <v>0</v>
      </c>
      <c r="M748" s="239">
        <f t="shared" si="140"/>
        <v>4.1811573467993007E-3</v>
      </c>
      <c r="O748" s="239">
        <f t="shared" si="141"/>
        <v>177.76425446315582</v>
      </c>
      <c r="P748" s="239">
        <f t="shared" si="136"/>
        <v>202.28391084358017</v>
      </c>
      <c r="Q748" s="239">
        <f t="shared" si="137"/>
        <v>0</v>
      </c>
      <c r="R748" s="239">
        <f t="shared" si="142"/>
        <v>4.1811573467993007E-3</v>
      </c>
      <c r="T748" s="239">
        <f>MAX($H$4:H748)</f>
        <v>202.28391084358017</v>
      </c>
      <c r="U748" s="239">
        <f>MAX($K$4:K748)</f>
        <v>202.28391084358017</v>
      </c>
      <c r="V748" s="239">
        <f>MAX($K$4:L748)</f>
        <v>202.28391084358017</v>
      </c>
      <c r="W748" s="239">
        <f t="shared" si="143"/>
        <v>0</v>
      </c>
      <c r="X748" s="239">
        <f t="shared" si="144"/>
        <v>0</v>
      </c>
      <c r="Y748" s="239">
        <f t="shared" si="145"/>
        <v>0</v>
      </c>
    </row>
    <row r="749" spans="1:25">
      <c r="A749" s="147">
        <v>36474</v>
      </c>
      <c r="B749" s="243">
        <v>5.7902256857582657E-3</v>
      </c>
      <c r="C749" s="243">
        <v>4.3036006363275092E-3</v>
      </c>
      <c r="D749" s="243">
        <v>1.2259146368422957E-2</v>
      </c>
      <c r="E749" s="243">
        <v>-1.6923843622249635E-3</v>
      </c>
      <c r="F749" s="243">
        <v>3.949357140282217E-3</v>
      </c>
      <c r="H749" s="239">
        <f t="shared" si="138"/>
        <v>203.15446001100543</v>
      </c>
      <c r="I749" s="239"/>
      <c r="J749" s="239">
        <f t="shared" si="139"/>
        <v>154.29191158891098</v>
      </c>
      <c r="K749" s="239">
        <f t="shared" si="134"/>
        <v>203.15446001100543</v>
      </c>
      <c r="L749" s="239" t="b">
        <f t="shared" si="135"/>
        <v>0</v>
      </c>
      <c r="M749" s="239">
        <f t="shared" si="140"/>
        <v>4.3036006363275292E-3</v>
      </c>
      <c r="O749" s="239">
        <f t="shared" si="141"/>
        <v>177.76425446315582</v>
      </c>
      <c r="P749" s="239">
        <f t="shared" si="136"/>
        <v>203.15446001100543</v>
      </c>
      <c r="Q749" s="239">
        <f t="shared" si="137"/>
        <v>0</v>
      </c>
      <c r="R749" s="239">
        <f t="shared" si="142"/>
        <v>4.3036006363275292E-3</v>
      </c>
      <c r="T749" s="239">
        <f>MAX($H$4:H749)</f>
        <v>203.15446001100543</v>
      </c>
      <c r="U749" s="239">
        <f>MAX($K$4:K749)</f>
        <v>203.15446001100543</v>
      </c>
      <c r="V749" s="239">
        <f>MAX($K$4:L749)</f>
        <v>203.15446001100543</v>
      </c>
      <c r="W749" s="239">
        <f t="shared" si="143"/>
        <v>0</v>
      </c>
      <c r="X749" s="239">
        <f t="shared" si="144"/>
        <v>0</v>
      </c>
      <c r="Y749" s="239">
        <f t="shared" si="145"/>
        <v>0</v>
      </c>
    </row>
    <row r="750" spans="1:25">
      <c r="A750" s="147">
        <v>36475</v>
      </c>
      <c r="B750" s="243">
        <v>4.6993744252430414E-3</v>
      </c>
      <c r="C750" s="243">
        <v>1.2683827255776325E-2</v>
      </c>
      <c r="D750" s="243">
        <v>-3.628783674521352E-3</v>
      </c>
      <c r="E750" s="243">
        <v>6.4184776349167638E-3</v>
      </c>
      <c r="F750" s="243">
        <v>7.9127685611701803E-3</v>
      </c>
      <c r="H750" s="239">
        <f t="shared" si="138"/>
        <v>205.73123608802553</v>
      </c>
      <c r="I750" s="239"/>
      <c r="J750" s="239">
        <f t="shared" si="139"/>
        <v>154.29191158891098</v>
      </c>
      <c r="K750" s="239">
        <f t="shared" si="134"/>
        <v>205.73123608802553</v>
      </c>
      <c r="L750" s="239" t="b">
        <f t="shared" si="135"/>
        <v>0</v>
      </c>
      <c r="M750" s="239">
        <f t="shared" si="140"/>
        <v>1.2683827255776263E-2</v>
      </c>
      <c r="O750" s="239">
        <f t="shared" si="141"/>
        <v>177.76425446315582</v>
      </c>
      <c r="P750" s="239">
        <f t="shared" si="136"/>
        <v>205.73123608802553</v>
      </c>
      <c r="Q750" s="239">
        <f t="shared" si="137"/>
        <v>0</v>
      </c>
      <c r="R750" s="239">
        <f t="shared" si="142"/>
        <v>1.2683827255776263E-2</v>
      </c>
      <c r="T750" s="239">
        <f>MAX($H$4:H750)</f>
        <v>205.73123608802553</v>
      </c>
      <c r="U750" s="239">
        <f>MAX($K$4:K750)</f>
        <v>205.73123608802553</v>
      </c>
      <c r="V750" s="239">
        <f>MAX($K$4:L750)</f>
        <v>205.73123608802553</v>
      </c>
      <c r="W750" s="239">
        <f t="shared" si="143"/>
        <v>0</v>
      </c>
      <c r="X750" s="239">
        <f t="shared" si="144"/>
        <v>0</v>
      </c>
      <c r="Y750" s="239">
        <f t="shared" si="145"/>
        <v>0</v>
      </c>
    </row>
    <row r="751" spans="1:25">
      <c r="A751" s="147">
        <v>36476</v>
      </c>
      <c r="B751" s="243">
        <v>1.1564976483473988E-2</v>
      </c>
      <c r="C751" s="243">
        <v>5.5609926016275679E-5</v>
      </c>
      <c r="D751" s="243">
        <v>1.5343286664835976E-2</v>
      </c>
      <c r="E751" s="243">
        <v>1.1618613090614849E-2</v>
      </c>
      <c r="F751" s="243">
        <v>3.7088803794851355E-3</v>
      </c>
      <c r="H751" s="239">
        <f t="shared" si="138"/>
        <v>205.74267678684362</v>
      </c>
      <c r="I751" s="239"/>
      <c r="J751" s="239">
        <f t="shared" si="139"/>
        <v>154.29191158891098</v>
      </c>
      <c r="K751" s="239">
        <f t="shared" si="134"/>
        <v>205.74267678684362</v>
      </c>
      <c r="L751" s="239" t="b">
        <f t="shared" si="135"/>
        <v>0</v>
      </c>
      <c r="M751" s="239">
        <f t="shared" si="140"/>
        <v>5.5609926016274161E-5</v>
      </c>
      <c r="O751" s="239">
        <f t="shared" si="141"/>
        <v>177.76425446315582</v>
      </c>
      <c r="P751" s="239">
        <f t="shared" si="136"/>
        <v>205.74267678684362</v>
      </c>
      <c r="Q751" s="239">
        <f t="shared" si="137"/>
        <v>0</v>
      </c>
      <c r="R751" s="239">
        <f t="shared" si="142"/>
        <v>5.5609926016274161E-5</v>
      </c>
      <c r="T751" s="239">
        <f>MAX($H$4:H751)</f>
        <v>205.74267678684362</v>
      </c>
      <c r="U751" s="239">
        <f>MAX($K$4:K751)</f>
        <v>205.74267678684362</v>
      </c>
      <c r="V751" s="239">
        <f>MAX($K$4:L751)</f>
        <v>205.74267678684362</v>
      </c>
      <c r="W751" s="239">
        <f t="shared" si="143"/>
        <v>0</v>
      </c>
      <c r="X751" s="239">
        <f t="shared" si="144"/>
        <v>0</v>
      </c>
      <c r="Y751" s="239">
        <f t="shared" si="145"/>
        <v>0</v>
      </c>
    </row>
    <row r="752" spans="1:25">
      <c r="A752" s="147">
        <v>36479</v>
      </c>
      <c r="B752" s="243">
        <v>-9.0553748634425446E-4</v>
      </c>
      <c r="C752" s="243">
        <v>8.3518510354232411E-3</v>
      </c>
      <c r="D752" s="243">
        <v>-2.8602696700019692E-7</v>
      </c>
      <c r="E752" s="243">
        <v>3.1126818822089231E-3</v>
      </c>
      <c r="F752" s="243">
        <v>8.4974396379899897E-3</v>
      </c>
      <c r="H752" s="239">
        <f t="shared" si="138"/>
        <v>207.46100897499656</v>
      </c>
      <c r="I752" s="239"/>
      <c r="J752" s="239">
        <f t="shared" si="139"/>
        <v>154.29191158891098</v>
      </c>
      <c r="K752" s="239">
        <f t="shared" si="134"/>
        <v>207.46100897499656</v>
      </c>
      <c r="L752" s="239" t="b">
        <f t="shared" si="135"/>
        <v>0</v>
      </c>
      <c r="M752" s="239">
        <f t="shared" si="140"/>
        <v>8.3518510354232082E-3</v>
      </c>
      <c r="O752" s="239">
        <f t="shared" si="141"/>
        <v>177.76425446315582</v>
      </c>
      <c r="P752" s="239">
        <f t="shared" si="136"/>
        <v>207.46100897499656</v>
      </c>
      <c r="Q752" s="239">
        <f t="shared" si="137"/>
        <v>0</v>
      </c>
      <c r="R752" s="239">
        <f t="shared" si="142"/>
        <v>8.3518510354232082E-3</v>
      </c>
      <c r="T752" s="239">
        <f>MAX($H$4:H752)</f>
        <v>207.46100897499656</v>
      </c>
      <c r="U752" s="239">
        <f>MAX($K$4:K752)</f>
        <v>207.46100897499656</v>
      </c>
      <c r="V752" s="239">
        <f>MAX($K$4:L752)</f>
        <v>207.46100897499656</v>
      </c>
      <c r="W752" s="239">
        <f t="shared" si="143"/>
        <v>0</v>
      </c>
      <c r="X752" s="239">
        <f t="shared" si="144"/>
        <v>0</v>
      </c>
      <c r="Y752" s="239">
        <f t="shared" si="145"/>
        <v>0</v>
      </c>
    </row>
    <row r="753" spans="1:25">
      <c r="A753" s="147">
        <v>36480</v>
      </c>
      <c r="B753" s="243">
        <v>1.8134440365370486E-2</v>
      </c>
      <c r="C753" s="243">
        <v>5.5615933558714747E-3</v>
      </c>
      <c r="D753" s="243">
        <v>-7.190311380536718E-3</v>
      </c>
      <c r="E753" s="243">
        <v>5.3436924033338773E-3</v>
      </c>
      <c r="F753" s="243">
        <v>4.2893234971270733E-3</v>
      </c>
      <c r="H753" s="239">
        <f t="shared" si="138"/>
        <v>208.61482274411429</v>
      </c>
      <c r="I753" s="239"/>
      <c r="J753" s="239">
        <f t="shared" si="139"/>
        <v>154.29191158891098</v>
      </c>
      <c r="K753" s="239">
        <f t="shared" si="134"/>
        <v>208.61482274411429</v>
      </c>
      <c r="L753" s="239" t="b">
        <f t="shared" si="135"/>
        <v>0</v>
      </c>
      <c r="M753" s="239">
        <f t="shared" si="140"/>
        <v>5.5615933558714713E-3</v>
      </c>
      <c r="O753" s="239">
        <f t="shared" si="141"/>
        <v>177.76425446315582</v>
      </c>
      <c r="P753" s="239">
        <f t="shared" si="136"/>
        <v>208.61482274411429</v>
      </c>
      <c r="Q753" s="239">
        <f t="shared" si="137"/>
        <v>0</v>
      </c>
      <c r="R753" s="239">
        <f t="shared" si="142"/>
        <v>5.5615933558714713E-3</v>
      </c>
      <c r="T753" s="239">
        <f>MAX($H$4:H753)</f>
        <v>208.61482274411429</v>
      </c>
      <c r="U753" s="239">
        <f>MAX($K$4:K753)</f>
        <v>208.61482274411429</v>
      </c>
      <c r="V753" s="239">
        <f>MAX($K$4:L753)</f>
        <v>208.61482274411429</v>
      </c>
      <c r="W753" s="239">
        <f t="shared" si="143"/>
        <v>0</v>
      </c>
      <c r="X753" s="239">
        <f t="shared" si="144"/>
        <v>0</v>
      </c>
      <c r="Y753" s="239">
        <f t="shared" si="145"/>
        <v>0</v>
      </c>
    </row>
    <row r="754" spans="1:25">
      <c r="A754" s="147">
        <v>36481</v>
      </c>
      <c r="B754" s="243">
        <v>-6.1351989728501977E-3</v>
      </c>
      <c r="C754" s="243">
        <v>-4.0501140479517472E-3</v>
      </c>
      <c r="D754" s="243">
        <v>3.7228199401886375E-3</v>
      </c>
      <c r="E754" s="243">
        <v>-1.9973984935474309E-2</v>
      </c>
      <c r="F754" s="243">
        <v>1.6351684324615867E-3</v>
      </c>
      <c r="H754" s="239">
        <f t="shared" si="138"/>
        <v>207.76990891990738</v>
      </c>
      <c r="I754" s="239"/>
      <c r="J754" s="239">
        <f t="shared" si="139"/>
        <v>154.29191158891098</v>
      </c>
      <c r="K754" s="239">
        <f t="shared" si="134"/>
        <v>207.76990891990738</v>
      </c>
      <c r="L754" s="239" t="b">
        <f t="shared" si="135"/>
        <v>0</v>
      </c>
      <c r="M754" s="239">
        <f t="shared" si="140"/>
        <v>-4.0501140479518027E-3</v>
      </c>
      <c r="O754" s="239">
        <f t="shared" si="141"/>
        <v>177.76425446315582</v>
      </c>
      <c r="P754" s="239">
        <f t="shared" si="136"/>
        <v>207.76990891990738</v>
      </c>
      <c r="Q754" s="239">
        <f t="shared" si="137"/>
        <v>0</v>
      </c>
      <c r="R754" s="239">
        <f t="shared" si="142"/>
        <v>-4.0501140479518027E-3</v>
      </c>
      <c r="T754" s="239">
        <f>MAX($H$4:H754)</f>
        <v>208.61482274411429</v>
      </c>
      <c r="U754" s="239">
        <f>MAX($K$4:K754)</f>
        <v>208.61482274411429</v>
      </c>
      <c r="V754" s="239">
        <f>MAX($K$4:L754)</f>
        <v>208.61482274411429</v>
      </c>
      <c r="W754" s="239">
        <f t="shared" si="143"/>
        <v>-4.0501140479518027E-3</v>
      </c>
      <c r="X754" s="239">
        <f t="shared" si="144"/>
        <v>-4.0501140479518027E-3</v>
      </c>
      <c r="Y754" s="239">
        <f t="shared" si="145"/>
        <v>-4.0501140479518027E-3</v>
      </c>
    </row>
    <row r="755" spans="1:25">
      <c r="A755" s="147">
        <v>36482</v>
      </c>
      <c r="B755" s="243">
        <v>1.0636899144966572E-2</v>
      </c>
      <c r="C755" s="243">
        <v>1.2637257304922489E-2</v>
      </c>
      <c r="D755" s="243">
        <v>2.2031697450607846E-2</v>
      </c>
      <c r="E755" s="243">
        <v>1.5816259285983625E-2</v>
      </c>
      <c r="F755" s="243">
        <v>7.9652859602794557E-3</v>
      </c>
      <c r="H755" s="239">
        <f t="shared" si="138"/>
        <v>210.39555071914856</v>
      </c>
      <c r="I755" s="239"/>
      <c r="J755" s="239">
        <f t="shared" si="139"/>
        <v>154.29191158891098</v>
      </c>
      <c r="K755" s="239">
        <f t="shared" si="134"/>
        <v>210.39555071914856</v>
      </c>
      <c r="L755" s="239" t="b">
        <f t="shared" si="135"/>
        <v>0</v>
      </c>
      <c r="M755" s="239">
        <f t="shared" si="140"/>
        <v>1.2637257304922489E-2</v>
      </c>
      <c r="O755" s="239">
        <f t="shared" si="141"/>
        <v>177.76425446315582</v>
      </c>
      <c r="P755" s="239">
        <f t="shared" si="136"/>
        <v>210.39555071914856</v>
      </c>
      <c r="Q755" s="239">
        <f t="shared" si="137"/>
        <v>0</v>
      </c>
      <c r="R755" s="239">
        <f t="shared" si="142"/>
        <v>1.2637257304922489E-2</v>
      </c>
      <c r="T755" s="239">
        <f>MAX($H$4:H755)</f>
        <v>210.39555071914856</v>
      </c>
      <c r="U755" s="239">
        <f>MAX($K$4:K755)</f>
        <v>210.39555071914856</v>
      </c>
      <c r="V755" s="239">
        <f>MAX($K$4:L755)</f>
        <v>210.39555071914856</v>
      </c>
      <c r="W755" s="239">
        <f t="shared" si="143"/>
        <v>0</v>
      </c>
      <c r="X755" s="239">
        <f t="shared" si="144"/>
        <v>0</v>
      </c>
      <c r="Y755" s="239">
        <f t="shared" si="145"/>
        <v>0</v>
      </c>
    </row>
    <row r="756" spans="1:25">
      <c r="A756" s="147">
        <v>36483</v>
      </c>
      <c r="B756" s="243">
        <v>-1.3317956643970064E-3</v>
      </c>
      <c r="C756" s="243">
        <v>-5.1109188055401544E-3</v>
      </c>
      <c r="D756" s="243">
        <v>8.5113691181937234E-3</v>
      </c>
      <c r="E756" s="243">
        <v>1.2353882217590817E-2</v>
      </c>
      <c r="F756" s="243">
        <v>-2.9153503832987093E-3</v>
      </c>
      <c r="H756" s="239">
        <f t="shared" si="138"/>
        <v>209.32023614237607</v>
      </c>
      <c r="I756" s="239"/>
      <c r="J756" s="239">
        <f t="shared" si="139"/>
        <v>154.29191158891098</v>
      </c>
      <c r="K756" s="239">
        <f t="shared" si="134"/>
        <v>209.32023614237607</v>
      </c>
      <c r="L756" s="239" t="b">
        <f t="shared" si="135"/>
        <v>0</v>
      </c>
      <c r="M756" s="239">
        <f t="shared" si="140"/>
        <v>-5.1109188055402056E-3</v>
      </c>
      <c r="O756" s="239">
        <f t="shared" si="141"/>
        <v>177.76425446315582</v>
      </c>
      <c r="P756" s="239">
        <f t="shared" si="136"/>
        <v>209.32023614237607</v>
      </c>
      <c r="Q756" s="239">
        <f t="shared" si="137"/>
        <v>0</v>
      </c>
      <c r="R756" s="239">
        <f t="shared" si="142"/>
        <v>-5.1109188055402056E-3</v>
      </c>
      <c r="T756" s="239">
        <f>MAX($H$4:H756)</f>
        <v>210.39555071914856</v>
      </c>
      <c r="U756" s="239">
        <f>MAX($K$4:K756)</f>
        <v>210.39555071914856</v>
      </c>
      <c r="V756" s="239">
        <f>MAX($K$4:L756)</f>
        <v>210.39555071914856</v>
      </c>
      <c r="W756" s="239">
        <f t="shared" si="143"/>
        <v>-5.1109188055402056E-3</v>
      </c>
      <c r="X756" s="239">
        <f t="shared" si="144"/>
        <v>-5.1109188055402056E-3</v>
      </c>
      <c r="Y756" s="239">
        <f t="shared" si="145"/>
        <v>-5.1109188055402056E-3</v>
      </c>
    </row>
    <row r="757" spans="1:25">
      <c r="A757" s="147">
        <v>36486</v>
      </c>
      <c r="B757" s="243">
        <v>-2.873404319196915E-4</v>
      </c>
      <c r="C757" s="243">
        <v>-9.8710347546916433E-3</v>
      </c>
      <c r="D757" s="243">
        <v>1.0118304845457171E-2</v>
      </c>
      <c r="E757" s="243">
        <v>-1.0751569765788949E-3</v>
      </c>
      <c r="F757" s="243">
        <v>-2.3294944055030076E-3</v>
      </c>
      <c r="H757" s="239">
        <f t="shared" si="138"/>
        <v>207.25402881655441</v>
      </c>
      <c r="I757" s="239"/>
      <c r="J757" s="239">
        <f t="shared" si="139"/>
        <v>154.29191158891098</v>
      </c>
      <c r="K757" s="239">
        <f t="shared" si="134"/>
        <v>207.25402881655441</v>
      </c>
      <c r="L757" s="239" t="b">
        <f t="shared" si="135"/>
        <v>0</v>
      </c>
      <c r="M757" s="239">
        <f t="shared" si="140"/>
        <v>-9.8710347546916866E-3</v>
      </c>
      <c r="O757" s="239">
        <f t="shared" si="141"/>
        <v>177.76425446315582</v>
      </c>
      <c r="P757" s="239">
        <f t="shared" si="136"/>
        <v>207.25402881655441</v>
      </c>
      <c r="Q757" s="239">
        <f t="shared" si="137"/>
        <v>0</v>
      </c>
      <c r="R757" s="239">
        <f t="shared" si="142"/>
        <v>-9.8710347546916866E-3</v>
      </c>
      <c r="T757" s="239">
        <f>MAX($H$4:H757)</f>
        <v>210.39555071914856</v>
      </c>
      <c r="U757" s="239">
        <f>MAX($K$4:K757)</f>
        <v>210.39555071914856</v>
      </c>
      <c r="V757" s="239">
        <f>MAX($K$4:L757)</f>
        <v>210.39555071914856</v>
      </c>
      <c r="W757" s="239">
        <f t="shared" si="143"/>
        <v>-1.4931503503073998E-2</v>
      </c>
      <c r="X757" s="239">
        <f t="shared" si="144"/>
        <v>-1.4931503503073998E-2</v>
      </c>
      <c r="Y757" s="239">
        <f t="shared" si="145"/>
        <v>-1.4931503503073998E-2</v>
      </c>
    </row>
    <row r="758" spans="1:25">
      <c r="A758" s="147">
        <v>36487</v>
      </c>
      <c r="B758" s="243">
        <v>-1.2755202458467951E-2</v>
      </c>
      <c r="C758" s="243">
        <v>8.1701696686913294E-3</v>
      </c>
      <c r="D758" s="243">
        <v>1.002466215368214E-2</v>
      </c>
      <c r="E758" s="243">
        <v>3.735811510189091E-3</v>
      </c>
      <c r="F758" s="243">
        <v>5.3639912401999279E-3</v>
      </c>
      <c r="H758" s="239">
        <f t="shared" si="138"/>
        <v>208.94732939650549</v>
      </c>
      <c r="I758" s="239"/>
      <c r="J758" s="239">
        <f t="shared" si="139"/>
        <v>154.29191158891098</v>
      </c>
      <c r="K758" s="239">
        <f t="shared" si="134"/>
        <v>208.94732939650549</v>
      </c>
      <c r="L758" s="239" t="b">
        <f t="shared" si="135"/>
        <v>0</v>
      </c>
      <c r="M758" s="239">
        <f t="shared" si="140"/>
        <v>8.1701696686912982E-3</v>
      </c>
      <c r="O758" s="239">
        <f t="shared" si="141"/>
        <v>177.76425446315582</v>
      </c>
      <c r="P758" s="239">
        <f t="shared" si="136"/>
        <v>208.94732939650549</v>
      </c>
      <c r="Q758" s="239">
        <f t="shared" si="137"/>
        <v>0</v>
      </c>
      <c r="R758" s="239">
        <f t="shared" si="142"/>
        <v>8.1701696686912982E-3</v>
      </c>
      <c r="T758" s="239">
        <f>MAX($H$4:H758)</f>
        <v>210.39555071914856</v>
      </c>
      <c r="U758" s="239">
        <f>MAX($K$4:K758)</f>
        <v>210.39555071914856</v>
      </c>
      <c r="V758" s="239">
        <f>MAX($K$4:L758)</f>
        <v>210.39555071914856</v>
      </c>
      <c r="W758" s="239">
        <f t="shared" si="143"/>
        <v>-6.8833267514114725E-3</v>
      </c>
      <c r="X758" s="239">
        <f t="shared" si="144"/>
        <v>-6.8833267514114725E-3</v>
      </c>
      <c r="Y758" s="239">
        <f t="shared" si="145"/>
        <v>-6.8833267514114725E-3</v>
      </c>
    </row>
    <row r="759" spans="1:25">
      <c r="A759" s="147">
        <v>36488</v>
      </c>
      <c r="B759" s="243">
        <v>8.7839361383266201E-3</v>
      </c>
      <c r="C759" s="243">
        <v>1.8841213485543129E-3</v>
      </c>
      <c r="D759" s="243">
        <v>2.8678531952806008E-3</v>
      </c>
      <c r="E759" s="243">
        <v>5.6776428634441878E-3</v>
      </c>
      <c r="F759" s="243">
        <v>3.1360593691485139E-3</v>
      </c>
      <c r="H759" s="239">
        <f t="shared" si="138"/>
        <v>209.34101152054487</v>
      </c>
      <c r="I759" s="239"/>
      <c r="J759" s="239">
        <f t="shared" si="139"/>
        <v>154.29191158891098</v>
      </c>
      <c r="K759" s="239">
        <f t="shared" si="134"/>
        <v>209.34101152054487</v>
      </c>
      <c r="L759" s="239" t="b">
        <f t="shared" si="135"/>
        <v>0</v>
      </c>
      <c r="M759" s="239">
        <f t="shared" si="140"/>
        <v>1.8841213485543439E-3</v>
      </c>
      <c r="O759" s="239">
        <f t="shared" si="141"/>
        <v>177.76425446315582</v>
      </c>
      <c r="P759" s="239">
        <f t="shared" si="136"/>
        <v>209.34101152054487</v>
      </c>
      <c r="Q759" s="239">
        <f t="shared" si="137"/>
        <v>0</v>
      </c>
      <c r="R759" s="239">
        <f t="shared" si="142"/>
        <v>1.8841213485543439E-3</v>
      </c>
      <c r="T759" s="239">
        <f>MAX($H$4:H759)</f>
        <v>210.39555071914856</v>
      </c>
      <c r="U759" s="239">
        <f>MAX($K$4:K759)</f>
        <v>210.39555071914856</v>
      </c>
      <c r="V759" s="239">
        <f>MAX($K$4:L759)</f>
        <v>210.39555071914856</v>
      </c>
      <c r="W759" s="239">
        <f t="shared" si="143"/>
        <v>-5.0121744257385376E-3</v>
      </c>
      <c r="X759" s="239">
        <f t="shared" si="144"/>
        <v>-5.0121744257385376E-3</v>
      </c>
      <c r="Y759" s="239">
        <f t="shared" si="145"/>
        <v>-5.0121744257385376E-3</v>
      </c>
    </row>
    <row r="760" spans="1:25">
      <c r="A760" s="147">
        <v>36489</v>
      </c>
      <c r="B760" s="243">
        <v>0</v>
      </c>
      <c r="C760" s="243">
        <v>1.704971789878984E-2</v>
      </c>
      <c r="D760" s="243">
        <v>-1.2524511149841877E-2</v>
      </c>
      <c r="E760" s="243">
        <v>1.9264017203202144E-5</v>
      </c>
      <c r="F760" s="243">
        <v>1.0235384279029036E-2</v>
      </c>
      <c r="H760" s="239">
        <f t="shared" si="138"/>
        <v>212.91021671161747</v>
      </c>
      <c r="I760" s="239"/>
      <c r="J760" s="239">
        <f t="shared" si="139"/>
        <v>154.29191158891098</v>
      </c>
      <c r="K760" s="239">
        <f t="shared" si="134"/>
        <v>212.91021671161747</v>
      </c>
      <c r="L760" s="239" t="b">
        <f t="shared" si="135"/>
        <v>0</v>
      </c>
      <c r="M760" s="239">
        <f t="shared" si="140"/>
        <v>1.7049717898789812E-2</v>
      </c>
      <c r="O760" s="239">
        <f t="shared" si="141"/>
        <v>177.76425446315582</v>
      </c>
      <c r="P760" s="239">
        <f t="shared" si="136"/>
        <v>212.91021671161747</v>
      </c>
      <c r="Q760" s="239">
        <f t="shared" si="137"/>
        <v>0</v>
      </c>
      <c r="R760" s="239">
        <f t="shared" si="142"/>
        <v>1.7049717898789812E-2</v>
      </c>
      <c r="T760" s="239">
        <f>MAX($H$4:H760)</f>
        <v>212.91021671161747</v>
      </c>
      <c r="U760" s="239">
        <f>MAX($K$4:K760)</f>
        <v>212.91021671161747</v>
      </c>
      <c r="V760" s="239">
        <f>MAX($K$4:L760)</f>
        <v>212.91021671161747</v>
      </c>
      <c r="W760" s="239">
        <f t="shared" si="143"/>
        <v>0</v>
      </c>
      <c r="X760" s="239">
        <f t="shared" si="144"/>
        <v>0</v>
      </c>
      <c r="Y760" s="239">
        <f t="shared" si="145"/>
        <v>0</v>
      </c>
    </row>
    <row r="761" spans="1:25">
      <c r="A761" s="147">
        <v>36490</v>
      </c>
      <c r="B761" s="243">
        <v>7.1008909164826939E-4</v>
      </c>
      <c r="C761" s="243">
        <v>7.9198762885779317E-4</v>
      </c>
      <c r="D761" s="243">
        <v>3.1867898051000099E-2</v>
      </c>
      <c r="E761" s="243">
        <v>1.3918940210300157E-3</v>
      </c>
      <c r="F761" s="243">
        <v>1.4068495021875016E-3</v>
      </c>
      <c r="H761" s="239">
        <f t="shared" si="138"/>
        <v>213.07883896931051</v>
      </c>
      <c r="I761" s="239"/>
      <c r="J761" s="239">
        <f t="shared" si="139"/>
        <v>154.29191158891098</v>
      </c>
      <c r="K761" s="239">
        <f t="shared" si="134"/>
        <v>213.07883896931051</v>
      </c>
      <c r="L761" s="239" t="b">
        <f t="shared" si="135"/>
        <v>0</v>
      </c>
      <c r="M761" s="239">
        <f t="shared" si="140"/>
        <v>7.9198762885784922E-4</v>
      </c>
      <c r="O761" s="239">
        <f t="shared" si="141"/>
        <v>177.76425446315582</v>
      </c>
      <c r="P761" s="239">
        <f t="shared" si="136"/>
        <v>213.07883896931051</v>
      </c>
      <c r="Q761" s="239">
        <f t="shared" si="137"/>
        <v>0</v>
      </c>
      <c r="R761" s="239">
        <f t="shared" si="142"/>
        <v>7.9198762885784922E-4</v>
      </c>
      <c r="T761" s="239">
        <f>MAX($H$4:H761)</f>
        <v>213.07883896931051</v>
      </c>
      <c r="U761" s="239">
        <f>MAX($K$4:K761)</f>
        <v>213.07883896931051</v>
      </c>
      <c r="V761" s="239">
        <f>MAX($K$4:L761)</f>
        <v>213.07883896931051</v>
      </c>
      <c r="W761" s="239">
        <f t="shared" si="143"/>
        <v>0</v>
      </c>
      <c r="X761" s="239">
        <f t="shared" si="144"/>
        <v>0</v>
      </c>
      <c r="Y761" s="239">
        <f t="shared" si="145"/>
        <v>0</v>
      </c>
    </row>
    <row r="762" spans="1:25">
      <c r="A762" s="147">
        <v>36493</v>
      </c>
      <c r="B762" s="243">
        <v>-6.7093938664460895E-3</v>
      </c>
      <c r="C762" s="243">
        <v>2.5803180161489969E-3</v>
      </c>
      <c r="D762" s="243">
        <v>9.6858194818834065E-3</v>
      </c>
      <c r="E762" s="243">
        <v>1.1650637774328176E-2</v>
      </c>
      <c r="F762" s="243">
        <v>6.109857082459591E-3</v>
      </c>
      <c r="H762" s="239">
        <f t="shared" si="138"/>
        <v>213.62865013636312</v>
      </c>
      <c r="I762" s="239"/>
      <c r="J762" s="239">
        <f t="shared" si="139"/>
        <v>154.29191158891098</v>
      </c>
      <c r="K762" s="239">
        <f t="shared" si="134"/>
        <v>213.62865013636312</v>
      </c>
      <c r="L762" s="239" t="b">
        <f t="shared" si="135"/>
        <v>0</v>
      </c>
      <c r="M762" s="239">
        <f t="shared" si="140"/>
        <v>2.5803180161489366E-3</v>
      </c>
      <c r="O762" s="239">
        <f t="shared" si="141"/>
        <v>177.76425446315582</v>
      </c>
      <c r="P762" s="239">
        <f t="shared" si="136"/>
        <v>213.62865013636312</v>
      </c>
      <c r="Q762" s="239">
        <f t="shared" si="137"/>
        <v>0</v>
      </c>
      <c r="R762" s="239">
        <f t="shared" si="142"/>
        <v>2.5803180161489366E-3</v>
      </c>
      <c r="T762" s="239">
        <f>MAX($H$4:H762)</f>
        <v>213.62865013636312</v>
      </c>
      <c r="U762" s="239">
        <f>MAX($K$4:K762)</f>
        <v>213.62865013636312</v>
      </c>
      <c r="V762" s="239">
        <f>MAX($K$4:L762)</f>
        <v>213.62865013636312</v>
      </c>
      <c r="W762" s="239">
        <f t="shared" si="143"/>
        <v>0</v>
      </c>
      <c r="X762" s="239">
        <f t="shared" si="144"/>
        <v>0</v>
      </c>
      <c r="Y762" s="239">
        <f t="shared" si="145"/>
        <v>0</v>
      </c>
    </row>
    <row r="763" spans="1:25">
      <c r="A763" s="147">
        <v>36494</v>
      </c>
      <c r="B763" s="243">
        <v>-1.2005257056199481E-2</v>
      </c>
      <c r="C763" s="243">
        <v>-1.1378712755947484E-2</v>
      </c>
      <c r="D763" s="243">
        <v>-1.908706132605964E-2</v>
      </c>
      <c r="E763" s="243">
        <v>1.4298070099352245E-3</v>
      </c>
      <c r="F763" s="243">
        <v>1.0821716755755606E-3</v>
      </c>
      <c r="H763" s="239">
        <f t="shared" si="138"/>
        <v>211.19783109002066</v>
      </c>
      <c r="I763" s="239"/>
      <c r="J763" s="239">
        <f t="shared" si="139"/>
        <v>154.29191158891098</v>
      </c>
      <c r="K763" s="239">
        <f t="shared" si="134"/>
        <v>211.19783109002066</v>
      </c>
      <c r="L763" s="239" t="b">
        <f t="shared" si="135"/>
        <v>0</v>
      </c>
      <c r="M763" s="239">
        <f t="shared" si="140"/>
        <v>-1.137871275594742E-2</v>
      </c>
      <c r="O763" s="239">
        <f t="shared" si="141"/>
        <v>177.76425446315582</v>
      </c>
      <c r="P763" s="239">
        <f t="shared" si="136"/>
        <v>211.19783109002066</v>
      </c>
      <c r="Q763" s="239">
        <f t="shared" si="137"/>
        <v>0</v>
      </c>
      <c r="R763" s="239">
        <f t="shared" si="142"/>
        <v>-1.137871275594742E-2</v>
      </c>
      <c r="T763" s="239">
        <f>MAX($H$4:H763)</f>
        <v>213.62865013636312</v>
      </c>
      <c r="U763" s="239">
        <f>MAX($K$4:K763)</f>
        <v>213.62865013636312</v>
      </c>
      <c r="V763" s="239">
        <f>MAX($K$4:L763)</f>
        <v>213.62865013636312</v>
      </c>
      <c r="W763" s="239">
        <f t="shared" si="143"/>
        <v>-1.137871275594742E-2</v>
      </c>
      <c r="X763" s="239">
        <f t="shared" si="144"/>
        <v>-1.137871275594742E-2</v>
      </c>
      <c r="Y763" s="239">
        <f t="shared" si="145"/>
        <v>-1.137871275594742E-2</v>
      </c>
    </row>
    <row r="764" spans="1:25">
      <c r="A764" s="147">
        <v>36495</v>
      </c>
      <c r="B764" s="243">
        <v>5.6272985913539131E-3</v>
      </c>
      <c r="C764" s="243">
        <v>1.0622643596371439E-2</v>
      </c>
      <c r="D764" s="243">
        <v>-2.9344646646638495E-3</v>
      </c>
      <c r="E764" s="243">
        <v>8.6308366389258317E-3</v>
      </c>
      <c r="F764" s="243">
        <v>3.6663248366948231E-3</v>
      </c>
      <c r="H764" s="239">
        <f t="shared" si="138"/>
        <v>213.4413103780166</v>
      </c>
      <c r="I764" s="239"/>
      <c r="J764" s="239">
        <f t="shared" si="139"/>
        <v>154.29191158891098</v>
      </c>
      <c r="K764" s="239">
        <f t="shared" si="134"/>
        <v>213.4413103780166</v>
      </c>
      <c r="L764" s="239" t="b">
        <f t="shared" si="135"/>
        <v>0</v>
      </c>
      <c r="M764" s="239">
        <f t="shared" si="140"/>
        <v>1.0622643596371412E-2</v>
      </c>
      <c r="O764" s="239">
        <f t="shared" si="141"/>
        <v>177.76425446315582</v>
      </c>
      <c r="P764" s="239">
        <f t="shared" si="136"/>
        <v>213.4413103780166</v>
      </c>
      <c r="Q764" s="239">
        <f t="shared" si="137"/>
        <v>0</v>
      </c>
      <c r="R764" s="239">
        <f t="shared" si="142"/>
        <v>1.0622643596371412E-2</v>
      </c>
      <c r="T764" s="239">
        <f>MAX($H$4:H764)</f>
        <v>213.62865013636312</v>
      </c>
      <c r="U764" s="239">
        <f>MAX($K$4:K764)</f>
        <v>213.62865013636312</v>
      </c>
      <c r="V764" s="239">
        <f>MAX($K$4:L764)</f>
        <v>213.62865013636312</v>
      </c>
      <c r="W764" s="239">
        <f t="shared" si="143"/>
        <v>-8.769411697679239E-4</v>
      </c>
      <c r="X764" s="239">
        <f t="shared" si="144"/>
        <v>-8.769411697679239E-4</v>
      </c>
      <c r="Y764" s="239">
        <f t="shared" si="145"/>
        <v>-8.769411697679239E-4</v>
      </c>
    </row>
    <row r="765" spans="1:25">
      <c r="A765" s="147">
        <v>36496</v>
      </c>
      <c r="B765" s="243">
        <v>9.6725145674245727E-3</v>
      </c>
      <c r="C765" s="243">
        <v>3.2504617089479382E-3</v>
      </c>
      <c r="D765" s="243">
        <v>2.1562457114059352E-3</v>
      </c>
      <c r="E765" s="243">
        <v>1.0825472533230629E-2</v>
      </c>
      <c r="F765" s="243">
        <v>8.470540939680582E-3</v>
      </c>
      <c r="H765" s="239">
        <f t="shared" si="138"/>
        <v>214.13509318450801</v>
      </c>
      <c r="I765" s="239"/>
      <c r="J765" s="239">
        <f t="shared" si="139"/>
        <v>154.29191158891098</v>
      </c>
      <c r="K765" s="239">
        <f t="shared" si="134"/>
        <v>214.13509318450801</v>
      </c>
      <c r="L765" s="239" t="b">
        <f t="shared" si="135"/>
        <v>0</v>
      </c>
      <c r="M765" s="239">
        <f t="shared" si="140"/>
        <v>3.2504617089479278E-3</v>
      </c>
      <c r="O765" s="239">
        <f t="shared" si="141"/>
        <v>177.76425446315582</v>
      </c>
      <c r="P765" s="239">
        <f t="shared" si="136"/>
        <v>214.13509318450801</v>
      </c>
      <c r="Q765" s="239">
        <f t="shared" si="137"/>
        <v>0</v>
      </c>
      <c r="R765" s="239">
        <f t="shared" si="142"/>
        <v>3.2504617089479278E-3</v>
      </c>
      <c r="T765" s="239">
        <f>MAX($H$4:H765)</f>
        <v>214.13509318450801</v>
      </c>
      <c r="U765" s="239">
        <f>MAX($K$4:K765)</f>
        <v>214.13509318450801</v>
      </c>
      <c r="V765" s="239">
        <f>MAX($K$4:L765)</f>
        <v>214.13509318450801</v>
      </c>
      <c r="W765" s="239">
        <f t="shared" si="143"/>
        <v>0</v>
      </c>
      <c r="X765" s="239">
        <f t="shared" si="144"/>
        <v>0</v>
      </c>
      <c r="Y765" s="239">
        <f t="shared" si="145"/>
        <v>0</v>
      </c>
    </row>
    <row r="766" spans="1:25">
      <c r="A766" s="147">
        <v>36497</v>
      </c>
      <c r="B766" s="243">
        <v>1.7459355246998376E-2</v>
      </c>
      <c r="C766" s="243">
        <v>1.9753273616351708E-2</v>
      </c>
      <c r="D766" s="243">
        <v>6.1854455142391629E-3</v>
      </c>
      <c r="E766" s="243">
        <v>9.898969679836167E-3</v>
      </c>
      <c r="F766" s="243">
        <v>1.7529739920111753E-2</v>
      </c>
      <c r="H766" s="239">
        <f t="shared" si="138"/>
        <v>218.36496227104456</v>
      </c>
      <c r="I766" s="239"/>
      <c r="J766" s="239">
        <f t="shared" si="139"/>
        <v>154.29191158891098</v>
      </c>
      <c r="K766" s="239">
        <f t="shared" si="134"/>
        <v>218.36496227104456</v>
      </c>
      <c r="L766" s="239" t="b">
        <f t="shared" si="135"/>
        <v>0</v>
      </c>
      <c r="M766" s="239">
        <f t="shared" si="140"/>
        <v>1.975327361635169E-2</v>
      </c>
      <c r="O766" s="239">
        <f t="shared" si="141"/>
        <v>177.76425446315582</v>
      </c>
      <c r="P766" s="239">
        <f t="shared" si="136"/>
        <v>218.36496227104456</v>
      </c>
      <c r="Q766" s="239">
        <f t="shared" si="137"/>
        <v>0</v>
      </c>
      <c r="R766" s="239">
        <f t="shared" si="142"/>
        <v>1.975327361635169E-2</v>
      </c>
      <c r="T766" s="239">
        <f>MAX($H$4:H766)</f>
        <v>218.36496227104456</v>
      </c>
      <c r="U766" s="239">
        <f>MAX($K$4:K766)</f>
        <v>218.36496227104456</v>
      </c>
      <c r="V766" s="239">
        <f>MAX($K$4:L766)</f>
        <v>218.36496227104456</v>
      </c>
      <c r="W766" s="239">
        <f t="shared" si="143"/>
        <v>0</v>
      </c>
      <c r="X766" s="239">
        <f t="shared" si="144"/>
        <v>0</v>
      </c>
      <c r="Y766" s="239">
        <f t="shared" si="145"/>
        <v>0</v>
      </c>
    </row>
    <row r="767" spans="1:25">
      <c r="A767" s="147">
        <v>36500</v>
      </c>
      <c r="B767" s="243">
        <v>-5.5690118177775805E-3</v>
      </c>
      <c r="C767" s="243">
        <v>-4.2005088409998725E-3</v>
      </c>
      <c r="D767" s="243">
        <v>-1.7592294882670112E-2</v>
      </c>
      <c r="E767" s="243">
        <v>-1.2375059411845912E-2</v>
      </c>
      <c r="F767" s="243">
        <v>-6.3460789164963005E-3</v>
      </c>
      <c r="H767" s="239">
        <f t="shared" si="138"/>
        <v>217.44771831646042</v>
      </c>
      <c r="I767" s="239"/>
      <c r="J767" s="239">
        <f t="shared" si="139"/>
        <v>154.29191158891098</v>
      </c>
      <c r="K767" s="239">
        <f t="shared" si="134"/>
        <v>217.44771831646042</v>
      </c>
      <c r="L767" s="239" t="b">
        <f t="shared" si="135"/>
        <v>0</v>
      </c>
      <c r="M767" s="239">
        <f t="shared" si="140"/>
        <v>-4.200508840999922E-3</v>
      </c>
      <c r="O767" s="239">
        <f t="shared" si="141"/>
        <v>177.76425446315582</v>
      </c>
      <c r="P767" s="239">
        <f t="shared" si="136"/>
        <v>217.44771831646042</v>
      </c>
      <c r="Q767" s="239">
        <f t="shared" si="137"/>
        <v>0</v>
      </c>
      <c r="R767" s="239">
        <f t="shared" si="142"/>
        <v>-4.200508840999922E-3</v>
      </c>
      <c r="T767" s="239">
        <f>MAX($H$4:H767)</f>
        <v>218.36496227104456</v>
      </c>
      <c r="U767" s="239">
        <f>MAX($K$4:K767)</f>
        <v>218.36496227104456</v>
      </c>
      <c r="V767" s="239">
        <f>MAX($K$4:L767)</f>
        <v>218.36496227104456</v>
      </c>
      <c r="W767" s="239">
        <f t="shared" si="143"/>
        <v>-4.200508840999922E-3</v>
      </c>
      <c r="X767" s="239">
        <f t="shared" si="144"/>
        <v>-4.200508840999922E-3</v>
      </c>
      <c r="Y767" s="239">
        <f t="shared" si="145"/>
        <v>-4.200508840999922E-3</v>
      </c>
    </row>
    <row r="768" spans="1:25">
      <c r="A768" s="147">
        <v>36501</v>
      </c>
      <c r="B768" s="243">
        <v>-7.7765161774906444E-3</v>
      </c>
      <c r="C768" s="243">
        <v>5.5553823583556206E-3</v>
      </c>
      <c r="D768" s="243">
        <v>6.3234664445908084E-3</v>
      </c>
      <c r="E768" s="243">
        <v>-3.0493984371311456E-3</v>
      </c>
      <c r="F768" s="243">
        <v>1.5307337054575321E-3</v>
      </c>
      <c r="H768" s="239">
        <f t="shared" si="138"/>
        <v>218.65572353466038</v>
      </c>
      <c r="I768" s="239"/>
      <c r="J768" s="239">
        <f t="shared" si="139"/>
        <v>154.29191158891098</v>
      </c>
      <c r="K768" s="239">
        <f t="shared" si="134"/>
        <v>218.65572353466038</v>
      </c>
      <c r="L768" s="239" t="b">
        <f t="shared" si="135"/>
        <v>0</v>
      </c>
      <c r="M768" s="239">
        <f t="shared" si="140"/>
        <v>5.5553823583556717E-3</v>
      </c>
      <c r="O768" s="239">
        <f t="shared" si="141"/>
        <v>177.76425446315582</v>
      </c>
      <c r="P768" s="239">
        <f t="shared" si="136"/>
        <v>218.65572353466038</v>
      </c>
      <c r="Q768" s="239">
        <f t="shared" si="137"/>
        <v>0</v>
      </c>
      <c r="R768" s="239">
        <f t="shared" si="142"/>
        <v>5.5553823583556717E-3</v>
      </c>
      <c r="T768" s="239">
        <f>MAX($H$4:H768)</f>
        <v>218.65572353466038</v>
      </c>
      <c r="U768" s="239">
        <f>MAX($K$4:K768)</f>
        <v>218.65572353466038</v>
      </c>
      <c r="V768" s="239">
        <f>MAX($K$4:L768)</f>
        <v>218.65572353466038</v>
      </c>
      <c r="W768" s="239">
        <f t="shared" si="143"/>
        <v>0</v>
      </c>
      <c r="X768" s="239">
        <f t="shared" si="144"/>
        <v>0</v>
      </c>
      <c r="Y768" s="239">
        <f t="shared" si="145"/>
        <v>0</v>
      </c>
    </row>
    <row r="769" spans="1:25">
      <c r="A769" s="147">
        <v>36502</v>
      </c>
      <c r="B769" s="243">
        <v>-2.6892993049550951E-3</v>
      </c>
      <c r="C769" s="243">
        <v>-5.4498997904406377E-3</v>
      </c>
      <c r="D769" s="243">
        <v>-1.6097205110201407E-2</v>
      </c>
      <c r="E769" s="243">
        <v>-8.7129364912963414E-4</v>
      </c>
      <c r="F769" s="243">
        <v>-1.8556715202810992E-3</v>
      </c>
      <c r="H769" s="239">
        <f t="shared" si="138"/>
        <v>217.4640717527902</v>
      </c>
      <c r="I769" s="239"/>
      <c r="J769" s="239">
        <f t="shared" si="139"/>
        <v>154.29191158891098</v>
      </c>
      <c r="K769" s="239">
        <f t="shared" si="134"/>
        <v>217.4640717527902</v>
      </c>
      <c r="L769" s="239" t="b">
        <f t="shared" si="135"/>
        <v>0</v>
      </c>
      <c r="M769" s="239">
        <f t="shared" si="140"/>
        <v>-5.4498997904405743E-3</v>
      </c>
      <c r="O769" s="239">
        <f t="shared" si="141"/>
        <v>177.76425446315582</v>
      </c>
      <c r="P769" s="239">
        <f t="shared" si="136"/>
        <v>217.4640717527902</v>
      </c>
      <c r="Q769" s="239">
        <f t="shared" si="137"/>
        <v>0</v>
      </c>
      <c r="R769" s="239">
        <f t="shared" si="142"/>
        <v>-5.4498997904405743E-3</v>
      </c>
      <c r="T769" s="239">
        <f>MAX($H$4:H769)</f>
        <v>218.65572353466038</v>
      </c>
      <c r="U769" s="239">
        <f>MAX($K$4:K769)</f>
        <v>218.65572353466038</v>
      </c>
      <c r="V769" s="239">
        <f>MAX($K$4:L769)</f>
        <v>218.65572353466038</v>
      </c>
      <c r="W769" s="239">
        <f t="shared" si="143"/>
        <v>-5.4498997904405743E-3</v>
      </c>
      <c r="X769" s="239">
        <f t="shared" si="144"/>
        <v>-5.4498997904405743E-3</v>
      </c>
      <c r="Y769" s="239">
        <f t="shared" si="145"/>
        <v>-5.4498997904405743E-3</v>
      </c>
    </row>
    <row r="770" spans="1:25">
      <c r="A770" s="147">
        <v>36503</v>
      </c>
      <c r="B770" s="243">
        <v>2.4938234610527577E-3</v>
      </c>
      <c r="C770" s="243">
        <v>4.1975068847373009E-3</v>
      </c>
      <c r="D770" s="243">
        <v>1.1033378566635665E-2</v>
      </c>
      <c r="E770" s="243">
        <v>7.9750723692426639E-3</v>
      </c>
      <c r="F770" s="243">
        <v>6.7170502454967362E-3</v>
      </c>
      <c r="H770" s="239">
        <f t="shared" si="138"/>
        <v>218.37687869115555</v>
      </c>
      <c r="I770" s="239"/>
      <c r="J770" s="239">
        <f t="shared" si="139"/>
        <v>154.29191158891098</v>
      </c>
      <c r="K770" s="239">
        <f t="shared" si="134"/>
        <v>218.37687869115555</v>
      </c>
      <c r="L770" s="239" t="b">
        <f t="shared" si="135"/>
        <v>0</v>
      </c>
      <c r="M770" s="239">
        <f t="shared" si="140"/>
        <v>4.1975068847373304E-3</v>
      </c>
      <c r="O770" s="239">
        <f t="shared" si="141"/>
        <v>177.76425446315582</v>
      </c>
      <c r="P770" s="239">
        <f t="shared" si="136"/>
        <v>218.37687869115555</v>
      </c>
      <c r="Q770" s="239">
        <f t="shared" si="137"/>
        <v>0</v>
      </c>
      <c r="R770" s="239">
        <f t="shared" si="142"/>
        <v>4.1975068847373304E-3</v>
      </c>
      <c r="T770" s="239">
        <f>MAX($H$4:H770)</f>
        <v>218.65572353466038</v>
      </c>
      <c r="U770" s="239">
        <f>MAX($K$4:K770)</f>
        <v>218.65572353466038</v>
      </c>
      <c r="V770" s="239">
        <f>MAX($K$4:L770)</f>
        <v>218.65572353466038</v>
      </c>
      <c r="W770" s="239">
        <f t="shared" si="143"/>
        <v>-1.2752688975947468E-3</v>
      </c>
      <c r="X770" s="239">
        <f t="shared" si="144"/>
        <v>-1.2752688975947468E-3</v>
      </c>
      <c r="Y770" s="239">
        <f t="shared" si="145"/>
        <v>-1.2752688975947468E-3</v>
      </c>
    </row>
    <row r="771" spans="1:25">
      <c r="A771" s="147">
        <v>36504</v>
      </c>
      <c r="B771" s="243">
        <v>5.2275080974457655E-3</v>
      </c>
      <c r="C771" s="243">
        <v>3.3060020957551561E-3</v>
      </c>
      <c r="D771" s="243">
        <v>1.575626565565913E-2</v>
      </c>
      <c r="E771" s="243">
        <v>2.3482709700851867E-2</v>
      </c>
      <c r="F771" s="243">
        <v>8.7244652674738354E-3</v>
      </c>
      <c r="H771" s="239">
        <f t="shared" si="138"/>
        <v>219.09883310977298</v>
      </c>
      <c r="I771" s="239"/>
      <c r="J771" s="239">
        <f t="shared" si="139"/>
        <v>154.29191158891098</v>
      </c>
      <c r="K771" s="239">
        <f t="shared" si="134"/>
        <v>219.09883310977298</v>
      </c>
      <c r="L771" s="239" t="b">
        <f t="shared" si="135"/>
        <v>0</v>
      </c>
      <c r="M771" s="239">
        <f t="shared" si="140"/>
        <v>3.3060020957551522E-3</v>
      </c>
      <c r="O771" s="239">
        <f t="shared" si="141"/>
        <v>177.76425446315582</v>
      </c>
      <c r="P771" s="239">
        <f t="shared" si="136"/>
        <v>219.09883310977298</v>
      </c>
      <c r="Q771" s="239">
        <f t="shared" si="137"/>
        <v>0</v>
      </c>
      <c r="R771" s="239">
        <f t="shared" si="142"/>
        <v>3.3060020957551522E-3</v>
      </c>
      <c r="T771" s="239">
        <f>MAX($H$4:H771)</f>
        <v>219.09883310977298</v>
      </c>
      <c r="U771" s="239">
        <f>MAX($K$4:K771)</f>
        <v>219.09883310977298</v>
      </c>
      <c r="V771" s="239">
        <f>MAX($K$4:L771)</f>
        <v>219.09883310977298</v>
      </c>
      <c r="W771" s="239">
        <f t="shared" si="143"/>
        <v>0</v>
      </c>
      <c r="X771" s="239">
        <f t="shared" si="144"/>
        <v>0</v>
      </c>
      <c r="Y771" s="239">
        <f t="shared" si="145"/>
        <v>0</v>
      </c>
    </row>
    <row r="772" spans="1:25">
      <c r="A772" s="147">
        <v>36507</v>
      </c>
      <c r="B772" s="243">
        <v>-1.6699963863594514E-3</v>
      </c>
      <c r="C772" s="243">
        <v>2.2155147348676962E-3</v>
      </c>
      <c r="D772" s="243">
        <v>-1.0252391706413566E-2</v>
      </c>
      <c r="E772" s="243">
        <v>9.6352277556250865E-3</v>
      </c>
      <c r="F772" s="243">
        <v>4.6741768300417874E-4</v>
      </c>
      <c r="H772" s="239">
        <f t="shared" si="138"/>
        <v>219.58424980292</v>
      </c>
      <c r="I772" s="239"/>
      <c r="J772" s="239">
        <f t="shared" si="139"/>
        <v>154.29191158891098</v>
      </c>
      <c r="K772" s="239">
        <f t="shared" si="134"/>
        <v>219.58424980292</v>
      </c>
      <c r="L772" s="239" t="b">
        <f t="shared" si="135"/>
        <v>0</v>
      </c>
      <c r="M772" s="239">
        <f t="shared" si="140"/>
        <v>2.2155147348676767E-3</v>
      </c>
      <c r="O772" s="239">
        <f t="shared" si="141"/>
        <v>177.76425446315582</v>
      </c>
      <c r="P772" s="239">
        <f t="shared" si="136"/>
        <v>219.58424980292</v>
      </c>
      <c r="Q772" s="239">
        <f t="shared" si="137"/>
        <v>0</v>
      </c>
      <c r="R772" s="239">
        <f t="shared" si="142"/>
        <v>2.2155147348676767E-3</v>
      </c>
      <c r="T772" s="239">
        <f>MAX($H$4:H772)</f>
        <v>219.58424980292</v>
      </c>
      <c r="U772" s="239">
        <f>MAX($K$4:K772)</f>
        <v>219.58424980292</v>
      </c>
      <c r="V772" s="239">
        <f>MAX($K$4:L772)</f>
        <v>219.58424980292</v>
      </c>
      <c r="W772" s="239">
        <f t="shared" si="143"/>
        <v>0</v>
      </c>
      <c r="X772" s="239">
        <f t="shared" si="144"/>
        <v>0</v>
      </c>
      <c r="Y772" s="239">
        <f t="shared" si="145"/>
        <v>0</v>
      </c>
    </row>
    <row r="773" spans="1:25">
      <c r="A773" s="147">
        <v>36508</v>
      </c>
      <c r="B773" s="243">
        <v>-1.0746767895731368E-2</v>
      </c>
      <c r="C773" s="243">
        <v>2.1953566670240843E-3</v>
      </c>
      <c r="D773" s="243">
        <v>-1.308667844455158E-3</v>
      </c>
      <c r="E773" s="243">
        <v>-6.159015641526544E-3</v>
      </c>
      <c r="F773" s="243">
        <v>1.8825875712153994E-3</v>
      </c>
      <c r="H773" s="239">
        <f t="shared" si="138"/>
        <v>220.06631554969832</v>
      </c>
      <c r="I773" s="239"/>
      <c r="J773" s="239">
        <f t="shared" si="139"/>
        <v>154.29191158891098</v>
      </c>
      <c r="K773" s="239">
        <f t="shared" ref="K773:K836" si="146">MAX(H773:J773)</f>
        <v>220.06631554969832</v>
      </c>
      <c r="L773" s="239" t="b">
        <f t="shared" ref="L773:L836" si="147">J773=K773</f>
        <v>0</v>
      </c>
      <c r="M773" s="239">
        <f t="shared" si="140"/>
        <v>2.1953566670240635E-3</v>
      </c>
      <c r="O773" s="239">
        <f t="shared" si="141"/>
        <v>177.76425446315582</v>
      </c>
      <c r="P773" s="239">
        <f t="shared" ref="P773:P836" si="148">MAX(H773,O773)</f>
        <v>220.06631554969832</v>
      </c>
      <c r="Q773" s="239">
        <f t="shared" ref="Q773:Q836" si="149">P773-H773</f>
        <v>0</v>
      </c>
      <c r="R773" s="239">
        <f t="shared" si="142"/>
        <v>2.1953566670240635E-3</v>
      </c>
      <c r="T773" s="239">
        <f>MAX($H$4:H773)</f>
        <v>220.06631554969832</v>
      </c>
      <c r="U773" s="239">
        <f>MAX($K$4:K773)</f>
        <v>220.06631554969832</v>
      </c>
      <c r="V773" s="239">
        <f>MAX($K$4:L773)</f>
        <v>220.06631554969832</v>
      </c>
      <c r="W773" s="239">
        <f t="shared" si="143"/>
        <v>0</v>
      </c>
      <c r="X773" s="239">
        <f t="shared" si="144"/>
        <v>0</v>
      </c>
      <c r="Y773" s="239">
        <f t="shared" si="145"/>
        <v>0</v>
      </c>
    </row>
    <row r="774" spans="1:25">
      <c r="A774" s="147">
        <v>36509</v>
      </c>
      <c r="B774" s="243">
        <v>6.2083110575081868E-3</v>
      </c>
      <c r="C774" s="243">
        <v>-1.1627116232302503E-2</v>
      </c>
      <c r="D774" s="243">
        <v>2.0292017364955672E-3</v>
      </c>
      <c r="E774" s="243">
        <v>-5.1895470191223314E-3</v>
      </c>
      <c r="F774" s="243">
        <v>-1.0395358916556519E-2</v>
      </c>
      <c r="H774" s="239">
        <f t="shared" ref="H774:H837" si="150">(1+C774)*H773</f>
        <v>217.50757891998742</v>
      </c>
      <c r="I774" s="239"/>
      <c r="J774" s="239">
        <f t="shared" ref="J774:J837" si="151">IF(NOT(YEAR(A774)=YEAR(A773)),$J$1*H774,J773)</f>
        <v>154.29191158891098</v>
      </c>
      <c r="K774" s="239">
        <f t="shared" si="146"/>
        <v>217.50757891998742</v>
      </c>
      <c r="L774" s="239" t="b">
        <f t="shared" si="147"/>
        <v>0</v>
      </c>
      <c r="M774" s="239">
        <f t="shared" ref="M774:M837" si="152">(K774-K773)/K773</f>
        <v>-1.1627116232302462E-2</v>
      </c>
      <c r="O774" s="239">
        <f t="shared" ref="O774:O837" si="153">IF(AND(MONTH(A774)=$O$2,MONTH(A773)=$O$2-1),$O$1*H774,O773)</f>
        <v>177.76425446315582</v>
      </c>
      <c r="P774" s="239">
        <f t="shared" si="148"/>
        <v>217.50757891998742</v>
      </c>
      <c r="Q774" s="239">
        <f t="shared" si="149"/>
        <v>0</v>
      </c>
      <c r="R774" s="239">
        <f t="shared" ref="R774:R837" si="154">(P774-P773)/P773</f>
        <v>-1.1627116232302462E-2</v>
      </c>
      <c r="T774" s="239">
        <f>MAX($H$4:H774)</f>
        <v>220.06631554969832</v>
      </c>
      <c r="U774" s="239">
        <f>MAX($K$4:K774)</f>
        <v>220.06631554969832</v>
      </c>
      <c r="V774" s="239">
        <f>MAX($K$4:L774)</f>
        <v>220.06631554969832</v>
      </c>
      <c r="W774" s="239">
        <f t="shared" ref="W774:W837" si="155">(H774-T774)/T774</f>
        <v>-1.1627116232302462E-2</v>
      </c>
      <c r="X774" s="239">
        <f t="shared" ref="X774:X837" si="156">(K774-U774)/U774</f>
        <v>-1.1627116232302462E-2</v>
      </c>
      <c r="Y774" s="239">
        <f t="shared" ref="Y774:Y837" si="157">(P774-V774)/V774</f>
        <v>-1.1627116232302462E-2</v>
      </c>
    </row>
    <row r="775" spans="1:25">
      <c r="A775" s="147">
        <v>36510</v>
      </c>
      <c r="B775" s="243">
        <v>4.3497449896818807E-3</v>
      </c>
      <c r="C775" s="243">
        <v>1.0222836482833841E-2</v>
      </c>
      <c r="D775" s="243">
        <v>-7.533090757058547E-3</v>
      </c>
      <c r="E775" s="243">
        <v>-7.3813912386755387E-3</v>
      </c>
      <c r="F775" s="243">
        <v>1.0711139116494905E-2</v>
      </c>
      <c r="H775" s="239">
        <f t="shared" si="150"/>
        <v>219.73112333306352</v>
      </c>
      <c r="I775" s="239"/>
      <c r="J775" s="239">
        <f t="shared" si="151"/>
        <v>154.29191158891098</v>
      </c>
      <c r="K775" s="239">
        <f t="shared" si="146"/>
        <v>219.73112333306352</v>
      </c>
      <c r="L775" s="239" t="b">
        <f t="shared" si="147"/>
        <v>0</v>
      </c>
      <c r="M775" s="239">
        <f t="shared" si="152"/>
        <v>1.0222836482833795E-2</v>
      </c>
      <c r="O775" s="239">
        <f t="shared" si="153"/>
        <v>177.76425446315582</v>
      </c>
      <c r="P775" s="239">
        <f t="shared" si="148"/>
        <v>219.73112333306352</v>
      </c>
      <c r="Q775" s="239">
        <f t="shared" si="149"/>
        <v>0</v>
      </c>
      <c r="R775" s="239">
        <f t="shared" si="154"/>
        <v>1.0222836482833795E-2</v>
      </c>
      <c r="T775" s="239">
        <f>MAX($H$4:H775)</f>
        <v>220.06631554969832</v>
      </c>
      <c r="U775" s="239">
        <f>MAX($K$4:K775)</f>
        <v>220.06631554969832</v>
      </c>
      <c r="V775" s="239">
        <f>MAX($K$4:L775)</f>
        <v>220.06631554969832</v>
      </c>
      <c r="W775" s="239">
        <f t="shared" si="155"/>
        <v>-1.5231418574783977E-3</v>
      </c>
      <c r="X775" s="239">
        <f t="shared" si="156"/>
        <v>-1.5231418574783977E-3</v>
      </c>
      <c r="Y775" s="239">
        <f t="shared" si="157"/>
        <v>-1.5231418574783977E-3</v>
      </c>
    </row>
    <row r="776" spans="1:25">
      <c r="A776" s="147">
        <v>36511</v>
      </c>
      <c r="B776" s="243">
        <v>2.2681015474261823E-3</v>
      </c>
      <c r="C776" s="243">
        <v>6.1673945775868599E-3</v>
      </c>
      <c r="D776" s="243">
        <v>1.6383667701421079E-2</v>
      </c>
      <c r="E776" s="243">
        <v>1.3579096925181222E-2</v>
      </c>
      <c r="F776" s="243">
        <v>5.7026221868174964E-3</v>
      </c>
      <c r="H776" s="239">
        <f t="shared" si="150"/>
        <v>221.08629187163493</v>
      </c>
      <c r="I776" s="239"/>
      <c r="J776" s="239">
        <f t="shared" si="151"/>
        <v>154.29191158891098</v>
      </c>
      <c r="K776" s="239">
        <f t="shared" si="146"/>
        <v>221.08629187163493</v>
      </c>
      <c r="L776" s="239" t="b">
        <f t="shared" si="147"/>
        <v>0</v>
      </c>
      <c r="M776" s="239">
        <f t="shared" si="152"/>
        <v>6.1673945775868582E-3</v>
      </c>
      <c r="O776" s="239">
        <f t="shared" si="153"/>
        <v>177.76425446315582</v>
      </c>
      <c r="P776" s="239">
        <f t="shared" si="148"/>
        <v>221.08629187163493</v>
      </c>
      <c r="Q776" s="239">
        <f t="shared" si="149"/>
        <v>0</v>
      </c>
      <c r="R776" s="239">
        <f t="shared" si="154"/>
        <v>6.1673945775868582E-3</v>
      </c>
      <c r="T776" s="239">
        <f>MAX($H$4:H776)</f>
        <v>221.08629187163493</v>
      </c>
      <c r="U776" s="239">
        <f>MAX($K$4:K776)</f>
        <v>221.08629187163493</v>
      </c>
      <c r="V776" s="239">
        <f>MAX($K$4:L776)</f>
        <v>221.08629187163493</v>
      </c>
      <c r="W776" s="239">
        <f t="shared" si="155"/>
        <v>0</v>
      </c>
      <c r="X776" s="239">
        <f t="shared" si="156"/>
        <v>0</v>
      </c>
      <c r="Y776" s="239">
        <f t="shared" si="157"/>
        <v>0</v>
      </c>
    </row>
    <row r="777" spans="1:25">
      <c r="A777" s="147">
        <v>36514</v>
      </c>
      <c r="B777" s="243">
        <v>-2.025973357637767E-3</v>
      </c>
      <c r="C777" s="243">
        <v>6.4717747986495766E-3</v>
      </c>
      <c r="D777" s="243">
        <v>5.0287823683605737E-3</v>
      </c>
      <c r="E777" s="243">
        <v>1.2132804509897621E-2</v>
      </c>
      <c r="F777" s="243">
        <v>6.0012024651154849E-3</v>
      </c>
      <c r="H777" s="239">
        <f t="shared" si="150"/>
        <v>222.51711256369666</v>
      </c>
      <c r="I777" s="239"/>
      <c r="J777" s="239">
        <f t="shared" si="151"/>
        <v>154.29191158891098</v>
      </c>
      <c r="K777" s="239">
        <f t="shared" si="146"/>
        <v>222.51711256369666</v>
      </c>
      <c r="L777" s="239" t="b">
        <f t="shared" si="147"/>
        <v>0</v>
      </c>
      <c r="M777" s="239">
        <f t="shared" si="152"/>
        <v>6.4717747986495671E-3</v>
      </c>
      <c r="O777" s="239">
        <f t="shared" si="153"/>
        <v>177.76425446315582</v>
      </c>
      <c r="P777" s="239">
        <f t="shared" si="148"/>
        <v>222.51711256369666</v>
      </c>
      <c r="Q777" s="239">
        <f t="shared" si="149"/>
        <v>0</v>
      </c>
      <c r="R777" s="239">
        <f t="shared" si="154"/>
        <v>6.4717747986495671E-3</v>
      </c>
      <c r="T777" s="239">
        <f>MAX($H$4:H777)</f>
        <v>222.51711256369666</v>
      </c>
      <c r="U777" s="239">
        <f>MAX($K$4:K777)</f>
        <v>222.51711256369666</v>
      </c>
      <c r="V777" s="239">
        <f>MAX($K$4:L777)</f>
        <v>222.51711256369666</v>
      </c>
      <c r="W777" s="239">
        <f t="shared" si="155"/>
        <v>0</v>
      </c>
      <c r="X777" s="239">
        <f t="shared" si="156"/>
        <v>0</v>
      </c>
      <c r="Y777" s="239">
        <f t="shared" si="157"/>
        <v>0</v>
      </c>
    </row>
    <row r="778" spans="1:25">
      <c r="A778" s="147">
        <v>36515</v>
      </c>
      <c r="B778" s="243">
        <v>1.1128835163373818E-2</v>
      </c>
      <c r="C778" s="243">
        <v>-4.2467256170176659E-3</v>
      </c>
      <c r="D778" s="243">
        <v>-1.6691951662997084E-3</v>
      </c>
      <c r="E778" s="243">
        <v>2.4691596897423729E-3</v>
      </c>
      <c r="F778" s="243">
        <v>7.8312261606905409E-4</v>
      </c>
      <c r="H778" s="239">
        <f t="shared" si="150"/>
        <v>221.57214344154761</v>
      </c>
      <c r="I778" s="239"/>
      <c r="J778" s="239">
        <f t="shared" si="151"/>
        <v>154.29191158891098</v>
      </c>
      <c r="K778" s="239">
        <f t="shared" si="146"/>
        <v>221.57214344154761</v>
      </c>
      <c r="L778" s="239" t="b">
        <f t="shared" si="147"/>
        <v>0</v>
      </c>
      <c r="M778" s="239">
        <f t="shared" si="152"/>
        <v>-4.246725617017633E-3</v>
      </c>
      <c r="O778" s="239">
        <f t="shared" si="153"/>
        <v>177.76425446315582</v>
      </c>
      <c r="P778" s="239">
        <f t="shared" si="148"/>
        <v>221.57214344154761</v>
      </c>
      <c r="Q778" s="239">
        <f t="shared" si="149"/>
        <v>0</v>
      </c>
      <c r="R778" s="239">
        <f t="shared" si="154"/>
        <v>-4.246725617017633E-3</v>
      </c>
      <c r="T778" s="239">
        <f>MAX($H$4:H778)</f>
        <v>222.51711256369666</v>
      </c>
      <c r="U778" s="239">
        <f>MAX($K$4:K778)</f>
        <v>222.51711256369666</v>
      </c>
      <c r="V778" s="239">
        <f>MAX($K$4:L778)</f>
        <v>222.51711256369666</v>
      </c>
      <c r="W778" s="239">
        <f t="shared" si="155"/>
        <v>-4.246725617017633E-3</v>
      </c>
      <c r="X778" s="239">
        <f t="shared" si="156"/>
        <v>-4.246725617017633E-3</v>
      </c>
      <c r="Y778" s="239">
        <f t="shared" si="157"/>
        <v>-4.246725617017633E-3</v>
      </c>
    </row>
    <row r="779" spans="1:25">
      <c r="A779" s="147">
        <v>36516</v>
      </c>
      <c r="B779" s="243">
        <v>3.0847566585314734E-3</v>
      </c>
      <c r="C779" s="243">
        <v>1.0219006245617113E-2</v>
      </c>
      <c r="D779" s="243">
        <v>2.3801472322409811E-2</v>
      </c>
      <c r="E779" s="243">
        <v>9.5416519981692538E-3</v>
      </c>
      <c r="F779" s="243">
        <v>1.2094348914050812E-2</v>
      </c>
      <c r="H779" s="239">
        <f t="shared" si="150"/>
        <v>223.83639055923155</v>
      </c>
      <c r="I779" s="239"/>
      <c r="J779" s="239">
        <f t="shared" si="151"/>
        <v>154.29191158891098</v>
      </c>
      <c r="K779" s="239">
        <f t="shared" si="146"/>
        <v>223.83639055923155</v>
      </c>
      <c r="L779" s="239" t="b">
        <f t="shared" si="147"/>
        <v>0</v>
      </c>
      <c r="M779" s="239">
        <f t="shared" si="152"/>
        <v>1.0219006245617071E-2</v>
      </c>
      <c r="O779" s="239">
        <f t="shared" si="153"/>
        <v>177.76425446315582</v>
      </c>
      <c r="P779" s="239">
        <f t="shared" si="148"/>
        <v>223.83639055923155</v>
      </c>
      <c r="Q779" s="239">
        <f t="shared" si="149"/>
        <v>0</v>
      </c>
      <c r="R779" s="239">
        <f t="shared" si="154"/>
        <v>1.0219006245617071E-2</v>
      </c>
      <c r="T779" s="239">
        <f>MAX($H$4:H779)</f>
        <v>223.83639055923155</v>
      </c>
      <c r="U779" s="239">
        <f>MAX($K$4:K779)</f>
        <v>223.83639055923155</v>
      </c>
      <c r="V779" s="239">
        <f>MAX($K$4:L779)</f>
        <v>223.83639055923155</v>
      </c>
      <c r="W779" s="239">
        <f t="shared" si="155"/>
        <v>0</v>
      </c>
      <c r="X779" s="239">
        <f t="shared" si="156"/>
        <v>0</v>
      </c>
      <c r="Y779" s="239">
        <f t="shared" si="157"/>
        <v>0</v>
      </c>
    </row>
    <row r="780" spans="1:25">
      <c r="A780" s="147">
        <v>36517</v>
      </c>
      <c r="B780" s="243">
        <v>1.4768254274070358E-2</v>
      </c>
      <c r="C780" s="243">
        <v>1.5977701284066947E-2</v>
      </c>
      <c r="D780" s="243">
        <v>-8.6643533326787869E-3</v>
      </c>
      <c r="E780" s="243">
        <v>-5.6748982658011426E-3</v>
      </c>
      <c r="F780" s="243">
        <v>7.5928394350850414E-3</v>
      </c>
      <c r="H780" s="239">
        <f t="shared" si="150"/>
        <v>227.41278154409068</v>
      </c>
      <c r="I780" s="239"/>
      <c r="J780" s="239">
        <f t="shared" si="151"/>
        <v>154.29191158891098</v>
      </c>
      <c r="K780" s="239">
        <f t="shared" si="146"/>
        <v>227.41278154409068</v>
      </c>
      <c r="L780" s="239" t="b">
        <f t="shared" si="147"/>
        <v>0</v>
      </c>
      <c r="M780" s="239">
        <f t="shared" si="152"/>
        <v>1.5977701284066888E-2</v>
      </c>
      <c r="O780" s="239">
        <f t="shared" si="153"/>
        <v>177.76425446315582</v>
      </c>
      <c r="P780" s="239">
        <f t="shared" si="148"/>
        <v>227.41278154409068</v>
      </c>
      <c r="Q780" s="239">
        <f t="shared" si="149"/>
        <v>0</v>
      </c>
      <c r="R780" s="239">
        <f t="shared" si="154"/>
        <v>1.5977701284066888E-2</v>
      </c>
      <c r="T780" s="239">
        <f>MAX($H$4:H780)</f>
        <v>227.41278154409068</v>
      </c>
      <c r="U780" s="239">
        <f>MAX($K$4:K780)</f>
        <v>227.41278154409068</v>
      </c>
      <c r="V780" s="239">
        <f>MAX($K$4:L780)</f>
        <v>227.41278154409068</v>
      </c>
      <c r="W780" s="239">
        <f t="shared" si="155"/>
        <v>0</v>
      </c>
      <c r="X780" s="239">
        <f t="shared" si="156"/>
        <v>0</v>
      </c>
      <c r="Y780" s="239">
        <f t="shared" si="157"/>
        <v>0</v>
      </c>
    </row>
    <row r="781" spans="1:25">
      <c r="A781" s="147">
        <v>36518</v>
      </c>
      <c r="B781" s="243">
        <v>0</v>
      </c>
      <c r="C781" s="243">
        <v>8.5334421977771857E-3</v>
      </c>
      <c r="D781" s="243">
        <v>9.864209901490284E-3</v>
      </c>
      <c r="E781" s="243">
        <v>8.70619722256194E-3</v>
      </c>
      <c r="F781" s="243">
        <v>8.5125654760616065E-3</v>
      </c>
      <c r="H781" s="239">
        <f t="shared" si="150"/>
        <v>229.35339537043291</v>
      </c>
      <c r="I781" s="239"/>
      <c r="J781" s="239">
        <f t="shared" si="151"/>
        <v>154.29191158891098</v>
      </c>
      <c r="K781" s="239">
        <f t="shared" si="146"/>
        <v>229.35339537043291</v>
      </c>
      <c r="L781" s="239" t="b">
        <f t="shared" si="147"/>
        <v>0</v>
      </c>
      <c r="M781" s="239">
        <f t="shared" si="152"/>
        <v>8.5334421977771909E-3</v>
      </c>
      <c r="O781" s="239">
        <f t="shared" si="153"/>
        <v>177.76425446315582</v>
      </c>
      <c r="P781" s="239">
        <f t="shared" si="148"/>
        <v>229.35339537043291</v>
      </c>
      <c r="Q781" s="239">
        <f t="shared" si="149"/>
        <v>0</v>
      </c>
      <c r="R781" s="239">
        <f t="shared" si="154"/>
        <v>8.5334421977771909E-3</v>
      </c>
      <c r="T781" s="239">
        <f>MAX($H$4:H781)</f>
        <v>229.35339537043291</v>
      </c>
      <c r="U781" s="239">
        <f>MAX($K$4:K781)</f>
        <v>229.35339537043291</v>
      </c>
      <c r="V781" s="239">
        <f>MAX($K$4:L781)</f>
        <v>229.35339537043291</v>
      </c>
      <c r="W781" s="239">
        <f t="shared" si="155"/>
        <v>0</v>
      </c>
      <c r="X781" s="239">
        <f t="shared" si="156"/>
        <v>0</v>
      </c>
      <c r="Y781" s="239">
        <f t="shared" si="157"/>
        <v>0</v>
      </c>
    </row>
    <row r="782" spans="1:25">
      <c r="A782" s="147">
        <v>36521</v>
      </c>
      <c r="B782" s="243">
        <v>-3.4122132976114328E-3</v>
      </c>
      <c r="C782" s="243">
        <v>-3.8191255651123246E-3</v>
      </c>
      <c r="D782" s="243">
        <v>-8.2906306557014586E-3</v>
      </c>
      <c r="E782" s="243">
        <v>4.0837999300193939E-3</v>
      </c>
      <c r="F782" s="243">
        <v>-6.474849916573433E-4</v>
      </c>
      <c r="H782" s="239">
        <f t="shared" si="150"/>
        <v>228.47746595472836</v>
      </c>
      <c r="I782" s="239"/>
      <c r="J782" s="239">
        <f t="shared" si="151"/>
        <v>154.29191158891098</v>
      </c>
      <c r="K782" s="239">
        <f t="shared" si="146"/>
        <v>228.47746595472836</v>
      </c>
      <c r="L782" s="239" t="b">
        <f t="shared" si="147"/>
        <v>0</v>
      </c>
      <c r="M782" s="239">
        <f t="shared" si="152"/>
        <v>-3.8191255651123788E-3</v>
      </c>
      <c r="O782" s="239">
        <f t="shared" si="153"/>
        <v>177.76425446315582</v>
      </c>
      <c r="P782" s="239">
        <f t="shared" si="148"/>
        <v>228.47746595472836</v>
      </c>
      <c r="Q782" s="239">
        <f t="shared" si="149"/>
        <v>0</v>
      </c>
      <c r="R782" s="239">
        <f t="shared" si="154"/>
        <v>-3.8191255651123788E-3</v>
      </c>
      <c r="T782" s="239">
        <f>MAX($H$4:H782)</f>
        <v>229.35339537043291</v>
      </c>
      <c r="U782" s="239">
        <f>MAX($K$4:K782)</f>
        <v>229.35339537043291</v>
      </c>
      <c r="V782" s="239">
        <f>MAX($K$4:L782)</f>
        <v>229.35339537043291</v>
      </c>
      <c r="W782" s="239">
        <f t="shared" si="155"/>
        <v>-3.8191255651123788E-3</v>
      </c>
      <c r="X782" s="239">
        <f t="shared" si="156"/>
        <v>-3.8191255651123788E-3</v>
      </c>
      <c r="Y782" s="239">
        <f t="shared" si="157"/>
        <v>-3.8191255651123788E-3</v>
      </c>
    </row>
    <row r="783" spans="1:25">
      <c r="A783" s="147">
        <v>36522</v>
      </c>
      <c r="B783" s="243">
        <v>1.333903982726925E-3</v>
      </c>
      <c r="C783" s="243">
        <v>5.7901346004896048E-3</v>
      </c>
      <c r="D783" s="243">
        <v>2.794584173859338E-2</v>
      </c>
      <c r="E783" s="243">
        <v>1.5018812792807257E-2</v>
      </c>
      <c r="F783" s="243">
        <v>3.0182966937180034E-3</v>
      </c>
      <c r="H783" s="239">
        <f t="shared" si="150"/>
        <v>229.80038123578501</v>
      </c>
      <c r="I783" s="239"/>
      <c r="J783" s="239">
        <f t="shared" si="151"/>
        <v>154.29191158891098</v>
      </c>
      <c r="K783" s="239">
        <f t="shared" si="146"/>
        <v>229.80038123578501</v>
      </c>
      <c r="L783" s="239" t="b">
        <f t="shared" si="147"/>
        <v>0</v>
      </c>
      <c r="M783" s="239">
        <f t="shared" si="152"/>
        <v>5.7901346004895762E-3</v>
      </c>
      <c r="O783" s="239">
        <f t="shared" si="153"/>
        <v>177.76425446315582</v>
      </c>
      <c r="P783" s="239">
        <f t="shared" si="148"/>
        <v>229.80038123578501</v>
      </c>
      <c r="Q783" s="239">
        <f t="shared" si="149"/>
        <v>0</v>
      </c>
      <c r="R783" s="239">
        <f t="shared" si="154"/>
        <v>5.7901346004895762E-3</v>
      </c>
      <c r="T783" s="239">
        <f>MAX($H$4:H783)</f>
        <v>229.80038123578501</v>
      </c>
      <c r="U783" s="239">
        <f>MAX($K$4:K783)</f>
        <v>229.80038123578501</v>
      </c>
      <c r="V783" s="239">
        <f>MAX($K$4:L783)</f>
        <v>229.80038123578501</v>
      </c>
      <c r="W783" s="239">
        <f t="shared" si="155"/>
        <v>0</v>
      </c>
      <c r="X783" s="239">
        <f t="shared" si="156"/>
        <v>0</v>
      </c>
      <c r="Y783" s="239">
        <f t="shared" si="157"/>
        <v>0</v>
      </c>
    </row>
    <row r="784" spans="1:25">
      <c r="A784" s="147">
        <v>36523</v>
      </c>
      <c r="B784" s="243">
        <v>5.2911835517817085E-3</v>
      </c>
      <c r="C784" s="243">
        <v>3.3836267763334149E-3</v>
      </c>
      <c r="D784" s="243">
        <v>8.2100804074769496E-3</v>
      </c>
      <c r="E784" s="243">
        <v>1.0668475935975197E-2</v>
      </c>
      <c r="F784" s="243">
        <v>4.2032273086776151E-3</v>
      </c>
      <c r="H784" s="239">
        <f t="shared" si="150"/>
        <v>230.57793995894605</v>
      </c>
      <c r="I784" s="239"/>
      <c r="J784" s="239">
        <f t="shared" si="151"/>
        <v>154.29191158891098</v>
      </c>
      <c r="K784" s="239">
        <f t="shared" si="146"/>
        <v>230.57793995894605</v>
      </c>
      <c r="L784" s="239" t="b">
        <f t="shared" si="147"/>
        <v>0</v>
      </c>
      <c r="M784" s="239">
        <f t="shared" si="152"/>
        <v>3.3836267763334448E-3</v>
      </c>
      <c r="O784" s="239">
        <f t="shared" si="153"/>
        <v>177.76425446315582</v>
      </c>
      <c r="P784" s="239">
        <f t="shared" si="148"/>
        <v>230.57793995894605</v>
      </c>
      <c r="Q784" s="239">
        <f t="shared" si="149"/>
        <v>0</v>
      </c>
      <c r="R784" s="239">
        <f t="shared" si="154"/>
        <v>3.3836267763334448E-3</v>
      </c>
      <c r="T784" s="239">
        <f>MAX($H$4:H784)</f>
        <v>230.57793995894605</v>
      </c>
      <c r="U784" s="239">
        <f>MAX($K$4:K784)</f>
        <v>230.57793995894605</v>
      </c>
      <c r="V784" s="239">
        <f>MAX($K$4:L784)</f>
        <v>230.57793995894605</v>
      </c>
      <c r="W784" s="239">
        <f t="shared" si="155"/>
        <v>0</v>
      </c>
      <c r="X784" s="239">
        <f t="shared" si="156"/>
        <v>0</v>
      </c>
      <c r="Y784" s="239">
        <f t="shared" si="157"/>
        <v>0</v>
      </c>
    </row>
    <row r="785" spans="1:25">
      <c r="A785" s="147">
        <v>36524</v>
      </c>
      <c r="B785" s="243">
        <v>9.6336201514835018E-4</v>
      </c>
      <c r="C785" s="243">
        <v>1.3268960152074127E-2</v>
      </c>
      <c r="D785" s="243">
        <v>7.3767409843203957E-3</v>
      </c>
      <c r="E785" s="243">
        <v>1.2571235323616481E-2</v>
      </c>
      <c r="F785" s="243">
        <v>6.6925172033382996E-3</v>
      </c>
      <c r="H785" s="239">
        <f t="shared" si="150"/>
        <v>233.63746945620863</v>
      </c>
      <c r="I785" s="239"/>
      <c r="J785" s="239">
        <f t="shared" si="151"/>
        <v>154.29191158891098</v>
      </c>
      <c r="K785" s="239">
        <f t="shared" si="146"/>
        <v>233.63746945620863</v>
      </c>
      <c r="L785" s="239" t="b">
        <f t="shared" si="147"/>
        <v>0</v>
      </c>
      <c r="M785" s="239">
        <f t="shared" si="152"/>
        <v>1.3268960152074093E-2</v>
      </c>
      <c r="O785" s="239">
        <f t="shared" si="153"/>
        <v>177.76425446315582</v>
      </c>
      <c r="P785" s="239">
        <f t="shared" si="148"/>
        <v>233.63746945620863</v>
      </c>
      <c r="Q785" s="239">
        <f t="shared" si="149"/>
        <v>0</v>
      </c>
      <c r="R785" s="239">
        <f t="shared" si="154"/>
        <v>1.3268960152074093E-2</v>
      </c>
      <c r="T785" s="239">
        <f>MAX($H$4:H785)</f>
        <v>233.63746945620863</v>
      </c>
      <c r="U785" s="239">
        <f>MAX($K$4:K785)</f>
        <v>233.63746945620863</v>
      </c>
      <c r="V785" s="239">
        <f>MAX($K$4:L785)</f>
        <v>233.63746945620863</v>
      </c>
      <c r="W785" s="239">
        <f t="shared" si="155"/>
        <v>0</v>
      </c>
      <c r="X785" s="239">
        <f t="shared" si="156"/>
        <v>0</v>
      </c>
      <c r="Y785" s="239">
        <f t="shared" si="157"/>
        <v>0</v>
      </c>
    </row>
    <row r="786" spans="1:25">
      <c r="A786" s="147">
        <v>36525</v>
      </c>
      <c r="B786" s="243">
        <v>3.092790273236945E-3</v>
      </c>
      <c r="C786" s="243">
        <v>-2.5018550725761646E-3</v>
      </c>
      <c r="D786" s="243">
        <v>-2.3852116875372475E-3</v>
      </c>
      <c r="E786" s="243">
        <v>2.0988643882469127E-3</v>
      </c>
      <c r="F786" s="243">
        <v>-2.3745824366039336E-3</v>
      </c>
      <c r="H786" s="239">
        <f t="shared" si="150"/>
        <v>233.05294236810576</v>
      </c>
      <c r="I786" s="239"/>
      <c r="J786" s="239">
        <f t="shared" si="151"/>
        <v>154.29191158891098</v>
      </c>
      <c r="K786" s="239">
        <f t="shared" si="146"/>
        <v>233.05294236810576</v>
      </c>
      <c r="L786" s="239" t="b">
        <f t="shared" si="147"/>
        <v>0</v>
      </c>
      <c r="M786" s="239">
        <f t="shared" si="152"/>
        <v>-2.5018550725761628E-3</v>
      </c>
      <c r="O786" s="239">
        <f t="shared" si="153"/>
        <v>177.76425446315582</v>
      </c>
      <c r="P786" s="239">
        <f t="shared" si="148"/>
        <v>233.05294236810576</v>
      </c>
      <c r="Q786" s="239">
        <f t="shared" si="149"/>
        <v>0</v>
      </c>
      <c r="R786" s="239">
        <f t="shared" si="154"/>
        <v>-2.5018550725761628E-3</v>
      </c>
      <c r="T786" s="239">
        <f>MAX($H$4:H786)</f>
        <v>233.63746945620863</v>
      </c>
      <c r="U786" s="239">
        <f>MAX($K$4:K786)</f>
        <v>233.63746945620863</v>
      </c>
      <c r="V786" s="239">
        <f>MAX($K$4:L786)</f>
        <v>233.63746945620863</v>
      </c>
      <c r="W786" s="239">
        <f t="shared" si="155"/>
        <v>-2.5018550725761628E-3</v>
      </c>
      <c r="X786" s="239">
        <f t="shared" si="156"/>
        <v>-2.5018550725761628E-3</v>
      </c>
      <c r="Y786" s="239">
        <f t="shared" si="157"/>
        <v>-2.5018550725761628E-3</v>
      </c>
    </row>
    <row r="787" spans="1:25">
      <c r="A787" s="147">
        <v>36528</v>
      </c>
      <c r="B787" s="243">
        <v>-8.6424059725209723E-3</v>
      </c>
      <c r="C787" s="243">
        <v>-6.5221484245195915E-3</v>
      </c>
      <c r="D787" s="243">
        <v>-3.5165629702801349E-3</v>
      </c>
      <c r="E787" s="243">
        <v>1.7660760516036156E-4</v>
      </c>
      <c r="F787" s="243">
        <v>1.9844623599563072E-4</v>
      </c>
      <c r="H787" s="239">
        <f t="shared" si="150"/>
        <v>231.53293648720995</v>
      </c>
      <c r="I787" s="239"/>
      <c r="J787" s="239">
        <f t="shared" si="151"/>
        <v>208.37964283848896</v>
      </c>
      <c r="K787" s="239">
        <f t="shared" si="146"/>
        <v>231.53293648720995</v>
      </c>
      <c r="L787" s="239" t="b">
        <f t="shared" si="147"/>
        <v>0</v>
      </c>
      <c r="M787" s="239">
        <f t="shared" si="152"/>
        <v>-6.522148424519647E-3</v>
      </c>
      <c r="O787" s="239">
        <f t="shared" si="153"/>
        <v>177.76425446315582</v>
      </c>
      <c r="P787" s="239">
        <f t="shared" si="148"/>
        <v>231.53293648720995</v>
      </c>
      <c r="Q787" s="239">
        <f t="shared" si="149"/>
        <v>0</v>
      </c>
      <c r="R787" s="239">
        <f t="shared" si="154"/>
        <v>-6.522148424519647E-3</v>
      </c>
      <c r="T787" s="239">
        <f>MAX($H$4:H787)</f>
        <v>233.63746945620863</v>
      </c>
      <c r="U787" s="239">
        <f>MAX($K$4:K787)</f>
        <v>233.63746945620863</v>
      </c>
      <c r="V787" s="239">
        <f>MAX($K$4:L787)</f>
        <v>233.63746945620863</v>
      </c>
      <c r="W787" s="239">
        <f t="shared" si="155"/>
        <v>-9.0076860269758304E-3</v>
      </c>
      <c r="X787" s="239">
        <f t="shared" si="156"/>
        <v>-9.0076860269758304E-3</v>
      </c>
      <c r="Y787" s="239">
        <f t="shared" si="157"/>
        <v>-9.0076860269758304E-3</v>
      </c>
    </row>
    <row r="788" spans="1:25">
      <c r="A788" s="147">
        <v>36529</v>
      </c>
      <c r="B788" s="243">
        <v>-3.9437825718975028E-2</v>
      </c>
      <c r="C788" s="243">
        <v>-3.4860682663829134E-2</v>
      </c>
      <c r="D788" s="243">
        <v>-2.5827095638842557E-2</v>
      </c>
      <c r="E788" s="243">
        <v>-1.98811769158036E-3</v>
      </c>
      <c r="F788" s="243">
        <v>-1.9436847221068421E-2</v>
      </c>
      <c r="H788" s="239">
        <f t="shared" si="150"/>
        <v>223.46154026210482</v>
      </c>
      <c r="I788" s="239"/>
      <c r="J788" s="239">
        <f t="shared" si="151"/>
        <v>208.37964283848896</v>
      </c>
      <c r="K788" s="239">
        <f t="shared" si="146"/>
        <v>223.46154026210482</v>
      </c>
      <c r="L788" s="239" t="b">
        <f t="shared" si="147"/>
        <v>0</v>
      </c>
      <c r="M788" s="239">
        <f t="shared" si="152"/>
        <v>-3.4860682663829134E-2</v>
      </c>
      <c r="O788" s="239">
        <f t="shared" si="153"/>
        <v>177.76425446315582</v>
      </c>
      <c r="P788" s="239">
        <f t="shared" si="148"/>
        <v>223.46154026210482</v>
      </c>
      <c r="Q788" s="239">
        <f t="shared" si="149"/>
        <v>0</v>
      </c>
      <c r="R788" s="239">
        <f t="shared" si="154"/>
        <v>-3.4860682663829134E-2</v>
      </c>
      <c r="T788" s="239">
        <f>MAX($H$4:H788)</f>
        <v>233.63746945620863</v>
      </c>
      <c r="U788" s="239">
        <f>MAX($K$4:K788)</f>
        <v>233.63746945620863</v>
      </c>
      <c r="V788" s="239">
        <f>MAX($K$4:L788)</f>
        <v>233.63746945620863</v>
      </c>
      <c r="W788" s="239">
        <f t="shared" si="155"/>
        <v>-4.3554354606683159E-2</v>
      </c>
      <c r="X788" s="239">
        <f t="shared" si="156"/>
        <v>-4.3554354606683159E-2</v>
      </c>
      <c r="Y788" s="239">
        <f t="shared" si="157"/>
        <v>-4.3554354606683159E-2</v>
      </c>
    </row>
    <row r="789" spans="1:25">
      <c r="A789" s="147">
        <v>36530</v>
      </c>
      <c r="B789" s="243">
        <v>2.6794026207079824E-3</v>
      </c>
      <c r="C789" s="243">
        <v>-2.5161073364555642E-2</v>
      </c>
      <c r="D789" s="243">
        <v>-4.7780851827890047E-2</v>
      </c>
      <c r="E789" s="243">
        <v>-2.2171312988517045E-2</v>
      </c>
      <c r="F789" s="243">
        <v>-2.1455402731205386E-2</v>
      </c>
      <c r="H789" s="239">
        <f t="shared" si="150"/>
        <v>217.83900805341341</v>
      </c>
      <c r="I789" s="239"/>
      <c r="J789" s="239">
        <f t="shared" si="151"/>
        <v>208.37964283848896</v>
      </c>
      <c r="K789" s="239">
        <f t="shared" si="146"/>
        <v>217.83900805341341</v>
      </c>
      <c r="L789" s="239" t="b">
        <f t="shared" si="147"/>
        <v>0</v>
      </c>
      <c r="M789" s="239">
        <f t="shared" si="152"/>
        <v>-2.5161073364555583E-2</v>
      </c>
      <c r="O789" s="239">
        <f t="shared" si="153"/>
        <v>177.76425446315582</v>
      </c>
      <c r="P789" s="239">
        <f t="shared" si="148"/>
        <v>217.83900805341341</v>
      </c>
      <c r="Q789" s="239">
        <f t="shared" si="149"/>
        <v>0</v>
      </c>
      <c r="R789" s="239">
        <f t="shared" si="154"/>
        <v>-2.5161073364555583E-2</v>
      </c>
      <c r="T789" s="239">
        <f>MAX($H$4:H789)</f>
        <v>233.63746945620863</v>
      </c>
      <c r="U789" s="239">
        <f>MAX($K$4:K789)</f>
        <v>233.63746945620863</v>
      </c>
      <c r="V789" s="239">
        <f>MAX($K$4:L789)</f>
        <v>233.63746945620863</v>
      </c>
      <c r="W789" s="239">
        <f t="shared" si="155"/>
        <v>-6.761955365963411E-2</v>
      </c>
      <c r="X789" s="239">
        <f t="shared" si="156"/>
        <v>-6.761955365963411E-2</v>
      </c>
      <c r="Y789" s="239">
        <f t="shared" si="157"/>
        <v>-6.761955365963411E-2</v>
      </c>
    </row>
    <row r="790" spans="1:25">
      <c r="A790" s="147">
        <v>36531</v>
      </c>
      <c r="B790" s="243">
        <v>-6.5207243604199494E-3</v>
      </c>
      <c r="C790" s="243">
        <v>2.0078797537912418E-3</v>
      </c>
      <c r="D790" s="243">
        <v>-3.0149149510641293E-2</v>
      </c>
      <c r="E790" s="243">
        <v>-4.7024996916962269E-3</v>
      </c>
      <c r="F790" s="243">
        <v>9.6016518611696799E-3</v>
      </c>
      <c r="H790" s="239">
        <f t="shared" si="150"/>
        <v>218.27640258726981</v>
      </c>
      <c r="I790" s="239"/>
      <c r="J790" s="239">
        <f t="shared" si="151"/>
        <v>208.37964283848896</v>
      </c>
      <c r="K790" s="239">
        <f t="shared" si="146"/>
        <v>218.27640258726981</v>
      </c>
      <c r="L790" s="239" t="b">
        <f t="shared" si="147"/>
        <v>0</v>
      </c>
      <c r="M790" s="239">
        <f t="shared" si="152"/>
        <v>2.0078797537911937E-3</v>
      </c>
      <c r="O790" s="239">
        <f t="shared" si="153"/>
        <v>177.76425446315582</v>
      </c>
      <c r="P790" s="239">
        <f t="shared" si="148"/>
        <v>218.27640258726981</v>
      </c>
      <c r="Q790" s="239">
        <f t="shared" si="149"/>
        <v>0</v>
      </c>
      <c r="R790" s="239">
        <f t="shared" si="154"/>
        <v>2.0078797537911937E-3</v>
      </c>
      <c r="T790" s="239">
        <f>MAX($H$4:H790)</f>
        <v>233.63746945620863</v>
      </c>
      <c r="U790" s="239">
        <f>MAX($K$4:K790)</f>
        <v>233.63746945620863</v>
      </c>
      <c r="V790" s="239">
        <f>MAX($K$4:L790)</f>
        <v>233.63746945620863</v>
      </c>
      <c r="W790" s="239">
        <f t="shared" si="155"/>
        <v>-6.5747445838596499E-2</v>
      </c>
      <c r="X790" s="239">
        <f t="shared" si="156"/>
        <v>-6.5747445838596499E-2</v>
      </c>
      <c r="Y790" s="239">
        <f t="shared" si="157"/>
        <v>-6.5747445838596499E-2</v>
      </c>
    </row>
    <row r="791" spans="1:25">
      <c r="A791" s="147">
        <v>36532</v>
      </c>
      <c r="B791" s="243">
        <v>3.4243404393896837E-2</v>
      </c>
      <c r="C791" s="243">
        <v>1.5839308583697864E-2</v>
      </c>
      <c r="D791" s="243">
        <v>-2.2915274282442333E-4</v>
      </c>
      <c r="E791" s="243">
        <v>1.1582999082813794E-2</v>
      </c>
      <c r="F791" s="243">
        <v>1.036945333635364E-2</v>
      </c>
      <c r="H791" s="239">
        <f t="shared" si="150"/>
        <v>221.73374988438906</v>
      </c>
      <c r="I791" s="239"/>
      <c r="J791" s="239">
        <f t="shared" si="151"/>
        <v>208.37964283848896</v>
      </c>
      <c r="K791" s="239">
        <f t="shared" si="146"/>
        <v>221.73374988438906</v>
      </c>
      <c r="L791" s="239" t="b">
        <f t="shared" si="147"/>
        <v>0</v>
      </c>
      <c r="M791" s="239">
        <f t="shared" si="152"/>
        <v>1.5839308583697902E-2</v>
      </c>
      <c r="O791" s="239">
        <f t="shared" si="153"/>
        <v>177.76425446315582</v>
      </c>
      <c r="P791" s="239">
        <f t="shared" si="148"/>
        <v>221.73374988438906</v>
      </c>
      <c r="Q791" s="239">
        <f t="shared" si="149"/>
        <v>0</v>
      </c>
      <c r="R791" s="239">
        <f t="shared" si="154"/>
        <v>1.5839308583697902E-2</v>
      </c>
      <c r="T791" s="239">
        <f>MAX($H$4:H791)</f>
        <v>233.63746945620863</v>
      </c>
      <c r="U791" s="239">
        <f>MAX($K$4:K791)</f>
        <v>233.63746945620863</v>
      </c>
      <c r="V791" s="239">
        <f>MAX($K$4:L791)</f>
        <v>233.63746945620863</v>
      </c>
      <c r="W791" s="239">
        <f t="shared" si="155"/>
        <v>-5.0949531338126089E-2</v>
      </c>
      <c r="X791" s="239">
        <f t="shared" si="156"/>
        <v>-5.0949531338126089E-2</v>
      </c>
      <c r="Y791" s="239">
        <f t="shared" si="157"/>
        <v>-5.0949531338126089E-2</v>
      </c>
    </row>
    <row r="792" spans="1:25">
      <c r="A792" s="147">
        <v>36535</v>
      </c>
      <c r="B792" s="243">
        <v>1.4509286323499238E-2</v>
      </c>
      <c r="C792" s="243">
        <v>1.5354420462314389E-2</v>
      </c>
      <c r="D792" s="243">
        <v>7.1359281552023646E-3</v>
      </c>
      <c r="E792" s="243">
        <v>3.3060203272914812E-2</v>
      </c>
      <c r="F792" s="243">
        <v>2.1502637240589761E-2</v>
      </c>
      <c r="H792" s="239">
        <f t="shared" si="150"/>
        <v>225.13834311079961</v>
      </c>
      <c r="I792" s="239"/>
      <c r="J792" s="239">
        <f t="shared" si="151"/>
        <v>208.37964283848896</v>
      </c>
      <c r="K792" s="239">
        <f t="shared" si="146"/>
        <v>225.13834311079961</v>
      </c>
      <c r="L792" s="239" t="b">
        <f t="shared" si="147"/>
        <v>0</v>
      </c>
      <c r="M792" s="239">
        <f t="shared" si="152"/>
        <v>1.5354420462314345E-2</v>
      </c>
      <c r="O792" s="239">
        <f t="shared" si="153"/>
        <v>177.76425446315582</v>
      </c>
      <c r="P792" s="239">
        <f t="shared" si="148"/>
        <v>225.13834311079961</v>
      </c>
      <c r="Q792" s="239">
        <f t="shared" si="149"/>
        <v>0</v>
      </c>
      <c r="R792" s="239">
        <f t="shared" si="154"/>
        <v>1.5354420462314345E-2</v>
      </c>
      <c r="T792" s="239">
        <f>MAX($H$4:H792)</f>
        <v>233.63746945620863</v>
      </c>
      <c r="U792" s="239">
        <f>MAX($K$4:K792)</f>
        <v>233.63746945620863</v>
      </c>
      <c r="V792" s="239">
        <f>MAX($K$4:L792)</f>
        <v>233.63746945620863</v>
      </c>
      <c r="W792" s="239">
        <f t="shared" si="155"/>
        <v>-3.6377411402335191E-2</v>
      </c>
      <c r="X792" s="239">
        <f t="shared" si="156"/>
        <v>-3.6377411402335191E-2</v>
      </c>
      <c r="Y792" s="239">
        <f t="shared" si="157"/>
        <v>-3.6377411402335191E-2</v>
      </c>
    </row>
    <row r="793" spans="1:25">
      <c r="A793" s="147">
        <v>36536</v>
      </c>
      <c r="B793" s="243">
        <v>-1.4911014594724437E-2</v>
      </c>
      <c r="C793" s="243">
        <v>-8.5003452930083601E-3</v>
      </c>
      <c r="D793" s="243">
        <v>2.5675993135722885E-2</v>
      </c>
      <c r="E793" s="243">
        <v>-2.215504284354286E-2</v>
      </c>
      <c r="F793" s="243">
        <v>2.4838337350359119E-3</v>
      </c>
      <c r="H793" s="239">
        <f t="shared" si="150"/>
        <v>223.22458945566203</v>
      </c>
      <c r="I793" s="239"/>
      <c r="J793" s="239">
        <f t="shared" si="151"/>
        <v>208.37964283848896</v>
      </c>
      <c r="K793" s="239">
        <f t="shared" si="146"/>
        <v>223.22458945566203</v>
      </c>
      <c r="L793" s="239" t="b">
        <f t="shared" si="147"/>
        <v>0</v>
      </c>
      <c r="M793" s="239">
        <f t="shared" si="152"/>
        <v>-8.5003452930083444E-3</v>
      </c>
      <c r="O793" s="239">
        <f t="shared" si="153"/>
        <v>177.76425446315582</v>
      </c>
      <c r="P793" s="239">
        <f t="shared" si="148"/>
        <v>223.22458945566203</v>
      </c>
      <c r="Q793" s="239">
        <f t="shared" si="149"/>
        <v>0</v>
      </c>
      <c r="R793" s="239">
        <f t="shared" si="154"/>
        <v>-8.5003452930083444E-3</v>
      </c>
      <c r="T793" s="239">
        <f>MAX($H$4:H793)</f>
        <v>233.63746945620863</v>
      </c>
      <c r="U793" s="239">
        <f>MAX($K$4:K793)</f>
        <v>233.63746945620863</v>
      </c>
      <c r="V793" s="239">
        <f>MAX($K$4:L793)</f>
        <v>233.63746945620863</v>
      </c>
      <c r="W793" s="239">
        <f t="shared" si="155"/>
        <v>-4.4568536137557867E-2</v>
      </c>
      <c r="X793" s="239">
        <f t="shared" si="156"/>
        <v>-4.4568536137557867E-2</v>
      </c>
      <c r="Y793" s="239">
        <f t="shared" si="157"/>
        <v>-4.4568536137557867E-2</v>
      </c>
    </row>
    <row r="794" spans="1:25">
      <c r="A794" s="147">
        <v>36537</v>
      </c>
      <c r="B794" s="243">
        <v>-3.4567602910127171E-3</v>
      </c>
      <c r="C794" s="243">
        <v>-1.1772401282790224E-3</v>
      </c>
      <c r="D794" s="243">
        <v>-8.5493042876161329E-3</v>
      </c>
      <c r="E794" s="243">
        <v>7.2042530551226225E-3</v>
      </c>
      <c r="F794" s="243">
        <v>-4.6136214616282478E-3</v>
      </c>
      <c r="H794" s="239">
        <f t="shared" si="150"/>
        <v>222.96180051133621</v>
      </c>
      <c r="I794" s="239"/>
      <c r="J794" s="239">
        <f t="shared" si="151"/>
        <v>208.37964283848896</v>
      </c>
      <c r="K794" s="239">
        <f t="shared" si="146"/>
        <v>222.96180051133621</v>
      </c>
      <c r="L794" s="239" t="b">
        <f t="shared" si="147"/>
        <v>0</v>
      </c>
      <c r="M794" s="239">
        <f t="shared" si="152"/>
        <v>-1.1772401282790408E-3</v>
      </c>
      <c r="O794" s="239">
        <f t="shared" si="153"/>
        <v>177.76425446315582</v>
      </c>
      <c r="P794" s="239">
        <f t="shared" si="148"/>
        <v>222.96180051133621</v>
      </c>
      <c r="Q794" s="239">
        <f t="shared" si="149"/>
        <v>0</v>
      </c>
      <c r="R794" s="239">
        <f t="shared" si="154"/>
        <v>-1.1772401282790408E-3</v>
      </c>
      <c r="T794" s="239">
        <f>MAX($H$4:H794)</f>
        <v>233.63746945620863</v>
      </c>
      <c r="U794" s="239">
        <f>MAX($K$4:K794)</f>
        <v>233.63746945620863</v>
      </c>
      <c r="V794" s="239">
        <f>MAX($K$4:L794)</f>
        <v>233.63746945620863</v>
      </c>
      <c r="W794" s="239">
        <f t="shared" si="155"/>
        <v>-4.5693308396637121E-2</v>
      </c>
      <c r="X794" s="239">
        <f t="shared" si="156"/>
        <v>-4.5693308396637121E-2</v>
      </c>
      <c r="Y794" s="239">
        <f t="shared" si="157"/>
        <v>-4.5693308396637121E-2</v>
      </c>
    </row>
    <row r="795" spans="1:25">
      <c r="A795" s="147">
        <v>36538</v>
      </c>
      <c r="B795" s="243">
        <v>1.5254867956705942E-2</v>
      </c>
      <c r="C795" s="243">
        <v>9.019419665669659E-3</v>
      </c>
      <c r="D795" s="243">
        <v>4.0365237404857979E-3</v>
      </c>
      <c r="E795" s="243">
        <v>1.7830028376336848E-2</v>
      </c>
      <c r="F795" s="243">
        <v>7.9796067149220384E-3</v>
      </c>
      <c r="H795" s="239">
        <f t="shared" si="150"/>
        <v>224.97278655956126</v>
      </c>
      <c r="I795" s="239"/>
      <c r="J795" s="239">
        <f t="shared" si="151"/>
        <v>208.37964283848896</v>
      </c>
      <c r="K795" s="239">
        <f t="shared" si="146"/>
        <v>224.97278655956126</v>
      </c>
      <c r="L795" s="239" t="b">
        <f t="shared" si="147"/>
        <v>0</v>
      </c>
      <c r="M795" s="239">
        <f t="shared" si="152"/>
        <v>9.019419665669607E-3</v>
      </c>
      <c r="O795" s="239">
        <f t="shared" si="153"/>
        <v>177.76425446315582</v>
      </c>
      <c r="P795" s="239">
        <f t="shared" si="148"/>
        <v>224.97278655956126</v>
      </c>
      <c r="Q795" s="239">
        <f t="shared" si="149"/>
        <v>0</v>
      </c>
      <c r="R795" s="239">
        <f t="shared" si="154"/>
        <v>9.019419665669607E-3</v>
      </c>
      <c r="T795" s="239">
        <f>MAX($H$4:H795)</f>
        <v>233.63746945620863</v>
      </c>
      <c r="U795" s="239">
        <f>MAX($K$4:K795)</f>
        <v>233.63746945620863</v>
      </c>
      <c r="V795" s="239">
        <f>MAX($K$4:L795)</f>
        <v>233.63746945620863</v>
      </c>
      <c r="W795" s="239">
        <f t="shared" si="155"/>
        <v>-3.7086015855309649E-2</v>
      </c>
      <c r="X795" s="239">
        <f t="shared" si="156"/>
        <v>-3.7086015855309649E-2</v>
      </c>
      <c r="Y795" s="239">
        <f t="shared" si="157"/>
        <v>-3.7086015855309649E-2</v>
      </c>
    </row>
    <row r="796" spans="1:25">
      <c r="A796" s="147">
        <v>36539</v>
      </c>
      <c r="B796" s="243">
        <v>1.1146522554809746E-2</v>
      </c>
      <c r="C796" s="243">
        <v>2.3809254872642516E-2</v>
      </c>
      <c r="D796" s="243">
        <v>2.0463773988033784E-2</v>
      </c>
      <c r="E796" s="243">
        <v>2.9097179424405928E-2</v>
      </c>
      <c r="F796" s="243">
        <v>1.690316486119503E-2</v>
      </c>
      <c r="H796" s="239">
        <f t="shared" si="150"/>
        <v>230.32922097416645</v>
      </c>
      <c r="I796" s="239"/>
      <c r="J796" s="239">
        <f t="shared" si="151"/>
        <v>208.37964283848896</v>
      </c>
      <c r="K796" s="239">
        <f t="shared" si="146"/>
        <v>230.32922097416645</v>
      </c>
      <c r="L796" s="239" t="b">
        <f t="shared" si="147"/>
        <v>0</v>
      </c>
      <c r="M796" s="239">
        <f t="shared" si="152"/>
        <v>2.3809254872642474E-2</v>
      </c>
      <c r="O796" s="239">
        <f t="shared" si="153"/>
        <v>177.76425446315582</v>
      </c>
      <c r="P796" s="239">
        <f t="shared" si="148"/>
        <v>230.32922097416645</v>
      </c>
      <c r="Q796" s="239">
        <f t="shared" si="149"/>
        <v>0</v>
      </c>
      <c r="R796" s="239">
        <f t="shared" si="154"/>
        <v>2.3809254872642474E-2</v>
      </c>
      <c r="T796" s="239">
        <f>MAX($H$4:H796)</f>
        <v>233.63746945620863</v>
      </c>
      <c r="U796" s="239">
        <f>MAX($K$4:K796)</f>
        <v>233.63746945620863</v>
      </c>
      <c r="V796" s="239">
        <f>MAX($K$4:L796)</f>
        <v>233.63746945620863</v>
      </c>
      <c r="W796" s="239">
        <f t="shared" si="155"/>
        <v>-1.4159751386377102E-2</v>
      </c>
      <c r="X796" s="239">
        <f t="shared" si="156"/>
        <v>-1.4159751386377102E-2</v>
      </c>
      <c r="Y796" s="239">
        <f t="shared" si="157"/>
        <v>-1.4159751386377102E-2</v>
      </c>
    </row>
    <row r="797" spans="1:25">
      <c r="A797" s="147">
        <v>36542</v>
      </c>
      <c r="B797" s="243">
        <v>0</v>
      </c>
      <c r="C797" s="243">
        <v>5.3765498354265695E-3</v>
      </c>
      <c r="D797" s="243">
        <v>2.1524227033853816E-2</v>
      </c>
      <c r="E797" s="243">
        <v>1.8982934777409088E-2</v>
      </c>
      <c r="F797" s="243">
        <v>8.9702253053314251E-3</v>
      </c>
      <c r="H797" s="239">
        <f t="shared" si="150"/>
        <v>231.56759750928904</v>
      </c>
      <c r="I797" s="239"/>
      <c r="J797" s="239">
        <f t="shared" si="151"/>
        <v>208.37964283848896</v>
      </c>
      <c r="K797" s="239">
        <f t="shared" si="146"/>
        <v>231.56759750928904</v>
      </c>
      <c r="L797" s="239" t="b">
        <f t="shared" si="147"/>
        <v>0</v>
      </c>
      <c r="M797" s="239">
        <f t="shared" si="152"/>
        <v>5.3765498354266259E-3</v>
      </c>
      <c r="O797" s="239">
        <f t="shared" si="153"/>
        <v>177.76425446315582</v>
      </c>
      <c r="P797" s="239">
        <f t="shared" si="148"/>
        <v>231.56759750928904</v>
      </c>
      <c r="Q797" s="239">
        <f t="shared" si="149"/>
        <v>0</v>
      </c>
      <c r="R797" s="239">
        <f t="shared" si="154"/>
        <v>5.3765498354266259E-3</v>
      </c>
      <c r="T797" s="239">
        <f>MAX($H$4:H797)</f>
        <v>233.63746945620863</v>
      </c>
      <c r="U797" s="239">
        <f>MAX($K$4:K797)</f>
        <v>233.63746945620863</v>
      </c>
      <c r="V797" s="239">
        <f>MAX($K$4:L797)</f>
        <v>233.63746945620863</v>
      </c>
      <c r="W797" s="239">
        <f t="shared" si="155"/>
        <v>-8.8593321599365858E-3</v>
      </c>
      <c r="X797" s="239">
        <f t="shared" si="156"/>
        <v>-8.8593321599365858E-3</v>
      </c>
      <c r="Y797" s="239">
        <f t="shared" si="157"/>
        <v>-8.8593321599365858E-3</v>
      </c>
    </row>
    <row r="798" spans="1:25">
      <c r="A798" s="147">
        <v>36543</v>
      </c>
      <c r="B798" s="243">
        <v>-6.0962997424585108E-3</v>
      </c>
      <c r="C798" s="243">
        <v>-2.2378446474397129E-2</v>
      </c>
      <c r="D798" s="243">
        <v>-1.3265149454328329E-2</v>
      </c>
      <c r="E798" s="243">
        <v>-5.2685095679161353E-3</v>
      </c>
      <c r="F798" s="243">
        <v>-1.1354771180535961E-2</v>
      </c>
      <c r="H798" s="239">
        <f t="shared" si="150"/>
        <v>226.38547442322269</v>
      </c>
      <c r="I798" s="239"/>
      <c r="J798" s="239">
        <f t="shared" si="151"/>
        <v>208.37964283848896</v>
      </c>
      <c r="K798" s="239">
        <f t="shared" si="146"/>
        <v>226.38547442322269</v>
      </c>
      <c r="L798" s="239" t="b">
        <f t="shared" si="147"/>
        <v>0</v>
      </c>
      <c r="M798" s="239">
        <f t="shared" si="152"/>
        <v>-2.2378446474397094E-2</v>
      </c>
      <c r="O798" s="239">
        <f t="shared" si="153"/>
        <v>177.76425446315582</v>
      </c>
      <c r="P798" s="239">
        <f t="shared" si="148"/>
        <v>226.38547442322269</v>
      </c>
      <c r="Q798" s="239">
        <f t="shared" si="149"/>
        <v>0</v>
      </c>
      <c r="R798" s="239">
        <f t="shared" si="154"/>
        <v>-2.2378446474397094E-2</v>
      </c>
      <c r="T798" s="239">
        <f>MAX($H$4:H798)</f>
        <v>233.63746945620863</v>
      </c>
      <c r="U798" s="239">
        <f>MAX($K$4:K798)</f>
        <v>233.63746945620863</v>
      </c>
      <c r="V798" s="239">
        <f>MAX($K$4:L798)</f>
        <v>233.63746945620863</v>
      </c>
      <c r="W798" s="239">
        <f t="shared" si="155"/>
        <v>-3.1039520543793633E-2</v>
      </c>
      <c r="X798" s="239">
        <f t="shared" si="156"/>
        <v>-3.1039520543793633E-2</v>
      </c>
      <c r="Y798" s="239">
        <f t="shared" si="157"/>
        <v>-3.1039520543793633E-2</v>
      </c>
    </row>
    <row r="799" spans="1:25">
      <c r="A799" s="147">
        <v>36544</v>
      </c>
      <c r="B799" s="243">
        <v>3.3035150397904278E-3</v>
      </c>
      <c r="C799" s="243">
        <v>-3.7481106635339767E-3</v>
      </c>
      <c r="D799" s="243">
        <v>-2.2062190708324048E-2</v>
      </c>
      <c r="E799" s="243">
        <v>-2.1257055390796809E-2</v>
      </c>
      <c r="F799" s="243">
        <v>-6.9225910440100513E-3</v>
      </c>
      <c r="H799" s="239">
        <f t="shared" si="150"/>
        <v>225.5369566124678</v>
      </c>
      <c r="I799" s="239"/>
      <c r="J799" s="239">
        <f t="shared" si="151"/>
        <v>208.37964283848896</v>
      </c>
      <c r="K799" s="239">
        <f t="shared" si="146"/>
        <v>225.5369566124678</v>
      </c>
      <c r="L799" s="239" t="b">
        <f t="shared" si="147"/>
        <v>0</v>
      </c>
      <c r="M799" s="239">
        <f t="shared" si="152"/>
        <v>-3.7481106635340006E-3</v>
      </c>
      <c r="O799" s="239">
        <f t="shared" si="153"/>
        <v>177.76425446315582</v>
      </c>
      <c r="P799" s="239">
        <f t="shared" si="148"/>
        <v>225.5369566124678</v>
      </c>
      <c r="Q799" s="239">
        <f t="shared" si="149"/>
        <v>0</v>
      </c>
      <c r="R799" s="239">
        <f t="shared" si="154"/>
        <v>-3.7481106635340006E-3</v>
      </c>
      <c r="T799" s="239">
        <f>MAX($H$4:H799)</f>
        <v>233.63746945620863</v>
      </c>
      <c r="U799" s="239">
        <f>MAX($K$4:K799)</f>
        <v>233.63746945620863</v>
      </c>
      <c r="V799" s="239">
        <f>MAX($K$4:L799)</f>
        <v>233.63746945620863</v>
      </c>
      <c r="W799" s="239">
        <f t="shared" si="155"/>
        <v>-3.4671291649386461E-2</v>
      </c>
      <c r="X799" s="239">
        <f t="shared" si="156"/>
        <v>-3.4671291649386461E-2</v>
      </c>
      <c r="Y799" s="239">
        <f t="shared" si="157"/>
        <v>-3.4671291649386461E-2</v>
      </c>
    </row>
    <row r="800" spans="1:25">
      <c r="A800" s="147">
        <v>36545</v>
      </c>
      <c r="B800" s="243">
        <v>-6.0840512531260549E-3</v>
      </c>
      <c r="C800" s="243">
        <v>-6.5077754187145009E-3</v>
      </c>
      <c r="D800" s="243">
        <v>-8.0390761361881502E-4</v>
      </c>
      <c r="E800" s="243">
        <v>-6.4518080311369852E-3</v>
      </c>
      <c r="F800" s="243">
        <v>-2.0902495954077116E-3</v>
      </c>
      <c r="H800" s="239">
        <f t="shared" si="150"/>
        <v>224.0692127502135</v>
      </c>
      <c r="I800" s="239"/>
      <c r="J800" s="239">
        <f t="shared" si="151"/>
        <v>208.37964283848896</v>
      </c>
      <c r="K800" s="239">
        <f t="shared" si="146"/>
        <v>224.0692127502135</v>
      </c>
      <c r="L800" s="239" t="b">
        <f t="shared" si="147"/>
        <v>0</v>
      </c>
      <c r="M800" s="239">
        <f t="shared" si="152"/>
        <v>-6.5077754187145556E-3</v>
      </c>
      <c r="O800" s="239">
        <f t="shared" si="153"/>
        <v>177.76425446315582</v>
      </c>
      <c r="P800" s="239">
        <f t="shared" si="148"/>
        <v>224.0692127502135</v>
      </c>
      <c r="Q800" s="239">
        <f t="shared" si="149"/>
        <v>0</v>
      </c>
      <c r="R800" s="239">
        <f t="shared" si="154"/>
        <v>-6.5077754187145556E-3</v>
      </c>
      <c r="T800" s="239">
        <f>MAX($H$4:H800)</f>
        <v>233.63746945620863</v>
      </c>
      <c r="U800" s="239">
        <f>MAX($K$4:K800)</f>
        <v>233.63746945620863</v>
      </c>
      <c r="V800" s="239">
        <f>MAX($K$4:L800)</f>
        <v>233.63746945620863</v>
      </c>
      <c r="W800" s="239">
        <f t="shared" si="155"/>
        <v>-4.0953434088570051E-2</v>
      </c>
      <c r="X800" s="239">
        <f t="shared" si="156"/>
        <v>-4.0953434088570051E-2</v>
      </c>
      <c r="Y800" s="239">
        <f t="shared" si="157"/>
        <v>-4.0953434088570051E-2</v>
      </c>
    </row>
    <row r="801" spans="1:25">
      <c r="A801" s="147">
        <v>36546</v>
      </c>
      <c r="B801" s="243">
        <v>-2.1221756991626206E-3</v>
      </c>
      <c r="C801" s="243">
        <v>5.3024277192914582E-4</v>
      </c>
      <c r="D801" s="243">
        <v>9.2824509684505951E-3</v>
      </c>
      <c r="E801" s="243">
        <v>8.9822500412339856E-4</v>
      </c>
      <c r="F801" s="243">
        <v>1.6130683373085652E-3</v>
      </c>
      <c r="H801" s="239">
        <f t="shared" si="150"/>
        <v>224.18802383068615</v>
      </c>
      <c r="I801" s="239"/>
      <c r="J801" s="239">
        <f t="shared" si="151"/>
        <v>208.37964283848896</v>
      </c>
      <c r="K801" s="239">
        <f t="shared" si="146"/>
        <v>224.18802383068615</v>
      </c>
      <c r="L801" s="239" t="b">
        <f t="shared" si="147"/>
        <v>0</v>
      </c>
      <c r="M801" s="239">
        <f t="shared" si="152"/>
        <v>5.3024277192914007E-4</v>
      </c>
      <c r="O801" s="239">
        <f t="shared" si="153"/>
        <v>177.76425446315582</v>
      </c>
      <c r="P801" s="239">
        <f t="shared" si="148"/>
        <v>224.18802383068615</v>
      </c>
      <c r="Q801" s="239">
        <f t="shared" si="149"/>
        <v>0</v>
      </c>
      <c r="R801" s="239">
        <f t="shared" si="154"/>
        <v>5.3024277192914007E-4</v>
      </c>
      <c r="T801" s="239">
        <f>MAX($H$4:H801)</f>
        <v>233.63746945620863</v>
      </c>
      <c r="U801" s="239">
        <f>MAX($K$4:K801)</f>
        <v>233.63746945620863</v>
      </c>
      <c r="V801" s="239">
        <f>MAX($K$4:L801)</f>
        <v>233.63746945620863</v>
      </c>
      <c r="W801" s="239">
        <f t="shared" si="155"/>
        <v>-4.0444906579052052E-2</v>
      </c>
      <c r="X801" s="239">
        <f t="shared" si="156"/>
        <v>-4.0444906579052052E-2</v>
      </c>
      <c r="Y801" s="239">
        <f t="shared" si="157"/>
        <v>-4.0444906579052052E-2</v>
      </c>
    </row>
    <row r="802" spans="1:25">
      <c r="A802" s="147">
        <v>36549</v>
      </c>
      <c r="B802" s="243">
        <v>-2.6530007029585967E-2</v>
      </c>
      <c r="C802" s="243">
        <v>5.9170914048571888E-3</v>
      </c>
      <c r="D802" s="243">
        <v>8.5031531435957319E-3</v>
      </c>
      <c r="E802" s="243">
        <v>8.0624461140972326E-3</v>
      </c>
      <c r="F802" s="243">
        <v>5.5476533741629641E-3</v>
      </c>
      <c r="H802" s="239">
        <f t="shared" si="150"/>
        <v>225.51456485956663</v>
      </c>
      <c r="I802" s="239"/>
      <c r="J802" s="239">
        <f t="shared" si="151"/>
        <v>208.37964283848896</v>
      </c>
      <c r="K802" s="239">
        <f t="shared" si="146"/>
        <v>225.51456485956663</v>
      </c>
      <c r="L802" s="239" t="b">
        <f t="shared" si="147"/>
        <v>0</v>
      </c>
      <c r="M802" s="239">
        <f t="shared" si="152"/>
        <v>5.917091404857246E-3</v>
      </c>
      <c r="O802" s="239">
        <f t="shared" si="153"/>
        <v>177.76425446315582</v>
      </c>
      <c r="P802" s="239">
        <f t="shared" si="148"/>
        <v>225.51456485956663</v>
      </c>
      <c r="Q802" s="239">
        <f t="shared" si="149"/>
        <v>0</v>
      </c>
      <c r="R802" s="239">
        <f t="shared" si="154"/>
        <v>5.917091404857246E-3</v>
      </c>
      <c r="T802" s="239">
        <f>MAX($H$4:H802)</f>
        <v>233.63746945620863</v>
      </c>
      <c r="U802" s="239">
        <f>MAX($K$4:K802)</f>
        <v>233.63746945620863</v>
      </c>
      <c r="V802" s="239">
        <f>MAX($K$4:L802)</f>
        <v>233.63746945620863</v>
      </c>
      <c r="W802" s="239">
        <f t="shared" si="155"/>
        <v>-3.4767131383283974E-2</v>
      </c>
      <c r="X802" s="239">
        <f t="shared" si="156"/>
        <v>-3.4767131383283974E-2</v>
      </c>
      <c r="Y802" s="239">
        <f t="shared" si="157"/>
        <v>-3.4767131383283974E-2</v>
      </c>
    </row>
    <row r="803" spans="1:25">
      <c r="A803" s="147">
        <v>36550</v>
      </c>
      <c r="B803" s="243">
        <v>5.0521035239006196E-3</v>
      </c>
      <c r="C803" s="243">
        <v>-1.5934878939242503E-2</v>
      </c>
      <c r="D803" s="243">
        <v>-1.3058440618963552E-2</v>
      </c>
      <c r="E803" s="243">
        <v>-1.7680367887795034E-2</v>
      </c>
      <c r="F803" s="243">
        <v>-1.347469416498126E-2</v>
      </c>
      <c r="H803" s="239">
        <f t="shared" si="150"/>
        <v>221.9210175694935</v>
      </c>
      <c r="I803" s="239"/>
      <c r="J803" s="239">
        <f t="shared" si="151"/>
        <v>208.37964283848896</v>
      </c>
      <c r="K803" s="239">
        <f t="shared" si="146"/>
        <v>221.9210175694935</v>
      </c>
      <c r="L803" s="239" t="b">
        <f t="shared" si="147"/>
        <v>0</v>
      </c>
      <c r="M803" s="239">
        <f t="shared" si="152"/>
        <v>-1.5934878939242444E-2</v>
      </c>
      <c r="O803" s="239">
        <f t="shared" si="153"/>
        <v>177.76425446315582</v>
      </c>
      <c r="P803" s="239">
        <f t="shared" si="148"/>
        <v>221.9210175694935</v>
      </c>
      <c r="Q803" s="239">
        <f t="shared" si="149"/>
        <v>0</v>
      </c>
      <c r="R803" s="239">
        <f t="shared" si="154"/>
        <v>-1.5934878939242444E-2</v>
      </c>
      <c r="T803" s="239">
        <f>MAX($H$4:H803)</f>
        <v>233.63746945620863</v>
      </c>
      <c r="U803" s="239">
        <f>MAX($K$4:K803)</f>
        <v>233.63746945620863</v>
      </c>
      <c r="V803" s="239">
        <f>MAX($K$4:L803)</f>
        <v>233.63746945620863</v>
      </c>
      <c r="W803" s="239">
        <f t="shared" si="155"/>
        <v>-5.0148000292869054E-2</v>
      </c>
      <c r="X803" s="239">
        <f t="shared" si="156"/>
        <v>-5.0148000292869054E-2</v>
      </c>
      <c r="Y803" s="239">
        <f t="shared" si="157"/>
        <v>-5.0148000292869054E-2</v>
      </c>
    </row>
    <row r="804" spans="1:25">
      <c r="A804" s="147">
        <v>36551</v>
      </c>
      <c r="B804" s="243">
        <v>-4.2269662034883915E-3</v>
      </c>
      <c r="C804" s="243">
        <v>9.7517796876438467E-3</v>
      </c>
      <c r="D804" s="243">
        <v>1.6640479275666031E-2</v>
      </c>
      <c r="E804" s="243">
        <v>6.0481817220643386E-3</v>
      </c>
      <c r="F804" s="243">
        <v>6.1736810182984048E-3</v>
      </c>
      <c r="H804" s="239">
        <f t="shared" si="150"/>
        <v>224.08514244088894</v>
      </c>
      <c r="I804" s="239"/>
      <c r="J804" s="239">
        <f t="shared" si="151"/>
        <v>208.37964283848896</v>
      </c>
      <c r="K804" s="239">
        <f t="shared" si="146"/>
        <v>224.08514244088894</v>
      </c>
      <c r="L804" s="239" t="b">
        <f t="shared" si="147"/>
        <v>0</v>
      </c>
      <c r="M804" s="239">
        <f t="shared" si="152"/>
        <v>9.7517796876438641E-3</v>
      </c>
      <c r="O804" s="239">
        <f t="shared" si="153"/>
        <v>177.76425446315582</v>
      </c>
      <c r="P804" s="239">
        <f t="shared" si="148"/>
        <v>224.08514244088894</v>
      </c>
      <c r="Q804" s="239">
        <f t="shared" si="149"/>
        <v>0</v>
      </c>
      <c r="R804" s="239">
        <f t="shared" si="154"/>
        <v>9.7517796876438641E-3</v>
      </c>
      <c r="T804" s="239">
        <f>MAX($H$4:H804)</f>
        <v>233.63746945620863</v>
      </c>
      <c r="U804" s="239">
        <f>MAX($K$4:K804)</f>
        <v>233.63746945620863</v>
      </c>
      <c r="V804" s="239">
        <f>MAX($K$4:L804)</f>
        <v>233.63746945620863</v>
      </c>
      <c r="W804" s="239">
        <f t="shared" si="155"/>
        <v>-4.0885252855857146E-2</v>
      </c>
      <c r="X804" s="239">
        <f t="shared" si="156"/>
        <v>-4.0885252855857146E-2</v>
      </c>
      <c r="Y804" s="239">
        <f t="shared" si="157"/>
        <v>-4.0885252855857146E-2</v>
      </c>
    </row>
    <row r="805" spans="1:25">
      <c r="A805" s="147">
        <v>36552</v>
      </c>
      <c r="B805" s="243">
        <v>-3.2369253272477305E-3</v>
      </c>
      <c r="C805" s="243">
        <v>1.2624629942678878E-2</v>
      </c>
      <c r="D805" s="243">
        <v>2.7157376925821985E-2</v>
      </c>
      <c r="E805" s="243">
        <v>1.4003479390169327E-2</v>
      </c>
      <c r="F805" s="243">
        <v>5.2881815206862193E-3</v>
      </c>
      <c r="H805" s="239">
        <f t="shared" si="150"/>
        <v>226.91413443985766</v>
      </c>
      <c r="I805" s="239"/>
      <c r="J805" s="239">
        <f t="shared" si="151"/>
        <v>208.37964283848896</v>
      </c>
      <c r="K805" s="239">
        <f t="shared" si="146"/>
        <v>226.91413443985766</v>
      </c>
      <c r="L805" s="239" t="b">
        <f t="shared" si="147"/>
        <v>0</v>
      </c>
      <c r="M805" s="239">
        <f t="shared" si="152"/>
        <v>1.2624629942678921E-2</v>
      </c>
      <c r="O805" s="239">
        <f t="shared" si="153"/>
        <v>177.76425446315582</v>
      </c>
      <c r="P805" s="239">
        <f t="shared" si="148"/>
        <v>226.91413443985766</v>
      </c>
      <c r="Q805" s="239">
        <f t="shared" si="149"/>
        <v>0</v>
      </c>
      <c r="R805" s="239">
        <f t="shared" si="154"/>
        <v>1.2624629942678921E-2</v>
      </c>
      <c r="T805" s="239">
        <f>MAX($H$4:H805)</f>
        <v>233.63746945620863</v>
      </c>
      <c r="U805" s="239">
        <f>MAX($K$4:K805)</f>
        <v>233.63746945620863</v>
      </c>
      <c r="V805" s="239">
        <f>MAX($K$4:L805)</f>
        <v>233.63746945620863</v>
      </c>
      <c r="W805" s="239">
        <f t="shared" si="155"/>
        <v>-2.8776784100596274E-2</v>
      </c>
      <c r="X805" s="239">
        <f t="shared" si="156"/>
        <v>-2.8776784100596274E-2</v>
      </c>
      <c r="Y805" s="239">
        <f t="shared" si="157"/>
        <v>-2.8776784100596274E-2</v>
      </c>
    </row>
    <row r="806" spans="1:25">
      <c r="A806" s="147">
        <v>36553</v>
      </c>
      <c r="B806" s="243">
        <v>-2.6009389033445962E-2</v>
      </c>
      <c r="C806" s="243">
        <v>4.7980177245894318E-3</v>
      </c>
      <c r="D806" s="243">
        <v>2.0137737126389332E-2</v>
      </c>
      <c r="E806" s="243">
        <v>8.5152874748148921E-3</v>
      </c>
      <c r="F806" s="243">
        <v>2.7312118511806371E-3</v>
      </c>
      <c r="H806" s="239">
        <f t="shared" si="150"/>
        <v>228.00287247885996</v>
      </c>
      <c r="I806" s="239"/>
      <c r="J806" s="239">
        <f t="shared" si="151"/>
        <v>208.37964283848896</v>
      </c>
      <c r="K806" s="239">
        <f t="shared" si="146"/>
        <v>228.00287247885996</v>
      </c>
      <c r="L806" s="239" t="b">
        <f t="shared" si="147"/>
        <v>0</v>
      </c>
      <c r="M806" s="239">
        <f t="shared" si="152"/>
        <v>4.798017724589378E-3</v>
      </c>
      <c r="O806" s="239">
        <f t="shared" si="153"/>
        <v>177.76425446315582</v>
      </c>
      <c r="P806" s="239">
        <f t="shared" si="148"/>
        <v>228.00287247885996</v>
      </c>
      <c r="Q806" s="239">
        <f t="shared" si="149"/>
        <v>0</v>
      </c>
      <c r="R806" s="239">
        <f t="shared" si="154"/>
        <v>4.798017724589378E-3</v>
      </c>
      <c r="T806" s="239">
        <f>MAX($H$4:H806)</f>
        <v>233.63746945620863</v>
      </c>
      <c r="U806" s="239">
        <f>MAX($K$4:K806)</f>
        <v>233.63746945620863</v>
      </c>
      <c r="V806" s="239">
        <f>MAX($K$4:L806)</f>
        <v>233.63746945620863</v>
      </c>
      <c r="W806" s="239">
        <f t="shared" si="155"/>
        <v>-2.4116837896178241E-2</v>
      </c>
      <c r="X806" s="239">
        <f t="shared" si="156"/>
        <v>-2.4116837896178241E-2</v>
      </c>
      <c r="Y806" s="239">
        <f t="shared" si="157"/>
        <v>-2.4116837896178241E-2</v>
      </c>
    </row>
    <row r="807" spans="1:25">
      <c r="A807" s="147">
        <v>36556</v>
      </c>
      <c r="B807" s="243">
        <v>2.2132730116081634E-2</v>
      </c>
      <c r="C807" s="243">
        <v>-1.6743134324791575E-2</v>
      </c>
      <c r="D807" s="243">
        <v>-6.2068462672840718E-3</v>
      </c>
      <c r="E807" s="243">
        <v>-1.2105846192686398E-2</v>
      </c>
      <c r="F807" s="243">
        <v>-1.2236084234903633E-2</v>
      </c>
      <c r="H807" s="239">
        <f t="shared" si="150"/>
        <v>224.18538975850808</v>
      </c>
      <c r="I807" s="239"/>
      <c r="J807" s="239">
        <f t="shared" si="151"/>
        <v>208.37964283848896</v>
      </c>
      <c r="K807" s="239">
        <f t="shared" si="146"/>
        <v>224.18538975850808</v>
      </c>
      <c r="L807" s="239" t="b">
        <f t="shared" si="147"/>
        <v>0</v>
      </c>
      <c r="M807" s="239">
        <f t="shared" si="152"/>
        <v>-1.6743134324791572E-2</v>
      </c>
      <c r="O807" s="239">
        <f t="shared" si="153"/>
        <v>177.76425446315582</v>
      </c>
      <c r="P807" s="239">
        <f t="shared" si="148"/>
        <v>224.18538975850808</v>
      </c>
      <c r="Q807" s="239">
        <f t="shared" si="149"/>
        <v>0</v>
      </c>
      <c r="R807" s="239">
        <f t="shared" si="154"/>
        <v>-1.6743134324791572E-2</v>
      </c>
      <c r="T807" s="239">
        <f>MAX($H$4:H807)</f>
        <v>233.63746945620863</v>
      </c>
      <c r="U807" s="239">
        <f>MAX($K$4:K807)</f>
        <v>233.63746945620863</v>
      </c>
      <c r="V807" s="239">
        <f>MAX($K$4:L807)</f>
        <v>233.63746945620863</v>
      </c>
      <c r="W807" s="239">
        <f t="shared" si="155"/>
        <v>-4.0456180764584876E-2</v>
      </c>
      <c r="X807" s="239">
        <f t="shared" si="156"/>
        <v>-4.0456180764584876E-2</v>
      </c>
      <c r="Y807" s="239">
        <f t="shared" si="157"/>
        <v>-4.0456180764584876E-2</v>
      </c>
    </row>
    <row r="808" spans="1:25">
      <c r="A808" s="147">
        <v>36557</v>
      </c>
      <c r="B808" s="243">
        <v>1.2133400528806071E-2</v>
      </c>
      <c r="C808" s="243">
        <v>1.0906626919568341E-2</v>
      </c>
      <c r="D808" s="243">
        <v>-1.2736409492287826E-2</v>
      </c>
      <c r="E808" s="243">
        <v>8.8060027794818474E-3</v>
      </c>
      <c r="F808" s="243">
        <v>3.2737916523133404E-3</v>
      </c>
      <c r="H808" s="239">
        <f t="shared" si="150"/>
        <v>226.63049616542216</v>
      </c>
      <c r="I808" s="239"/>
      <c r="J808" s="239">
        <f t="shared" si="151"/>
        <v>208.37964283848896</v>
      </c>
      <c r="K808" s="239">
        <f t="shared" si="146"/>
        <v>226.63049616542216</v>
      </c>
      <c r="L808" s="239" t="b">
        <f t="shared" si="147"/>
        <v>0</v>
      </c>
      <c r="M808" s="239">
        <f t="shared" si="152"/>
        <v>1.0906626919568401E-2</v>
      </c>
      <c r="O808" s="239">
        <f t="shared" si="153"/>
        <v>177.76425446315582</v>
      </c>
      <c r="P808" s="239">
        <f t="shared" si="148"/>
        <v>226.63049616542216</v>
      </c>
      <c r="Q808" s="239">
        <f t="shared" si="149"/>
        <v>0</v>
      </c>
      <c r="R808" s="239">
        <f t="shared" si="154"/>
        <v>1.0906626919568401E-2</v>
      </c>
      <c r="T808" s="239">
        <f>MAX($H$4:H808)</f>
        <v>233.63746945620863</v>
      </c>
      <c r="U808" s="239">
        <f>MAX($K$4:K808)</f>
        <v>233.63746945620863</v>
      </c>
      <c r="V808" s="239">
        <f>MAX($K$4:L808)</f>
        <v>233.63746945620863</v>
      </c>
      <c r="W808" s="239">
        <f t="shared" si="155"/>
        <v>-2.9990794315206421E-2</v>
      </c>
      <c r="X808" s="239">
        <f t="shared" si="156"/>
        <v>-2.9990794315206421E-2</v>
      </c>
      <c r="Y808" s="239">
        <f t="shared" si="157"/>
        <v>-2.9990794315206421E-2</v>
      </c>
    </row>
    <row r="809" spans="1:25">
      <c r="A809" s="147">
        <v>36558</v>
      </c>
      <c r="B809" s="243">
        <v>-1.8440400591579476E-4</v>
      </c>
      <c r="C809" s="243">
        <v>7.3901555630213611E-3</v>
      </c>
      <c r="D809" s="243">
        <v>2.1717907016416405E-3</v>
      </c>
      <c r="E809" s="243">
        <v>2.6993709987628289E-3</v>
      </c>
      <c r="F809" s="243">
        <v>1.5056889460456357E-3</v>
      </c>
      <c r="H809" s="239">
        <f t="shared" si="150"/>
        <v>228.30533078740933</v>
      </c>
      <c r="I809" s="239"/>
      <c r="J809" s="239">
        <f t="shared" si="151"/>
        <v>208.37964283848896</v>
      </c>
      <c r="K809" s="239">
        <f t="shared" si="146"/>
        <v>228.30533078740933</v>
      </c>
      <c r="L809" s="239" t="b">
        <f t="shared" si="147"/>
        <v>0</v>
      </c>
      <c r="M809" s="239">
        <f t="shared" si="152"/>
        <v>7.3901555630213065E-3</v>
      </c>
      <c r="O809" s="239">
        <f t="shared" si="153"/>
        <v>177.76425446315582</v>
      </c>
      <c r="P809" s="239">
        <f t="shared" si="148"/>
        <v>228.30533078740933</v>
      </c>
      <c r="Q809" s="239">
        <f t="shared" si="149"/>
        <v>0</v>
      </c>
      <c r="R809" s="239">
        <f t="shared" si="154"/>
        <v>7.3901555630213065E-3</v>
      </c>
      <c r="T809" s="239">
        <f>MAX($H$4:H809)</f>
        <v>233.63746945620863</v>
      </c>
      <c r="U809" s="239">
        <f>MAX($K$4:K809)</f>
        <v>233.63746945620863</v>
      </c>
      <c r="V809" s="239">
        <f>MAX($K$4:L809)</f>
        <v>233.63746945620863</v>
      </c>
      <c r="W809" s="239">
        <f t="shared" si="155"/>
        <v>-2.2822275387633068E-2</v>
      </c>
      <c r="X809" s="239">
        <f t="shared" si="156"/>
        <v>-2.2822275387633068E-2</v>
      </c>
      <c r="Y809" s="239">
        <f t="shared" si="157"/>
        <v>-2.2822275387633068E-2</v>
      </c>
    </row>
    <row r="810" spans="1:25">
      <c r="A810" s="147">
        <v>36559</v>
      </c>
      <c r="B810" s="243">
        <v>1.185562178540045E-2</v>
      </c>
      <c r="C810" s="243">
        <v>1.2483001872799493E-2</v>
      </c>
      <c r="D810" s="243">
        <v>-9.1119828636410105E-5</v>
      </c>
      <c r="E810" s="243">
        <v>6.7489140545893278E-3</v>
      </c>
      <c r="F810" s="243">
        <v>9.6686330878426041E-3</v>
      </c>
      <c r="H810" s="239">
        <f t="shared" si="150"/>
        <v>231.15526665919867</v>
      </c>
      <c r="I810" s="239"/>
      <c r="J810" s="239">
        <f t="shared" si="151"/>
        <v>208.37964283848896</v>
      </c>
      <c r="K810" s="239">
        <f t="shared" si="146"/>
        <v>231.15526665919867</v>
      </c>
      <c r="L810" s="239" t="b">
        <f t="shared" si="147"/>
        <v>0</v>
      </c>
      <c r="M810" s="239">
        <f t="shared" si="152"/>
        <v>1.2483001872799507E-2</v>
      </c>
      <c r="O810" s="239">
        <f t="shared" si="153"/>
        <v>177.76425446315582</v>
      </c>
      <c r="P810" s="239">
        <f t="shared" si="148"/>
        <v>231.15526665919867</v>
      </c>
      <c r="Q810" s="239">
        <f t="shared" si="149"/>
        <v>0</v>
      </c>
      <c r="R810" s="239">
        <f t="shared" si="154"/>
        <v>1.2483001872799507E-2</v>
      </c>
      <c r="T810" s="239">
        <f>MAX($H$4:H810)</f>
        <v>233.63746945620863</v>
      </c>
      <c r="U810" s="239">
        <f>MAX($K$4:K810)</f>
        <v>233.63746945620863</v>
      </c>
      <c r="V810" s="239">
        <f>MAX($K$4:L810)</f>
        <v>233.63746945620863</v>
      </c>
      <c r="W810" s="239">
        <f t="shared" si="155"/>
        <v>-1.0624164021238929E-2</v>
      </c>
      <c r="X810" s="239">
        <f t="shared" si="156"/>
        <v>-1.0624164021238929E-2</v>
      </c>
      <c r="Y810" s="239">
        <f t="shared" si="157"/>
        <v>-1.0624164021238929E-2</v>
      </c>
    </row>
    <row r="811" spans="1:25">
      <c r="A811" s="147">
        <v>36560</v>
      </c>
      <c r="B811" s="243">
        <v>-1.127984786034486E-3</v>
      </c>
      <c r="C811" s="243">
        <v>2.7713889910376821E-3</v>
      </c>
      <c r="D811" s="243">
        <v>2.0203109131841979E-2</v>
      </c>
      <c r="E811" s="243">
        <v>1.7758512146378136E-2</v>
      </c>
      <c r="F811" s="243">
        <v>8.9619603535204817E-3</v>
      </c>
      <c r="H811" s="239">
        <f t="shared" si="150"/>
        <v>231.79588782043837</v>
      </c>
      <c r="I811" s="239"/>
      <c r="J811" s="239">
        <f t="shared" si="151"/>
        <v>208.37964283848896</v>
      </c>
      <c r="K811" s="239">
        <f t="shared" si="146"/>
        <v>231.79588782043837</v>
      </c>
      <c r="L811" s="239" t="b">
        <f t="shared" si="147"/>
        <v>0</v>
      </c>
      <c r="M811" s="239">
        <f t="shared" si="152"/>
        <v>2.7713889910377255E-3</v>
      </c>
      <c r="O811" s="239">
        <f t="shared" si="153"/>
        <v>177.76425446315582</v>
      </c>
      <c r="P811" s="239">
        <f t="shared" si="148"/>
        <v>231.79588782043837</v>
      </c>
      <c r="Q811" s="239">
        <f t="shared" si="149"/>
        <v>0</v>
      </c>
      <c r="R811" s="239">
        <f t="shared" si="154"/>
        <v>2.7713889910377255E-3</v>
      </c>
      <c r="T811" s="239">
        <f>MAX($H$4:H811)</f>
        <v>233.63746945620863</v>
      </c>
      <c r="U811" s="239">
        <f>MAX($K$4:K811)</f>
        <v>233.63746945620863</v>
      </c>
      <c r="V811" s="239">
        <f>MAX($K$4:L811)</f>
        <v>233.63746945620863</v>
      </c>
      <c r="W811" s="239">
        <f t="shared" si="155"/>
        <v>-7.8822187214086445E-3</v>
      </c>
      <c r="X811" s="239">
        <f t="shared" si="156"/>
        <v>-7.8822187214086445E-3</v>
      </c>
      <c r="Y811" s="239">
        <f t="shared" si="157"/>
        <v>-7.8822187214086445E-3</v>
      </c>
    </row>
    <row r="812" spans="1:25">
      <c r="A812" s="147">
        <v>36563</v>
      </c>
      <c r="B812" s="243">
        <v>1.3214160135204267E-3</v>
      </c>
      <c r="C812" s="243">
        <v>-6.8675318660248452E-3</v>
      </c>
      <c r="D812" s="243">
        <v>-7.0503029736534994E-4</v>
      </c>
      <c r="E812" s="243">
        <v>1.6422826057935769E-2</v>
      </c>
      <c r="F812" s="243">
        <v>3.1809527029653673E-3</v>
      </c>
      <c r="H812" s="239">
        <f t="shared" si="150"/>
        <v>230.20402217441799</v>
      </c>
      <c r="I812" s="239"/>
      <c r="J812" s="239">
        <f t="shared" si="151"/>
        <v>208.37964283848896</v>
      </c>
      <c r="K812" s="239">
        <f t="shared" si="146"/>
        <v>230.20402217441799</v>
      </c>
      <c r="L812" s="239" t="b">
        <f t="shared" si="147"/>
        <v>0</v>
      </c>
      <c r="M812" s="239">
        <f t="shared" si="152"/>
        <v>-6.8675318660248444E-3</v>
      </c>
      <c r="O812" s="239">
        <f t="shared" si="153"/>
        <v>177.76425446315582</v>
      </c>
      <c r="P812" s="239">
        <f t="shared" si="148"/>
        <v>230.20402217441799</v>
      </c>
      <c r="Q812" s="239">
        <f t="shared" si="149"/>
        <v>0</v>
      </c>
      <c r="R812" s="239">
        <f t="shared" si="154"/>
        <v>-6.8675318660248444E-3</v>
      </c>
      <c r="T812" s="239">
        <f>MAX($H$4:H812)</f>
        <v>233.63746945620863</v>
      </c>
      <c r="U812" s="239">
        <f>MAX($K$4:K812)</f>
        <v>233.63746945620863</v>
      </c>
      <c r="V812" s="239">
        <f>MAX($K$4:L812)</f>
        <v>233.63746945620863</v>
      </c>
      <c r="W812" s="239">
        <f t="shared" si="155"/>
        <v>-1.4695619199189238E-2</v>
      </c>
      <c r="X812" s="239">
        <f t="shared" si="156"/>
        <v>-1.4695619199189238E-2</v>
      </c>
      <c r="Y812" s="239">
        <f t="shared" si="157"/>
        <v>-1.4695619199189238E-2</v>
      </c>
    </row>
    <row r="813" spans="1:25">
      <c r="A813" s="147">
        <v>36564</v>
      </c>
      <c r="B813" s="243">
        <v>1.1751779025374942E-2</v>
      </c>
      <c r="C813" s="243">
        <v>2.2528798142412931E-2</v>
      </c>
      <c r="D813" s="243">
        <v>-2.7405462139193371E-2</v>
      </c>
      <c r="E813" s="243">
        <v>-1.537229639152593E-3</v>
      </c>
      <c r="F813" s="243">
        <v>1.2535575839142998E-2</v>
      </c>
      <c r="H813" s="239">
        <f t="shared" si="150"/>
        <v>235.39024212155701</v>
      </c>
      <c r="I813" s="239"/>
      <c r="J813" s="239">
        <f t="shared" si="151"/>
        <v>208.37964283848896</v>
      </c>
      <c r="K813" s="239">
        <f t="shared" si="146"/>
        <v>235.39024212155701</v>
      </c>
      <c r="L813" s="239" t="b">
        <f t="shared" si="147"/>
        <v>0</v>
      </c>
      <c r="M813" s="239">
        <f t="shared" si="152"/>
        <v>2.2528798142412973E-2</v>
      </c>
      <c r="O813" s="239">
        <f t="shared" si="153"/>
        <v>177.76425446315582</v>
      </c>
      <c r="P813" s="239">
        <f t="shared" si="148"/>
        <v>235.39024212155701</v>
      </c>
      <c r="Q813" s="239">
        <f t="shared" si="149"/>
        <v>0</v>
      </c>
      <c r="R813" s="239">
        <f t="shared" si="154"/>
        <v>2.2528798142412973E-2</v>
      </c>
      <c r="T813" s="239">
        <f>MAX($H$4:H813)</f>
        <v>235.39024212155701</v>
      </c>
      <c r="U813" s="239">
        <f>MAX($K$4:K813)</f>
        <v>235.39024212155701</v>
      </c>
      <c r="V813" s="239">
        <f>MAX($K$4:L813)</f>
        <v>235.39024212155701</v>
      </c>
      <c r="W813" s="239">
        <f t="shared" si="155"/>
        <v>0</v>
      </c>
      <c r="X813" s="239">
        <f t="shared" si="156"/>
        <v>0</v>
      </c>
      <c r="Y813" s="239">
        <f t="shared" si="157"/>
        <v>0</v>
      </c>
    </row>
    <row r="814" spans="1:25">
      <c r="A814" s="147">
        <v>36565</v>
      </c>
      <c r="B814" s="243">
        <v>-1.9841437103032877E-2</v>
      </c>
      <c r="C814" s="243">
        <v>4.353135000423336E-5</v>
      </c>
      <c r="D814" s="243">
        <v>5.9624957374175835E-3</v>
      </c>
      <c r="E814" s="243">
        <v>7.4312969421153063E-4</v>
      </c>
      <c r="F814" s="243">
        <v>1.7391211734620882E-3</v>
      </c>
      <c r="H814" s="239">
        <f t="shared" si="150"/>
        <v>235.40048897657439</v>
      </c>
      <c r="I814" s="239"/>
      <c r="J814" s="239">
        <f t="shared" si="151"/>
        <v>208.37964283848896</v>
      </c>
      <c r="K814" s="239">
        <f t="shared" si="146"/>
        <v>235.40048897657439</v>
      </c>
      <c r="L814" s="239" t="b">
        <f t="shared" si="147"/>
        <v>0</v>
      </c>
      <c r="M814" s="239">
        <f t="shared" si="152"/>
        <v>4.3531350004278314E-5</v>
      </c>
      <c r="O814" s="239">
        <f t="shared" si="153"/>
        <v>177.76425446315582</v>
      </c>
      <c r="P814" s="239">
        <f t="shared" si="148"/>
        <v>235.40048897657439</v>
      </c>
      <c r="Q814" s="239">
        <f t="shared" si="149"/>
        <v>0</v>
      </c>
      <c r="R814" s="239">
        <f t="shared" si="154"/>
        <v>4.3531350004278314E-5</v>
      </c>
      <c r="T814" s="239">
        <f>MAX($H$4:H814)</f>
        <v>235.40048897657439</v>
      </c>
      <c r="U814" s="239">
        <f>MAX($K$4:K814)</f>
        <v>235.40048897657439</v>
      </c>
      <c r="V814" s="239">
        <f>MAX($K$4:L814)</f>
        <v>235.40048897657439</v>
      </c>
      <c r="W814" s="239">
        <f t="shared" si="155"/>
        <v>0</v>
      </c>
      <c r="X814" s="239">
        <f t="shared" si="156"/>
        <v>0</v>
      </c>
      <c r="Y814" s="239">
        <f t="shared" si="157"/>
        <v>0</v>
      </c>
    </row>
    <row r="815" spans="1:25">
      <c r="A815" s="147">
        <v>36566</v>
      </c>
      <c r="B815" s="243">
        <v>3.6233563870853303E-3</v>
      </c>
      <c r="C815" s="243">
        <v>-2.7117215398929639E-3</v>
      </c>
      <c r="D815" s="243">
        <v>5.0326505230497975E-3</v>
      </c>
      <c r="E815" s="243">
        <v>9.9328819435209326E-3</v>
      </c>
      <c r="F815" s="243">
        <v>-4.3412703317649015E-3</v>
      </c>
      <c r="H815" s="239">
        <f t="shared" si="150"/>
        <v>234.76214840011528</v>
      </c>
      <c r="I815" s="239"/>
      <c r="J815" s="239">
        <f t="shared" si="151"/>
        <v>208.37964283848896</v>
      </c>
      <c r="K815" s="239">
        <f t="shared" si="146"/>
        <v>234.76214840011528</v>
      </c>
      <c r="L815" s="239" t="b">
        <f t="shared" si="147"/>
        <v>0</v>
      </c>
      <c r="M815" s="239">
        <f t="shared" si="152"/>
        <v>-2.7117215398929704E-3</v>
      </c>
      <c r="O815" s="239">
        <f t="shared" si="153"/>
        <v>177.76425446315582</v>
      </c>
      <c r="P815" s="239">
        <f t="shared" si="148"/>
        <v>234.76214840011528</v>
      </c>
      <c r="Q815" s="239">
        <f t="shared" si="149"/>
        <v>0</v>
      </c>
      <c r="R815" s="239">
        <f t="shared" si="154"/>
        <v>-2.7117215398929704E-3</v>
      </c>
      <c r="T815" s="239">
        <f>MAX($H$4:H815)</f>
        <v>235.40048897657439</v>
      </c>
      <c r="U815" s="239">
        <f>MAX($K$4:K815)</f>
        <v>235.40048897657439</v>
      </c>
      <c r="V815" s="239">
        <f>MAX($K$4:L815)</f>
        <v>235.40048897657439</v>
      </c>
      <c r="W815" s="239">
        <f t="shared" si="155"/>
        <v>-2.7117215398929704E-3</v>
      </c>
      <c r="X815" s="239">
        <f t="shared" si="156"/>
        <v>-2.7117215398929704E-3</v>
      </c>
      <c r="Y815" s="239">
        <f t="shared" si="157"/>
        <v>-2.7117215398929704E-3</v>
      </c>
    </row>
    <row r="816" spans="1:25">
      <c r="A816" s="147">
        <v>36567</v>
      </c>
      <c r="B816" s="243">
        <v>-1.8911012493861512E-2</v>
      </c>
      <c r="C816" s="243">
        <v>-2.1520669146162241E-3</v>
      </c>
      <c r="D816" s="243">
        <v>4.4073897234375714E-4</v>
      </c>
      <c r="E816" s="243">
        <v>-2.9002429424281884E-3</v>
      </c>
      <c r="F816" s="243">
        <v>2.5678347104935995E-3</v>
      </c>
      <c r="H816" s="239">
        <f t="shared" si="150"/>
        <v>234.25692454773917</v>
      </c>
      <c r="I816" s="239"/>
      <c r="J816" s="239">
        <f t="shared" si="151"/>
        <v>208.37964283848896</v>
      </c>
      <c r="K816" s="239">
        <f t="shared" si="146"/>
        <v>234.25692454773917</v>
      </c>
      <c r="L816" s="239" t="b">
        <f t="shared" si="147"/>
        <v>0</v>
      </c>
      <c r="M816" s="239">
        <f t="shared" si="152"/>
        <v>-2.1520669146161925E-3</v>
      </c>
      <c r="O816" s="239">
        <f t="shared" si="153"/>
        <v>177.76425446315582</v>
      </c>
      <c r="P816" s="239">
        <f t="shared" si="148"/>
        <v>234.25692454773917</v>
      </c>
      <c r="Q816" s="239">
        <f t="shared" si="149"/>
        <v>0</v>
      </c>
      <c r="R816" s="239">
        <f t="shared" si="154"/>
        <v>-2.1520669146161925E-3</v>
      </c>
      <c r="T816" s="239">
        <f>MAX($H$4:H816)</f>
        <v>235.40048897657439</v>
      </c>
      <c r="U816" s="239">
        <f>MAX($K$4:K816)</f>
        <v>235.40048897657439</v>
      </c>
      <c r="V816" s="239">
        <f>MAX($K$4:L816)</f>
        <v>235.40048897657439</v>
      </c>
      <c r="W816" s="239">
        <f t="shared" si="155"/>
        <v>-4.8579526483015075E-3</v>
      </c>
      <c r="X816" s="239">
        <f t="shared" si="156"/>
        <v>-4.8579526483015075E-3</v>
      </c>
      <c r="Y816" s="239">
        <f t="shared" si="157"/>
        <v>-4.8579526483015075E-3</v>
      </c>
    </row>
    <row r="817" spans="1:25">
      <c r="A817" s="147">
        <v>36570</v>
      </c>
      <c r="B817" s="243">
        <v>1.4026819852779315E-3</v>
      </c>
      <c r="C817" s="243">
        <v>-5.7092656299536637E-3</v>
      </c>
      <c r="D817" s="243">
        <v>2.3321622649694618E-3</v>
      </c>
      <c r="E817" s="243">
        <v>-9.0511412742040331E-3</v>
      </c>
      <c r="F817" s="243">
        <v>-2.360764082706801E-3</v>
      </c>
      <c r="H817" s="239">
        <f t="shared" si="150"/>
        <v>232.91948953984013</v>
      </c>
      <c r="I817" s="239"/>
      <c r="J817" s="239">
        <f t="shared" si="151"/>
        <v>208.37964283848896</v>
      </c>
      <c r="K817" s="239">
        <f t="shared" si="146"/>
        <v>232.91948953984013</v>
      </c>
      <c r="L817" s="239" t="b">
        <f t="shared" si="147"/>
        <v>0</v>
      </c>
      <c r="M817" s="239">
        <f t="shared" si="152"/>
        <v>-5.7092656299536212E-3</v>
      </c>
      <c r="O817" s="239">
        <f t="shared" si="153"/>
        <v>177.76425446315582</v>
      </c>
      <c r="P817" s="239">
        <f t="shared" si="148"/>
        <v>232.91948953984013</v>
      </c>
      <c r="Q817" s="239">
        <f t="shared" si="149"/>
        <v>0</v>
      </c>
      <c r="R817" s="239">
        <f t="shared" si="154"/>
        <v>-5.7092656299536212E-3</v>
      </c>
      <c r="T817" s="239">
        <f>MAX($H$4:H817)</f>
        <v>235.40048897657439</v>
      </c>
      <c r="U817" s="239">
        <f>MAX($K$4:K817)</f>
        <v>235.40048897657439</v>
      </c>
      <c r="V817" s="239">
        <f>MAX($K$4:L817)</f>
        <v>235.40048897657439</v>
      </c>
      <c r="W817" s="239">
        <f t="shared" si="155"/>
        <v>-1.0539482936168238E-2</v>
      </c>
      <c r="X817" s="239">
        <f t="shared" si="156"/>
        <v>-1.0539482936168238E-2</v>
      </c>
      <c r="Y817" s="239">
        <f t="shared" si="157"/>
        <v>-1.0539482936168238E-2</v>
      </c>
    </row>
    <row r="818" spans="1:25">
      <c r="A818" s="147">
        <v>36571</v>
      </c>
      <c r="B818" s="243">
        <v>8.3133299828785923E-3</v>
      </c>
      <c r="C818" s="243">
        <v>-1.8959030387403764E-2</v>
      </c>
      <c r="D818" s="243">
        <v>-2.3000915385864573E-2</v>
      </c>
      <c r="E818" s="243">
        <v>-7.4757820803401653E-3</v>
      </c>
      <c r="F818" s="243">
        <v>-8.2025890618191433E-3</v>
      </c>
      <c r="H818" s="239">
        <f t="shared" si="150"/>
        <v>228.50356185983571</v>
      </c>
      <c r="I818" s="239"/>
      <c r="J818" s="239">
        <f t="shared" si="151"/>
        <v>208.37964283848896</v>
      </c>
      <c r="K818" s="239">
        <f t="shared" si="146"/>
        <v>228.50356185983571</v>
      </c>
      <c r="L818" s="239" t="b">
        <f t="shared" si="147"/>
        <v>0</v>
      </c>
      <c r="M818" s="239">
        <f t="shared" si="152"/>
        <v>-1.8959030387403819E-2</v>
      </c>
      <c r="O818" s="239">
        <f t="shared" si="153"/>
        <v>177.76425446315582</v>
      </c>
      <c r="P818" s="239">
        <f t="shared" si="148"/>
        <v>228.50356185983571</v>
      </c>
      <c r="Q818" s="239">
        <f t="shared" si="149"/>
        <v>0</v>
      </c>
      <c r="R818" s="239">
        <f t="shared" si="154"/>
        <v>-1.8959030387403819E-2</v>
      </c>
      <c r="T818" s="239">
        <f>MAX($H$4:H818)</f>
        <v>235.40048897657439</v>
      </c>
      <c r="U818" s="239">
        <f>MAX($K$4:K818)</f>
        <v>235.40048897657439</v>
      </c>
      <c r="V818" s="239">
        <f>MAX($K$4:L818)</f>
        <v>235.40048897657439</v>
      </c>
      <c r="W818" s="239">
        <f t="shared" si="155"/>
        <v>-2.9298694946317722E-2</v>
      </c>
      <c r="X818" s="239">
        <f t="shared" si="156"/>
        <v>-2.9298694946317722E-2</v>
      </c>
      <c r="Y818" s="239">
        <f t="shared" si="157"/>
        <v>-2.9298694946317722E-2</v>
      </c>
    </row>
    <row r="819" spans="1:25">
      <c r="A819" s="147">
        <v>36572</v>
      </c>
      <c r="B819" s="243">
        <v>-8.1853152949795671E-3</v>
      </c>
      <c r="C819" s="243">
        <v>1.0404376464582032E-2</v>
      </c>
      <c r="D819" s="243">
        <v>-6.0822190472310522E-3</v>
      </c>
      <c r="E819" s="243">
        <v>-2.0961824196281675E-3</v>
      </c>
      <c r="F819" s="243">
        <v>5.5676948418768024E-3</v>
      </c>
      <c r="H819" s="239">
        <f t="shared" si="150"/>
        <v>230.88099894092335</v>
      </c>
      <c r="I819" s="239"/>
      <c r="J819" s="239">
        <f t="shared" si="151"/>
        <v>208.37964283848896</v>
      </c>
      <c r="K819" s="239">
        <f t="shared" si="146"/>
        <v>230.88099894092335</v>
      </c>
      <c r="L819" s="239" t="b">
        <f t="shared" si="147"/>
        <v>0</v>
      </c>
      <c r="M819" s="239">
        <f t="shared" si="152"/>
        <v>1.0404376464582013E-2</v>
      </c>
      <c r="O819" s="239">
        <f t="shared" si="153"/>
        <v>177.76425446315582</v>
      </c>
      <c r="P819" s="239">
        <f t="shared" si="148"/>
        <v>230.88099894092335</v>
      </c>
      <c r="Q819" s="239">
        <f t="shared" si="149"/>
        <v>0</v>
      </c>
      <c r="R819" s="239">
        <f t="shared" si="154"/>
        <v>1.0404376464582013E-2</v>
      </c>
      <c r="T819" s="239">
        <f>MAX($H$4:H819)</f>
        <v>235.40048897657439</v>
      </c>
      <c r="U819" s="239">
        <f>MAX($K$4:K819)</f>
        <v>235.40048897657439</v>
      </c>
      <c r="V819" s="239">
        <f>MAX($K$4:L819)</f>
        <v>235.40048897657439</v>
      </c>
      <c r="W819" s="239">
        <f t="shared" si="155"/>
        <v>-1.9199153133878145E-2</v>
      </c>
      <c r="X819" s="239">
        <f t="shared" si="156"/>
        <v>-1.9199153133878145E-2</v>
      </c>
      <c r="Y819" s="239">
        <f t="shared" si="157"/>
        <v>-1.9199153133878145E-2</v>
      </c>
    </row>
    <row r="820" spans="1:25">
      <c r="A820" s="147">
        <v>36573</v>
      </c>
      <c r="B820" s="243">
        <v>5.3183859771754882E-4</v>
      </c>
      <c r="C820" s="243">
        <v>1.0963490334977788E-2</v>
      </c>
      <c r="D820" s="243">
        <v>8.6325746856548147E-3</v>
      </c>
      <c r="E820" s="243">
        <v>7.7807027612273316E-3</v>
      </c>
      <c r="F820" s="243">
        <v>1.1202560992489285E-2</v>
      </c>
      <c r="H820" s="239">
        <f t="shared" si="150"/>
        <v>233.41226054134219</v>
      </c>
      <c r="I820" s="239"/>
      <c r="J820" s="239">
        <f t="shared" si="151"/>
        <v>208.37964283848896</v>
      </c>
      <c r="K820" s="239">
        <f t="shared" si="146"/>
        <v>233.41226054134219</v>
      </c>
      <c r="L820" s="239" t="b">
        <f t="shared" si="147"/>
        <v>0</v>
      </c>
      <c r="M820" s="239">
        <f t="shared" si="152"/>
        <v>1.0963490334977849E-2</v>
      </c>
      <c r="O820" s="239">
        <f t="shared" si="153"/>
        <v>177.76425446315582</v>
      </c>
      <c r="P820" s="239">
        <f t="shared" si="148"/>
        <v>233.41226054134219</v>
      </c>
      <c r="Q820" s="239">
        <f t="shared" si="149"/>
        <v>0</v>
      </c>
      <c r="R820" s="239">
        <f t="shared" si="154"/>
        <v>1.0963490334977849E-2</v>
      </c>
      <c r="T820" s="239">
        <f>MAX($H$4:H820)</f>
        <v>235.40048897657439</v>
      </c>
      <c r="U820" s="239">
        <f>MAX($K$4:K820)</f>
        <v>235.40048897657439</v>
      </c>
      <c r="V820" s="239">
        <f>MAX($K$4:L820)</f>
        <v>235.40048897657439</v>
      </c>
      <c r="W820" s="239">
        <f t="shared" si="155"/>
        <v>-8.4461525287233274E-3</v>
      </c>
      <c r="X820" s="239">
        <f t="shared" si="156"/>
        <v>-8.4461525287233274E-3</v>
      </c>
      <c r="Y820" s="239">
        <f t="shared" si="157"/>
        <v>-8.4461525287233274E-3</v>
      </c>
    </row>
    <row r="821" spans="1:25">
      <c r="A821" s="147">
        <v>36574</v>
      </c>
      <c r="B821" s="243">
        <v>-2.7717864704892681E-2</v>
      </c>
      <c r="C821" s="243">
        <v>-3.0151847948792776E-3</v>
      </c>
      <c r="D821" s="243">
        <v>-2.9156964559031717E-3</v>
      </c>
      <c r="E821" s="243">
        <v>-6.0909913186717457E-3</v>
      </c>
      <c r="F821" s="243">
        <v>3.935915394413847E-3</v>
      </c>
      <c r="H821" s="239">
        <f t="shared" si="150"/>
        <v>232.70847944241953</v>
      </c>
      <c r="I821" s="239"/>
      <c r="J821" s="239">
        <f t="shared" si="151"/>
        <v>208.37964283848896</v>
      </c>
      <c r="K821" s="239">
        <f t="shared" si="146"/>
        <v>232.70847944241953</v>
      </c>
      <c r="L821" s="239" t="b">
        <f t="shared" si="147"/>
        <v>0</v>
      </c>
      <c r="M821" s="239">
        <f t="shared" si="152"/>
        <v>-3.0151847948793036E-3</v>
      </c>
      <c r="O821" s="239">
        <f t="shared" si="153"/>
        <v>177.76425446315582</v>
      </c>
      <c r="P821" s="239">
        <f t="shared" si="148"/>
        <v>232.70847944241953</v>
      </c>
      <c r="Q821" s="239">
        <f t="shared" si="149"/>
        <v>0</v>
      </c>
      <c r="R821" s="239">
        <f t="shared" si="154"/>
        <v>-3.0151847948793036E-3</v>
      </c>
      <c r="T821" s="239">
        <f>MAX($H$4:H821)</f>
        <v>235.40048897657439</v>
      </c>
      <c r="U821" s="239">
        <f>MAX($K$4:K821)</f>
        <v>235.40048897657439</v>
      </c>
      <c r="V821" s="239">
        <f>MAX($K$4:L821)</f>
        <v>235.40048897657439</v>
      </c>
      <c r="W821" s="239">
        <f t="shared" si="155"/>
        <v>-1.1435870612922793E-2</v>
      </c>
      <c r="X821" s="239">
        <f t="shared" si="156"/>
        <v>-1.1435870612922793E-2</v>
      </c>
      <c r="Y821" s="239">
        <f t="shared" si="157"/>
        <v>-1.1435870612922793E-2</v>
      </c>
    </row>
    <row r="822" spans="1:25">
      <c r="A822" s="147">
        <v>36577</v>
      </c>
      <c r="B822" s="243">
        <v>0</v>
      </c>
      <c r="C822" s="243">
        <v>-1.1355182237631101E-2</v>
      </c>
      <c r="D822" s="243">
        <v>-2.6627602660060146E-2</v>
      </c>
      <c r="E822" s="243">
        <v>-1.0586611809804691E-2</v>
      </c>
      <c r="F822" s="243">
        <v>-8.0780769154571441E-3</v>
      </c>
      <c r="H822" s="239">
        <f t="shared" si="150"/>
        <v>230.06603225010883</v>
      </c>
      <c r="I822" s="239"/>
      <c r="J822" s="239">
        <f t="shared" si="151"/>
        <v>208.37964283848896</v>
      </c>
      <c r="K822" s="239">
        <f t="shared" si="146"/>
        <v>230.06603225010883</v>
      </c>
      <c r="L822" s="239" t="b">
        <f t="shared" si="147"/>
        <v>0</v>
      </c>
      <c r="M822" s="239">
        <f t="shared" si="152"/>
        <v>-1.1355182237631073E-2</v>
      </c>
      <c r="O822" s="239">
        <f t="shared" si="153"/>
        <v>177.76425446315582</v>
      </c>
      <c r="P822" s="239">
        <f t="shared" si="148"/>
        <v>230.06603225010883</v>
      </c>
      <c r="Q822" s="239">
        <f t="shared" si="149"/>
        <v>0</v>
      </c>
      <c r="R822" s="239">
        <f t="shared" si="154"/>
        <v>-1.1355182237631073E-2</v>
      </c>
      <c r="T822" s="239">
        <f>MAX($H$4:H822)</f>
        <v>235.40048897657439</v>
      </c>
      <c r="U822" s="239">
        <f>MAX($K$4:K822)</f>
        <v>235.40048897657439</v>
      </c>
      <c r="V822" s="239">
        <f>MAX($K$4:L822)</f>
        <v>235.40048897657439</v>
      </c>
      <c r="W822" s="239">
        <f t="shared" si="155"/>
        <v>-2.2661196455698158E-2</v>
      </c>
      <c r="X822" s="239">
        <f t="shared" si="156"/>
        <v>-2.2661196455698158E-2</v>
      </c>
      <c r="Y822" s="239">
        <f t="shared" si="157"/>
        <v>-2.2661196455698158E-2</v>
      </c>
    </row>
    <row r="823" spans="1:25">
      <c r="A823" s="147">
        <v>36578</v>
      </c>
      <c r="B823" s="243">
        <v>3.8220633888845779E-3</v>
      </c>
      <c r="C823" s="243">
        <v>-3.9087976117367917E-3</v>
      </c>
      <c r="D823" s="243">
        <v>-3.2255419006677832E-2</v>
      </c>
      <c r="E823" s="243">
        <v>-3.5107419599252676E-2</v>
      </c>
      <c r="F823" s="243">
        <v>-9.4805184000229525E-3</v>
      </c>
      <c r="H823" s="239">
        <f t="shared" si="150"/>
        <v>229.16675069270784</v>
      </c>
      <c r="I823" s="239"/>
      <c r="J823" s="239">
        <f t="shared" si="151"/>
        <v>208.37964283848896</v>
      </c>
      <c r="K823" s="239">
        <f t="shared" si="146"/>
        <v>229.16675069270784</v>
      </c>
      <c r="L823" s="239" t="b">
        <f t="shared" si="147"/>
        <v>0</v>
      </c>
      <c r="M823" s="239">
        <f t="shared" si="152"/>
        <v>-3.9087976117368421E-3</v>
      </c>
      <c r="O823" s="239">
        <f t="shared" si="153"/>
        <v>177.76425446315582</v>
      </c>
      <c r="P823" s="239">
        <f t="shared" si="148"/>
        <v>229.16675069270784</v>
      </c>
      <c r="Q823" s="239">
        <f t="shared" si="149"/>
        <v>0</v>
      </c>
      <c r="R823" s="239">
        <f t="shared" si="154"/>
        <v>-3.9087976117368421E-3</v>
      </c>
      <c r="T823" s="239">
        <f>MAX($H$4:H823)</f>
        <v>235.40048897657439</v>
      </c>
      <c r="U823" s="239">
        <f>MAX($K$4:K823)</f>
        <v>235.40048897657439</v>
      </c>
      <c r="V823" s="239">
        <f>MAX($K$4:L823)</f>
        <v>235.40048897657439</v>
      </c>
      <c r="W823" s="239">
        <f t="shared" si="155"/>
        <v>-2.6481416036849868E-2</v>
      </c>
      <c r="X823" s="239">
        <f t="shared" si="156"/>
        <v>-2.6481416036849868E-2</v>
      </c>
      <c r="Y823" s="239">
        <f t="shared" si="157"/>
        <v>-2.6481416036849868E-2</v>
      </c>
    </row>
    <row r="824" spans="1:25">
      <c r="A824" s="147">
        <v>36579</v>
      </c>
      <c r="B824" s="243">
        <v>1.0848248381031489E-2</v>
      </c>
      <c r="C824" s="243">
        <v>1.6558108870655452E-2</v>
      </c>
      <c r="D824" s="243">
        <v>9.9802174352603412E-3</v>
      </c>
      <c r="E824" s="243">
        <v>1.0839748121974413E-2</v>
      </c>
      <c r="F824" s="243">
        <v>1.7387608423480527E-2</v>
      </c>
      <c r="H824" s="239">
        <f t="shared" si="150"/>
        <v>232.96131870021205</v>
      </c>
      <c r="I824" s="239"/>
      <c r="J824" s="239">
        <f t="shared" si="151"/>
        <v>208.37964283848896</v>
      </c>
      <c r="K824" s="239">
        <f t="shared" si="146"/>
        <v>232.96131870021205</v>
      </c>
      <c r="L824" s="239" t="b">
        <f t="shared" si="147"/>
        <v>0</v>
      </c>
      <c r="M824" s="239">
        <f t="shared" si="152"/>
        <v>1.6558108870655446E-2</v>
      </c>
      <c r="O824" s="239">
        <f t="shared" si="153"/>
        <v>177.76425446315582</v>
      </c>
      <c r="P824" s="239">
        <f t="shared" si="148"/>
        <v>232.96131870021205</v>
      </c>
      <c r="Q824" s="239">
        <f t="shared" si="149"/>
        <v>0</v>
      </c>
      <c r="R824" s="239">
        <f t="shared" si="154"/>
        <v>1.6558108870655446E-2</v>
      </c>
      <c r="T824" s="239">
        <f>MAX($H$4:H824)</f>
        <v>235.40048897657439</v>
      </c>
      <c r="U824" s="239">
        <f>MAX($K$4:K824)</f>
        <v>235.40048897657439</v>
      </c>
      <c r="V824" s="239">
        <f>MAX($K$4:L824)</f>
        <v>235.40048897657439</v>
      </c>
      <c r="W824" s="239">
        <f t="shared" si="155"/>
        <v>-1.0361789335981704E-2</v>
      </c>
      <c r="X824" s="239">
        <f t="shared" si="156"/>
        <v>-1.0361789335981704E-2</v>
      </c>
      <c r="Y824" s="239">
        <f t="shared" si="157"/>
        <v>-1.0361789335981704E-2</v>
      </c>
    </row>
    <row r="825" spans="1:25">
      <c r="A825" s="147">
        <v>36580</v>
      </c>
      <c r="B825" s="243">
        <v>-2.6600903609259596E-3</v>
      </c>
      <c r="C825" s="243">
        <v>1.2470811779643487E-3</v>
      </c>
      <c r="D825" s="243">
        <v>1.7591938406185337E-2</v>
      </c>
      <c r="E825" s="243">
        <v>8.7069464916718076E-3</v>
      </c>
      <c r="F825" s="243">
        <v>6.7891830383670637E-3</v>
      </c>
      <c r="H825" s="239">
        <f t="shared" si="150"/>
        <v>233.25184037595685</v>
      </c>
      <c r="I825" s="239"/>
      <c r="J825" s="239">
        <f t="shared" si="151"/>
        <v>208.37964283848896</v>
      </c>
      <c r="K825" s="239">
        <f t="shared" si="146"/>
        <v>233.25184037595685</v>
      </c>
      <c r="L825" s="239" t="b">
        <f t="shared" si="147"/>
        <v>0</v>
      </c>
      <c r="M825" s="239">
        <f t="shared" si="152"/>
        <v>1.2470811779643929E-3</v>
      </c>
      <c r="O825" s="239">
        <f t="shared" si="153"/>
        <v>177.76425446315582</v>
      </c>
      <c r="P825" s="239">
        <f t="shared" si="148"/>
        <v>233.25184037595685</v>
      </c>
      <c r="Q825" s="239">
        <f t="shared" si="149"/>
        <v>0</v>
      </c>
      <c r="R825" s="239">
        <f t="shared" si="154"/>
        <v>1.2470811779643929E-3</v>
      </c>
      <c r="T825" s="239">
        <f>MAX($H$4:H825)</f>
        <v>235.40048897657439</v>
      </c>
      <c r="U825" s="239">
        <f>MAX($K$4:K825)</f>
        <v>235.40048897657439</v>
      </c>
      <c r="V825" s="239">
        <f>MAX($K$4:L825)</f>
        <v>235.40048897657439</v>
      </c>
      <c r="W825" s="239">
        <f t="shared" si="155"/>
        <v>-9.1276301504682449E-3</v>
      </c>
      <c r="X825" s="239">
        <f t="shared" si="156"/>
        <v>-9.1276301504682449E-3</v>
      </c>
      <c r="Y825" s="239">
        <f t="shared" si="157"/>
        <v>-9.1276301504682449E-3</v>
      </c>
    </row>
    <row r="826" spans="1:25">
      <c r="A826" s="147">
        <v>36581</v>
      </c>
      <c r="B826" s="243">
        <v>-1.3629742628902708E-2</v>
      </c>
      <c r="C826" s="243">
        <v>2.228726032974282E-2</v>
      </c>
      <c r="D826" s="243">
        <v>3.5895693151792862E-2</v>
      </c>
      <c r="E826" s="243">
        <v>1.0631075458731765E-2</v>
      </c>
      <c r="F826" s="243">
        <v>1.3468506289954885E-2</v>
      </c>
      <c r="H826" s="239">
        <f t="shared" si="150"/>
        <v>238.4503848648074</v>
      </c>
      <c r="I826" s="239"/>
      <c r="J826" s="239">
        <f t="shared" si="151"/>
        <v>208.37964283848896</v>
      </c>
      <c r="K826" s="239">
        <f t="shared" si="146"/>
        <v>238.4503848648074</v>
      </c>
      <c r="L826" s="239" t="b">
        <f t="shared" si="147"/>
        <v>0</v>
      </c>
      <c r="M826" s="239">
        <f t="shared" si="152"/>
        <v>2.2287260329742781E-2</v>
      </c>
      <c r="O826" s="239">
        <f t="shared" si="153"/>
        <v>177.76425446315582</v>
      </c>
      <c r="P826" s="239">
        <f t="shared" si="148"/>
        <v>238.4503848648074</v>
      </c>
      <c r="Q826" s="239">
        <f t="shared" si="149"/>
        <v>0</v>
      </c>
      <c r="R826" s="239">
        <f t="shared" si="154"/>
        <v>2.2287260329742781E-2</v>
      </c>
      <c r="T826" s="239">
        <f>MAX($H$4:H826)</f>
        <v>238.4503848648074</v>
      </c>
      <c r="U826" s="239">
        <f>MAX($K$4:K826)</f>
        <v>238.4503848648074</v>
      </c>
      <c r="V826" s="239">
        <f>MAX($K$4:L826)</f>
        <v>238.4503848648074</v>
      </c>
      <c r="W826" s="239">
        <f t="shared" si="155"/>
        <v>0</v>
      </c>
      <c r="X826" s="239">
        <f t="shared" si="156"/>
        <v>0</v>
      </c>
      <c r="Y826" s="239">
        <f t="shared" si="157"/>
        <v>0</v>
      </c>
    </row>
    <row r="827" spans="1:25">
      <c r="A827" s="147">
        <v>36584</v>
      </c>
      <c r="B827" s="243">
        <v>9.0945165198395017E-3</v>
      </c>
      <c r="C827" s="243">
        <v>-1.7448946284205347E-2</v>
      </c>
      <c r="D827" s="243">
        <v>1.1826150161249993E-2</v>
      </c>
      <c r="E827" s="243">
        <v>-1.1328324308806925E-2</v>
      </c>
      <c r="F827" s="243">
        <v>-9.9180168767351029E-3</v>
      </c>
      <c r="H827" s="239">
        <f t="shared" si="150"/>
        <v>234.28967690785328</v>
      </c>
      <c r="I827" s="239"/>
      <c r="J827" s="239">
        <f t="shared" si="151"/>
        <v>208.37964283848896</v>
      </c>
      <c r="K827" s="239">
        <f t="shared" si="146"/>
        <v>234.28967690785328</v>
      </c>
      <c r="L827" s="239" t="b">
        <f t="shared" si="147"/>
        <v>0</v>
      </c>
      <c r="M827" s="239">
        <f t="shared" si="152"/>
        <v>-1.7448946284205392E-2</v>
      </c>
      <c r="O827" s="239">
        <f t="shared" si="153"/>
        <v>177.76425446315582</v>
      </c>
      <c r="P827" s="239">
        <f t="shared" si="148"/>
        <v>234.28967690785328</v>
      </c>
      <c r="Q827" s="239">
        <f t="shared" si="149"/>
        <v>0</v>
      </c>
      <c r="R827" s="239">
        <f t="shared" si="154"/>
        <v>-1.7448946284205392E-2</v>
      </c>
      <c r="T827" s="239">
        <f>MAX($H$4:H827)</f>
        <v>238.4503848648074</v>
      </c>
      <c r="U827" s="239">
        <f>MAX($K$4:K827)</f>
        <v>238.4503848648074</v>
      </c>
      <c r="V827" s="239">
        <f>MAX($K$4:L827)</f>
        <v>238.4503848648074</v>
      </c>
      <c r="W827" s="239">
        <f t="shared" si="155"/>
        <v>-1.7448946284205392E-2</v>
      </c>
      <c r="X827" s="239">
        <f t="shared" si="156"/>
        <v>-1.7448946284205392E-2</v>
      </c>
      <c r="Y827" s="239">
        <f t="shared" si="157"/>
        <v>-1.7448946284205392E-2</v>
      </c>
    </row>
    <row r="828" spans="1:25">
      <c r="A828" s="147">
        <v>36585</v>
      </c>
      <c r="B828" s="243">
        <v>1.6276902750252287E-2</v>
      </c>
      <c r="C828" s="243">
        <v>1.1666940598516806E-2</v>
      </c>
      <c r="D828" s="243">
        <v>-3.2189355227069116E-3</v>
      </c>
      <c r="E828" s="243">
        <v>4.2354253653364982E-3</v>
      </c>
      <c r="F828" s="243">
        <v>6.4418211561450001E-3</v>
      </c>
      <c r="H828" s="239">
        <f t="shared" si="150"/>
        <v>237.02312065118289</v>
      </c>
      <c r="I828" s="239"/>
      <c r="J828" s="239">
        <f t="shared" si="151"/>
        <v>208.37964283848896</v>
      </c>
      <c r="K828" s="239">
        <f t="shared" si="146"/>
        <v>237.02312065118289</v>
      </c>
      <c r="L828" s="239" t="b">
        <f t="shared" si="147"/>
        <v>0</v>
      </c>
      <c r="M828" s="239">
        <f t="shared" si="152"/>
        <v>1.1666940598516794E-2</v>
      </c>
      <c r="O828" s="239">
        <f t="shared" si="153"/>
        <v>177.76425446315582</v>
      </c>
      <c r="P828" s="239">
        <f t="shared" si="148"/>
        <v>237.02312065118289</v>
      </c>
      <c r="Q828" s="239">
        <f t="shared" si="149"/>
        <v>0</v>
      </c>
      <c r="R828" s="239">
        <f t="shared" si="154"/>
        <v>1.1666940598516794E-2</v>
      </c>
      <c r="T828" s="239">
        <f>MAX($H$4:H828)</f>
        <v>238.4503848648074</v>
      </c>
      <c r="U828" s="239">
        <f>MAX($K$4:K828)</f>
        <v>238.4503848648074</v>
      </c>
      <c r="V828" s="239">
        <f>MAX($K$4:L828)</f>
        <v>238.4503848648074</v>
      </c>
      <c r="W828" s="239">
        <f t="shared" si="155"/>
        <v>-5.9855815054931337E-3</v>
      </c>
      <c r="X828" s="239">
        <f t="shared" si="156"/>
        <v>-5.9855815054931337E-3</v>
      </c>
      <c r="Y828" s="239">
        <f t="shared" si="157"/>
        <v>-5.9855815054931337E-3</v>
      </c>
    </row>
    <row r="829" spans="1:25">
      <c r="A829" s="147">
        <v>36586</v>
      </c>
      <c r="B829" s="243">
        <v>9.9900304969628984E-3</v>
      </c>
      <c r="C829" s="243">
        <v>9.330361483975036E-3</v>
      </c>
      <c r="D829" s="243">
        <v>1.2183235732944553E-2</v>
      </c>
      <c r="E829" s="243">
        <v>1.5906572860721058E-2</v>
      </c>
      <c r="F829" s="243">
        <v>1.667208066061332E-2</v>
      </c>
      <c r="H829" s="239">
        <f t="shared" si="150"/>
        <v>239.23463204691825</v>
      </c>
      <c r="I829" s="239"/>
      <c r="J829" s="239">
        <f t="shared" si="151"/>
        <v>208.37964283848896</v>
      </c>
      <c r="K829" s="239">
        <f t="shared" si="146"/>
        <v>239.23463204691825</v>
      </c>
      <c r="L829" s="239" t="b">
        <f t="shared" si="147"/>
        <v>0</v>
      </c>
      <c r="M829" s="239">
        <f t="shared" si="152"/>
        <v>9.330361483975003E-3</v>
      </c>
      <c r="O829" s="239">
        <f t="shared" si="153"/>
        <v>177.76425446315582</v>
      </c>
      <c r="P829" s="239">
        <f t="shared" si="148"/>
        <v>239.23463204691825</v>
      </c>
      <c r="Q829" s="239">
        <f t="shared" si="149"/>
        <v>0</v>
      </c>
      <c r="R829" s="239">
        <f t="shared" si="154"/>
        <v>9.330361483975003E-3</v>
      </c>
      <c r="T829" s="239">
        <f>MAX($H$4:H829)</f>
        <v>239.23463204691825</v>
      </c>
      <c r="U829" s="239">
        <f>MAX($K$4:K829)</f>
        <v>239.23463204691825</v>
      </c>
      <c r="V829" s="239">
        <f>MAX($K$4:L829)</f>
        <v>239.23463204691825</v>
      </c>
      <c r="W829" s="239">
        <f t="shared" si="155"/>
        <v>0</v>
      </c>
      <c r="X829" s="239">
        <f t="shared" si="156"/>
        <v>0</v>
      </c>
      <c r="Y829" s="239">
        <f t="shared" si="157"/>
        <v>0</v>
      </c>
    </row>
    <row r="830" spans="1:25">
      <c r="A830" s="147">
        <v>36587</v>
      </c>
      <c r="B830" s="243">
        <v>3.8650268925932707E-4</v>
      </c>
      <c r="C830" s="243">
        <v>2.7708220361882585E-2</v>
      </c>
      <c r="D830" s="243">
        <v>4.0569811235016129E-3</v>
      </c>
      <c r="E830" s="243">
        <v>2.2993202313215555E-2</v>
      </c>
      <c r="F830" s="243">
        <v>1.5772073720075275E-2</v>
      </c>
      <c r="H830" s="239">
        <f t="shared" si="150"/>
        <v>245.86339794986816</v>
      </c>
      <c r="I830" s="239"/>
      <c r="J830" s="239">
        <f t="shared" si="151"/>
        <v>208.37964283848896</v>
      </c>
      <c r="K830" s="239">
        <f t="shared" si="146"/>
        <v>245.86339794986816</v>
      </c>
      <c r="L830" s="239" t="b">
        <f t="shared" si="147"/>
        <v>0</v>
      </c>
      <c r="M830" s="239">
        <f t="shared" si="152"/>
        <v>2.7708220361882585E-2</v>
      </c>
      <c r="O830" s="239">
        <f t="shared" si="153"/>
        <v>177.76425446315582</v>
      </c>
      <c r="P830" s="239">
        <f t="shared" si="148"/>
        <v>245.86339794986816</v>
      </c>
      <c r="Q830" s="239">
        <f t="shared" si="149"/>
        <v>0</v>
      </c>
      <c r="R830" s="239">
        <f t="shared" si="154"/>
        <v>2.7708220361882585E-2</v>
      </c>
      <c r="T830" s="239">
        <f>MAX($H$4:H830)</f>
        <v>245.86339794986816</v>
      </c>
      <c r="U830" s="239">
        <f>MAX($K$4:K830)</f>
        <v>245.86339794986816</v>
      </c>
      <c r="V830" s="239">
        <f>MAX($K$4:L830)</f>
        <v>245.86339794986816</v>
      </c>
      <c r="W830" s="239">
        <f t="shared" si="155"/>
        <v>0</v>
      </c>
      <c r="X830" s="239">
        <f t="shared" si="156"/>
        <v>0</v>
      </c>
      <c r="Y830" s="239">
        <f t="shared" si="157"/>
        <v>0</v>
      </c>
    </row>
    <row r="831" spans="1:25">
      <c r="A831" s="147">
        <v>36588</v>
      </c>
      <c r="B831" s="243">
        <v>2.2098667402577821E-2</v>
      </c>
      <c r="C831" s="243">
        <v>1.3968451494437595E-2</v>
      </c>
      <c r="D831" s="243">
        <v>-5.3789769270506937E-4</v>
      </c>
      <c r="E831" s="243">
        <v>6.6550861980092524E-3</v>
      </c>
      <c r="F831" s="243">
        <v>1.4552672040089476E-2</v>
      </c>
      <c r="H831" s="239">
        <f t="shared" si="150"/>
        <v>249.2977288983885</v>
      </c>
      <c r="I831" s="239"/>
      <c r="J831" s="239">
        <f t="shared" si="151"/>
        <v>208.37964283848896</v>
      </c>
      <c r="K831" s="239">
        <f t="shared" si="146"/>
        <v>249.2977288983885</v>
      </c>
      <c r="L831" s="239" t="b">
        <f t="shared" si="147"/>
        <v>0</v>
      </c>
      <c r="M831" s="239">
        <f t="shared" si="152"/>
        <v>1.3968451494437593E-2</v>
      </c>
      <c r="O831" s="239">
        <f t="shared" si="153"/>
        <v>177.76425446315582</v>
      </c>
      <c r="P831" s="239">
        <f t="shared" si="148"/>
        <v>249.2977288983885</v>
      </c>
      <c r="Q831" s="239">
        <f t="shared" si="149"/>
        <v>0</v>
      </c>
      <c r="R831" s="239">
        <f t="shared" si="154"/>
        <v>1.3968451494437593E-2</v>
      </c>
      <c r="T831" s="239">
        <f>MAX($H$4:H831)</f>
        <v>249.2977288983885</v>
      </c>
      <c r="U831" s="239">
        <f>MAX($K$4:K831)</f>
        <v>249.2977288983885</v>
      </c>
      <c r="V831" s="239">
        <f>MAX($K$4:L831)</f>
        <v>249.2977288983885</v>
      </c>
      <c r="W831" s="239">
        <f t="shared" si="155"/>
        <v>0</v>
      </c>
      <c r="X831" s="239">
        <f t="shared" si="156"/>
        <v>0</v>
      </c>
      <c r="Y831" s="239">
        <f t="shared" si="157"/>
        <v>0</v>
      </c>
    </row>
    <row r="832" spans="1:25">
      <c r="A832" s="147">
        <v>36591</v>
      </c>
      <c r="B832" s="243">
        <v>-1.0807290200025244E-2</v>
      </c>
      <c r="C832" s="243">
        <v>8.4362358109177915E-3</v>
      </c>
      <c r="D832" s="243">
        <v>-1.4362962771807819E-2</v>
      </c>
      <c r="E832" s="243">
        <v>1.658015260568968E-3</v>
      </c>
      <c r="F832" s="243">
        <v>6.0616506866613129E-3</v>
      </c>
      <c r="H832" s="239">
        <f t="shared" si="150"/>
        <v>251.40086332650156</v>
      </c>
      <c r="I832" s="239"/>
      <c r="J832" s="239">
        <f t="shared" si="151"/>
        <v>208.37964283848896</v>
      </c>
      <c r="K832" s="239">
        <f t="shared" si="146"/>
        <v>251.40086332650156</v>
      </c>
      <c r="L832" s="239" t="b">
        <f t="shared" si="147"/>
        <v>0</v>
      </c>
      <c r="M832" s="239">
        <f t="shared" si="152"/>
        <v>8.4362358109178141E-3</v>
      </c>
      <c r="O832" s="239">
        <f t="shared" si="153"/>
        <v>177.76425446315582</v>
      </c>
      <c r="P832" s="239">
        <f t="shared" si="148"/>
        <v>251.40086332650156</v>
      </c>
      <c r="Q832" s="239">
        <f t="shared" si="149"/>
        <v>0</v>
      </c>
      <c r="R832" s="239">
        <f t="shared" si="154"/>
        <v>8.4362358109178141E-3</v>
      </c>
      <c r="T832" s="239">
        <f>MAX($H$4:H832)</f>
        <v>251.40086332650156</v>
      </c>
      <c r="U832" s="239">
        <f>MAX($K$4:K832)</f>
        <v>251.40086332650156</v>
      </c>
      <c r="V832" s="239">
        <f>MAX($K$4:L832)</f>
        <v>251.40086332650156</v>
      </c>
      <c r="W832" s="239">
        <f t="shared" si="155"/>
        <v>0</v>
      </c>
      <c r="X832" s="239">
        <f t="shared" si="156"/>
        <v>0</v>
      </c>
      <c r="Y832" s="239">
        <f t="shared" si="157"/>
        <v>0</v>
      </c>
    </row>
    <row r="833" spans="1:25">
      <c r="A833" s="147">
        <v>36592</v>
      </c>
      <c r="B833" s="243">
        <v>-2.5246358212074438E-2</v>
      </c>
      <c r="C833" s="243">
        <v>-7.4385993464977096E-3</v>
      </c>
      <c r="D833" s="243">
        <v>2.4440506414104446E-2</v>
      </c>
      <c r="E833" s="243">
        <v>3.7641521614948381E-3</v>
      </c>
      <c r="F833" s="243">
        <v>-5.0079597863639247E-3</v>
      </c>
      <c r="H833" s="239">
        <f t="shared" si="150"/>
        <v>249.53079302885209</v>
      </c>
      <c r="I833" s="239"/>
      <c r="J833" s="239">
        <f t="shared" si="151"/>
        <v>208.37964283848896</v>
      </c>
      <c r="K833" s="239">
        <f t="shared" si="146"/>
        <v>249.53079302885209</v>
      </c>
      <c r="L833" s="239" t="b">
        <f t="shared" si="147"/>
        <v>0</v>
      </c>
      <c r="M833" s="239">
        <f t="shared" si="152"/>
        <v>-7.4385993464977183E-3</v>
      </c>
      <c r="O833" s="239">
        <f t="shared" si="153"/>
        <v>177.76425446315582</v>
      </c>
      <c r="P833" s="239">
        <f t="shared" si="148"/>
        <v>249.53079302885209</v>
      </c>
      <c r="Q833" s="239">
        <f t="shared" si="149"/>
        <v>0</v>
      </c>
      <c r="R833" s="239">
        <f t="shared" si="154"/>
        <v>-7.4385993464977183E-3</v>
      </c>
      <c r="T833" s="239">
        <f>MAX($H$4:H833)</f>
        <v>251.40086332650156</v>
      </c>
      <c r="U833" s="239">
        <f>MAX($K$4:K833)</f>
        <v>251.40086332650156</v>
      </c>
      <c r="V833" s="239">
        <f>MAX($K$4:L833)</f>
        <v>251.40086332650156</v>
      </c>
      <c r="W833" s="239">
        <f t="shared" si="155"/>
        <v>-7.4385993464977183E-3</v>
      </c>
      <c r="X833" s="239">
        <f t="shared" si="156"/>
        <v>-7.4385993464977183E-3</v>
      </c>
      <c r="Y833" s="239">
        <f t="shared" si="157"/>
        <v>-7.4385993464977183E-3</v>
      </c>
    </row>
    <row r="834" spans="1:25">
      <c r="A834" s="147">
        <v>36593</v>
      </c>
      <c r="B834" s="243">
        <v>7.0052942556861897E-3</v>
      </c>
      <c r="C834" s="243">
        <v>-1.7582221411053367E-2</v>
      </c>
      <c r="D834" s="243">
        <v>-1.0791370788700849E-2</v>
      </c>
      <c r="E834" s="243">
        <v>-1.0281330572338154E-3</v>
      </c>
      <c r="F834" s="243">
        <v>-2.0238598539476071E-2</v>
      </c>
      <c r="H834" s="239">
        <f t="shared" si="150"/>
        <v>245.14348737694309</v>
      </c>
      <c r="I834" s="239"/>
      <c r="J834" s="239">
        <f t="shared" si="151"/>
        <v>208.37964283848896</v>
      </c>
      <c r="K834" s="239">
        <f t="shared" si="146"/>
        <v>245.14348737694309</v>
      </c>
      <c r="L834" s="239" t="b">
        <f t="shared" si="147"/>
        <v>0</v>
      </c>
      <c r="M834" s="239">
        <f t="shared" si="152"/>
        <v>-1.7582221411053339E-2</v>
      </c>
      <c r="O834" s="239">
        <f t="shared" si="153"/>
        <v>177.76425446315582</v>
      </c>
      <c r="P834" s="239">
        <f t="shared" si="148"/>
        <v>245.14348737694309</v>
      </c>
      <c r="Q834" s="239">
        <f t="shared" si="149"/>
        <v>0</v>
      </c>
      <c r="R834" s="239">
        <f t="shared" si="154"/>
        <v>-1.7582221411053339E-2</v>
      </c>
      <c r="T834" s="239">
        <f>MAX($H$4:H834)</f>
        <v>251.40086332650156</v>
      </c>
      <c r="U834" s="239">
        <f>MAX($K$4:K834)</f>
        <v>251.40086332650156</v>
      </c>
      <c r="V834" s="239">
        <f>MAX($K$4:L834)</f>
        <v>251.40086332650156</v>
      </c>
      <c r="W834" s="239">
        <f t="shared" si="155"/>
        <v>-2.4890033656852818E-2</v>
      </c>
      <c r="X834" s="239">
        <f t="shared" si="156"/>
        <v>-2.4890033656852818E-2</v>
      </c>
      <c r="Y834" s="239">
        <f t="shared" si="157"/>
        <v>-2.4890033656852818E-2</v>
      </c>
    </row>
    <row r="835" spans="1:25">
      <c r="A835" s="147">
        <v>36594</v>
      </c>
      <c r="B835" s="243">
        <v>2.4746989152145016E-2</v>
      </c>
      <c r="C835" s="243">
        <v>6.6022760978883266E-3</v>
      </c>
      <c r="D835" s="243">
        <v>-1.2566903672368568E-2</v>
      </c>
      <c r="E835" s="243">
        <v>-5.7745254073158225E-3</v>
      </c>
      <c r="F835" s="243">
        <v>6.7111644570541085E-3</v>
      </c>
      <c r="H835" s="239">
        <f t="shared" si="150"/>
        <v>246.76199236420487</v>
      </c>
      <c r="I835" s="239"/>
      <c r="J835" s="239">
        <f t="shared" si="151"/>
        <v>208.37964283848896</v>
      </c>
      <c r="K835" s="239">
        <f t="shared" si="146"/>
        <v>246.76199236420487</v>
      </c>
      <c r="L835" s="239" t="b">
        <f t="shared" si="147"/>
        <v>0</v>
      </c>
      <c r="M835" s="239">
        <f t="shared" si="152"/>
        <v>6.6022760978883535E-3</v>
      </c>
      <c r="O835" s="239">
        <f t="shared" si="153"/>
        <v>177.76425446315582</v>
      </c>
      <c r="P835" s="239">
        <f t="shared" si="148"/>
        <v>246.76199236420487</v>
      </c>
      <c r="Q835" s="239">
        <f t="shared" si="149"/>
        <v>0</v>
      </c>
      <c r="R835" s="239">
        <f t="shared" si="154"/>
        <v>6.6022760978883535E-3</v>
      </c>
      <c r="T835" s="239">
        <f>MAX($H$4:H835)</f>
        <v>251.40086332650156</v>
      </c>
      <c r="U835" s="239">
        <f>MAX($K$4:K835)</f>
        <v>251.40086332650156</v>
      </c>
      <c r="V835" s="239">
        <f>MAX($K$4:L835)</f>
        <v>251.40086332650156</v>
      </c>
      <c r="W835" s="239">
        <f t="shared" si="155"/>
        <v>-1.8452088433252741E-2</v>
      </c>
      <c r="X835" s="239">
        <f t="shared" si="156"/>
        <v>-1.8452088433252741E-2</v>
      </c>
      <c r="Y835" s="239">
        <f t="shared" si="157"/>
        <v>-1.8452088433252741E-2</v>
      </c>
    </row>
    <row r="836" spans="1:25">
      <c r="A836" s="147">
        <v>36595</v>
      </c>
      <c r="B836" s="243">
        <v>-3.6598119551860542E-3</v>
      </c>
      <c r="C836" s="243">
        <v>7.3565959778274514E-3</v>
      </c>
      <c r="D836" s="243">
        <v>4.0717921482471553E-3</v>
      </c>
      <c r="E836" s="243">
        <v>5.8356993252695055E-4</v>
      </c>
      <c r="F836" s="243">
        <v>7.7767919875804115E-3</v>
      </c>
      <c r="H836" s="239">
        <f t="shared" si="150"/>
        <v>248.57732064471207</v>
      </c>
      <c r="I836" s="239"/>
      <c r="J836" s="239">
        <f t="shared" si="151"/>
        <v>208.37964283848896</v>
      </c>
      <c r="K836" s="239">
        <f t="shared" si="146"/>
        <v>248.57732064471207</v>
      </c>
      <c r="L836" s="239" t="b">
        <f t="shared" si="147"/>
        <v>0</v>
      </c>
      <c r="M836" s="239">
        <f t="shared" si="152"/>
        <v>7.3565959778274697E-3</v>
      </c>
      <c r="O836" s="239">
        <f t="shared" si="153"/>
        <v>177.76425446315582</v>
      </c>
      <c r="P836" s="239">
        <f t="shared" si="148"/>
        <v>248.57732064471207</v>
      </c>
      <c r="Q836" s="239">
        <f t="shared" si="149"/>
        <v>0</v>
      </c>
      <c r="R836" s="239">
        <f t="shared" si="154"/>
        <v>7.3565959778274697E-3</v>
      </c>
      <c r="T836" s="239">
        <f>MAX($H$4:H836)</f>
        <v>251.40086332650156</v>
      </c>
      <c r="U836" s="239">
        <f>MAX($K$4:K836)</f>
        <v>251.40086332650156</v>
      </c>
      <c r="V836" s="239">
        <f>MAX($K$4:L836)</f>
        <v>251.40086332650156</v>
      </c>
      <c r="W836" s="239">
        <f t="shared" si="155"/>
        <v>-1.1231237014975855E-2</v>
      </c>
      <c r="X836" s="239">
        <f t="shared" si="156"/>
        <v>-1.1231237014975855E-2</v>
      </c>
      <c r="Y836" s="239">
        <f t="shared" si="157"/>
        <v>-1.1231237014975855E-2</v>
      </c>
    </row>
    <row r="837" spans="1:25">
      <c r="A837" s="147">
        <v>36598</v>
      </c>
      <c r="B837" s="243">
        <v>-1.10862670308286E-2</v>
      </c>
      <c r="C837" s="243">
        <v>-2.0275425655970514E-2</v>
      </c>
      <c r="D837" s="243">
        <v>-2.4552831802499231E-2</v>
      </c>
      <c r="E837" s="243">
        <v>-3.4012821394444281E-2</v>
      </c>
      <c r="F837" s="243">
        <v>-1.6395174015176761E-2</v>
      </c>
      <c r="H837" s="239">
        <f t="shared" si="150"/>
        <v>243.53730966021988</v>
      </c>
      <c r="I837" s="239"/>
      <c r="J837" s="239">
        <f t="shared" si="151"/>
        <v>208.37964283848896</v>
      </c>
      <c r="K837" s="239">
        <f t="shared" ref="K837:K900" si="158">MAX(H837:J837)</f>
        <v>243.53730966021988</v>
      </c>
      <c r="L837" s="239" t="b">
        <f t="shared" ref="L837:L900" si="159">J837=K837</f>
        <v>0</v>
      </c>
      <c r="M837" s="239">
        <f t="shared" si="152"/>
        <v>-2.0275425655970493E-2</v>
      </c>
      <c r="O837" s="239">
        <f t="shared" si="153"/>
        <v>177.76425446315582</v>
      </c>
      <c r="P837" s="239">
        <f t="shared" ref="P837:P900" si="160">MAX(H837,O837)</f>
        <v>243.53730966021988</v>
      </c>
      <c r="Q837" s="239">
        <f t="shared" ref="Q837:Q900" si="161">P837-H837</f>
        <v>0</v>
      </c>
      <c r="R837" s="239">
        <f t="shared" si="154"/>
        <v>-2.0275425655970493E-2</v>
      </c>
      <c r="T837" s="239">
        <f>MAX($H$4:H837)</f>
        <v>251.40086332650156</v>
      </c>
      <c r="U837" s="239">
        <f>MAX($K$4:K837)</f>
        <v>251.40086332650156</v>
      </c>
      <c r="V837" s="239">
        <f>MAX($K$4:L837)</f>
        <v>251.40086332650156</v>
      </c>
      <c r="W837" s="239">
        <f t="shared" si="155"/>
        <v>-3.127894455982462E-2</v>
      </c>
      <c r="X837" s="239">
        <f t="shared" si="156"/>
        <v>-3.127894455982462E-2</v>
      </c>
      <c r="Y837" s="239">
        <f t="shared" si="157"/>
        <v>-3.127894455982462E-2</v>
      </c>
    </row>
    <row r="838" spans="1:25">
      <c r="A838" s="147">
        <v>36599</v>
      </c>
      <c r="B838" s="243">
        <v>-1.9214224067724994E-2</v>
      </c>
      <c r="C838" s="243">
        <v>-3.6952344586683727E-3</v>
      </c>
      <c r="D838" s="243">
        <v>-3.0732837807301294E-5</v>
      </c>
      <c r="E838" s="243">
        <v>-6.6594738096807937E-3</v>
      </c>
      <c r="F838" s="243">
        <v>-2.336179145541184E-4</v>
      </c>
      <c r="H838" s="239">
        <f t="shared" ref="H838:H901" si="162">(1+C838)*H837</f>
        <v>242.63738220159203</v>
      </c>
      <c r="I838" s="239"/>
      <c r="J838" s="239">
        <f t="shared" ref="J838:J901" si="163">IF(NOT(YEAR(A838)=YEAR(A837)),$J$1*H838,J837)</f>
        <v>208.37964283848896</v>
      </c>
      <c r="K838" s="239">
        <f t="shared" si="158"/>
        <v>242.63738220159203</v>
      </c>
      <c r="L838" s="239" t="b">
        <f t="shared" si="159"/>
        <v>0</v>
      </c>
      <c r="M838" s="239">
        <f t="shared" ref="M838:M901" si="164">(K838-K837)/K837</f>
        <v>-3.6952344586684087E-3</v>
      </c>
      <c r="O838" s="239">
        <f t="shared" ref="O838:O901" si="165">IF(AND(MONTH(A838)=$O$2,MONTH(A837)=$O$2-1),$O$1*H838,O837)</f>
        <v>177.76425446315582</v>
      </c>
      <c r="P838" s="239">
        <f t="shared" si="160"/>
        <v>242.63738220159203</v>
      </c>
      <c r="Q838" s="239">
        <f t="shared" si="161"/>
        <v>0</v>
      </c>
      <c r="R838" s="239">
        <f t="shared" ref="R838:R901" si="166">(P838-P837)/P837</f>
        <v>-3.6952344586684087E-3</v>
      </c>
      <c r="T838" s="239">
        <f>MAX($H$4:H838)</f>
        <v>251.40086332650156</v>
      </c>
      <c r="U838" s="239">
        <f>MAX($K$4:K838)</f>
        <v>251.40086332650156</v>
      </c>
      <c r="V838" s="239">
        <f>MAX($K$4:L838)</f>
        <v>251.40086332650156</v>
      </c>
      <c r="W838" s="239">
        <f t="shared" ref="W838:W901" si="167">(H838-T838)/T838</f>
        <v>-3.4858595984724787E-2</v>
      </c>
      <c r="X838" s="239">
        <f t="shared" ref="X838:X901" si="168">(K838-U838)/U838</f>
        <v>-3.4858595984724787E-2</v>
      </c>
      <c r="Y838" s="239">
        <f t="shared" ref="Y838:Y901" si="169">(P838-V838)/V838</f>
        <v>-3.4858595984724787E-2</v>
      </c>
    </row>
    <row r="839" spans="1:25">
      <c r="A839" s="147">
        <v>36600</v>
      </c>
      <c r="B839" s="243">
        <v>1.8683464684127626E-2</v>
      </c>
      <c r="C839" s="243">
        <v>-2.3208039222469834E-2</v>
      </c>
      <c r="D839" s="243">
        <v>-1.033500439449897E-2</v>
      </c>
      <c r="E839" s="243">
        <v>-1.3437023694686356E-2</v>
      </c>
      <c r="F839" s="243">
        <v>-2.656327008406012E-2</v>
      </c>
      <c r="H839" s="239">
        <f t="shared" si="162"/>
        <v>237.00624431862008</v>
      </c>
      <c r="I839" s="239"/>
      <c r="J839" s="239">
        <f t="shared" si="163"/>
        <v>208.37964283848896</v>
      </c>
      <c r="K839" s="239">
        <f t="shared" si="158"/>
        <v>237.00624431862008</v>
      </c>
      <c r="L839" s="239" t="b">
        <f t="shared" si="159"/>
        <v>0</v>
      </c>
      <c r="M839" s="239">
        <f t="shared" si="164"/>
        <v>-2.3208039222469851E-2</v>
      </c>
      <c r="O839" s="239">
        <f t="shared" si="165"/>
        <v>177.76425446315582</v>
      </c>
      <c r="P839" s="239">
        <f t="shared" si="160"/>
        <v>237.00624431862008</v>
      </c>
      <c r="Q839" s="239">
        <f t="shared" si="161"/>
        <v>0</v>
      </c>
      <c r="R839" s="239">
        <f t="shared" si="166"/>
        <v>-2.3208039222469851E-2</v>
      </c>
      <c r="T839" s="239">
        <f>MAX($H$4:H839)</f>
        <v>251.40086332650156</v>
      </c>
      <c r="U839" s="239">
        <f>MAX($K$4:K839)</f>
        <v>251.40086332650156</v>
      </c>
      <c r="V839" s="239">
        <f>MAX($K$4:L839)</f>
        <v>251.40086332650156</v>
      </c>
      <c r="W839" s="239">
        <f t="shared" si="167"/>
        <v>-5.7257635544340914E-2</v>
      </c>
      <c r="X839" s="239">
        <f t="shared" si="168"/>
        <v>-5.7257635544340914E-2</v>
      </c>
      <c r="Y839" s="239">
        <f t="shared" si="169"/>
        <v>-5.7257635544340914E-2</v>
      </c>
    </row>
    <row r="840" spans="1:25">
      <c r="A840" s="147">
        <v>36601</v>
      </c>
      <c r="B840" s="243">
        <v>4.9487711190397965E-2</v>
      </c>
      <c r="C840" s="243">
        <v>2.1831307252355492E-2</v>
      </c>
      <c r="D840" s="243">
        <v>2.187089149570709E-2</v>
      </c>
      <c r="E840" s="243">
        <v>6.1647347083930715E-3</v>
      </c>
      <c r="F840" s="243">
        <v>6.2616022968933205E-3</v>
      </c>
      <c r="H840" s="239">
        <f t="shared" si="162"/>
        <v>242.1804004590667</v>
      </c>
      <c r="I840" s="239"/>
      <c r="J840" s="239">
        <f t="shared" si="163"/>
        <v>208.37964283848896</v>
      </c>
      <c r="K840" s="239">
        <f t="shared" si="158"/>
        <v>242.1804004590667</v>
      </c>
      <c r="L840" s="239" t="b">
        <f t="shared" si="159"/>
        <v>0</v>
      </c>
      <c r="M840" s="239">
        <f t="shared" si="164"/>
        <v>2.1831307252355485E-2</v>
      </c>
      <c r="O840" s="239">
        <f t="shared" si="165"/>
        <v>177.76425446315582</v>
      </c>
      <c r="P840" s="239">
        <f t="shared" si="160"/>
        <v>242.1804004590667</v>
      </c>
      <c r="Q840" s="239">
        <f t="shared" si="161"/>
        <v>0</v>
      </c>
      <c r="R840" s="239">
        <f t="shared" si="166"/>
        <v>2.1831307252355485E-2</v>
      </c>
      <c r="T840" s="239">
        <f>MAX($H$4:H840)</f>
        <v>251.40086332650156</v>
      </c>
      <c r="U840" s="239">
        <f>MAX($K$4:K840)</f>
        <v>251.40086332650156</v>
      </c>
      <c r="V840" s="239">
        <f>MAX($K$4:L840)</f>
        <v>251.40086332650156</v>
      </c>
      <c r="W840" s="239">
        <f t="shared" si="167"/>
        <v>-3.6676337326097326E-2</v>
      </c>
      <c r="X840" s="239">
        <f t="shared" si="168"/>
        <v>-3.6676337326097326E-2</v>
      </c>
      <c r="Y840" s="239">
        <f t="shared" si="169"/>
        <v>-3.6676337326097326E-2</v>
      </c>
    </row>
    <row r="841" spans="1:25">
      <c r="A841" s="147">
        <v>36602</v>
      </c>
      <c r="B841" s="243">
        <v>5.2240609742342237E-3</v>
      </c>
      <c r="C841" s="243">
        <v>-9.0646105722991255E-4</v>
      </c>
      <c r="D841" s="243">
        <v>8.1281521368989917E-3</v>
      </c>
      <c r="E841" s="243">
        <v>3.2327112827081894E-3</v>
      </c>
      <c r="F841" s="243">
        <v>4.3125006124717924E-3</v>
      </c>
      <c r="H841" s="239">
        <f t="shared" si="162"/>
        <v>241.96087335722621</v>
      </c>
      <c r="I841" s="239"/>
      <c r="J841" s="239">
        <f t="shared" si="163"/>
        <v>208.37964283848896</v>
      </c>
      <c r="K841" s="239">
        <f t="shared" si="158"/>
        <v>241.96087335722621</v>
      </c>
      <c r="L841" s="239" t="b">
        <f t="shared" si="159"/>
        <v>0</v>
      </c>
      <c r="M841" s="239">
        <f t="shared" si="164"/>
        <v>-9.0646105722994909E-4</v>
      </c>
      <c r="O841" s="239">
        <f t="shared" si="165"/>
        <v>177.76425446315582</v>
      </c>
      <c r="P841" s="239">
        <f t="shared" si="160"/>
        <v>241.96087335722621</v>
      </c>
      <c r="Q841" s="239">
        <f t="shared" si="161"/>
        <v>0</v>
      </c>
      <c r="R841" s="239">
        <f t="shared" si="166"/>
        <v>-9.0646105722994909E-4</v>
      </c>
      <c r="T841" s="239">
        <f>MAX($H$4:H841)</f>
        <v>251.40086332650156</v>
      </c>
      <c r="U841" s="239">
        <f>MAX($K$4:K841)</f>
        <v>251.40086332650156</v>
      </c>
      <c r="V841" s="239">
        <f>MAX($K$4:L841)</f>
        <v>251.40086332650156</v>
      </c>
      <c r="W841" s="239">
        <f t="shared" si="167"/>
        <v>-3.754955271181934E-2</v>
      </c>
      <c r="X841" s="239">
        <f t="shared" si="168"/>
        <v>-3.754955271181934E-2</v>
      </c>
      <c r="Y841" s="239">
        <f t="shared" si="169"/>
        <v>-3.754955271181934E-2</v>
      </c>
    </row>
    <row r="842" spans="1:25">
      <c r="A842" s="147">
        <v>36605</v>
      </c>
      <c r="B842" s="243">
        <v>-9.2377434950434711E-3</v>
      </c>
      <c r="C842" s="243">
        <v>1.2581472177271458E-2</v>
      </c>
      <c r="D842" s="243">
        <v>-3.3085166849123882E-3</v>
      </c>
      <c r="E842" s="243">
        <v>-8.0493068268502332E-3</v>
      </c>
      <c r="F842" s="243">
        <v>3.8118488138489948E-3</v>
      </c>
      <c r="H842" s="239">
        <f t="shared" si="162"/>
        <v>245.00509735335845</v>
      </c>
      <c r="I842" s="239"/>
      <c r="J842" s="239">
        <f t="shared" si="163"/>
        <v>208.37964283848896</v>
      </c>
      <c r="K842" s="239">
        <f t="shared" si="158"/>
        <v>245.00509735335845</v>
      </c>
      <c r="L842" s="239" t="b">
        <f t="shared" si="159"/>
        <v>0</v>
      </c>
      <c r="M842" s="239">
        <f t="shared" si="164"/>
        <v>1.2581472177271465E-2</v>
      </c>
      <c r="O842" s="239">
        <f t="shared" si="165"/>
        <v>177.76425446315582</v>
      </c>
      <c r="P842" s="239">
        <f t="shared" si="160"/>
        <v>245.00509735335845</v>
      </c>
      <c r="Q842" s="239">
        <f t="shared" si="161"/>
        <v>0</v>
      </c>
      <c r="R842" s="239">
        <f t="shared" si="166"/>
        <v>1.2581472177271465E-2</v>
      </c>
      <c r="T842" s="239">
        <f>MAX($H$4:H842)</f>
        <v>251.40086332650156</v>
      </c>
      <c r="U842" s="239">
        <f>MAX($K$4:K842)</f>
        <v>251.40086332650156</v>
      </c>
      <c r="V842" s="239">
        <f>MAX($K$4:L842)</f>
        <v>251.40086332650156</v>
      </c>
      <c r="W842" s="239">
        <f t="shared" si="167"/>
        <v>-2.5440509187260617E-2</v>
      </c>
      <c r="X842" s="239">
        <f t="shared" si="168"/>
        <v>-2.5440509187260617E-2</v>
      </c>
      <c r="Y842" s="239">
        <f t="shared" si="169"/>
        <v>-2.5440509187260617E-2</v>
      </c>
    </row>
    <row r="843" spans="1:25">
      <c r="A843" s="147">
        <v>36606</v>
      </c>
      <c r="B843" s="243">
        <v>2.4529615777650671E-2</v>
      </c>
      <c r="C843" s="243">
        <v>7.9021986588945214E-3</v>
      </c>
      <c r="D843" s="243">
        <v>8.0990190612899582E-3</v>
      </c>
      <c r="E843" s="243">
        <v>1.7263491803277464E-2</v>
      </c>
      <c r="F843" s="243">
        <v>-5.5001164123903434E-3</v>
      </c>
      <c r="H843" s="239">
        <f t="shared" si="162"/>
        <v>246.94117630508649</v>
      </c>
      <c r="I843" s="239"/>
      <c r="J843" s="239">
        <f t="shared" si="163"/>
        <v>208.37964283848896</v>
      </c>
      <c r="K843" s="239">
        <f t="shared" si="158"/>
        <v>246.94117630508649</v>
      </c>
      <c r="L843" s="239" t="b">
        <f t="shared" si="159"/>
        <v>0</v>
      </c>
      <c r="M843" s="239">
        <f t="shared" si="164"/>
        <v>7.9021986588945388E-3</v>
      </c>
      <c r="O843" s="239">
        <f t="shared" si="165"/>
        <v>177.76425446315582</v>
      </c>
      <c r="P843" s="239">
        <f t="shared" si="160"/>
        <v>246.94117630508649</v>
      </c>
      <c r="Q843" s="239">
        <f t="shared" si="161"/>
        <v>0</v>
      </c>
      <c r="R843" s="239">
        <f t="shared" si="166"/>
        <v>7.9021986588945388E-3</v>
      </c>
      <c r="T843" s="239">
        <f>MAX($H$4:H843)</f>
        <v>251.40086332650156</v>
      </c>
      <c r="U843" s="239">
        <f>MAX($K$4:K843)</f>
        <v>251.40086332650156</v>
      </c>
      <c r="V843" s="239">
        <f>MAX($K$4:L843)</f>
        <v>251.40086332650156</v>
      </c>
      <c r="W843" s="239">
        <f t="shared" si="167"/>
        <v>-1.773934648594724E-2</v>
      </c>
      <c r="X843" s="239">
        <f t="shared" si="168"/>
        <v>-1.773934648594724E-2</v>
      </c>
      <c r="Y843" s="239">
        <f t="shared" si="169"/>
        <v>-1.773934648594724E-2</v>
      </c>
    </row>
    <row r="844" spans="1:25">
      <c r="A844" s="147">
        <v>36607</v>
      </c>
      <c r="B844" s="243">
        <v>7.714098285268145E-3</v>
      </c>
      <c r="C844" s="243">
        <v>-3.47376535140409E-3</v>
      </c>
      <c r="D844" s="243">
        <v>-4.1432883258969433E-3</v>
      </c>
      <c r="E844" s="243">
        <v>5.4129413633527967E-3</v>
      </c>
      <c r="F844" s="243">
        <v>-7.0971420267548213E-3</v>
      </c>
      <c r="H844" s="239">
        <f t="shared" si="162"/>
        <v>246.08336060300292</v>
      </c>
      <c r="I844" s="239"/>
      <c r="J844" s="239">
        <f t="shared" si="163"/>
        <v>208.37964283848896</v>
      </c>
      <c r="K844" s="239">
        <f t="shared" si="158"/>
        <v>246.08336060300292</v>
      </c>
      <c r="L844" s="239" t="b">
        <f t="shared" si="159"/>
        <v>0</v>
      </c>
      <c r="M844" s="239">
        <f t="shared" si="164"/>
        <v>-3.4737653514040588E-3</v>
      </c>
      <c r="O844" s="239">
        <f t="shared" si="165"/>
        <v>177.76425446315582</v>
      </c>
      <c r="P844" s="239">
        <f t="shared" si="160"/>
        <v>246.08336060300292</v>
      </c>
      <c r="Q844" s="239">
        <f t="shared" si="161"/>
        <v>0</v>
      </c>
      <c r="R844" s="239">
        <f t="shared" si="166"/>
        <v>-3.4737653514040588E-3</v>
      </c>
      <c r="T844" s="239">
        <f>MAX($H$4:H844)</f>
        <v>251.40086332650156</v>
      </c>
      <c r="U844" s="239">
        <f>MAX($K$4:K844)</f>
        <v>251.40086332650156</v>
      </c>
      <c r="V844" s="239">
        <f>MAX($K$4:L844)</f>
        <v>251.40086332650156</v>
      </c>
      <c r="W844" s="239">
        <f t="shared" si="167"/>
        <v>-2.1151489510171866E-2</v>
      </c>
      <c r="X844" s="239">
        <f t="shared" si="168"/>
        <v>-2.1151489510171866E-2</v>
      </c>
      <c r="Y844" s="239">
        <f t="shared" si="169"/>
        <v>-2.1151489510171866E-2</v>
      </c>
    </row>
    <row r="845" spans="1:25">
      <c r="A845" s="147">
        <v>36608</v>
      </c>
      <c r="B845" s="243">
        <v>1.7422564898176729E-2</v>
      </c>
      <c r="C845" s="243">
        <v>-4.6086261648012883E-3</v>
      </c>
      <c r="D845" s="243">
        <v>-9.6418574249415023E-3</v>
      </c>
      <c r="E845" s="243">
        <v>3.9043629726034368E-3</v>
      </c>
      <c r="F845" s="243">
        <v>-4.7717330390152357E-3</v>
      </c>
      <c r="H845" s="239">
        <f t="shared" si="162"/>
        <v>244.94925438860568</v>
      </c>
      <c r="I845" s="239"/>
      <c r="J845" s="239">
        <f t="shared" si="163"/>
        <v>208.37964283848896</v>
      </c>
      <c r="K845" s="239">
        <f t="shared" si="158"/>
        <v>244.94925438860568</v>
      </c>
      <c r="L845" s="239" t="b">
        <f t="shared" si="159"/>
        <v>0</v>
      </c>
      <c r="M845" s="239">
        <f t="shared" si="164"/>
        <v>-4.60862616480131E-3</v>
      </c>
      <c r="O845" s="239">
        <f t="shared" si="165"/>
        <v>177.76425446315582</v>
      </c>
      <c r="P845" s="239">
        <f t="shared" si="160"/>
        <v>244.94925438860568</v>
      </c>
      <c r="Q845" s="239">
        <f t="shared" si="161"/>
        <v>0</v>
      </c>
      <c r="R845" s="239">
        <f t="shared" si="166"/>
        <v>-4.60862616480131E-3</v>
      </c>
      <c r="T845" s="239">
        <f>MAX($H$4:H845)</f>
        <v>251.40086332650156</v>
      </c>
      <c r="U845" s="239">
        <f>MAX($K$4:K845)</f>
        <v>251.40086332650156</v>
      </c>
      <c r="V845" s="239">
        <f>MAX($K$4:L845)</f>
        <v>251.40086332650156</v>
      </c>
      <c r="W845" s="239">
        <f t="shared" si="167"/>
        <v>-2.5662636366992078E-2</v>
      </c>
      <c r="X845" s="239">
        <f t="shared" si="168"/>
        <v>-2.5662636366992078E-2</v>
      </c>
      <c r="Y845" s="239">
        <f t="shared" si="169"/>
        <v>-2.5662636366992078E-2</v>
      </c>
    </row>
    <row r="846" spans="1:25">
      <c r="A846" s="147">
        <v>36609</v>
      </c>
      <c r="B846" s="243">
        <v>2.593831548201031E-4</v>
      </c>
      <c r="C846" s="243">
        <v>1.4211027495141693E-2</v>
      </c>
      <c r="D846" s="243">
        <v>-4.9090411727120697E-3</v>
      </c>
      <c r="E846" s="243">
        <v>3.7575271905925245E-3</v>
      </c>
      <c r="F846" s="243">
        <v>8.2422389589791312E-3</v>
      </c>
      <c r="H846" s="239">
        <f t="shared" si="162"/>
        <v>248.43023497763662</v>
      </c>
      <c r="I846" s="239"/>
      <c r="J846" s="239">
        <f t="shared" si="163"/>
        <v>208.37964283848896</v>
      </c>
      <c r="K846" s="239">
        <f t="shared" si="158"/>
        <v>248.43023497763662</v>
      </c>
      <c r="L846" s="239" t="b">
        <f t="shared" si="159"/>
        <v>0</v>
      </c>
      <c r="M846" s="239">
        <f t="shared" si="164"/>
        <v>1.4211027495141703E-2</v>
      </c>
      <c r="O846" s="239">
        <f t="shared" si="165"/>
        <v>177.76425446315582</v>
      </c>
      <c r="P846" s="239">
        <f t="shared" si="160"/>
        <v>248.43023497763662</v>
      </c>
      <c r="Q846" s="239">
        <f t="shared" si="161"/>
        <v>0</v>
      </c>
      <c r="R846" s="239">
        <f t="shared" si="166"/>
        <v>1.4211027495141703E-2</v>
      </c>
      <c r="T846" s="239">
        <f>MAX($H$4:H846)</f>
        <v>251.40086332650156</v>
      </c>
      <c r="U846" s="239">
        <f>MAX($K$4:K846)</f>
        <v>251.40086332650156</v>
      </c>
      <c r="V846" s="239">
        <f>MAX($K$4:L846)</f>
        <v>251.40086332650156</v>
      </c>
      <c r="W846" s="239">
        <f t="shared" si="167"/>
        <v>-1.1816301302859522E-2</v>
      </c>
      <c r="X846" s="239">
        <f t="shared" si="168"/>
        <v>-1.1816301302859522E-2</v>
      </c>
      <c r="Y846" s="239">
        <f t="shared" si="169"/>
        <v>-1.1816301302859522E-2</v>
      </c>
    </row>
    <row r="847" spans="1:25">
      <c r="A847" s="147">
        <v>36612</v>
      </c>
      <c r="B847" s="243">
        <v>-2.6011663055646173E-3</v>
      </c>
      <c r="C847" s="243">
        <v>1.1166667772739336E-2</v>
      </c>
      <c r="D847" s="243">
        <v>2.8764802405811363E-2</v>
      </c>
      <c r="E847" s="243">
        <v>2.4148100160538588E-2</v>
      </c>
      <c r="F847" s="243">
        <v>2.0794945314350555E-2</v>
      </c>
      <c r="H847" s="239">
        <f t="shared" si="162"/>
        <v>251.20437287633544</v>
      </c>
      <c r="I847" s="239"/>
      <c r="J847" s="239">
        <f t="shared" si="163"/>
        <v>208.37964283848896</v>
      </c>
      <c r="K847" s="239">
        <f t="shared" si="158"/>
        <v>251.20437287633544</v>
      </c>
      <c r="L847" s="239" t="b">
        <f t="shared" si="159"/>
        <v>0</v>
      </c>
      <c r="M847" s="239">
        <f t="shared" si="164"/>
        <v>1.1166667772739294E-2</v>
      </c>
      <c r="O847" s="239">
        <f t="shared" si="165"/>
        <v>177.76425446315582</v>
      </c>
      <c r="P847" s="239">
        <f t="shared" si="160"/>
        <v>251.20437287633544</v>
      </c>
      <c r="Q847" s="239">
        <f t="shared" si="161"/>
        <v>0</v>
      </c>
      <c r="R847" s="239">
        <f t="shared" si="166"/>
        <v>1.1166667772739294E-2</v>
      </c>
      <c r="T847" s="239">
        <f>MAX($H$4:H847)</f>
        <v>251.40086332650156</v>
      </c>
      <c r="U847" s="239">
        <f>MAX($K$4:K847)</f>
        <v>251.40086332650156</v>
      </c>
      <c r="V847" s="239">
        <f>MAX($K$4:L847)</f>
        <v>251.40086332650156</v>
      </c>
      <c r="W847" s="239">
        <f t="shared" si="167"/>
        <v>-7.8158224107184528E-4</v>
      </c>
      <c r="X847" s="239">
        <f t="shared" si="168"/>
        <v>-7.8158224107184528E-4</v>
      </c>
      <c r="Y847" s="239">
        <f t="shared" si="169"/>
        <v>-7.8158224107184528E-4</v>
      </c>
    </row>
    <row r="848" spans="1:25">
      <c r="A848" s="147">
        <v>36613</v>
      </c>
      <c r="B848" s="243">
        <v>-1.1319231794140627E-2</v>
      </c>
      <c r="C848" s="243">
        <v>2.5993039564395914E-3</v>
      </c>
      <c r="D848" s="243">
        <v>2.6937219994778605E-2</v>
      </c>
      <c r="E848" s="243">
        <v>-4.9277486468720655E-3</v>
      </c>
      <c r="F848" s="243">
        <v>4.8083791012938359E-3</v>
      </c>
      <c r="H848" s="239">
        <f t="shared" si="162"/>
        <v>251.85732939662782</v>
      </c>
      <c r="I848" s="239"/>
      <c r="J848" s="239">
        <f t="shared" si="163"/>
        <v>208.37964283848896</v>
      </c>
      <c r="K848" s="239">
        <f t="shared" si="158"/>
        <v>251.85732939662782</v>
      </c>
      <c r="L848" s="239" t="b">
        <f t="shared" si="159"/>
        <v>0</v>
      </c>
      <c r="M848" s="239">
        <f t="shared" si="164"/>
        <v>2.599303956439562E-3</v>
      </c>
      <c r="O848" s="239">
        <f t="shared" si="165"/>
        <v>177.76425446315582</v>
      </c>
      <c r="P848" s="239">
        <f t="shared" si="160"/>
        <v>251.85732939662782</v>
      </c>
      <c r="Q848" s="239">
        <f t="shared" si="161"/>
        <v>0</v>
      </c>
      <c r="R848" s="239">
        <f t="shared" si="166"/>
        <v>2.599303956439562E-3</v>
      </c>
      <c r="T848" s="239">
        <f>MAX($H$4:H848)</f>
        <v>251.85732939662782</v>
      </c>
      <c r="U848" s="239">
        <f>MAX($K$4:K848)</f>
        <v>251.85732939662782</v>
      </c>
      <c r="V848" s="239">
        <f>MAX($K$4:L848)</f>
        <v>251.85732939662782</v>
      </c>
      <c r="W848" s="239">
        <f t="shared" si="167"/>
        <v>0</v>
      </c>
      <c r="X848" s="239">
        <f t="shared" si="168"/>
        <v>0</v>
      </c>
      <c r="Y848" s="239">
        <f t="shared" si="169"/>
        <v>0</v>
      </c>
    </row>
    <row r="849" spans="1:25">
      <c r="A849" s="147">
        <v>36614</v>
      </c>
      <c r="B849" s="243">
        <v>-3.0394443800729753E-3</v>
      </c>
      <c r="C849" s="243">
        <v>-7.14981126214842E-3</v>
      </c>
      <c r="D849" s="243">
        <v>3.7274464805423513E-2</v>
      </c>
      <c r="E849" s="243">
        <v>5.530378617820686E-3</v>
      </c>
      <c r="F849" s="243">
        <v>-2.0755051932583868E-3</v>
      </c>
      <c r="H849" s="239">
        <f t="shared" si="162"/>
        <v>250.05659702645318</v>
      </c>
      <c r="I849" s="239"/>
      <c r="J849" s="239">
        <f t="shared" si="163"/>
        <v>208.37964283848896</v>
      </c>
      <c r="K849" s="239">
        <f t="shared" si="158"/>
        <v>250.05659702645318</v>
      </c>
      <c r="L849" s="239" t="b">
        <f t="shared" si="159"/>
        <v>0</v>
      </c>
      <c r="M849" s="239">
        <f t="shared" si="164"/>
        <v>-7.1498112621484556E-3</v>
      </c>
      <c r="O849" s="239">
        <f t="shared" si="165"/>
        <v>177.76425446315582</v>
      </c>
      <c r="P849" s="239">
        <f t="shared" si="160"/>
        <v>250.05659702645318</v>
      </c>
      <c r="Q849" s="239">
        <f t="shared" si="161"/>
        <v>0</v>
      </c>
      <c r="R849" s="239">
        <f t="shared" si="166"/>
        <v>-7.1498112621484556E-3</v>
      </c>
      <c r="T849" s="239">
        <f>MAX($H$4:H849)</f>
        <v>251.85732939662782</v>
      </c>
      <c r="U849" s="239">
        <f>MAX($K$4:K849)</f>
        <v>251.85732939662782</v>
      </c>
      <c r="V849" s="239">
        <f>MAX($K$4:L849)</f>
        <v>251.85732939662782</v>
      </c>
      <c r="W849" s="239">
        <f t="shared" si="167"/>
        <v>-7.1498112621484556E-3</v>
      </c>
      <c r="X849" s="239">
        <f t="shared" si="168"/>
        <v>-7.1498112621484556E-3</v>
      </c>
      <c r="Y849" s="239">
        <f t="shared" si="169"/>
        <v>-7.1498112621484556E-3</v>
      </c>
    </row>
    <row r="850" spans="1:25">
      <c r="A850" s="147">
        <v>36615</v>
      </c>
      <c r="B850" s="243">
        <v>-1.2787543516649569E-2</v>
      </c>
      <c r="C850" s="243">
        <v>-2.9405920450322975E-2</v>
      </c>
      <c r="D850" s="243">
        <v>-1.9907660458412413E-2</v>
      </c>
      <c r="E850" s="243">
        <v>-2.7832773822718537E-2</v>
      </c>
      <c r="F850" s="243">
        <v>-3.0709851308876934E-2</v>
      </c>
      <c r="H850" s="239">
        <f t="shared" si="162"/>
        <v>242.70345262621481</v>
      </c>
      <c r="I850" s="239"/>
      <c r="J850" s="239">
        <f t="shared" si="163"/>
        <v>208.37964283848896</v>
      </c>
      <c r="K850" s="239">
        <f t="shared" si="158"/>
        <v>242.70345262621481</v>
      </c>
      <c r="L850" s="239" t="b">
        <f t="shared" si="159"/>
        <v>0</v>
      </c>
      <c r="M850" s="239">
        <f t="shared" si="164"/>
        <v>-2.9405920450323027E-2</v>
      </c>
      <c r="O850" s="239">
        <f t="shared" si="165"/>
        <v>177.76425446315582</v>
      </c>
      <c r="P850" s="239">
        <f t="shared" si="160"/>
        <v>242.70345262621481</v>
      </c>
      <c r="Q850" s="239">
        <f t="shared" si="161"/>
        <v>0</v>
      </c>
      <c r="R850" s="239">
        <f t="shared" si="166"/>
        <v>-2.9405920450323027E-2</v>
      </c>
      <c r="T850" s="239">
        <f>MAX($H$4:H850)</f>
        <v>251.85732939662782</v>
      </c>
      <c r="U850" s="239">
        <f>MAX($K$4:K850)</f>
        <v>251.85732939662782</v>
      </c>
      <c r="V850" s="239">
        <f>MAX($K$4:L850)</f>
        <v>251.85732939662782</v>
      </c>
      <c r="W850" s="239">
        <f t="shared" si="167"/>
        <v>-3.6345484931261919E-2</v>
      </c>
      <c r="X850" s="239">
        <f t="shared" si="168"/>
        <v>-3.6345484931261919E-2</v>
      </c>
      <c r="Y850" s="239">
        <f t="shared" si="169"/>
        <v>-3.6345484931261919E-2</v>
      </c>
    </row>
    <row r="851" spans="1:25">
      <c r="A851" s="147">
        <v>36616</v>
      </c>
      <c r="B851" s="243">
        <v>1.2026912918880139E-2</v>
      </c>
      <c r="C851" s="243">
        <v>1.2008302828770967E-2</v>
      </c>
      <c r="D851" s="243">
        <v>2.3592270043532482E-2</v>
      </c>
      <c r="E851" s="243">
        <v>-2.0834099250759408E-3</v>
      </c>
      <c r="F851" s="243">
        <v>5.0039531854404462E-3</v>
      </c>
      <c r="H851" s="239">
        <f t="shared" si="162"/>
        <v>245.61790918293866</v>
      </c>
      <c r="I851" s="239"/>
      <c r="J851" s="239">
        <f t="shared" si="163"/>
        <v>208.37964283848896</v>
      </c>
      <c r="K851" s="239">
        <f t="shared" si="158"/>
        <v>245.61790918293866</v>
      </c>
      <c r="L851" s="239" t="b">
        <f t="shared" si="159"/>
        <v>0</v>
      </c>
      <c r="M851" s="239">
        <f t="shared" si="164"/>
        <v>1.2008302828770938E-2</v>
      </c>
      <c r="O851" s="239">
        <f t="shared" si="165"/>
        <v>177.76425446315582</v>
      </c>
      <c r="P851" s="239">
        <f t="shared" si="160"/>
        <v>245.61790918293866</v>
      </c>
      <c r="Q851" s="239">
        <f t="shared" si="161"/>
        <v>0</v>
      </c>
      <c r="R851" s="239">
        <f t="shared" si="166"/>
        <v>1.2008302828770938E-2</v>
      </c>
      <c r="T851" s="239">
        <f>MAX($H$4:H851)</f>
        <v>251.85732939662782</v>
      </c>
      <c r="U851" s="239">
        <f>MAX($K$4:K851)</f>
        <v>251.85732939662782</v>
      </c>
      <c r="V851" s="239">
        <f>MAX($K$4:L851)</f>
        <v>251.85732939662782</v>
      </c>
      <c r="W851" s="239">
        <f t="shared" si="167"/>
        <v>-2.4773629692004109E-2</v>
      </c>
      <c r="X851" s="239">
        <f t="shared" si="168"/>
        <v>-2.4773629692004109E-2</v>
      </c>
      <c r="Y851" s="239">
        <f t="shared" si="169"/>
        <v>-2.4773629692004109E-2</v>
      </c>
    </row>
    <row r="852" spans="1:25">
      <c r="A852" s="147">
        <v>36619</v>
      </c>
      <c r="B852" s="243">
        <v>-1.9355647879595317E-3</v>
      </c>
      <c r="C852" s="243">
        <v>-1.6591799572643007E-2</v>
      </c>
      <c r="D852" s="243">
        <v>-1.1954641770803853E-3</v>
      </c>
      <c r="E852" s="243">
        <v>-7.6130979817289335E-3</v>
      </c>
      <c r="F852" s="243">
        <v>-2.2514206871479203E-2</v>
      </c>
      <c r="H852" s="239">
        <f t="shared" si="162"/>
        <v>241.54266606232372</v>
      </c>
      <c r="I852" s="239"/>
      <c r="J852" s="239">
        <f t="shared" si="163"/>
        <v>208.37964283848896</v>
      </c>
      <c r="K852" s="239">
        <f t="shared" si="158"/>
        <v>241.54266606232372</v>
      </c>
      <c r="L852" s="239" t="b">
        <f t="shared" si="159"/>
        <v>0</v>
      </c>
      <c r="M852" s="239">
        <f t="shared" si="164"/>
        <v>-1.6591799572642976E-2</v>
      </c>
      <c r="O852" s="239">
        <f t="shared" si="165"/>
        <v>177.76425446315582</v>
      </c>
      <c r="P852" s="239">
        <f t="shared" si="160"/>
        <v>241.54266606232372</v>
      </c>
      <c r="Q852" s="239">
        <f t="shared" si="161"/>
        <v>0</v>
      </c>
      <c r="R852" s="239">
        <f t="shared" si="166"/>
        <v>-1.6591799572642976E-2</v>
      </c>
      <c r="T852" s="239">
        <f>MAX($H$4:H852)</f>
        <v>251.85732939662782</v>
      </c>
      <c r="U852" s="239">
        <f>MAX($K$4:K852)</f>
        <v>251.85732939662782</v>
      </c>
      <c r="V852" s="239">
        <f>MAX($K$4:L852)</f>
        <v>251.85732939662782</v>
      </c>
      <c r="W852" s="239">
        <f t="shared" si="167"/>
        <v>-4.0954390166110473E-2</v>
      </c>
      <c r="X852" s="239">
        <f t="shared" si="168"/>
        <v>-4.0954390166110473E-2</v>
      </c>
      <c r="Y852" s="239">
        <f t="shared" si="169"/>
        <v>-4.0954390166110473E-2</v>
      </c>
    </row>
    <row r="853" spans="1:25">
      <c r="A853" s="147">
        <v>36620</v>
      </c>
      <c r="B853" s="243">
        <v>-8.2520780992731968E-3</v>
      </c>
      <c r="C853" s="243">
        <v>-1.0360570855419304E-2</v>
      </c>
      <c r="D853" s="243">
        <v>-2.4797487894434811E-2</v>
      </c>
      <c r="E853" s="243">
        <v>-2.8318741968280214E-2</v>
      </c>
      <c r="F853" s="243">
        <v>-3.1814842286253642E-2</v>
      </c>
      <c r="H853" s="239">
        <f t="shared" si="162"/>
        <v>239.04014615597814</v>
      </c>
      <c r="I853" s="239"/>
      <c r="J853" s="239">
        <f t="shared" si="163"/>
        <v>208.37964283848896</v>
      </c>
      <c r="K853" s="239">
        <f t="shared" si="158"/>
        <v>239.04014615597814</v>
      </c>
      <c r="L853" s="239" t="b">
        <f t="shared" si="159"/>
        <v>0</v>
      </c>
      <c r="M853" s="239">
        <f t="shared" si="164"/>
        <v>-1.0360570855419282E-2</v>
      </c>
      <c r="O853" s="239">
        <f t="shared" si="165"/>
        <v>177.76425446315582</v>
      </c>
      <c r="P853" s="239">
        <f t="shared" si="160"/>
        <v>239.04014615597814</v>
      </c>
      <c r="Q853" s="239">
        <f t="shared" si="161"/>
        <v>0</v>
      </c>
      <c r="R853" s="239">
        <f t="shared" si="166"/>
        <v>-1.0360570855419282E-2</v>
      </c>
      <c r="T853" s="239">
        <f>MAX($H$4:H853)</f>
        <v>251.85732939662782</v>
      </c>
      <c r="U853" s="239">
        <f>MAX($K$4:K853)</f>
        <v>251.85732939662782</v>
      </c>
      <c r="V853" s="239">
        <f>MAX($K$4:L853)</f>
        <v>251.85732939662782</v>
      </c>
      <c r="W853" s="239">
        <f t="shared" si="167"/>
        <v>-5.089065016037328E-2</v>
      </c>
      <c r="X853" s="239">
        <f t="shared" si="168"/>
        <v>-5.089065016037328E-2</v>
      </c>
      <c r="Y853" s="239">
        <f t="shared" si="169"/>
        <v>-5.089065016037328E-2</v>
      </c>
    </row>
    <row r="854" spans="1:25">
      <c r="A854" s="147">
        <v>36621</v>
      </c>
      <c r="B854" s="243">
        <v>-3.3046017973840103E-3</v>
      </c>
      <c r="C854" s="243">
        <v>-6.0560219700537266E-3</v>
      </c>
      <c r="D854" s="243">
        <v>-1.4701554896530133E-3</v>
      </c>
      <c r="E854" s="243">
        <v>-3.7362612769831216E-4</v>
      </c>
      <c r="F854" s="243">
        <v>-2.7430521571405464E-3</v>
      </c>
      <c r="H854" s="239">
        <f t="shared" si="162"/>
        <v>237.59251377913267</v>
      </c>
      <c r="I854" s="239"/>
      <c r="J854" s="239">
        <f t="shared" si="163"/>
        <v>208.37964283848896</v>
      </c>
      <c r="K854" s="239">
        <f t="shared" si="158"/>
        <v>237.59251377913267</v>
      </c>
      <c r="L854" s="239" t="b">
        <f t="shared" si="159"/>
        <v>0</v>
      </c>
      <c r="M854" s="239">
        <f t="shared" si="164"/>
        <v>-6.0560219700537456E-3</v>
      </c>
      <c r="O854" s="239">
        <f t="shared" si="165"/>
        <v>177.76425446315582</v>
      </c>
      <c r="P854" s="239">
        <f t="shared" si="160"/>
        <v>237.59251377913267</v>
      </c>
      <c r="Q854" s="239">
        <f t="shared" si="161"/>
        <v>0</v>
      </c>
      <c r="R854" s="239">
        <f t="shared" si="166"/>
        <v>-6.0560219700537456E-3</v>
      </c>
      <c r="T854" s="239">
        <f>MAX($H$4:H854)</f>
        <v>251.85732939662782</v>
      </c>
      <c r="U854" s="239">
        <f>MAX($K$4:K854)</f>
        <v>251.85732939662782</v>
      </c>
      <c r="V854" s="239">
        <f>MAX($K$4:L854)</f>
        <v>251.85732939662782</v>
      </c>
      <c r="W854" s="239">
        <f t="shared" si="167"/>
        <v>-5.6638477234985482E-2</v>
      </c>
      <c r="X854" s="239">
        <f t="shared" si="168"/>
        <v>-5.6638477234985482E-2</v>
      </c>
      <c r="Y854" s="239">
        <f t="shared" si="169"/>
        <v>-5.6638477234985482E-2</v>
      </c>
    </row>
    <row r="855" spans="1:25">
      <c r="A855" s="147">
        <v>36622</v>
      </c>
      <c r="B855" s="243">
        <v>1.049301768573252E-2</v>
      </c>
      <c r="C855" s="243">
        <v>1.9356580327193784E-2</v>
      </c>
      <c r="D855" s="243">
        <v>-9.0779953294450877E-3</v>
      </c>
      <c r="E855" s="243">
        <v>1.4028155891261829E-2</v>
      </c>
      <c r="F855" s="243">
        <v>3.3303962373011364E-2</v>
      </c>
      <c r="H855" s="239">
        <f t="shared" si="162"/>
        <v>242.19149235723836</v>
      </c>
      <c r="I855" s="239"/>
      <c r="J855" s="239">
        <f t="shared" si="163"/>
        <v>208.37964283848896</v>
      </c>
      <c r="K855" s="239">
        <f t="shared" si="158"/>
        <v>242.19149235723836</v>
      </c>
      <c r="L855" s="239" t="b">
        <f t="shared" si="159"/>
        <v>0</v>
      </c>
      <c r="M855" s="239">
        <f t="shared" si="164"/>
        <v>1.9356580327193822E-2</v>
      </c>
      <c r="O855" s="239">
        <f t="shared" si="165"/>
        <v>177.76425446315582</v>
      </c>
      <c r="P855" s="239">
        <f t="shared" si="160"/>
        <v>242.19149235723836</v>
      </c>
      <c r="Q855" s="239">
        <f t="shared" si="161"/>
        <v>0</v>
      </c>
      <c r="R855" s="239">
        <f t="shared" si="166"/>
        <v>1.9356580327193822E-2</v>
      </c>
      <c r="T855" s="239">
        <f>MAX($H$4:H855)</f>
        <v>251.85732939662782</v>
      </c>
      <c r="U855" s="239">
        <f>MAX($K$4:K855)</f>
        <v>251.85732939662782</v>
      </c>
      <c r="V855" s="239">
        <f>MAX($K$4:L855)</f>
        <v>251.85732939662782</v>
      </c>
      <c r="W855" s="239">
        <f t="shared" si="167"/>
        <v>-3.8378224142000601E-2</v>
      </c>
      <c r="X855" s="239">
        <f t="shared" si="168"/>
        <v>-3.8378224142000601E-2</v>
      </c>
      <c r="Y855" s="239">
        <f t="shared" si="169"/>
        <v>-3.8378224142000601E-2</v>
      </c>
    </row>
    <row r="856" spans="1:25">
      <c r="A856" s="147">
        <v>36623</v>
      </c>
      <c r="B856" s="243">
        <v>1.1311278599405616E-2</v>
      </c>
      <c r="C856" s="243">
        <v>1.5371121713176894E-2</v>
      </c>
      <c r="D856" s="243">
        <v>3.5057559507913894E-3</v>
      </c>
      <c r="E856" s="243">
        <v>2.5133223958447193E-2</v>
      </c>
      <c r="F856" s="243">
        <v>1.8876529281520282E-2</v>
      </c>
      <c r="H856" s="239">
        <f t="shared" si="162"/>
        <v>245.91424726415741</v>
      </c>
      <c r="I856" s="239"/>
      <c r="J856" s="239">
        <f t="shared" si="163"/>
        <v>208.37964283848896</v>
      </c>
      <c r="K856" s="239">
        <f t="shared" si="158"/>
        <v>245.91424726415741</v>
      </c>
      <c r="L856" s="239" t="b">
        <f t="shared" si="159"/>
        <v>0</v>
      </c>
      <c r="M856" s="239">
        <f t="shared" si="164"/>
        <v>1.5371121713176844E-2</v>
      </c>
      <c r="O856" s="239">
        <f t="shared" si="165"/>
        <v>177.76425446315582</v>
      </c>
      <c r="P856" s="239">
        <f t="shared" si="160"/>
        <v>245.91424726415741</v>
      </c>
      <c r="Q856" s="239">
        <f t="shared" si="161"/>
        <v>0</v>
      </c>
      <c r="R856" s="239">
        <f t="shared" si="166"/>
        <v>1.5371121713176844E-2</v>
      </c>
      <c r="T856" s="239">
        <f>MAX($H$4:H856)</f>
        <v>251.85732939662782</v>
      </c>
      <c r="U856" s="239">
        <f>MAX($K$4:K856)</f>
        <v>251.85732939662782</v>
      </c>
      <c r="V856" s="239">
        <f>MAX($K$4:L856)</f>
        <v>251.85732939662782</v>
      </c>
      <c r="W856" s="239">
        <f t="shared" si="167"/>
        <v>-2.3597018783246028E-2</v>
      </c>
      <c r="X856" s="239">
        <f t="shared" si="168"/>
        <v>-2.3597018783246028E-2</v>
      </c>
      <c r="Y856" s="239">
        <f t="shared" si="169"/>
        <v>-2.3597018783246028E-2</v>
      </c>
    </row>
    <row r="857" spans="1:25">
      <c r="A857" s="147">
        <v>36626</v>
      </c>
      <c r="B857" s="243">
        <v>-1.159125148195117E-2</v>
      </c>
      <c r="C857" s="243">
        <v>-6.0305784483249969E-3</v>
      </c>
      <c r="D857" s="243">
        <v>5.3388825547617813E-5</v>
      </c>
      <c r="E857" s="243">
        <v>2.8459690391153813E-3</v>
      </c>
      <c r="F857" s="243">
        <v>-9.7752032083064933E-4</v>
      </c>
      <c r="H857" s="239">
        <f t="shared" si="162"/>
        <v>244.43124210447013</v>
      </c>
      <c r="I857" s="239"/>
      <c r="J857" s="239">
        <f t="shared" si="163"/>
        <v>208.37964283848896</v>
      </c>
      <c r="K857" s="239">
        <f t="shared" si="158"/>
        <v>244.43124210447013</v>
      </c>
      <c r="L857" s="239" t="b">
        <f t="shared" si="159"/>
        <v>0</v>
      </c>
      <c r="M857" s="239">
        <f t="shared" si="164"/>
        <v>-6.0305784483249509E-3</v>
      </c>
      <c r="O857" s="239">
        <f t="shared" si="165"/>
        <v>177.76425446315582</v>
      </c>
      <c r="P857" s="239">
        <f t="shared" si="160"/>
        <v>244.43124210447013</v>
      </c>
      <c r="Q857" s="239">
        <f t="shared" si="161"/>
        <v>0</v>
      </c>
      <c r="R857" s="239">
        <f t="shared" si="166"/>
        <v>-6.0305784483249509E-3</v>
      </c>
      <c r="T857" s="239">
        <f>MAX($H$4:H857)</f>
        <v>251.85732939662782</v>
      </c>
      <c r="U857" s="239">
        <f>MAX($K$4:K857)</f>
        <v>251.85732939662782</v>
      </c>
      <c r="V857" s="239">
        <f>MAX($K$4:L857)</f>
        <v>251.85732939662782</v>
      </c>
      <c r="W857" s="239">
        <f t="shared" si="167"/>
        <v>-2.9485293558652016E-2</v>
      </c>
      <c r="X857" s="239">
        <f t="shared" si="168"/>
        <v>-2.9485293558652016E-2</v>
      </c>
      <c r="Y857" s="239">
        <f t="shared" si="169"/>
        <v>-2.9485293558652016E-2</v>
      </c>
    </row>
    <row r="858" spans="1:25">
      <c r="A858" s="147">
        <v>36627</v>
      </c>
      <c r="B858" s="243">
        <v>-4.3456973788624786E-3</v>
      </c>
      <c r="C858" s="243">
        <v>-1.2007941983990245E-2</v>
      </c>
      <c r="D858" s="243">
        <v>-2.7979603835853739E-3</v>
      </c>
      <c r="E858" s="243">
        <v>-1.1190926925818356E-2</v>
      </c>
      <c r="F858" s="243">
        <v>-1.4708595894810217E-2</v>
      </c>
      <c r="H858" s="239">
        <f t="shared" si="162"/>
        <v>241.49612593020498</v>
      </c>
      <c r="I858" s="239"/>
      <c r="J858" s="239">
        <f t="shared" si="163"/>
        <v>208.37964283848896</v>
      </c>
      <c r="K858" s="239">
        <f t="shared" si="158"/>
        <v>241.49612593020498</v>
      </c>
      <c r="L858" s="239" t="b">
        <f t="shared" si="159"/>
        <v>0</v>
      </c>
      <c r="M858" s="239">
        <f t="shared" si="164"/>
        <v>-1.2007941983990229E-2</v>
      </c>
      <c r="O858" s="239">
        <f t="shared" si="165"/>
        <v>177.76425446315582</v>
      </c>
      <c r="P858" s="239">
        <f t="shared" si="160"/>
        <v>241.49612593020498</v>
      </c>
      <c r="Q858" s="239">
        <f t="shared" si="161"/>
        <v>0</v>
      </c>
      <c r="R858" s="239">
        <f t="shared" si="166"/>
        <v>-1.2007941983990229E-2</v>
      </c>
      <c r="T858" s="239">
        <f>MAX($H$4:H858)</f>
        <v>251.85732939662782</v>
      </c>
      <c r="U858" s="239">
        <f>MAX($K$4:K858)</f>
        <v>251.85732939662782</v>
      </c>
      <c r="V858" s="239">
        <f>MAX($K$4:L858)</f>
        <v>251.85732939662782</v>
      </c>
      <c r="W858" s="239">
        <f t="shared" si="167"/>
        <v>-4.113917784820903E-2</v>
      </c>
      <c r="X858" s="239">
        <f t="shared" si="168"/>
        <v>-4.113917784820903E-2</v>
      </c>
      <c r="Y858" s="239">
        <f t="shared" si="169"/>
        <v>-4.113917784820903E-2</v>
      </c>
    </row>
    <row r="859" spans="1:25">
      <c r="A859" s="147">
        <v>36628</v>
      </c>
      <c r="B859" s="243">
        <v>-2.1651089112039945E-2</v>
      </c>
      <c r="C859" s="243">
        <v>-1.7609602497342669E-3</v>
      </c>
      <c r="D859" s="243">
        <v>1.7048205458179089E-2</v>
      </c>
      <c r="E859" s="243">
        <v>-9.6358770537749994E-3</v>
      </c>
      <c r="F859" s="243">
        <v>-3.0987869435719073E-3</v>
      </c>
      <c r="H859" s="239">
        <f t="shared" si="162"/>
        <v>241.07086085197707</v>
      </c>
      <c r="I859" s="239"/>
      <c r="J859" s="239">
        <f t="shared" si="163"/>
        <v>208.37964283848896</v>
      </c>
      <c r="K859" s="239">
        <f t="shared" si="158"/>
        <v>241.07086085197707</v>
      </c>
      <c r="L859" s="239" t="b">
        <f t="shared" si="159"/>
        <v>0</v>
      </c>
      <c r="M859" s="239">
        <f t="shared" si="164"/>
        <v>-1.7609602497342558E-3</v>
      </c>
      <c r="O859" s="239">
        <f t="shared" si="165"/>
        <v>177.76425446315582</v>
      </c>
      <c r="P859" s="239">
        <f t="shared" si="160"/>
        <v>241.07086085197707</v>
      </c>
      <c r="Q859" s="239">
        <f t="shared" si="161"/>
        <v>0</v>
      </c>
      <c r="R859" s="239">
        <f t="shared" si="166"/>
        <v>-1.7609602497342558E-3</v>
      </c>
      <c r="T859" s="239">
        <f>MAX($H$4:H859)</f>
        <v>251.85732939662782</v>
      </c>
      <c r="U859" s="239">
        <f>MAX($K$4:K859)</f>
        <v>251.85732939662782</v>
      </c>
      <c r="V859" s="239">
        <f>MAX($K$4:L859)</f>
        <v>251.85732939662782</v>
      </c>
      <c r="W859" s="239">
        <f t="shared" si="167"/>
        <v>-4.2827693641045841E-2</v>
      </c>
      <c r="X859" s="239">
        <f t="shared" si="168"/>
        <v>-4.2827693641045841E-2</v>
      </c>
      <c r="Y859" s="239">
        <f t="shared" si="169"/>
        <v>-4.2827693641045841E-2</v>
      </c>
    </row>
    <row r="860" spans="1:25">
      <c r="A860" s="147">
        <v>36629</v>
      </c>
      <c r="B860" s="243">
        <v>-1.734466278932667E-2</v>
      </c>
      <c r="C860" s="243">
        <v>-1.075722167114268E-4</v>
      </c>
      <c r="D860" s="243">
        <v>-1.8998164925994598E-2</v>
      </c>
      <c r="E860" s="243">
        <v>-2.1327728962451165E-2</v>
      </c>
      <c r="F860" s="243">
        <v>-9.5787137257714594E-3</v>
      </c>
      <c r="H860" s="239">
        <f t="shared" si="162"/>
        <v>241.04492832509069</v>
      </c>
      <c r="I860" s="239"/>
      <c r="J860" s="239">
        <f t="shared" si="163"/>
        <v>208.37964283848896</v>
      </c>
      <c r="K860" s="239">
        <f t="shared" si="158"/>
        <v>241.04492832509069</v>
      </c>
      <c r="L860" s="239" t="b">
        <f t="shared" si="159"/>
        <v>0</v>
      </c>
      <c r="M860" s="239">
        <f t="shared" si="164"/>
        <v>-1.0757221671142657E-4</v>
      </c>
      <c r="O860" s="239">
        <f t="shared" si="165"/>
        <v>177.76425446315582</v>
      </c>
      <c r="P860" s="239">
        <f t="shared" si="160"/>
        <v>241.04492832509069</v>
      </c>
      <c r="Q860" s="239">
        <f t="shared" si="161"/>
        <v>0</v>
      </c>
      <c r="R860" s="239">
        <f t="shared" si="166"/>
        <v>-1.0757221671142657E-4</v>
      </c>
      <c r="T860" s="239">
        <f>MAX($H$4:H860)</f>
        <v>251.85732939662782</v>
      </c>
      <c r="U860" s="239">
        <f>MAX($K$4:K860)</f>
        <v>251.85732939662782</v>
      </c>
      <c r="V860" s="239">
        <f>MAX($K$4:L860)</f>
        <v>251.85732939662782</v>
      </c>
      <c r="W860" s="239">
        <f t="shared" si="167"/>
        <v>-4.2930658787815663E-2</v>
      </c>
      <c r="X860" s="239">
        <f t="shared" si="168"/>
        <v>-4.2930658787815663E-2</v>
      </c>
      <c r="Y860" s="239">
        <f t="shared" si="169"/>
        <v>-4.2930658787815663E-2</v>
      </c>
    </row>
    <row r="861" spans="1:25">
      <c r="A861" s="147">
        <v>36630</v>
      </c>
      <c r="B861" s="243">
        <v>-5.9344459529202198E-2</v>
      </c>
      <c r="C861" s="243">
        <v>-3.6306486844182473E-2</v>
      </c>
      <c r="D861" s="243">
        <v>-8.1501521618418948E-3</v>
      </c>
      <c r="E861" s="243">
        <v>-4.1403839405156906E-2</v>
      </c>
      <c r="F861" s="243">
        <v>-3.1007988386363539E-2</v>
      </c>
      <c r="H861" s="239">
        <f t="shared" si="162"/>
        <v>232.29343380599889</v>
      </c>
      <c r="I861" s="239"/>
      <c r="J861" s="239">
        <f t="shared" si="163"/>
        <v>208.37964283848896</v>
      </c>
      <c r="K861" s="239">
        <f t="shared" si="158"/>
        <v>232.29343380599889</v>
      </c>
      <c r="L861" s="239" t="b">
        <f t="shared" si="159"/>
        <v>0</v>
      </c>
      <c r="M861" s="239">
        <f t="shared" si="164"/>
        <v>-3.6306486844182452E-2</v>
      </c>
      <c r="O861" s="239">
        <f t="shared" si="165"/>
        <v>177.76425446315582</v>
      </c>
      <c r="P861" s="239">
        <f t="shared" si="160"/>
        <v>232.29343380599889</v>
      </c>
      <c r="Q861" s="239">
        <f t="shared" si="161"/>
        <v>0</v>
      </c>
      <c r="R861" s="239">
        <f t="shared" si="166"/>
        <v>-3.6306486844182452E-2</v>
      </c>
      <c r="T861" s="239">
        <f>MAX($H$4:H861)</f>
        <v>251.85732939662782</v>
      </c>
      <c r="U861" s="239">
        <f>MAX($K$4:K861)</f>
        <v>251.85732939662782</v>
      </c>
      <c r="V861" s="239">
        <f>MAX($K$4:L861)</f>
        <v>251.85732939662782</v>
      </c>
      <c r="W861" s="239">
        <f t="shared" si="167"/>
        <v>-7.7678484233506193E-2</v>
      </c>
      <c r="X861" s="239">
        <f t="shared" si="168"/>
        <v>-7.7678484233506193E-2</v>
      </c>
      <c r="Y861" s="239">
        <f t="shared" si="169"/>
        <v>-7.7678484233506193E-2</v>
      </c>
    </row>
    <row r="862" spans="1:25">
      <c r="A862" s="147">
        <v>36633</v>
      </c>
      <c r="B862" s="243">
        <v>3.2321756816259928E-2</v>
      </c>
      <c r="C862" s="243">
        <v>-6.6847072356792658E-3</v>
      </c>
      <c r="D862" s="243">
        <v>-4.7638523602013927E-2</v>
      </c>
      <c r="E862" s="243">
        <v>-4.9038003222032556E-2</v>
      </c>
      <c r="F862" s="243">
        <v>-1.7176526004425097E-2</v>
      </c>
      <c r="H862" s="239">
        <f t="shared" si="162"/>
        <v>230.74062020823516</v>
      </c>
      <c r="I862" s="239"/>
      <c r="J862" s="239">
        <f t="shared" si="163"/>
        <v>208.37964283848896</v>
      </c>
      <c r="K862" s="239">
        <f t="shared" si="158"/>
        <v>230.74062020823516</v>
      </c>
      <c r="L862" s="239" t="b">
        <f t="shared" si="159"/>
        <v>0</v>
      </c>
      <c r="M862" s="239">
        <f t="shared" si="164"/>
        <v>-6.6847072356792103E-3</v>
      </c>
      <c r="O862" s="239">
        <f t="shared" si="165"/>
        <v>177.76425446315582</v>
      </c>
      <c r="P862" s="239">
        <f t="shared" si="160"/>
        <v>230.74062020823516</v>
      </c>
      <c r="Q862" s="239">
        <f t="shared" si="161"/>
        <v>0</v>
      </c>
      <c r="R862" s="239">
        <f t="shared" si="166"/>
        <v>-6.6847072356792103E-3</v>
      </c>
      <c r="T862" s="239">
        <f>MAX($H$4:H862)</f>
        <v>251.85732939662782</v>
      </c>
      <c r="U862" s="239">
        <f>MAX($K$4:K862)</f>
        <v>251.85732939662782</v>
      </c>
      <c r="V862" s="239">
        <f>MAX($K$4:L862)</f>
        <v>251.85732939662782</v>
      </c>
      <c r="W862" s="239">
        <f t="shared" si="167"/>
        <v>-8.3843933543573099E-2</v>
      </c>
      <c r="X862" s="239">
        <f t="shared" si="168"/>
        <v>-8.3843933543573099E-2</v>
      </c>
      <c r="Y862" s="239">
        <f t="shared" si="169"/>
        <v>-8.3843933543573099E-2</v>
      </c>
    </row>
    <row r="863" spans="1:25">
      <c r="A863" s="147">
        <v>36634</v>
      </c>
      <c r="B863" s="243">
        <v>2.8854141630247465E-2</v>
      </c>
      <c r="C863" s="243">
        <v>1.1931560778891015E-2</v>
      </c>
      <c r="D863" s="243">
        <v>2.7252380620915506E-2</v>
      </c>
      <c r="E863" s="243">
        <v>3.2005998568987781E-2</v>
      </c>
      <c r="F863" s="243">
        <v>1.2648366633079666E-2</v>
      </c>
      <c r="H863" s="239">
        <f t="shared" si="162"/>
        <v>233.49371594240873</v>
      </c>
      <c r="I863" s="239"/>
      <c r="J863" s="239">
        <f t="shared" si="163"/>
        <v>208.37964283848896</v>
      </c>
      <c r="K863" s="239">
        <f t="shared" si="158"/>
        <v>233.49371594240873</v>
      </c>
      <c r="L863" s="239" t="b">
        <f t="shared" si="159"/>
        <v>0</v>
      </c>
      <c r="M863" s="239">
        <f t="shared" si="164"/>
        <v>1.1931560778891032E-2</v>
      </c>
      <c r="O863" s="239">
        <f t="shared" si="165"/>
        <v>177.76425446315582</v>
      </c>
      <c r="P863" s="239">
        <f t="shared" si="160"/>
        <v>233.49371594240873</v>
      </c>
      <c r="Q863" s="239">
        <f t="shared" si="161"/>
        <v>0</v>
      </c>
      <c r="R863" s="239">
        <f t="shared" si="166"/>
        <v>1.1931560778891032E-2</v>
      </c>
      <c r="T863" s="239">
        <f>MAX($H$4:H863)</f>
        <v>251.85732939662782</v>
      </c>
      <c r="U863" s="239">
        <f>MAX($K$4:K863)</f>
        <v>251.85732939662782</v>
      </c>
      <c r="V863" s="239">
        <f>MAX($K$4:L863)</f>
        <v>251.85732939662782</v>
      </c>
      <c r="W863" s="239">
        <f t="shared" si="167"/>
        <v>-7.2912761753698513E-2</v>
      </c>
      <c r="X863" s="239">
        <f t="shared" si="168"/>
        <v>-7.2912761753698513E-2</v>
      </c>
      <c r="Y863" s="239">
        <f t="shared" si="169"/>
        <v>-7.2912761753698513E-2</v>
      </c>
    </row>
    <row r="864" spans="1:25">
      <c r="A864" s="147">
        <v>36635</v>
      </c>
      <c r="B864" s="243">
        <v>-8.6968366704329725E-3</v>
      </c>
      <c r="C864" s="243">
        <v>1.7046300936233827E-2</v>
      </c>
      <c r="D864" s="243">
        <v>2.1458357277888584E-2</v>
      </c>
      <c r="E864" s="243">
        <v>4.8981542243349274E-3</v>
      </c>
      <c r="F864" s="243">
        <v>2.064140366105538E-2</v>
      </c>
      <c r="H864" s="239">
        <f t="shared" si="162"/>
        <v>237.47392009108253</v>
      </c>
      <c r="I864" s="239"/>
      <c r="J864" s="239">
        <f t="shared" si="163"/>
        <v>208.37964283848896</v>
      </c>
      <c r="K864" s="239">
        <f t="shared" si="158"/>
        <v>237.47392009108253</v>
      </c>
      <c r="L864" s="239" t="b">
        <f t="shared" si="159"/>
        <v>0</v>
      </c>
      <c r="M864" s="239">
        <f t="shared" si="164"/>
        <v>1.7046300936233865E-2</v>
      </c>
      <c r="O864" s="239">
        <f t="shared" si="165"/>
        <v>177.76425446315582</v>
      </c>
      <c r="P864" s="239">
        <f t="shared" si="160"/>
        <v>237.47392009108253</v>
      </c>
      <c r="Q864" s="239">
        <f t="shared" si="161"/>
        <v>0</v>
      </c>
      <c r="R864" s="239">
        <f t="shared" si="166"/>
        <v>1.7046300936233865E-2</v>
      </c>
      <c r="T864" s="239">
        <f>MAX($H$4:H864)</f>
        <v>251.85732939662782</v>
      </c>
      <c r="U864" s="239">
        <f>MAX($K$4:K864)</f>
        <v>251.85732939662782</v>
      </c>
      <c r="V864" s="239">
        <f>MAX($K$4:L864)</f>
        <v>251.85732939662782</v>
      </c>
      <c r="W864" s="239">
        <f t="shared" si="167"/>
        <v>-5.7109353696410112E-2</v>
      </c>
      <c r="X864" s="239">
        <f t="shared" si="168"/>
        <v>-5.7109353696410112E-2</v>
      </c>
      <c r="Y864" s="239">
        <f t="shared" si="169"/>
        <v>-5.7109353696410112E-2</v>
      </c>
    </row>
    <row r="865" spans="1:25">
      <c r="A865" s="147">
        <v>36636</v>
      </c>
      <c r="B865" s="243">
        <v>3.3410403626619178E-3</v>
      </c>
      <c r="C865" s="243">
        <v>7.0188286612773432E-3</v>
      </c>
      <c r="D865" s="243">
        <v>1.9093992649203972E-3</v>
      </c>
      <c r="E865" s="243">
        <v>7.7145312388686715E-3</v>
      </c>
      <c r="F865" s="243">
        <v>7.9874414781688774E-3</v>
      </c>
      <c r="H865" s="239">
        <f t="shared" si="162"/>
        <v>239.14070884772372</v>
      </c>
      <c r="I865" s="239"/>
      <c r="J865" s="239">
        <f t="shared" si="163"/>
        <v>208.37964283848896</v>
      </c>
      <c r="K865" s="239">
        <f t="shared" si="158"/>
        <v>239.14070884772372</v>
      </c>
      <c r="L865" s="239" t="b">
        <f t="shared" si="159"/>
        <v>0</v>
      </c>
      <c r="M865" s="239">
        <f t="shared" si="164"/>
        <v>7.0188286612773709E-3</v>
      </c>
      <c r="O865" s="239">
        <f t="shared" si="165"/>
        <v>177.76425446315582</v>
      </c>
      <c r="P865" s="239">
        <f t="shared" si="160"/>
        <v>239.14070884772372</v>
      </c>
      <c r="Q865" s="239">
        <f t="shared" si="161"/>
        <v>0</v>
      </c>
      <c r="R865" s="239">
        <f t="shared" si="166"/>
        <v>7.0188286612773709E-3</v>
      </c>
      <c r="T865" s="239">
        <f>MAX($H$4:H865)</f>
        <v>251.85732939662782</v>
      </c>
      <c r="U865" s="239">
        <f>MAX($K$4:K865)</f>
        <v>251.85732939662782</v>
      </c>
      <c r="V865" s="239">
        <f>MAX($K$4:L865)</f>
        <v>251.85732939662782</v>
      </c>
      <c r="W865" s="239">
        <f t="shared" si="167"/>
        <v>-5.049136580368413E-2</v>
      </c>
      <c r="X865" s="239">
        <f t="shared" si="168"/>
        <v>-5.049136580368413E-2</v>
      </c>
      <c r="Y865" s="239">
        <f t="shared" si="169"/>
        <v>-5.049136580368413E-2</v>
      </c>
    </row>
    <row r="866" spans="1:25">
      <c r="A866" s="147">
        <v>36637</v>
      </c>
      <c r="B866" s="243">
        <v>0</v>
      </c>
      <c r="C866" s="243">
        <v>-1.917954182205639E-3</v>
      </c>
      <c r="D866" s="243">
        <v>-4.0714759595132932E-3</v>
      </c>
      <c r="E866" s="243">
        <v>1.1707072236912808E-3</v>
      </c>
      <c r="F866" s="243">
        <v>-1.5904439522261837E-3</v>
      </c>
      <c r="H866" s="239">
        <f t="shared" si="162"/>
        <v>238.68204792505361</v>
      </c>
      <c r="I866" s="239"/>
      <c r="J866" s="239">
        <f t="shared" si="163"/>
        <v>208.37964283848896</v>
      </c>
      <c r="K866" s="239">
        <f t="shared" si="158"/>
        <v>238.68204792505361</v>
      </c>
      <c r="L866" s="239" t="b">
        <f t="shared" si="159"/>
        <v>0</v>
      </c>
      <c r="M866" s="239">
        <f t="shared" si="164"/>
        <v>-1.9179541822056095E-3</v>
      </c>
      <c r="O866" s="239">
        <f t="shared" si="165"/>
        <v>177.76425446315582</v>
      </c>
      <c r="P866" s="239">
        <f t="shared" si="160"/>
        <v>238.68204792505361</v>
      </c>
      <c r="Q866" s="239">
        <f t="shared" si="161"/>
        <v>0</v>
      </c>
      <c r="R866" s="239">
        <f t="shared" si="166"/>
        <v>-1.9179541822056095E-3</v>
      </c>
      <c r="T866" s="239">
        <f>MAX($H$4:H866)</f>
        <v>251.85732939662782</v>
      </c>
      <c r="U866" s="239">
        <f>MAX($K$4:K866)</f>
        <v>251.85732939662782</v>
      </c>
      <c r="V866" s="239">
        <f>MAX($K$4:L866)</f>
        <v>251.85732939662782</v>
      </c>
      <c r="W866" s="239">
        <f t="shared" si="167"/>
        <v>-5.2312479859681286E-2</v>
      </c>
      <c r="X866" s="239">
        <f t="shared" si="168"/>
        <v>-5.2312479859681286E-2</v>
      </c>
      <c r="Y866" s="239">
        <f t="shared" si="169"/>
        <v>-5.2312479859681286E-2</v>
      </c>
    </row>
    <row r="867" spans="1:25">
      <c r="A867" s="147">
        <v>36640</v>
      </c>
      <c r="B867" s="243">
        <v>-3.0755235039200413E-3</v>
      </c>
      <c r="C867" s="243">
        <v>-1.7880005322705728E-3</v>
      </c>
      <c r="D867" s="243">
        <v>1.6709507067246054E-2</v>
      </c>
      <c r="E867" s="243">
        <v>-1.9923952601714423E-2</v>
      </c>
      <c r="F867" s="243">
        <v>-1.8467177844612159E-3</v>
      </c>
      <c r="H867" s="239">
        <f t="shared" si="162"/>
        <v>238.25528429632018</v>
      </c>
      <c r="I867" s="239"/>
      <c r="J867" s="239">
        <f t="shared" si="163"/>
        <v>208.37964283848896</v>
      </c>
      <c r="K867" s="239">
        <f t="shared" si="158"/>
        <v>238.25528429632018</v>
      </c>
      <c r="L867" s="239" t="b">
        <f t="shared" si="159"/>
        <v>0</v>
      </c>
      <c r="M867" s="239">
        <f t="shared" si="164"/>
        <v>-1.7880005322705699E-3</v>
      </c>
      <c r="O867" s="239">
        <f t="shared" si="165"/>
        <v>177.76425446315582</v>
      </c>
      <c r="P867" s="239">
        <f t="shared" si="160"/>
        <v>238.25528429632018</v>
      </c>
      <c r="Q867" s="239">
        <f t="shared" si="161"/>
        <v>0</v>
      </c>
      <c r="R867" s="239">
        <f t="shared" si="166"/>
        <v>-1.7880005322705699E-3</v>
      </c>
      <c r="T867" s="239">
        <f>MAX($H$4:H867)</f>
        <v>251.85732939662782</v>
      </c>
      <c r="U867" s="239">
        <f>MAX($K$4:K867)</f>
        <v>251.85732939662782</v>
      </c>
      <c r="V867" s="239">
        <f>MAX($K$4:L867)</f>
        <v>251.85732939662782</v>
      </c>
      <c r="W867" s="239">
        <f t="shared" si="167"/>
        <v>-5.4006945650118356E-2</v>
      </c>
      <c r="X867" s="239">
        <f t="shared" si="168"/>
        <v>-5.4006945650118356E-2</v>
      </c>
      <c r="Y867" s="239">
        <f t="shared" si="169"/>
        <v>-5.4006945650118356E-2</v>
      </c>
    </row>
    <row r="868" spans="1:25">
      <c r="A868" s="147">
        <v>36641</v>
      </c>
      <c r="B868" s="243">
        <v>3.4158115717299209E-2</v>
      </c>
      <c r="C868" s="243">
        <v>1.4683770191888046E-2</v>
      </c>
      <c r="D868" s="243">
        <v>1.8092544837124969E-2</v>
      </c>
      <c r="E868" s="243">
        <v>3.1149197696577424E-2</v>
      </c>
      <c r="F868" s="243">
        <v>1.1212660376634709E-2</v>
      </c>
      <c r="H868" s="239">
        <f t="shared" si="162"/>
        <v>241.7537701379303</v>
      </c>
      <c r="I868" s="239"/>
      <c r="J868" s="239">
        <f t="shared" si="163"/>
        <v>208.37964283848896</v>
      </c>
      <c r="K868" s="239">
        <f t="shared" si="158"/>
        <v>241.7537701379303</v>
      </c>
      <c r="L868" s="239" t="b">
        <f t="shared" si="159"/>
        <v>0</v>
      </c>
      <c r="M868" s="239">
        <f t="shared" si="164"/>
        <v>1.4683770191888049E-2</v>
      </c>
      <c r="O868" s="239">
        <f t="shared" si="165"/>
        <v>177.76425446315582</v>
      </c>
      <c r="P868" s="239">
        <f t="shared" si="160"/>
        <v>241.7537701379303</v>
      </c>
      <c r="Q868" s="239">
        <f t="shared" si="161"/>
        <v>0</v>
      </c>
      <c r="R868" s="239">
        <f t="shared" si="166"/>
        <v>1.4683770191888049E-2</v>
      </c>
      <c r="T868" s="239">
        <f>MAX($H$4:H868)</f>
        <v>251.85732939662782</v>
      </c>
      <c r="U868" s="239">
        <f>MAX($K$4:K868)</f>
        <v>251.85732939662782</v>
      </c>
      <c r="V868" s="239">
        <f>MAX($K$4:L868)</f>
        <v>251.85732939662782</v>
      </c>
      <c r="W868" s="239">
        <f t="shared" si="167"/>
        <v>-4.0116201036922434E-2</v>
      </c>
      <c r="X868" s="239">
        <f t="shared" si="168"/>
        <v>-4.0116201036922434E-2</v>
      </c>
      <c r="Y868" s="239">
        <f t="shared" si="169"/>
        <v>-4.0116201036922434E-2</v>
      </c>
    </row>
    <row r="869" spans="1:25">
      <c r="A869" s="147">
        <v>36642</v>
      </c>
      <c r="B869" s="243">
        <v>-1.1201196710970085E-2</v>
      </c>
      <c r="C869" s="243">
        <v>7.7950938546340609E-3</v>
      </c>
      <c r="D869" s="243">
        <v>-5.0604464567735041E-3</v>
      </c>
      <c r="E869" s="243">
        <v>-2.1270207349699533E-4</v>
      </c>
      <c r="F869" s="243">
        <v>1.2692897005404102E-2</v>
      </c>
      <c r="H869" s="239">
        <f t="shared" si="162"/>
        <v>243.63826346586711</v>
      </c>
      <c r="I869" s="239"/>
      <c r="J869" s="239">
        <f t="shared" si="163"/>
        <v>208.37964283848896</v>
      </c>
      <c r="K869" s="239">
        <f t="shared" si="158"/>
        <v>243.63826346586711</v>
      </c>
      <c r="L869" s="239" t="b">
        <f t="shared" si="159"/>
        <v>0</v>
      </c>
      <c r="M869" s="239">
        <f t="shared" si="164"/>
        <v>7.7950938546341164E-3</v>
      </c>
      <c r="O869" s="239">
        <f t="shared" si="165"/>
        <v>177.76425446315582</v>
      </c>
      <c r="P869" s="239">
        <f t="shared" si="160"/>
        <v>243.63826346586711</v>
      </c>
      <c r="Q869" s="239">
        <f t="shared" si="161"/>
        <v>0</v>
      </c>
      <c r="R869" s="239">
        <f t="shared" si="166"/>
        <v>7.7950938546341164E-3</v>
      </c>
      <c r="T869" s="239">
        <f>MAX($H$4:H869)</f>
        <v>251.85732939662782</v>
      </c>
      <c r="U869" s="239">
        <f>MAX($K$4:K869)</f>
        <v>251.85732939662782</v>
      </c>
      <c r="V869" s="239">
        <f>MAX($K$4:L869)</f>
        <v>251.85732939662782</v>
      </c>
      <c r="W869" s="239">
        <f t="shared" si="167"/>
        <v>-3.2633816734462494E-2</v>
      </c>
      <c r="X869" s="239">
        <f t="shared" si="168"/>
        <v>-3.2633816734462494E-2</v>
      </c>
      <c r="Y869" s="239">
        <f t="shared" si="169"/>
        <v>-3.2633816734462494E-2</v>
      </c>
    </row>
    <row r="870" spans="1:25">
      <c r="A870" s="147">
        <v>36643</v>
      </c>
      <c r="B870" s="243">
        <v>4.6874498033997458E-3</v>
      </c>
      <c r="C870" s="243">
        <v>-4.5611113946920634E-3</v>
      </c>
      <c r="D870" s="243">
        <v>9.4101883720343338E-3</v>
      </c>
      <c r="E870" s="243">
        <v>1.0942791310492472E-2</v>
      </c>
      <c r="F870" s="243">
        <v>-2.7307398030477215E-3</v>
      </c>
      <c r="H870" s="239">
        <f t="shared" si="162"/>
        <v>242.52700220618996</v>
      </c>
      <c r="I870" s="239"/>
      <c r="J870" s="239">
        <f t="shared" si="163"/>
        <v>208.37964283848896</v>
      </c>
      <c r="K870" s="239">
        <f t="shared" si="158"/>
        <v>242.52700220618996</v>
      </c>
      <c r="L870" s="239" t="b">
        <f t="shared" si="159"/>
        <v>0</v>
      </c>
      <c r="M870" s="239">
        <f t="shared" si="164"/>
        <v>-4.5611113946920478E-3</v>
      </c>
      <c r="O870" s="239">
        <f t="shared" si="165"/>
        <v>177.76425446315582</v>
      </c>
      <c r="P870" s="239">
        <f t="shared" si="160"/>
        <v>242.52700220618996</v>
      </c>
      <c r="Q870" s="239">
        <f t="shared" si="161"/>
        <v>0</v>
      </c>
      <c r="R870" s="239">
        <f t="shared" si="166"/>
        <v>-4.5611113946920478E-3</v>
      </c>
      <c r="T870" s="239">
        <f>MAX($H$4:H870)</f>
        <v>251.85732939662782</v>
      </c>
      <c r="U870" s="239">
        <f>MAX($K$4:K870)</f>
        <v>251.85732939662782</v>
      </c>
      <c r="V870" s="239">
        <f>MAX($K$4:L870)</f>
        <v>251.85732939662782</v>
      </c>
      <c r="W870" s="239">
        <f t="shared" si="167"/>
        <v>-3.7046081655794698E-2</v>
      </c>
      <c r="X870" s="239">
        <f t="shared" si="168"/>
        <v>-3.7046081655794698E-2</v>
      </c>
      <c r="Y870" s="239">
        <f t="shared" si="169"/>
        <v>-3.7046081655794698E-2</v>
      </c>
    </row>
    <row r="871" spans="1:25">
      <c r="A871" s="147">
        <v>36644</v>
      </c>
      <c r="B871" s="243">
        <v>-4.2456940684311162E-3</v>
      </c>
      <c r="C871" s="243">
        <v>1.4322524585454799E-2</v>
      </c>
      <c r="D871" s="243">
        <v>-1.4969921779034778E-2</v>
      </c>
      <c r="E871" s="243">
        <v>9.3505377145040036E-3</v>
      </c>
      <c r="F871" s="243">
        <v>1.1214528887921738E-2</v>
      </c>
      <c r="H871" s="239">
        <f t="shared" si="162"/>
        <v>246.00060115792476</v>
      </c>
      <c r="I871" s="239"/>
      <c r="J871" s="239">
        <f t="shared" si="163"/>
        <v>208.37964283848896</v>
      </c>
      <c r="K871" s="239">
        <f t="shared" si="158"/>
        <v>246.00060115792476</v>
      </c>
      <c r="L871" s="239" t="b">
        <f t="shared" si="159"/>
        <v>0</v>
      </c>
      <c r="M871" s="239">
        <f t="shared" si="164"/>
        <v>1.4322524585454775E-2</v>
      </c>
      <c r="O871" s="239">
        <f t="shared" si="165"/>
        <v>177.76425446315582</v>
      </c>
      <c r="P871" s="239">
        <f t="shared" si="160"/>
        <v>246.00060115792476</v>
      </c>
      <c r="Q871" s="239">
        <f t="shared" si="161"/>
        <v>0</v>
      </c>
      <c r="R871" s="239">
        <f t="shared" si="166"/>
        <v>1.4322524585454775E-2</v>
      </c>
      <c r="T871" s="239">
        <f>MAX($H$4:H871)</f>
        <v>251.85732939662782</v>
      </c>
      <c r="U871" s="239">
        <f>MAX($K$4:K871)</f>
        <v>251.85732939662782</v>
      </c>
      <c r="V871" s="239">
        <f>MAX($K$4:L871)</f>
        <v>251.85732939662782</v>
      </c>
      <c r="W871" s="239">
        <f t="shared" si="167"/>
        <v>-2.3254150485649806E-2</v>
      </c>
      <c r="X871" s="239">
        <f t="shared" si="168"/>
        <v>-2.3254150485649806E-2</v>
      </c>
      <c r="Y871" s="239">
        <f t="shared" si="169"/>
        <v>-2.3254150485649806E-2</v>
      </c>
    </row>
    <row r="872" spans="1:25">
      <c r="A872" s="147">
        <v>36647</v>
      </c>
      <c r="B872" s="243">
        <v>9.8111116913666141E-3</v>
      </c>
      <c r="C872" s="243">
        <v>-5.9165997796257752E-3</v>
      </c>
      <c r="D872" s="243">
        <v>1.3640100111863118E-2</v>
      </c>
      <c r="E872" s="243">
        <v>-3.1067392272801087E-3</v>
      </c>
      <c r="F872" s="243">
        <v>-6.4267871634500207E-3</v>
      </c>
      <c r="H872" s="239">
        <f t="shared" si="162"/>
        <v>244.54511405532597</v>
      </c>
      <c r="I872" s="239"/>
      <c r="J872" s="239">
        <f t="shared" si="163"/>
        <v>208.37964283848896</v>
      </c>
      <c r="K872" s="239">
        <f t="shared" si="158"/>
        <v>244.54511405532597</v>
      </c>
      <c r="L872" s="239" t="b">
        <f t="shared" si="159"/>
        <v>0</v>
      </c>
      <c r="M872" s="239">
        <f t="shared" si="164"/>
        <v>-5.9165997796258125E-3</v>
      </c>
      <c r="O872" s="239">
        <f t="shared" si="165"/>
        <v>177.76425446315582</v>
      </c>
      <c r="P872" s="239">
        <f t="shared" si="160"/>
        <v>244.54511405532597</v>
      </c>
      <c r="Q872" s="239">
        <f t="shared" si="161"/>
        <v>0</v>
      </c>
      <c r="R872" s="239">
        <f t="shared" si="166"/>
        <v>-5.9165997796258125E-3</v>
      </c>
      <c r="T872" s="239">
        <f>MAX($H$4:H872)</f>
        <v>251.85732939662782</v>
      </c>
      <c r="U872" s="239">
        <f>MAX($K$4:K872)</f>
        <v>251.85732939662782</v>
      </c>
      <c r="V872" s="239">
        <f>MAX($K$4:L872)</f>
        <v>251.85732939662782</v>
      </c>
      <c r="W872" s="239">
        <f t="shared" si="167"/>
        <v>-2.9033164763636838E-2</v>
      </c>
      <c r="X872" s="239">
        <f t="shared" si="168"/>
        <v>-2.9033164763636838E-2</v>
      </c>
      <c r="Y872" s="239">
        <f t="shared" si="169"/>
        <v>-2.9033164763636838E-2</v>
      </c>
    </row>
    <row r="873" spans="1:25">
      <c r="A873" s="147">
        <v>36648</v>
      </c>
      <c r="B873" s="243">
        <v>-1.780623028543149E-2</v>
      </c>
      <c r="C873" s="243">
        <v>2.9725702533413001E-2</v>
      </c>
      <c r="D873" s="243">
        <v>1.5698959692931336E-2</v>
      </c>
      <c r="E873" s="243">
        <v>1.2129591363690517E-2</v>
      </c>
      <c r="F873" s="243">
        <v>3.2661420824598553E-2</v>
      </c>
      <c r="H873" s="239">
        <f t="shared" si="162"/>
        <v>251.81438937173414</v>
      </c>
      <c r="I873" s="239"/>
      <c r="J873" s="239">
        <f t="shared" si="163"/>
        <v>208.37964283848896</v>
      </c>
      <c r="K873" s="239">
        <f t="shared" si="158"/>
        <v>251.81438937173414</v>
      </c>
      <c r="L873" s="239" t="b">
        <f t="shared" si="159"/>
        <v>0</v>
      </c>
      <c r="M873" s="239">
        <f t="shared" si="164"/>
        <v>2.972570253341298E-2</v>
      </c>
      <c r="O873" s="239">
        <f t="shared" si="165"/>
        <v>177.76425446315582</v>
      </c>
      <c r="P873" s="239">
        <f t="shared" si="160"/>
        <v>251.81438937173414</v>
      </c>
      <c r="Q873" s="239">
        <f t="shared" si="161"/>
        <v>0</v>
      </c>
      <c r="R873" s="239">
        <f t="shared" si="166"/>
        <v>2.972570253341298E-2</v>
      </c>
      <c r="T873" s="239">
        <f>MAX($H$4:H873)</f>
        <v>251.85732939662782</v>
      </c>
      <c r="U873" s="239">
        <f>MAX($K$4:K873)</f>
        <v>251.85732939662782</v>
      </c>
      <c r="V873" s="239">
        <f>MAX($K$4:L873)</f>
        <v>251.85732939662782</v>
      </c>
      <c r="W873" s="239">
        <f t="shared" si="167"/>
        <v>-1.704934495912926E-4</v>
      </c>
      <c r="X873" s="239">
        <f t="shared" si="168"/>
        <v>-1.704934495912926E-4</v>
      </c>
      <c r="Y873" s="239">
        <f t="shared" si="169"/>
        <v>-1.704934495912926E-4</v>
      </c>
    </row>
    <row r="874" spans="1:25">
      <c r="A874" s="147">
        <v>36649</v>
      </c>
      <c r="B874" s="243">
        <v>-1.9721716584700011E-2</v>
      </c>
      <c r="C874" s="243">
        <v>-1.9950218125123875E-2</v>
      </c>
      <c r="D874" s="243">
        <v>9.744621739374848E-3</v>
      </c>
      <c r="E874" s="243">
        <v>-5.8400397185469632E-3</v>
      </c>
      <c r="F874" s="243">
        <v>-8.5224062037525528E-3</v>
      </c>
      <c r="H874" s="239">
        <f t="shared" si="162"/>
        <v>246.79063737672317</v>
      </c>
      <c r="I874" s="239"/>
      <c r="J874" s="239">
        <f t="shared" si="163"/>
        <v>208.37964283848896</v>
      </c>
      <c r="K874" s="239">
        <f t="shared" si="158"/>
        <v>246.79063737672317</v>
      </c>
      <c r="L874" s="239" t="b">
        <f t="shared" si="159"/>
        <v>0</v>
      </c>
      <c r="M874" s="239">
        <f t="shared" si="164"/>
        <v>-1.9950218125123865E-2</v>
      </c>
      <c r="O874" s="239">
        <f t="shared" si="165"/>
        <v>177.76425446315582</v>
      </c>
      <c r="P874" s="239">
        <f t="shared" si="160"/>
        <v>246.79063737672317</v>
      </c>
      <c r="Q874" s="239">
        <f t="shared" si="161"/>
        <v>0</v>
      </c>
      <c r="R874" s="239">
        <f t="shared" si="166"/>
        <v>-1.9950218125123865E-2</v>
      </c>
      <c r="T874" s="239">
        <f>MAX($H$4:H874)</f>
        <v>251.85732939662782</v>
      </c>
      <c r="U874" s="239">
        <f>MAX($K$4:K874)</f>
        <v>251.85732939662782</v>
      </c>
      <c r="V874" s="239">
        <f>MAX($K$4:L874)</f>
        <v>251.85732939662782</v>
      </c>
      <c r="W874" s="239">
        <f t="shared" si="167"/>
        <v>-2.0117310193206905E-2</v>
      </c>
      <c r="X874" s="239">
        <f t="shared" si="168"/>
        <v>-2.0117310193206905E-2</v>
      </c>
      <c r="Y874" s="239">
        <f t="shared" si="169"/>
        <v>-2.0117310193206905E-2</v>
      </c>
    </row>
    <row r="875" spans="1:25">
      <c r="A875" s="147">
        <v>36650</v>
      </c>
      <c r="B875" s="243">
        <v>-2.0534175473621019E-3</v>
      </c>
      <c r="C875" s="243">
        <v>3.4145302174803938E-4</v>
      </c>
      <c r="D875" s="243">
        <v>7.0717481100284196E-3</v>
      </c>
      <c r="E875" s="243">
        <v>1.6338408557698969E-3</v>
      </c>
      <c r="F875" s="243">
        <v>2.2294670185254439E-3</v>
      </c>
      <c r="H875" s="239">
        <f t="shared" si="162"/>
        <v>246.87490478559457</v>
      </c>
      <c r="I875" s="239"/>
      <c r="J875" s="239">
        <f t="shared" si="163"/>
        <v>208.37964283848896</v>
      </c>
      <c r="K875" s="239">
        <f t="shared" si="158"/>
        <v>246.87490478559457</v>
      </c>
      <c r="L875" s="239" t="b">
        <f t="shared" si="159"/>
        <v>0</v>
      </c>
      <c r="M875" s="239">
        <f t="shared" si="164"/>
        <v>3.4145302174800278E-4</v>
      </c>
      <c r="O875" s="239">
        <f t="shared" si="165"/>
        <v>177.76425446315582</v>
      </c>
      <c r="P875" s="239">
        <f t="shared" si="160"/>
        <v>246.87490478559457</v>
      </c>
      <c r="Q875" s="239">
        <f t="shared" si="161"/>
        <v>0</v>
      </c>
      <c r="R875" s="239">
        <f t="shared" si="166"/>
        <v>3.4145302174800278E-4</v>
      </c>
      <c r="T875" s="239">
        <f>MAX($H$4:H875)</f>
        <v>251.85732939662782</v>
      </c>
      <c r="U875" s="239">
        <f>MAX($K$4:K875)</f>
        <v>251.85732939662782</v>
      </c>
      <c r="V875" s="239">
        <f>MAX($K$4:L875)</f>
        <v>251.85732939662782</v>
      </c>
      <c r="W875" s="239">
        <f t="shared" si="167"/>
        <v>-1.9782726287813815E-2</v>
      </c>
      <c r="X875" s="239">
        <f t="shared" si="168"/>
        <v>-1.9782726287813815E-2</v>
      </c>
      <c r="Y875" s="239">
        <f t="shared" si="169"/>
        <v>-1.9782726287813815E-2</v>
      </c>
    </row>
    <row r="876" spans="1:25">
      <c r="A876" s="147">
        <v>36651</v>
      </c>
      <c r="B876" s="243">
        <v>1.4850798335298565E-2</v>
      </c>
      <c r="C876" s="243">
        <v>-2.511490654707127E-3</v>
      </c>
      <c r="D876" s="243">
        <v>-9.0297618936795443E-3</v>
      </c>
      <c r="E876" s="243">
        <v>3.6823613571157487E-4</v>
      </c>
      <c r="F876" s="243">
        <v>-5.5069092615009918E-3</v>
      </c>
      <c r="H876" s="239">
        <f t="shared" si="162"/>
        <v>246.25488076934383</v>
      </c>
      <c r="I876" s="239"/>
      <c r="J876" s="239">
        <f t="shared" si="163"/>
        <v>208.37964283848896</v>
      </c>
      <c r="K876" s="239">
        <f t="shared" si="158"/>
        <v>246.25488076934383</v>
      </c>
      <c r="L876" s="239" t="b">
        <f t="shared" si="159"/>
        <v>0</v>
      </c>
      <c r="M876" s="239">
        <f t="shared" si="164"/>
        <v>-2.5114906547071508E-3</v>
      </c>
      <c r="O876" s="239">
        <f t="shared" si="165"/>
        <v>177.76425446315582</v>
      </c>
      <c r="P876" s="239">
        <f t="shared" si="160"/>
        <v>246.25488076934383</v>
      </c>
      <c r="Q876" s="239">
        <f t="shared" si="161"/>
        <v>0</v>
      </c>
      <c r="R876" s="239">
        <f t="shared" si="166"/>
        <v>-2.5114906547071508E-3</v>
      </c>
      <c r="T876" s="239">
        <f>MAX($H$4:H876)</f>
        <v>251.85732939662782</v>
      </c>
      <c r="U876" s="239">
        <f>MAX($K$4:K876)</f>
        <v>251.85732939662782</v>
      </c>
      <c r="V876" s="239">
        <f>MAX($K$4:L876)</f>
        <v>251.85732939662782</v>
      </c>
      <c r="W876" s="239">
        <f t="shared" si="167"/>
        <v>-2.2244532810324492E-2</v>
      </c>
      <c r="X876" s="239">
        <f t="shared" si="168"/>
        <v>-2.2244532810324492E-2</v>
      </c>
      <c r="Y876" s="239">
        <f t="shared" si="169"/>
        <v>-2.2244532810324492E-2</v>
      </c>
    </row>
    <row r="877" spans="1:25">
      <c r="A877" s="147">
        <v>36654</v>
      </c>
      <c r="B877" s="243">
        <v>-6.22918526473204E-3</v>
      </c>
      <c r="C877" s="243">
        <v>-4.8403338445417443E-3</v>
      </c>
      <c r="D877" s="243">
        <v>-6.7079907581982789E-3</v>
      </c>
      <c r="E877" s="243">
        <v>-1.0028567490814266E-2</v>
      </c>
      <c r="F877" s="243">
        <v>-2.0289273404205943E-4</v>
      </c>
      <c r="H877" s="239">
        <f t="shared" si="162"/>
        <v>245.06292493557237</v>
      </c>
      <c r="I877" s="239"/>
      <c r="J877" s="239">
        <f t="shared" si="163"/>
        <v>208.37964283848896</v>
      </c>
      <c r="K877" s="239">
        <f t="shared" si="158"/>
        <v>245.06292493557237</v>
      </c>
      <c r="L877" s="239" t="b">
        <f t="shared" si="159"/>
        <v>0</v>
      </c>
      <c r="M877" s="239">
        <f t="shared" si="164"/>
        <v>-4.8403338445417938E-3</v>
      </c>
      <c r="O877" s="239">
        <f t="shared" si="165"/>
        <v>177.76425446315582</v>
      </c>
      <c r="P877" s="239">
        <f t="shared" si="160"/>
        <v>245.06292493557237</v>
      </c>
      <c r="Q877" s="239">
        <f t="shared" si="161"/>
        <v>0</v>
      </c>
      <c r="R877" s="239">
        <f t="shared" si="166"/>
        <v>-4.8403338445417938E-3</v>
      </c>
      <c r="T877" s="239">
        <f>MAX($H$4:H877)</f>
        <v>251.85732939662782</v>
      </c>
      <c r="U877" s="239">
        <f>MAX($K$4:K877)</f>
        <v>251.85732939662782</v>
      </c>
      <c r="V877" s="239">
        <f>MAX($K$4:L877)</f>
        <v>251.85732939662782</v>
      </c>
      <c r="W877" s="239">
        <f t="shared" si="167"/>
        <v>-2.6977195689848452E-2</v>
      </c>
      <c r="X877" s="239">
        <f t="shared" si="168"/>
        <v>-2.6977195689848452E-2</v>
      </c>
      <c r="Y877" s="239">
        <f t="shared" si="169"/>
        <v>-2.6977195689848452E-2</v>
      </c>
    </row>
    <row r="878" spans="1:25">
      <c r="A878" s="147">
        <v>36655</v>
      </c>
      <c r="B878" s="243">
        <v>-9.4020153805356443E-3</v>
      </c>
      <c r="C878" s="243">
        <v>-1.8494168214021389E-2</v>
      </c>
      <c r="D878" s="243">
        <v>-3.0414921090484159E-2</v>
      </c>
      <c r="E878" s="243">
        <v>-1.3152831681808475E-2</v>
      </c>
      <c r="F878" s="243">
        <v>-1.3550155922715024E-2</v>
      </c>
      <c r="H878" s="239">
        <f t="shared" si="162"/>
        <v>240.53068997879379</v>
      </c>
      <c r="I878" s="239"/>
      <c r="J878" s="239">
        <f t="shared" si="163"/>
        <v>208.37964283848896</v>
      </c>
      <c r="K878" s="239">
        <f t="shared" si="158"/>
        <v>240.53068997879379</v>
      </c>
      <c r="L878" s="239" t="b">
        <f t="shared" si="159"/>
        <v>0</v>
      </c>
      <c r="M878" s="239">
        <f t="shared" si="164"/>
        <v>-1.8494168214021424E-2</v>
      </c>
      <c r="O878" s="239">
        <f t="shared" si="165"/>
        <v>177.76425446315582</v>
      </c>
      <c r="P878" s="239">
        <f t="shared" si="160"/>
        <v>240.53068997879379</v>
      </c>
      <c r="Q878" s="239">
        <f t="shared" si="161"/>
        <v>0</v>
      </c>
      <c r="R878" s="239">
        <f t="shared" si="166"/>
        <v>-1.8494168214021424E-2</v>
      </c>
      <c r="T878" s="239">
        <f>MAX($H$4:H878)</f>
        <v>251.85732939662782</v>
      </c>
      <c r="U878" s="239">
        <f>MAX($K$4:K878)</f>
        <v>251.85732939662782</v>
      </c>
      <c r="V878" s="239">
        <f>MAX($K$4:L878)</f>
        <v>251.85732939662782</v>
      </c>
      <c r="W878" s="239">
        <f t="shared" si="167"/>
        <v>-4.4972443108839244E-2</v>
      </c>
      <c r="X878" s="239">
        <f t="shared" si="168"/>
        <v>-4.4972443108839244E-2</v>
      </c>
      <c r="Y878" s="239">
        <f t="shared" si="169"/>
        <v>-4.4972443108839244E-2</v>
      </c>
    </row>
    <row r="879" spans="1:25">
      <c r="A879" s="147">
        <v>36656</v>
      </c>
      <c r="B879" s="243">
        <v>-2.3428642942328493E-2</v>
      </c>
      <c r="C879" s="243">
        <v>-1.4579946386266696E-2</v>
      </c>
      <c r="D879" s="243">
        <v>-7.1853254772892283E-3</v>
      </c>
      <c r="E879" s="243">
        <v>-1.6553840220014493E-2</v>
      </c>
      <c r="F879" s="243">
        <v>-1.4212877835783511E-2</v>
      </c>
      <c r="H879" s="239">
        <f t="shared" si="162"/>
        <v>237.02376541465125</v>
      </c>
      <c r="I879" s="239"/>
      <c r="J879" s="239">
        <f t="shared" si="163"/>
        <v>208.37964283848896</v>
      </c>
      <c r="K879" s="239">
        <f t="shared" si="158"/>
        <v>237.02376541465125</v>
      </c>
      <c r="L879" s="239" t="b">
        <f t="shared" si="159"/>
        <v>0</v>
      </c>
      <c r="M879" s="239">
        <f t="shared" si="164"/>
        <v>-1.4579946386266644E-2</v>
      </c>
      <c r="O879" s="239">
        <f t="shared" si="165"/>
        <v>177.76425446315582</v>
      </c>
      <c r="P879" s="239">
        <f t="shared" si="160"/>
        <v>237.02376541465125</v>
      </c>
      <c r="Q879" s="239">
        <f t="shared" si="161"/>
        <v>0</v>
      </c>
      <c r="R879" s="239">
        <f t="shared" si="166"/>
        <v>-1.4579946386266644E-2</v>
      </c>
      <c r="T879" s="239">
        <f>MAX($H$4:H879)</f>
        <v>251.85732939662782</v>
      </c>
      <c r="U879" s="239">
        <f>MAX($K$4:K879)</f>
        <v>251.85732939662782</v>
      </c>
      <c r="V879" s="239">
        <f>MAX($K$4:L879)</f>
        <v>251.85732939662782</v>
      </c>
      <c r="W879" s="239">
        <f t="shared" si="167"/>
        <v>-5.8896693685719585E-2</v>
      </c>
      <c r="X879" s="239">
        <f t="shared" si="168"/>
        <v>-5.8896693685719585E-2</v>
      </c>
      <c r="Y879" s="239">
        <f t="shared" si="169"/>
        <v>-5.8896693685719585E-2</v>
      </c>
    </row>
    <row r="880" spans="1:25">
      <c r="A880" s="147">
        <v>36657</v>
      </c>
      <c r="B880" s="243">
        <v>2.0524112182580989E-2</v>
      </c>
      <c r="C880" s="243">
        <v>1.9670465523182745E-2</v>
      </c>
      <c r="D880" s="243">
        <v>-1.3911862461559621E-2</v>
      </c>
      <c r="E880" s="243">
        <v>1.4148997392944285E-3</v>
      </c>
      <c r="F880" s="243">
        <v>1.8496979560720384E-3</v>
      </c>
      <c r="H880" s="239">
        <f t="shared" si="162"/>
        <v>241.68613322041512</v>
      </c>
      <c r="I880" s="239"/>
      <c r="J880" s="239">
        <f t="shared" si="163"/>
        <v>208.37964283848896</v>
      </c>
      <c r="K880" s="239">
        <f t="shared" si="158"/>
        <v>241.68613322041512</v>
      </c>
      <c r="L880" s="239" t="b">
        <f t="shared" si="159"/>
        <v>0</v>
      </c>
      <c r="M880" s="239">
        <f t="shared" si="164"/>
        <v>1.9670465523182797E-2</v>
      </c>
      <c r="O880" s="239">
        <f t="shared" si="165"/>
        <v>177.76425446315582</v>
      </c>
      <c r="P880" s="239">
        <f t="shared" si="160"/>
        <v>241.68613322041512</v>
      </c>
      <c r="Q880" s="239">
        <f t="shared" si="161"/>
        <v>0</v>
      </c>
      <c r="R880" s="239">
        <f t="shared" si="166"/>
        <v>1.9670465523182797E-2</v>
      </c>
      <c r="T880" s="239">
        <f>MAX($H$4:H880)</f>
        <v>251.85732939662782</v>
      </c>
      <c r="U880" s="239">
        <f>MAX($K$4:K880)</f>
        <v>251.85732939662782</v>
      </c>
      <c r="V880" s="239">
        <f>MAX($K$4:L880)</f>
        <v>251.85732939662782</v>
      </c>
      <c r="W880" s="239">
        <f t="shared" si="167"/>
        <v>-4.0384753545111195E-2</v>
      </c>
      <c r="X880" s="239">
        <f t="shared" si="168"/>
        <v>-4.0384753545111195E-2</v>
      </c>
      <c r="Y880" s="239">
        <f t="shared" si="169"/>
        <v>-4.0384753545111195E-2</v>
      </c>
    </row>
    <row r="881" spans="1:25">
      <c r="A881" s="147">
        <v>36658</v>
      </c>
      <c r="B881" s="243">
        <v>7.7567245147345254E-3</v>
      </c>
      <c r="C881" s="243">
        <v>-3.8329392567074683E-3</v>
      </c>
      <c r="D881" s="243">
        <v>-6.4989756171707214E-4</v>
      </c>
      <c r="E881" s="243">
        <v>-1.8875575187334181E-2</v>
      </c>
      <c r="F881" s="243">
        <v>-6.0846163306935708E-3</v>
      </c>
      <c r="H881" s="239">
        <f t="shared" si="162"/>
        <v>240.75976495259275</v>
      </c>
      <c r="I881" s="239"/>
      <c r="J881" s="239">
        <f t="shared" si="163"/>
        <v>208.37964283848896</v>
      </c>
      <c r="K881" s="239">
        <f t="shared" si="158"/>
        <v>240.75976495259275</v>
      </c>
      <c r="L881" s="239" t="b">
        <f t="shared" si="159"/>
        <v>0</v>
      </c>
      <c r="M881" s="239">
        <f t="shared" si="164"/>
        <v>-3.8329392567075043E-3</v>
      </c>
      <c r="O881" s="239">
        <f t="shared" si="165"/>
        <v>177.76425446315582</v>
      </c>
      <c r="P881" s="239">
        <f t="shared" si="160"/>
        <v>240.75976495259275</v>
      </c>
      <c r="Q881" s="239">
        <f t="shared" si="161"/>
        <v>0</v>
      </c>
      <c r="R881" s="239">
        <f t="shared" si="166"/>
        <v>-3.8329392567075043E-3</v>
      </c>
      <c r="T881" s="239">
        <f>MAX($H$4:H881)</f>
        <v>251.85732939662782</v>
      </c>
      <c r="U881" s="239">
        <f>MAX($K$4:K881)</f>
        <v>251.85732939662782</v>
      </c>
      <c r="V881" s="239">
        <f>MAX($K$4:L881)</f>
        <v>251.85732939662782</v>
      </c>
      <c r="W881" s="239">
        <f t="shared" si="167"/>
        <v>-4.4062900494583182E-2</v>
      </c>
      <c r="X881" s="239">
        <f t="shared" si="168"/>
        <v>-4.4062900494583182E-2</v>
      </c>
      <c r="Y881" s="239">
        <f t="shared" si="169"/>
        <v>-4.4062900494583182E-2</v>
      </c>
    </row>
    <row r="882" spans="1:25">
      <c r="A882" s="147">
        <v>36661</v>
      </c>
      <c r="B882" s="243">
        <v>2.1716047165659225E-2</v>
      </c>
      <c r="C882" s="243">
        <v>7.4561417998393331E-3</v>
      </c>
      <c r="D882" s="243">
        <v>6.7129740686233674E-5</v>
      </c>
      <c r="E882" s="243">
        <v>1.5013230657337395E-2</v>
      </c>
      <c r="F882" s="243">
        <v>1.1110199769311269E-2</v>
      </c>
      <c r="H882" s="239">
        <f t="shared" si="162"/>
        <v>242.55490389977527</v>
      </c>
      <c r="I882" s="239"/>
      <c r="J882" s="239">
        <f t="shared" si="163"/>
        <v>208.37964283848896</v>
      </c>
      <c r="K882" s="239">
        <f t="shared" si="158"/>
        <v>242.55490389977527</v>
      </c>
      <c r="L882" s="239" t="b">
        <f t="shared" si="159"/>
        <v>0</v>
      </c>
      <c r="M882" s="239">
        <f t="shared" si="164"/>
        <v>7.4561417998393444E-3</v>
      </c>
      <c r="O882" s="239">
        <f t="shared" si="165"/>
        <v>177.76425446315582</v>
      </c>
      <c r="P882" s="239">
        <f t="shared" si="160"/>
        <v>242.55490389977527</v>
      </c>
      <c r="Q882" s="239">
        <f t="shared" si="161"/>
        <v>0</v>
      </c>
      <c r="R882" s="239">
        <f t="shared" si="166"/>
        <v>7.4561417998393444E-3</v>
      </c>
      <c r="T882" s="239">
        <f>MAX($H$4:H882)</f>
        <v>251.85732939662782</v>
      </c>
      <c r="U882" s="239">
        <f>MAX($K$4:K882)</f>
        <v>251.85732939662782</v>
      </c>
      <c r="V882" s="239">
        <f>MAX($K$4:L882)</f>
        <v>251.85732939662782</v>
      </c>
      <c r="W882" s="239">
        <f t="shared" si="167"/>
        <v>-3.6935297928943664E-2</v>
      </c>
      <c r="X882" s="239">
        <f t="shared" si="168"/>
        <v>-3.6935297928943664E-2</v>
      </c>
      <c r="Y882" s="239">
        <f t="shared" si="169"/>
        <v>-3.6935297928943664E-2</v>
      </c>
    </row>
    <row r="883" spans="1:25">
      <c r="A883" s="147">
        <v>36662</v>
      </c>
      <c r="B883" s="243">
        <v>1.092252005478378E-2</v>
      </c>
      <c r="C883" s="243">
        <v>1.7213288190200071E-2</v>
      </c>
      <c r="D883" s="243">
        <v>1.3812719464511014E-2</v>
      </c>
      <c r="E883" s="243">
        <v>2.4931167362703954E-2</v>
      </c>
      <c r="F883" s="243">
        <v>9.4337242891102679E-3</v>
      </c>
      <c r="H883" s="239">
        <f t="shared" si="162"/>
        <v>246.73007136254839</v>
      </c>
      <c r="I883" s="239"/>
      <c r="J883" s="239">
        <f t="shared" si="163"/>
        <v>208.37964283848896</v>
      </c>
      <c r="K883" s="239">
        <f t="shared" si="158"/>
        <v>246.73007136254839</v>
      </c>
      <c r="L883" s="239" t="b">
        <f t="shared" si="159"/>
        <v>0</v>
      </c>
      <c r="M883" s="239">
        <f t="shared" si="164"/>
        <v>1.7213288190200082E-2</v>
      </c>
      <c r="O883" s="239">
        <f t="shared" si="165"/>
        <v>177.76425446315582</v>
      </c>
      <c r="P883" s="239">
        <f t="shared" si="160"/>
        <v>246.73007136254839</v>
      </c>
      <c r="Q883" s="239">
        <f t="shared" si="161"/>
        <v>0</v>
      </c>
      <c r="R883" s="239">
        <f t="shared" si="166"/>
        <v>1.7213288190200082E-2</v>
      </c>
      <c r="T883" s="239">
        <f>MAX($H$4:H883)</f>
        <v>251.85732939662782</v>
      </c>
      <c r="U883" s="239">
        <f>MAX($K$4:K883)</f>
        <v>251.85732939662782</v>
      </c>
      <c r="V883" s="239">
        <f>MAX($K$4:L883)</f>
        <v>251.85732939662782</v>
      </c>
      <c r="W883" s="239">
        <f t="shared" si="167"/>
        <v>-2.035778766638539E-2</v>
      </c>
      <c r="X883" s="239">
        <f t="shared" si="168"/>
        <v>-2.035778766638539E-2</v>
      </c>
      <c r="Y883" s="239">
        <f t="shared" si="169"/>
        <v>-2.035778766638539E-2</v>
      </c>
    </row>
    <row r="884" spans="1:25">
      <c r="A884" s="147">
        <v>36663</v>
      </c>
      <c r="B884" s="243">
        <v>-1.2800575466235697E-2</v>
      </c>
      <c r="C884" s="243">
        <v>-1.4999644471930362E-2</v>
      </c>
      <c r="D884" s="243">
        <v>6.3571231157069086E-3</v>
      </c>
      <c r="E884" s="243">
        <v>2.9462030832592134E-3</v>
      </c>
      <c r="F884" s="243">
        <v>-6.830157640516088E-3</v>
      </c>
      <c r="H884" s="239">
        <f t="shared" si="162"/>
        <v>243.02920801157615</v>
      </c>
      <c r="I884" s="239"/>
      <c r="J884" s="239">
        <f t="shared" si="163"/>
        <v>208.37964283848896</v>
      </c>
      <c r="K884" s="239">
        <f t="shared" si="158"/>
        <v>243.02920801157615</v>
      </c>
      <c r="L884" s="239" t="b">
        <f t="shared" si="159"/>
        <v>0</v>
      </c>
      <c r="M884" s="239">
        <f t="shared" si="164"/>
        <v>-1.4999644471930399E-2</v>
      </c>
      <c r="O884" s="239">
        <f t="shared" si="165"/>
        <v>177.76425446315582</v>
      </c>
      <c r="P884" s="239">
        <f t="shared" si="160"/>
        <v>243.02920801157615</v>
      </c>
      <c r="Q884" s="239">
        <f t="shared" si="161"/>
        <v>0</v>
      </c>
      <c r="R884" s="239">
        <f t="shared" si="166"/>
        <v>-1.4999644471930399E-2</v>
      </c>
      <c r="T884" s="239">
        <f>MAX($H$4:H884)</f>
        <v>251.85732939662782</v>
      </c>
      <c r="U884" s="239">
        <f>MAX($K$4:K884)</f>
        <v>251.85732939662782</v>
      </c>
      <c r="V884" s="239">
        <f>MAX($K$4:L884)</f>
        <v>251.85732939662782</v>
      </c>
      <c r="W884" s="239">
        <f t="shared" si="167"/>
        <v>-3.505207256108496E-2</v>
      </c>
      <c r="X884" s="239">
        <f t="shared" si="168"/>
        <v>-3.505207256108496E-2</v>
      </c>
      <c r="Y884" s="239">
        <f t="shared" si="169"/>
        <v>-3.505207256108496E-2</v>
      </c>
    </row>
    <row r="885" spans="1:25">
      <c r="A885" s="147">
        <v>36664</v>
      </c>
      <c r="B885" s="243">
        <v>-8.3446281088951357E-3</v>
      </c>
      <c r="C885" s="243">
        <v>3.7078432187314103E-3</v>
      </c>
      <c r="D885" s="243">
        <v>-6.8792111305903125E-3</v>
      </c>
      <c r="E885" s="243">
        <v>-1.2691542503933007E-2</v>
      </c>
      <c r="F885" s="243">
        <v>-1.2532326770812174E-3</v>
      </c>
      <c r="H885" s="239">
        <f t="shared" si="162"/>
        <v>243.93032221245554</v>
      </c>
      <c r="I885" s="239"/>
      <c r="J885" s="239">
        <f t="shared" si="163"/>
        <v>208.37964283848896</v>
      </c>
      <c r="K885" s="239">
        <f t="shared" si="158"/>
        <v>243.93032221245554</v>
      </c>
      <c r="L885" s="239" t="b">
        <f t="shared" si="159"/>
        <v>0</v>
      </c>
      <c r="M885" s="239">
        <f t="shared" si="164"/>
        <v>3.7078432187314233E-3</v>
      </c>
      <c r="O885" s="239">
        <f t="shared" si="165"/>
        <v>177.76425446315582</v>
      </c>
      <c r="P885" s="239">
        <f t="shared" si="160"/>
        <v>243.93032221245554</v>
      </c>
      <c r="Q885" s="239">
        <f t="shared" si="161"/>
        <v>0</v>
      </c>
      <c r="R885" s="239">
        <f t="shared" si="166"/>
        <v>3.7078432187314233E-3</v>
      </c>
      <c r="T885" s="239">
        <f>MAX($H$4:H885)</f>
        <v>251.85732939662782</v>
      </c>
      <c r="U885" s="239">
        <f>MAX($K$4:K885)</f>
        <v>251.85732939662782</v>
      </c>
      <c r="V885" s="239">
        <f>MAX($K$4:L885)</f>
        <v>251.85732939662782</v>
      </c>
      <c r="W885" s="239">
        <f t="shared" si="167"/>
        <v>-3.1474196931901635E-2</v>
      </c>
      <c r="X885" s="239">
        <f t="shared" si="168"/>
        <v>-3.1474196931901635E-2</v>
      </c>
      <c r="Y885" s="239">
        <f t="shared" si="169"/>
        <v>-3.1474196931901635E-2</v>
      </c>
    </row>
    <row r="886" spans="1:25">
      <c r="A886" s="147">
        <v>36665</v>
      </c>
      <c r="B886" s="243">
        <v>-2.2170277909395741E-2</v>
      </c>
      <c r="C886" s="243">
        <v>-3.6034530908822249E-2</v>
      </c>
      <c r="D886" s="243">
        <v>-1.2236579075104448E-3</v>
      </c>
      <c r="E886" s="243">
        <v>-2.0379651696472045E-2</v>
      </c>
      <c r="F886" s="243">
        <v>-3.266790762898486E-2</v>
      </c>
      <c r="H886" s="239">
        <f t="shared" si="162"/>
        <v>235.14040747709183</v>
      </c>
      <c r="I886" s="239"/>
      <c r="J886" s="239">
        <f t="shared" si="163"/>
        <v>208.37964283848896</v>
      </c>
      <c r="K886" s="239">
        <f t="shared" si="158"/>
        <v>235.14040747709183</v>
      </c>
      <c r="L886" s="239" t="b">
        <f t="shared" si="159"/>
        <v>0</v>
      </c>
      <c r="M886" s="239">
        <f t="shared" si="164"/>
        <v>-3.603453090882229E-2</v>
      </c>
      <c r="O886" s="239">
        <f t="shared" si="165"/>
        <v>177.76425446315582</v>
      </c>
      <c r="P886" s="239">
        <f t="shared" si="160"/>
        <v>235.14040747709183</v>
      </c>
      <c r="Q886" s="239">
        <f t="shared" si="161"/>
        <v>0</v>
      </c>
      <c r="R886" s="239">
        <f t="shared" si="166"/>
        <v>-3.603453090882229E-2</v>
      </c>
      <c r="T886" s="239">
        <f>MAX($H$4:H886)</f>
        <v>251.85732939662782</v>
      </c>
      <c r="U886" s="239">
        <f>MAX($K$4:K886)</f>
        <v>251.85732939662782</v>
      </c>
      <c r="V886" s="239">
        <f>MAX($K$4:L886)</f>
        <v>251.85732939662782</v>
      </c>
      <c r="W886" s="239">
        <f t="shared" si="167"/>
        <v>-6.6374569918550952E-2</v>
      </c>
      <c r="X886" s="239">
        <f t="shared" si="168"/>
        <v>-6.6374569918550952E-2</v>
      </c>
      <c r="Y886" s="239">
        <f t="shared" si="169"/>
        <v>-6.6374569918550952E-2</v>
      </c>
    </row>
    <row r="887" spans="1:25">
      <c r="A887" s="147">
        <v>36668</v>
      </c>
      <c r="B887" s="243">
        <v>-4.1104060870943426E-3</v>
      </c>
      <c r="C887" s="243">
        <v>-1.2419047696019203E-2</v>
      </c>
      <c r="D887" s="243">
        <v>-3.7239311709131528E-2</v>
      </c>
      <c r="E887" s="243">
        <v>-3.429338967640827E-2</v>
      </c>
      <c r="F887" s="243">
        <v>-1.410508062638427E-2</v>
      </c>
      <c r="H887" s="239">
        <f t="shared" si="162"/>
        <v>232.22018754137244</v>
      </c>
      <c r="I887" s="239"/>
      <c r="J887" s="239">
        <f t="shared" si="163"/>
        <v>208.37964283848896</v>
      </c>
      <c r="K887" s="239">
        <f t="shared" si="158"/>
        <v>232.22018754137244</v>
      </c>
      <c r="L887" s="239" t="b">
        <f t="shared" si="159"/>
        <v>0</v>
      </c>
      <c r="M887" s="239">
        <f t="shared" si="164"/>
        <v>-1.2419047696019177E-2</v>
      </c>
      <c r="O887" s="239">
        <f t="shared" si="165"/>
        <v>177.76425446315582</v>
      </c>
      <c r="P887" s="239">
        <f t="shared" si="160"/>
        <v>232.22018754137244</v>
      </c>
      <c r="Q887" s="239">
        <f t="shared" si="161"/>
        <v>0</v>
      </c>
      <c r="R887" s="239">
        <f t="shared" si="166"/>
        <v>-1.2419047696019177E-2</v>
      </c>
      <c r="T887" s="239">
        <f>MAX($H$4:H887)</f>
        <v>251.85732939662782</v>
      </c>
      <c r="U887" s="239">
        <f>MAX($K$4:K887)</f>
        <v>251.85732939662782</v>
      </c>
      <c r="V887" s="239">
        <f>MAX($K$4:L887)</f>
        <v>251.85732939662782</v>
      </c>
      <c r="W887" s="239">
        <f t="shared" si="167"/>
        <v>-7.7969308664948889E-2</v>
      </c>
      <c r="X887" s="239">
        <f t="shared" si="168"/>
        <v>-7.7969308664948889E-2</v>
      </c>
      <c r="Y887" s="239">
        <f t="shared" si="169"/>
        <v>-7.7969308664948889E-2</v>
      </c>
    </row>
    <row r="888" spans="1:25">
      <c r="A888" s="147">
        <v>36669</v>
      </c>
      <c r="B888" s="243">
        <v>-1.9601122287669304E-2</v>
      </c>
      <c r="C888" s="243">
        <v>1.0733450853287252E-2</v>
      </c>
      <c r="D888" s="243">
        <v>6.5503590152635738E-3</v>
      </c>
      <c r="E888" s="243">
        <v>-1.4897986070803726E-2</v>
      </c>
      <c r="F888" s="243">
        <v>2.9012761921887176E-4</v>
      </c>
      <c r="H888" s="239">
        <f t="shared" si="162"/>
        <v>234.71271151148892</v>
      </c>
      <c r="I888" s="239"/>
      <c r="J888" s="239">
        <f t="shared" si="163"/>
        <v>208.37964283848896</v>
      </c>
      <c r="K888" s="239">
        <f t="shared" si="158"/>
        <v>234.71271151148892</v>
      </c>
      <c r="L888" s="239" t="b">
        <f t="shared" si="159"/>
        <v>0</v>
      </c>
      <c r="M888" s="239">
        <f t="shared" si="164"/>
        <v>1.0733450853287295E-2</v>
      </c>
      <c r="O888" s="239">
        <f t="shared" si="165"/>
        <v>177.76425446315582</v>
      </c>
      <c r="P888" s="239">
        <f t="shared" si="160"/>
        <v>234.71271151148892</v>
      </c>
      <c r="Q888" s="239">
        <f t="shared" si="161"/>
        <v>0</v>
      </c>
      <c r="R888" s="239">
        <f t="shared" si="166"/>
        <v>1.0733450853287295E-2</v>
      </c>
      <c r="T888" s="239">
        <f>MAX($H$4:H888)</f>
        <v>251.85732939662782</v>
      </c>
      <c r="U888" s="239">
        <f>MAX($K$4:K888)</f>
        <v>251.85732939662782</v>
      </c>
      <c r="V888" s="239">
        <f>MAX($K$4:L888)</f>
        <v>251.85732939662782</v>
      </c>
      <c r="W888" s="239">
        <f t="shared" si="167"/>
        <v>-6.8072737554281601E-2</v>
      </c>
      <c r="X888" s="239">
        <f t="shared" si="168"/>
        <v>-6.8072737554281601E-2</v>
      </c>
      <c r="Y888" s="239">
        <f t="shared" si="169"/>
        <v>-6.8072737554281601E-2</v>
      </c>
    </row>
    <row r="889" spans="1:25">
      <c r="A889" s="147">
        <v>36670</v>
      </c>
      <c r="B889" s="243">
        <v>1.7660967542985073E-2</v>
      </c>
      <c r="C889" s="243">
        <v>-1.8353739739555452E-2</v>
      </c>
      <c r="D889" s="243">
        <v>-1.7877175473470119E-2</v>
      </c>
      <c r="E889" s="243">
        <v>-7.4494981911996661E-3</v>
      </c>
      <c r="F889" s="243">
        <v>-2.3877950875995868E-2</v>
      </c>
      <c r="H889" s="239">
        <f t="shared" si="162"/>
        <v>230.4048554908417</v>
      </c>
      <c r="I889" s="239"/>
      <c r="J889" s="239">
        <f t="shared" si="163"/>
        <v>208.37964283848896</v>
      </c>
      <c r="K889" s="239">
        <f t="shared" si="158"/>
        <v>230.4048554908417</v>
      </c>
      <c r="L889" s="239" t="b">
        <f t="shared" si="159"/>
        <v>0</v>
      </c>
      <c r="M889" s="239">
        <f t="shared" si="164"/>
        <v>-1.8353739739555425E-2</v>
      </c>
      <c r="O889" s="239">
        <f t="shared" si="165"/>
        <v>177.76425446315582</v>
      </c>
      <c r="P889" s="239">
        <f t="shared" si="160"/>
        <v>230.4048554908417</v>
      </c>
      <c r="Q889" s="239">
        <f t="shared" si="161"/>
        <v>0</v>
      </c>
      <c r="R889" s="239">
        <f t="shared" si="166"/>
        <v>-1.8353739739555425E-2</v>
      </c>
      <c r="T889" s="239">
        <f>MAX($H$4:H889)</f>
        <v>251.85732939662782</v>
      </c>
      <c r="U889" s="239">
        <f>MAX($K$4:K889)</f>
        <v>251.85732939662782</v>
      </c>
      <c r="V889" s="239">
        <f>MAX($K$4:L889)</f>
        <v>251.85732939662782</v>
      </c>
      <c r="W889" s="239">
        <f t="shared" si="167"/>
        <v>-8.5177087985406685E-2</v>
      </c>
      <c r="X889" s="239">
        <f t="shared" si="168"/>
        <v>-8.5177087985406685E-2</v>
      </c>
      <c r="Y889" s="239">
        <f t="shared" si="169"/>
        <v>-8.5177087985406685E-2</v>
      </c>
    </row>
    <row r="890" spans="1:25">
      <c r="A890" s="147">
        <v>36671</v>
      </c>
      <c r="B890" s="243">
        <v>-1.2831700091737397E-2</v>
      </c>
      <c r="C890" s="243">
        <v>2.3016695122036746E-2</v>
      </c>
      <c r="D890" s="243">
        <v>7.2568185862902368E-3</v>
      </c>
      <c r="E890" s="243">
        <v>1.0333029041604824E-2</v>
      </c>
      <c r="F890" s="243">
        <v>1.9279724219637195E-2</v>
      </c>
      <c r="H890" s="239">
        <f t="shared" si="162"/>
        <v>235.70801380431132</v>
      </c>
      <c r="I890" s="239"/>
      <c r="J890" s="239">
        <f t="shared" si="163"/>
        <v>208.37964283848896</v>
      </c>
      <c r="K890" s="239">
        <f t="shared" si="158"/>
        <v>235.70801380431132</v>
      </c>
      <c r="L890" s="239" t="b">
        <f t="shared" si="159"/>
        <v>0</v>
      </c>
      <c r="M890" s="239">
        <f t="shared" si="164"/>
        <v>2.3016695122036687E-2</v>
      </c>
      <c r="O890" s="239">
        <f t="shared" si="165"/>
        <v>177.76425446315582</v>
      </c>
      <c r="P890" s="239">
        <f t="shared" si="160"/>
        <v>235.70801380431132</v>
      </c>
      <c r="Q890" s="239">
        <f t="shared" si="161"/>
        <v>0</v>
      </c>
      <c r="R890" s="239">
        <f t="shared" si="166"/>
        <v>2.3016695122036687E-2</v>
      </c>
      <c r="T890" s="239">
        <f>MAX($H$4:H890)</f>
        <v>251.85732939662782</v>
      </c>
      <c r="U890" s="239">
        <f>MAX($K$4:K890)</f>
        <v>251.85732939662782</v>
      </c>
      <c r="V890" s="239">
        <f>MAX($K$4:L890)</f>
        <v>251.85732939662782</v>
      </c>
      <c r="W890" s="239">
        <f t="shared" si="167"/>
        <v>-6.4120887928913003E-2</v>
      </c>
      <c r="X890" s="239">
        <f t="shared" si="168"/>
        <v>-6.4120887928913003E-2</v>
      </c>
      <c r="Y890" s="239">
        <f t="shared" si="169"/>
        <v>-6.4120887928913003E-2</v>
      </c>
    </row>
    <row r="891" spans="1:25">
      <c r="A891" s="147">
        <v>36672</v>
      </c>
      <c r="B891" s="243">
        <v>-1.1075996659336562E-3</v>
      </c>
      <c r="C891" s="243">
        <v>-1.3324208721665398E-2</v>
      </c>
      <c r="D891" s="243">
        <v>-2.7632221818567171E-2</v>
      </c>
      <c r="E891" s="243">
        <v>-2.5329395354989903E-2</v>
      </c>
      <c r="F891" s="243">
        <v>-1.3153647106516786E-2</v>
      </c>
      <c r="H891" s="239">
        <f t="shared" si="162"/>
        <v>232.5673910310135</v>
      </c>
      <c r="I891" s="239"/>
      <c r="J891" s="239">
        <f t="shared" si="163"/>
        <v>208.37964283848896</v>
      </c>
      <c r="K891" s="239">
        <f t="shared" si="158"/>
        <v>232.5673910310135</v>
      </c>
      <c r="L891" s="239" t="b">
        <f t="shared" si="159"/>
        <v>0</v>
      </c>
      <c r="M891" s="239">
        <f t="shared" si="164"/>
        <v>-1.3324208721665348E-2</v>
      </c>
      <c r="O891" s="239">
        <f t="shared" si="165"/>
        <v>177.76425446315582</v>
      </c>
      <c r="P891" s="239">
        <f t="shared" si="160"/>
        <v>232.5673910310135</v>
      </c>
      <c r="Q891" s="239">
        <f t="shared" si="161"/>
        <v>0</v>
      </c>
      <c r="R891" s="239">
        <f t="shared" si="166"/>
        <v>-1.3324208721665348E-2</v>
      </c>
      <c r="T891" s="239">
        <f>MAX($H$4:H891)</f>
        <v>251.85732939662782</v>
      </c>
      <c r="U891" s="239">
        <f>MAX($K$4:K891)</f>
        <v>251.85732939662782</v>
      </c>
      <c r="V891" s="239">
        <f>MAX($K$4:L891)</f>
        <v>251.85732939662782</v>
      </c>
      <c r="W891" s="239">
        <f t="shared" si="167"/>
        <v>-7.6590736556394992E-2</v>
      </c>
      <c r="X891" s="239">
        <f t="shared" si="168"/>
        <v>-7.6590736556394992E-2</v>
      </c>
      <c r="Y891" s="239">
        <f t="shared" si="169"/>
        <v>-7.6590736556394992E-2</v>
      </c>
    </row>
    <row r="892" spans="1:25">
      <c r="A892" s="147">
        <v>36675</v>
      </c>
      <c r="B892" s="243">
        <v>0</v>
      </c>
      <c r="C892" s="243">
        <v>1.4742776149058168E-2</v>
      </c>
      <c r="D892" s="243">
        <v>8.2819615545890457E-3</v>
      </c>
      <c r="E892" s="243">
        <v>1.1003706578518901E-2</v>
      </c>
      <c r="F892" s="243">
        <v>1.240464180064782E-2</v>
      </c>
      <c r="H892" s="239">
        <f t="shared" si="162"/>
        <v>235.9960800165542</v>
      </c>
      <c r="I892" s="239"/>
      <c r="J892" s="239">
        <f t="shared" si="163"/>
        <v>208.37964283848896</v>
      </c>
      <c r="K892" s="239">
        <f t="shared" si="158"/>
        <v>235.9960800165542</v>
      </c>
      <c r="L892" s="239" t="b">
        <f t="shared" si="159"/>
        <v>0</v>
      </c>
      <c r="M892" s="239">
        <f t="shared" si="164"/>
        <v>1.4742776149058135E-2</v>
      </c>
      <c r="O892" s="239">
        <f t="shared" si="165"/>
        <v>177.76425446315582</v>
      </c>
      <c r="P892" s="239">
        <f t="shared" si="160"/>
        <v>235.9960800165542</v>
      </c>
      <c r="Q892" s="239">
        <f t="shared" si="161"/>
        <v>0</v>
      </c>
      <c r="R892" s="239">
        <f t="shared" si="166"/>
        <v>1.4742776149058135E-2</v>
      </c>
      <c r="T892" s="239">
        <f>MAX($H$4:H892)</f>
        <v>251.85732939662782</v>
      </c>
      <c r="U892" s="239">
        <f>MAX($K$4:K892)</f>
        <v>251.85732939662782</v>
      </c>
      <c r="V892" s="239">
        <f>MAX($K$4:L892)</f>
        <v>251.85732939662782</v>
      </c>
      <c r="W892" s="239">
        <f t="shared" si="167"/>
        <v>-6.2977120491479271E-2</v>
      </c>
      <c r="X892" s="239">
        <f t="shared" si="168"/>
        <v>-6.2977120491479271E-2</v>
      </c>
      <c r="Y892" s="239">
        <f t="shared" si="169"/>
        <v>-6.2977120491479271E-2</v>
      </c>
    </row>
    <row r="893" spans="1:25">
      <c r="A893" s="147">
        <v>36676</v>
      </c>
      <c r="B893" s="243">
        <v>3.4550785448354882E-2</v>
      </c>
      <c r="C893" s="243">
        <v>1.350316386181416E-2</v>
      </c>
      <c r="D893" s="243">
        <v>-1.0118981050316611E-3</v>
      </c>
      <c r="E893" s="243">
        <v>2.268031375639401E-2</v>
      </c>
      <c r="F893" s="243">
        <v>1.1568427034525541E-2</v>
      </c>
      <c r="H893" s="239">
        <f t="shared" si="162"/>
        <v>239.18277375576355</v>
      </c>
      <c r="I893" s="239"/>
      <c r="J893" s="239">
        <f t="shared" si="163"/>
        <v>208.37964283848896</v>
      </c>
      <c r="K893" s="239">
        <f t="shared" si="158"/>
        <v>239.18277375576355</v>
      </c>
      <c r="L893" s="239" t="b">
        <f t="shared" si="159"/>
        <v>0</v>
      </c>
      <c r="M893" s="239">
        <f t="shared" si="164"/>
        <v>1.3503163861814197E-2</v>
      </c>
      <c r="O893" s="239">
        <f t="shared" si="165"/>
        <v>177.76425446315582</v>
      </c>
      <c r="P893" s="239">
        <f t="shared" si="160"/>
        <v>239.18277375576355</v>
      </c>
      <c r="Q893" s="239">
        <f t="shared" si="161"/>
        <v>0</v>
      </c>
      <c r="R893" s="239">
        <f t="shared" si="166"/>
        <v>1.3503163861814197E-2</v>
      </c>
      <c r="T893" s="239">
        <f>MAX($H$4:H893)</f>
        <v>251.85732939662782</v>
      </c>
      <c r="U893" s="239">
        <f>MAX($K$4:K893)</f>
        <v>251.85732939662782</v>
      </c>
      <c r="V893" s="239">
        <f>MAX($K$4:L893)</f>
        <v>251.85732939662782</v>
      </c>
      <c r="W893" s="239">
        <f t="shared" si="167"/>
        <v>-5.0324347007206741E-2</v>
      </c>
      <c r="X893" s="239">
        <f t="shared" si="168"/>
        <v>-5.0324347007206741E-2</v>
      </c>
      <c r="Y893" s="239">
        <f t="shared" si="169"/>
        <v>-5.0324347007206741E-2</v>
      </c>
    </row>
    <row r="894" spans="1:25">
      <c r="A894" s="147">
        <v>36677</v>
      </c>
      <c r="B894" s="243">
        <v>-1.6076945938776621E-3</v>
      </c>
      <c r="C894" s="243">
        <v>-5.3205068602739658E-3</v>
      </c>
      <c r="D894" s="243">
        <v>-1.1542818569501678E-2</v>
      </c>
      <c r="E894" s="243">
        <v>1.3168534596381232E-2</v>
      </c>
      <c r="F894" s="243">
        <v>5.3688162589038413E-4</v>
      </c>
      <c r="H894" s="239">
        <f t="shared" si="162"/>
        <v>237.91020016713665</v>
      </c>
      <c r="I894" s="239"/>
      <c r="J894" s="239">
        <f t="shared" si="163"/>
        <v>208.37964283848896</v>
      </c>
      <c r="K894" s="239">
        <f t="shared" si="158"/>
        <v>237.91020016713665</v>
      </c>
      <c r="L894" s="239" t="b">
        <f t="shared" si="159"/>
        <v>0</v>
      </c>
      <c r="M894" s="239">
        <f t="shared" si="164"/>
        <v>-5.3205068602739745E-3</v>
      </c>
      <c r="O894" s="239">
        <f t="shared" si="165"/>
        <v>177.76425446315582</v>
      </c>
      <c r="P894" s="239">
        <f t="shared" si="160"/>
        <v>237.91020016713665</v>
      </c>
      <c r="Q894" s="239">
        <f t="shared" si="161"/>
        <v>0</v>
      </c>
      <c r="R894" s="239">
        <f t="shared" si="166"/>
        <v>-5.3205068602739745E-3</v>
      </c>
      <c r="T894" s="239">
        <f>MAX($H$4:H894)</f>
        <v>251.85732939662782</v>
      </c>
      <c r="U894" s="239">
        <f>MAX($K$4:K894)</f>
        <v>251.85732939662782</v>
      </c>
      <c r="V894" s="239">
        <f>MAX($K$4:L894)</f>
        <v>251.85732939662782</v>
      </c>
      <c r="W894" s="239">
        <f t="shared" si="167"/>
        <v>-5.5377102833990062E-2</v>
      </c>
      <c r="X894" s="239">
        <f t="shared" si="168"/>
        <v>-5.5377102833990062E-2</v>
      </c>
      <c r="Y894" s="239">
        <f t="shared" si="169"/>
        <v>-5.5377102833990062E-2</v>
      </c>
    </row>
    <row r="895" spans="1:25">
      <c r="A895" s="147">
        <v>36678</v>
      </c>
      <c r="B895" s="243">
        <v>2.1801759324560077E-2</v>
      </c>
      <c r="C895" s="243">
        <v>2.5116466670858761E-2</v>
      </c>
      <c r="D895" s="243">
        <v>1.2530706595559327E-2</v>
      </c>
      <c r="E895" s="243">
        <v>1.5628273132505255E-2</v>
      </c>
      <c r="F895" s="243">
        <v>2.1495676866213786E-2</v>
      </c>
      <c r="H895" s="239">
        <f t="shared" si="162"/>
        <v>243.88566378029188</v>
      </c>
      <c r="I895" s="239"/>
      <c r="J895" s="239">
        <f t="shared" si="163"/>
        <v>208.37964283848896</v>
      </c>
      <c r="K895" s="239">
        <f t="shared" si="158"/>
        <v>243.88566378029188</v>
      </c>
      <c r="L895" s="239" t="b">
        <f t="shared" si="159"/>
        <v>0</v>
      </c>
      <c r="M895" s="239">
        <f t="shared" si="164"/>
        <v>2.5116466670858775E-2</v>
      </c>
      <c r="O895" s="239">
        <f t="shared" si="165"/>
        <v>177.76425446315582</v>
      </c>
      <c r="P895" s="239">
        <f t="shared" si="160"/>
        <v>243.88566378029188</v>
      </c>
      <c r="Q895" s="239">
        <f t="shared" si="161"/>
        <v>0</v>
      </c>
      <c r="R895" s="239">
        <f t="shared" si="166"/>
        <v>2.5116466670858775E-2</v>
      </c>
      <c r="T895" s="239">
        <f>MAX($H$4:H895)</f>
        <v>251.85732939662782</v>
      </c>
      <c r="U895" s="239">
        <f>MAX($K$4:K895)</f>
        <v>251.85732939662782</v>
      </c>
      <c r="V895" s="239">
        <f>MAX($K$4:L895)</f>
        <v>251.85732939662782</v>
      </c>
      <c r="W895" s="239">
        <f t="shared" si="167"/>
        <v>-3.1651513320789922E-2</v>
      </c>
      <c r="X895" s="239">
        <f t="shared" si="168"/>
        <v>-3.1651513320789922E-2</v>
      </c>
      <c r="Y895" s="239">
        <f t="shared" si="169"/>
        <v>-3.1651513320789922E-2</v>
      </c>
    </row>
    <row r="896" spans="1:25">
      <c r="A896" s="147">
        <v>36679</v>
      </c>
      <c r="B896" s="243">
        <v>2.2859392317135185E-2</v>
      </c>
      <c r="C896" s="243">
        <v>2.0109240151855001E-2</v>
      </c>
      <c r="D896" s="243">
        <v>-1.76564958518588E-3</v>
      </c>
      <c r="E896" s="243">
        <v>1.1381246889159646E-2</v>
      </c>
      <c r="F896" s="243">
        <v>1.6012563575150907E-2</v>
      </c>
      <c r="H896" s="239">
        <f t="shared" si="162"/>
        <v>248.79001916284435</v>
      </c>
      <c r="I896" s="239"/>
      <c r="J896" s="239">
        <f t="shared" si="163"/>
        <v>208.37964283848896</v>
      </c>
      <c r="K896" s="239">
        <f t="shared" si="158"/>
        <v>248.79001916284435</v>
      </c>
      <c r="L896" s="239" t="b">
        <f t="shared" si="159"/>
        <v>0</v>
      </c>
      <c r="M896" s="239">
        <f t="shared" si="164"/>
        <v>2.0109240151855053E-2</v>
      </c>
      <c r="O896" s="239">
        <f t="shared" si="165"/>
        <v>177.76425446315582</v>
      </c>
      <c r="P896" s="239">
        <f t="shared" si="160"/>
        <v>248.79001916284435</v>
      </c>
      <c r="Q896" s="239">
        <f t="shared" si="161"/>
        <v>0</v>
      </c>
      <c r="R896" s="239">
        <f t="shared" si="166"/>
        <v>2.0109240151855053E-2</v>
      </c>
      <c r="T896" s="239">
        <f>MAX($H$4:H896)</f>
        <v>251.85732939662782</v>
      </c>
      <c r="U896" s="239">
        <f>MAX($K$4:K896)</f>
        <v>251.85732939662782</v>
      </c>
      <c r="V896" s="239">
        <f>MAX($K$4:L896)</f>
        <v>251.85732939662782</v>
      </c>
      <c r="W896" s="239">
        <f t="shared" si="167"/>
        <v>-1.2178761051472272E-2</v>
      </c>
      <c r="X896" s="239">
        <f t="shared" si="168"/>
        <v>-1.2178761051472272E-2</v>
      </c>
      <c r="Y896" s="239">
        <f t="shared" si="169"/>
        <v>-1.2178761051472272E-2</v>
      </c>
    </row>
    <row r="897" spans="1:25">
      <c r="A897" s="147">
        <v>36682</v>
      </c>
      <c r="B897" s="243">
        <v>-7.0797283438589487E-3</v>
      </c>
      <c r="C897" s="243">
        <v>-8.5771819912640046E-3</v>
      </c>
      <c r="D897" s="243">
        <v>2.9687056154646285E-2</v>
      </c>
      <c r="E897" s="243">
        <v>7.3026798407362925E-3</v>
      </c>
      <c r="F897" s="243">
        <v>9.5964271673554258E-4</v>
      </c>
      <c r="H897" s="239">
        <f t="shared" si="162"/>
        <v>246.65610189087457</v>
      </c>
      <c r="I897" s="239"/>
      <c r="J897" s="239">
        <f t="shared" si="163"/>
        <v>208.37964283848896</v>
      </c>
      <c r="K897" s="239">
        <f t="shared" si="158"/>
        <v>246.65610189087457</v>
      </c>
      <c r="L897" s="239" t="b">
        <f t="shared" si="159"/>
        <v>0</v>
      </c>
      <c r="M897" s="239">
        <f t="shared" si="164"/>
        <v>-8.5771819912640185E-3</v>
      </c>
      <c r="O897" s="239">
        <f t="shared" si="165"/>
        <v>177.76425446315582</v>
      </c>
      <c r="P897" s="239">
        <f t="shared" si="160"/>
        <v>246.65610189087457</v>
      </c>
      <c r="Q897" s="239">
        <f t="shared" si="161"/>
        <v>0</v>
      </c>
      <c r="R897" s="239">
        <f t="shared" si="166"/>
        <v>-8.5771819912640185E-3</v>
      </c>
      <c r="T897" s="239">
        <f>MAX($H$4:H897)</f>
        <v>251.85732939662782</v>
      </c>
      <c r="U897" s="239">
        <f>MAX($K$4:K897)</f>
        <v>251.85732939662782</v>
      </c>
      <c r="V897" s="239">
        <f>MAX($K$4:L897)</f>
        <v>251.85732939662782</v>
      </c>
      <c r="W897" s="239">
        <f t="shared" si="167"/>
        <v>-2.0651483592769696E-2</v>
      </c>
      <c r="X897" s="239">
        <f t="shared" si="168"/>
        <v>-2.0651483592769696E-2</v>
      </c>
      <c r="Y897" s="239">
        <f t="shared" si="169"/>
        <v>-2.0651483592769696E-2</v>
      </c>
    </row>
    <row r="898" spans="1:25">
      <c r="A898" s="147">
        <v>36683</v>
      </c>
      <c r="B898" s="243">
        <v>-7.7764255202547039E-3</v>
      </c>
      <c r="C898" s="243">
        <v>3.3043366535134844E-4</v>
      </c>
      <c r="D898" s="243">
        <v>4.3487726899105184E-3</v>
      </c>
      <c r="E898" s="243">
        <v>-1.4177971964124958E-2</v>
      </c>
      <c r="F898" s="243">
        <v>4.6230099362538635E-3</v>
      </c>
      <c r="H898" s="239">
        <f t="shared" si="162"/>
        <v>246.73760537070365</v>
      </c>
      <c r="I898" s="239"/>
      <c r="J898" s="239">
        <f t="shared" si="163"/>
        <v>208.37964283848896</v>
      </c>
      <c r="K898" s="239">
        <f t="shared" si="158"/>
        <v>246.73760537070365</v>
      </c>
      <c r="L898" s="239" t="b">
        <f t="shared" si="159"/>
        <v>0</v>
      </c>
      <c r="M898" s="239">
        <f t="shared" si="164"/>
        <v>3.3043366535136329E-4</v>
      </c>
      <c r="O898" s="239">
        <f t="shared" si="165"/>
        <v>177.76425446315582</v>
      </c>
      <c r="P898" s="239">
        <f t="shared" si="160"/>
        <v>246.73760537070365</v>
      </c>
      <c r="Q898" s="239">
        <f t="shared" si="161"/>
        <v>0</v>
      </c>
      <c r="R898" s="239">
        <f t="shared" si="166"/>
        <v>3.3043366535136329E-4</v>
      </c>
      <c r="T898" s="239">
        <f>MAX($H$4:H898)</f>
        <v>251.85732939662782</v>
      </c>
      <c r="U898" s="239">
        <f>MAX($K$4:K898)</f>
        <v>251.85732939662782</v>
      </c>
      <c r="V898" s="239">
        <f>MAX($K$4:L898)</f>
        <v>251.85732939662782</v>
      </c>
      <c r="W898" s="239">
        <f t="shared" si="167"/>
        <v>-2.0327873872836834E-2</v>
      </c>
      <c r="X898" s="239">
        <f t="shared" si="168"/>
        <v>-2.0327873872836834E-2</v>
      </c>
      <c r="Y898" s="239">
        <f t="shared" si="169"/>
        <v>-2.0327873872836834E-2</v>
      </c>
    </row>
    <row r="899" spans="1:25">
      <c r="A899" s="147">
        <v>36684</v>
      </c>
      <c r="B899" s="243">
        <v>9.787014008381334E-3</v>
      </c>
      <c r="C899" s="243">
        <v>-1.617103389506247E-2</v>
      </c>
      <c r="D899" s="243">
        <v>-1.1704944564942199E-2</v>
      </c>
      <c r="E899" s="243">
        <v>-7.3749607251396565E-3</v>
      </c>
      <c r="F899" s="243">
        <v>-1.592507645552721E-2</v>
      </c>
      <c r="H899" s="239">
        <f t="shared" si="162"/>
        <v>242.74760319106744</v>
      </c>
      <c r="I899" s="239"/>
      <c r="J899" s="239">
        <f t="shared" si="163"/>
        <v>208.37964283848896</v>
      </c>
      <c r="K899" s="239">
        <f t="shared" si="158"/>
        <v>242.74760319106744</v>
      </c>
      <c r="L899" s="239" t="b">
        <f t="shared" si="159"/>
        <v>0</v>
      </c>
      <c r="M899" s="239">
        <f t="shared" si="164"/>
        <v>-1.6171033895062512E-2</v>
      </c>
      <c r="O899" s="239">
        <f t="shared" si="165"/>
        <v>177.76425446315582</v>
      </c>
      <c r="P899" s="239">
        <f t="shared" si="160"/>
        <v>242.74760319106744</v>
      </c>
      <c r="Q899" s="239">
        <f t="shared" si="161"/>
        <v>0</v>
      </c>
      <c r="R899" s="239">
        <f t="shared" si="166"/>
        <v>-1.6171033895062512E-2</v>
      </c>
      <c r="T899" s="239">
        <f>MAX($H$4:H899)</f>
        <v>251.85732939662782</v>
      </c>
      <c r="U899" s="239">
        <f>MAX($K$4:K899)</f>
        <v>251.85732939662782</v>
      </c>
      <c r="V899" s="239">
        <f>MAX($K$4:L899)</f>
        <v>251.85732939662782</v>
      </c>
      <c r="W899" s="239">
        <f t="shared" si="167"/>
        <v>-3.6170185030487148E-2</v>
      </c>
      <c r="X899" s="239">
        <f t="shared" si="168"/>
        <v>-3.6170185030487148E-2</v>
      </c>
      <c r="Y899" s="239">
        <f t="shared" si="169"/>
        <v>-3.6170185030487148E-2</v>
      </c>
    </row>
    <row r="900" spans="1:25">
      <c r="A900" s="147">
        <v>36685</v>
      </c>
      <c r="B900" s="243">
        <v>-6.5784332940076462E-3</v>
      </c>
      <c r="C900" s="243">
        <v>2.4005933271145086E-3</v>
      </c>
      <c r="D900" s="243">
        <v>-5.8163352579354566E-5</v>
      </c>
      <c r="E900" s="243">
        <v>2.2961100412168811E-3</v>
      </c>
      <c r="F900" s="243">
        <v>5.4794273632792212E-3</v>
      </c>
      <c r="H900" s="239">
        <f t="shared" si="162"/>
        <v>243.33034146746095</v>
      </c>
      <c r="I900" s="239"/>
      <c r="J900" s="239">
        <f t="shared" si="163"/>
        <v>208.37964283848896</v>
      </c>
      <c r="K900" s="239">
        <f t="shared" si="158"/>
        <v>243.33034146746095</v>
      </c>
      <c r="L900" s="239" t="b">
        <f t="shared" si="159"/>
        <v>0</v>
      </c>
      <c r="M900" s="239">
        <f t="shared" si="164"/>
        <v>2.4005933271144934E-3</v>
      </c>
      <c r="O900" s="239">
        <f t="shared" si="165"/>
        <v>177.76425446315582</v>
      </c>
      <c r="P900" s="239">
        <f t="shared" si="160"/>
        <v>243.33034146746095</v>
      </c>
      <c r="Q900" s="239">
        <f t="shared" si="161"/>
        <v>0</v>
      </c>
      <c r="R900" s="239">
        <f t="shared" si="166"/>
        <v>2.4005933271144934E-3</v>
      </c>
      <c r="T900" s="239">
        <f>MAX($H$4:H900)</f>
        <v>251.85732939662782</v>
      </c>
      <c r="U900" s="239">
        <f>MAX($K$4:K900)</f>
        <v>251.85732939662782</v>
      </c>
      <c r="V900" s="239">
        <f>MAX($K$4:L900)</f>
        <v>251.85732939662782</v>
      </c>
      <c r="W900" s="239">
        <f t="shared" si="167"/>
        <v>-3.3856421608197337E-2</v>
      </c>
      <c r="X900" s="239">
        <f t="shared" si="168"/>
        <v>-3.3856421608197337E-2</v>
      </c>
      <c r="Y900" s="239">
        <f t="shared" si="169"/>
        <v>-3.3856421608197337E-2</v>
      </c>
    </row>
    <row r="901" spans="1:25">
      <c r="A901" s="147">
        <v>36686</v>
      </c>
      <c r="B901" s="243">
        <v>-1.9203207132232336E-3</v>
      </c>
      <c r="C901" s="243">
        <v>-7.4329502305414685E-4</v>
      </c>
      <c r="D901" s="243">
        <v>1.3279767961682509E-4</v>
      </c>
      <c r="E901" s="243">
        <v>1.4331660160716186E-2</v>
      </c>
      <c r="F901" s="243">
        <v>1.0468226536204384E-3</v>
      </c>
      <c r="H901" s="239">
        <f t="shared" si="162"/>
        <v>243.14947523569012</v>
      </c>
      <c r="I901" s="239"/>
      <c r="J901" s="239">
        <f t="shared" si="163"/>
        <v>208.37964283848896</v>
      </c>
      <c r="K901" s="239">
        <f t="shared" ref="K901:K964" si="170">MAX(H901:J901)</f>
        <v>243.14947523569012</v>
      </c>
      <c r="L901" s="239" t="b">
        <f t="shared" ref="L901:L964" si="171">J901=K901</f>
        <v>0</v>
      </c>
      <c r="M901" s="239">
        <f t="shared" si="164"/>
        <v>-7.4329502305416973E-4</v>
      </c>
      <c r="O901" s="239">
        <f t="shared" si="165"/>
        <v>177.76425446315582</v>
      </c>
      <c r="P901" s="239">
        <f t="shared" ref="P901:P964" si="172">MAX(H901,O901)</f>
        <v>243.14947523569012</v>
      </c>
      <c r="Q901" s="239">
        <f t="shared" ref="Q901:Q964" si="173">P901-H901</f>
        <v>0</v>
      </c>
      <c r="R901" s="239">
        <f t="shared" si="166"/>
        <v>-7.4329502305416973E-4</v>
      </c>
      <c r="T901" s="239">
        <f>MAX($H$4:H901)</f>
        <v>251.85732939662782</v>
      </c>
      <c r="U901" s="239">
        <f>MAX($K$4:K901)</f>
        <v>251.85732939662782</v>
      </c>
      <c r="V901" s="239">
        <f>MAX($K$4:L901)</f>
        <v>251.85732939662782</v>
      </c>
      <c r="W901" s="239">
        <f t="shared" si="167"/>
        <v>-3.4574551321571709E-2</v>
      </c>
      <c r="X901" s="239">
        <f t="shared" si="168"/>
        <v>-3.4574551321571709E-2</v>
      </c>
      <c r="Y901" s="239">
        <f t="shared" si="169"/>
        <v>-3.4574551321571709E-2</v>
      </c>
    </row>
    <row r="902" spans="1:25">
      <c r="A902" s="147">
        <v>36689</v>
      </c>
      <c r="B902" s="243">
        <v>-8.9815379139563944E-3</v>
      </c>
      <c r="C902" s="243">
        <v>1.8207061332666807E-3</v>
      </c>
      <c r="D902" s="243">
        <v>1.6547370913460036E-3</v>
      </c>
      <c r="E902" s="243">
        <v>-4.4629810394296587E-3</v>
      </c>
      <c r="F902" s="243">
        <v>9.178118379640221E-4</v>
      </c>
      <c r="H902" s="239">
        <f t="shared" ref="H902:H965" si="174">(1+C902)*H901</f>
        <v>243.5921789765523</v>
      </c>
      <c r="I902" s="239"/>
      <c r="J902" s="239">
        <f t="shared" ref="J902:J965" si="175">IF(NOT(YEAR(A902)=YEAR(A901)),$J$1*H902,J901)</f>
        <v>208.37964283848896</v>
      </c>
      <c r="K902" s="239">
        <f t="shared" si="170"/>
        <v>243.5921789765523</v>
      </c>
      <c r="L902" s="239" t="b">
        <f t="shared" si="171"/>
        <v>0</v>
      </c>
      <c r="M902" s="239">
        <f t="shared" ref="M902:M965" si="176">(K902-K901)/K901</f>
        <v>1.8207061332666387E-3</v>
      </c>
      <c r="O902" s="239">
        <f t="shared" ref="O902:O965" si="177">IF(AND(MONTH(A902)=$O$2,MONTH(A901)=$O$2-1),$O$1*H902,O901)</f>
        <v>177.76425446315582</v>
      </c>
      <c r="P902" s="239">
        <f t="shared" si="172"/>
        <v>243.5921789765523</v>
      </c>
      <c r="Q902" s="239">
        <f t="shared" si="173"/>
        <v>0</v>
      </c>
      <c r="R902" s="239">
        <f t="shared" ref="R902:R965" si="178">(P902-P901)/P901</f>
        <v>1.8207061332666387E-3</v>
      </c>
      <c r="T902" s="239">
        <f>MAX($H$4:H902)</f>
        <v>251.85732939662782</v>
      </c>
      <c r="U902" s="239">
        <f>MAX($K$4:K902)</f>
        <v>251.85732939662782</v>
      </c>
      <c r="V902" s="239">
        <f>MAX($K$4:L902)</f>
        <v>251.85732939662782</v>
      </c>
      <c r="W902" s="239">
        <f t="shared" ref="W902:W965" si="179">(H902-T902)/T902</f>
        <v>-3.2816795285951196E-2</v>
      </c>
      <c r="X902" s="239">
        <f t="shared" ref="X902:X965" si="180">(K902-U902)/U902</f>
        <v>-3.2816795285951196E-2</v>
      </c>
      <c r="Y902" s="239">
        <f t="shared" ref="Y902:Y965" si="181">(P902-V902)/V902</f>
        <v>-3.2816795285951196E-2</v>
      </c>
    </row>
    <row r="903" spans="1:25">
      <c r="A903" s="147">
        <v>36690</v>
      </c>
      <c r="B903" s="243">
        <v>1.6096099462865832E-2</v>
      </c>
      <c r="C903" s="243">
        <v>-2.0751958875994125E-3</v>
      </c>
      <c r="D903" s="243">
        <v>-1.4624876439199408E-2</v>
      </c>
      <c r="E903" s="243">
        <v>-1.3113992266746144E-2</v>
      </c>
      <c r="F903" s="243">
        <v>-8.0071388734895832E-3</v>
      </c>
      <c r="H903" s="239">
        <f t="shared" si="174"/>
        <v>243.08667748848879</v>
      </c>
      <c r="I903" s="239"/>
      <c r="J903" s="239">
        <f t="shared" si="175"/>
        <v>208.37964283848896</v>
      </c>
      <c r="K903" s="239">
        <f t="shared" si="170"/>
        <v>243.08667748848879</v>
      </c>
      <c r="L903" s="239" t="b">
        <f t="shared" si="171"/>
        <v>0</v>
      </c>
      <c r="M903" s="239">
        <f t="shared" si="176"/>
        <v>-2.0751958875993887E-3</v>
      </c>
      <c r="O903" s="239">
        <f t="shared" si="177"/>
        <v>177.76425446315582</v>
      </c>
      <c r="P903" s="239">
        <f t="shared" si="172"/>
        <v>243.08667748848879</v>
      </c>
      <c r="Q903" s="239">
        <f t="shared" si="173"/>
        <v>0</v>
      </c>
      <c r="R903" s="239">
        <f t="shared" si="178"/>
        <v>-2.0751958875993887E-3</v>
      </c>
      <c r="T903" s="239">
        <f>MAX($H$4:H903)</f>
        <v>251.85732939662782</v>
      </c>
      <c r="U903" s="239">
        <f>MAX($K$4:K903)</f>
        <v>251.85732939662782</v>
      </c>
      <c r="V903" s="239">
        <f>MAX($K$4:L903)</f>
        <v>251.85732939662782</v>
      </c>
      <c r="W903" s="239">
        <f t="shared" si="179"/>
        <v>-3.4823889894928989E-2</v>
      </c>
      <c r="X903" s="239">
        <f t="shared" si="180"/>
        <v>-3.4823889894928989E-2</v>
      </c>
      <c r="Y903" s="239">
        <f t="shared" si="181"/>
        <v>-3.4823889894928989E-2</v>
      </c>
    </row>
    <row r="904" spans="1:25">
      <c r="A904" s="147">
        <v>36691</v>
      </c>
      <c r="B904" s="243">
        <v>-4.102371324584686E-4</v>
      </c>
      <c r="C904" s="243">
        <v>1.1122195446653382E-2</v>
      </c>
      <c r="D904" s="243">
        <v>-8.9090412384681406E-3</v>
      </c>
      <c r="E904" s="243">
        <v>6.2007208395400415E-3</v>
      </c>
      <c r="F904" s="243">
        <v>3.767345242402742E-3</v>
      </c>
      <c r="H904" s="239">
        <f t="shared" si="174"/>
        <v>245.79033502599336</v>
      </c>
      <c r="I904" s="239"/>
      <c r="J904" s="239">
        <f t="shared" si="175"/>
        <v>208.37964283848896</v>
      </c>
      <c r="K904" s="239">
        <f t="shared" si="170"/>
        <v>245.79033502599336</v>
      </c>
      <c r="L904" s="239" t="b">
        <f t="shared" si="171"/>
        <v>0</v>
      </c>
      <c r="M904" s="239">
        <f t="shared" si="176"/>
        <v>1.1122195446653379E-2</v>
      </c>
      <c r="O904" s="239">
        <f t="shared" si="177"/>
        <v>177.76425446315582</v>
      </c>
      <c r="P904" s="239">
        <f t="shared" si="172"/>
        <v>245.79033502599336</v>
      </c>
      <c r="Q904" s="239">
        <f t="shared" si="173"/>
        <v>0</v>
      </c>
      <c r="R904" s="239">
        <f t="shared" si="178"/>
        <v>1.1122195446653379E-2</v>
      </c>
      <c r="T904" s="239">
        <f>MAX($H$4:H904)</f>
        <v>251.85732939662782</v>
      </c>
      <c r="U904" s="239">
        <f>MAX($K$4:K904)</f>
        <v>251.85732939662782</v>
      </c>
      <c r="V904" s="239">
        <f>MAX($K$4:L904)</f>
        <v>251.85732939662782</v>
      </c>
      <c r="W904" s="239">
        <f t="shared" si="179"/>
        <v>-2.4089012557899751E-2</v>
      </c>
      <c r="X904" s="239">
        <f t="shared" si="180"/>
        <v>-2.4089012557899751E-2</v>
      </c>
      <c r="Y904" s="239">
        <f t="shared" si="181"/>
        <v>-2.4089012557899751E-2</v>
      </c>
    </row>
    <row r="905" spans="1:25">
      <c r="A905" s="147">
        <v>36692</v>
      </c>
      <c r="B905" s="243">
        <v>5.5531489556961411E-3</v>
      </c>
      <c r="C905" s="243">
        <v>-5.4553393851791698E-3</v>
      </c>
      <c r="D905" s="243">
        <v>-1.1446522607481135E-2</v>
      </c>
      <c r="E905" s="243">
        <v>-5.1091842078501148E-3</v>
      </c>
      <c r="F905" s="243">
        <v>-1.5892899097241786E-3</v>
      </c>
      <c r="H905" s="239">
        <f t="shared" si="174"/>
        <v>244.44946533082967</v>
      </c>
      <c r="I905" s="239"/>
      <c r="J905" s="239">
        <f t="shared" si="175"/>
        <v>208.37964283848896</v>
      </c>
      <c r="K905" s="239">
        <f t="shared" si="170"/>
        <v>244.44946533082967</v>
      </c>
      <c r="L905" s="239" t="b">
        <f t="shared" si="171"/>
        <v>0</v>
      </c>
      <c r="M905" s="239">
        <f t="shared" si="176"/>
        <v>-5.4553393851791906E-3</v>
      </c>
      <c r="O905" s="239">
        <f t="shared" si="177"/>
        <v>177.76425446315582</v>
      </c>
      <c r="P905" s="239">
        <f t="shared" si="172"/>
        <v>244.44946533082967</v>
      </c>
      <c r="Q905" s="239">
        <f t="shared" si="173"/>
        <v>0</v>
      </c>
      <c r="R905" s="239">
        <f t="shared" si="178"/>
        <v>-5.4553393851791906E-3</v>
      </c>
      <c r="T905" s="239">
        <f>MAX($H$4:H905)</f>
        <v>251.85732939662782</v>
      </c>
      <c r="U905" s="239">
        <f>MAX($K$4:K905)</f>
        <v>251.85732939662782</v>
      </c>
      <c r="V905" s="239">
        <f>MAX($K$4:L905)</f>
        <v>251.85732939662782</v>
      </c>
      <c r="W905" s="239">
        <f t="shared" si="179"/>
        <v>-2.9412938204121754E-2</v>
      </c>
      <c r="X905" s="239">
        <f t="shared" si="180"/>
        <v>-2.9412938204121754E-2</v>
      </c>
      <c r="Y905" s="239">
        <f t="shared" si="181"/>
        <v>-2.9412938204121754E-2</v>
      </c>
    </row>
    <row r="906" spans="1:25">
      <c r="A906" s="147">
        <v>36693</v>
      </c>
      <c r="B906" s="243">
        <v>-8.9691665156221845E-3</v>
      </c>
      <c r="C906" s="243">
        <v>-8.9407988668803728E-3</v>
      </c>
      <c r="D906" s="243">
        <v>-6.881283825238671E-3</v>
      </c>
      <c r="E906" s="243">
        <v>-1.5635957767273001E-2</v>
      </c>
      <c r="F906" s="243">
        <v>-3.2662077473993856E-3</v>
      </c>
      <c r="H906" s="239">
        <f t="shared" si="174"/>
        <v>242.26389182819028</v>
      </c>
      <c r="I906" s="239"/>
      <c r="J906" s="239">
        <f t="shared" si="175"/>
        <v>208.37964283848896</v>
      </c>
      <c r="K906" s="239">
        <f t="shared" si="170"/>
        <v>242.26389182819028</v>
      </c>
      <c r="L906" s="239" t="b">
        <f t="shared" si="171"/>
        <v>0</v>
      </c>
      <c r="M906" s="239">
        <f t="shared" si="176"/>
        <v>-8.9407988668803364E-3</v>
      </c>
      <c r="O906" s="239">
        <f t="shared" si="177"/>
        <v>177.76425446315582</v>
      </c>
      <c r="P906" s="239">
        <f t="shared" si="172"/>
        <v>242.26389182819028</v>
      </c>
      <c r="Q906" s="239">
        <f t="shared" si="173"/>
        <v>0</v>
      </c>
      <c r="R906" s="239">
        <f t="shared" si="178"/>
        <v>-8.9407988668803364E-3</v>
      </c>
      <c r="T906" s="239">
        <f>MAX($H$4:H906)</f>
        <v>251.85732939662782</v>
      </c>
      <c r="U906" s="239">
        <f>MAX($K$4:K906)</f>
        <v>251.85732939662782</v>
      </c>
      <c r="V906" s="239">
        <f>MAX($K$4:L906)</f>
        <v>251.85732939662782</v>
      </c>
      <c r="W906" s="239">
        <f t="shared" si="179"/>
        <v>-3.8090761906435053E-2</v>
      </c>
      <c r="X906" s="239">
        <f t="shared" si="180"/>
        <v>-3.8090761906435053E-2</v>
      </c>
      <c r="Y906" s="239">
        <f t="shared" si="181"/>
        <v>-3.8090761906435053E-2</v>
      </c>
    </row>
    <row r="907" spans="1:25">
      <c r="A907" s="147">
        <v>36696</v>
      </c>
      <c r="B907" s="243">
        <v>1.552374736325568E-2</v>
      </c>
      <c r="C907" s="243">
        <v>2.1529721442938854E-3</v>
      </c>
      <c r="D907" s="243">
        <v>2.2328088904878918E-2</v>
      </c>
      <c r="E907" s="243">
        <v>4.8571483058958975E-3</v>
      </c>
      <c r="F907" s="243">
        <v>4.3839915159848974E-3</v>
      </c>
      <c r="H907" s="239">
        <f t="shared" si="174"/>
        <v>242.78547923886461</v>
      </c>
      <c r="I907" s="239"/>
      <c r="J907" s="239">
        <f t="shared" si="175"/>
        <v>208.37964283848896</v>
      </c>
      <c r="K907" s="239">
        <f t="shared" si="170"/>
        <v>242.78547923886461</v>
      </c>
      <c r="L907" s="239" t="b">
        <f t="shared" si="171"/>
        <v>0</v>
      </c>
      <c r="M907" s="239">
        <f t="shared" si="176"/>
        <v>2.1529721442939179E-3</v>
      </c>
      <c r="O907" s="239">
        <f t="shared" si="177"/>
        <v>177.76425446315582</v>
      </c>
      <c r="P907" s="239">
        <f t="shared" si="172"/>
        <v>242.78547923886461</v>
      </c>
      <c r="Q907" s="239">
        <f t="shared" si="173"/>
        <v>0</v>
      </c>
      <c r="R907" s="239">
        <f t="shared" si="178"/>
        <v>2.1529721442939179E-3</v>
      </c>
      <c r="T907" s="239">
        <f>MAX($H$4:H907)</f>
        <v>251.85732939662782</v>
      </c>
      <c r="U907" s="239">
        <f>MAX($K$4:K907)</f>
        <v>251.85732939662782</v>
      </c>
      <c r="V907" s="239">
        <f>MAX($K$4:L907)</f>
        <v>251.85732939662782</v>
      </c>
      <c r="W907" s="239">
        <f t="shared" si="179"/>
        <v>-3.6019798111480622E-2</v>
      </c>
      <c r="X907" s="239">
        <f t="shared" si="180"/>
        <v>-3.6019798111480622E-2</v>
      </c>
      <c r="Y907" s="239">
        <f t="shared" si="181"/>
        <v>-3.6019798111480622E-2</v>
      </c>
    </row>
    <row r="908" spans="1:25">
      <c r="A908" s="147">
        <v>36697</v>
      </c>
      <c r="B908" s="243">
        <v>-4.4253988788272025E-3</v>
      </c>
      <c r="C908" s="243">
        <v>9.2961457195908093E-3</v>
      </c>
      <c r="D908" s="243">
        <v>1.9913851468782218E-2</v>
      </c>
      <c r="E908" s="243">
        <v>8.4187562407005423E-3</v>
      </c>
      <c r="F908" s="243">
        <v>5.5012313614690722E-3</v>
      </c>
      <c r="H908" s="239">
        <f t="shared" si="174"/>
        <v>245.0424484324698</v>
      </c>
      <c r="I908" s="239"/>
      <c r="J908" s="239">
        <f t="shared" si="175"/>
        <v>208.37964283848896</v>
      </c>
      <c r="K908" s="239">
        <f t="shared" si="170"/>
        <v>245.0424484324698</v>
      </c>
      <c r="L908" s="239" t="b">
        <f t="shared" si="171"/>
        <v>0</v>
      </c>
      <c r="M908" s="239">
        <f t="shared" si="176"/>
        <v>9.2961457195908596E-3</v>
      </c>
      <c r="O908" s="239">
        <f t="shared" si="177"/>
        <v>177.76425446315582</v>
      </c>
      <c r="P908" s="239">
        <f t="shared" si="172"/>
        <v>245.0424484324698</v>
      </c>
      <c r="Q908" s="239">
        <f t="shared" si="173"/>
        <v>0</v>
      </c>
      <c r="R908" s="239">
        <f t="shared" si="178"/>
        <v>9.2961457195908596E-3</v>
      </c>
      <c r="T908" s="239">
        <f>MAX($H$4:H908)</f>
        <v>251.85732939662782</v>
      </c>
      <c r="U908" s="239">
        <f>MAX($K$4:K908)</f>
        <v>251.85732939662782</v>
      </c>
      <c r="V908" s="239">
        <f>MAX($K$4:L908)</f>
        <v>251.85732939662782</v>
      </c>
      <c r="W908" s="239">
        <f t="shared" si="179"/>
        <v>-2.7058497683924331E-2</v>
      </c>
      <c r="X908" s="239">
        <f t="shared" si="180"/>
        <v>-2.7058497683924331E-2</v>
      </c>
      <c r="Y908" s="239">
        <f t="shared" si="181"/>
        <v>-2.7058497683924331E-2</v>
      </c>
    </row>
    <row r="909" spans="1:25">
      <c r="A909" s="147">
        <v>36698</v>
      </c>
      <c r="B909" s="243">
        <v>9.7424012295999063E-4</v>
      </c>
      <c r="C909" s="243">
        <v>-6.1525161529201178E-3</v>
      </c>
      <c r="D909" s="243">
        <v>2.6182147772484177E-2</v>
      </c>
      <c r="E909" s="243">
        <v>1.2639372527665227E-2</v>
      </c>
      <c r="F909" s="243">
        <v>-1.0408154612695508E-3</v>
      </c>
      <c r="H909" s="239">
        <f t="shared" si="174"/>
        <v>243.53482081033792</v>
      </c>
      <c r="I909" s="239"/>
      <c r="J909" s="239">
        <f t="shared" si="175"/>
        <v>208.37964283848896</v>
      </c>
      <c r="K909" s="239">
        <f t="shared" si="170"/>
        <v>243.53482081033792</v>
      </c>
      <c r="L909" s="239" t="b">
        <f t="shared" si="171"/>
        <v>0</v>
      </c>
      <c r="M909" s="239">
        <f t="shared" si="176"/>
        <v>-6.1525161529201681E-3</v>
      </c>
      <c r="O909" s="239">
        <f t="shared" si="177"/>
        <v>177.76425446315582</v>
      </c>
      <c r="P909" s="239">
        <f t="shared" si="172"/>
        <v>243.53482081033792</v>
      </c>
      <c r="Q909" s="239">
        <f t="shared" si="173"/>
        <v>0</v>
      </c>
      <c r="R909" s="239">
        <f t="shared" si="178"/>
        <v>-6.1525161529201681E-3</v>
      </c>
      <c r="T909" s="239">
        <f>MAX($H$4:H909)</f>
        <v>251.85732939662782</v>
      </c>
      <c r="U909" s="239">
        <f>MAX($K$4:K909)</f>
        <v>251.85732939662782</v>
      </c>
      <c r="V909" s="239">
        <f>MAX($K$4:L909)</f>
        <v>251.85732939662782</v>
      </c>
      <c r="W909" s="239">
        <f t="shared" si="179"/>
        <v>-3.30445359927704E-2</v>
      </c>
      <c r="X909" s="239">
        <f t="shared" si="180"/>
        <v>-3.30445359927704E-2</v>
      </c>
      <c r="Y909" s="239">
        <f t="shared" si="181"/>
        <v>-3.30445359927704E-2</v>
      </c>
    </row>
    <row r="910" spans="1:25">
      <c r="A910" s="147">
        <v>36699</v>
      </c>
      <c r="B910" s="243">
        <v>-1.6880680585260488E-2</v>
      </c>
      <c r="C910" s="243">
        <v>-2.3929979049968075E-3</v>
      </c>
      <c r="D910" s="243">
        <v>1.191264954263338E-2</v>
      </c>
      <c r="E910" s="243">
        <v>3.2815284224607666E-3</v>
      </c>
      <c r="F910" s="243">
        <v>5.5082752926673972E-3</v>
      </c>
      <c r="H910" s="239">
        <f t="shared" si="174"/>
        <v>242.95204249434499</v>
      </c>
      <c r="I910" s="239"/>
      <c r="J910" s="239">
        <f t="shared" si="175"/>
        <v>208.37964283848896</v>
      </c>
      <c r="K910" s="239">
        <f t="shared" si="170"/>
        <v>242.95204249434499</v>
      </c>
      <c r="L910" s="239" t="b">
        <f t="shared" si="171"/>
        <v>0</v>
      </c>
      <c r="M910" s="239">
        <f t="shared" si="176"/>
        <v>-2.3929979049968643E-3</v>
      </c>
      <c r="O910" s="239">
        <f t="shared" si="177"/>
        <v>177.76425446315582</v>
      </c>
      <c r="P910" s="239">
        <f t="shared" si="172"/>
        <v>242.95204249434499</v>
      </c>
      <c r="Q910" s="239">
        <f t="shared" si="173"/>
        <v>0</v>
      </c>
      <c r="R910" s="239">
        <f t="shared" si="178"/>
        <v>-2.3929979049968643E-3</v>
      </c>
      <c r="T910" s="239">
        <f>MAX($H$4:H910)</f>
        <v>251.85732939662782</v>
      </c>
      <c r="U910" s="239">
        <f>MAX($K$4:K910)</f>
        <v>251.85732939662782</v>
      </c>
      <c r="V910" s="239">
        <f>MAX($K$4:L910)</f>
        <v>251.85732939662782</v>
      </c>
      <c r="W910" s="239">
        <f t="shared" si="179"/>
        <v>-3.5358458392364976E-2</v>
      </c>
      <c r="X910" s="239">
        <f t="shared" si="180"/>
        <v>-3.5358458392364976E-2</v>
      </c>
      <c r="Y910" s="239">
        <f t="shared" si="181"/>
        <v>-3.5358458392364976E-2</v>
      </c>
    </row>
    <row r="911" spans="1:25">
      <c r="A911" s="147">
        <v>36700</v>
      </c>
      <c r="B911" s="243">
        <v>-8.8213581920633111E-3</v>
      </c>
      <c r="C911" s="243">
        <v>-4.0948511328204873E-3</v>
      </c>
      <c r="D911" s="243">
        <v>-9.2253700651787618E-3</v>
      </c>
      <c r="E911" s="243">
        <v>-9.3641265839883303E-3</v>
      </c>
      <c r="F911" s="243">
        <v>-5.423218763159543E-3</v>
      </c>
      <c r="H911" s="239">
        <f t="shared" si="174"/>
        <v>241.95719004791599</v>
      </c>
      <c r="I911" s="239"/>
      <c r="J911" s="239">
        <f t="shared" si="175"/>
        <v>208.37964283848896</v>
      </c>
      <c r="K911" s="239">
        <f t="shared" si="170"/>
        <v>241.95719004791599</v>
      </c>
      <c r="L911" s="239" t="b">
        <f t="shared" si="171"/>
        <v>0</v>
      </c>
      <c r="M911" s="239">
        <f t="shared" si="176"/>
        <v>-4.0948511328204361E-3</v>
      </c>
      <c r="O911" s="239">
        <f t="shared" si="177"/>
        <v>177.76425446315582</v>
      </c>
      <c r="P911" s="239">
        <f t="shared" si="172"/>
        <v>241.95719004791599</v>
      </c>
      <c r="Q911" s="239">
        <f t="shared" si="173"/>
        <v>0</v>
      </c>
      <c r="R911" s="239">
        <f t="shared" si="178"/>
        <v>-4.0948511328204361E-3</v>
      </c>
      <c r="T911" s="239">
        <f>MAX($H$4:H911)</f>
        <v>251.85732939662782</v>
      </c>
      <c r="U911" s="239">
        <f>MAX($K$4:K911)</f>
        <v>251.85732939662782</v>
      </c>
      <c r="V911" s="239">
        <f>MAX($K$4:L911)</f>
        <v>251.85732939662782</v>
      </c>
      <c r="W911" s="239">
        <f t="shared" si="179"/>
        <v>-3.9308521901782648E-2</v>
      </c>
      <c r="X911" s="239">
        <f t="shared" si="180"/>
        <v>-3.9308521901782648E-2</v>
      </c>
      <c r="Y911" s="239">
        <f t="shared" si="181"/>
        <v>-3.9308521901782648E-2</v>
      </c>
    </row>
    <row r="912" spans="1:25">
      <c r="A912" s="147">
        <v>36703</v>
      </c>
      <c r="B912" s="243">
        <v>7.6385328949299947E-3</v>
      </c>
      <c r="C912" s="243">
        <v>-1.9521632445128612E-3</v>
      </c>
      <c r="D912" s="243">
        <v>-1.7141962518532061E-2</v>
      </c>
      <c r="E912" s="243">
        <v>-3.171152612004402E-3</v>
      </c>
      <c r="F912" s="243">
        <v>-2.0381119317322005E-3</v>
      </c>
      <c r="H912" s="239">
        <f t="shared" si="174"/>
        <v>241.48485011475884</v>
      </c>
      <c r="I912" s="239"/>
      <c r="J912" s="239">
        <f t="shared" si="175"/>
        <v>208.37964283848896</v>
      </c>
      <c r="K912" s="239">
        <f t="shared" si="170"/>
        <v>241.48485011475884</v>
      </c>
      <c r="L912" s="239" t="b">
        <f t="shared" si="171"/>
        <v>0</v>
      </c>
      <c r="M912" s="239">
        <f t="shared" si="176"/>
        <v>-1.9521632445128184E-3</v>
      </c>
      <c r="O912" s="239">
        <f t="shared" si="177"/>
        <v>177.76425446315582</v>
      </c>
      <c r="P912" s="239">
        <f t="shared" si="172"/>
        <v>241.48485011475884</v>
      </c>
      <c r="Q912" s="239">
        <f t="shared" si="173"/>
        <v>0</v>
      </c>
      <c r="R912" s="239">
        <f t="shared" si="178"/>
        <v>-1.9521632445128184E-3</v>
      </c>
      <c r="T912" s="239">
        <f>MAX($H$4:H912)</f>
        <v>251.85732939662782</v>
      </c>
      <c r="U912" s="239">
        <f>MAX($K$4:K912)</f>
        <v>251.85732939662782</v>
      </c>
      <c r="V912" s="239">
        <f>MAX($K$4:L912)</f>
        <v>251.85732939662782</v>
      </c>
      <c r="W912" s="239">
        <f t="shared" si="179"/>
        <v>-4.1183948494642679E-2</v>
      </c>
      <c r="X912" s="239">
        <f t="shared" si="180"/>
        <v>-4.1183948494642679E-2</v>
      </c>
      <c r="Y912" s="239">
        <f t="shared" si="181"/>
        <v>-4.1183948494642679E-2</v>
      </c>
    </row>
    <row r="913" spans="1:25">
      <c r="A913" s="147">
        <v>36704</v>
      </c>
      <c r="B913" s="243">
        <v>-4.5942610945345352E-3</v>
      </c>
      <c r="C913" s="243">
        <v>-5.684232838816583E-3</v>
      </c>
      <c r="D913" s="243">
        <v>1.0522268965995618E-2</v>
      </c>
      <c r="E913" s="243">
        <v>1.7108923861828274E-3</v>
      </c>
      <c r="F913" s="243">
        <v>-3.0350874588688237E-3</v>
      </c>
      <c r="H913" s="239">
        <f t="shared" si="174"/>
        <v>240.11219399965984</v>
      </c>
      <c r="I913" s="239"/>
      <c r="J913" s="239">
        <f t="shared" si="175"/>
        <v>208.37964283848896</v>
      </c>
      <c r="K913" s="239">
        <f t="shared" si="170"/>
        <v>240.11219399965984</v>
      </c>
      <c r="L913" s="239" t="b">
        <f t="shared" si="171"/>
        <v>0</v>
      </c>
      <c r="M913" s="239">
        <f t="shared" si="176"/>
        <v>-5.6842328388165518E-3</v>
      </c>
      <c r="O913" s="239">
        <f t="shared" si="177"/>
        <v>177.76425446315582</v>
      </c>
      <c r="P913" s="239">
        <f t="shared" si="172"/>
        <v>240.11219399965984</v>
      </c>
      <c r="Q913" s="239">
        <f t="shared" si="173"/>
        <v>0</v>
      </c>
      <c r="R913" s="239">
        <f t="shared" si="178"/>
        <v>-5.6842328388165518E-3</v>
      </c>
      <c r="T913" s="239">
        <f>MAX($H$4:H913)</f>
        <v>251.85732939662782</v>
      </c>
      <c r="U913" s="239">
        <f>MAX($K$4:K913)</f>
        <v>251.85732939662782</v>
      </c>
      <c r="V913" s="239">
        <f>MAX($K$4:L913)</f>
        <v>251.85732939662782</v>
      </c>
      <c r="W913" s="239">
        <f t="shared" si="179"/>
        <v>-4.6634082180993859E-2</v>
      </c>
      <c r="X913" s="239">
        <f t="shared" si="180"/>
        <v>-4.6634082180993859E-2</v>
      </c>
      <c r="Y913" s="239">
        <f t="shared" si="181"/>
        <v>-4.6634082180993859E-2</v>
      </c>
    </row>
    <row r="914" spans="1:25">
      <c r="A914" s="147">
        <v>36705</v>
      </c>
      <c r="B914" s="243">
        <v>5.3466221939511005E-3</v>
      </c>
      <c r="C914" s="243">
        <v>5.3146627328888307E-3</v>
      </c>
      <c r="D914" s="243">
        <v>6.1650956413223934E-3</v>
      </c>
      <c r="E914" s="243">
        <v>6.7619398605418546E-3</v>
      </c>
      <c r="F914" s="243">
        <v>2.6403871012627977E-3</v>
      </c>
      <c r="H914" s="239">
        <f t="shared" si="174"/>
        <v>241.388309328822</v>
      </c>
      <c r="I914" s="239"/>
      <c r="J914" s="239">
        <f t="shared" si="175"/>
        <v>208.37964283848896</v>
      </c>
      <c r="K914" s="239">
        <f t="shared" si="170"/>
        <v>241.388309328822</v>
      </c>
      <c r="L914" s="239" t="b">
        <f t="shared" si="171"/>
        <v>0</v>
      </c>
      <c r="M914" s="239">
        <f t="shared" si="176"/>
        <v>5.3146627328888368E-3</v>
      </c>
      <c r="O914" s="239">
        <f t="shared" si="177"/>
        <v>177.76425446315582</v>
      </c>
      <c r="P914" s="239">
        <f t="shared" si="172"/>
        <v>241.388309328822</v>
      </c>
      <c r="Q914" s="239">
        <f t="shared" si="173"/>
        <v>0</v>
      </c>
      <c r="R914" s="239">
        <f t="shared" si="178"/>
        <v>5.3146627328888368E-3</v>
      </c>
      <c r="T914" s="239">
        <f>MAX($H$4:H914)</f>
        <v>251.85732939662782</v>
      </c>
      <c r="U914" s="239">
        <f>MAX($K$4:K914)</f>
        <v>251.85732939662782</v>
      </c>
      <c r="V914" s="239">
        <f>MAX($K$4:L914)</f>
        <v>251.85732939662782</v>
      </c>
      <c r="W914" s="239">
        <f t="shared" si="179"/>
        <v>-4.1567263866754821E-2</v>
      </c>
      <c r="X914" s="239">
        <f t="shared" si="180"/>
        <v>-4.1567263866754821E-2</v>
      </c>
      <c r="Y914" s="239">
        <f t="shared" si="181"/>
        <v>-4.1567263866754821E-2</v>
      </c>
    </row>
    <row r="915" spans="1:25">
      <c r="A915" s="147">
        <v>36706</v>
      </c>
      <c r="B915" s="243">
        <v>-8.3506299643488768E-3</v>
      </c>
      <c r="C915" s="243">
        <v>-2.3523872272801616E-2</v>
      </c>
      <c r="D915" s="243">
        <v>4.0622426230003672E-3</v>
      </c>
      <c r="E915" s="243">
        <v>-1.4680637220663595E-2</v>
      </c>
      <c r="F915" s="243">
        <v>-1.2662627819581385E-2</v>
      </c>
      <c r="H915" s="239">
        <f t="shared" si="174"/>
        <v>235.70992157202326</v>
      </c>
      <c r="I915" s="239"/>
      <c r="J915" s="239">
        <f t="shared" si="175"/>
        <v>208.37964283848896</v>
      </c>
      <c r="K915" s="239">
        <f t="shared" si="170"/>
        <v>235.70992157202326</v>
      </c>
      <c r="L915" s="239" t="b">
        <f t="shared" si="171"/>
        <v>0</v>
      </c>
      <c r="M915" s="239">
        <f t="shared" si="176"/>
        <v>-2.352387227280164E-2</v>
      </c>
      <c r="O915" s="239">
        <f t="shared" si="177"/>
        <v>177.76425446315582</v>
      </c>
      <c r="P915" s="239">
        <f t="shared" si="172"/>
        <v>235.70992157202326</v>
      </c>
      <c r="Q915" s="239">
        <f t="shared" si="173"/>
        <v>0</v>
      </c>
      <c r="R915" s="239">
        <f t="shared" si="178"/>
        <v>-2.352387227280164E-2</v>
      </c>
      <c r="T915" s="239">
        <f>MAX($H$4:H915)</f>
        <v>251.85732939662782</v>
      </c>
      <c r="U915" s="239">
        <f>MAX($K$4:K915)</f>
        <v>251.85732939662782</v>
      </c>
      <c r="V915" s="239">
        <f>MAX($K$4:L915)</f>
        <v>251.85732939662782</v>
      </c>
      <c r="W915" s="239">
        <f t="shared" si="179"/>
        <v>-6.4113313133625074E-2</v>
      </c>
      <c r="X915" s="239">
        <f t="shared" si="180"/>
        <v>-6.4113313133625074E-2</v>
      </c>
      <c r="Y915" s="239">
        <f t="shared" si="181"/>
        <v>-6.4113313133625074E-2</v>
      </c>
    </row>
    <row r="916" spans="1:25">
      <c r="A916" s="147">
        <v>36707</v>
      </c>
      <c r="B916" s="243">
        <v>5.6431370512992629E-3</v>
      </c>
      <c r="C916" s="243">
        <v>1.2275771680633651E-2</v>
      </c>
      <c r="D916" s="243">
        <v>-9.7901119443957185E-3</v>
      </c>
      <c r="E916" s="243">
        <v>6.4943037194751252E-3</v>
      </c>
      <c r="F916" s="243">
        <v>9.5243099011625976E-3</v>
      </c>
      <c r="H916" s="239">
        <f t="shared" si="174"/>
        <v>238.60344275210147</v>
      </c>
      <c r="I916" s="239"/>
      <c r="J916" s="239">
        <f t="shared" si="175"/>
        <v>208.37964283848896</v>
      </c>
      <c r="K916" s="239">
        <f t="shared" si="170"/>
        <v>238.60344275210147</v>
      </c>
      <c r="L916" s="239" t="b">
        <f t="shared" si="171"/>
        <v>0</v>
      </c>
      <c r="M916" s="239">
        <f t="shared" si="176"/>
        <v>1.2275771680633599E-2</v>
      </c>
      <c r="O916" s="239">
        <f t="shared" si="177"/>
        <v>177.76425446315582</v>
      </c>
      <c r="P916" s="239">
        <f t="shared" si="172"/>
        <v>238.60344275210147</v>
      </c>
      <c r="Q916" s="239">
        <f t="shared" si="173"/>
        <v>0</v>
      </c>
      <c r="R916" s="239">
        <f t="shared" si="178"/>
        <v>1.2275771680633599E-2</v>
      </c>
      <c r="T916" s="239">
        <f>MAX($H$4:H916)</f>
        <v>251.85732939662782</v>
      </c>
      <c r="U916" s="239">
        <f>MAX($K$4:K916)</f>
        <v>251.85732939662782</v>
      </c>
      <c r="V916" s="239">
        <f>MAX($K$4:L916)</f>
        <v>251.85732939662782</v>
      </c>
      <c r="W916" s="239">
        <f t="shared" si="179"/>
        <v>-5.2624581846708832E-2</v>
      </c>
      <c r="X916" s="239">
        <f t="shared" si="180"/>
        <v>-5.2624581846708832E-2</v>
      </c>
      <c r="Y916" s="239">
        <f t="shared" si="181"/>
        <v>-5.2624581846708832E-2</v>
      </c>
    </row>
    <row r="917" spans="1:25">
      <c r="A917" s="147">
        <v>36710</v>
      </c>
      <c r="B917" s="243">
        <v>1.0191043921236709E-2</v>
      </c>
      <c r="C917" s="243">
        <v>1.3389731400401006E-2</v>
      </c>
      <c r="D917" s="243">
        <v>7.4630439319764985E-3</v>
      </c>
      <c r="E917" s="243">
        <v>1.1428329557963579E-2</v>
      </c>
      <c r="F917" s="243">
        <v>5.0444108663112441E-3</v>
      </c>
      <c r="H917" s="239">
        <f t="shared" si="174"/>
        <v>241.79827876176307</v>
      </c>
      <c r="I917" s="239"/>
      <c r="J917" s="239">
        <f t="shared" si="175"/>
        <v>208.37964283848896</v>
      </c>
      <c r="K917" s="239">
        <f t="shared" si="170"/>
        <v>241.79827876176307</v>
      </c>
      <c r="L917" s="239" t="b">
        <f t="shared" si="171"/>
        <v>0</v>
      </c>
      <c r="M917" s="239">
        <f t="shared" si="176"/>
        <v>1.3389731400401018E-2</v>
      </c>
      <c r="O917" s="239">
        <f t="shared" si="177"/>
        <v>177.76425446315582</v>
      </c>
      <c r="P917" s="239">
        <f t="shared" si="172"/>
        <v>241.79827876176307</v>
      </c>
      <c r="Q917" s="239">
        <f t="shared" si="173"/>
        <v>0</v>
      </c>
      <c r="R917" s="239">
        <f t="shared" si="178"/>
        <v>1.3389731400401018E-2</v>
      </c>
      <c r="T917" s="239">
        <f>MAX($H$4:H917)</f>
        <v>251.85732939662782</v>
      </c>
      <c r="U917" s="239">
        <f>MAX($K$4:K917)</f>
        <v>251.85732939662782</v>
      </c>
      <c r="V917" s="239">
        <f>MAX($K$4:L917)</f>
        <v>251.85732939662782</v>
      </c>
      <c r="W917" s="239">
        <f t="shared" si="179"/>
        <v>-3.9939479462293662E-2</v>
      </c>
      <c r="X917" s="239">
        <f t="shared" si="180"/>
        <v>-3.9939479462293662E-2</v>
      </c>
      <c r="Y917" s="239">
        <f t="shared" si="181"/>
        <v>-3.9939479462293662E-2</v>
      </c>
    </row>
    <row r="918" spans="1:25">
      <c r="A918" s="147">
        <v>36711</v>
      </c>
      <c r="B918" s="243">
        <v>0</v>
      </c>
      <c r="C918" s="243">
        <v>-2.6538718104347492E-3</v>
      </c>
      <c r="D918" s="243">
        <v>-3.7010471662013433E-4</v>
      </c>
      <c r="E918" s="243">
        <v>-1.5639582569760835E-3</v>
      </c>
      <c r="F918" s="243">
        <v>2.7049286100919723E-3</v>
      </c>
      <c r="H918" s="239">
        <f t="shared" si="174"/>
        <v>241.15657712594557</v>
      </c>
      <c r="I918" s="239"/>
      <c r="J918" s="239">
        <f t="shared" si="175"/>
        <v>208.37964283848896</v>
      </c>
      <c r="K918" s="239">
        <f t="shared" si="170"/>
        <v>241.15657712594557</v>
      </c>
      <c r="L918" s="239" t="b">
        <f t="shared" si="171"/>
        <v>0</v>
      </c>
      <c r="M918" s="239">
        <f t="shared" si="176"/>
        <v>-2.653871810434796E-3</v>
      </c>
      <c r="O918" s="239">
        <f t="shared" si="177"/>
        <v>177.76425446315582</v>
      </c>
      <c r="P918" s="239">
        <f t="shared" si="172"/>
        <v>241.15657712594557</v>
      </c>
      <c r="Q918" s="239">
        <f t="shared" si="173"/>
        <v>0</v>
      </c>
      <c r="R918" s="239">
        <f t="shared" si="178"/>
        <v>-2.653871810434796E-3</v>
      </c>
      <c r="T918" s="239">
        <f>MAX($H$4:H918)</f>
        <v>251.85732939662782</v>
      </c>
      <c r="U918" s="239">
        <f>MAX($K$4:K918)</f>
        <v>251.85732939662782</v>
      </c>
      <c r="V918" s="239">
        <f>MAX($K$4:L918)</f>
        <v>251.85732939662782</v>
      </c>
      <c r="W918" s="239">
        <f t="shared" si="179"/>
        <v>-4.2487357014060034E-2</v>
      </c>
      <c r="X918" s="239">
        <f t="shared" si="180"/>
        <v>-4.2487357014060034E-2</v>
      </c>
      <c r="Y918" s="239">
        <f t="shared" si="181"/>
        <v>-4.2487357014060034E-2</v>
      </c>
    </row>
    <row r="919" spans="1:25">
      <c r="A919" s="147">
        <v>36712</v>
      </c>
      <c r="B919" s="243">
        <v>-1.6192731367092872E-2</v>
      </c>
      <c r="C919" s="243">
        <v>-2.7150165495734013E-3</v>
      </c>
      <c r="D919" s="243">
        <v>-1.0704712046792464E-2</v>
      </c>
      <c r="E919" s="243">
        <v>5.0476857108547879E-3</v>
      </c>
      <c r="F919" s="243">
        <v>1.2088287832989764E-4</v>
      </c>
      <c r="H919" s="239">
        <f t="shared" si="174"/>
        <v>240.50183302801017</v>
      </c>
      <c r="I919" s="239"/>
      <c r="J919" s="239">
        <f t="shared" si="175"/>
        <v>208.37964283848896</v>
      </c>
      <c r="K919" s="239">
        <f t="shared" si="170"/>
        <v>240.50183302801017</v>
      </c>
      <c r="L919" s="239" t="b">
        <f t="shared" si="171"/>
        <v>0</v>
      </c>
      <c r="M919" s="239">
        <f t="shared" si="176"/>
        <v>-2.7150165495733593E-3</v>
      </c>
      <c r="O919" s="239">
        <f t="shared" si="177"/>
        <v>177.76425446315582</v>
      </c>
      <c r="P919" s="239">
        <f t="shared" si="172"/>
        <v>240.50183302801017</v>
      </c>
      <c r="Q919" s="239">
        <f t="shared" si="173"/>
        <v>0</v>
      </c>
      <c r="R919" s="239">
        <f t="shared" si="178"/>
        <v>-2.7150165495733593E-3</v>
      </c>
      <c r="T919" s="239">
        <f>MAX($H$4:H919)</f>
        <v>251.85732939662782</v>
      </c>
      <c r="U919" s="239">
        <f>MAX($K$4:K919)</f>
        <v>251.85732939662782</v>
      </c>
      <c r="V919" s="239">
        <f>MAX($K$4:L919)</f>
        <v>251.85732939662782</v>
      </c>
      <c r="W919" s="239">
        <f t="shared" si="179"/>
        <v>-4.5087019686192595E-2</v>
      </c>
      <c r="X919" s="239">
        <f t="shared" si="180"/>
        <v>-4.5087019686192595E-2</v>
      </c>
      <c r="Y919" s="239">
        <f t="shared" si="181"/>
        <v>-4.5087019686192595E-2</v>
      </c>
    </row>
    <row r="920" spans="1:25">
      <c r="A920" s="147">
        <v>36713</v>
      </c>
      <c r="B920" s="243">
        <v>8.2217846418435325E-3</v>
      </c>
      <c r="C920" s="243">
        <v>4.1849860710325704E-3</v>
      </c>
      <c r="D920" s="243">
        <v>-9.7281167642323529E-3</v>
      </c>
      <c r="E920" s="243">
        <v>-3.2433449082535093E-3</v>
      </c>
      <c r="F920" s="243">
        <v>4.8941050721107437E-4</v>
      </c>
      <c r="H920" s="239">
        <f t="shared" si="174"/>
        <v>241.50832984929019</v>
      </c>
      <c r="I920" s="239"/>
      <c r="J920" s="239">
        <f t="shared" si="175"/>
        <v>208.37964283848896</v>
      </c>
      <c r="K920" s="239">
        <f t="shared" si="170"/>
        <v>241.50832984929019</v>
      </c>
      <c r="L920" s="239" t="b">
        <f t="shared" si="171"/>
        <v>0</v>
      </c>
      <c r="M920" s="239">
        <f t="shared" si="176"/>
        <v>4.1849860710325712E-3</v>
      </c>
      <c r="O920" s="239">
        <f t="shared" si="177"/>
        <v>177.76425446315582</v>
      </c>
      <c r="P920" s="239">
        <f t="shared" si="172"/>
        <v>241.50832984929019</v>
      </c>
      <c r="Q920" s="239">
        <f t="shared" si="173"/>
        <v>0</v>
      </c>
      <c r="R920" s="239">
        <f t="shared" si="178"/>
        <v>4.1849860710325712E-3</v>
      </c>
      <c r="T920" s="239">
        <f>MAX($H$4:H920)</f>
        <v>251.85732939662782</v>
      </c>
      <c r="U920" s="239">
        <f>MAX($K$4:K920)</f>
        <v>251.85732939662782</v>
      </c>
      <c r="V920" s="239">
        <f>MAX($K$4:L920)</f>
        <v>251.85732939662782</v>
      </c>
      <c r="W920" s="239">
        <f t="shared" si="179"/>
        <v>-4.1090722164531107E-2</v>
      </c>
      <c r="X920" s="239">
        <f t="shared" si="180"/>
        <v>-4.1090722164531107E-2</v>
      </c>
      <c r="Y920" s="239">
        <f t="shared" si="181"/>
        <v>-4.1090722164531107E-2</v>
      </c>
    </row>
    <row r="921" spans="1:25">
      <c r="A921" s="147">
        <v>36714</v>
      </c>
      <c r="B921" s="243">
        <v>1.512280228753915E-2</v>
      </c>
      <c r="C921" s="243">
        <v>1.3908958937310256E-2</v>
      </c>
      <c r="D921" s="243">
        <v>6.7729062340375901E-3</v>
      </c>
      <c r="E921" s="243">
        <v>6.5263507085977501E-3</v>
      </c>
      <c r="F921" s="243">
        <v>7.6492825345477744E-3</v>
      </c>
      <c r="H921" s="239">
        <f t="shared" si="174"/>
        <v>244.86745929218236</v>
      </c>
      <c r="I921" s="239"/>
      <c r="J921" s="239">
        <f t="shared" si="175"/>
        <v>208.37964283848896</v>
      </c>
      <c r="K921" s="239">
        <f t="shared" si="170"/>
        <v>244.86745929218236</v>
      </c>
      <c r="L921" s="239" t="b">
        <f t="shared" si="171"/>
        <v>0</v>
      </c>
      <c r="M921" s="239">
        <f t="shared" si="176"/>
        <v>1.39089589373103E-2</v>
      </c>
      <c r="O921" s="239">
        <f t="shared" si="177"/>
        <v>177.76425446315582</v>
      </c>
      <c r="P921" s="239">
        <f t="shared" si="172"/>
        <v>244.86745929218236</v>
      </c>
      <c r="Q921" s="239">
        <f t="shared" si="173"/>
        <v>0</v>
      </c>
      <c r="R921" s="239">
        <f t="shared" si="178"/>
        <v>1.39089589373103E-2</v>
      </c>
      <c r="T921" s="239">
        <f>MAX($H$4:H921)</f>
        <v>251.85732939662782</v>
      </c>
      <c r="U921" s="239">
        <f>MAX($K$4:K921)</f>
        <v>251.85732939662782</v>
      </c>
      <c r="V921" s="239">
        <f>MAX($K$4:L921)</f>
        <v>251.85732939662782</v>
      </c>
      <c r="W921" s="239">
        <f t="shared" si="179"/>
        <v>-2.7753292394511696E-2</v>
      </c>
      <c r="X921" s="239">
        <f t="shared" si="180"/>
        <v>-2.7753292394511696E-2</v>
      </c>
      <c r="Y921" s="239">
        <f t="shared" si="181"/>
        <v>-2.7753292394511696E-2</v>
      </c>
    </row>
    <row r="922" spans="1:25">
      <c r="A922" s="147">
        <v>36717</v>
      </c>
      <c r="B922" s="243">
        <v>-1.6596416272212089E-3</v>
      </c>
      <c r="C922" s="243">
        <v>-3.7930356337307902E-3</v>
      </c>
      <c r="D922" s="243">
        <v>1.2448550647191858E-2</v>
      </c>
      <c r="E922" s="243">
        <v>2.4799030253621623E-3</v>
      </c>
      <c r="F922" s="243">
        <v>-3.1449982082583094E-3</v>
      </c>
      <c r="H922" s="239">
        <f t="shared" si="174"/>
        <v>243.93866829354599</v>
      </c>
      <c r="I922" s="239"/>
      <c r="J922" s="239">
        <f t="shared" si="175"/>
        <v>208.37964283848896</v>
      </c>
      <c r="K922" s="239">
        <f t="shared" si="170"/>
        <v>243.93866829354599</v>
      </c>
      <c r="L922" s="239" t="b">
        <f t="shared" si="171"/>
        <v>0</v>
      </c>
      <c r="M922" s="239">
        <f t="shared" si="176"/>
        <v>-3.7930356337307963E-3</v>
      </c>
      <c r="O922" s="239">
        <f t="shared" si="177"/>
        <v>177.76425446315582</v>
      </c>
      <c r="P922" s="239">
        <f t="shared" si="172"/>
        <v>243.93866829354599</v>
      </c>
      <c r="Q922" s="239">
        <f t="shared" si="173"/>
        <v>0</v>
      </c>
      <c r="R922" s="239">
        <f t="shared" si="178"/>
        <v>-3.7930356337307963E-3</v>
      </c>
      <c r="T922" s="239">
        <f>MAX($H$4:H922)</f>
        <v>251.85732939662782</v>
      </c>
      <c r="U922" s="239">
        <f>MAX($K$4:K922)</f>
        <v>251.85732939662782</v>
      </c>
      <c r="V922" s="239">
        <f>MAX($K$4:L922)</f>
        <v>251.85732939662782</v>
      </c>
      <c r="W922" s="239">
        <f t="shared" si="179"/>
        <v>-3.1441058801236758E-2</v>
      </c>
      <c r="X922" s="239">
        <f t="shared" si="180"/>
        <v>-3.1441058801236758E-2</v>
      </c>
      <c r="Y922" s="239">
        <f t="shared" si="181"/>
        <v>-3.1441058801236758E-2</v>
      </c>
    </row>
    <row r="923" spans="1:25">
      <c r="A923" s="147">
        <v>36718</v>
      </c>
      <c r="B923" s="243">
        <v>2.4732965509741689E-3</v>
      </c>
      <c r="C923" s="243">
        <v>-1.2382969308998293E-3</v>
      </c>
      <c r="D923" s="243">
        <v>-1.3483881994351687E-3</v>
      </c>
      <c r="E923" s="243">
        <v>-8.2402048448665388E-3</v>
      </c>
      <c r="F923" s="243">
        <v>-4.0341146135047801E-5</v>
      </c>
      <c r="H923" s="239">
        <f t="shared" si="174"/>
        <v>243.63659978927029</v>
      </c>
      <c r="I923" s="239"/>
      <c r="J923" s="239">
        <f t="shared" si="175"/>
        <v>208.37964283848896</v>
      </c>
      <c r="K923" s="239">
        <f t="shared" si="170"/>
        <v>243.63659978927029</v>
      </c>
      <c r="L923" s="239" t="b">
        <f t="shared" si="171"/>
        <v>0</v>
      </c>
      <c r="M923" s="239">
        <f t="shared" si="176"/>
        <v>-1.2382969308998527E-3</v>
      </c>
      <c r="O923" s="239">
        <f t="shared" si="177"/>
        <v>177.76425446315582</v>
      </c>
      <c r="P923" s="239">
        <f t="shared" si="172"/>
        <v>243.63659978927029</v>
      </c>
      <c r="Q923" s="239">
        <f t="shared" si="173"/>
        <v>0</v>
      </c>
      <c r="R923" s="239">
        <f t="shared" si="178"/>
        <v>-1.2382969308998527E-3</v>
      </c>
      <c r="T923" s="239">
        <f>MAX($H$4:H923)</f>
        <v>251.85732939662782</v>
      </c>
      <c r="U923" s="239">
        <f>MAX($K$4:K923)</f>
        <v>251.85732939662782</v>
      </c>
      <c r="V923" s="239">
        <f>MAX($K$4:L923)</f>
        <v>251.85732939662782</v>
      </c>
      <c r="W923" s="239">
        <f t="shared" si="179"/>
        <v>-3.2640422365518798E-2</v>
      </c>
      <c r="X923" s="239">
        <f t="shared" si="180"/>
        <v>-3.2640422365518798E-2</v>
      </c>
      <c r="Y923" s="239">
        <f t="shared" si="181"/>
        <v>-3.2640422365518798E-2</v>
      </c>
    </row>
    <row r="924" spans="1:25">
      <c r="A924" s="147">
        <v>36719</v>
      </c>
      <c r="B924" s="243">
        <v>9.5006921540983225E-3</v>
      </c>
      <c r="C924" s="243">
        <v>1.1300924989441352E-2</v>
      </c>
      <c r="D924" s="243">
        <v>-8.592732199336206E-4</v>
      </c>
      <c r="E924" s="243">
        <v>1.7659600535657294E-2</v>
      </c>
      <c r="F924" s="243">
        <v>1.2426127376292451E-2</v>
      </c>
      <c r="H924" s="239">
        <f t="shared" si="174"/>
        <v>246.38991872817138</v>
      </c>
      <c r="I924" s="239"/>
      <c r="J924" s="239">
        <f t="shared" si="175"/>
        <v>208.37964283848896</v>
      </c>
      <c r="K924" s="239">
        <f t="shared" si="170"/>
        <v>246.38991872817138</v>
      </c>
      <c r="L924" s="239" t="b">
        <f t="shared" si="171"/>
        <v>0</v>
      </c>
      <c r="M924" s="239">
        <f t="shared" si="176"/>
        <v>1.1300924989441361E-2</v>
      </c>
      <c r="O924" s="239">
        <f t="shared" si="177"/>
        <v>177.76425446315582</v>
      </c>
      <c r="P924" s="239">
        <f t="shared" si="172"/>
        <v>246.38991872817138</v>
      </c>
      <c r="Q924" s="239">
        <f t="shared" si="173"/>
        <v>0</v>
      </c>
      <c r="R924" s="239">
        <f t="shared" si="178"/>
        <v>1.1300924989441361E-2</v>
      </c>
      <c r="T924" s="239">
        <f>MAX($H$4:H924)</f>
        <v>251.85732939662782</v>
      </c>
      <c r="U924" s="239">
        <f>MAX($K$4:K924)</f>
        <v>251.85732939662782</v>
      </c>
      <c r="V924" s="239">
        <f>MAX($K$4:L924)</f>
        <v>251.85732939662782</v>
      </c>
      <c r="W924" s="239">
        <f t="shared" si="179"/>
        <v>-2.1708364340853853E-2</v>
      </c>
      <c r="X924" s="239">
        <f t="shared" si="180"/>
        <v>-2.1708364340853853E-2</v>
      </c>
      <c r="Y924" s="239">
        <f t="shared" si="181"/>
        <v>-2.1708364340853853E-2</v>
      </c>
    </row>
    <row r="925" spans="1:25">
      <c r="A925" s="147">
        <v>36720</v>
      </c>
      <c r="B925" s="243">
        <v>4.765988209519012E-3</v>
      </c>
      <c r="C925" s="243">
        <v>7.1058672065316131E-4</v>
      </c>
      <c r="D925" s="243">
        <v>-1.0799589440568358E-2</v>
      </c>
      <c r="E925" s="243">
        <v>4.2874416060334486E-3</v>
      </c>
      <c r="F925" s="243">
        <v>5.1033939525013672E-4</v>
      </c>
      <c r="H925" s="239">
        <f t="shared" si="174"/>
        <v>246.56500013252244</v>
      </c>
      <c r="I925" s="239"/>
      <c r="J925" s="239">
        <f t="shared" si="175"/>
        <v>208.37964283848896</v>
      </c>
      <c r="K925" s="239">
        <f t="shared" si="170"/>
        <v>246.56500013252244</v>
      </c>
      <c r="L925" s="239" t="b">
        <f t="shared" si="171"/>
        <v>0</v>
      </c>
      <c r="M925" s="239">
        <f t="shared" si="176"/>
        <v>7.1058672065320728E-4</v>
      </c>
      <c r="O925" s="239">
        <f t="shared" si="177"/>
        <v>177.76425446315582</v>
      </c>
      <c r="P925" s="239">
        <f t="shared" si="172"/>
        <v>246.56500013252244</v>
      </c>
      <c r="Q925" s="239">
        <f t="shared" si="173"/>
        <v>0</v>
      </c>
      <c r="R925" s="239">
        <f t="shared" si="178"/>
        <v>7.1058672065320728E-4</v>
      </c>
      <c r="T925" s="239">
        <f>MAX($H$4:H925)</f>
        <v>251.85732939662782</v>
      </c>
      <c r="U925" s="239">
        <f>MAX($K$4:K925)</f>
        <v>251.85732939662782</v>
      </c>
      <c r="V925" s="239">
        <f>MAX($K$4:L925)</f>
        <v>251.85732939662782</v>
      </c>
      <c r="W925" s="239">
        <f t="shared" si="179"/>
        <v>-2.1013203295628356E-2</v>
      </c>
      <c r="X925" s="239">
        <f t="shared" si="180"/>
        <v>-2.1013203295628356E-2</v>
      </c>
      <c r="Y925" s="239">
        <f t="shared" si="181"/>
        <v>-2.1013203295628356E-2</v>
      </c>
    </row>
    <row r="926" spans="1:25">
      <c r="A926" s="147">
        <v>36721</v>
      </c>
      <c r="B926" s="243">
        <v>9.2219835786677695E-3</v>
      </c>
      <c r="C926" s="243">
        <v>2.6126653400337929E-3</v>
      </c>
      <c r="D926" s="243">
        <v>2.8200829876023903E-4</v>
      </c>
      <c r="E926" s="243">
        <v>1.6779360153897915E-3</v>
      </c>
      <c r="F926" s="243">
        <v>7.5980896493264005E-3</v>
      </c>
      <c r="H926" s="239">
        <f t="shared" si="174"/>
        <v>247.20919196243412</v>
      </c>
      <c r="I926" s="239"/>
      <c r="J926" s="239">
        <f t="shared" si="175"/>
        <v>208.37964283848896</v>
      </c>
      <c r="K926" s="239">
        <f t="shared" si="170"/>
        <v>247.20919196243412</v>
      </c>
      <c r="L926" s="239" t="b">
        <f t="shared" si="171"/>
        <v>0</v>
      </c>
      <c r="M926" s="239">
        <f t="shared" si="176"/>
        <v>2.6126653400338233E-3</v>
      </c>
      <c r="O926" s="239">
        <f t="shared" si="177"/>
        <v>177.76425446315582</v>
      </c>
      <c r="P926" s="239">
        <f t="shared" si="172"/>
        <v>247.20919196243412</v>
      </c>
      <c r="Q926" s="239">
        <f t="shared" si="173"/>
        <v>0</v>
      </c>
      <c r="R926" s="239">
        <f t="shared" si="178"/>
        <v>2.6126653400338233E-3</v>
      </c>
      <c r="T926" s="239">
        <f>MAX($H$4:H926)</f>
        <v>251.85732939662782</v>
      </c>
      <c r="U926" s="239">
        <f>MAX($K$4:K926)</f>
        <v>251.85732939662782</v>
      </c>
      <c r="V926" s="239">
        <f>MAX($K$4:L926)</f>
        <v>251.85732939662782</v>
      </c>
      <c r="W926" s="239">
        <f t="shared" si="179"/>
        <v>-1.8455438423528106E-2</v>
      </c>
      <c r="X926" s="239">
        <f t="shared" si="180"/>
        <v>-1.8455438423528106E-2</v>
      </c>
      <c r="Y926" s="239">
        <f t="shared" si="181"/>
        <v>-1.8455438423528106E-2</v>
      </c>
    </row>
    <row r="927" spans="1:25">
      <c r="A927" s="147">
        <v>36724</v>
      </c>
      <c r="B927" s="243">
        <v>1.7012864966461372E-3</v>
      </c>
      <c r="C927" s="243">
        <v>6.5368933414977626E-3</v>
      </c>
      <c r="D927" s="243">
        <v>-8.3513787380884441E-4</v>
      </c>
      <c r="E927" s="243">
        <v>5.4532586374436143E-3</v>
      </c>
      <c r="F927" s="243">
        <v>5.8570932478885229E-3</v>
      </c>
      <c r="H927" s="239">
        <f t="shared" si="174"/>
        <v>248.82517208333039</v>
      </c>
      <c r="I927" s="239"/>
      <c r="J927" s="239">
        <f t="shared" si="175"/>
        <v>208.37964283848896</v>
      </c>
      <c r="K927" s="239">
        <f t="shared" si="170"/>
        <v>248.82517208333039</v>
      </c>
      <c r="L927" s="239" t="b">
        <f t="shared" si="171"/>
        <v>0</v>
      </c>
      <c r="M927" s="239">
        <f t="shared" si="176"/>
        <v>6.5368933414977218E-3</v>
      </c>
      <c r="O927" s="239">
        <f t="shared" si="177"/>
        <v>177.76425446315582</v>
      </c>
      <c r="P927" s="239">
        <f t="shared" si="172"/>
        <v>248.82517208333039</v>
      </c>
      <c r="Q927" s="239">
        <f t="shared" si="173"/>
        <v>0</v>
      </c>
      <c r="R927" s="239">
        <f t="shared" si="178"/>
        <v>6.5368933414977218E-3</v>
      </c>
      <c r="T927" s="239">
        <f>MAX($H$4:H927)</f>
        <v>251.85732939662782</v>
      </c>
      <c r="U927" s="239">
        <f>MAX($K$4:K927)</f>
        <v>251.85732939662782</v>
      </c>
      <c r="V927" s="239">
        <f>MAX($K$4:L927)</f>
        <v>251.85732939662782</v>
      </c>
      <c r="W927" s="239">
        <f t="shared" si="179"/>
        <v>-1.2039186314575567E-2</v>
      </c>
      <c r="X927" s="239">
        <f t="shared" si="180"/>
        <v>-1.2039186314575567E-2</v>
      </c>
      <c r="Y927" s="239">
        <f t="shared" si="181"/>
        <v>-1.2039186314575567E-2</v>
      </c>
    </row>
    <row r="928" spans="1:25">
      <c r="A928" s="147">
        <v>36725</v>
      </c>
      <c r="B928" s="243">
        <v>-1.3370366268963818E-2</v>
      </c>
      <c r="C928" s="243">
        <v>-9.3963811807022957E-3</v>
      </c>
      <c r="D928" s="243">
        <v>-1.5215072998255641E-2</v>
      </c>
      <c r="E928" s="243">
        <v>-9.4448889931966207E-3</v>
      </c>
      <c r="F928" s="243">
        <v>-3.0379969260002637E-3</v>
      </c>
      <c r="H928" s="239">
        <f t="shared" si="174"/>
        <v>246.48711591908156</v>
      </c>
      <c r="I928" s="239"/>
      <c r="J928" s="239">
        <f t="shared" si="175"/>
        <v>208.37964283848896</v>
      </c>
      <c r="K928" s="239">
        <f t="shared" si="170"/>
        <v>246.48711591908156</v>
      </c>
      <c r="L928" s="239" t="b">
        <f t="shared" si="171"/>
        <v>0</v>
      </c>
      <c r="M928" s="239">
        <f t="shared" si="176"/>
        <v>-9.3963811807023356E-3</v>
      </c>
      <c r="O928" s="239">
        <f t="shared" si="177"/>
        <v>177.76425446315582</v>
      </c>
      <c r="P928" s="239">
        <f t="shared" si="172"/>
        <v>246.48711591908156</v>
      </c>
      <c r="Q928" s="239">
        <f t="shared" si="173"/>
        <v>0</v>
      </c>
      <c r="R928" s="239">
        <f t="shared" si="178"/>
        <v>-9.3963811807023356E-3</v>
      </c>
      <c r="T928" s="239">
        <f>MAX($H$4:H928)</f>
        <v>251.85732939662782</v>
      </c>
      <c r="U928" s="239">
        <f>MAX($K$4:K928)</f>
        <v>251.85732939662782</v>
      </c>
      <c r="V928" s="239">
        <f>MAX($K$4:L928)</f>
        <v>251.85732939662782</v>
      </c>
      <c r="W928" s="239">
        <f t="shared" si="179"/>
        <v>-2.1322442711560655E-2</v>
      </c>
      <c r="X928" s="239">
        <f t="shared" si="180"/>
        <v>-2.1322442711560655E-2</v>
      </c>
      <c r="Y928" s="239">
        <f t="shared" si="181"/>
        <v>-2.1322442711560655E-2</v>
      </c>
    </row>
    <row r="929" spans="1:25">
      <c r="A929" s="147">
        <v>36726</v>
      </c>
      <c r="B929" s="243">
        <v>-8.6789479707662931E-3</v>
      </c>
      <c r="C929" s="243">
        <v>5.635705451871198E-3</v>
      </c>
      <c r="D929" s="243">
        <v>1.229684693544919E-2</v>
      </c>
      <c r="E929" s="243">
        <v>-6.899240244027105E-4</v>
      </c>
      <c r="F929" s="243">
        <v>5.9252921944588088E-3</v>
      </c>
      <c r="H929" s="239">
        <f t="shared" si="174"/>
        <v>247.87624470208274</v>
      </c>
      <c r="I929" s="239"/>
      <c r="J929" s="239">
        <f t="shared" si="175"/>
        <v>208.37964283848896</v>
      </c>
      <c r="K929" s="239">
        <f t="shared" si="170"/>
        <v>247.87624470208274</v>
      </c>
      <c r="L929" s="239" t="b">
        <f t="shared" si="171"/>
        <v>0</v>
      </c>
      <c r="M929" s="239">
        <f t="shared" si="176"/>
        <v>5.6357054518712283E-3</v>
      </c>
      <c r="O929" s="239">
        <f t="shared" si="177"/>
        <v>177.76425446315582</v>
      </c>
      <c r="P929" s="239">
        <f t="shared" si="172"/>
        <v>247.87624470208274</v>
      </c>
      <c r="Q929" s="239">
        <f t="shared" si="173"/>
        <v>0</v>
      </c>
      <c r="R929" s="239">
        <f t="shared" si="178"/>
        <v>5.6357054518712283E-3</v>
      </c>
      <c r="T929" s="239">
        <f>MAX($H$4:H929)</f>
        <v>251.85732939662782</v>
      </c>
      <c r="U929" s="239">
        <f>MAX($K$4:K929)</f>
        <v>251.85732939662782</v>
      </c>
      <c r="V929" s="239">
        <f>MAX($K$4:L929)</f>
        <v>251.85732939662782</v>
      </c>
      <c r="W929" s="239">
        <f t="shared" si="179"/>
        <v>-1.5806904266326183E-2</v>
      </c>
      <c r="X929" s="239">
        <f t="shared" si="180"/>
        <v>-1.5806904266326183E-2</v>
      </c>
      <c r="Y929" s="239">
        <f t="shared" si="181"/>
        <v>-1.5806904266326183E-2</v>
      </c>
    </row>
    <row r="930" spans="1:25">
      <c r="A930" s="147">
        <v>36727</v>
      </c>
      <c r="B930" s="243">
        <v>1.1740029927312712E-2</v>
      </c>
      <c r="C930" s="243">
        <v>-2.5086336447156521E-3</v>
      </c>
      <c r="D930" s="243">
        <v>-9.4011306876220502E-3</v>
      </c>
      <c r="E930" s="243">
        <v>-1.3849510360180672E-2</v>
      </c>
      <c r="F930" s="243">
        <v>-1.4745034710569316E-3</v>
      </c>
      <c r="H930" s="239">
        <f t="shared" si="174"/>
        <v>247.25441401489732</v>
      </c>
      <c r="I930" s="239"/>
      <c r="J930" s="239">
        <f t="shared" si="175"/>
        <v>208.37964283848896</v>
      </c>
      <c r="K930" s="239">
        <f t="shared" si="170"/>
        <v>247.25441401489732</v>
      </c>
      <c r="L930" s="239" t="b">
        <f t="shared" si="171"/>
        <v>0</v>
      </c>
      <c r="M930" s="239">
        <f t="shared" si="176"/>
        <v>-2.5086336447156833E-3</v>
      </c>
      <c r="O930" s="239">
        <f t="shared" si="177"/>
        <v>177.76425446315582</v>
      </c>
      <c r="P930" s="239">
        <f t="shared" si="172"/>
        <v>247.25441401489732</v>
      </c>
      <c r="Q930" s="239">
        <f t="shared" si="173"/>
        <v>0</v>
      </c>
      <c r="R930" s="239">
        <f t="shared" si="178"/>
        <v>-2.5086336447156833E-3</v>
      </c>
      <c r="T930" s="239">
        <f>MAX($H$4:H930)</f>
        <v>251.85732939662782</v>
      </c>
      <c r="U930" s="239">
        <f>MAX($K$4:K930)</f>
        <v>251.85732939662782</v>
      </c>
      <c r="V930" s="239">
        <f>MAX($K$4:L930)</f>
        <v>251.85732939662782</v>
      </c>
      <c r="W930" s="239">
        <f t="shared" si="179"/>
        <v>-1.8275884179180558E-2</v>
      </c>
      <c r="X930" s="239">
        <f t="shared" si="180"/>
        <v>-1.8275884179180558E-2</v>
      </c>
      <c r="Y930" s="239">
        <f t="shared" si="181"/>
        <v>-1.8275884179180558E-2</v>
      </c>
    </row>
    <row r="931" spans="1:25">
      <c r="A931" s="147">
        <v>36728</v>
      </c>
      <c r="B931" s="243">
        <v>-1.0929841232818149E-2</v>
      </c>
      <c r="C931" s="243">
        <v>-1.5081334178990491E-2</v>
      </c>
      <c r="D931" s="243">
        <v>-2.0326865231858227E-2</v>
      </c>
      <c r="E931" s="243">
        <v>-7.4830185481569167E-3</v>
      </c>
      <c r="F931" s="243">
        <v>-1.7009961041400956E-3</v>
      </c>
      <c r="H931" s="239">
        <f t="shared" si="174"/>
        <v>243.52548756990819</v>
      </c>
      <c r="I931" s="239"/>
      <c r="J931" s="239">
        <f t="shared" si="175"/>
        <v>208.37964283848896</v>
      </c>
      <c r="K931" s="239">
        <f t="shared" si="170"/>
        <v>243.52548756990819</v>
      </c>
      <c r="L931" s="239" t="b">
        <f t="shared" si="171"/>
        <v>0</v>
      </c>
      <c r="M931" s="239">
        <f t="shared" si="176"/>
        <v>-1.5081334178990456E-2</v>
      </c>
      <c r="O931" s="239">
        <f t="shared" si="177"/>
        <v>177.76425446315582</v>
      </c>
      <c r="P931" s="239">
        <f t="shared" si="172"/>
        <v>243.52548756990819</v>
      </c>
      <c r="Q931" s="239">
        <f t="shared" si="173"/>
        <v>0</v>
      </c>
      <c r="R931" s="239">
        <f t="shared" si="178"/>
        <v>-1.5081334178990456E-2</v>
      </c>
      <c r="T931" s="239">
        <f>MAX($H$4:H931)</f>
        <v>251.85732939662782</v>
      </c>
      <c r="U931" s="239">
        <f>MAX($K$4:K931)</f>
        <v>251.85732939662782</v>
      </c>
      <c r="V931" s="239">
        <f>MAX($K$4:L931)</f>
        <v>251.85732939662782</v>
      </c>
      <c r="W931" s="239">
        <f t="shared" si="179"/>
        <v>-3.3081593641448269E-2</v>
      </c>
      <c r="X931" s="239">
        <f t="shared" si="180"/>
        <v>-3.3081593641448269E-2</v>
      </c>
      <c r="Y931" s="239">
        <f t="shared" si="181"/>
        <v>-3.3081593641448269E-2</v>
      </c>
    </row>
    <row r="932" spans="1:25">
      <c r="A932" s="147">
        <v>36731</v>
      </c>
      <c r="B932" s="243">
        <v>-1.0846581950522349E-2</v>
      </c>
      <c r="C932" s="243">
        <v>6.6551628442919064E-3</v>
      </c>
      <c r="D932" s="243">
        <v>-5.3672371241330064E-3</v>
      </c>
      <c r="E932" s="243">
        <v>-1.5203109863947128E-2</v>
      </c>
      <c r="F932" s="243">
        <v>4.7450467486154224E-3</v>
      </c>
      <c r="H932" s="239">
        <f t="shared" si="174"/>
        <v>245.14618934642152</v>
      </c>
      <c r="I932" s="239"/>
      <c r="J932" s="239">
        <f t="shared" si="175"/>
        <v>208.37964283848896</v>
      </c>
      <c r="K932" s="239">
        <f t="shared" si="170"/>
        <v>245.14618934642152</v>
      </c>
      <c r="L932" s="239" t="b">
        <f t="shared" si="171"/>
        <v>0</v>
      </c>
      <c r="M932" s="239">
        <f t="shared" si="176"/>
        <v>6.6551628442919281E-3</v>
      </c>
      <c r="O932" s="239">
        <f t="shared" si="177"/>
        <v>177.76425446315582</v>
      </c>
      <c r="P932" s="239">
        <f t="shared" si="172"/>
        <v>245.14618934642152</v>
      </c>
      <c r="Q932" s="239">
        <f t="shared" si="173"/>
        <v>0</v>
      </c>
      <c r="R932" s="239">
        <f t="shared" si="178"/>
        <v>6.6551628442919281E-3</v>
      </c>
      <c r="T932" s="239">
        <f>MAX($H$4:H932)</f>
        <v>251.85732939662782</v>
      </c>
      <c r="U932" s="239">
        <f>MAX($K$4:K932)</f>
        <v>251.85732939662782</v>
      </c>
      <c r="V932" s="239">
        <f>MAX($K$4:L932)</f>
        <v>251.85732939662782</v>
      </c>
      <c r="W932" s="239">
        <f t="shared" si="179"/>
        <v>-2.6646594189988871E-2</v>
      </c>
      <c r="X932" s="239">
        <f t="shared" si="180"/>
        <v>-2.6646594189988871E-2</v>
      </c>
      <c r="Y932" s="239">
        <f t="shared" si="181"/>
        <v>-2.6646594189988871E-2</v>
      </c>
    </row>
    <row r="933" spans="1:25">
      <c r="A933" s="147">
        <v>36732</v>
      </c>
      <c r="B933" s="243">
        <v>3.3505756673277709E-3</v>
      </c>
      <c r="C933" s="243">
        <v>-9.8850387855664579E-4</v>
      </c>
      <c r="D933" s="243">
        <v>-1.0749323297882918E-2</v>
      </c>
      <c r="E933" s="243">
        <v>-9.2833381048939012E-3</v>
      </c>
      <c r="F933" s="243">
        <v>-6.0986998971523931E-4</v>
      </c>
      <c r="H933" s="239">
        <f t="shared" si="174"/>
        <v>244.90386138743921</v>
      </c>
      <c r="I933" s="239"/>
      <c r="J933" s="239">
        <f t="shared" si="175"/>
        <v>208.37964283848896</v>
      </c>
      <c r="K933" s="239">
        <f t="shared" si="170"/>
        <v>244.90386138743921</v>
      </c>
      <c r="L933" s="239" t="b">
        <f t="shared" si="171"/>
        <v>0</v>
      </c>
      <c r="M933" s="239">
        <f t="shared" si="176"/>
        <v>-9.8850387855662844E-4</v>
      </c>
      <c r="O933" s="239">
        <f t="shared" si="177"/>
        <v>177.76425446315582</v>
      </c>
      <c r="P933" s="239">
        <f t="shared" si="172"/>
        <v>244.90386138743921</v>
      </c>
      <c r="Q933" s="239">
        <f t="shared" si="173"/>
        <v>0</v>
      </c>
      <c r="R933" s="239">
        <f t="shared" si="178"/>
        <v>-9.8850387855662844E-4</v>
      </c>
      <c r="T933" s="239">
        <f>MAX($H$4:H933)</f>
        <v>251.85732939662782</v>
      </c>
      <c r="U933" s="239">
        <f>MAX($K$4:K933)</f>
        <v>251.85732939662782</v>
      </c>
      <c r="V933" s="239">
        <f>MAX($K$4:L933)</f>
        <v>251.85732939662782</v>
      </c>
      <c r="W933" s="239">
        <f t="shared" si="179"/>
        <v>-2.7608757806838372E-2</v>
      </c>
      <c r="X933" s="239">
        <f t="shared" si="180"/>
        <v>-2.7608757806838372E-2</v>
      </c>
      <c r="Y933" s="239">
        <f t="shared" si="181"/>
        <v>-2.7608757806838372E-2</v>
      </c>
    </row>
    <row r="934" spans="1:25">
      <c r="A934" s="147">
        <v>36733</v>
      </c>
      <c r="B934" s="243">
        <v>-1.3419992577005435E-2</v>
      </c>
      <c r="C934" s="243">
        <v>-3.4274908530191883E-3</v>
      </c>
      <c r="D934" s="243">
        <v>-3.6386330459864391E-3</v>
      </c>
      <c r="E934" s="243">
        <v>-4.7107076458778874E-3</v>
      </c>
      <c r="F934" s="243">
        <v>-5.9878163073644464E-3</v>
      </c>
      <c r="H934" s="239">
        <f t="shared" si="174"/>
        <v>244.06445564266468</v>
      </c>
      <c r="I934" s="239"/>
      <c r="J934" s="239">
        <f t="shared" si="175"/>
        <v>208.37964283848896</v>
      </c>
      <c r="K934" s="239">
        <f t="shared" si="170"/>
        <v>244.06445564266468</v>
      </c>
      <c r="L934" s="239" t="b">
        <f t="shared" si="171"/>
        <v>0</v>
      </c>
      <c r="M934" s="239">
        <f t="shared" si="176"/>
        <v>-3.4274908530191757E-3</v>
      </c>
      <c r="O934" s="239">
        <f t="shared" si="177"/>
        <v>177.76425446315582</v>
      </c>
      <c r="P934" s="239">
        <f t="shared" si="172"/>
        <v>244.06445564266468</v>
      </c>
      <c r="Q934" s="239">
        <f t="shared" si="173"/>
        <v>0</v>
      </c>
      <c r="R934" s="239">
        <f t="shared" si="178"/>
        <v>-3.4274908530191757E-3</v>
      </c>
      <c r="T934" s="239">
        <f>MAX($H$4:H934)</f>
        <v>251.85732939662782</v>
      </c>
      <c r="U934" s="239">
        <f>MAX($K$4:K934)</f>
        <v>251.85732939662782</v>
      </c>
      <c r="V934" s="239">
        <f>MAX($K$4:L934)</f>
        <v>251.85732939662782</v>
      </c>
      <c r="W934" s="239">
        <f t="shared" si="179"/>
        <v>-3.0941619895011388E-2</v>
      </c>
      <c r="X934" s="239">
        <f t="shared" si="180"/>
        <v>-3.0941619895011388E-2</v>
      </c>
      <c r="Y934" s="239">
        <f t="shared" si="181"/>
        <v>-3.0941619895011388E-2</v>
      </c>
    </row>
    <row r="935" spans="1:25">
      <c r="A935" s="147">
        <v>36734</v>
      </c>
      <c r="B935" s="243">
        <v>-4.9970429969663499E-3</v>
      </c>
      <c r="C935" s="243">
        <v>-9.521127852852751E-3</v>
      </c>
      <c r="D935" s="243">
        <v>-6.5914152560252459E-3</v>
      </c>
      <c r="E935" s="243">
        <v>1.1488970423034761E-3</v>
      </c>
      <c r="F935" s="243">
        <v>-5.0521619797960771E-4</v>
      </c>
      <c r="H935" s="239">
        <f t="shared" si="174"/>
        <v>241.74068675615396</v>
      </c>
      <c r="I935" s="239"/>
      <c r="J935" s="239">
        <f t="shared" si="175"/>
        <v>208.37964283848896</v>
      </c>
      <c r="K935" s="239">
        <f t="shared" si="170"/>
        <v>241.74068675615396</v>
      </c>
      <c r="L935" s="239" t="b">
        <f t="shared" si="171"/>
        <v>0</v>
      </c>
      <c r="M935" s="239">
        <f t="shared" si="176"/>
        <v>-9.5211278528527545E-3</v>
      </c>
      <c r="O935" s="239">
        <f t="shared" si="177"/>
        <v>177.76425446315582</v>
      </c>
      <c r="P935" s="239">
        <f t="shared" si="172"/>
        <v>241.74068675615396</v>
      </c>
      <c r="Q935" s="239">
        <f t="shared" si="173"/>
        <v>0</v>
      </c>
      <c r="R935" s="239">
        <f t="shared" si="178"/>
        <v>-9.5211278528527545E-3</v>
      </c>
      <c r="T935" s="239">
        <f>MAX($H$4:H935)</f>
        <v>251.85732939662782</v>
      </c>
      <c r="U935" s="239">
        <f>MAX($K$4:K935)</f>
        <v>251.85732939662782</v>
      </c>
      <c r="V935" s="239">
        <f>MAX($K$4:L935)</f>
        <v>251.85732939662782</v>
      </c>
      <c r="W935" s="239">
        <f t="shared" si="179"/>
        <v>-4.0168148628869367E-2</v>
      </c>
      <c r="X935" s="239">
        <f t="shared" si="180"/>
        <v>-4.0168148628869367E-2</v>
      </c>
      <c r="Y935" s="239">
        <f t="shared" si="181"/>
        <v>-4.0168148628869367E-2</v>
      </c>
    </row>
    <row r="936" spans="1:25">
      <c r="A936" s="147">
        <v>36735</v>
      </c>
      <c r="B936" s="243">
        <v>-2.1799899328870054E-2</v>
      </c>
      <c r="C936" s="243">
        <v>-4.2190188273455442E-3</v>
      </c>
      <c r="D936" s="243">
        <v>-5.6702095783358608E-3</v>
      </c>
      <c r="E936" s="243">
        <v>-6.1541924247798807E-3</v>
      </c>
      <c r="F936" s="243">
        <v>-7.5336336943232496E-3</v>
      </c>
      <c r="H936" s="239">
        <f t="shared" si="174"/>
        <v>240.72077824739432</v>
      </c>
      <c r="I936" s="239"/>
      <c r="J936" s="239">
        <f t="shared" si="175"/>
        <v>208.37964283848896</v>
      </c>
      <c r="K936" s="239">
        <f t="shared" si="170"/>
        <v>240.72077824739432</v>
      </c>
      <c r="L936" s="239" t="b">
        <f t="shared" si="171"/>
        <v>0</v>
      </c>
      <c r="M936" s="239">
        <f t="shared" si="176"/>
        <v>-4.2190188273454879E-3</v>
      </c>
      <c r="O936" s="239">
        <f t="shared" si="177"/>
        <v>177.76425446315582</v>
      </c>
      <c r="P936" s="239">
        <f t="shared" si="172"/>
        <v>240.72077824739432</v>
      </c>
      <c r="Q936" s="239">
        <f t="shared" si="173"/>
        <v>0</v>
      </c>
      <c r="R936" s="239">
        <f t="shared" si="178"/>
        <v>-4.2190188273454879E-3</v>
      </c>
      <c r="T936" s="239">
        <f>MAX($H$4:H936)</f>
        <v>251.85732939662782</v>
      </c>
      <c r="U936" s="239">
        <f>MAX($K$4:K936)</f>
        <v>251.85732939662782</v>
      </c>
      <c r="V936" s="239">
        <f>MAX($K$4:L936)</f>
        <v>251.85732939662782</v>
      </c>
      <c r="W936" s="239">
        <f t="shared" si="179"/>
        <v>-4.4217697280890041E-2</v>
      </c>
      <c r="X936" s="239">
        <f t="shared" si="180"/>
        <v>-4.4217697280890041E-2</v>
      </c>
      <c r="Y936" s="239">
        <f t="shared" si="181"/>
        <v>-4.4217697280890041E-2</v>
      </c>
    </row>
    <row r="937" spans="1:25">
      <c r="A937" s="147">
        <v>36738</v>
      </c>
      <c r="B937" s="243">
        <v>1.000233108706361E-2</v>
      </c>
      <c r="C937" s="243">
        <v>1.4427966223253819E-3</v>
      </c>
      <c r="D937" s="243">
        <v>-1.1348936744907112E-3</v>
      </c>
      <c r="E937" s="243">
        <v>-2.8218862159306024E-3</v>
      </c>
      <c r="F937" s="243">
        <v>-6.0818164107995232E-3</v>
      </c>
      <c r="H937" s="239">
        <f t="shared" si="174"/>
        <v>241.06808937317319</v>
      </c>
      <c r="I937" s="239"/>
      <c r="J937" s="239">
        <f t="shared" si="175"/>
        <v>208.37964283848896</v>
      </c>
      <c r="K937" s="239">
        <f t="shared" si="170"/>
        <v>241.06808937317319</v>
      </c>
      <c r="L937" s="239" t="b">
        <f t="shared" si="171"/>
        <v>0</v>
      </c>
      <c r="M937" s="239">
        <f t="shared" si="176"/>
        <v>1.4427966223253621E-3</v>
      </c>
      <c r="O937" s="239">
        <f t="shared" si="177"/>
        <v>177.76425446315582</v>
      </c>
      <c r="P937" s="239">
        <f t="shared" si="172"/>
        <v>241.06808937317319</v>
      </c>
      <c r="Q937" s="239">
        <f t="shared" si="173"/>
        <v>0</v>
      </c>
      <c r="R937" s="239">
        <f t="shared" si="178"/>
        <v>1.4427966223253621E-3</v>
      </c>
      <c r="T937" s="239">
        <f>MAX($H$4:H937)</f>
        <v>251.85732939662782</v>
      </c>
      <c r="U937" s="239">
        <f>MAX($K$4:K937)</f>
        <v>251.85732939662782</v>
      </c>
      <c r="V937" s="239">
        <f>MAX($K$4:L937)</f>
        <v>251.85732939662782</v>
      </c>
      <c r="W937" s="239">
        <f t="shared" si="179"/>
        <v>-4.2838697802848553E-2</v>
      </c>
      <c r="X937" s="239">
        <f t="shared" si="180"/>
        <v>-4.2838697802848553E-2</v>
      </c>
      <c r="Y937" s="239">
        <f t="shared" si="181"/>
        <v>-4.2838697802848553E-2</v>
      </c>
    </row>
    <row r="938" spans="1:25">
      <c r="A938" s="147">
        <v>36739</v>
      </c>
      <c r="B938" s="243">
        <v>3.1384200061150835E-3</v>
      </c>
      <c r="C938" s="243">
        <v>6.2592634109850387E-3</v>
      </c>
      <c r="D938" s="243">
        <v>1.927138525274974E-2</v>
      </c>
      <c r="E938" s="243">
        <v>1.063068663956046E-2</v>
      </c>
      <c r="F938" s="243">
        <v>5.8439370613359021E-3</v>
      </c>
      <c r="H938" s="239">
        <f t="shared" si="174"/>
        <v>242.57699804454276</v>
      </c>
      <c r="I938" s="239"/>
      <c r="J938" s="239">
        <f t="shared" si="175"/>
        <v>208.37964283848896</v>
      </c>
      <c r="K938" s="239">
        <f t="shared" si="170"/>
        <v>242.57699804454276</v>
      </c>
      <c r="L938" s="239" t="b">
        <f t="shared" si="171"/>
        <v>0</v>
      </c>
      <c r="M938" s="239">
        <f t="shared" si="176"/>
        <v>6.2592634109850127E-3</v>
      </c>
      <c r="O938" s="239">
        <f t="shared" si="177"/>
        <v>177.76425446315582</v>
      </c>
      <c r="P938" s="239">
        <f t="shared" si="172"/>
        <v>242.57699804454276</v>
      </c>
      <c r="Q938" s="239">
        <f t="shared" si="173"/>
        <v>0</v>
      </c>
      <c r="R938" s="239">
        <f t="shared" si="178"/>
        <v>6.2592634109850127E-3</v>
      </c>
      <c r="T938" s="239">
        <f>MAX($H$4:H938)</f>
        <v>251.85732939662782</v>
      </c>
      <c r="U938" s="239">
        <f>MAX($K$4:K938)</f>
        <v>251.85732939662782</v>
      </c>
      <c r="V938" s="239">
        <f>MAX($K$4:L938)</f>
        <v>251.85732939662782</v>
      </c>
      <c r="W938" s="239">
        <f t="shared" si="179"/>
        <v>-3.6847573085595157E-2</v>
      </c>
      <c r="X938" s="239">
        <f t="shared" si="180"/>
        <v>-3.6847573085595157E-2</v>
      </c>
      <c r="Y938" s="239">
        <f t="shared" si="181"/>
        <v>-3.6847573085595157E-2</v>
      </c>
    </row>
    <row r="939" spans="1:25">
      <c r="A939" s="147">
        <v>36740</v>
      </c>
      <c r="B939" s="243">
        <v>3.3573626139205004E-5</v>
      </c>
      <c r="C939" s="243">
        <v>-7.1837022008869322E-4</v>
      </c>
      <c r="D939" s="243">
        <v>1.6030634430177937E-2</v>
      </c>
      <c r="E939" s="243">
        <v>9.9517916480440505E-3</v>
      </c>
      <c r="F939" s="243">
        <v>-1.9656115068333868E-4</v>
      </c>
      <c r="H939" s="239">
        <f t="shared" si="174"/>
        <v>242.40273795306905</v>
      </c>
      <c r="I939" s="239"/>
      <c r="J939" s="239">
        <f t="shared" si="175"/>
        <v>208.37964283848896</v>
      </c>
      <c r="K939" s="239">
        <f t="shared" si="170"/>
        <v>242.40273795306905</v>
      </c>
      <c r="L939" s="239" t="b">
        <f t="shared" si="171"/>
        <v>0</v>
      </c>
      <c r="M939" s="239">
        <f t="shared" si="176"/>
        <v>-7.1837022008869225E-4</v>
      </c>
      <c r="O939" s="239">
        <f t="shared" si="177"/>
        <v>177.76425446315582</v>
      </c>
      <c r="P939" s="239">
        <f t="shared" si="172"/>
        <v>242.40273795306905</v>
      </c>
      <c r="Q939" s="239">
        <f t="shared" si="173"/>
        <v>0</v>
      </c>
      <c r="R939" s="239">
        <f t="shared" si="178"/>
        <v>-7.1837022008869225E-4</v>
      </c>
      <c r="T939" s="239">
        <f>MAX($H$4:H939)</f>
        <v>251.85732939662782</v>
      </c>
      <c r="U939" s="239">
        <f>MAX($K$4:K939)</f>
        <v>251.85732939662782</v>
      </c>
      <c r="V939" s="239">
        <f>MAX($K$4:L939)</f>
        <v>251.85732939662782</v>
      </c>
      <c r="W939" s="239">
        <f t="shared" si="179"/>
        <v>-3.7539473106496614E-2</v>
      </c>
      <c r="X939" s="239">
        <f t="shared" si="180"/>
        <v>-3.7539473106496614E-2</v>
      </c>
      <c r="Y939" s="239">
        <f t="shared" si="181"/>
        <v>-3.7539473106496614E-2</v>
      </c>
    </row>
    <row r="940" spans="1:25">
      <c r="A940" s="147">
        <v>36741</v>
      </c>
      <c r="B940" s="243">
        <v>1.2085441351642023E-2</v>
      </c>
      <c r="C940" s="243">
        <v>-1.1717467825809069E-2</v>
      </c>
      <c r="D940" s="243">
        <v>5.1101293196398334E-3</v>
      </c>
      <c r="E940" s="243">
        <v>5.4397752079777817E-3</v>
      </c>
      <c r="F940" s="243">
        <v>-9.1521311262046101E-3</v>
      </c>
      <c r="H940" s="239">
        <f t="shared" si="174"/>
        <v>239.56239167021593</v>
      </c>
      <c r="I940" s="239"/>
      <c r="J940" s="239">
        <f t="shared" si="175"/>
        <v>208.37964283848896</v>
      </c>
      <c r="K940" s="239">
        <f t="shared" si="170"/>
        <v>239.56239167021593</v>
      </c>
      <c r="L940" s="239" t="b">
        <f t="shared" si="171"/>
        <v>0</v>
      </c>
      <c r="M940" s="239">
        <f t="shared" si="176"/>
        <v>-1.1717467825809092E-2</v>
      </c>
      <c r="O940" s="239">
        <f t="shared" si="177"/>
        <v>177.76425446315582</v>
      </c>
      <c r="P940" s="239">
        <f t="shared" si="172"/>
        <v>239.56239167021593</v>
      </c>
      <c r="Q940" s="239">
        <f t="shared" si="173"/>
        <v>0</v>
      </c>
      <c r="R940" s="239">
        <f t="shared" si="178"/>
        <v>-1.1717467825809092E-2</v>
      </c>
      <c r="T940" s="239">
        <f>MAX($H$4:H940)</f>
        <v>251.85732939662782</v>
      </c>
      <c r="U940" s="239">
        <f>MAX($K$4:K940)</f>
        <v>251.85732939662782</v>
      </c>
      <c r="V940" s="239">
        <f>MAX($K$4:L940)</f>
        <v>251.85732939662782</v>
      </c>
      <c r="W940" s="239">
        <f t="shared" si="179"/>
        <v>-4.8817073363982506E-2</v>
      </c>
      <c r="X940" s="239">
        <f t="shared" si="180"/>
        <v>-4.8817073363982506E-2</v>
      </c>
      <c r="Y940" s="239">
        <f t="shared" si="181"/>
        <v>-4.8817073363982506E-2</v>
      </c>
    </row>
    <row r="941" spans="1:25">
      <c r="A941" s="147">
        <v>36742</v>
      </c>
      <c r="B941" s="243">
        <v>7.8271980497699456E-3</v>
      </c>
      <c r="C941" s="243">
        <v>9.9974403746301288E-3</v>
      </c>
      <c r="D941" s="243">
        <v>-1.1637925033952334E-2</v>
      </c>
      <c r="E941" s="243">
        <v>-1.4088877995555027E-3</v>
      </c>
      <c r="F941" s="243">
        <v>1.0642916349736575E-2</v>
      </c>
      <c r="H941" s="239">
        <f t="shared" si="174"/>
        <v>241.95740239694271</v>
      </c>
      <c r="I941" s="239"/>
      <c r="J941" s="239">
        <f t="shared" si="175"/>
        <v>208.37964283848896</v>
      </c>
      <c r="K941" s="239">
        <f t="shared" si="170"/>
        <v>241.95740239694271</v>
      </c>
      <c r="L941" s="239" t="b">
        <f t="shared" si="171"/>
        <v>0</v>
      </c>
      <c r="M941" s="239">
        <f t="shared" si="176"/>
        <v>9.9974403746301618E-3</v>
      </c>
      <c r="O941" s="239">
        <f t="shared" si="177"/>
        <v>177.76425446315582</v>
      </c>
      <c r="P941" s="239">
        <f t="shared" si="172"/>
        <v>241.95740239694271</v>
      </c>
      <c r="Q941" s="239">
        <f t="shared" si="173"/>
        <v>0</v>
      </c>
      <c r="R941" s="239">
        <f t="shared" si="178"/>
        <v>9.9974403746301618E-3</v>
      </c>
      <c r="T941" s="239">
        <f>MAX($H$4:H941)</f>
        <v>251.85732939662782</v>
      </c>
      <c r="U941" s="239">
        <f>MAX($K$4:K941)</f>
        <v>251.85732939662782</v>
      </c>
      <c r="V941" s="239">
        <f>MAX($K$4:L941)</f>
        <v>251.85732939662782</v>
      </c>
      <c r="W941" s="239">
        <f t="shared" si="179"/>
        <v>-3.9307678769572703E-2</v>
      </c>
      <c r="X941" s="239">
        <f t="shared" si="180"/>
        <v>-3.9307678769572703E-2</v>
      </c>
      <c r="Y941" s="239">
        <f t="shared" si="181"/>
        <v>-3.9307678769572703E-2</v>
      </c>
    </row>
    <row r="942" spans="1:25">
      <c r="A942" s="147">
        <v>36745</v>
      </c>
      <c r="B942" s="243">
        <v>1.0717050442612397E-2</v>
      </c>
      <c r="C942" s="243">
        <v>9.0310550703311954E-3</v>
      </c>
      <c r="D942" s="243">
        <v>1.1805262626155111E-2</v>
      </c>
      <c r="E942" s="243">
        <v>-8.3766942330777416E-3</v>
      </c>
      <c r="F942" s="243">
        <v>5.8156581273778318E-3</v>
      </c>
      <c r="H942" s="239">
        <f t="shared" si="174"/>
        <v>244.1425330226638</v>
      </c>
      <c r="I942" s="239"/>
      <c r="J942" s="239">
        <f t="shared" si="175"/>
        <v>208.37964283848896</v>
      </c>
      <c r="K942" s="239">
        <f t="shared" si="170"/>
        <v>244.1425330226638</v>
      </c>
      <c r="L942" s="239" t="b">
        <f t="shared" si="171"/>
        <v>0</v>
      </c>
      <c r="M942" s="239">
        <f t="shared" si="176"/>
        <v>9.0310550703312439E-3</v>
      </c>
      <c r="O942" s="239">
        <f t="shared" si="177"/>
        <v>177.76425446315582</v>
      </c>
      <c r="P942" s="239">
        <f t="shared" si="172"/>
        <v>244.1425330226638</v>
      </c>
      <c r="Q942" s="239">
        <f t="shared" si="173"/>
        <v>0</v>
      </c>
      <c r="R942" s="239">
        <f t="shared" si="178"/>
        <v>9.0310550703312439E-3</v>
      </c>
      <c r="T942" s="239">
        <f>MAX($H$4:H942)</f>
        <v>251.85732939662782</v>
      </c>
      <c r="U942" s="239">
        <f>MAX($K$4:K942)</f>
        <v>251.85732939662782</v>
      </c>
      <c r="V942" s="239">
        <f>MAX($K$4:L942)</f>
        <v>251.85732939662782</v>
      </c>
      <c r="W942" s="239">
        <f t="shared" si="179"/>
        <v>-3.0631613510896362E-2</v>
      </c>
      <c r="X942" s="239">
        <f t="shared" si="180"/>
        <v>-3.0631613510896362E-2</v>
      </c>
      <c r="Y942" s="239">
        <f t="shared" si="181"/>
        <v>-3.0631613510896362E-2</v>
      </c>
    </row>
    <row r="943" spans="1:25">
      <c r="A943" s="147">
        <v>36746</v>
      </c>
      <c r="B943" s="243">
        <v>1.1883025312247053E-3</v>
      </c>
      <c r="C943" s="243">
        <v>1.4280570998037589E-4</v>
      </c>
      <c r="D943" s="243">
        <v>2.4963179027466254E-3</v>
      </c>
      <c r="E943" s="243">
        <v>6.5773846016179416E-3</v>
      </c>
      <c r="F943" s="243">
        <v>5.5247485647447192E-4</v>
      </c>
      <c r="H943" s="239">
        <f t="shared" si="174"/>
        <v>244.1773979704285</v>
      </c>
      <c r="I943" s="239"/>
      <c r="J943" s="239">
        <f t="shared" si="175"/>
        <v>208.37964283848896</v>
      </c>
      <c r="K943" s="239">
        <f t="shared" si="170"/>
        <v>244.1773979704285</v>
      </c>
      <c r="L943" s="239" t="b">
        <f t="shared" si="171"/>
        <v>0</v>
      </c>
      <c r="M943" s="239">
        <f t="shared" si="176"/>
        <v>1.4280570998035164E-4</v>
      </c>
      <c r="O943" s="239">
        <f t="shared" si="177"/>
        <v>177.76425446315582</v>
      </c>
      <c r="P943" s="239">
        <f t="shared" si="172"/>
        <v>244.1773979704285</v>
      </c>
      <c r="Q943" s="239">
        <f t="shared" si="173"/>
        <v>0</v>
      </c>
      <c r="R943" s="239">
        <f t="shared" si="178"/>
        <v>1.4280570998035164E-4</v>
      </c>
      <c r="T943" s="239">
        <f>MAX($H$4:H943)</f>
        <v>251.85732939662782</v>
      </c>
      <c r="U943" s="239">
        <f>MAX($K$4:K943)</f>
        <v>251.85732939662782</v>
      </c>
      <c r="V943" s="239">
        <f>MAX($K$4:L943)</f>
        <v>251.85732939662782</v>
      </c>
      <c r="W943" s="239">
        <f t="shared" si="179"/>
        <v>-3.0493182170231278E-2</v>
      </c>
      <c r="X943" s="239">
        <f t="shared" si="180"/>
        <v>-3.0493182170231278E-2</v>
      </c>
      <c r="Y943" s="239">
        <f t="shared" si="181"/>
        <v>-3.0493182170231278E-2</v>
      </c>
    </row>
    <row r="944" spans="1:25">
      <c r="A944" s="147">
        <v>36747</v>
      </c>
      <c r="B944" s="243">
        <v>-5.4886586747561195E-3</v>
      </c>
      <c r="C944" s="243">
        <v>8.7426078438646027E-3</v>
      </c>
      <c r="D944" s="243">
        <v>1.3166381868596533E-2</v>
      </c>
      <c r="E944" s="243">
        <v>1.0543596780708819E-2</v>
      </c>
      <c r="F944" s="243">
        <v>6.288097611707455E-3</v>
      </c>
      <c r="H944" s="239">
        <f t="shared" si="174"/>
        <v>246.31214520521922</v>
      </c>
      <c r="I944" s="239"/>
      <c r="J944" s="239">
        <f t="shared" si="175"/>
        <v>208.37964283848896</v>
      </c>
      <c r="K944" s="239">
        <f t="shared" si="170"/>
        <v>246.31214520521922</v>
      </c>
      <c r="L944" s="239" t="b">
        <f t="shared" si="171"/>
        <v>0</v>
      </c>
      <c r="M944" s="239">
        <f t="shared" si="176"/>
        <v>8.7426078438646269E-3</v>
      </c>
      <c r="O944" s="239">
        <f t="shared" si="177"/>
        <v>177.76425446315582</v>
      </c>
      <c r="P944" s="239">
        <f t="shared" si="172"/>
        <v>246.31214520521922</v>
      </c>
      <c r="Q944" s="239">
        <f t="shared" si="173"/>
        <v>0</v>
      </c>
      <c r="R944" s="239">
        <f t="shared" si="178"/>
        <v>8.7426078438646269E-3</v>
      </c>
      <c r="T944" s="239">
        <f>MAX($H$4:H944)</f>
        <v>251.85732939662782</v>
      </c>
      <c r="U944" s="239">
        <f>MAX($K$4:K944)</f>
        <v>251.85732939662782</v>
      </c>
      <c r="V944" s="239">
        <f>MAX($K$4:L944)</f>
        <v>251.85732939662782</v>
      </c>
      <c r="W944" s="239">
        <f t="shared" si="179"/>
        <v>-2.2017164259992509E-2</v>
      </c>
      <c r="X944" s="239">
        <f t="shared" si="180"/>
        <v>-2.2017164259992509E-2</v>
      </c>
      <c r="Y944" s="239">
        <f t="shared" si="181"/>
        <v>-2.2017164259992509E-2</v>
      </c>
    </row>
    <row r="945" spans="1:25">
      <c r="A945" s="147">
        <v>36748</v>
      </c>
      <c r="B945" s="243">
        <v>-8.7452853087607307E-3</v>
      </c>
      <c r="C945" s="243">
        <v>2.9835711758297023E-5</v>
      </c>
      <c r="D945" s="243">
        <v>-1.1376329856829792E-2</v>
      </c>
      <c r="E945" s="243">
        <v>-3.1360959729618276E-3</v>
      </c>
      <c r="F945" s="243">
        <v>-4.9818822098168791E-4</v>
      </c>
      <c r="H945" s="239">
        <f t="shared" si="174"/>
        <v>246.31949410338615</v>
      </c>
      <c r="I945" s="239"/>
      <c r="J945" s="239">
        <f t="shared" si="175"/>
        <v>208.37964283848896</v>
      </c>
      <c r="K945" s="239">
        <f t="shared" si="170"/>
        <v>246.31949410338615</v>
      </c>
      <c r="L945" s="239" t="b">
        <f t="shared" si="171"/>
        <v>0</v>
      </c>
      <c r="M945" s="239">
        <f t="shared" si="176"/>
        <v>2.9835711758352145E-5</v>
      </c>
      <c r="O945" s="239">
        <f t="shared" si="177"/>
        <v>177.76425446315582</v>
      </c>
      <c r="P945" s="239">
        <f t="shared" si="172"/>
        <v>246.31949410338615</v>
      </c>
      <c r="Q945" s="239">
        <f t="shared" si="173"/>
        <v>0</v>
      </c>
      <c r="R945" s="239">
        <f t="shared" si="178"/>
        <v>2.9835711758352145E-5</v>
      </c>
      <c r="T945" s="239">
        <f>MAX($H$4:H945)</f>
        <v>251.85732939662782</v>
      </c>
      <c r="U945" s="239">
        <f>MAX($K$4:K945)</f>
        <v>251.85732939662782</v>
      </c>
      <c r="V945" s="239">
        <f>MAX($K$4:L945)</f>
        <v>251.85732939662782</v>
      </c>
      <c r="W945" s="239">
        <f t="shared" si="179"/>
        <v>-2.1987985446000755E-2</v>
      </c>
      <c r="X945" s="239">
        <f t="shared" si="180"/>
        <v>-2.1987985446000755E-2</v>
      </c>
      <c r="Y945" s="239">
        <f t="shared" si="181"/>
        <v>-2.1987985446000755E-2</v>
      </c>
    </row>
    <row r="946" spans="1:25">
      <c r="A946" s="147">
        <v>36749</v>
      </c>
      <c r="B946" s="243">
        <v>9.3668474349291042E-3</v>
      </c>
      <c r="C946" s="243">
        <v>2.1333954193767379E-3</v>
      </c>
      <c r="D946" s="243">
        <v>8.3734003753939135E-3</v>
      </c>
      <c r="E946" s="243">
        <v>6.1450813058783194E-3</v>
      </c>
      <c r="F946" s="243">
        <v>3.8015083393143634E-3</v>
      </c>
      <c r="H946" s="239">
        <f t="shared" si="174"/>
        <v>246.84499098380951</v>
      </c>
      <c r="I946" s="239"/>
      <c r="J946" s="239">
        <f t="shared" si="175"/>
        <v>208.37964283848896</v>
      </c>
      <c r="K946" s="239">
        <f t="shared" si="170"/>
        <v>246.84499098380951</v>
      </c>
      <c r="L946" s="239" t="b">
        <f t="shared" si="171"/>
        <v>0</v>
      </c>
      <c r="M946" s="239">
        <f t="shared" si="176"/>
        <v>2.1333954193767457E-3</v>
      </c>
      <c r="O946" s="239">
        <f t="shared" si="177"/>
        <v>177.76425446315582</v>
      </c>
      <c r="P946" s="239">
        <f t="shared" si="172"/>
        <v>246.84499098380951</v>
      </c>
      <c r="Q946" s="239">
        <f t="shared" si="173"/>
        <v>0</v>
      </c>
      <c r="R946" s="239">
        <f t="shared" si="178"/>
        <v>2.1333954193767457E-3</v>
      </c>
      <c r="T946" s="239">
        <f>MAX($H$4:H946)</f>
        <v>251.85732939662782</v>
      </c>
      <c r="U946" s="239">
        <f>MAX($K$4:K946)</f>
        <v>251.85732939662782</v>
      </c>
      <c r="V946" s="239">
        <f>MAX($K$4:L946)</f>
        <v>251.85732939662782</v>
      </c>
      <c r="W946" s="239">
        <f t="shared" si="179"/>
        <v>-1.9901499094055829E-2</v>
      </c>
      <c r="X946" s="239">
        <f t="shared" si="180"/>
        <v>-1.9901499094055829E-2</v>
      </c>
      <c r="Y946" s="239">
        <f t="shared" si="181"/>
        <v>-1.9901499094055829E-2</v>
      </c>
    </row>
    <row r="947" spans="1:25">
      <c r="A947" s="147">
        <v>36752</v>
      </c>
      <c r="B947" s="243">
        <v>1.315796220474863E-2</v>
      </c>
      <c r="C947" s="243">
        <v>4.1912112060800144E-3</v>
      </c>
      <c r="D947" s="243">
        <v>-9.8201639018861142E-3</v>
      </c>
      <c r="E947" s="243">
        <v>1.4846490035946847E-3</v>
      </c>
      <c r="F947" s="243">
        <v>1.7445553022477078E-3</v>
      </c>
      <c r="H947" s="239">
        <f t="shared" si="174"/>
        <v>247.87957047618556</v>
      </c>
      <c r="I947" s="239"/>
      <c r="J947" s="239">
        <f t="shared" si="175"/>
        <v>208.37964283848896</v>
      </c>
      <c r="K947" s="239">
        <f t="shared" si="170"/>
        <v>247.87957047618556</v>
      </c>
      <c r="L947" s="239" t="b">
        <f t="shared" si="171"/>
        <v>0</v>
      </c>
      <c r="M947" s="239">
        <f t="shared" si="176"/>
        <v>4.191211206079978E-3</v>
      </c>
      <c r="O947" s="239">
        <f t="shared" si="177"/>
        <v>177.76425446315582</v>
      </c>
      <c r="P947" s="239">
        <f t="shared" si="172"/>
        <v>247.87957047618556</v>
      </c>
      <c r="Q947" s="239">
        <f t="shared" si="173"/>
        <v>0</v>
      </c>
      <c r="R947" s="239">
        <f t="shared" si="178"/>
        <v>4.191211206079978E-3</v>
      </c>
      <c r="T947" s="239">
        <f>MAX($H$4:H947)</f>
        <v>251.85732939662782</v>
      </c>
      <c r="U947" s="239">
        <f>MAX($K$4:K947)</f>
        <v>251.85732939662782</v>
      </c>
      <c r="V947" s="239">
        <f>MAX($K$4:L947)</f>
        <v>251.85732939662782</v>
      </c>
      <c r="W947" s="239">
        <f t="shared" si="179"/>
        <v>-1.579369927399665E-2</v>
      </c>
      <c r="X947" s="239">
        <f t="shared" si="180"/>
        <v>-1.579369927399665E-2</v>
      </c>
      <c r="Y947" s="239">
        <f t="shared" si="181"/>
        <v>-1.579369927399665E-2</v>
      </c>
    </row>
    <row r="948" spans="1:25">
      <c r="A948" s="147">
        <v>36753</v>
      </c>
      <c r="B948" s="243">
        <v>-4.0671210994953633E-3</v>
      </c>
      <c r="C948" s="243">
        <v>7.1985295447607456E-4</v>
      </c>
      <c r="D948" s="243">
        <v>1.7308606708905661E-3</v>
      </c>
      <c r="E948" s="243">
        <v>-5.752705678726544E-3</v>
      </c>
      <c r="F948" s="243">
        <v>1.5851153720103373E-3</v>
      </c>
      <c r="H948" s="239">
        <f t="shared" si="174"/>
        <v>248.05800731734712</v>
      </c>
      <c r="I948" s="239"/>
      <c r="J948" s="239">
        <f t="shared" si="175"/>
        <v>208.37964283848896</v>
      </c>
      <c r="K948" s="239">
        <f t="shared" si="170"/>
        <v>248.05800731734712</v>
      </c>
      <c r="L948" s="239" t="b">
        <f t="shared" si="171"/>
        <v>0</v>
      </c>
      <c r="M948" s="239">
        <f t="shared" si="176"/>
        <v>7.1985295447612898E-4</v>
      </c>
      <c r="O948" s="239">
        <f t="shared" si="177"/>
        <v>177.76425446315582</v>
      </c>
      <c r="P948" s="239">
        <f t="shared" si="172"/>
        <v>248.05800731734712</v>
      </c>
      <c r="Q948" s="239">
        <f t="shared" si="173"/>
        <v>0</v>
      </c>
      <c r="R948" s="239">
        <f t="shared" si="178"/>
        <v>7.1985295447612898E-4</v>
      </c>
      <c r="T948" s="239">
        <f>MAX($H$4:H948)</f>
        <v>251.85732939662782</v>
      </c>
      <c r="U948" s="239">
        <f>MAX($K$4:K948)</f>
        <v>251.85732939662782</v>
      </c>
      <c r="V948" s="239">
        <f>MAX($K$4:L948)</f>
        <v>251.85732939662782</v>
      </c>
      <c r="W948" s="239">
        <f t="shared" si="179"/>
        <v>-1.5085215460605013E-2</v>
      </c>
      <c r="X948" s="239">
        <f t="shared" si="180"/>
        <v>-1.5085215460605013E-2</v>
      </c>
      <c r="Y948" s="239">
        <f t="shared" si="181"/>
        <v>-1.5085215460605013E-2</v>
      </c>
    </row>
    <row r="949" spans="1:25">
      <c r="A949" s="147">
        <v>36754</v>
      </c>
      <c r="B949" s="243">
        <v>-3.3951683800248489E-4</v>
      </c>
      <c r="C949" s="243">
        <v>9.7194633781216844E-4</v>
      </c>
      <c r="D949" s="243">
        <v>2.2555298302322502E-3</v>
      </c>
      <c r="E949" s="243">
        <v>7.1634888626428417E-3</v>
      </c>
      <c r="F949" s="243">
        <v>-2.6118184641259479E-3</v>
      </c>
      <c r="H949" s="239">
        <f t="shared" si="174"/>
        <v>248.2991063891242</v>
      </c>
      <c r="I949" s="239"/>
      <c r="J949" s="239">
        <f t="shared" si="175"/>
        <v>208.37964283848896</v>
      </c>
      <c r="K949" s="239">
        <f t="shared" si="170"/>
        <v>248.2991063891242</v>
      </c>
      <c r="L949" s="239" t="b">
        <f t="shared" si="171"/>
        <v>0</v>
      </c>
      <c r="M949" s="239">
        <f t="shared" si="176"/>
        <v>9.7194633781219327E-4</v>
      </c>
      <c r="O949" s="239">
        <f t="shared" si="177"/>
        <v>177.76425446315582</v>
      </c>
      <c r="P949" s="239">
        <f t="shared" si="172"/>
        <v>248.2991063891242</v>
      </c>
      <c r="Q949" s="239">
        <f t="shared" si="173"/>
        <v>0</v>
      </c>
      <c r="R949" s="239">
        <f t="shared" si="178"/>
        <v>9.7194633781219327E-4</v>
      </c>
      <c r="T949" s="239">
        <f>MAX($H$4:H949)</f>
        <v>251.85732939662782</v>
      </c>
      <c r="U949" s="239">
        <f>MAX($K$4:K949)</f>
        <v>251.85732939662782</v>
      </c>
      <c r="V949" s="239">
        <f>MAX($K$4:L949)</f>
        <v>251.85732939662782</v>
      </c>
      <c r="W949" s="239">
        <f t="shared" si="179"/>
        <v>-1.4127931142714862E-2</v>
      </c>
      <c r="X949" s="239">
        <f t="shared" si="180"/>
        <v>-1.4127931142714862E-2</v>
      </c>
      <c r="Y949" s="239">
        <f t="shared" si="181"/>
        <v>-1.4127931142714862E-2</v>
      </c>
    </row>
    <row r="950" spans="1:25">
      <c r="A950" s="147">
        <v>36755</v>
      </c>
      <c r="B950" s="243">
        <v>1.0256954436869803E-2</v>
      </c>
      <c r="C950" s="243">
        <v>-2.7009233934227606E-3</v>
      </c>
      <c r="D950" s="243">
        <v>-8.1768931379457843E-3</v>
      </c>
      <c r="E950" s="243">
        <v>2.2246120570352801E-3</v>
      </c>
      <c r="F950" s="243">
        <v>-2.2323400315472641E-3</v>
      </c>
      <c r="H950" s="239">
        <f t="shared" si="174"/>
        <v>247.62846952411186</v>
      </c>
      <c r="I950" s="239"/>
      <c r="J950" s="239">
        <f t="shared" si="175"/>
        <v>208.37964283848896</v>
      </c>
      <c r="K950" s="239">
        <f t="shared" si="170"/>
        <v>247.62846952411186</v>
      </c>
      <c r="L950" s="239" t="b">
        <f t="shared" si="171"/>
        <v>0</v>
      </c>
      <c r="M950" s="239">
        <f t="shared" si="176"/>
        <v>-2.7009233934227142E-3</v>
      </c>
      <c r="O950" s="239">
        <f t="shared" si="177"/>
        <v>177.76425446315582</v>
      </c>
      <c r="P950" s="239">
        <f t="shared" si="172"/>
        <v>247.62846952411186</v>
      </c>
      <c r="Q950" s="239">
        <f t="shared" si="173"/>
        <v>0</v>
      </c>
      <c r="R950" s="239">
        <f t="shared" si="178"/>
        <v>-2.7009233934227142E-3</v>
      </c>
      <c r="T950" s="239">
        <f>MAX($H$4:H950)</f>
        <v>251.85732939662782</v>
      </c>
      <c r="U950" s="239">
        <f>MAX($K$4:K950)</f>
        <v>251.85732939662782</v>
      </c>
      <c r="V950" s="239">
        <f>MAX($K$4:L950)</f>
        <v>251.85732939662782</v>
      </c>
      <c r="W950" s="239">
        <f t="shared" si="179"/>
        <v>-1.6790696076413553E-2</v>
      </c>
      <c r="X950" s="239">
        <f t="shared" si="180"/>
        <v>-1.6790696076413553E-2</v>
      </c>
      <c r="Y950" s="239">
        <f t="shared" si="181"/>
        <v>-1.6790696076413553E-2</v>
      </c>
    </row>
    <row r="951" spans="1:25">
      <c r="A951" s="147">
        <v>36756</v>
      </c>
      <c r="B951" s="243">
        <v>-3.5310319148299518E-3</v>
      </c>
      <c r="C951" s="243">
        <v>3.6976860140358614E-3</v>
      </c>
      <c r="D951" s="243">
        <v>1.5175641050188426E-2</v>
      </c>
      <c r="E951" s="243">
        <v>2.8499567037365559E-4</v>
      </c>
      <c r="F951" s="243">
        <v>7.131815334457503E-3</v>
      </c>
      <c r="H951" s="239">
        <f t="shared" si="174"/>
        <v>248.54412185254827</v>
      </c>
      <c r="I951" s="239"/>
      <c r="J951" s="239">
        <f t="shared" si="175"/>
        <v>208.37964283848896</v>
      </c>
      <c r="K951" s="239">
        <f t="shared" si="170"/>
        <v>248.54412185254827</v>
      </c>
      <c r="L951" s="239" t="b">
        <f t="shared" si="171"/>
        <v>0</v>
      </c>
      <c r="M951" s="239">
        <f t="shared" si="176"/>
        <v>3.6976860140358388E-3</v>
      </c>
      <c r="O951" s="239">
        <f t="shared" si="177"/>
        <v>177.76425446315582</v>
      </c>
      <c r="P951" s="239">
        <f t="shared" si="172"/>
        <v>248.54412185254827</v>
      </c>
      <c r="Q951" s="239">
        <f t="shared" si="173"/>
        <v>0</v>
      </c>
      <c r="R951" s="239">
        <f t="shared" si="178"/>
        <v>3.6976860140358388E-3</v>
      </c>
      <c r="T951" s="239">
        <f>MAX($H$4:H951)</f>
        <v>251.85732939662782</v>
      </c>
      <c r="U951" s="239">
        <f>MAX($K$4:K951)</f>
        <v>251.85732939662782</v>
      </c>
      <c r="V951" s="239">
        <f>MAX($K$4:L951)</f>
        <v>251.85732939662782</v>
      </c>
      <c r="W951" s="239">
        <f t="shared" si="179"/>
        <v>-1.3155096784425394E-2</v>
      </c>
      <c r="X951" s="239">
        <f t="shared" si="180"/>
        <v>-1.3155096784425394E-2</v>
      </c>
      <c r="Y951" s="239">
        <f t="shared" si="181"/>
        <v>-1.3155096784425394E-2</v>
      </c>
    </row>
    <row r="952" spans="1:25">
      <c r="A952" s="147">
        <v>36759</v>
      </c>
      <c r="B952" s="243">
        <v>4.016627011666607E-3</v>
      </c>
      <c r="C952" s="243">
        <v>3.5069225843775698E-4</v>
      </c>
      <c r="D952" s="243">
        <v>-2.240905845136365E-3</v>
      </c>
      <c r="E952" s="243">
        <v>1.3655660804119396E-3</v>
      </c>
      <c r="F952" s="243">
        <v>2.2195980675934202E-3</v>
      </c>
      <c r="H952" s="239">
        <f t="shared" si="174"/>
        <v>248.63128435196217</v>
      </c>
      <c r="I952" s="239"/>
      <c r="J952" s="239">
        <f t="shared" si="175"/>
        <v>208.37964283848896</v>
      </c>
      <c r="K952" s="239">
        <f t="shared" si="170"/>
        <v>248.63128435196217</v>
      </c>
      <c r="L952" s="239" t="b">
        <f t="shared" si="171"/>
        <v>0</v>
      </c>
      <c r="M952" s="239">
        <f t="shared" si="176"/>
        <v>3.5069225843773052E-4</v>
      </c>
      <c r="O952" s="239">
        <f t="shared" si="177"/>
        <v>177.76425446315582</v>
      </c>
      <c r="P952" s="239">
        <f t="shared" si="172"/>
        <v>248.63128435196217</v>
      </c>
      <c r="Q952" s="239">
        <f t="shared" si="173"/>
        <v>0</v>
      </c>
      <c r="R952" s="239">
        <f t="shared" si="178"/>
        <v>3.5069225843773052E-4</v>
      </c>
      <c r="T952" s="239">
        <f>MAX($H$4:H952)</f>
        <v>251.85732939662782</v>
      </c>
      <c r="U952" s="239">
        <f>MAX($K$4:K952)</f>
        <v>251.85732939662782</v>
      </c>
      <c r="V952" s="239">
        <f>MAX($K$4:L952)</f>
        <v>251.85732939662782</v>
      </c>
      <c r="W952" s="239">
        <f t="shared" si="179"/>
        <v>-1.2809017916588962E-2</v>
      </c>
      <c r="X952" s="239">
        <f t="shared" si="180"/>
        <v>-1.2809017916588962E-2</v>
      </c>
      <c r="Y952" s="239">
        <f t="shared" si="181"/>
        <v>-1.2809017916588962E-2</v>
      </c>
    </row>
    <row r="953" spans="1:25">
      <c r="A953" s="147">
        <v>36760</v>
      </c>
      <c r="B953" s="243">
        <v>7.2611688407220321E-4</v>
      </c>
      <c r="C953" s="243">
        <v>4.5522947494514021E-4</v>
      </c>
      <c r="D953" s="243">
        <v>1.892240295738401E-2</v>
      </c>
      <c r="E953" s="243">
        <v>8.2206841355620952E-3</v>
      </c>
      <c r="F953" s="243">
        <v>-1.6700665212399102E-4</v>
      </c>
      <c r="H953" s="239">
        <f t="shared" si="174"/>
        <v>248.74446864099264</v>
      </c>
      <c r="I953" s="239"/>
      <c r="J953" s="239">
        <f t="shared" si="175"/>
        <v>208.37964283848896</v>
      </c>
      <c r="K953" s="239">
        <f t="shared" si="170"/>
        <v>248.74446864099264</v>
      </c>
      <c r="L953" s="239" t="b">
        <f t="shared" si="171"/>
        <v>0</v>
      </c>
      <c r="M953" s="239">
        <f t="shared" si="176"/>
        <v>4.552294749451059E-4</v>
      </c>
      <c r="O953" s="239">
        <f t="shared" si="177"/>
        <v>177.76425446315582</v>
      </c>
      <c r="P953" s="239">
        <f t="shared" si="172"/>
        <v>248.74446864099264</v>
      </c>
      <c r="Q953" s="239">
        <f t="shared" si="173"/>
        <v>0</v>
      </c>
      <c r="R953" s="239">
        <f t="shared" si="178"/>
        <v>4.552294749451059E-4</v>
      </c>
      <c r="T953" s="239">
        <f>MAX($H$4:H953)</f>
        <v>251.85732939662782</v>
      </c>
      <c r="U953" s="239">
        <f>MAX($K$4:K953)</f>
        <v>251.85732939662782</v>
      </c>
      <c r="V953" s="239">
        <f>MAX($K$4:L953)</f>
        <v>251.85732939662782</v>
      </c>
      <c r="W953" s="239">
        <f t="shared" si="179"/>
        <v>-1.2359619484144586E-2</v>
      </c>
      <c r="X953" s="239">
        <f t="shared" si="180"/>
        <v>-1.2359619484144586E-2</v>
      </c>
      <c r="Y953" s="239">
        <f t="shared" si="181"/>
        <v>-1.2359619484144586E-2</v>
      </c>
    </row>
    <row r="954" spans="1:25">
      <c r="A954" s="147">
        <v>36761</v>
      </c>
      <c r="B954" s="243">
        <v>6.8896500080413148E-3</v>
      </c>
      <c r="C954" s="243">
        <v>-5.7116412408654282E-3</v>
      </c>
      <c r="D954" s="243">
        <v>1.121518814850897E-2</v>
      </c>
      <c r="E954" s="243">
        <v>-5.456447150172794E-3</v>
      </c>
      <c r="F954" s="243">
        <v>-6.1226605040783921E-3</v>
      </c>
      <c r="H954" s="239">
        <f t="shared" si="174"/>
        <v>247.3237294754656</v>
      </c>
      <c r="I954" s="239"/>
      <c r="J954" s="239">
        <f t="shared" si="175"/>
        <v>208.37964283848896</v>
      </c>
      <c r="K954" s="239">
        <f t="shared" si="170"/>
        <v>247.3237294754656</v>
      </c>
      <c r="L954" s="239" t="b">
        <f t="shared" si="171"/>
        <v>0</v>
      </c>
      <c r="M954" s="239">
        <f t="shared" si="176"/>
        <v>-5.7116412408653788E-3</v>
      </c>
      <c r="O954" s="239">
        <f t="shared" si="177"/>
        <v>177.76425446315582</v>
      </c>
      <c r="P954" s="239">
        <f t="shared" si="172"/>
        <v>247.3237294754656</v>
      </c>
      <c r="Q954" s="239">
        <f t="shared" si="173"/>
        <v>0</v>
      </c>
      <c r="R954" s="239">
        <f t="shared" si="178"/>
        <v>-5.7116412408653788E-3</v>
      </c>
      <c r="T954" s="239">
        <f>MAX($H$4:H954)</f>
        <v>251.85732939662782</v>
      </c>
      <c r="U954" s="239">
        <f>MAX($K$4:K954)</f>
        <v>251.85732939662782</v>
      </c>
      <c r="V954" s="239">
        <f>MAX($K$4:L954)</f>
        <v>251.85732939662782</v>
      </c>
      <c r="W954" s="239">
        <f t="shared" si="179"/>
        <v>-1.8000667012642923E-2</v>
      </c>
      <c r="X954" s="239">
        <f t="shared" si="180"/>
        <v>-1.8000667012642923E-2</v>
      </c>
      <c r="Y954" s="239">
        <f t="shared" si="181"/>
        <v>-1.8000667012642923E-2</v>
      </c>
    </row>
    <row r="955" spans="1:25">
      <c r="A955" s="147">
        <v>36762</v>
      </c>
      <c r="B955" s="243">
        <v>3.0743554148273677E-3</v>
      </c>
      <c r="C955" s="243">
        <v>1.1961595710641149E-4</v>
      </c>
      <c r="D955" s="243">
        <v>4.1438159280127174E-4</v>
      </c>
      <c r="E955" s="243">
        <v>-5.6753521366534887E-3</v>
      </c>
      <c r="F955" s="243">
        <v>4.3330517257875734E-3</v>
      </c>
      <c r="H955" s="239">
        <f t="shared" si="174"/>
        <v>247.35331334008194</v>
      </c>
      <c r="I955" s="239"/>
      <c r="J955" s="239">
        <f t="shared" si="175"/>
        <v>208.37964283848896</v>
      </c>
      <c r="K955" s="239">
        <f t="shared" si="170"/>
        <v>247.35331334008194</v>
      </c>
      <c r="L955" s="239" t="b">
        <f t="shared" si="171"/>
        <v>0</v>
      </c>
      <c r="M955" s="239">
        <f t="shared" si="176"/>
        <v>1.1961595710643882E-4</v>
      </c>
      <c r="O955" s="239">
        <f t="shared" si="177"/>
        <v>177.76425446315582</v>
      </c>
      <c r="P955" s="239">
        <f t="shared" si="172"/>
        <v>247.35331334008194</v>
      </c>
      <c r="Q955" s="239">
        <f t="shared" si="173"/>
        <v>0</v>
      </c>
      <c r="R955" s="239">
        <f t="shared" si="178"/>
        <v>1.1961595710643882E-4</v>
      </c>
      <c r="T955" s="239">
        <f>MAX($H$4:H955)</f>
        <v>251.85732939662782</v>
      </c>
      <c r="U955" s="239">
        <f>MAX($K$4:K955)</f>
        <v>251.85732939662782</v>
      </c>
      <c r="V955" s="239">
        <f>MAX($K$4:L955)</f>
        <v>251.85732939662782</v>
      </c>
      <c r="W955" s="239">
        <f t="shared" si="179"/>
        <v>-1.7883204222549756E-2</v>
      </c>
      <c r="X955" s="239">
        <f t="shared" si="180"/>
        <v>-1.7883204222549756E-2</v>
      </c>
      <c r="Y955" s="239">
        <f t="shared" si="181"/>
        <v>-1.7883204222549756E-2</v>
      </c>
    </row>
    <row r="956" spans="1:25">
      <c r="A956" s="147">
        <v>36763</v>
      </c>
      <c r="B956" s="243">
        <v>-4.3726995510684485E-4</v>
      </c>
      <c r="C956" s="243">
        <v>5.1069941346169045E-3</v>
      </c>
      <c r="D956" s="243">
        <v>1.0740566011524288E-2</v>
      </c>
      <c r="E956" s="243">
        <v>-7.7739509648522276E-4</v>
      </c>
      <c r="F956" s="243">
        <v>4.3578228634288951E-3</v>
      </c>
      <c r="H956" s="239">
        <f t="shared" si="174"/>
        <v>248.61654526048778</v>
      </c>
      <c r="I956" s="239"/>
      <c r="J956" s="239">
        <f t="shared" si="175"/>
        <v>208.37964283848896</v>
      </c>
      <c r="K956" s="239">
        <f t="shared" si="170"/>
        <v>248.61654526048778</v>
      </c>
      <c r="L956" s="239" t="b">
        <f t="shared" si="171"/>
        <v>0</v>
      </c>
      <c r="M956" s="239">
        <f t="shared" si="176"/>
        <v>5.1069941346168542E-3</v>
      </c>
      <c r="O956" s="239">
        <f t="shared" si="177"/>
        <v>177.76425446315582</v>
      </c>
      <c r="P956" s="239">
        <f t="shared" si="172"/>
        <v>248.61654526048778</v>
      </c>
      <c r="Q956" s="239">
        <f t="shared" si="173"/>
        <v>0</v>
      </c>
      <c r="R956" s="239">
        <f t="shared" si="178"/>
        <v>5.1069941346168542E-3</v>
      </c>
      <c r="T956" s="239">
        <f>MAX($H$4:H956)</f>
        <v>251.85732939662782</v>
      </c>
      <c r="U956" s="239">
        <f>MAX($K$4:K956)</f>
        <v>251.85732939662782</v>
      </c>
      <c r="V956" s="239">
        <f>MAX($K$4:L956)</f>
        <v>251.85732939662782</v>
      </c>
      <c r="W956" s="239">
        <f t="shared" si="179"/>
        <v>-1.2867539507005617E-2</v>
      </c>
      <c r="X956" s="239">
        <f t="shared" si="180"/>
        <v>-1.2867539507005617E-2</v>
      </c>
      <c r="Y956" s="239">
        <f t="shared" si="181"/>
        <v>-1.2867539507005617E-2</v>
      </c>
    </row>
    <row r="957" spans="1:25">
      <c r="A957" s="147">
        <v>36766</v>
      </c>
      <c r="B957" s="243">
        <v>5.2271329269237832E-3</v>
      </c>
      <c r="C957" s="243">
        <v>-2.7043931720460712E-4</v>
      </c>
      <c r="D957" s="243">
        <v>1.0612482478326912E-2</v>
      </c>
      <c r="E957" s="243">
        <v>-1.94225821320404E-3</v>
      </c>
      <c r="F957" s="243">
        <v>9.9540890842875207E-4</v>
      </c>
      <c r="H957" s="239">
        <f t="shared" si="174"/>
        <v>248.54930957174176</v>
      </c>
      <c r="I957" s="239"/>
      <c r="J957" s="239">
        <f t="shared" si="175"/>
        <v>208.37964283848896</v>
      </c>
      <c r="K957" s="239">
        <f t="shared" si="170"/>
        <v>248.54930957174176</v>
      </c>
      <c r="L957" s="239" t="b">
        <f t="shared" si="171"/>
        <v>0</v>
      </c>
      <c r="M957" s="239">
        <f t="shared" si="176"/>
        <v>-2.7043931720464458E-4</v>
      </c>
      <c r="O957" s="239">
        <f t="shared" si="177"/>
        <v>177.76425446315582</v>
      </c>
      <c r="P957" s="239">
        <f t="shared" si="172"/>
        <v>248.54930957174176</v>
      </c>
      <c r="Q957" s="239">
        <f t="shared" si="173"/>
        <v>0</v>
      </c>
      <c r="R957" s="239">
        <f t="shared" si="178"/>
        <v>-2.7043931720464458E-4</v>
      </c>
      <c r="T957" s="239">
        <f>MAX($H$4:H957)</f>
        <v>251.85732939662782</v>
      </c>
      <c r="U957" s="239">
        <f>MAX($K$4:K957)</f>
        <v>251.85732939662782</v>
      </c>
      <c r="V957" s="239">
        <f>MAX($K$4:L957)</f>
        <v>251.85732939662782</v>
      </c>
      <c r="W957" s="239">
        <f t="shared" si="179"/>
        <v>-1.3134498935611885E-2</v>
      </c>
      <c r="X957" s="239">
        <f t="shared" si="180"/>
        <v>-1.3134498935611885E-2</v>
      </c>
      <c r="Y957" s="239">
        <f t="shared" si="181"/>
        <v>-1.3134498935611885E-2</v>
      </c>
    </row>
    <row r="958" spans="1:25">
      <c r="A958" s="147">
        <v>36767</v>
      </c>
      <c r="B958" s="243">
        <v>-2.0935997565927345E-3</v>
      </c>
      <c r="C958" s="243">
        <v>2.9160812118871338E-3</v>
      </c>
      <c r="D958" s="243">
        <v>1.0075542204044385E-2</v>
      </c>
      <c r="E958" s="243">
        <v>1.2037862563131885E-2</v>
      </c>
      <c r="F958" s="243">
        <v>6.1933639401581253E-3</v>
      </c>
      <c r="H958" s="239">
        <f t="shared" si="174"/>
        <v>249.27409954361144</v>
      </c>
      <c r="I958" s="239"/>
      <c r="J958" s="239">
        <f t="shared" si="175"/>
        <v>208.37964283848896</v>
      </c>
      <c r="K958" s="239">
        <f t="shared" si="170"/>
        <v>249.27409954361144</v>
      </c>
      <c r="L958" s="239" t="b">
        <f t="shared" si="171"/>
        <v>0</v>
      </c>
      <c r="M958" s="239">
        <f t="shared" si="176"/>
        <v>2.916081211887165E-3</v>
      </c>
      <c r="O958" s="239">
        <f t="shared" si="177"/>
        <v>177.76425446315582</v>
      </c>
      <c r="P958" s="239">
        <f t="shared" si="172"/>
        <v>249.27409954361144</v>
      </c>
      <c r="Q958" s="239">
        <f t="shared" si="173"/>
        <v>0</v>
      </c>
      <c r="R958" s="239">
        <f t="shared" si="178"/>
        <v>2.916081211887165E-3</v>
      </c>
      <c r="T958" s="239">
        <f>MAX($H$4:H958)</f>
        <v>251.85732939662782</v>
      </c>
      <c r="U958" s="239">
        <f>MAX($K$4:K958)</f>
        <v>251.85732939662782</v>
      </c>
      <c r="V958" s="239">
        <f>MAX($K$4:L958)</f>
        <v>251.85732939662782</v>
      </c>
      <c r="W958" s="239">
        <f t="shared" si="179"/>
        <v>-1.0256718989298409E-2</v>
      </c>
      <c r="X958" s="239">
        <f t="shared" si="180"/>
        <v>-1.0256718989298409E-2</v>
      </c>
      <c r="Y958" s="239">
        <f t="shared" si="181"/>
        <v>-1.0256718989298409E-2</v>
      </c>
    </row>
    <row r="959" spans="1:25">
      <c r="A959" s="147">
        <v>36768</v>
      </c>
      <c r="B959" s="243">
        <v>-1.6857757437496179E-3</v>
      </c>
      <c r="C959" s="243">
        <v>-4.2000652751820189E-3</v>
      </c>
      <c r="D959" s="243">
        <v>-1.5306444531184682E-2</v>
      </c>
      <c r="E959" s="243">
        <v>-6.1047230520159257E-3</v>
      </c>
      <c r="F959" s="243">
        <v>-4.9122660341405222E-5</v>
      </c>
      <c r="H959" s="239">
        <f t="shared" si="174"/>
        <v>248.22713205411605</v>
      </c>
      <c r="I959" s="239"/>
      <c r="J959" s="239">
        <f t="shared" si="175"/>
        <v>208.37964283848896</v>
      </c>
      <c r="K959" s="239">
        <f t="shared" si="170"/>
        <v>248.22713205411605</v>
      </c>
      <c r="L959" s="239" t="b">
        <f t="shared" si="171"/>
        <v>0</v>
      </c>
      <c r="M959" s="239">
        <f t="shared" si="176"/>
        <v>-4.2000652751820128E-3</v>
      </c>
      <c r="O959" s="239">
        <f t="shared" si="177"/>
        <v>177.76425446315582</v>
      </c>
      <c r="P959" s="239">
        <f t="shared" si="172"/>
        <v>248.22713205411605</v>
      </c>
      <c r="Q959" s="239">
        <f t="shared" si="173"/>
        <v>0</v>
      </c>
      <c r="R959" s="239">
        <f t="shared" si="178"/>
        <v>-4.2000652751820128E-3</v>
      </c>
      <c r="T959" s="239">
        <f>MAX($H$4:H959)</f>
        <v>251.85732939662782</v>
      </c>
      <c r="U959" s="239">
        <f>MAX($K$4:K959)</f>
        <v>251.85732939662782</v>
      </c>
      <c r="V959" s="239">
        <f>MAX($K$4:L959)</f>
        <v>251.85732939662782</v>
      </c>
      <c r="W959" s="239">
        <f t="shared" si="179"/>
        <v>-1.441370537521617E-2</v>
      </c>
      <c r="X959" s="239">
        <f t="shared" si="180"/>
        <v>-1.441370537521617E-2</v>
      </c>
      <c r="Y959" s="239">
        <f t="shared" si="181"/>
        <v>-1.441370537521617E-2</v>
      </c>
    </row>
    <row r="960" spans="1:25">
      <c r="A960" s="147">
        <v>36769</v>
      </c>
      <c r="B960" s="243">
        <v>1.0614242217112935E-2</v>
      </c>
      <c r="C960" s="243">
        <v>4.8999842260595283E-3</v>
      </c>
      <c r="D960" s="243">
        <v>1.3729658914924947E-3</v>
      </c>
      <c r="E960" s="243">
        <v>6.5343722430002416E-3</v>
      </c>
      <c r="F960" s="243">
        <v>1.4707301154234464E-2</v>
      </c>
      <c r="H960" s="239">
        <f t="shared" si="174"/>
        <v>249.44344108566122</v>
      </c>
      <c r="I960" s="239"/>
      <c r="J960" s="239">
        <f t="shared" si="175"/>
        <v>208.37964283848896</v>
      </c>
      <c r="K960" s="239">
        <f t="shared" si="170"/>
        <v>249.44344108566122</v>
      </c>
      <c r="L960" s="239" t="b">
        <f t="shared" si="171"/>
        <v>0</v>
      </c>
      <c r="M960" s="239">
        <f t="shared" si="176"/>
        <v>4.8999842260595335E-3</v>
      </c>
      <c r="O960" s="239">
        <f t="shared" si="177"/>
        <v>177.76425446315582</v>
      </c>
      <c r="P960" s="239">
        <f t="shared" si="172"/>
        <v>249.44344108566122</v>
      </c>
      <c r="Q960" s="239">
        <f t="shared" si="173"/>
        <v>0</v>
      </c>
      <c r="R960" s="239">
        <f t="shared" si="178"/>
        <v>4.8999842260595335E-3</v>
      </c>
      <c r="T960" s="239">
        <f>MAX($H$4:H960)</f>
        <v>251.85732939662782</v>
      </c>
      <c r="U960" s="239">
        <f>MAX($K$4:K960)</f>
        <v>251.85732939662782</v>
      </c>
      <c r="V960" s="239">
        <f>MAX($K$4:L960)</f>
        <v>251.85732939662782</v>
      </c>
      <c r="W960" s="239">
        <f t="shared" si="179"/>
        <v>-9.5843480781342642E-3</v>
      </c>
      <c r="X960" s="239">
        <f t="shared" si="180"/>
        <v>-9.5843480781342642E-3</v>
      </c>
      <c r="Y960" s="239">
        <f t="shared" si="181"/>
        <v>-9.5843480781342642E-3</v>
      </c>
    </row>
    <row r="961" spans="1:25">
      <c r="A961" s="147">
        <v>36770</v>
      </c>
      <c r="B961" s="243">
        <v>3.6181547810276715E-3</v>
      </c>
      <c r="C961" s="243">
        <v>1.4919818706765842E-2</v>
      </c>
      <c r="D961" s="243">
        <v>-4.0664271808792396E-3</v>
      </c>
      <c r="E961" s="243">
        <v>-1.4855299611785555E-2</v>
      </c>
      <c r="F961" s="243">
        <v>2.1951572546505815E-3</v>
      </c>
      <c r="H961" s="239">
        <f t="shared" si="174"/>
        <v>253.16509200425111</v>
      </c>
      <c r="I961" s="239"/>
      <c r="J961" s="239">
        <f t="shared" si="175"/>
        <v>208.37964283848896</v>
      </c>
      <c r="K961" s="239">
        <f t="shared" si="170"/>
        <v>253.16509200425111</v>
      </c>
      <c r="L961" s="239" t="b">
        <f t="shared" si="171"/>
        <v>0</v>
      </c>
      <c r="M961" s="239">
        <f t="shared" si="176"/>
        <v>1.4919818706765824E-2</v>
      </c>
      <c r="O961" s="239">
        <f t="shared" si="177"/>
        <v>177.76425446315582</v>
      </c>
      <c r="P961" s="239">
        <f t="shared" si="172"/>
        <v>253.16509200425111</v>
      </c>
      <c r="Q961" s="239">
        <f t="shared" si="173"/>
        <v>0</v>
      </c>
      <c r="R961" s="239">
        <f t="shared" si="178"/>
        <v>1.4919818706765824E-2</v>
      </c>
      <c r="T961" s="239">
        <f>MAX($H$4:H961)</f>
        <v>253.16509200425111</v>
      </c>
      <c r="U961" s="239">
        <f>MAX($K$4:K961)</f>
        <v>253.16509200425111</v>
      </c>
      <c r="V961" s="239">
        <f>MAX($K$4:L961)</f>
        <v>253.16509200425111</v>
      </c>
      <c r="W961" s="239">
        <f t="shared" si="179"/>
        <v>0</v>
      </c>
      <c r="X961" s="239">
        <f t="shared" si="180"/>
        <v>0</v>
      </c>
      <c r="Y961" s="239">
        <f t="shared" si="181"/>
        <v>0</v>
      </c>
    </row>
    <row r="962" spans="1:25">
      <c r="A962" s="147">
        <v>36773</v>
      </c>
      <c r="B962" s="243">
        <v>0</v>
      </c>
      <c r="C962" s="243">
        <v>1.0838482418572326E-2</v>
      </c>
      <c r="D962" s="243">
        <v>1.4594463837735994E-4</v>
      </c>
      <c r="E962" s="243">
        <v>1.1623759617817697E-2</v>
      </c>
      <c r="F962" s="243">
        <v>7.9573899518456948E-3</v>
      </c>
      <c r="H962" s="239">
        <f t="shared" si="174"/>
        <v>255.90901740293543</v>
      </c>
      <c r="I962" s="239"/>
      <c r="J962" s="239">
        <f t="shared" si="175"/>
        <v>208.37964283848896</v>
      </c>
      <c r="K962" s="239">
        <f t="shared" si="170"/>
        <v>255.90901740293543</v>
      </c>
      <c r="L962" s="239" t="b">
        <f t="shared" si="171"/>
        <v>0</v>
      </c>
      <c r="M962" s="239">
        <f t="shared" si="176"/>
        <v>1.0838482418572343E-2</v>
      </c>
      <c r="O962" s="239">
        <f t="shared" si="177"/>
        <v>177.76425446315582</v>
      </c>
      <c r="P962" s="239">
        <f t="shared" si="172"/>
        <v>255.90901740293543</v>
      </c>
      <c r="Q962" s="239">
        <f t="shared" si="173"/>
        <v>0</v>
      </c>
      <c r="R962" s="239">
        <f t="shared" si="178"/>
        <v>1.0838482418572343E-2</v>
      </c>
      <c r="T962" s="239">
        <f>MAX($H$4:H962)</f>
        <v>255.90901740293543</v>
      </c>
      <c r="U962" s="239">
        <f>MAX($K$4:K962)</f>
        <v>255.90901740293543</v>
      </c>
      <c r="V962" s="239">
        <f>MAX($K$4:L962)</f>
        <v>255.90901740293543</v>
      </c>
      <c r="W962" s="239">
        <f t="shared" si="179"/>
        <v>0</v>
      </c>
      <c r="X962" s="239">
        <f t="shared" si="180"/>
        <v>0</v>
      </c>
      <c r="Y962" s="239">
        <f t="shared" si="181"/>
        <v>0</v>
      </c>
    </row>
    <row r="963" spans="1:25">
      <c r="A963" s="147">
        <v>36774</v>
      </c>
      <c r="B963" s="243">
        <v>-1.069065948809822E-2</v>
      </c>
      <c r="C963" s="243">
        <v>-1.0583095037272838E-2</v>
      </c>
      <c r="D963" s="243">
        <v>-2.3739403571582107E-3</v>
      </c>
      <c r="E963" s="243">
        <v>8.5535843870254702E-3</v>
      </c>
      <c r="F963" s="243">
        <v>-8.9681717610404776E-3</v>
      </c>
      <c r="H963" s="239">
        <f t="shared" si="174"/>
        <v>253.20070795086505</v>
      </c>
      <c r="I963" s="239"/>
      <c r="J963" s="239">
        <f t="shared" si="175"/>
        <v>208.37964283848896</v>
      </c>
      <c r="K963" s="239">
        <f t="shared" si="170"/>
        <v>253.20070795086505</v>
      </c>
      <c r="L963" s="239" t="b">
        <f t="shared" si="171"/>
        <v>0</v>
      </c>
      <c r="M963" s="239">
        <f t="shared" si="176"/>
        <v>-1.0583095037272864E-2</v>
      </c>
      <c r="O963" s="239">
        <f t="shared" si="177"/>
        <v>177.76425446315582</v>
      </c>
      <c r="P963" s="239">
        <f t="shared" si="172"/>
        <v>253.20070795086505</v>
      </c>
      <c r="Q963" s="239">
        <f t="shared" si="173"/>
        <v>0</v>
      </c>
      <c r="R963" s="239">
        <f t="shared" si="178"/>
        <v>-1.0583095037272864E-2</v>
      </c>
      <c r="T963" s="239">
        <f>MAX($H$4:H963)</f>
        <v>255.90901740293543</v>
      </c>
      <c r="U963" s="239">
        <f>MAX($K$4:K963)</f>
        <v>255.90901740293543</v>
      </c>
      <c r="V963" s="239">
        <f>MAX($K$4:L963)</f>
        <v>255.90901740293543</v>
      </c>
      <c r="W963" s="239">
        <f t="shared" si="179"/>
        <v>-1.0583095037272864E-2</v>
      </c>
      <c r="X963" s="239">
        <f t="shared" si="180"/>
        <v>-1.0583095037272864E-2</v>
      </c>
      <c r="Y963" s="239">
        <f t="shared" si="181"/>
        <v>-1.0583095037272864E-2</v>
      </c>
    </row>
    <row r="964" spans="1:25">
      <c r="A964" s="147">
        <v>36775</v>
      </c>
      <c r="B964" s="243">
        <v>-1.134463616907444E-2</v>
      </c>
      <c r="C964" s="243">
        <v>8.7291901853472353E-3</v>
      </c>
      <c r="D964" s="243">
        <v>1.2400787236082067E-2</v>
      </c>
      <c r="E964" s="243">
        <v>1.672134756251431E-2</v>
      </c>
      <c r="F964" s="243">
        <v>1.3912640058341363E-2</v>
      </c>
      <c r="H964" s="239">
        <f t="shared" si="174"/>
        <v>255.4109450856327</v>
      </c>
      <c r="I964" s="239"/>
      <c r="J964" s="239">
        <f t="shared" si="175"/>
        <v>208.37964283848896</v>
      </c>
      <c r="K964" s="239">
        <f t="shared" si="170"/>
        <v>255.4109450856327</v>
      </c>
      <c r="L964" s="239" t="b">
        <f t="shared" si="171"/>
        <v>0</v>
      </c>
      <c r="M964" s="239">
        <f t="shared" si="176"/>
        <v>8.7291901853471937E-3</v>
      </c>
      <c r="O964" s="239">
        <f t="shared" si="177"/>
        <v>177.76425446315582</v>
      </c>
      <c r="P964" s="239">
        <f t="shared" si="172"/>
        <v>255.4109450856327</v>
      </c>
      <c r="Q964" s="239">
        <f t="shared" si="173"/>
        <v>0</v>
      </c>
      <c r="R964" s="239">
        <f t="shared" si="178"/>
        <v>8.7291901853471937E-3</v>
      </c>
      <c r="T964" s="239">
        <f>MAX($H$4:H964)</f>
        <v>255.90901740293543</v>
      </c>
      <c r="U964" s="239">
        <f>MAX($K$4:K964)</f>
        <v>255.90901740293543</v>
      </c>
      <c r="V964" s="239">
        <f>MAX($K$4:L964)</f>
        <v>255.90901740293543</v>
      </c>
      <c r="W964" s="239">
        <f t="shared" si="179"/>
        <v>-1.9462867012556293E-3</v>
      </c>
      <c r="X964" s="239">
        <f t="shared" si="180"/>
        <v>-1.9462867012556293E-3</v>
      </c>
      <c r="Y964" s="239">
        <f t="shared" si="181"/>
        <v>-1.9462867012556293E-3</v>
      </c>
    </row>
    <row r="965" spans="1:25">
      <c r="A965" s="147">
        <v>36776</v>
      </c>
      <c r="B965" s="243">
        <v>8.968387967026592E-3</v>
      </c>
      <c r="C965" s="243">
        <v>-1.2034405884035593E-2</v>
      </c>
      <c r="D965" s="243">
        <v>-3.3916753467109206E-3</v>
      </c>
      <c r="E965" s="243">
        <v>-1.4780991711315195E-2</v>
      </c>
      <c r="F965" s="243">
        <v>-1.5388665373689214E-2</v>
      </c>
      <c r="H965" s="239">
        <f t="shared" si="174"/>
        <v>252.33722610524708</v>
      </c>
      <c r="I965" s="239"/>
      <c r="J965" s="239">
        <f t="shared" si="175"/>
        <v>208.37964283848896</v>
      </c>
      <c r="K965" s="239">
        <f t="shared" ref="K965:K1028" si="182">MAX(H965:J965)</f>
        <v>252.33722610524708</v>
      </c>
      <c r="L965" s="239" t="b">
        <f t="shared" ref="L965:L1028" si="183">J965=K965</f>
        <v>0</v>
      </c>
      <c r="M965" s="239">
        <f t="shared" si="176"/>
        <v>-1.2034405884035558E-2</v>
      </c>
      <c r="O965" s="239">
        <f t="shared" si="177"/>
        <v>177.76425446315582</v>
      </c>
      <c r="P965" s="239">
        <f t="shared" ref="P965:P1028" si="184">MAX(H965,O965)</f>
        <v>252.33722610524708</v>
      </c>
      <c r="Q965" s="239">
        <f t="shared" ref="Q965:Q1028" si="185">P965-H965</f>
        <v>0</v>
      </c>
      <c r="R965" s="239">
        <f t="shared" si="178"/>
        <v>-1.2034405884035558E-2</v>
      </c>
      <c r="T965" s="239">
        <f>MAX($H$4:H965)</f>
        <v>255.90901740293543</v>
      </c>
      <c r="U965" s="239">
        <f>MAX($K$4:K965)</f>
        <v>255.90901740293543</v>
      </c>
      <c r="V965" s="239">
        <f>MAX($K$4:L965)</f>
        <v>255.90901740293543</v>
      </c>
      <c r="W965" s="239">
        <f t="shared" si="179"/>
        <v>-1.3957270181161576E-2</v>
      </c>
      <c r="X965" s="239">
        <f t="shared" si="180"/>
        <v>-1.3957270181161576E-2</v>
      </c>
      <c r="Y965" s="239">
        <f t="shared" si="181"/>
        <v>-1.3957270181161576E-2</v>
      </c>
    </row>
    <row r="966" spans="1:25">
      <c r="A966" s="147">
        <v>36777</v>
      </c>
      <c r="B966" s="243">
        <v>-7.4692026921784338E-3</v>
      </c>
      <c r="C966" s="243">
        <v>-1.1618569570021942E-2</v>
      </c>
      <c r="D966" s="243">
        <v>9.7778509484718334E-3</v>
      </c>
      <c r="E966" s="243">
        <v>4.5262027084944645E-3</v>
      </c>
      <c r="F966" s="243">
        <v>-2.7504199829317955E-3</v>
      </c>
      <c r="H966" s="239">
        <f t="shared" ref="H966:H1029" si="186">(1+C966)*H965</f>
        <v>249.40542848863691</v>
      </c>
      <c r="I966" s="239"/>
      <c r="J966" s="239">
        <f t="shared" ref="J966:J1029" si="187">IF(NOT(YEAR(A966)=YEAR(A965)),$J$1*H966,J965)</f>
        <v>208.37964283848896</v>
      </c>
      <c r="K966" s="239">
        <f t="shared" si="182"/>
        <v>249.40542848863691</v>
      </c>
      <c r="L966" s="239" t="b">
        <f t="shared" si="183"/>
        <v>0</v>
      </c>
      <c r="M966" s="239">
        <f t="shared" ref="M966:M1029" si="188">(K966-K965)/K965</f>
        <v>-1.1618569570021936E-2</v>
      </c>
      <c r="O966" s="239">
        <f t="shared" ref="O966:O1029" si="189">IF(AND(MONTH(A966)=$O$2,MONTH(A965)=$O$2-1),$O$1*H966,O965)</f>
        <v>177.76425446315582</v>
      </c>
      <c r="P966" s="239">
        <f t="shared" si="184"/>
        <v>249.40542848863691</v>
      </c>
      <c r="Q966" s="239">
        <f t="shared" si="185"/>
        <v>0</v>
      </c>
      <c r="R966" s="239">
        <f t="shared" ref="R966:R1029" si="190">(P966-P965)/P965</f>
        <v>-1.1618569570021936E-2</v>
      </c>
      <c r="T966" s="239">
        <f>MAX($H$4:H966)</f>
        <v>255.90901740293543</v>
      </c>
      <c r="U966" s="239">
        <f>MAX($K$4:K966)</f>
        <v>255.90901740293543</v>
      </c>
      <c r="V966" s="239">
        <f>MAX($K$4:L966)</f>
        <v>255.90901740293543</v>
      </c>
      <c r="W966" s="239">
        <f t="shared" ref="W966:W1029" si="191">(H966-T966)/T966</f>
        <v>-2.5413676236576095E-2</v>
      </c>
      <c r="X966" s="239">
        <f t="shared" ref="X966:X1029" si="192">(K966-U966)/U966</f>
        <v>-2.5413676236576095E-2</v>
      </c>
      <c r="Y966" s="239">
        <f t="shared" ref="Y966:Y1029" si="193">(P966-V966)/V966</f>
        <v>-2.5413676236576095E-2</v>
      </c>
    </row>
    <row r="967" spans="1:25">
      <c r="A967" s="147">
        <v>36780</v>
      </c>
      <c r="B967" s="243">
        <v>-2.7624136608906946E-3</v>
      </c>
      <c r="C967" s="243">
        <v>2.1336603082131589E-3</v>
      </c>
      <c r="D967" s="243">
        <v>-9.1639534345977491E-3</v>
      </c>
      <c r="E967" s="243">
        <v>-3.6831761344939817E-3</v>
      </c>
      <c r="F967" s="243">
        <v>-1.8095020064456957E-4</v>
      </c>
      <c r="H967" s="239">
        <f t="shared" si="186"/>
        <v>249.93757495205602</v>
      </c>
      <c r="I967" s="239"/>
      <c r="J967" s="239">
        <f t="shared" si="187"/>
        <v>208.37964283848896</v>
      </c>
      <c r="K967" s="239">
        <f t="shared" si="182"/>
        <v>249.93757495205602</v>
      </c>
      <c r="L967" s="239" t="b">
        <f t="shared" si="183"/>
        <v>0</v>
      </c>
      <c r="M967" s="239">
        <f t="shared" si="188"/>
        <v>2.1336603082131997E-3</v>
      </c>
      <c r="O967" s="239">
        <f t="shared" si="189"/>
        <v>177.76425446315582</v>
      </c>
      <c r="P967" s="239">
        <f t="shared" si="184"/>
        <v>249.93757495205602</v>
      </c>
      <c r="Q967" s="239">
        <f t="shared" si="185"/>
        <v>0</v>
      </c>
      <c r="R967" s="239">
        <f t="shared" si="190"/>
        <v>2.1336603082131997E-3</v>
      </c>
      <c r="T967" s="239">
        <f>MAX($H$4:H967)</f>
        <v>255.90901740293543</v>
      </c>
      <c r="U967" s="239">
        <f>MAX($K$4:K967)</f>
        <v>255.90901740293543</v>
      </c>
      <c r="V967" s="239">
        <f>MAX($K$4:L967)</f>
        <v>255.90901740293543</v>
      </c>
      <c r="W967" s="239">
        <f t="shared" si="191"/>
        <v>-2.3334240080634658E-2</v>
      </c>
      <c r="X967" s="239">
        <f t="shared" si="192"/>
        <v>-2.3334240080634658E-2</v>
      </c>
      <c r="Y967" s="239">
        <f t="shared" si="193"/>
        <v>-2.3334240080634658E-2</v>
      </c>
    </row>
    <row r="968" spans="1:25">
      <c r="A968" s="147">
        <v>36781</v>
      </c>
      <c r="B968" s="243">
        <v>-4.9361298045337287E-3</v>
      </c>
      <c r="C968" s="243">
        <v>-5.9813251784704979E-3</v>
      </c>
      <c r="D968" s="243">
        <v>-1.3365709502270673E-2</v>
      </c>
      <c r="E968" s="243">
        <v>-8.3559914414630398E-3</v>
      </c>
      <c r="F968" s="243">
        <v>-9.8054673889862443E-3</v>
      </c>
      <c r="H968" s="239">
        <f t="shared" si="186"/>
        <v>248.44261704194943</v>
      </c>
      <c r="I968" s="239"/>
      <c r="J968" s="239">
        <f t="shared" si="187"/>
        <v>208.37964283848896</v>
      </c>
      <c r="K968" s="239">
        <f t="shared" si="182"/>
        <v>248.44261704194943</v>
      </c>
      <c r="L968" s="239" t="b">
        <f t="shared" si="183"/>
        <v>0</v>
      </c>
      <c r="M968" s="239">
        <f t="shared" si="188"/>
        <v>-5.9813251784705066E-3</v>
      </c>
      <c r="O968" s="239">
        <f t="shared" si="189"/>
        <v>177.76425446315582</v>
      </c>
      <c r="P968" s="239">
        <f t="shared" si="184"/>
        <v>248.44261704194943</v>
      </c>
      <c r="Q968" s="239">
        <f t="shared" si="185"/>
        <v>0</v>
      </c>
      <c r="R968" s="239">
        <f t="shared" si="190"/>
        <v>-5.9813251784705066E-3</v>
      </c>
      <c r="T968" s="239">
        <f>MAX($H$4:H968)</f>
        <v>255.90901740293543</v>
      </c>
      <c r="U968" s="239">
        <f>MAX($K$4:K968)</f>
        <v>255.90901740293543</v>
      </c>
      <c r="V968" s="239">
        <f>MAX($K$4:L968)</f>
        <v>255.90901740293543</v>
      </c>
      <c r="W968" s="239">
        <f t="shared" si="191"/>
        <v>-2.917599558139039E-2</v>
      </c>
      <c r="X968" s="239">
        <f t="shared" si="192"/>
        <v>-2.917599558139039E-2</v>
      </c>
      <c r="Y968" s="239">
        <f t="shared" si="193"/>
        <v>-2.917599558139039E-2</v>
      </c>
    </row>
    <row r="969" spans="1:25">
      <c r="A969" s="147">
        <v>36782</v>
      </c>
      <c r="B969" s="243">
        <v>3.1213431608578812E-3</v>
      </c>
      <c r="C969" s="243">
        <v>-1.1374703571267797E-2</v>
      </c>
      <c r="D969" s="243">
        <v>3.3285116296255524E-4</v>
      </c>
      <c r="E969" s="243">
        <v>-2.79740689809993E-3</v>
      </c>
      <c r="F969" s="243">
        <v>-6.5784409377785957E-3</v>
      </c>
      <c r="H969" s="239">
        <f t="shared" si="186"/>
        <v>245.61665591862726</v>
      </c>
      <c r="I969" s="239"/>
      <c r="J969" s="239">
        <f t="shared" si="187"/>
        <v>208.37964283848896</v>
      </c>
      <c r="K969" s="239">
        <f t="shared" si="182"/>
        <v>245.61665591862726</v>
      </c>
      <c r="L969" s="239" t="b">
        <f t="shared" si="183"/>
        <v>0</v>
      </c>
      <c r="M969" s="239">
        <f t="shared" si="188"/>
        <v>-1.1374703571267771E-2</v>
      </c>
      <c r="O969" s="239">
        <f t="shared" si="189"/>
        <v>177.76425446315582</v>
      </c>
      <c r="P969" s="239">
        <f t="shared" si="184"/>
        <v>245.61665591862726</v>
      </c>
      <c r="Q969" s="239">
        <f t="shared" si="185"/>
        <v>0</v>
      </c>
      <c r="R969" s="239">
        <f t="shared" si="190"/>
        <v>-1.1374703571267771E-2</v>
      </c>
      <c r="T969" s="239">
        <f>MAX($H$4:H969)</f>
        <v>255.90901740293543</v>
      </c>
      <c r="U969" s="239">
        <f>MAX($K$4:K969)</f>
        <v>255.90901740293543</v>
      </c>
      <c r="V969" s="239">
        <f>MAX($K$4:L969)</f>
        <v>255.90901740293543</v>
      </c>
      <c r="W969" s="239">
        <f t="shared" si="191"/>
        <v>-4.0218830851523224E-2</v>
      </c>
      <c r="X969" s="239">
        <f t="shared" si="192"/>
        <v>-4.0218830851523224E-2</v>
      </c>
      <c r="Y969" s="239">
        <f t="shared" si="193"/>
        <v>-4.0218830851523224E-2</v>
      </c>
    </row>
    <row r="970" spans="1:25">
      <c r="A970" s="147">
        <v>36783</v>
      </c>
      <c r="B970" s="243">
        <v>-2.1081423621305273E-4</v>
      </c>
      <c r="C970" s="243">
        <v>8.1963832895168842E-3</v>
      </c>
      <c r="D970" s="243">
        <v>-1.6637898998608236E-3</v>
      </c>
      <c r="E970" s="243">
        <v>-2.0015904196984957E-3</v>
      </c>
      <c r="F970" s="243">
        <v>6.964669369009524E-3</v>
      </c>
      <c r="H970" s="239">
        <f t="shared" si="186"/>
        <v>247.62982417282572</v>
      </c>
      <c r="I970" s="239"/>
      <c r="J970" s="239">
        <f t="shared" si="187"/>
        <v>208.37964283848896</v>
      </c>
      <c r="K970" s="239">
        <f t="shared" si="182"/>
        <v>247.62982417282572</v>
      </c>
      <c r="L970" s="239" t="b">
        <f t="shared" si="183"/>
        <v>0</v>
      </c>
      <c r="M970" s="239">
        <f t="shared" si="188"/>
        <v>8.196383289516912E-3</v>
      </c>
      <c r="O970" s="239">
        <f t="shared" si="189"/>
        <v>177.76425446315582</v>
      </c>
      <c r="P970" s="239">
        <f t="shared" si="184"/>
        <v>247.62982417282572</v>
      </c>
      <c r="Q970" s="239">
        <f t="shared" si="185"/>
        <v>0</v>
      </c>
      <c r="R970" s="239">
        <f t="shared" si="190"/>
        <v>8.196383289516912E-3</v>
      </c>
      <c r="T970" s="239">
        <f>MAX($H$4:H970)</f>
        <v>255.90901740293543</v>
      </c>
      <c r="U970" s="239">
        <f>MAX($K$4:K970)</f>
        <v>255.90901740293543</v>
      </c>
      <c r="V970" s="239">
        <f>MAX($K$4:L970)</f>
        <v>255.90901740293543</v>
      </c>
      <c r="W970" s="239">
        <f t="shared" si="191"/>
        <v>-3.2352096515121644E-2</v>
      </c>
      <c r="X970" s="239">
        <f t="shared" si="192"/>
        <v>-3.2352096515121644E-2</v>
      </c>
      <c r="Y970" s="239">
        <f t="shared" si="193"/>
        <v>-3.2352096515121644E-2</v>
      </c>
    </row>
    <row r="971" spans="1:25">
      <c r="A971" s="147">
        <v>36784</v>
      </c>
      <c r="B971" s="243">
        <v>-1.1730467917740683E-2</v>
      </c>
      <c r="C971" s="243">
        <v>2.5937594013367704E-3</v>
      </c>
      <c r="D971" s="243">
        <v>8.8182762242907664E-3</v>
      </c>
      <c r="E971" s="243">
        <v>-7.0571434627808571E-4</v>
      </c>
      <c r="F971" s="243">
        <v>2.0010133403023378E-3</v>
      </c>
      <c r="H971" s="239">
        <f t="shared" si="186"/>
        <v>248.27211635732536</v>
      </c>
      <c r="I971" s="239"/>
      <c r="J971" s="239">
        <f t="shared" si="187"/>
        <v>208.37964283848896</v>
      </c>
      <c r="K971" s="239">
        <f t="shared" si="182"/>
        <v>248.27211635732536</v>
      </c>
      <c r="L971" s="239" t="b">
        <f t="shared" si="183"/>
        <v>0</v>
      </c>
      <c r="M971" s="239">
        <f t="shared" si="188"/>
        <v>2.59375940133677E-3</v>
      </c>
      <c r="O971" s="239">
        <f t="shared" si="189"/>
        <v>177.76425446315582</v>
      </c>
      <c r="P971" s="239">
        <f t="shared" si="184"/>
        <v>248.27211635732536</v>
      </c>
      <c r="Q971" s="239">
        <f t="shared" si="185"/>
        <v>0</v>
      </c>
      <c r="R971" s="239">
        <f t="shared" si="190"/>
        <v>2.59375940133677E-3</v>
      </c>
      <c r="T971" s="239">
        <f>MAX($H$4:H971)</f>
        <v>255.90901740293543</v>
      </c>
      <c r="U971" s="239">
        <f>MAX($K$4:K971)</f>
        <v>255.90901740293543</v>
      </c>
      <c r="V971" s="239">
        <f>MAX($K$4:L971)</f>
        <v>255.90901740293543</v>
      </c>
      <c r="W971" s="239">
        <f t="shared" si="191"/>
        <v>-2.9842250668273927E-2</v>
      </c>
      <c r="X971" s="239">
        <f t="shared" si="192"/>
        <v>-2.9842250668273927E-2</v>
      </c>
      <c r="Y971" s="239">
        <f t="shared" si="193"/>
        <v>-2.9842250668273927E-2</v>
      </c>
    </row>
    <row r="972" spans="1:25">
      <c r="A972" s="147">
        <v>36787</v>
      </c>
      <c r="B972" s="243">
        <v>-1.565297687014866E-2</v>
      </c>
      <c r="C972" s="243">
        <v>-1.4424497803450897E-2</v>
      </c>
      <c r="D972" s="243">
        <v>-1.3315808708895815E-3</v>
      </c>
      <c r="E972" s="243">
        <v>-3.5656479650141404E-2</v>
      </c>
      <c r="F972" s="243">
        <v>-1.2472326827511315E-2</v>
      </c>
      <c r="H972" s="239">
        <f t="shared" si="186"/>
        <v>244.69091576027103</v>
      </c>
      <c r="I972" s="239"/>
      <c r="J972" s="239">
        <f t="shared" si="187"/>
        <v>208.37964283848896</v>
      </c>
      <c r="K972" s="239">
        <f t="shared" si="182"/>
        <v>244.69091576027103</v>
      </c>
      <c r="L972" s="239" t="b">
        <f t="shared" si="183"/>
        <v>0</v>
      </c>
      <c r="M972" s="239">
        <f t="shared" si="188"/>
        <v>-1.4424497803450852E-2</v>
      </c>
      <c r="O972" s="239">
        <f t="shared" si="189"/>
        <v>177.76425446315582</v>
      </c>
      <c r="P972" s="239">
        <f t="shared" si="184"/>
        <v>244.69091576027103</v>
      </c>
      <c r="Q972" s="239">
        <f t="shared" si="185"/>
        <v>0</v>
      </c>
      <c r="R972" s="239">
        <f t="shared" si="190"/>
        <v>-1.4424497803450852E-2</v>
      </c>
      <c r="T972" s="239">
        <f>MAX($H$4:H972)</f>
        <v>255.90901740293543</v>
      </c>
      <c r="U972" s="239">
        <f>MAX($K$4:K972)</f>
        <v>255.90901740293543</v>
      </c>
      <c r="V972" s="239">
        <f>MAX($K$4:L972)</f>
        <v>255.90901740293543</v>
      </c>
      <c r="W972" s="239">
        <f t="shared" si="191"/>
        <v>-4.3836288992510235E-2</v>
      </c>
      <c r="X972" s="239">
        <f t="shared" si="192"/>
        <v>-4.3836288992510235E-2</v>
      </c>
      <c r="Y972" s="239">
        <f t="shared" si="193"/>
        <v>-4.3836288992510235E-2</v>
      </c>
    </row>
    <row r="973" spans="1:25">
      <c r="A973" s="147">
        <v>36788</v>
      </c>
      <c r="B973" s="243">
        <v>1.277752473616367E-2</v>
      </c>
      <c r="C973" s="243">
        <v>3.4963490660160357E-3</v>
      </c>
      <c r="D973" s="243">
        <v>7.9612005313038914E-3</v>
      </c>
      <c r="E973" s="243">
        <v>-3.0280471330595971E-3</v>
      </c>
      <c r="F973" s="243">
        <v>-5.0113297935757695E-3</v>
      </c>
      <c r="H973" s="239">
        <f t="shared" si="186"/>
        <v>245.54644061505206</v>
      </c>
      <c r="I973" s="239"/>
      <c r="J973" s="239">
        <f t="shared" si="187"/>
        <v>208.37964283848896</v>
      </c>
      <c r="K973" s="239">
        <f t="shared" si="182"/>
        <v>245.54644061505206</v>
      </c>
      <c r="L973" s="239" t="b">
        <f t="shared" si="183"/>
        <v>0</v>
      </c>
      <c r="M973" s="239">
        <f t="shared" si="188"/>
        <v>3.4963490660160595E-3</v>
      </c>
      <c r="O973" s="239">
        <f t="shared" si="189"/>
        <v>177.76425446315582</v>
      </c>
      <c r="P973" s="239">
        <f t="shared" si="184"/>
        <v>245.54644061505206</v>
      </c>
      <c r="Q973" s="239">
        <f t="shared" si="185"/>
        <v>0</v>
      </c>
      <c r="R973" s="239">
        <f t="shared" si="190"/>
        <v>3.4963490660160595E-3</v>
      </c>
      <c r="T973" s="239">
        <f>MAX($H$4:H973)</f>
        <v>255.90901740293543</v>
      </c>
      <c r="U973" s="239">
        <f>MAX($K$4:K973)</f>
        <v>255.90901740293543</v>
      </c>
      <c r="V973" s="239">
        <f>MAX($K$4:L973)</f>
        <v>255.90901740293543</v>
      </c>
      <c r="W973" s="239">
        <f t="shared" si="191"/>
        <v>-4.0493206894570748E-2</v>
      </c>
      <c r="X973" s="239">
        <f t="shared" si="192"/>
        <v>-4.0493206894570748E-2</v>
      </c>
      <c r="Y973" s="239">
        <f t="shared" si="193"/>
        <v>-4.0493206894570748E-2</v>
      </c>
    </row>
    <row r="974" spans="1:25">
      <c r="A974" s="147">
        <v>36789</v>
      </c>
      <c r="B974" s="243">
        <v>-5.3527258809175082E-3</v>
      </c>
      <c r="C974" s="243">
        <v>-1.5500301979289421E-2</v>
      </c>
      <c r="D974" s="243">
        <v>1.742343274929059E-2</v>
      </c>
      <c r="E974" s="243">
        <v>1.4007500599422684E-2</v>
      </c>
      <c r="F974" s="243">
        <v>-7.2238345441723029E-3</v>
      </c>
      <c r="H974" s="239">
        <f t="shared" si="186"/>
        <v>241.74039663557909</v>
      </c>
      <c r="I974" s="239"/>
      <c r="J974" s="239">
        <f t="shared" si="187"/>
        <v>208.37964283848896</v>
      </c>
      <c r="K974" s="239">
        <f t="shared" si="182"/>
        <v>241.74039663557909</v>
      </c>
      <c r="L974" s="239" t="b">
        <f t="shared" si="183"/>
        <v>0</v>
      </c>
      <c r="M974" s="239">
        <f t="shared" si="188"/>
        <v>-1.5500301979289465E-2</v>
      </c>
      <c r="O974" s="239">
        <f t="shared" si="189"/>
        <v>177.76425446315582</v>
      </c>
      <c r="P974" s="239">
        <f t="shared" si="184"/>
        <v>241.74039663557909</v>
      </c>
      <c r="Q974" s="239">
        <f t="shared" si="185"/>
        <v>0</v>
      </c>
      <c r="R974" s="239">
        <f t="shared" si="190"/>
        <v>-1.5500301979289465E-2</v>
      </c>
      <c r="T974" s="239">
        <f>MAX($H$4:H974)</f>
        <v>255.90901740293543</v>
      </c>
      <c r="U974" s="239">
        <f>MAX($K$4:K974)</f>
        <v>255.90901740293543</v>
      </c>
      <c r="V974" s="239">
        <f>MAX($K$4:L974)</f>
        <v>255.90901740293543</v>
      </c>
      <c r="W974" s="239">
        <f t="shared" si="191"/>
        <v>-5.5365851938884519E-2</v>
      </c>
      <c r="X974" s="239">
        <f t="shared" si="192"/>
        <v>-5.5365851938884519E-2</v>
      </c>
      <c r="Y974" s="239">
        <f t="shared" si="193"/>
        <v>-5.5365851938884519E-2</v>
      </c>
    </row>
    <row r="975" spans="1:25">
      <c r="A975" s="147">
        <v>36790</v>
      </c>
      <c r="B975" s="243">
        <v>-9.7388344119165859E-3</v>
      </c>
      <c r="C975" s="243">
        <v>-2.0809607582096823E-2</v>
      </c>
      <c r="D975" s="243">
        <v>-1.7194974655575068E-2</v>
      </c>
      <c r="E975" s="243">
        <v>-2.3799608850970433E-2</v>
      </c>
      <c r="F975" s="243">
        <v>-2.0168659095532449E-2</v>
      </c>
      <c r="H975" s="239">
        <f t="shared" si="186"/>
        <v>236.70987384485224</v>
      </c>
      <c r="I975" s="239"/>
      <c r="J975" s="239">
        <f t="shared" si="187"/>
        <v>208.37964283848896</v>
      </c>
      <c r="K975" s="239">
        <f t="shared" si="182"/>
        <v>236.70987384485224</v>
      </c>
      <c r="L975" s="239" t="b">
        <f t="shared" si="183"/>
        <v>0</v>
      </c>
      <c r="M975" s="239">
        <f t="shared" si="188"/>
        <v>-2.0809607582096861E-2</v>
      </c>
      <c r="O975" s="239">
        <f t="shared" si="189"/>
        <v>177.76425446315582</v>
      </c>
      <c r="P975" s="239">
        <f t="shared" si="184"/>
        <v>236.70987384485224</v>
      </c>
      <c r="Q975" s="239">
        <f t="shared" si="185"/>
        <v>0</v>
      </c>
      <c r="R975" s="239">
        <f t="shared" si="190"/>
        <v>-2.0809607582096861E-2</v>
      </c>
      <c r="T975" s="239">
        <f>MAX($H$4:H975)</f>
        <v>255.90901740293543</v>
      </c>
      <c r="U975" s="239">
        <f>MAX($K$4:K975)</f>
        <v>255.90901740293543</v>
      </c>
      <c r="V975" s="239">
        <f>MAX($K$4:L975)</f>
        <v>255.90901740293543</v>
      </c>
      <c r="W975" s="239">
        <f t="shared" si="191"/>
        <v>-7.5023317868684714E-2</v>
      </c>
      <c r="X975" s="239">
        <f t="shared" si="192"/>
        <v>-7.5023317868684714E-2</v>
      </c>
      <c r="Y975" s="239">
        <f t="shared" si="193"/>
        <v>-7.5023317868684714E-2</v>
      </c>
    </row>
    <row r="976" spans="1:25">
      <c r="A976" s="147">
        <v>36791</v>
      </c>
      <c r="B976" s="243">
        <v>9.968028605541468E-3</v>
      </c>
      <c r="C976" s="243">
        <v>1.175182974008715E-2</v>
      </c>
      <c r="D976" s="243">
        <v>-5.4604730516358169E-2</v>
      </c>
      <c r="E976" s="243">
        <v>-4.7196101686819758E-2</v>
      </c>
      <c r="F976" s="243">
        <v>2.1634146754778705E-3</v>
      </c>
      <c r="H976" s="239">
        <f t="shared" si="186"/>
        <v>239.49164798007445</v>
      </c>
      <c r="I976" s="239"/>
      <c r="J976" s="239">
        <f t="shared" si="187"/>
        <v>208.37964283848896</v>
      </c>
      <c r="K976" s="239">
        <f t="shared" si="182"/>
        <v>239.49164798007445</v>
      </c>
      <c r="L976" s="239" t="b">
        <f t="shared" si="183"/>
        <v>0</v>
      </c>
      <c r="M976" s="239">
        <f t="shared" si="188"/>
        <v>1.1751829740087131E-2</v>
      </c>
      <c r="O976" s="239">
        <f t="shared" si="189"/>
        <v>177.76425446315582</v>
      </c>
      <c r="P976" s="239">
        <f t="shared" si="184"/>
        <v>239.49164798007445</v>
      </c>
      <c r="Q976" s="239">
        <f t="shared" si="185"/>
        <v>0</v>
      </c>
      <c r="R976" s="239">
        <f t="shared" si="190"/>
        <v>1.1751829740087131E-2</v>
      </c>
      <c r="T976" s="239">
        <f>MAX($H$4:H976)</f>
        <v>255.90901740293543</v>
      </c>
      <c r="U976" s="239">
        <f>MAX($K$4:K976)</f>
        <v>255.90901740293543</v>
      </c>
      <c r="V976" s="239">
        <f>MAX($K$4:L976)</f>
        <v>255.90901740293543</v>
      </c>
      <c r="W976" s="239">
        <f t="shared" si="191"/>
        <v>-6.415314938672681E-2</v>
      </c>
      <c r="X976" s="239">
        <f t="shared" si="192"/>
        <v>-6.415314938672681E-2</v>
      </c>
      <c r="Y976" s="239">
        <f t="shared" si="193"/>
        <v>-6.415314938672681E-2</v>
      </c>
    </row>
    <row r="977" spans="1:25">
      <c r="A977" s="147">
        <v>36794</v>
      </c>
      <c r="B977" s="243">
        <v>-6.2859607131463546E-3</v>
      </c>
      <c r="C977" s="243">
        <v>4.9339186573238436E-3</v>
      </c>
      <c r="D977" s="243">
        <v>1.7010731550820557E-2</v>
      </c>
      <c r="E977" s="243">
        <v>2.7231809024767406E-2</v>
      </c>
      <c r="F977" s="243">
        <v>9.8239901628294213E-3</v>
      </c>
      <c r="H977" s="239">
        <f t="shared" si="186"/>
        <v>240.67328029031657</v>
      </c>
      <c r="I977" s="239"/>
      <c r="J977" s="239">
        <f t="shared" si="187"/>
        <v>208.37964283848896</v>
      </c>
      <c r="K977" s="239">
        <f t="shared" si="182"/>
        <v>240.67328029031657</v>
      </c>
      <c r="L977" s="239" t="b">
        <f t="shared" si="183"/>
        <v>0</v>
      </c>
      <c r="M977" s="239">
        <f t="shared" si="188"/>
        <v>4.9339186573238384E-3</v>
      </c>
      <c r="O977" s="239">
        <f t="shared" si="189"/>
        <v>177.76425446315582</v>
      </c>
      <c r="P977" s="239">
        <f t="shared" si="184"/>
        <v>240.67328029031657</v>
      </c>
      <c r="Q977" s="239">
        <f t="shared" si="185"/>
        <v>0</v>
      </c>
      <c r="R977" s="239">
        <f t="shared" si="190"/>
        <v>4.9339186573238384E-3</v>
      </c>
      <c r="T977" s="239">
        <f>MAX($H$4:H977)</f>
        <v>255.90901740293543</v>
      </c>
      <c r="U977" s="239">
        <f>MAX($K$4:K977)</f>
        <v>255.90901740293543</v>
      </c>
      <c r="V977" s="239">
        <f>MAX($K$4:L977)</f>
        <v>255.90901740293543</v>
      </c>
      <c r="W977" s="239">
        <f t="shared" si="191"/>
        <v>-5.9535757150088221E-2</v>
      </c>
      <c r="X977" s="239">
        <f t="shared" si="192"/>
        <v>-5.9535757150088221E-2</v>
      </c>
      <c r="Y977" s="239">
        <f t="shared" si="193"/>
        <v>-5.9535757150088221E-2</v>
      </c>
    </row>
    <row r="978" spans="1:25">
      <c r="A978" s="147">
        <v>36795</v>
      </c>
      <c r="B978" s="243">
        <v>-8.2920061305155057E-3</v>
      </c>
      <c r="C978" s="243">
        <v>-9.7339002067232672E-3</v>
      </c>
      <c r="D978" s="243">
        <v>-9.6473927234719259E-3</v>
      </c>
      <c r="E978" s="243">
        <v>-9.3872716768076403E-3</v>
      </c>
      <c r="F978" s="243">
        <v>-6.744708966411439E-3</v>
      </c>
      <c r="H978" s="239">
        <f t="shared" si="186"/>
        <v>238.33059059754589</v>
      </c>
      <c r="I978" s="239"/>
      <c r="J978" s="239">
        <f t="shared" si="187"/>
        <v>208.37964283848896</v>
      </c>
      <c r="K978" s="239">
        <f t="shared" si="182"/>
        <v>238.33059059754589</v>
      </c>
      <c r="L978" s="239" t="b">
        <f t="shared" si="183"/>
        <v>0</v>
      </c>
      <c r="M978" s="239">
        <f t="shared" si="188"/>
        <v>-9.733900206723255E-3</v>
      </c>
      <c r="O978" s="239">
        <f t="shared" si="189"/>
        <v>177.76425446315582</v>
      </c>
      <c r="P978" s="239">
        <f t="shared" si="184"/>
        <v>238.33059059754589</v>
      </c>
      <c r="Q978" s="239">
        <f t="shared" si="185"/>
        <v>0</v>
      </c>
      <c r="R978" s="239">
        <f t="shared" si="190"/>
        <v>-9.733900206723255E-3</v>
      </c>
      <c r="T978" s="239">
        <f>MAX($H$4:H978)</f>
        <v>255.90901740293543</v>
      </c>
      <c r="U978" s="239">
        <f>MAX($K$4:K978)</f>
        <v>255.90901740293543</v>
      </c>
      <c r="V978" s="239">
        <f>MAX($K$4:L978)</f>
        <v>255.90901740293543</v>
      </c>
      <c r="W978" s="239">
        <f t="shared" si="191"/>
        <v>-6.8690142237980811E-2</v>
      </c>
      <c r="X978" s="239">
        <f t="shared" si="192"/>
        <v>-6.8690142237980811E-2</v>
      </c>
      <c r="Y978" s="239">
        <f t="shared" si="193"/>
        <v>-6.8690142237980811E-2</v>
      </c>
    </row>
    <row r="979" spans="1:25">
      <c r="A979" s="147">
        <v>36796</v>
      </c>
      <c r="B979" s="243">
        <v>9.650075759275456E-4</v>
      </c>
      <c r="C979" s="243">
        <v>4.4920596871476093E-3</v>
      </c>
      <c r="D979" s="243">
        <v>-1.7378526306945363E-2</v>
      </c>
      <c r="E979" s="243">
        <v>-1.4293520407986371E-3</v>
      </c>
      <c r="F979" s="243">
        <v>1.3190069938131543E-3</v>
      </c>
      <c r="H979" s="239">
        <f t="shared" si="186"/>
        <v>239.40118583578322</v>
      </c>
      <c r="I979" s="239"/>
      <c r="J979" s="239">
        <f t="shared" si="187"/>
        <v>208.37964283848896</v>
      </c>
      <c r="K979" s="239">
        <f t="shared" si="182"/>
        <v>239.40118583578322</v>
      </c>
      <c r="L979" s="239" t="b">
        <f t="shared" si="183"/>
        <v>0</v>
      </c>
      <c r="M979" s="239">
        <f t="shared" si="188"/>
        <v>4.4920596871476691E-3</v>
      </c>
      <c r="O979" s="239">
        <f t="shared" si="189"/>
        <v>177.76425446315582</v>
      </c>
      <c r="P979" s="239">
        <f t="shared" si="184"/>
        <v>239.40118583578322</v>
      </c>
      <c r="Q979" s="239">
        <f t="shared" si="185"/>
        <v>0</v>
      </c>
      <c r="R979" s="239">
        <f t="shared" si="190"/>
        <v>4.4920596871476691E-3</v>
      </c>
      <c r="T979" s="239">
        <f>MAX($H$4:H979)</f>
        <v>255.90901740293543</v>
      </c>
      <c r="U979" s="239">
        <f>MAX($K$4:K979)</f>
        <v>255.90901740293543</v>
      </c>
      <c r="V979" s="239">
        <f>MAX($K$4:L979)</f>
        <v>255.90901740293543</v>
      </c>
      <c r="W979" s="239">
        <f t="shared" si="191"/>
        <v>-6.4506642769684805E-2</v>
      </c>
      <c r="X979" s="239">
        <f t="shared" si="192"/>
        <v>-6.4506642769684805E-2</v>
      </c>
      <c r="Y979" s="239">
        <f t="shared" si="193"/>
        <v>-6.4506642769684805E-2</v>
      </c>
    </row>
    <row r="980" spans="1:25">
      <c r="A980" s="147">
        <v>36797</v>
      </c>
      <c r="B980" s="243">
        <v>2.0238145929309059E-2</v>
      </c>
      <c r="C980" s="243">
        <v>-2.9990455919772785E-3</v>
      </c>
      <c r="D980" s="243">
        <v>-2.535057641009919E-4</v>
      </c>
      <c r="E980" s="243">
        <v>-2.6357846802533835E-3</v>
      </c>
      <c r="F980" s="243">
        <v>-4.3191902826886786E-3</v>
      </c>
      <c r="H980" s="239">
        <f t="shared" si="186"/>
        <v>238.68321076468828</v>
      </c>
      <c r="I980" s="239"/>
      <c r="J980" s="239">
        <f t="shared" si="187"/>
        <v>208.37964283848896</v>
      </c>
      <c r="K980" s="239">
        <f t="shared" si="182"/>
        <v>238.68321076468828</v>
      </c>
      <c r="L980" s="239" t="b">
        <f t="shared" si="183"/>
        <v>0</v>
      </c>
      <c r="M980" s="239">
        <f t="shared" si="188"/>
        <v>-2.9990455919772854E-3</v>
      </c>
      <c r="O980" s="239">
        <f t="shared" si="189"/>
        <v>177.76425446315582</v>
      </c>
      <c r="P980" s="239">
        <f t="shared" si="184"/>
        <v>238.68321076468828</v>
      </c>
      <c r="Q980" s="239">
        <f t="shared" si="185"/>
        <v>0</v>
      </c>
      <c r="R980" s="239">
        <f t="shared" si="190"/>
        <v>-2.9990455919772854E-3</v>
      </c>
      <c r="T980" s="239">
        <f>MAX($H$4:H980)</f>
        <v>255.90901740293543</v>
      </c>
      <c r="U980" s="239">
        <f>MAX($K$4:K980)</f>
        <v>255.90901740293543</v>
      </c>
      <c r="V980" s="239">
        <f>MAX($K$4:L980)</f>
        <v>255.90901740293543</v>
      </c>
      <c r="W980" s="239">
        <f t="shared" si="191"/>
        <v>-6.7312229999010417E-2</v>
      </c>
      <c r="X980" s="239">
        <f t="shared" si="192"/>
        <v>-6.7312229999010417E-2</v>
      </c>
      <c r="Y980" s="239">
        <f t="shared" si="193"/>
        <v>-6.7312229999010417E-2</v>
      </c>
    </row>
    <row r="981" spans="1:25">
      <c r="A981" s="147">
        <v>36798</v>
      </c>
      <c r="B981" s="243">
        <v>-1.1786745168504975E-2</v>
      </c>
      <c r="C981" s="243">
        <v>-2.3692486620552344E-4</v>
      </c>
      <c r="D981" s="243">
        <v>1.4248563593590058E-2</v>
      </c>
      <c r="E981" s="243">
        <v>1.6137305653796119E-3</v>
      </c>
      <c r="F981" s="243">
        <v>6.2890233499721671E-3</v>
      </c>
      <c r="H981" s="239">
        <f t="shared" si="186"/>
        <v>238.62666077691236</v>
      </c>
      <c r="I981" s="239"/>
      <c r="J981" s="239">
        <f t="shared" si="187"/>
        <v>208.37964283848896</v>
      </c>
      <c r="K981" s="239">
        <f t="shared" si="182"/>
        <v>238.62666077691236</v>
      </c>
      <c r="L981" s="239" t="b">
        <f t="shared" si="183"/>
        <v>0</v>
      </c>
      <c r="M981" s="239">
        <f t="shared" si="188"/>
        <v>-2.3692486620550317E-4</v>
      </c>
      <c r="O981" s="239">
        <f t="shared" si="189"/>
        <v>177.76425446315582</v>
      </c>
      <c r="P981" s="239">
        <f t="shared" si="184"/>
        <v>238.62666077691236</v>
      </c>
      <c r="Q981" s="239">
        <f t="shared" si="185"/>
        <v>0</v>
      </c>
      <c r="R981" s="239">
        <f t="shared" si="190"/>
        <v>-2.3692486620550317E-4</v>
      </c>
      <c r="T981" s="239">
        <f>MAX($H$4:H981)</f>
        <v>255.90901740293543</v>
      </c>
      <c r="U981" s="239">
        <f>MAX($K$4:K981)</f>
        <v>255.90901740293543</v>
      </c>
      <c r="V981" s="239">
        <f>MAX($K$4:L981)</f>
        <v>255.90901740293543</v>
      </c>
      <c r="W981" s="239">
        <f t="shared" si="191"/>
        <v>-6.753320692412941E-2</v>
      </c>
      <c r="X981" s="239">
        <f t="shared" si="192"/>
        <v>-6.753320692412941E-2</v>
      </c>
      <c r="Y981" s="239">
        <f t="shared" si="193"/>
        <v>-6.753320692412941E-2</v>
      </c>
    </row>
    <row r="982" spans="1:25">
      <c r="A982" s="147">
        <v>36801</v>
      </c>
      <c r="B982" s="243">
        <v>-3.7465535962529772E-3</v>
      </c>
      <c r="C982" s="243">
        <v>1.1496917257612926E-2</v>
      </c>
      <c r="D982" s="243">
        <v>1.0370752952009843E-2</v>
      </c>
      <c r="E982" s="243">
        <v>-9.4828455732310912E-3</v>
      </c>
      <c r="F982" s="243">
        <v>5.9691083466750783E-3</v>
      </c>
      <c r="H982" s="239">
        <f t="shared" si="186"/>
        <v>241.37013175132498</v>
      </c>
      <c r="I982" s="239"/>
      <c r="J982" s="239">
        <f t="shared" si="187"/>
        <v>208.37964283848896</v>
      </c>
      <c r="K982" s="239">
        <f t="shared" si="182"/>
        <v>241.37013175132498</v>
      </c>
      <c r="L982" s="239" t="b">
        <f t="shared" si="183"/>
        <v>0</v>
      </c>
      <c r="M982" s="239">
        <f t="shared" si="188"/>
        <v>1.1496917257612873E-2</v>
      </c>
      <c r="O982" s="239">
        <f t="shared" si="189"/>
        <v>177.76425446315582</v>
      </c>
      <c r="P982" s="239">
        <f t="shared" si="184"/>
        <v>241.37013175132498</v>
      </c>
      <c r="Q982" s="239">
        <f t="shared" si="185"/>
        <v>0</v>
      </c>
      <c r="R982" s="239">
        <f t="shared" si="190"/>
        <v>1.1496917257612873E-2</v>
      </c>
      <c r="T982" s="239">
        <f>MAX($H$4:H982)</f>
        <v>255.90901740293543</v>
      </c>
      <c r="U982" s="239">
        <f>MAX($K$4:K982)</f>
        <v>255.90901740293543</v>
      </c>
      <c r="V982" s="239">
        <f>MAX($K$4:L982)</f>
        <v>255.90901740293543</v>
      </c>
      <c r="W982" s="239">
        <f t="shared" si="191"/>
        <v>-5.6812713358664502E-2</v>
      </c>
      <c r="X982" s="239">
        <f t="shared" si="192"/>
        <v>-5.6812713358664502E-2</v>
      </c>
      <c r="Y982" s="239">
        <f t="shared" si="193"/>
        <v>-5.6812713358664502E-2</v>
      </c>
    </row>
    <row r="983" spans="1:25">
      <c r="A983" s="147">
        <v>36802</v>
      </c>
      <c r="B983" s="243">
        <v>-1.0624035042811619E-2</v>
      </c>
      <c r="C983" s="243">
        <v>5.0377655513638153E-3</v>
      </c>
      <c r="D983" s="243">
        <v>9.6282851761002597E-3</v>
      </c>
      <c r="E983" s="243">
        <v>5.7555033017155921E-3</v>
      </c>
      <c r="F983" s="243">
        <v>1.6490042992125531E-3</v>
      </c>
      <c r="H983" s="239">
        <f t="shared" si="186"/>
        <v>242.58609788618995</v>
      </c>
      <c r="I983" s="239"/>
      <c r="J983" s="239">
        <f t="shared" si="187"/>
        <v>208.37964283848896</v>
      </c>
      <c r="K983" s="239">
        <f t="shared" si="182"/>
        <v>242.58609788618995</v>
      </c>
      <c r="L983" s="239" t="b">
        <f t="shared" si="183"/>
        <v>0</v>
      </c>
      <c r="M983" s="239">
        <f t="shared" si="188"/>
        <v>5.0377655513638162E-3</v>
      </c>
      <c r="O983" s="239">
        <f t="shared" si="189"/>
        <v>177.76425446315582</v>
      </c>
      <c r="P983" s="239">
        <f t="shared" si="184"/>
        <v>242.58609788618995</v>
      </c>
      <c r="Q983" s="239">
        <f t="shared" si="185"/>
        <v>0</v>
      </c>
      <c r="R983" s="239">
        <f t="shared" si="190"/>
        <v>5.0377655513638162E-3</v>
      </c>
      <c r="T983" s="239">
        <f>MAX($H$4:H983)</f>
        <v>255.90901740293543</v>
      </c>
      <c r="U983" s="239">
        <f>MAX($K$4:K983)</f>
        <v>255.90901740293543</v>
      </c>
      <c r="V983" s="239">
        <f>MAX($K$4:L983)</f>
        <v>255.90901740293543</v>
      </c>
      <c r="W983" s="239">
        <f t="shared" si="191"/>
        <v>-5.2061156937538475E-2</v>
      </c>
      <c r="X983" s="239">
        <f t="shared" si="192"/>
        <v>-5.2061156937538475E-2</v>
      </c>
      <c r="Y983" s="239">
        <f t="shared" si="193"/>
        <v>-5.2061156937538475E-2</v>
      </c>
    </row>
    <row r="984" spans="1:25">
      <c r="A984" s="147">
        <v>36803</v>
      </c>
      <c r="B984" s="243">
        <v>6.5079597152157831E-3</v>
      </c>
      <c r="C984" s="243">
        <v>-6.8186994991102923E-3</v>
      </c>
      <c r="D984" s="243">
        <v>2.3633568488714563E-3</v>
      </c>
      <c r="E984" s="243">
        <v>7.4857246803472499E-4</v>
      </c>
      <c r="F984" s="243">
        <v>-8.8944080751253152E-3</v>
      </c>
      <c r="H984" s="239">
        <f t="shared" si="186"/>
        <v>240.93197618204226</v>
      </c>
      <c r="I984" s="239"/>
      <c r="J984" s="239">
        <f t="shared" si="187"/>
        <v>208.37964283848896</v>
      </c>
      <c r="K984" s="239">
        <f t="shared" si="182"/>
        <v>240.93197618204226</v>
      </c>
      <c r="L984" s="239" t="b">
        <f t="shared" si="183"/>
        <v>0</v>
      </c>
      <c r="M984" s="239">
        <f t="shared" si="188"/>
        <v>-6.818699499110294E-3</v>
      </c>
      <c r="O984" s="239">
        <f t="shared" si="189"/>
        <v>177.76425446315582</v>
      </c>
      <c r="P984" s="239">
        <f t="shared" si="184"/>
        <v>240.93197618204226</v>
      </c>
      <c r="Q984" s="239">
        <f t="shared" si="185"/>
        <v>0</v>
      </c>
      <c r="R984" s="239">
        <f t="shared" si="190"/>
        <v>-6.818699499110294E-3</v>
      </c>
      <c r="T984" s="239">
        <f>MAX($H$4:H984)</f>
        <v>255.90901740293543</v>
      </c>
      <c r="U984" s="239">
        <f>MAX($K$4:K984)</f>
        <v>255.90901740293543</v>
      </c>
      <c r="V984" s="239">
        <f>MAX($K$4:L984)</f>
        <v>255.90901740293543</v>
      </c>
      <c r="W984" s="239">
        <f t="shared" si="191"/>
        <v>-5.8524867051915674E-2</v>
      </c>
      <c r="X984" s="239">
        <f t="shared" si="192"/>
        <v>-5.8524867051915674E-2</v>
      </c>
      <c r="Y984" s="239">
        <f t="shared" si="193"/>
        <v>-5.8524867051915674E-2</v>
      </c>
    </row>
    <row r="985" spans="1:25">
      <c r="A985" s="147">
        <v>36804</v>
      </c>
      <c r="B985" s="243">
        <v>1.5663437572110972E-4</v>
      </c>
      <c r="C985" s="243">
        <v>7.9038516116018975E-3</v>
      </c>
      <c r="D985" s="243">
        <v>1.4584590536090847E-3</v>
      </c>
      <c r="E985" s="243">
        <v>9.6772193321252864E-3</v>
      </c>
      <c r="F985" s="243">
        <v>2.8182200576118976E-3</v>
      </c>
      <c r="H985" s="239">
        <f t="shared" si="186"/>
        <v>242.83626677027513</v>
      </c>
      <c r="I985" s="239"/>
      <c r="J985" s="239">
        <f t="shared" si="187"/>
        <v>208.37964283848896</v>
      </c>
      <c r="K985" s="239">
        <f t="shared" si="182"/>
        <v>242.83626677027513</v>
      </c>
      <c r="L985" s="239" t="b">
        <f t="shared" si="183"/>
        <v>0</v>
      </c>
      <c r="M985" s="239">
        <f t="shared" si="188"/>
        <v>7.9038516116019114E-3</v>
      </c>
      <c r="O985" s="239">
        <f t="shared" si="189"/>
        <v>177.76425446315582</v>
      </c>
      <c r="P985" s="239">
        <f t="shared" si="184"/>
        <v>242.83626677027513</v>
      </c>
      <c r="Q985" s="239">
        <f t="shared" si="185"/>
        <v>0</v>
      </c>
      <c r="R985" s="239">
        <f t="shared" si="190"/>
        <v>7.9038516116019114E-3</v>
      </c>
      <c r="T985" s="239">
        <f>MAX($H$4:H985)</f>
        <v>255.90901740293543</v>
      </c>
      <c r="U985" s="239">
        <f>MAX($K$4:K985)</f>
        <v>255.90901740293543</v>
      </c>
      <c r="V985" s="239">
        <f>MAX($K$4:L985)</f>
        <v>255.90901740293543</v>
      </c>
      <c r="W985" s="239">
        <f t="shared" si="191"/>
        <v>-5.1083587305080828E-2</v>
      </c>
      <c r="X985" s="239">
        <f t="shared" si="192"/>
        <v>-5.1083587305080828E-2</v>
      </c>
      <c r="Y985" s="239">
        <f t="shared" si="193"/>
        <v>-5.1083587305080828E-2</v>
      </c>
    </row>
    <row r="986" spans="1:25">
      <c r="A986" s="147">
        <v>36805</v>
      </c>
      <c r="B986" s="243">
        <v>-1.962561799154694E-2</v>
      </c>
      <c r="C986" s="243">
        <v>-7.2710667926300099E-3</v>
      </c>
      <c r="D986" s="243">
        <v>-6.7415195676223671E-4</v>
      </c>
      <c r="E986" s="243">
        <v>2.7368739498760952E-3</v>
      </c>
      <c r="F986" s="243">
        <v>-8.9723457896755399E-3</v>
      </c>
      <c r="H986" s="239">
        <f t="shared" si="186"/>
        <v>241.07058805491553</v>
      </c>
      <c r="I986" s="239"/>
      <c r="J986" s="239">
        <f t="shared" si="187"/>
        <v>208.37964283848896</v>
      </c>
      <c r="K986" s="239">
        <f t="shared" si="182"/>
        <v>241.07058805491553</v>
      </c>
      <c r="L986" s="239" t="b">
        <f t="shared" si="183"/>
        <v>0</v>
      </c>
      <c r="M986" s="239">
        <f t="shared" si="188"/>
        <v>-7.2710667926300454E-3</v>
      </c>
      <c r="O986" s="239">
        <f t="shared" si="189"/>
        <v>177.76425446315582</v>
      </c>
      <c r="P986" s="239">
        <f t="shared" si="184"/>
        <v>241.07058805491553</v>
      </c>
      <c r="Q986" s="239">
        <f t="shared" si="185"/>
        <v>0</v>
      </c>
      <c r="R986" s="239">
        <f t="shared" si="190"/>
        <v>-7.2710667926300454E-3</v>
      </c>
      <c r="T986" s="239">
        <f>MAX($H$4:H986)</f>
        <v>255.90901740293543</v>
      </c>
      <c r="U986" s="239">
        <f>MAX($K$4:K986)</f>
        <v>255.90901740293543</v>
      </c>
      <c r="V986" s="239">
        <f>MAX($K$4:L986)</f>
        <v>255.90901740293543</v>
      </c>
      <c r="W986" s="239">
        <f t="shared" si="191"/>
        <v>-5.7983221922408484E-2</v>
      </c>
      <c r="X986" s="239">
        <f t="shared" si="192"/>
        <v>-5.7983221922408484E-2</v>
      </c>
      <c r="Y986" s="239">
        <f t="shared" si="193"/>
        <v>-5.7983221922408484E-2</v>
      </c>
    </row>
    <row r="987" spans="1:25">
      <c r="A987" s="147">
        <v>36808</v>
      </c>
      <c r="B987" s="243">
        <v>-4.3711120169952489E-3</v>
      </c>
      <c r="C987" s="243">
        <v>-1.8965328183003782E-2</v>
      </c>
      <c r="D987" s="243">
        <v>-2.6470165926113509E-3</v>
      </c>
      <c r="E987" s="243">
        <v>-1.601539507287697E-2</v>
      </c>
      <c r="F987" s="243">
        <v>-1.5738119956096197E-2</v>
      </c>
      <c r="H987" s="239">
        <f t="shared" si="186"/>
        <v>236.49860523718434</v>
      </c>
      <c r="I987" s="239"/>
      <c r="J987" s="239">
        <f t="shared" si="187"/>
        <v>208.37964283848896</v>
      </c>
      <c r="K987" s="239">
        <f t="shared" si="182"/>
        <v>236.49860523718434</v>
      </c>
      <c r="L987" s="239" t="b">
        <f t="shared" si="183"/>
        <v>0</v>
      </c>
      <c r="M987" s="239">
        <f t="shared" si="188"/>
        <v>-1.8965328183003834E-2</v>
      </c>
      <c r="O987" s="239">
        <f t="shared" si="189"/>
        <v>177.76425446315582</v>
      </c>
      <c r="P987" s="239">
        <f t="shared" si="184"/>
        <v>236.49860523718434</v>
      </c>
      <c r="Q987" s="239">
        <f t="shared" si="185"/>
        <v>0</v>
      </c>
      <c r="R987" s="239">
        <f t="shared" si="190"/>
        <v>-1.8965328183003834E-2</v>
      </c>
      <c r="T987" s="239">
        <f>MAX($H$4:H987)</f>
        <v>255.90901740293543</v>
      </c>
      <c r="U987" s="239">
        <f>MAX($K$4:K987)</f>
        <v>255.90901740293543</v>
      </c>
      <c r="V987" s="239">
        <f>MAX($K$4:L987)</f>
        <v>255.90901740293543</v>
      </c>
      <c r="W987" s="239">
        <f t="shared" si="191"/>
        <v>-7.5848879272545897E-2</v>
      </c>
      <c r="X987" s="239">
        <f t="shared" si="192"/>
        <v>-7.5848879272545897E-2</v>
      </c>
      <c r="Y987" s="239">
        <f t="shared" si="193"/>
        <v>-7.5848879272545897E-2</v>
      </c>
    </row>
    <row r="988" spans="1:25">
      <c r="A988" s="147">
        <v>36809</v>
      </c>
      <c r="B988" s="243">
        <v>-1.3277760782604897E-2</v>
      </c>
      <c r="C988" s="243">
        <v>-2.4785746198512371E-3</v>
      </c>
      <c r="D988" s="243">
        <v>-5.51187959367061E-3</v>
      </c>
      <c r="E988" s="243">
        <v>-8.3393869414044586E-3</v>
      </c>
      <c r="F988" s="243">
        <v>-1.808864918774411E-3</v>
      </c>
      <c r="H988" s="239">
        <f t="shared" si="186"/>
        <v>235.91242579661323</v>
      </c>
      <c r="I988" s="239"/>
      <c r="J988" s="239">
        <f t="shared" si="187"/>
        <v>208.37964283848896</v>
      </c>
      <c r="K988" s="239">
        <f t="shared" si="182"/>
        <v>235.91242579661323</v>
      </c>
      <c r="L988" s="239" t="b">
        <f t="shared" si="183"/>
        <v>0</v>
      </c>
      <c r="M988" s="239">
        <f t="shared" si="188"/>
        <v>-2.4785746198512327E-3</v>
      </c>
      <c r="O988" s="239">
        <f t="shared" si="189"/>
        <v>177.76425446315582</v>
      </c>
      <c r="P988" s="239">
        <f t="shared" si="184"/>
        <v>235.91242579661323</v>
      </c>
      <c r="Q988" s="239">
        <f t="shared" si="185"/>
        <v>0</v>
      </c>
      <c r="R988" s="239">
        <f t="shared" si="190"/>
        <v>-2.4785746198512327E-3</v>
      </c>
      <c r="T988" s="239">
        <f>MAX($H$4:H988)</f>
        <v>255.90901740293543</v>
      </c>
      <c r="U988" s="239">
        <f>MAX($K$4:K988)</f>
        <v>255.90901740293543</v>
      </c>
      <c r="V988" s="239">
        <f>MAX($K$4:L988)</f>
        <v>255.90901740293543</v>
      </c>
      <c r="W988" s="239">
        <f t="shared" si="191"/>
        <v>-7.8139456785288039E-2</v>
      </c>
      <c r="X988" s="239">
        <f t="shared" si="192"/>
        <v>-7.8139456785288039E-2</v>
      </c>
      <c r="Y988" s="239">
        <f t="shared" si="193"/>
        <v>-7.8139456785288039E-2</v>
      </c>
    </row>
    <row r="989" spans="1:25">
      <c r="A989" s="147">
        <v>36810</v>
      </c>
      <c r="B989" s="243">
        <v>-1.6668730157177403E-2</v>
      </c>
      <c r="C989" s="243">
        <v>-1.4043717006769318E-2</v>
      </c>
      <c r="D989" s="243">
        <v>-1.196443622390031E-2</v>
      </c>
      <c r="E989" s="243">
        <v>-2.3738355682036083E-2</v>
      </c>
      <c r="F989" s="243">
        <v>-1.4648432664288391E-2</v>
      </c>
      <c r="H989" s="239">
        <f t="shared" si="186"/>
        <v>232.59933845034513</v>
      </c>
      <c r="I989" s="239"/>
      <c r="J989" s="239">
        <f t="shared" si="187"/>
        <v>208.37964283848896</v>
      </c>
      <c r="K989" s="239">
        <f t="shared" si="182"/>
        <v>232.59933845034513</v>
      </c>
      <c r="L989" s="239" t="b">
        <f t="shared" si="183"/>
        <v>0</v>
      </c>
      <c r="M989" s="239">
        <f t="shared" si="188"/>
        <v>-1.4043717006769331E-2</v>
      </c>
      <c r="O989" s="239">
        <f t="shared" si="189"/>
        <v>177.76425446315582</v>
      </c>
      <c r="P989" s="239">
        <f t="shared" si="184"/>
        <v>232.59933845034513</v>
      </c>
      <c r="Q989" s="239">
        <f t="shared" si="185"/>
        <v>0</v>
      </c>
      <c r="R989" s="239">
        <f t="shared" si="190"/>
        <v>-1.4043717006769331E-2</v>
      </c>
      <c r="T989" s="239">
        <f>MAX($H$4:H989)</f>
        <v>255.90901740293543</v>
      </c>
      <c r="U989" s="239">
        <f>MAX($K$4:K989)</f>
        <v>255.90901740293543</v>
      </c>
      <c r="V989" s="239">
        <f>MAX($K$4:L989)</f>
        <v>255.90901740293543</v>
      </c>
      <c r="W989" s="239">
        <f t="shared" si="191"/>
        <v>-9.108580537390211E-2</v>
      </c>
      <c r="X989" s="239">
        <f t="shared" si="192"/>
        <v>-9.108580537390211E-2</v>
      </c>
      <c r="Y989" s="239">
        <f t="shared" si="193"/>
        <v>-9.108580537390211E-2</v>
      </c>
    </row>
    <row r="990" spans="1:25">
      <c r="A990" s="147">
        <v>36811</v>
      </c>
      <c r="B990" s="243">
        <v>-2.7186899513280904E-2</v>
      </c>
      <c r="C990" s="243">
        <v>-2.2339762507271876E-3</v>
      </c>
      <c r="D990" s="243">
        <v>-2.6547894155604101E-4</v>
      </c>
      <c r="E990" s="243">
        <v>-1.4355784726614251E-2</v>
      </c>
      <c r="F990" s="243">
        <v>-5.2930850892092263E-3</v>
      </c>
      <c r="H990" s="239">
        <f t="shared" si="186"/>
        <v>232.07971705231219</v>
      </c>
      <c r="I990" s="239"/>
      <c r="J990" s="239">
        <f t="shared" si="187"/>
        <v>208.37964283848896</v>
      </c>
      <c r="K990" s="239">
        <f t="shared" si="182"/>
        <v>232.07971705231219</v>
      </c>
      <c r="L990" s="239" t="b">
        <f t="shared" si="183"/>
        <v>0</v>
      </c>
      <c r="M990" s="239">
        <f t="shared" si="188"/>
        <v>-2.2339762507272423E-3</v>
      </c>
      <c r="O990" s="239">
        <f t="shared" si="189"/>
        <v>177.76425446315582</v>
      </c>
      <c r="P990" s="239">
        <f t="shared" si="184"/>
        <v>232.07971705231219</v>
      </c>
      <c r="Q990" s="239">
        <f t="shared" si="185"/>
        <v>0</v>
      </c>
      <c r="R990" s="239">
        <f t="shared" si="190"/>
        <v>-2.2339762507272423E-3</v>
      </c>
      <c r="T990" s="239">
        <f>MAX($H$4:H990)</f>
        <v>255.90901740293543</v>
      </c>
      <c r="U990" s="239">
        <f>MAX($K$4:K990)</f>
        <v>255.90901740293543</v>
      </c>
      <c r="V990" s="239">
        <f>MAX($K$4:L990)</f>
        <v>255.90901740293543</v>
      </c>
      <c r="W990" s="239">
        <f t="shared" si="191"/>
        <v>-9.3116298098645689E-2</v>
      </c>
      <c r="X990" s="239">
        <f t="shared" si="192"/>
        <v>-9.3116298098645689E-2</v>
      </c>
      <c r="Y990" s="239">
        <f t="shared" si="193"/>
        <v>-9.3116298098645689E-2</v>
      </c>
    </row>
    <row r="991" spans="1:25">
      <c r="A991" s="147">
        <v>36812</v>
      </c>
      <c r="B991" s="243">
        <v>3.7387439174658477E-2</v>
      </c>
      <c r="C991" s="243">
        <v>1.5825840385242484E-2</v>
      </c>
      <c r="D991" s="243">
        <v>1.0337226185508364E-3</v>
      </c>
      <c r="E991" s="243">
        <v>1.2194830870781992E-3</v>
      </c>
      <c r="F991" s="243">
        <v>4.9533220815414225E-3</v>
      </c>
      <c r="H991" s="239">
        <f t="shared" si="186"/>
        <v>235.75257361103434</v>
      </c>
      <c r="I991" s="239"/>
      <c r="J991" s="239">
        <f t="shared" si="187"/>
        <v>208.37964283848896</v>
      </c>
      <c r="K991" s="239">
        <f t="shared" si="182"/>
        <v>235.75257361103434</v>
      </c>
      <c r="L991" s="239" t="b">
        <f t="shared" si="183"/>
        <v>0</v>
      </c>
      <c r="M991" s="239">
        <f t="shared" si="188"/>
        <v>1.5825840385242547E-2</v>
      </c>
      <c r="O991" s="239">
        <f t="shared" si="189"/>
        <v>177.76425446315582</v>
      </c>
      <c r="P991" s="239">
        <f t="shared" si="184"/>
        <v>235.75257361103434</v>
      </c>
      <c r="Q991" s="239">
        <f t="shared" si="185"/>
        <v>0</v>
      </c>
      <c r="R991" s="239">
        <f t="shared" si="190"/>
        <v>1.5825840385242547E-2</v>
      </c>
      <c r="T991" s="239">
        <f>MAX($H$4:H991)</f>
        <v>255.90901740293543</v>
      </c>
      <c r="U991" s="239">
        <f>MAX($K$4:K991)</f>
        <v>255.90901740293543</v>
      </c>
      <c r="V991" s="239">
        <f>MAX($K$4:L991)</f>
        <v>255.90901740293543</v>
      </c>
      <c r="W991" s="239">
        <f t="shared" si="191"/>
        <v>-7.8764101384376964E-2</v>
      </c>
      <c r="X991" s="239">
        <f t="shared" si="192"/>
        <v>-7.8764101384376964E-2</v>
      </c>
      <c r="Y991" s="239">
        <f t="shared" si="193"/>
        <v>-7.8764101384376964E-2</v>
      </c>
    </row>
    <row r="992" spans="1:25">
      <c r="A992" s="147">
        <v>36815</v>
      </c>
      <c r="B992" s="243">
        <v>1.8823134267726971E-3</v>
      </c>
      <c r="C992" s="243">
        <v>2.0798895291942454E-3</v>
      </c>
      <c r="D992" s="243">
        <v>1.0430137721993971E-2</v>
      </c>
      <c r="E992" s="243">
        <v>1.8313133013447391E-2</v>
      </c>
      <c r="F992" s="243">
        <v>3.9026673297135606E-3</v>
      </c>
      <c r="H992" s="239">
        <f t="shared" si="186"/>
        <v>236.24291292036852</v>
      </c>
      <c r="I992" s="239"/>
      <c r="J992" s="239">
        <f t="shared" si="187"/>
        <v>208.37964283848896</v>
      </c>
      <c r="K992" s="239">
        <f t="shared" si="182"/>
        <v>236.24291292036852</v>
      </c>
      <c r="L992" s="239" t="b">
        <f t="shared" si="183"/>
        <v>0</v>
      </c>
      <c r="M992" s="239">
        <f t="shared" si="188"/>
        <v>2.0798895291942589E-3</v>
      </c>
      <c r="O992" s="239">
        <f t="shared" si="189"/>
        <v>177.76425446315582</v>
      </c>
      <c r="P992" s="239">
        <f t="shared" si="184"/>
        <v>236.24291292036852</v>
      </c>
      <c r="Q992" s="239">
        <f t="shared" si="185"/>
        <v>0</v>
      </c>
      <c r="R992" s="239">
        <f t="shared" si="190"/>
        <v>2.0798895291942589E-3</v>
      </c>
      <c r="T992" s="239">
        <f>MAX($H$4:H992)</f>
        <v>255.90901740293543</v>
      </c>
      <c r="U992" s="239">
        <f>MAX($K$4:K992)</f>
        <v>255.90901740293543</v>
      </c>
      <c r="V992" s="239">
        <f>MAX($K$4:L992)</f>
        <v>255.90901740293543</v>
      </c>
      <c r="W992" s="239">
        <f t="shared" si="191"/>
        <v>-7.6848032484928469E-2</v>
      </c>
      <c r="X992" s="239">
        <f t="shared" si="192"/>
        <v>-7.6848032484928469E-2</v>
      </c>
      <c r="Y992" s="239">
        <f t="shared" si="193"/>
        <v>-7.6848032484928469E-2</v>
      </c>
    </row>
    <row r="993" spans="1:25">
      <c r="A993" s="147">
        <v>36816</v>
      </c>
      <c r="B993" s="243">
        <v>-1.8072497650256425E-2</v>
      </c>
      <c r="C993" s="243">
        <v>-1.2081198678153937E-2</v>
      </c>
      <c r="D993" s="243">
        <v>-1.2476599990007942E-2</v>
      </c>
      <c r="E993" s="243">
        <v>-1.8424037165208129E-2</v>
      </c>
      <c r="F993" s="243">
        <v>-8.006342379753506E-3</v>
      </c>
      <c r="H993" s="239">
        <f t="shared" si="186"/>
        <v>233.38881535307172</v>
      </c>
      <c r="I993" s="239"/>
      <c r="J993" s="239">
        <f t="shared" si="187"/>
        <v>208.37964283848896</v>
      </c>
      <c r="K993" s="239">
        <f t="shared" si="182"/>
        <v>233.38881535307172</v>
      </c>
      <c r="L993" s="239" t="b">
        <f t="shared" si="183"/>
        <v>0</v>
      </c>
      <c r="M993" s="239">
        <f t="shared" si="188"/>
        <v>-1.2081198678153991E-2</v>
      </c>
      <c r="O993" s="239">
        <f t="shared" si="189"/>
        <v>177.76425446315582</v>
      </c>
      <c r="P993" s="239">
        <f t="shared" si="184"/>
        <v>233.38881535307172</v>
      </c>
      <c r="Q993" s="239">
        <f t="shared" si="185"/>
        <v>0</v>
      </c>
      <c r="R993" s="239">
        <f t="shared" si="190"/>
        <v>-1.2081198678153991E-2</v>
      </c>
      <c r="T993" s="239">
        <f>MAX($H$4:H993)</f>
        <v>255.90901740293543</v>
      </c>
      <c r="U993" s="239">
        <f>MAX($K$4:K993)</f>
        <v>255.90901740293543</v>
      </c>
      <c r="V993" s="239">
        <f>MAX($K$4:L993)</f>
        <v>255.90901740293543</v>
      </c>
      <c r="W993" s="239">
        <f t="shared" si="191"/>
        <v>-8.8000814814606809E-2</v>
      </c>
      <c r="X993" s="239">
        <f t="shared" si="192"/>
        <v>-8.8000814814606809E-2</v>
      </c>
      <c r="Y993" s="239">
        <f t="shared" si="193"/>
        <v>-8.8000814814606809E-2</v>
      </c>
    </row>
    <row r="994" spans="1:25">
      <c r="A994" s="147">
        <v>36817</v>
      </c>
      <c r="B994" s="243">
        <v>-7.1803551509606045E-3</v>
      </c>
      <c r="C994" s="243">
        <v>6.7863871501205875E-3</v>
      </c>
      <c r="D994" s="243">
        <v>9.5985694470002159E-5</v>
      </c>
      <c r="E994" s="243">
        <v>-1.6523777359823688E-3</v>
      </c>
      <c r="F994" s="243">
        <v>4.6781948517058414E-3</v>
      </c>
      <c r="H994" s="239">
        <f t="shared" si="186"/>
        <v>234.97268221056567</v>
      </c>
      <c r="I994" s="239"/>
      <c r="J994" s="239">
        <f t="shared" si="187"/>
        <v>208.37964283848896</v>
      </c>
      <c r="K994" s="239">
        <f t="shared" si="182"/>
        <v>234.97268221056567</v>
      </c>
      <c r="L994" s="239" t="b">
        <f t="shared" si="183"/>
        <v>0</v>
      </c>
      <c r="M994" s="239">
        <f t="shared" si="188"/>
        <v>6.7863871501205545E-3</v>
      </c>
      <c r="O994" s="239">
        <f t="shared" si="189"/>
        <v>177.76425446315582</v>
      </c>
      <c r="P994" s="239">
        <f t="shared" si="184"/>
        <v>234.97268221056567</v>
      </c>
      <c r="Q994" s="239">
        <f t="shared" si="185"/>
        <v>0</v>
      </c>
      <c r="R994" s="239">
        <f t="shared" si="190"/>
        <v>6.7863871501205545E-3</v>
      </c>
      <c r="T994" s="239">
        <f>MAX($H$4:H994)</f>
        <v>255.90901740293543</v>
      </c>
      <c r="U994" s="239">
        <f>MAX($K$4:K994)</f>
        <v>255.90901740293543</v>
      </c>
      <c r="V994" s="239">
        <f>MAX($K$4:L994)</f>
        <v>255.90901740293543</v>
      </c>
      <c r="W994" s="239">
        <f t="shared" si="191"/>
        <v>-8.1811635263344243E-2</v>
      </c>
      <c r="X994" s="239">
        <f t="shared" si="192"/>
        <v>-8.1811635263344243E-2</v>
      </c>
      <c r="Y994" s="239">
        <f t="shared" si="193"/>
        <v>-8.1811635263344243E-2</v>
      </c>
    </row>
    <row r="995" spans="1:25">
      <c r="A995" s="147">
        <v>36818</v>
      </c>
      <c r="B995" s="243">
        <v>3.5138834891644377E-2</v>
      </c>
      <c r="C995" s="243">
        <v>9.2500743081755932E-3</v>
      </c>
      <c r="D995" s="243">
        <v>-8.7071576012126561E-3</v>
      </c>
      <c r="E995" s="243">
        <v>7.5957476480881247E-3</v>
      </c>
      <c r="F995" s="243">
        <v>2.1640161856484319E-3</v>
      </c>
      <c r="H995" s="239">
        <f t="shared" si="186"/>
        <v>237.14619698140473</v>
      </c>
      <c r="I995" s="239"/>
      <c r="J995" s="239">
        <f t="shared" si="187"/>
        <v>208.37964283848896</v>
      </c>
      <c r="K995" s="239">
        <f t="shared" si="182"/>
        <v>237.14619698140473</v>
      </c>
      <c r="L995" s="239" t="b">
        <f t="shared" si="183"/>
        <v>0</v>
      </c>
      <c r="M995" s="239">
        <f t="shared" si="188"/>
        <v>9.2500743081755984E-3</v>
      </c>
      <c r="O995" s="239">
        <f t="shared" si="189"/>
        <v>177.76425446315582</v>
      </c>
      <c r="P995" s="239">
        <f t="shared" si="184"/>
        <v>237.14619698140473</v>
      </c>
      <c r="Q995" s="239">
        <f t="shared" si="185"/>
        <v>0</v>
      </c>
      <c r="R995" s="239">
        <f t="shared" si="190"/>
        <v>9.2500743081755984E-3</v>
      </c>
      <c r="T995" s="239">
        <f>MAX($H$4:H995)</f>
        <v>255.90901740293543</v>
      </c>
      <c r="U995" s="239">
        <f>MAX($K$4:K995)</f>
        <v>255.90901740293543</v>
      </c>
      <c r="V995" s="239">
        <f>MAX($K$4:L995)</f>
        <v>255.90901740293543</v>
      </c>
      <c r="W995" s="239">
        <f t="shared" si="191"/>
        <v>-7.3318324660627932E-2</v>
      </c>
      <c r="X995" s="239">
        <f t="shared" si="192"/>
        <v>-7.3318324660627932E-2</v>
      </c>
      <c r="Y995" s="239">
        <f t="shared" si="193"/>
        <v>-7.3318324660627932E-2</v>
      </c>
    </row>
    <row r="996" spans="1:25">
      <c r="A996" s="147">
        <v>36819</v>
      </c>
      <c r="B996" s="243">
        <v>7.6121889170510659E-3</v>
      </c>
      <c r="C996" s="243">
        <v>2.3476889050677574E-3</v>
      </c>
      <c r="D996" s="243">
        <v>1.6577984030048398E-2</v>
      </c>
      <c r="E996" s="243">
        <v>2.0444748551386116E-2</v>
      </c>
      <c r="F996" s="243">
        <v>6.4129015470768547E-3</v>
      </c>
      <c r="H996" s="239">
        <f t="shared" si="186"/>
        <v>237.70294247693698</v>
      </c>
      <c r="I996" s="239"/>
      <c r="J996" s="239">
        <f t="shared" si="187"/>
        <v>208.37964283848896</v>
      </c>
      <c r="K996" s="239">
        <f t="shared" si="182"/>
        <v>237.70294247693698</v>
      </c>
      <c r="L996" s="239" t="b">
        <f t="shared" si="183"/>
        <v>0</v>
      </c>
      <c r="M996" s="239">
        <f t="shared" si="188"/>
        <v>2.3476889050677483E-3</v>
      </c>
      <c r="O996" s="239">
        <f t="shared" si="189"/>
        <v>177.76425446315582</v>
      </c>
      <c r="P996" s="239">
        <f t="shared" si="184"/>
        <v>237.70294247693698</v>
      </c>
      <c r="Q996" s="239">
        <f t="shared" si="185"/>
        <v>0</v>
      </c>
      <c r="R996" s="239">
        <f t="shared" si="190"/>
        <v>2.3476889050677483E-3</v>
      </c>
      <c r="T996" s="239">
        <f>MAX($H$4:H996)</f>
        <v>255.90901740293543</v>
      </c>
      <c r="U996" s="239">
        <f>MAX($K$4:K996)</f>
        <v>255.90901740293543</v>
      </c>
      <c r="V996" s="239">
        <f>MAX($K$4:L996)</f>
        <v>255.90901740293543</v>
      </c>
      <c r="W996" s="239">
        <f t="shared" si="191"/>
        <v>-7.1142764372904108E-2</v>
      </c>
      <c r="X996" s="239">
        <f t="shared" si="192"/>
        <v>-7.1142764372904108E-2</v>
      </c>
      <c r="Y996" s="239">
        <f t="shared" si="193"/>
        <v>-7.1142764372904108E-2</v>
      </c>
    </row>
    <row r="997" spans="1:25">
      <c r="A997" s="147">
        <v>36822</v>
      </c>
      <c r="B997" s="243">
        <v>4.0811763665504763E-4</v>
      </c>
      <c r="C997" s="243">
        <v>1.2714261036003371E-2</v>
      </c>
      <c r="D997" s="243">
        <v>5.7386132978431981E-3</v>
      </c>
      <c r="E997" s="243">
        <v>-1.9149989701661152E-4</v>
      </c>
      <c r="F997" s="243">
        <v>1.1669653095151888E-2</v>
      </c>
      <c r="H997" s="239">
        <f t="shared" si="186"/>
        <v>240.72515973661484</v>
      </c>
      <c r="I997" s="239"/>
      <c r="J997" s="239">
        <f t="shared" si="187"/>
        <v>208.37964283848896</v>
      </c>
      <c r="K997" s="239">
        <f t="shared" si="182"/>
        <v>240.72515973661484</v>
      </c>
      <c r="L997" s="239" t="b">
        <f t="shared" si="183"/>
        <v>0</v>
      </c>
      <c r="M997" s="239">
        <f t="shared" si="188"/>
        <v>1.2714261036003323E-2</v>
      </c>
      <c r="O997" s="239">
        <f t="shared" si="189"/>
        <v>177.76425446315582</v>
      </c>
      <c r="P997" s="239">
        <f t="shared" si="184"/>
        <v>240.72515973661484</v>
      </c>
      <c r="Q997" s="239">
        <f t="shared" si="185"/>
        <v>0</v>
      </c>
      <c r="R997" s="239">
        <f t="shared" si="190"/>
        <v>1.2714261036003323E-2</v>
      </c>
      <c r="T997" s="239">
        <f>MAX($H$4:H997)</f>
        <v>255.90901740293543</v>
      </c>
      <c r="U997" s="239">
        <f>MAX($K$4:K997)</f>
        <v>255.90901740293543</v>
      </c>
      <c r="V997" s="239">
        <f>MAX($K$4:L997)</f>
        <v>255.90901740293543</v>
      </c>
      <c r="W997" s="239">
        <f t="shared" si="191"/>
        <v>-5.9333031013960758E-2</v>
      </c>
      <c r="X997" s="239">
        <f t="shared" si="192"/>
        <v>-5.9333031013960758E-2</v>
      </c>
      <c r="Y997" s="239">
        <f t="shared" si="193"/>
        <v>-5.9333031013960758E-2</v>
      </c>
    </row>
    <row r="998" spans="1:25">
      <c r="A998" s="147">
        <v>36823</v>
      </c>
      <c r="B998" s="243">
        <v>-5.9975156008784669E-4</v>
      </c>
      <c r="C998" s="243">
        <v>2.0292046269371866E-2</v>
      </c>
      <c r="D998" s="243">
        <v>-1.6468653578727288E-3</v>
      </c>
      <c r="E998" s="243">
        <v>8.8549794505123902E-3</v>
      </c>
      <c r="F998" s="243">
        <v>1.3877022600668587E-2</v>
      </c>
      <c r="H998" s="239">
        <f t="shared" si="186"/>
        <v>245.60996581619216</v>
      </c>
      <c r="I998" s="239"/>
      <c r="J998" s="239">
        <f t="shared" si="187"/>
        <v>208.37964283848896</v>
      </c>
      <c r="K998" s="239">
        <f t="shared" si="182"/>
        <v>245.60996581619216</v>
      </c>
      <c r="L998" s="239" t="b">
        <f t="shared" si="183"/>
        <v>0</v>
      </c>
      <c r="M998" s="239">
        <f t="shared" si="188"/>
        <v>2.0292046269371845E-2</v>
      </c>
      <c r="O998" s="239">
        <f t="shared" si="189"/>
        <v>177.76425446315582</v>
      </c>
      <c r="P998" s="239">
        <f t="shared" si="184"/>
        <v>245.60996581619216</v>
      </c>
      <c r="Q998" s="239">
        <f t="shared" si="185"/>
        <v>0</v>
      </c>
      <c r="R998" s="239">
        <f t="shared" si="190"/>
        <v>2.0292046269371845E-2</v>
      </c>
      <c r="T998" s="239">
        <f>MAX($H$4:H998)</f>
        <v>255.90901740293543</v>
      </c>
      <c r="U998" s="239">
        <f>MAX($K$4:K998)</f>
        <v>255.90901740293543</v>
      </c>
      <c r="V998" s="239">
        <f>MAX($K$4:L998)</f>
        <v>255.90901740293543</v>
      </c>
      <c r="W998" s="239">
        <f t="shared" si="191"/>
        <v>-4.0244973355226282E-2</v>
      </c>
      <c r="X998" s="239">
        <f t="shared" si="192"/>
        <v>-4.0244973355226282E-2</v>
      </c>
      <c r="Y998" s="239">
        <f t="shared" si="193"/>
        <v>-4.0244973355226282E-2</v>
      </c>
    </row>
    <row r="999" spans="1:25">
      <c r="A999" s="147">
        <v>36824</v>
      </c>
      <c r="B999" s="243">
        <v>-2.3128990591133158E-2</v>
      </c>
      <c r="C999" s="243">
        <v>-3.5924580198859468E-3</v>
      </c>
      <c r="D999" s="243">
        <v>9.8947164219975736E-3</v>
      </c>
      <c r="E999" s="243">
        <v>6.0737094857830076E-3</v>
      </c>
      <c r="F999" s="243">
        <v>-7.9912996073050468E-4</v>
      </c>
      <c r="H999" s="239">
        <f t="shared" si="186"/>
        <v>244.72762232473187</v>
      </c>
      <c r="I999" s="239"/>
      <c r="J999" s="239">
        <f t="shared" si="187"/>
        <v>208.37964283848896</v>
      </c>
      <c r="K999" s="239">
        <f t="shared" si="182"/>
        <v>244.72762232473187</v>
      </c>
      <c r="L999" s="239" t="b">
        <f t="shared" si="183"/>
        <v>0</v>
      </c>
      <c r="M999" s="239">
        <f t="shared" si="188"/>
        <v>-3.5924580198859351E-3</v>
      </c>
      <c r="O999" s="239">
        <f t="shared" si="189"/>
        <v>177.76425446315582</v>
      </c>
      <c r="P999" s="239">
        <f t="shared" si="184"/>
        <v>244.72762232473187</v>
      </c>
      <c r="Q999" s="239">
        <f t="shared" si="185"/>
        <v>0</v>
      </c>
      <c r="R999" s="239">
        <f t="shared" si="190"/>
        <v>-3.5924580198859351E-3</v>
      </c>
      <c r="T999" s="239">
        <f>MAX($H$4:H999)</f>
        <v>255.90901740293543</v>
      </c>
      <c r="U999" s="239">
        <f>MAX($K$4:K999)</f>
        <v>255.90901740293543</v>
      </c>
      <c r="V999" s="239">
        <f>MAX($K$4:L999)</f>
        <v>255.90901740293543</v>
      </c>
      <c r="W999" s="239">
        <f t="shared" si="191"/>
        <v>-4.3692852997822135E-2</v>
      </c>
      <c r="X999" s="239">
        <f t="shared" si="192"/>
        <v>-4.3692852997822135E-2</v>
      </c>
      <c r="Y999" s="239">
        <f t="shared" si="193"/>
        <v>-4.3692852997822135E-2</v>
      </c>
    </row>
    <row r="1000" spans="1:25">
      <c r="A1000" s="147">
        <v>36825</v>
      </c>
      <c r="B1000" s="243">
        <v>-2.1866788209579102E-4</v>
      </c>
      <c r="C1000" s="243">
        <v>-1.3649113521132961E-2</v>
      </c>
      <c r="D1000" s="243">
        <v>-1.0681820367572037E-2</v>
      </c>
      <c r="E1000" s="243">
        <v>-1.1292820295788264E-2</v>
      </c>
      <c r="F1000" s="243">
        <v>-1.4063234308215211E-2</v>
      </c>
      <c r="H1000" s="239">
        <f t="shared" si="186"/>
        <v>241.38730722586465</v>
      </c>
      <c r="I1000" s="239"/>
      <c r="J1000" s="239">
        <f t="shared" si="187"/>
        <v>208.37964283848896</v>
      </c>
      <c r="K1000" s="239">
        <f t="shared" si="182"/>
        <v>241.38730722586465</v>
      </c>
      <c r="L1000" s="239" t="b">
        <f t="shared" si="183"/>
        <v>0</v>
      </c>
      <c r="M1000" s="239">
        <f t="shared" si="188"/>
        <v>-1.3649113521132976E-2</v>
      </c>
      <c r="O1000" s="239">
        <f t="shared" si="189"/>
        <v>177.76425446315582</v>
      </c>
      <c r="P1000" s="239">
        <f t="shared" si="184"/>
        <v>241.38730722586465</v>
      </c>
      <c r="Q1000" s="239">
        <f t="shared" si="185"/>
        <v>0</v>
      </c>
      <c r="R1000" s="239">
        <f t="shared" si="190"/>
        <v>-1.3649113521132976E-2</v>
      </c>
      <c r="T1000" s="239">
        <f>MAX($H$4:H1000)</f>
        <v>255.90901740293543</v>
      </c>
      <c r="U1000" s="239">
        <f>MAX($K$4:K1000)</f>
        <v>255.90901740293543</v>
      </c>
      <c r="V1000" s="239">
        <f>MAX($K$4:L1000)</f>
        <v>255.90901740293543</v>
      </c>
      <c r="W1000" s="239">
        <f t="shared" si="191"/>
        <v>-5.6745597808325665E-2</v>
      </c>
      <c r="X1000" s="239">
        <f t="shared" si="192"/>
        <v>-5.6745597808325665E-2</v>
      </c>
      <c r="Y1000" s="239">
        <f t="shared" si="193"/>
        <v>-5.6745597808325665E-2</v>
      </c>
    </row>
    <row r="1001" spans="1:25">
      <c r="A1001" s="147">
        <v>36826</v>
      </c>
      <c r="B1001" s="243">
        <v>1.0620356349402504E-2</v>
      </c>
      <c r="C1001" s="243">
        <v>1.4502281891178859E-2</v>
      </c>
      <c r="D1001" s="243">
        <v>-8.2236698519166929E-3</v>
      </c>
      <c r="E1001" s="243">
        <v>-4.0367444917420725E-3</v>
      </c>
      <c r="F1001" s="243">
        <v>1.3164178610419963E-2</v>
      </c>
      <c r="H1001" s="239">
        <f t="shared" si="186"/>
        <v>244.88797400020673</v>
      </c>
      <c r="I1001" s="239"/>
      <c r="J1001" s="239">
        <f t="shared" si="187"/>
        <v>208.37964283848896</v>
      </c>
      <c r="K1001" s="239">
        <f t="shared" si="182"/>
        <v>244.88797400020673</v>
      </c>
      <c r="L1001" s="239" t="b">
        <f t="shared" si="183"/>
        <v>0</v>
      </c>
      <c r="M1001" s="239">
        <f t="shared" si="188"/>
        <v>1.4502281891178836E-2</v>
      </c>
      <c r="O1001" s="239">
        <f t="shared" si="189"/>
        <v>177.76425446315582</v>
      </c>
      <c r="P1001" s="239">
        <f t="shared" si="184"/>
        <v>244.88797400020673</v>
      </c>
      <c r="Q1001" s="239">
        <f t="shared" si="185"/>
        <v>0</v>
      </c>
      <c r="R1001" s="239">
        <f t="shared" si="190"/>
        <v>1.4502281891178836E-2</v>
      </c>
      <c r="T1001" s="239">
        <f>MAX($H$4:H1001)</f>
        <v>255.90901740293543</v>
      </c>
      <c r="U1001" s="239">
        <f>MAX($K$4:K1001)</f>
        <v>255.90901740293543</v>
      </c>
      <c r="V1001" s="239">
        <f>MAX($K$4:L1001)</f>
        <v>255.90901740293543</v>
      </c>
      <c r="W1001" s="239">
        <f t="shared" si="191"/>
        <v>-4.3066256572646629E-2</v>
      </c>
      <c r="X1001" s="239">
        <f t="shared" si="192"/>
        <v>-4.3066256572646629E-2</v>
      </c>
      <c r="Y1001" s="239">
        <f t="shared" si="193"/>
        <v>-4.3066256572646629E-2</v>
      </c>
    </row>
    <row r="1002" spans="1:25">
      <c r="A1002" s="147">
        <v>36829</v>
      </c>
      <c r="B1002" s="243">
        <v>1.0155042691689875E-2</v>
      </c>
      <c r="C1002" s="243">
        <v>2.0159266388430908E-3</v>
      </c>
      <c r="D1002" s="243">
        <v>-1.3842789577564907E-2</v>
      </c>
      <c r="E1002" s="243">
        <v>-1.1526553566955644E-2</v>
      </c>
      <c r="F1002" s="243">
        <v>5.2966178569358036E-4</v>
      </c>
      <c r="H1002" s="239">
        <f t="shared" si="186"/>
        <v>245.38165019052605</v>
      </c>
      <c r="I1002" s="239"/>
      <c r="J1002" s="239">
        <f t="shared" si="187"/>
        <v>208.37964283848896</v>
      </c>
      <c r="K1002" s="239">
        <f t="shared" si="182"/>
        <v>245.38165019052605</v>
      </c>
      <c r="L1002" s="239" t="b">
        <f t="shared" si="183"/>
        <v>0</v>
      </c>
      <c r="M1002" s="239">
        <f t="shared" si="188"/>
        <v>2.0159266388430465E-3</v>
      </c>
      <c r="O1002" s="239">
        <f t="shared" si="189"/>
        <v>177.76425446315582</v>
      </c>
      <c r="P1002" s="239">
        <f t="shared" si="184"/>
        <v>245.38165019052605</v>
      </c>
      <c r="Q1002" s="239">
        <f t="shared" si="185"/>
        <v>0</v>
      </c>
      <c r="R1002" s="239">
        <f t="shared" si="190"/>
        <v>2.0159266388430465E-3</v>
      </c>
      <c r="T1002" s="239">
        <f>MAX($H$4:H1002)</f>
        <v>255.90901740293543</v>
      </c>
      <c r="U1002" s="239">
        <f>MAX($K$4:K1002)</f>
        <v>255.90901740293543</v>
      </c>
      <c r="V1002" s="239">
        <f>MAX($K$4:L1002)</f>
        <v>255.90901740293543</v>
      </c>
      <c r="W1002" s="239">
        <f t="shared" si="191"/>
        <v>-4.1137148347663625E-2</v>
      </c>
      <c r="X1002" s="239">
        <f t="shared" si="192"/>
        <v>-4.1137148347663625E-2</v>
      </c>
      <c r="Y1002" s="239">
        <f t="shared" si="193"/>
        <v>-4.1137148347663625E-2</v>
      </c>
    </row>
    <row r="1003" spans="1:25">
      <c r="A1003" s="147">
        <v>36830</v>
      </c>
      <c r="B1003" s="243">
        <v>2.5822813454777105E-2</v>
      </c>
      <c r="C1003" s="243">
        <v>3.637615426137053E-3</v>
      </c>
      <c r="D1003" s="243">
        <v>-1.0583980367807833E-2</v>
      </c>
      <c r="E1003" s="243">
        <v>2.4333416442570144E-3</v>
      </c>
      <c r="F1003" s="243">
        <v>1.1652388501064426E-3</v>
      </c>
      <c r="H1003" s="239">
        <f t="shared" si="186"/>
        <v>246.27425426655006</v>
      </c>
      <c r="I1003" s="239"/>
      <c r="J1003" s="239">
        <f t="shared" si="187"/>
        <v>208.37964283848896</v>
      </c>
      <c r="K1003" s="239">
        <f t="shared" si="182"/>
        <v>246.27425426655006</v>
      </c>
      <c r="L1003" s="239" t="b">
        <f t="shared" si="183"/>
        <v>0</v>
      </c>
      <c r="M1003" s="239">
        <f t="shared" si="188"/>
        <v>3.637615426137014E-3</v>
      </c>
      <c r="O1003" s="239">
        <f t="shared" si="189"/>
        <v>177.76425446315582</v>
      </c>
      <c r="P1003" s="239">
        <f t="shared" si="184"/>
        <v>246.27425426655006</v>
      </c>
      <c r="Q1003" s="239">
        <f t="shared" si="185"/>
        <v>0</v>
      </c>
      <c r="R1003" s="239">
        <f t="shared" si="190"/>
        <v>3.637615426137014E-3</v>
      </c>
      <c r="T1003" s="239">
        <f>MAX($H$4:H1003)</f>
        <v>255.90901740293543</v>
      </c>
      <c r="U1003" s="239">
        <f>MAX($K$4:K1003)</f>
        <v>255.90901740293543</v>
      </c>
      <c r="V1003" s="239">
        <f>MAX($K$4:L1003)</f>
        <v>255.90901740293543</v>
      </c>
      <c r="W1003" s="239">
        <f t="shared" si="191"/>
        <v>-3.7649174046943359E-2</v>
      </c>
      <c r="X1003" s="239">
        <f t="shared" si="192"/>
        <v>-3.7649174046943359E-2</v>
      </c>
      <c r="Y1003" s="239">
        <f t="shared" si="193"/>
        <v>-3.7649174046943359E-2</v>
      </c>
    </row>
    <row r="1004" spans="1:25">
      <c r="A1004" s="147">
        <v>36831</v>
      </c>
      <c r="B1004" s="243">
        <v>-5.2225200127528071E-3</v>
      </c>
      <c r="C1004" s="243">
        <v>6.5032325247127432E-4</v>
      </c>
      <c r="D1004" s="243">
        <v>1.6124813769254009E-2</v>
      </c>
      <c r="E1004" s="243">
        <v>4.1176024489455454E-3</v>
      </c>
      <c r="F1004" s="243">
        <v>2.8684878839757566E-4</v>
      </c>
      <c r="H1004" s="239">
        <f t="shared" si="186"/>
        <v>246.43441214058461</v>
      </c>
      <c r="I1004" s="239"/>
      <c r="J1004" s="239">
        <f t="shared" si="187"/>
        <v>208.37964283848896</v>
      </c>
      <c r="K1004" s="239">
        <f t="shared" si="182"/>
        <v>246.43441214058461</v>
      </c>
      <c r="L1004" s="239" t="b">
        <f t="shared" si="183"/>
        <v>0</v>
      </c>
      <c r="M1004" s="239">
        <f t="shared" si="188"/>
        <v>6.5032325247124439E-4</v>
      </c>
      <c r="O1004" s="239">
        <f t="shared" si="189"/>
        <v>221.79097092652614</v>
      </c>
      <c r="P1004" s="239">
        <f t="shared" si="184"/>
        <v>246.43441214058461</v>
      </c>
      <c r="Q1004" s="239">
        <f t="shared" si="185"/>
        <v>0</v>
      </c>
      <c r="R1004" s="239">
        <f t="shared" si="190"/>
        <v>6.5032325247124439E-4</v>
      </c>
      <c r="T1004" s="239">
        <f>MAX($H$4:H1004)</f>
        <v>255.90901740293543</v>
      </c>
      <c r="U1004" s="239">
        <f>MAX($K$4:K1004)</f>
        <v>255.90901740293543</v>
      </c>
      <c r="V1004" s="239">
        <f>MAX($K$4:L1004)</f>
        <v>255.90901740293543</v>
      </c>
      <c r="W1004" s="239">
        <f t="shared" si="191"/>
        <v>-3.7023334927791182E-2</v>
      </c>
      <c r="X1004" s="239">
        <f t="shared" si="192"/>
        <v>-3.7023334927791182E-2</v>
      </c>
      <c r="Y1004" s="239">
        <f t="shared" si="193"/>
        <v>-3.7023334927791182E-2</v>
      </c>
    </row>
    <row r="1005" spans="1:25">
      <c r="A1005" s="147">
        <v>36832</v>
      </c>
      <c r="B1005" s="243">
        <v>8.4063302363162062E-3</v>
      </c>
      <c r="C1005" s="243">
        <v>1.2395695847073895E-3</v>
      </c>
      <c r="D1005" s="243">
        <v>2.6443657034047607E-3</v>
      </c>
      <c r="E1005" s="243">
        <v>1.191570085855953E-2</v>
      </c>
      <c r="F1005" s="243">
        <v>5.5163831090181414E-3</v>
      </c>
      <c r="H1005" s="239">
        <f t="shared" si="186"/>
        <v>246.73988474249933</v>
      </c>
      <c r="I1005" s="239"/>
      <c r="J1005" s="239">
        <f t="shared" si="187"/>
        <v>208.37964283848896</v>
      </c>
      <c r="K1005" s="239">
        <f t="shared" si="182"/>
        <v>246.73988474249933</v>
      </c>
      <c r="L1005" s="239" t="b">
        <f t="shared" si="183"/>
        <v>0</v>
      </c>
      <c r="M1005" s="239">
        <f t="shared" si="188"/>
        <v>1.2395695847073945E-3</v>
      </c>
      <c r="O1005" s="239">
        <f t="shared" si="189"/>
        <v>221.79097092652614</v>
      </c>
      <c r="P1005" s="239">
        <f t="shared" si="184"/>
        <v>246.73988474249933</v>
      </c>
      <c r="Q1005" s="239">
        <f t="shared" si="185"/>
        <v>0</v>
      </c>
      <c r="R1005" s="239">
        <f t="shared" si="190"/>
        <v>1.2395695847073945E-3</v>
      </c>
      <c r="T1005" s="239">
        <f>MAX($H$4:H1005)</f>
        <v>255.90901740293543</v>
      </c>
      <c r="U1005" s="239">
        <f>MAX($K$4:K1005)</f>
        <v>255.90901740293543</v>
      </c>
      <c r="V1005" s="239">
        <f>MAX($K$4:L1005)</f>
        <v>255.90901740293543</v>
      </c>
      <c r="W1005" s="239">
        <f t="shared" si="191"/>
        <v>-3.582965834298471E-2</v>
      </c>
      <c r="X1005" s="239">
        <f t="shared" si="192"/>
        <v>-3.582965834298471E-2</v>
      </c>
      <c r="Y1005" s="239">
        <f t="shared" si="193"/>
        <v>-3.582965834298471E-2</v>
      </c>
    </row>
    <row r="1006" spans="1:25">
      <c r="A1006" s="147">
        <v>36833</v>
      </c>
      <c r="B1006" s="243">
        <v>-5.5008989789673279E-4</v>
      </c>
      <c r="C1006" s="243">
        <v>-6.1889108816617355E-3</v>
      </c>
      <c r="D1006" s="243">
        <v>-8.0533326939469241E-5</v>
      </c>
      <c r="E1006" s="243">
        <v>-4.6780463797049254E-3</v>
      </c>
      <c r="F1006" s="243">
        <v>-1.5643327153160858E-3</v>
      </c>
      <c r="H1006" s="239">
        <f t="shared" si="186"/>
        <v>245.21283358487651</v>
      </c>
      <c r="I1006" s="239"/>
      <c r="J1006" s="239">
        <f t="shared" si="187"/>
        <v>208.37964283848896</v>
      </c>
      <c r="K1006" s="239">
        <f t="shared" si="182"/>
        <v>245.21283358487651</v>
      </c>
      <c r="L1006" s="239" t="b">
        <f t="shared" si="183"/>
        <v>0</v>
      </c>
      <c r="M1006" s="239">
        <f t="shared" si="188"/>
        <v>-6.1889108816617563E-3</v>
      </c>
      <c r="O1006" s="239">
        <f t="shared" si="189"/>
        <v>221.79097092652614</v>
      </c>
      <c r="P1006" s="239">
        <f t="shared" si="184"/>
        <v>245.21283358487651</v>
      </c>
      <c r="Q1006" s="239">
        <f t="shared" si="185"/>
        <v>0</v>
      </c>
      <c r="R1006" s="239">
        <f t="shared" si="190"/>
        <v>-6.1889108816617563E-3</v>
      </c>
      <c r="T1006" s="239">
        <f>MAX($H$4:H1006)</f>
        <v>255.90901740293543</v>
      </c>
      <c r="U1006" s="239">
        <f>MAX($K$4:K1006)</f>
        <v>255.90901740293543</v>
      </c>
      <c r="V1006" s="239">
        <f>MAX($K$4:L1006)</f>
        <v>255.90901740293543</v>
      </c>
      <c r="W1006" s="239">
        <f t="shared" si="191"/>
        <v>-4.1796822662241349E-2</v>
      </c>
      <c r="X1006" s="239">
        <f t="shared" si="192"/>
        <v>-4.1796822662241349E-2</v>
      </c>
      <c r="Y1006" s="239">
        <f t="shared" si="193"/>
        <v>-4.1796822662241349E-2</v>
      </c>
    </row>
    <row r="1007" spans="1:25">
      <c r="A1007" s="147">
        <v>36836</v>
      </c>
      <c r="B1007" s="243">
        <v>2.9540885940153583E-3</v>
      </c>
      <c r="C1007" s="243">
        <v>8.154660403129288E-3</v>
      </c>
      <c r="D1007" s="243">
        <v>2.7009805717477686E-2</v>
      </c>
      <c r="E1007" s="243">
        <v>1.3354288347720678E-2</v>
      </c>
      <c r="F1007" s="243">
        <v>1.133927621030395E-2</v>
      </c>
      <c r="H1007" s="239">
        <f t="shared" si="186"/>
        <v>247.21246096925023</v>
      </c>
      <c r="I1007" s="239"/>
      <c r="J1007" s="239">
        <f t="shared" si="187"/>
        <v>208.37964283848896</v>
      </c>
      <c r="K1007" s="239">
        <f t="shared" si="182"/>
        <v>247.21246096925023</v>
      </c>
      <c r="L1007" s="239" t="b">
        <f t="shared" si="183"/>
        <v>0</v>
      </c>
      <c r="M1007" s="239">
        <f t="shared" si="188"/>
        <v>8.154660403129288E-3</v>
      </c>
      <c r="O1007" s="239">
        <f t="shared" si="189"/>
        <v>221.79097092652614</v>
      </c>
      <c r="P1007" s="239">
        <f t="shared" si="184"/>
        <v>247.21246096925023</v>
      </c>
      <c r="Q1007" s="239">
        <f t="shared" si="185"/>
        <v>0</v>
      </c>
      <c r="R1007" s="239">
        <f t="shared" si="190"/>
        <v>8.154660403129288E-3</v>
      </c>
      <c r="T1007" s="239">
        <f>MAX($H$4:H1007)</f>
        <v>255.90901740293543</v>
      </c>
      <c r="U1007" s="239">
        <f>MAX($K$4:K1007)</f>
        <v>255.90901740293543</v>
      </c>
      <c r="V1007" s="239">
        <f>MAX($K$4:L1007)</f>
        <v>255.90901740293543</v>
      </c>
      <c r="W1007" s="239">
        <f t="shared" si="191"/>
        <v>-3.3983001153852457E-2</v>
      </c>
      <c r="X1007" s="239">
        <f t="shared" si="192"/>
        <v>-3.3983001153852457E-2</v>
      </c>
      <c r="Y1007" s="239">
        <f t="shared" si="193"/>
        <v>-3.3983001153852457E-2</v>
      </c>
    </row>
    <row r="1008" spans="1:25">
      <c r="A1008" s="147">
        <v>36837</v>
      </c>
      <c r="B1008" s="243">
        <v>-8.9146979906717938E-4</v>
      </c>
      <c r="C1008" s="243">
        <v>-3.4610192325157385E-3</v>
      </c>
      <c r="D1008" s="243">
        <v>-3.5169985184698715E-3</v>
      </c>
      <c r="E1008" s="243">
        <v>3.7986073240305895E-3</v>
      </c>
      <c r="F1008" s="243">
        <v>-6.8461025084451954E-3</v>
      </c>
      <c r="H1008" s="239">
        <f t="shared" si="186"/>
        <v>246.3568538873181</v>
      </c>
      <c r="I1008" s="239"/>
      <c r="J1008" s="239">
        <f t="shared" si="187"/>
        <v>208.37964283848896</v>
      </c>
      <c r="K1008" s="239">
        <f t="shared" si="182"/>
        <v>246.3568538873181</v>
      </c>
      <c r="L1008" s="239" t="b">
        <f t="shared" si="183"/>
        <v>0</v>
      </c>
      <c r="M1008" s="239">
        <f t="shared" si="188"/>
        <v>-3.4610192325157932E-3</v>
      </c>
      <c r="O1008" s="239">
        <f t="shared" si="189"/>
        <v>221.79097092652614</v>
      </c>
      <c r="P1008" s="239">
        <f t="shared" si="184"/>
        <v>246.3568538873181</v>
      </c>
      <c r="Q1008" s="239">
        <f t="shared" si="185"/>
        <v>0</v>
      </c>
      <c r="R1008" s="239">
        <f t="shared" si="190"/>
        <v>-3.4610192325157932E-3</v>
      </c>
      <c r="T1008" s="239">
        <f>MAX($H$4:H1008)</f>
        <v>255.90901740293543</v>
      </c>
      <c r="U1008" s="239">
        <f>MAX($K$4:K1008)</f>
        <v>255.90901740293543</v>
      </c>
      <c r="V1008" s="239">
        <f>MAX($K$4:L1008)</f>
        <v>255.90901740293543</v>
      </c>
      <c r="W1008" s="239">
        <f t="shared" si="191"/>
        <v>-3.732640456579616E-2</v>
      </c>
      <c r="X1008" s="239">
        <f t="shared" si="192"/>
        <v>-3.732640456579616E-2</v>
      </c>
      <c r="Y1008" s="239">
        <f t="shared" si="193"/>
        <v>-3.732640456579616E-2</v>
      </c>
    </row>
    <row r="1009" spans="1:25">
      <c r="A1009" s="147">
        <v>36838</v>
      </c>
      <c r="B1009" s="243">
        <v>-1.8591728080954106E-2</v>
      </c>
      <c r="C1009" s="243">
        <v>-5.3286305366062603E-4</v>
      </c>
      <c r="D1009" s="243">
        <v>1.722231982610678E-3</v>
      </c>
      <c r="E1009" s="243">
        <v>1.6802042011061502E-3</v>
      </c>
      <c r="F1009" s="243">
        <v>-8.7804743625485848E-4</v>
      </c>
      <c r="H1009" s="239">
        <f t="shared" si="186"/>
        <v>246.22557942186546</v>
      </c>
      <c r="I1009" s="239"/>
      <c r="J1009" s="239">
        <f t="shared" si="187"/>
        <v>208.37964283848896</v>
      </c>
      <c r="K1009" s="239">
        <f t="shared" si="182"/>
        <v>246.22557942186546</v>
      </c>
      <c r="L1009" s="239" t="b">
        <f t="shared" si="183"/>
        <v>0</v>
      </c>
      <c r="M1009" s="239">
        <f t="shared" si="188"/>
        <v>-5.3286305366067926E-4</v>
      </c>
      <c r="O1009" s="239">
        <f t="shared" si="189"/>
        <v>221.79097092652614</v>
      </c>
      <c r="P1009" s="239">
        <f t="shared" si="184"/>
        <v>246.22557942186546</v>
      </c>
      <c r="Q1009" s="239">
        <f t="shared" si="185"/>
        <v>0</v>
      </c>
      <c r="R1009" s="239">
        <f t="shared" si="190"/>
        <v>-5.3286305366067926E-4</v>
      </c>
      <c r="T1009" s="239">
        <f>MAX($H$4:H1009)</f>
        <v>255.90901740293543</v>
      </c>
      <c r="U1009" s="239">
        <f>MAX($K$4:K1009)</f>
        <v>255.90901740293543</v>
      </c>
      <c r="V1009" s="239">
        <f>MAX($K$4:L1009)</f>
        <v>255.90901740293543</v>
      </c>
      <c r="W1009" s="239">
        <f t="shared" si="191"/>
        <v>-3.7839377757537734E-2</v>
      </c>
      <c r="X1009" s="239">
        <f t="shared" si="192"/>
        <v>-3.7839377757537734E-2</v>
      </c>
      <c r="Y1009" s="239">
        <f t="shared" si="193"/>
        <v>-3.7839377757537734E-2</v>
      </c>
    </row>
    <row r="1010" spans="1:25">
      <c r="A1010" s="147">
        <v>36839</v>
      </c>
      <c r="B1010" s="243">
        <v>-8.048472203513457E-3</v>
      </c>
      <c r="C1010" s="243">
        <v>-9.7812343510126354E-3</v>
      </c>
      <c r="D1010" s="243">
        <v>-1.8847007629318568E-2</v>
      </c>
      <c r="E1010" s="243">
        <v>-1.3738463780047394E-2</v>
      </c>
      <c r="F1010" s="243">
        <v>-1.0842429631867212E-2</v>
      </c>
      <c r="H1010" s="239">
        <f t="shared" si="186"/>
        <v>243.81718932632631</v>
      </c>
      <c r="I1010" s="239"/>
      <c r="J1010" s="239">
        <f t="shared" si="187"/>
        <v>208.37964283848896</v>
      </c>
      <c r="K1010" s="239">
        <f t="shared" si="182"/>
        <v>243.81718932632631</v>
      </c>
      <c r="L1010" s="239" t="b">
        <f t="shared" si="183"/>
        <v>0</v>
      </c>
      <c r="M1010" s="239">
        <f t="shared" si="188"/>
        <v>-9.7812343510126631E-3</v>
      </c>
      <c r="O1010" s="239">
        <f t="shared" si="189"/>
        <v>221.79097092652614</v>
      </c>
      <c r="P1010" s="239">
        <f t="shared" si="184"/>
        <v>243.81718932632631</v>
      </c>
      <c r="Q1010" s="239">
        <f t="shared" si="185"/>
        <v>0</v>
      </c>
      <c r="R1010" s="239">
        <f t="shared" si="190"/>
        <v>-9.7812343510126631E-3</v>
      </c>
      <c r="T1010" s="239">
        <f>MAX($H$4:H1010)</f>
        <v>255.90901740293543</v>
      </c>
      <c r="U1010" s="239">
        <f>MAX($K$4:K1010)</f>
        <v>255.90901740293543</v>
      </c>
      <c r="V1010" s="239">
        <f>MAX($K$4:L1010)</f>
        <v>255.90901740293543</v>
      </c>
      <c r="W1010" s="239">
        <f t="shared" si="191"/>
        <v>-4.7250496287007421E-2</v>
      </c>
      <c r="X1010" s="239">
        <f t="shared" si="192"/>
        <v>-4.7250496287007421E-2</v>
      </c>
      <c r="Y1010" s="239">
        <f t="shared" si="193"/>
        <v>-4.7250496287007421E-2</v>
      </c>
    </row>
    <row r="1011" spans="1:25">
      <c r="A1011" s="147">
        <v>36840</v>
      </c>
      <c r="B1011" s="243">
        <v>-2.4795428952746446E-2</v>
      </c>
      <c r="C1011" s="243">
        <v>-9.9265671271804301E-3</v>
      </c>
      <c r="D1011" s="243">
        <v>-1.4902844005726501E-2</v>
      </c>
      <c r="E1011" s="243">
        <v>-8.381762552445382E-3</v>
      </c>
      <c r="F1011" s="243">
        <v>-1.0283179310623614E-2</v>
      </c>
      <c r="H1011" s="239">
        <f t="shared" si="186"/>
        <v>241.39692162971807</v>
      </c>
      <c r="I1011" s="239"/>
      <c r="J1011" s="239">
        <f t="shared" si="187"/>
        <v>208.37964283848896</v>
      </c>
      <c r="K1011" s="239">
        <f t="shared" si="182"/>
        <v>241.39692162971807</v>
      </c>
      <c r="L1011" s="239" t="b">
        <f t="shared" si="183"/>
        <v>0</v>
      </c>
      <c r="M1011" s="239">
        <f t="shared" si="188"/>
        <v>-9.9265671271804769E-3</v>
      </c>
      <c r="O1011" s="239">
        <f t="shared" si="189"/>
        <v>221.79097092652614</v>
      </c>
      <c r="P1011" s="239">
        <f t="shared" si="184"/>
        <v>241.39692162971807</v>
      </c>
      <c r="Q1011" s="239">
        <f t="shared" si="185"/>
        <v>0</v>
      </c>
      <c r="R1011" s="239">
        <f t="shared" si="190"/>
        <v>-9.9265671271804769E-3</v>
      </c>
      <c r="T1011" s="239">
        <f>MAX($H$4:H1011)</f>
        <v>255.90901740293543</v>
      </c>
      <c r="U1011" s="239">
        <f>MAX($K$4:K1011)</f>
        <v>255.90901740293543</v>
      </c>
      <c r="V1011" s="239">
        <f>MAX($K$4:L1011)</f>
        <v>255.90901740293543</v>
      </c>
      <c r="W1011" s="239">
        <f t="shared" si="191"/>
        <v>-5.6708028191002326E-2</v>
      </c>
      <c r="X1011" s="239">
        <f t="shared" si="192"/>
        <v>-5.6708028191002326E-2</v>
      </c>
      <c r="Y1011" s="239">
        <f t="shared" si="193"/>
        <v>-5.6708028191002326E-2</v>
      </c>
    </row>
    <row r="1012" spans="1:25">
      <c r="A1012" s="147">
        <v>36843</v>
      </c>
      <c r="B1012" s="243">
        <v>-1.3354272087477526E-2</v>
      </c>
      <c r="C1012" s="243">
        <v>-1.9659181113804602E-2</v>
      </c>
      <c r="D1012" s="243">
        <v>-1.557536094030465E-2</v>
      </c>
      <c r="E1012" s="243">
        <v>-3.2777319530970961E-2</v>
      </c>
      <c r="F1012" s="243">
        <v>-2.214395196727692E-2</v>
      </c>
      <c r="H1012" s="239">
        <f t="shared" si="186"/>
        <v>236.65125582708455</v>
      </c>
      <c r="I1012" s="239"/>
      <c r="J1012" s="239">
        <f t="shared" si="187"/>
        <v>208.37964283848896</v>
      </c>
      <c r="K1012" s="239">
        <f t="shared" si="182"/>
        <v>236.65125582708455</v>
      </c>
      <c r="L1012" s="239" t="b">
        <f t="shared" si="183"/>
        <v>0</v>
      </c>
      <c r="M1012" s="239">
        <f t="shared" si="188"/>
        <v>-1.965918111380455E-2</v>
      </c>
      <c r="O1012" s="239">
        <f t="shared" si="189"/>
        <v>221.79097092652614</v>
      </c>
      <c r="P1012" s="239">
        <f t="shared" si="184"/>
        <v>236.65125582708455</v>
      </c>
      <c r="Q1012" s="239">
        <f t="shared" si="185"/>
        <v>0</v>
      </c>
      <c r="R1012" s="239">
        <f t="shared" si="190"/>
        <v>-1.965918111380455E-2</v>
      </c>
      <c r="T1012" s="239">
        <f>MAX($H$4:H1012)</f>
        <v>255.90901740293543</v>
      </c>
      <c r="U1012" s="239">
        <f>MAX($K$4:K1012)</f>
        <v>255.90901740293543</v>
      </c>
      <c r="V1012" s="239">
        <f>MAX($K$4:L1012)</f>
        <v>255.90901740293543</v>
      </c>
      <c r="W1012" s="239">
        <f t="shared" si="191"/>
        <v>-7.5252375907993233E-2</v>
      </c>
      <c r="X1012" s="239">
        <f t="shared" si="192"/>
        <v>-7.5252375907993233E-2</v>
      </c>
      <c r="Y1012" s="239">
        <f t="shared" si="193"/>
        <v>-7.5252375907993233E-2</v>
      </c>
    </row>
    <row r="1013" spans="1:25">
      <c r="A1013" s="147">
        <v>36844</v>
      </c>
      <c r="B1013" s="243">
        <v>2.5823416365614804E-2</v>
      </c>
      <c r="C1013" s="243">
        <v>2.7697024996804487E-2</v>
      </c>
      <c r="D1013" s="243">
        <v>9.9962377019036097E-5</v>
      </c>
      <c r="E1013" s="243">
        <v>2.1616051421275095E-2</v>
      </c>
      <c r="F1013" s="243">
        <v>1.7519111914823027E-2</v>
      </c>
      <c r="H1013" s="239">
        <f t="shared" si="186"/>
        <v>243.20579157525248</v>
      </c>
      <c r="I1013" s="239"/>
      <c r="J1013" s="239">
        <f t="shared" si="187"/>
        <v>208.37964283848896</v>
      </c>
      <c r="K1013" s="239">
        <f t="shared" si="182"/>
        <v>243.20579157525248</v>
      </c>
      <c r="L1013" s="239" t="b">
        <f t="shared" si="183"/>
        <v>0</v>
      </c>
      <c r="M1013" s="239">
        <f t="shared" si="188"/>
        <v>2.7697024996804435E-2</v>
      </c>
      <c r="O1013" s="239">
        <f t="shared" si="189"/>
        <v>221.79097092652614</v>
      </c>
      <c r="P1013" s="239">
        <f t="shared" si="184"/>
        <v>243.20579157525248</v>
      </c>
      <c r="Q1013" s="239">
        <f t="shared" si="185"/>
        <v>0</v>
      </c>
      <c r="R1013" s="239">
        <f t="shared" si="190"/>
        <v>2.7697024996804435E-2</v>
      </c>
      <c r="T1013" s="239">
        <f>MAX($H$4:H1013)</f>
        <v>255.90901740293543</v>
      </c>
      <c r="U1013" s="239">
        <f>MAX($K$4:K1013)</f>
        <v>255.90901740293543</v>
      </c>
      <c r="V1013" s="239">
        <f>MAX($K$4:L1013)</f>
        <v>255.90901740293543</v>
      </c>
      <c r="W1013" s="239">
        <f t="shared" si="191"/>
        <v>-4.9639617847781405E-2</v>
      </c>
      <c r="X1013" s="239">
        <f t="shared" si="192"/>
        <v>-4.9639617847781405E-2</v>
      </c>
      <c r="Y1013" s="239">
        <f t="shared" si="193"/>
        <v>-4.9639617847781405E-2</v>
      </c>
    </row>
    <row r="1014" spans="1:25">
      <c r="A1014" s="147">
        <v>36845</v>
      </c>
      <c r="B1014" s="243">
        <v>5.8629316618930005E-3</v>
      </c>
      <c r="C1014" s="243">
        <v>4.7715404873520662E-3</v>
      </c>
      <c r="D1014" s="243">
        <v>2.4624969317703638E-3</v>
      </c>
      <c r="E1014" s="243">
        <v>6.3383270447170403E-4</v>
      </c>
      <c r="F1014" s="243">
        <v>3.9648610137139606E-3</v>
      </c>
      <c r="H1014" s="239">
        <f t="shared" si="186"/>
        <v>244.36625785651231</v>
      </c>
      <c r="I1014" s="239"/>
      <c r="J1014" s="239">
        <f t="shared" si="187"/>
        <v>208.37964283848896</v>
      </c>
      <c r="K1014" s="239">
        <f t="shared" si="182"/>
        <v>244.36625785651231</v>
      </c>
      <c r="L1014" s="239" t="b">
        <f t="shared" si="183"/>
        <v>0</v>
      </c>
      <c r="M1014" s="239">
        <f t="shared" si="188"/>
        <v>4.7715404873520826E-3</v>
      </c>
      <c r="O1014" s="239">
        <f t="shared" si="189"/>
        <v>221.79097092652614</v>
      </c>
      <c r="P1014" s="239">
        <f t="shared" si="184"/>
        <v>244.36625785651231</v>
      </c>
      <c r="Q1014" s="239">
        <f t="shared" si="185"/>
        <v>0</v>
      </c>
      <c r="R1014" s="239">
        <f t="shared" si="190"/>
        <v>4.7715404873520826E-3</v>
      </c>
      <c r="T1014" s="239">
        <f>MAX($H$4:H1014)</f>
        <v>255.90901740293543</v>
      </c>
      <c r="U1014" s="239">
        <f>MAX($K$4:K1014)</f>
        <v>255.90901740293543</v>
      </c>
      <c r="V1014" s="239">
        <f>MAX($K$4:L1014)</f>
        <v>255.90901740293543</v>
      </c>
      <c r="W1014" s="239">
        <f t="shared" si="191"/>
        <v>-4.5104934806766701E-2</v>
      </c>
      <c r="X1014" s="239">
        <f t="shared" si="192"/>
        <v>-4.5104934806766701E-2</v>
      </c>
      <c r="Y1014" s="239">
        <f t="shared" si="193"/>
        <v>-4.5104934806766701E-2</v>
      </c>
    </row>
    <row r="1015" spans="1:25">
      <c r="A1015" s="147">
        <v>36846</v>
      </c>
      <c r="B1015" s="243">
        <v>-1.4422681074112598E-2</v>
      </c>
      <c r="C1015" s="243">
        <v>-6.4392420541617978E-3</v>
      </c>
      <c r="D1015" s="243">
        <v>-1.4303182821267413E-2</v>
      </c>
      <c r="E1015" s="243">
        <v>-7.9825167488410953E-3</v>
      </c>
      <c r="F1015" s="243">
        <v>-4.1579790502924707E-3</v>
      </c>
      <c r="H1015" s="239">
        <f t="shared" si="186"/>
        <v>242.79272437230452</v>
      </c>
      <c r="I1015" s="239"/>
      <c r="J1015" s="239">
        <f t="shared" si="187"/>
        <v>208.37964283848896</v>
      </c>
      <c r="K1015" s="239">
        <f t="shared" si="182"/>
        <v>242.79272437230452</v>
      </c>
      <c r="L1015" s="239" t="b">
        <f t="shared" si="183"/>
        <v>0</v>
      </c>
      <c r="M1015" s="239">
        <f t="shared" si="188"/>
        <v>-6.4392420541617415E-3</v>
      </c>
      <c r="O1015" s="239">
        <f t="shared" si="189"/>
        <v>221.79097092652614</v>
      </c>
      <c r="P1015" s="239">
        <f t="shared" si="184"/>
        <v>242.79272437230452</v>
      </c>
      <c r="Q1015" s="239">
        <f t="shared" si="185"/>
        <v>0</v>
      </c>
      <c r="R1015" s="239">
        <f t="shared" si="190"/>
        <v>-6.4392420541617415E-3</v>
      </c>
      <c r="T1015" s="239">
        <f>MAX($H$4:H1015)</f>
        <v>255.90901740293543</v>
      </c>
      <c r="U1015" s="239">
        <f>MAX($K$4:K1015)</f>
        <v>255.90901740293543</v>
      </c>
      <c r="V1015" s="239">
        <f>MAX($K$4:L1015)</f>
        <v>255.90901740293543</v>
      </c>
      <c r="W1015" s="239">
        <f t="shared" si="191"/>
        <v>-5.1253735267870484E-2</v>
      </c>
      <c r="X1015" s="239">
        <f t="shared" si="192"/>
        <v>-5.1253735267870484E-2</v>
      </c>
      <c r="Y1015" s="239">
        <f t="shared" si="193"/>
        <v>-5.1253735267870484E-2</v>
      </c>
    </row>
    <row r="1016" spans="1:25">
      <c r="A1016" s="147">
        <v>36847</v>
      </c>
      <c r="B1016" s="243">
        <v>-4.8041463851263844E-3</v>
      </c>
      <c r="C1016" s="243">
        <v>1.58353069823014E-3</v>
      </c>
      <c r="D1016" s="243">
        <v>7.4220324151794692E-3</v>
      </c>
      <c r="E1016" s="243">
        <v>1.9395223615976676E-3</v>
      </c>
      <c r="F1016" s="243">
        <v>3.0973964086049577E-3</v>
      </c>
      <c r="H1016" s="239">
        <f t="shared" si="186"/>
        <v>243.177194104655</v>
      </c>
      <c r="I1016" s="239"/>
      <c r="J1016" s="239">
        <f t="shared" si="187"/>
        <v>208.37964283848896</v>
      </c>
      <c r="K1016" s="239">
        <f t="shared" si="182"/>
        <v>243.177194104655</v>
      </c>
      <c r="L1016" s="239" t="b">
        <f t="shared" si="183"/>
        <v>0</v>
      </c>
      <c r="M1016" s="239">
        <f t="shared" si="188"/>
        <v>1.5835306982301749E-3</v>
      </c>
      <c r="O1016" s="239">
        <f t="shared" si="189"/>
        <v>221.79097092652614</v>
      </c>
      <c r="P1016" s="239">
        <f t="shared" si="184"/>
        <v>243.177194104655</v>
      </c>
      <c r="Q1016" s="239">
        <f t="shared" si="185"/>
        <v>0</v>
      </c>
      <c r="R1016" s="239">
        <f t="shared" si="190"/>
        <v>1.5835306982301749E-3</v>
      </c>
      <c r="T1016" s="239">
        <f>MAX($H$4:H1016)</f>
        <v>255.90901740293543</v>
      </c>
      <c r="U1016" s="239">
        <f>MAX($K$4:K1016)</f>
        <v>255.90901740293543</v>
      </c>
      <c r="V1016" s="239">
        <f>MAX($K$4:L1016)</f>
        <v>255.90901740293543</v>
      </c>
      <c r="W1016" s="239">
        <f t="shared" si="191"/>
        <v>-4.9751366432835946E-2</v>
      </c>
      <c r="X1016" s="239">
        <f t="shared" si="192"/>
        <v>-4.9751366432835946E-2</v>
      </c>
      <c r="Y1016" s="239">
        <f t="shared" si="193"/>
        <v>-4.9751366432835946E-2</v>
      </c>
    </row>
    <row r="1017" spans="1:25">
      <c r="A1017" s="147">
        <v>36850</v>
      </c>
      <c r="B1017" s="243">
        <v>-2.1692011131417721E-2</v>
      </c>
      <c r="C1017" s="243">
        <v>-1.8531234788681239E-2</v>
      </c>
      <c r="D1017" s="243">
        <v>-8.5663830222570958E-3</v>
      </c>
      <c r="E1017" s="243">
        <v>-2.0757567726766735E-2</v>
      </c>
      <c r="F1017" s="243">
        <v>-1.1522047248478051E-2</v>
      </c>
      <c r="H1017" s="239">
        <f t="shared" si="186"/>
        <v>238.67082042544894</v>
      </c>
      <c r="I1017" s="239"/>
      <c r="J1017" s="239">
        <f t="shared" si="187"/>
        <v>208.37964283848896</v>
      </c>
      <c r="K1017" s="239">
        <f t="shared" si="182"/>
        <v>238.67082042544894</v>
      </c>
      <c r="L1017" s="239" t="b">
        <f t="shared" si="183"/>
        <v>0</v>
      </c>
      <c r="M1017" s="239">
        <f t="shared" si="188"/>
        <v>-1.8531234788681201E-2</v>
      </c>
      <c r="O1017" s="239">
        <f t="shared" si="189"/>
        <v>221.79097092652614</v>
      </c>
      <c r="P1017" s="239">
        <f t="shared" si="184"/>
        <v>238.67082042544894</v>
      </c>
      <c r="Q1017" s="239">
        <f t="shared" si="185"/>
        <v>0</v>
      </c>
      <c r="R1017" s="239">
        <f t="shared" si="190"/>
        <v>-1.8531234788681201E-2</v>
      </c>
      <c r="T1017" s="239">
        <f>MAX($H$4:H1017)</f>
        <v>255.90901740293543</v>
      </c>
      <c r="U1017" s="239">
        <f>MAX($K$4:K1017)</f>
        <v>255.90901740293543</v>
      </c>
      <c r="V1017" s="239">
        <f>MAX($K$4:L1017)</f>
        <v>255.90901740293543</v>
      </c>
      <c r="W1017" s="239">
        <f t="shared" si="191"/>
        <v>-6.7360646969092552E-2</v>
      </c>
      <c r="X1017" s="239">
        <f t="shared" si="192"/>
        <v>-6.7360646969092552E-2</v>
      </c>
      <c r="Y1017" s="239">
        <f t="shared" si="193"/>
        <v>-6.7360646969092552E-2</v>
      </c>
    </row>
    <row r="1018" spans="1:25">
      <c r="A1018" s="147">
        <v>36851</v>
      </c>
      <c r="B1018" s="243">
        <v>2.1476032439595727E-3</v>
      </c>
      <c r="C1018" s="243">
        <v>6.5897213477745797E-3</v>
      </c>
      <c r="D1018" s="243">
        <v>-7.4643247388632705E-3</v>
      </c>
      <c r="E1018" s="243">
        <v>5.5863048483242306E-3</v>
      </c>
      <c r="F1018" s="243">
        <v>-2.1245394125656292E-3</v>
      </c>
      <c r="H1018" s="239">
        <f t="shared" si="186"/>
        <v>240.2435946258974</v>
      </c>
      <c r="I1018" s="239"/>
      <c r="J1018" s="239">
        <f t="shared" si="187"/>
        <v>208.37964283848896</v>
      </c>
      <c r="K1018" s="239">
        <f t="shared" si="182"/>
        <v>240.2435946258974</v>
      </c>
      <c r="L1018" s="239" t="b">
        <f t="shared" si="183"/>
        <v>0</v>
      </c>
      <c r="M1018" s="239">
        <f t="shared" si="188"/>
        <v>6.5897213477746214E-3</v>
      </c>
      <c r="O1018" s="239">
        <f t="shared" si="189"/>
        <v>221.79097092652614</v>
      </c>
      <c r="P1018" s="239">
        <f t="shared" si="184"/>
        <v>240.2435946258974</v>
      </c>
      <c r="Q1018" s="239">
        <f t="shared" si="185"/>
        <v>0</v>
      </c>
      <c r="R1018" s="239">
        <f t="shared" si="190"/>
        <v>6.5897213477746214E-3</v>
      </c>
      <c r="T1018" s="239">
        <f>MAX($H$4:H1018)</f>
        <v>255.90901740293543</v>
      </c>
      <c r="U1018" s="239">
        <f>MAX($K$4:K1018)</f>
        <v>255.90901740293543</v>
      </c>
      <c r="V1018" s="239">
        <f>MAX($K$4:L1018)</f>
        <v>255.90901740293543</v>
      </c>
      <c r="W1018" s="239">
        <f t="shared" si="191"/>
        <v>-6.1214813514650072E-2</v>
      </c>
      <c r="X1018" s="239">
        <f t="shared" si="192"/>
        <v>-6.1214813514650072E-2</v>
      </c>
      <c r="Y1018" s="239">
        <f t="shared" si="193"/>
        <v>-6.1214813514650072E-2</v>
      </c>
    </row>
    <row r="1019" spans="1:25">
      <c r="A1019" s="147">
        <v>36852</v>
      </c>
      <c r="B1019" s="243">
        <v>-2.0017068520113201E-2</v>
      </c>
      <c r="C1019" s="243">
        <v>-2.5976091738333373E-2</v>
      </c>
      <c r="D1019" s="243">
        <v>-7.8843805475189432E-3</v>
      </c>
      <c r="E1019" s="243">
        <v>-2.4402454656614059E-2</v>
      </c>
      <c r="F1019" s="243">
        <v>-2.3128864663501281E-2</v>
      </c>
      <c r="H1019" s="239">
        <f t="shared" si="186"/>
        <v>234.00300497234812</v>
      </c>
      <c r="I1019" s="239"/>
      <c r="J1019" s="239">
        <f t="shared" si="187"/>
        <v>208.37964283848896</v>
      </c>
      <c r="K1019" s="239">
        <f t="shared" si="182"/>
        <v>234.00300497234812</v>
      </c>
      <c r="L1019" s="239" t="b">
        <f t="shared" si="183"/>
        <v>0</v>
      </c>
      <c r="M1019" s="239">
        <f t="shared" si="188"/>
        <v>-2.5976091738333346E-2</v>
      </c>
      <c r="O1019" s="239">
        <f t="shared" si="189"/>
        <v>221.79097092652614</v>
      </c>
      <c r="P1019" s="239">
        <f t="shared" si="184"/>
        <v>234.00300497234812</v>
      </c>
      <c r="Q1019" s="239">
        <f t="shared" si="185"/>
        <v>0</v>
      </c>
      <c r="R1019" s="239">
        <f t="shared" si="190"/>
        <v>-2.5976091738333346E-2</v>
      </c>
      <c r="T1019" s="239">
        <f>MAX($H$4:H1019)</f>
        <v>255.90901740293543</v>
      </c>
      <c r="U1019" s="239">
        <f>MAX($K$4:K1019)</f>
        <v>255.90901740293543</v>
      </c>
      <c r="V1019" s="239">
        <f>MAX($K$4:L1019)</f>
        <v>255.90901740293543</v>
      </c>
      <c r="W1019" s="239">
        <f t="shared" si="191"/>
        <v>-8.5600783641381892E-2</v>
      </c>
      <c r="X1019" s="239">
        <f t="shared" si="192"/>
        <v>-8.5600783641381892E-2</v>
      </c>
      <c r="Y1019" s="239">
        <f t="shared" si="193"/>
        <v>-8.5600783641381892E-2</v>
      </c>
    </row>
    <row r="1020" spans="1:25">
      <c r="A1020" s="147">
        <v>36853</v>
      </c>
      <c r="B1020" s="243">
        <v>0</v>
      </c>
      <c r="C1020" s="243">
        <v>1.0408595897583028E-2</v>
      </c>
      <c r="D1020" s="243">
        <v>4.6205862936936626E-3</v>
      </c>
      <c r="E1020" s="243">
        <v>-6.869160078678771E-3</v>
      </c>
      <c r="F1020" s="243">
        <v>2.9187420468266279E-3</v>
      </c>
      <c r="H1020" s="239">
        <f t="shared" si="186"/>
        <v>236.4386476899254</v>
      </c>
      <c r="I1020" s="239"/>
      <c r="J1020" s="239">
        <f t="shared" si="187"/>
        <v>208.37964283848896</v>
      </c>
      <c r="K1020" s="239">
        <f t="shared" si="182"/>
        <v>236.4386476899254</v>
      </c>
      <c r="L1020" s="239" t="b">
        <f t="shared" si="183"/>
        <v>0</v>
      </c>
      <c r="M1020" s="239">
        <f t="shared" si="188"/>
        <v>1.0408595897583016E-2</v>
      </c>
      <c r="O1020" s="239">
        <f t="shared" si="189"/>
        <v>221.79097092652614</v>
      </c>
      <c r="P1020" s="239">
        <f t="shared" si="184"/>
        <v>236.4386476899254</v>
      </c>
      <c r="Q1020" s="239">
        <f t="shared" si="185"/>
        <v>0</v>
      </c>
      <c r="R1020" s="239">
        <f t="shared" si="190"/>
        <v>1.0408595897583016E-2</v>
      </c>
      <c r="T1020" s="239">
        <f>MAX($H$4:H1020)</f>
        <v>255.90901740293543</v>
      </c>
      <c r="U1020" s="239">
        <f>MAX($K$4:K1020)</f>
        <v>255.90901740293543</v>
      </c>
      <c r="V1020" s="239">
        <f>MAX($K$4:L1020)</f>
        <v>255.90901740293543</v>
      </c>
      <c r="W1020" s="239">
        <f t="shared" si="191"/>
        <v>-7.6083171709238465E-2</v>
      </c>
      <c r="X1020" s="239">
        <f t="shared" si="192"/>
        <v>-7.6083171709238465E-2</v>
      </c>
      <c r="Y1020" s="239">
        <f t="shared" si="193"/>
        <v>-7.6083171709238465E-2</v>
      </c>
    </row>
    <row r="1021" spans="1:25">
      <c r="A1021" s="147">
        <v>36854</v>
      </c>
      <c r="B1021" s="243">
        <v>1.8781576181712056E-2</v>
      </c>
      <c r="C1021" s="243">
        <v>1.4564255987677965E-2</v>
      </c>
      <c r="D1021" s="243">
        <v>-1.5974544891937947E-3</v>
      </c>
      <c r="E1021" s="243">
        <v>1.5266449571965657E-2</v>
      </c>
      <c r="F1021" s="243">
        <v>7.1853722200698744E-3</v>
      </c>
      <c r="H1021" s="239">
        <f t="shared" si="186"/>
        <v>239.88220068026189</v>
      </c>
      <c r="I1021" s="239"/>
      <c r="J1021" s="239">
        <f t="shared" si="187"/>
        <v>208.37964283848896</v>
      </c>
      <c r="K1021" s="239">
        <f t="shared" si="182"/>
        <v>239.88220068026189</v>
      </c>
      <c r="L1021" s="239" t="b">
        <f t="shared" si="183"/>
        <v>0</v>
      </c>
      <c r="M1021" s="239">
        <f t="shared" si="188"/>
        <v>1.4564255987678E-2</v>
      </c>
      <c r="O1021" s="239">
        <f t="shared" si="189"/>
        <v>221.79097092652614</v>
      </c>
      <c r="P1021" s="239">
        <f t="shared" si="184"/>
        <v>239.88220068026189</v>
      </c>
      <c r="Q1021" s="239">
        <f t="shared" si="185"/>
        <v>0</v>
      </c>
      <c r="R1021" s="239">
        <f t="shared" si="190"/>
        <v>1.4564255987678E-2</v>
      </c>
      <c r="T1021" s="239">
        <f>MAX($H$4:H1021)</f>
        <v>255.90901740293543</v>
      </c>
      <c r="U1021" s="239">
        <f>MAX($K$4:K1021)</f>
        <v>255.90901740293543</v>
      </c>
      <c r="V1021" s="239">
        <f>MAX($K$4:L1021)</f>
        <v>255.90901740293543</v>
      </c>
      <c r="W1021" s="239">
        <f t="shared" si="191"/>
        <v>-6.2627010510688266E-2</v>
      </c>
      <c r="X1021" s="239">
        <f t="shared" si="192"/>
        <v>-6.2627010510688266E-2</v>
      </c>
      <c r="Y1021" s="239">
        <f t="shared" si="193"/>
        <v>-6.2627010510688266E-2</v>
      </c>
    </row>
    <row r="1022" spans="1:25">
      <c r="A1022" s="147">
        <v>36857</v>
      </c>
      <c r="B1022" s="243">
        <v>3.7062486413981244E-3</v>
      </c>
      <c r="C1022" s="243">
        <v>-1.3345098061643412E-3</v>
      </c>
      <c r="D1022" s="243">
        <v>1.3295316218093767E-3</v>
      </c>
      <c r="E1022" s="243">
        <v>-4.0990188101832636E-3</v>
      </c>
      <c r="F1022" s="243">
        <v>9.3247948089936195E-4</v>
      </c>
      <c r="H1022" s="239">
        <f t="shared" si="186"/>
        <v>239.56207553112981</v>
      </c>
      <c r="I1022" s="239"/>
      <c r="J1022" s="239">
        <f t="shared" si="187"/>
        <v>208.37964283848896</v>
      </c>
      <c r="K1022" s="239">
        <f t="shared" si="182"/>
        <v>239.56207553112981</v>
      </c>
      <c r="L1022" s="239" t="b">
        <f t="shared" si="183"/>
        <v>0</v>
      </c>
      <c r="M1022" s="239">
        <f t="shared" si="188"/>
        <v>-1.3345098061642992E-3</v>
      </c>
      <c r="O1022" s="239">
        <f t="shared" si="189"/>
        <v>221.79097092652614</v>
      </c>
      <c r="P1022" s="239">
        <f t="shared" si="184"/>
        <v>239.56207553112981</v>
      </c>
      <c r="Q1022" s="239">
        <f t="shared" si="185"/>
        <v>0</v>
      </c>
      <c r="R1022" s="239">
        <f t="shared" si="190"/>
        <v>-1.3345098061642992E-3</v>
      </c>
      <c r="T1022" s="239">
        <f>MAX($H$4:H1022)</f>
        <v>255.90901740293543</v>
      </c>
      <c r="U1022" s="239">
        <f>MAX($K$4:K1022)</f>
        <v>255.90901740293543</v>
      </c>
      <c r="V1022" s="239">
        <f>MAX($K$4:L1022)</f>
        <v>255.90901740293543</v>
      </c>
      <c r="W1022" s="239">
        <f t="shared" si="191"/>
        <v>-6.3877943957195302E-2</v>
      </c>
      <c r="X1022" s="239">
        <f t="shared" si="192"/>
        <v>-6.3877943957195302E-2</v>
      </c>
      <c r="Y1022" s="239">
        <f t="shared" si="193"/>
        <v>-6.3877943957195302E-2</v>
      </c>
    </row>
    <row r="1023" spans="1:25">
      <c r="A1023" s="147">
        <v>36858</v>
      </c>
      <c r="B1023" s="243">
        <v>-1.3022318244672482E-2</v>
      </c>
      <c r="C1023" s="243">
        <v>-1.2542816493608999E-2</v>
      </c>
      <c r="D1023" s="243">
        <v>-4.148982617324215E-3</v>
      </c>
      <c r="E1023" s="243">
        <v>-2.4123993314499659E-2</v>
      </c>
      <c r="F1023" s="243">
        <v>-1.1127849861282013E-2</v>
      </c>
      <c r="H1023" s="239">
        <f t="shared" si="186"/>
        <v>236.55729237891475</v>
      </c>
      <c r="I1023" s="239"/>
      <c r="J1023" s="239">
        <f t="shared" si="187"/>
        <v>208.37964283848896</v>
      </c>
      <c r="K1023" s="239">
        <f t="shared" si="182"/>
        <v>236.55729237891475</v>
      </c>
      <c r="L1023" s="239" t="b">
        <f t="shared" si="183"/>
        <v>0</v>
      </c>
      <c r="M1023" s="239">
        <f t="shared" si="188"/>
        <v>-1.2542816493608977E-2</v>
      </c>
      <c r="O1023" s="239">
        <f t="shared" si="189"/>
        <v>221.79097092652614</v>
      </c>
      <c r="P1023" s="239">
        <f t="shared" si="184"/>
        <v>236.55729237891475</v>
      </c>
      <c r="Q1023" s="239">
        <f t="shared" si="185"/>
        <v>0</v>
      </c>
      <c r="R1023" s="239">
        <f t="shared" si="190"/>
        <v>-1.2542816493608977E-2</v>
      </c>
      <c r="T1023" s="239">
        <f>MAX($H$4:H1023)</f>
        <v>255.90901740293543</v>
      </c>
      <c r="U1023" s="239">
        <f>MAX($K$4:K1023)</f>
        <v>255.90901740293543</v>
      </c>
      <c r="V1023" s="239">
        <f>MAX($K$4:L1023)</f>
        <v>255.90901740293543</v>
      </c>
      <c r="W1023" s="239">
        <f t="shared" si="191"/>
        <v>-7.5619551121760137E-2</v>
      </c>
      <c r="X1023" s="239">
        <f t="shared" si="192"/>
        <v>-7.5619551121760137E-2</v>
      </c>
      <c r="Y1023" s="239">
        <f t="shared" si="193"/>
        <v>-7.5619551121760137E-2</v>
      </c>
    </row>
    <row r="1024" spans="1:25">
      <c r="A1024" s="147">
        <v>36859</v>
      </c>
      <c r="B1024" s="243">
        <v>3.7575374243166149E-3</v>
      </c>
      <c r="C1024" s="243">
        <v>-1.2708641311892643E-3</v>
      </c>
      <c r="D1024" s="243">
        <v>-1.8906529713899722E-2</v>
      </c>
      <c r="E1024" s="243">
        <v>-1.470244375930474E-2</v>
      </c>
      <c r="F1024" s="243">
        <v>-5.0430993934441615E-3</v>
      </c>
      <c r="H1024" s="239">
        <f t="shared" si="186"/>
        <v>236.25666020105913</v>
      </c>
      <c r="I1024" s="239"/>
      <c r="J1024" s="239">
        <f t="shared" si="187"/>
        <v>208.37964283848896</v>
      </c>
      <c r="K1024" s="239">
        <f t="shared" si="182"/>
        <v>236.25666020105913</v>
      </c>
      <c r="L1024" s="239" t="b">
        <f t="shared" si="183"/>
        <v>0</v>
      </c>
      <c r="M1024" s="239">
        <f t="shared" si="188"/>
        <v>-1.2708641311892821E-3</v>
      </c>
      <c r="O1024" s="239">
        <f t="shared" si="189"/>
        <v>221.79097092652614</v>
      </c>
      <c r="P1024" s="239">
        <f t="shared" si="184"/>
        <v>236.25666020105913</v>
      </c>
      <c r="Q1024" s="239">
        <f t="shared" si="185"/>
        <v>0</v>
      </c>
      <c r="R1024" s="239">
        <f t="shared" si="190"/>
        <v>-1.2708641311892821E-3</v>
      </c>
      <c r="T1024" s="239">
        <f>MAX($H$4:H1024)</f>
        <v>255.90901740293543</v>
      </c>
      <c r="U1024" s="239">
        <f>MAX($K$4:K1024)</f>
        <v>255.90901740293543</v>
      </c>
      <c r="V1024" s="239">
        <f>MAX($K$4:L1024)</f>
        <v>255.90901740293543</v>
      </c>
      <c r="W1024" s="239">
        <f t="shared" si="191"/>
        <v>-7.6794313077812135E-2</v>
      </c>
      <c r="X1024" s="239">
        <f t="shared" si="192"/>
        <v>-7.6794313077812135E-2</v>
      </c>
      <c r="Y1024" s="239">
        <f t="shared" si="193"/>
        <v>-7.6794313077812135E-2</v>
      </c>
    </row>
    <row r="1025" spans="1:25">
      <c r="A1025" s="147">
        <v>36860</v>
      </c>
      <c r="B1025" s="243">
        <v>-1.988855481383156E-2</v>
      </c>
      <c r="C1025" s="243">
        <v>-2.3948345981144814E-2</v>
      </c>
      <c r="D1025" s="243">
        <v>-8.0686522498445434E-3</v>
      </c>
      <c r="E1025" s="243">
        <v>-3.3006006347559791E-2</v>
      </c>
      <c r="F1025" s="243">
        <v>-2.1323846914487521E-2</v>
      </c>
      <c r="H1025" s="239">
        <f t="shared" si="186"/>
        <v>230.59870396221442</v>
      </c>
      <c r="I1025" s="239"/>
      <c r="J1025" s="239">
        <f t="shared" si="187"/>
        <v>208.37964283848896</v>
      </c>
      <c r="K1025" s="239">
        <f t="shared" si="182"/>
        <v>230.59870396221442</v>
      </c>
      <c r="L1025" s="239" t="b">
        <f t="shared" si="183"/>
        <v>0</v>
      </c>
      <c r="M1025" s="239">
        <f t="shared" si="188"/>
        <v>-2.3948345981144765E-2</v>
      </c>
      <c r="O1025" s="239">
        <f t="shared" si="189"/>
        <v>221.79097092652614</v>
      </c>
      <c r="P1025" s="239">
        <f t="shared" si="184"/>
        <v>230.59870396221442</v>
      </c>
      <c r="Q1025" s="239">
        <f t="shared" si="185"/>
        <v>0</v>
      </c>
      <c r="R1025" s="239">
        <f t="shared" si="190"/>
        <v>-2.3948345981144765E-2</v>
      </c>
      <c r="T1025" s="239">
        <f>MAX($H$4:H1025)</f>
        <v>255.90901740293543</v>
      </c>
      <c r="U1025" s="239">
        <f>MAX($K$4:K1025)</f>
        <v>255.90901740293543</v>
      </c>
      <c r="V1025" s="239">
        <f>MAX($K$4:L1025)</f>
        <v>255.90901740293543</v>
      </c>
      <c r="W1025" s="239">
        <f t="shared" si="191"/>
        <v>-9.8903562279985105E-2</v>
      </c>
      <c r="X1025" s="239">
        <f t="shared" si="192"/>
        <v>-9.8903562279985105E-2</v>
      </c>
      <c r="Y1025" s="239">
        <f t="shared" si="193"/>
        <v>-9.8903562279985105E-2</v>
      </c>
    </row>
    <row r="1026" spans="1:25">
      <c r="A1026" s="147">
        <v>36861</v>
      </c>
      <c r="B1026" s="243">
        <v>2.5799319153705369E-3</v>
      </c>
      <c r="C1026" s="243">
        <v>5.5873190552626628E-3</v>
      </c>
      <c r="D1026" s="243">
        <v>2.5360128810398841E-3</v>
      </c>
      <c r="E1026" s="243">
        <v>-5.9373355513814285E-4</v>
      </c>
      <c r="F1026" s="243">
        <v>3.3360758460680984E-3</v>
      </c>
      <c r="H1026" s="239">
        <f t="shared" si="186"/>
        <v>231.88713249498136</v>
      </c>
      <c r="I1026" s="239"/>
      <c r="J1026" s="239">
        <f t="shared" si="187"/>
        <v>208.37964283848896</v>
      </c>
      <c r="K1026" s="239">
        <f t="shared" si="182"/>
        <v>231.88713249498136</v>
      </c>
      <c r="L1026" s="239" t="b">
        <f t="shared" si="183"/>
        <v>0</v>
      </c>
      <c r="M1026" s="239">
        <f t="shared" si="188"/>
        <v>5.5873190552626142E-3</v>
      </c>
      <c r="O1026" s="239">
        <f t="shared" si="189"/>
        <v>221.79097092652614</v>
      </c>
      <c r="P1026" s="239">
        <f t="shared" si="184"/>
        <v>231.88713249498136</v>
      </c>
      <c r="Q1026" s="239">
        <f t="shared" si="185"/>
        <v>0</v>
      </c>
      <c r="R1026" s="239">
        <f t="shared" si="190"/>
        <v>5.5873190552626142E-3</v>
      </c>
      <c r="T1026" s="239">
        <f>MAX($H$4:H1026)</f>
        <v>255.90901740293543</v>
      </c>
      <c r="U1026" s="239">
        <f>MAX($K$4:K1026)</f>
        <v>255.90901740293543</v>
      </c>
      <c r="V1026" s="239">
        <f>MAX($K$4:L1026)</f>
        <v>255.90901740293543</v>
      </c>
      <c r="W1026" s="239">
        <f t="shared" si="191"/>
        <v>-9.3868848982882808E-2</v>
      </c>
      <c r="X1026" s="239">
        <f t="shared" si="192"/>
        <v>-9.3868848982882808E-2</v>
      </c>
      <c r="Y1026" s="239">
        <f t="shared" si="193"/>
        <v>-9.3868848982882808E-2</v>
      </c>
    </row>
    <row r="1027" spans="1:25">
      <c r="A1027" s="147">
        <v>36864</v>
      </c>
      <c r="B1027" s="243">
        <v>5.6201894055418755E-3</v>
      </c>
      <c r="C1027" s="243">
        <v>-5.9071198561991833E-3</v>
      </c>
      <c r="D1027" s="243">
        <v>-7.2404178529715812E-3</v>
      </c>
      <c r="E1027" s="243">
        <v>-1.3014838481238633E-2</v>
      </c>
      <c r="F1027" s="243">
        <v>-2.9230866365833608E-3</v>
      </c>
      <c r="H1027" s="239">
        <f t="shared" si="186"/>
        <v>230.51734741022315</v>
      </c>
      <c r="I1027" s="239"/>
      <c r="J1027" s="239">
        <f t="shared" si="187"/>
        <v>208.37964283848896</v>
      </c>
      <c r="K1027" s="239">
        <f t="shared" si="182"/>
        <v>230.51734741022315</v>
      </c>
      <c r="L1027" s="239" t="b">
        <f t="shared" si="183"/>
        <v>0</v>
      </c>
      <c r="M1027" s="239">
        <f t="shared" si="188"/>
        <v>-5.9071198561992302E-3</v>
      </c>
      <c r="O1027" s="239">
        <f t="shared" si="189"/>
        <v>221.79097092652614</v>
      </c>
      <c r="P1027" s="239">
        <f t="shared" si="184"/>
        <v>230.51734741022315</v>
      </c>
      <c r="Q1027" s="239">
        <f t="shared" si="185"/>
        <v>0</v>
      </c>
      <c r="R1027" s="239">
        <f t="shared" si="190"/>
        <v>-5.9071198561992302E-3</v>
      </c>
      <c r="T1027" s="239">
        <f>MAX($H$4:H1027)</f>
        <v>255.90901740293543</v>
      </c>
      <c r="U1027" s="239">
        <f>MAX($K$4:K1027)</f>
        <v>255.90901740293543</v>
      </c>
      <c r="V1027" s="239">
        <f>MAX($K$4:L1027)</f>
        <v>255.90901740293543</v>
      </c>
      <c r="W1027" s="239">
        <f t="shared" si="191"/>
        <v>-9.9221474297376683E-2</v>
      </c>
      <c r="X1027" s="239">
        <f t="shared" si="192"/>
        <v>-9.9221474297376683E-2</v>
      </c>
      <c r="Y1027" s="239">
        <f t="shared" si="193"/>
        <v>-9.9221474297376683E-2</v>
      </c>
    </row>
    <row r="1028" spans="1:25">
      <c r="A1028" s="147">
        <v>36865</v>
      </c>
      <c r="B1028" s="243">
        <v>4.3501138026250441E-2</v>
      </c>
      <c r="C1028" s="243">
        <v>2.9602105847064797E-2</v>
      </c>
      <c r="D1028" s="243">
        <v>-3.0239326734398109E-3</v>
      </c>
      <c r="E1028" s="243">
        <v>3.828107567084138E-2</v>
      </c>
      <c r="F1028" s="243">
        <v>1.7888642646003428E-2</v>
      </c>
      <c r="H1028" s="239">
        <f t="shared" si="186"/>
        <v>237.34114632784519</v>
      </c>
      <c r="I1028" s="239"/>
      <c r="J1028" s="239">
        <f t="shared" si="187"/>
        <v>208.37964283848896</v>
      </c>
      <c r="K1028" s="239">
        <f t="shared" si="182"/>
        <v>237.34114632784519</v>
      </c>
      <c r="L1028" s="239" t="b">
        <f t="shared" si="183"/>
        <v>0</v>
      </c>
      <c r="M1028" s="239">
        <f t="shared" si="188"/>
        <v>2.9602105847064835E-2</v>
      </c>
      <c r="O1028" s="239">
        <f t="shared" si="189"/>
        <v>221.79097092652614</v>
      </c>
      <c r="P1028" s="239">
        <f t="shared" si="184"/>
        <v>237.34114632784519</v>
      </c>
      <c r="Q1028" s="239">
        <f t="shared" si="185"/>
        <v>0</v>
      </c>
      <c r="R1028" s="239">
        <f t="shared" si="190"/>
        <v>2.9602105847064835E-2</v>
      </c>
      <c r="T1028" s="239">
        <f>MAX($H$4:H1028)</f>
        <v>255.90901740293543</v>
      </c>
      <c r="U1028" s="239">
        <f>MAX($K$4:K1028)</f>
        <v>255.90901740293543</v>
      </c>
      <c r="V1028" s="239">
        <f>MAX($K$4:L1028)</f>
        <v>255.90901740293543</v>
      </c>
      <c r="W1028" s="239">
        <f t="shared" si="191"/>
        <v>-7.2556533034764614E-2</v>
      </c>
      <c r="X1028" s="239">
        <f t="shared" si="192"/>
        <v>-7.2556533034764614E-2</v>
      </c>
      <c r="Y1028" s="239">
        <f t="shared" si="193"/>
        <v>-7.2556533034764614E-2</v>
      </c>
    </row>
    <row r="1029" spans="1:25">
      <c r="A1029" s="147">
        <v>36866</v>
      </c>
      <c r="B1029" s="243">
        <v>-1.7549040459680754E-2</v>
      </c>
      <c r="C1029" s="243">
        <v>-1.4374885775025104E-2</v>
      </c>
      <c r="D1029" s="243">
        <v>3.6672923742990804E-3</v>
      </c>
      <c r="E1029" s="243">
        <v>7.1908531504185635E-3</v>
      </c>
      <c r="F1029" s="243">
        <v>-2.9841891649076135E-3</v>
      </c>
      <c r="H1029" s="239">
        <f t="shared" si="186"/>
        <v>233.92939445966891</v>
      </c>
      <c r="I1029" s="239"/>
      <c r="J1029" s="239">
        <f t="shared" si="187"/>
        <v>208.37964283848896</v>
      </c>
      <c r="K1029" s="239">
        <f t="shared" ref="K1029:K1092" si="194">MAX(H1029:J1029)</f>
        <v>233.92939445966891</v>
      </c>
      <c r="L1029" s="239" t="b">
        <f t="shared" ref="L1029:L1092" si="195">J1029=K1029</f>
        <v>0</v>
      </c>
      <c r="M1029" s="239">
        <f t="shared" si="188"/>
        <v>-1.4374885775025053E-2</v>
      </c>
      <c r="O1029" s="239">
        <f t="shared" si="189"/>
        <v>221.79097092652614</v>
      </c>
      <c r="P1029" s="239">
        <f t="shared" ref="P1029:P1092" si="196">MAX(H1029,O1029)</f>
        <v>233.92939445966891</v>
      </c>
      <c r="Q1029" s="239">
        <f t="shared" ref="Q1029:Q1092" si="197">P1029-H1029</f>
        <v>0</v>
      </c>
      <c r="R1029" s="239">
        <f t="shared" si="190"/>
        <v>-1.4374885775025053E-2</v>
      </c>
      <c r="T1029" s="239">
        <f>MAX($H$4:H1029)</f>
        <v>255.90901740293543</v>
      </c>
      <c r="U1029" s="239">
        <f>MAX($K$4:K1029)</f>
        <v>255.90901740293543</v>
      </c>
      <c r="V1029" s="239">
        <f>MAX($K$4:L1029)</f>
        <v>255.90901740293543</v>
      </c>
      <c r="W1029" s="239">
        <f t="shared" si="191"/>
        <v>-8.5888426935183101E-2</v>
      </c>
      <c r="X1029" s="239">
        <f t="shared" si="192"/>
        <v>-8.5888426935183101E-2</v>
      </c>
      <c r="Y1029" s="239">
        <f t="shared" si="193"/>
        <v>-8.5888426935183101E-2</v>
      </c>
    </row>
    <row r="1030" spans="1:25">
      <c r="A1030" s="147">
        <v>36867</v>
      </c>
      <c r="B1030" s="243">
        <v>-4.7623862873854561E-3</v>
      </c>
      <c r="C1030" s="243">
        <v>3.6448850852690562E-3</v>
      </c>
      <c r="D1030" s="243">
        <v>-9.735408207930174E-3</v>
      </c>
      <c r="E1030" s="243">
        <v>-6.1718837146107486E-4</v>
      </c>
      <c r="F1030" s="243">
        <v>9.8534412434325702E-4</v>
      </c>
      <c r="H1030" s="239">
        <f t="shared" ref="H1030:H1093" si="198">(1+C1030)*H1029</f>
        <v>234.78204022054098</v>
      </c>
      <c r="I1030" s="239"/>
      <c r="J1030" s="239">
        <f t="shared" ref="J1030:J1093" si="199">IF(NOT(YEAR(A1030)=YEAR(A1029)),$J$1*H1030,J1029)</f>
        <v>208.37964283848896</v>
      </c>
      <c r="K1030" s="239">
        <f t="shared" si="194"/>
        <v>234.78204022054098</v>
      </c>
      <c r="L1030" s="239" t="b">
        <f t="shared" si="195"/>
        <v>0</v>
      </c>
      <c r="M1030" s="239">
        <f t="shared" ref="M1030:M1093" si="200">(K1030-K1029)/K1029</f>
        <v>3.644885085269038E-3</v>
      </c>
      <c r="O1030" s="239">
        <f t="shared" ref="O1030:O1093" si="201">IF(AND(MONTH(A1030)=$O$2,MONTH(A1029)=$O$2-1),$O$1*H1030,O1029)</f>
        <v>221.79097092652614</v>
      </c>
      <c r="P1030" s="239">
        <f t="shared" si="196"/>
        <v>234.78204022054098</v>
      </c>
      <c r="Q1030" s="239">
        <f t="shared" si="197"/>
        <v>0</v>
      </c>
      <c r="R1030" s="239">
        <f t="shared" ref="R1030:R1093" si="202">(P1030-P1029)/P1029</f>
        <v>3.644885085269038E-3</v>
      </c>
      <c r="T1030" s="239">
        <f>MAX($H$4:H1030)</f>
        <v>255.90901740293543</v>
      </c>
      <c r="U1030" s="239">
        <f>MAX($K$4:K1030)</f>
        <v>255.90901740293543</v>
      </c>
      <c r="V1030" s="239">
        <f>MAX($K$4:L1030)</f>
        <v>255.90901740293543</v>
      </c>
      <c r="W1030" s="239">
        <f t="shared" ref="W1030:W1093" si="203">(H1030-T1030)/T1030</f>
        <v>-8.2556595296247329E-2</v>
      </c>
      <c r="X1030" s="239">
        <f t="shared" ref="X1030:X1093" si="204">(K1030-U1030)/U1030</f>
        <v>-8.2556595296247329E-2</v>
      </c>
      <c r="Y1030" s="239">
        <f t="shared" ref="Y1030:Y1093" si="205">(P1030-V1030)/V1030</f>
        <v>-8.2556595296247329E-2</v>
      </c>
    </row>
    <row r="1031" spans="1:25">
      <c r="A1031" s="147">
        <v>36868</v>
      </c>
      <c r="B1031" s="243">
        <v>2.5021525432132208E-2</v>
      </c>
      <c r="C1031" s="243">
        <v>1.3948775200089969E-3</v>
      </c>
      <c r="D1031" s="243">
        <v>-7.9377641153947076E-3</v>
      </c>
      <c r="E1031" s="243">
        <v>1.4924640125599353E-2</v>
      </c>
      <c r="F1031" s="243">
        <v>8.1670204510606581E-3</v>
      </c>
      <c r="H1031" s="239">
        <f t="shared" si="198"/>
        <v>235.10953241054645</v>
      </c>
      <c r="I1031" s="239"/>
      <c r="J1031" s="239">
        <f t="shared" si="199"/>
        <v>208.37964283848896</v>
      </c>
      <c r="K1031" s="239">
        <f t="shared" si="194"/>
        <v>235.10953241054645</v>
      </c>
      <c r="L1031" s="239" t="b">
        <f t="shared" si="195"/>
        <v>0</v>
      </c>
      <c r="M1031" s="239">
        <f t="shared" si="200"/>
        <v>1.3948775200089603E-3</v>
      </c>
      <c r="O1031" s="239">
        <f t="shared" si="201"/>
        <v>221.79097092652614</v>
      </c>
      <c r="P1031" s="239">
        <f t="shared" si="196"/>
        <v>235.10953241054645</v>
      </c>
      <c r="Q1031" s="239">
        <f t="shared" si="197"/>
        <v>0</v>
      </c>
      <c r="R1031" s="239">
        <f t="shared" si="202"/>
        <v>1.3948775200089603E-3</v>
      </c>
      <c r="T1031" s="239">
        <f>MAX($H$4:H1031)</f>
        <v>255.90901740293543</v>
      </c>
      <c r="U1031" s="239">
        <f>MAX($K$4:K1031)</f>
        <v>255.90901740293543</v>
      </c>
      <c r="V1031" s="239">
        <f>MAX($K$4:L1031)</f>
        <v>255.90901740293543</v>
      </c>
      <c r="W1031" s="239">
        <f t="shared" si="203"/>
        <v>-8.1276874115145586E-2</v>
      </c>
      <c r="X1031" s="239">
        <f t="shared" si="204"/>
        <v>-8.1276874115145586E-2</v>
      </c>
      <c r="Y1031" s="239">
        <f t="shared" si="205"/>
        <v>-8.1276874115145586E-2</v>
      </c>
    </row>
    <row r="1032" spans="1:25">
      <c r="A1032" s="147">
        <v>36871</v>
      </c>
      <c r="B1032" s="243">
        <v>1.0119163393474295E-2</v>
      </c>
      <c r="C1032" s="243">
        <v>2.3109348600029778E-2</v>
      </c>
      <c r="D1032" s="243">
        <v>3.9246646249186279E-2</v>
      </c>
      <c r="E1032" s="243">
        <v>2.4400974254858765E-2</v>
      </c>
      <c r="F1032" s="243">
        <v>1.7856326553054691E-2</v>
      </c>
      <c r="H1032" s="239">
        <f t="shared" si="198"/>
        <v>240.54276055421175</v>
      </c>
      <c r="I1032" s="239"/>
      <c r="J1032" s="239">
        <f t="shared" si="199"/>
        <v>208.37964283848896</v>
      </c>
      <c r="K1032" s="239">
        <f t="shared" si="194"/>
        <v>240.54276055421175</v>
      </c>
      <c r="L1032" s="239" t="b">
        <f t="shared" si="195"/>
        <v>0</v>
      </c>
      <c r="M1032" s="239">
        <f t="shared" si="200"/>
        <v>2.3109348600029719E-2</v>
      </c>
      <c r="O1032" s="239">
        <f t="shared" si="201"/>
        <v>221.79097092652614</v>
      </c>
      <c r="P1032" s="239">
        <f t="shared" si="196"/>
        <v>240.54276055421175</v>
      </c>
      <c r="Q1032" s="239">
        <f t="shared" si="197"/>
        <v>0</v>
      </c>
      <c r="R1032" s="239">
        <f t="shared" si="202"/>
        <v>2.3109348600029719E-2</v>
      </c>
      <c r="T1032" s="239">
        <f>MAX($H$4:H1032)</f>
        <v>255.90901740293543</v>
      </c>
      <c r="U1032" s="239">
        <f>MAX($K$4:K1032)</f>
        <v>255.90901740293543</v>
      </c>
      <c r="V1032" s="239">
        <f>MAX($K$4:L1032)</f>
        <v>255.90901740293543</v>
      </c>
      <c r="W1032" s="239">
        <f t="shared" si="203"/>
        <v>-6.0045781132163495E-2</v>
      </c>
      <c r="X1032" s="239">
        <f t="shared" si="204"/>
        <v>-6.0045781132163495E-2</v>
      </c>
      <c r="Y1032" s="239">
        <f t="shared" si="205"/>
        <v>-6.0045781132163495E-2</v>
      </c>
    </row>
    <row r="1033" spans="1:25">
      <c r="A1033" s="147">
        <v>36872</v>
      </c>
      <c r="B1033" s="243">
        <v>-8.8071722627186544E-3</v>
      </c>
      <c r="C1033" s="243">
        <v>-5.4308483764458071E-3</v>
      </c>
      <c r="D1033" s="243">
        <v>-1.3570513600301704E-3</v>
      </c>
      <c r="E1033" s="243">
        <v>-8.8930167639121871E-3</v>
      </c>
      <c r="F1033" s="243">
        <v>-6.3003895958178013E-3</v>
      </c>
      <c r="H1033" s="239">
        <f t="shared" si="198"/>
        <v>239.23640929359013</v>
      </c>
      <c r="I1033" s="239"/>
      <c r="J1033" s="239">
        <f t="shared" si="199"/>
        <v>208.37964283848896</v>
      </c>
      <c r="K1033" s="239">
        <f t="shared" si="194"/>
        <v>239.23640929359013</v>
      </c>
      <c r="L1033" s="239" t="b">
        <f t="shared" si="195"/>
        <v>0</v>
      </c>
      <c r="M1033" s="239">
        <f t="shared" si="200"/>
        <v>-5.4308483764457724E-3</v>
      </c>
      <c r="O1033" s="239">
        <f t="shared" si="201"/>
        <v>221.79097092652614</v>
      </c>
      <c r="P1033" s="239">
        <f t="shared" si="196"/>
        <v>239.23640929359013</v>
      </c>
      <c r="Q1033" s="239">
        <f t="shared" si="197"/>
        <v>0</v>
      </c>
      <c r="R1033" s="239">
        <f t="shared" si="202"/>
        <v>-5.4308483764457724E-3</v>
      </c>
      <c r="T1033" s="239">
        <f>MAX($H$4:H1033)</f>
        <v>255.90901740293543</v>
      </c>
      <c r="U1033" s="239">
        <f>MAX($K$4:K1033)</f>
        <v>255.90901740293543</v>
      </c>
      <c r="V1033" s="239">
        <f>MAX($K$4:L1033)</f>
        <v>255.90901740293543</v>
      </c>
      <c r="W1033" s="239">
        <f t="shared" si="203"/>
        <v>-6.5150529975635238E-2</v>
      </c>
      <c r="X1033" s="239">
        <f t="shared" si="204"/>
        <v>-6.5150529975635238E-2</v>
      </c>
      <c r="Y1033" s="239">
        <f t="shared" si="205"/>
        <v>-6.5150529975635238E-2</v>
      </c>
    </row>
    <row r="1034" spans="1:25">
      <c r="A1034" s="147">
        <v>36873</v>
      </c>
      <c r="B1034" s="243">
        <v>-9.2511602224606415E-3</v>
      </c>
      <c r="C1034" s="243">
        <v>-3.9712532065859785E-3</v>
      </c>
      <c r="D1034" s="243">
        <v>1.0020202942562229E-3</v>
      </c>
      <c r="E1034" s="243">
        <v>3.8634948365132704E-3</v>
      </c>
      <c r="F1034" s="243">
        <v>-1.8980633620589993E-3</v>
      </c>
      <c r="H1034" s="239">
        <f t="shared" si="198"/>
        <v>238.28634093605083</v>
      </c>
      <c r="I1034" s="239"/>
      <c r="J1034" s="239">
        <f t="shared" si="199"/>
        <v>208.37964283848896</v>
      </c>
      <c r="K1034" s="239">
        <f t="shared" si="194"/>
        <v>238.28634093605083</v>
      </c>
      <c r="L1034" s="239" t="b">
        <f t="shared" si="195"/>
        <v>0</v>
      </c>
      <c r="M1034" s="239">
        <f t="shared" si="200"/>
        <v>-3.9712532065860149E-3</v>
      </c>
      <c r="O1034" s="239">
        <f t="shared" si="201"/>
        <v>221.79097092652614</v>
      </c>
      <c r="P1034" s="239">
        <f t="shared" si="196"/>
        <v>238.28634093605083</v>
      </c>
      <c r="Q1034" s="239">
        <f t="shared" si="197"/>
        <v>0</v>
      </c>
      <c r="R1034" s="239">
        <f t="shared" si="202"/>
        <v>-3.9712532065860149E-3</v>
      </c>
      <c r="T1034" s="239">
        <f>MAX($H$4:H1034)</f>
        <v>255.90901740293543</v>
      </c>
      <c r="U1034" s="239">
        <f>MAX($K$4:K1034)</f>
        <v>255.90901740293543</v>
      </c>
      <c r="V1034" s="239">
        <f>MAX($K$4:L1034)</f>
        <v>255.90901740293543</v>
      </c>
      <c r="W1034" s="239">
        <f t="shared" si="203"/>
        <v>-6.8863053931144738E-2</v>
      </c>
      <c r="X1034" s="239">
        <f t="shared" si="204"/>
        <v>-6.8863053931144738E-2</v>
      </c>
      <c r="Y1034" s="239">
        <f t="shared" si="205"/>
        <v>-6.8863053931144738E-2</v>
      </c>
    </row>
    <row r="1035" spans="1:25">
      <c r="A1035" s="147">
        <v>36874</v>
      </c>
      <c r="B1035" s="243">
        <v>-1.6526476461266149E-2</v>
      </c>
      <c r="C1035" s="243">
        <v>-1.8954712835728249E-2</v>
      </c>
      <c r="D1035" s="243">
        <v>-2.3776609629579726E-2</v>
      </c>
      <c r="E1035" s="243">
        <v>-2.2984662687280721E-2</v>
      </c>
      <c r="F1035" s="243">
        <v>-1.3991471145516465E-2</v>
      </c>
      <c r="H1035" s="239">
        <f t="shared" si="198"/>
        <v>233.76969177093156</v>
      </c>
      <c r="I1035" s="239"/>
      <c r="J1035" s="239">
        <f t="shared" si="199"/>
        <v>208.37964283848896</v>
      </c>
      <c r="K1035" s="239">
        <f t="shared" si="194"/>
        <v>233.76969177093156</v>
      </c>
      <c r="L1035" s="239" t="b">
        <f t="shared" si="195"/>
        <v>0</v>
      </c>
      <c r="M1035" s="239">
        <f t="shared" si="200"/>
        <v>-1.8954712835728228E-2</v>
      </c>
      <c r="O1035" s="239">
        <f t="shared" si="201"/>
        <v>221.79097092652614</v>
      </c>
      <c r="P1035" s="239">
        <f t="shared" si="196"/>
        <v>233.76969177093156</v>
      </c>
      <c r="Q1035" s="239">
        <f t="shared" si="197"/>
        <v>0</v>
      </c>
      <c r="R1035" s="239">
        <f t="shared" si="202"/>
        <v>-1.8954712835728228E-2</v>
      </c>
      <c r="T1035" s="239">
        <f>MAX($H$4:H1035)</f>
        <v>255.90901740293543</v>
      </c>
      <c r="U1035" s="239">
        <f>MAX($K$4:K1035)</f>
        <v>255.90901740293543</v>
      </c>
      <c r="V1035" s="239">
        <f>MAX($K$4:L1035)</f>
        <v>255.90901740293543</v>
      </c>
      <c r="W1035" s="239">
        <f t="shared" si="203"/>
        <v>-8.6512487354616849E-2</v>
      </c>
      <c r="X1035" s="239">
        <f t="shared" si="204"/>
        <v>-8.6512487354616849E-2</v>
      </c>
      <c r="Y1035" s="239">
        <f t="shared" si="205"/>
        <v>-8.6512487354616849E-2</v>
      </c>
    </row>
    <row r="1036" spans="1:25">
      <c r="A1036" s="147">
        <v>36875</v>
      </c>
      <c r="B1036" s="243">
        <v>-2.0395336851970036E-2</v>
      </c>
      <c r="C1036" s="243">
        <v>-1.6144010656133245E-2</v>
      </c>
      <c r="D1036" s="243">
        <v>-2.6419489402505381E-2</v>
      </c>
      <c r="E1036" s="243">
        <v>-2.5431039713019965E-2</v>
      </c>
      <c r="F1036" s="243">
        <v>-1.3239288630876977E-2</v>
      </c>
      <c r="H1036" s="239">
        <f t="shared" si="198"/>
        <v>229.99571137590067</v>
      </c>
      <c r="I1036" s="239"/>
      <c r="J1036" s="239">
        <f t="shared" si="199"/>
        <v>208.37964283848896</v>
      </c>
      <c r="K1036" s="239">
        <f t="shared" si="194"/>
        <v>229.99571137590067</v>
      </c>
      <c r="L1036" s="239" t="b">
        <f t="shared" si="195"/>
        <v>0</v>
      </c>
      <c r="M1036" s="239">
        <f t="shared" si="200"/>
        <v>-1.6144010656133186E-2</v>
      </c>
      <c r="O1036" s="239">
        <f t="shared" si="201"/>
        <v>221.79097092652614</v>
      </c>
      <c r="P1036" s="239">
        <f t="shared" si="196"/>
        <v>229.99571137590067</v>
      </c>
      <c r="Q1036" s="239">
        <f t="shared" si="197"/>
        <v>0</v>
      </c>
      <c r="R1036" s="239">
        <f t="shared" si="202"/>
        <v>-1.6144010656133186E-2</v>
      </c>
      <c r="T1036" s="239">
        <f>MAX($H$4:H1036)</f>
        <v>255.90901740293543</v>
      </c>
      <c r="U1036" s="239">
        <f>MAX($K$4:K1036)</f>
        <v>255.90901740293543</v>
      </c>
      <c r="V1036" s="239">
        <f>MAX($K$4:L1036)</f>
        <v>255.90901740293543</v>
      </c>
      <c r="W1036" s="239">
        <f t="shared" si="203"/>
        <v>-0.10125983949300851</v>
      </c>
      <c r="X1036" s="239">
        <f t="shared" si="204"/>
        <v>-0.10125983949300851</v>
      </c>
      <c r="Y1036" s="239">
        <f t="shared" si="205"/>
        <v>-0.10125983949300851</v>
      </c>
    </row>
    <row r="1037" spans="1:25">
      <c r="A1037" s="147">
        <v>36878</v>
      </c>
      <c r="B1037" s="243">
        <v>7.2701648431552357E-3</v>
      </c>
      <c r="C1037" s="243">
        <v>7.6453830093965447E-3</v>
      </c>
      <c r="D1037" s="243">
        <v>2.7096906767554163E-3</v>
      </c>
      <c r="E1037" s="243">
        <v>7.9678848126321089E-3</v>
      </c>
      <c r="F1037" s="243">
        <v>5.4063311837377892E-3</v>
      </c>
      <c r="H1037" s="239">
        <f t="shared" si="198"/>
        <v>231.75411667988806</v>
      </c>
      <c r="I1037" s="239"/>
      <c r="J1037" s="239">
        <f t="shared" si="199"/>
        <v>208.37964283848896</v>
      </c>
      <c r="K1037" s="239">
        <f t="shared" si="194"/>
        <v>231.75411667988806</v>
      </c>
      <c r="L1037" s="239" t="b">
        <f t="shared" si="195"/>
        <v>0</v>
      </c>
      <c r="M1037" s="239">
        <f t="shared" si="200"/>
        <v>7.6453830093965681E-3</v>
      </c>
      <c r="O1037" s="239">
        <f t="shared" si="201"/>
        <v>221.79097092652614</v>
      </c>
      <c r="P1037" s="239">
        <f t="shared" si="196"/>
        <v>231.75411667988806</v>
      </c>
      <c r="Q1037" s="239">
        <f t="shared" si="197"/>
        <v>0</v>
      </c>
      <c r="R1037" s="239">
        <f t="shared" si="202"/>
        <v>7.6453830093965681E-3</v>
      </c>
      <c r="T1037" s="239">
        <f>MAX($H$4:H1037)</f>
        <v>255.90901740293543</v>
      </c>
      <c r="U1037" s="239">
        <f>MAX($K$4:K1037)</f>
        <v>255.90901740293543</v>
      </c>
      <c r="V1037" s="239">
        <f>MAX($K$4:L1037)</f>
        <v>255.90901740293543</v>
      </c>
      <c r="W1037" s="239">
        <f t="shared" si="203"/>
        <v>-9.4388626740006018E-2</v>
      </c>
      <c r="X1037" s="239">
        <f t="shared" si="204"/>
        <v>-9.4388626740006018E-2</v>
      </c>
      <c r="Y1037" s="239">
        <f t="shared" si="205"/>
        <v>-9.4388626740006018E-2</v>
      </c>
    </row>
    <row r="1038" spans="1:25">
      <c r="A1038" s="147">
        <v>36879</v>
      </c>
      <c r="B1038" s="243">
        <v>-1.4332408696049126E-2</v>
      </c>
      <c r="C1038" s="243">
        <v>9.9509943350037933E-3</v>
      </c>
      <c r="D1038" s="243">
        <v>-1.2333412494006435E-2</v>
      </c>
      <c r="E1038" s="243">
        <v>-2.7139350639096005E-3</v>
      </c>
      <c r="F1038" s="243">
        <v>2.1368877253278296E-3</v>
      </c>
      <c r="H1038" s="239">
        <f t="shared" si="198"/>
        <v>234.06030058208344</v>
      </c>
      <c r="I1038" s="239"/>
      <c r="J1038" s="239">
        <f t="shared" si="199"/>
        <v>208.37964283848896</v>
      </c>
      <c r="K1038" s="239">
        <f t="shared" si="194"/>
        <v>234.06030058208344</v>
      </c>
      <c r="L1038" s="239" t="b">
        <f t="shared" si="195"/>
        <v>0</v>
      </c>
      <c r="M1038" s="239">
        <f t="shared" si="200"/>
        <v>9.9509943350038436E-3</v>
      </c>
      <c r="O1038" s="239">
        <f t="shared" si="201"/>
        <v>221.79097092652614</v>
      </c>
      <c r="P1038" s="239">
        <f t="shared" si="196"/>
        <v>234.06030058208344</v>
      </c>
      <c r="Q1038" s="239">
        <f t="shared" si="197"/>
        <v>0</v>
      </c>
      <c r="R1038" s="239">
        <f t="shared" si="202"/>
        <v>9.9509943350038436E-3</v>
      </c>
      <c r="T1038" s="239">
        <f>MAX($H$4:H1038)</f>
        <v>255.90901740293543</v>
      </c>
      <c r="U1038" s="239">
        <f>MAX($K$4:K1038)</f>
        <v>255.90901740293543</v>
      </c>
      <c r="V1038" s="239">
        <f>MAX($K$4:L1038)</f>
        <v>255.90901740293543</v>
      </c>
      <c r="W1038" s="239">
        <f t="shared" si="203"/>
        <v>-8.5376893094980769E-2</v>
      </c>
      <c r="X1038" s="239">
        <f t="shared" si="204"/>
        <v>-8.5376893094980769E-2</v>
      </c>
      <c r="Y1038" s="239">
        <f t="shared" si="205"/>
        <v>-8.5376893094980769E-2</v>
      </c>
    </row>
    <row r="1039" spans="1:25">
      <c r="A1039" s="147">
        <v>36880</v>
      </c>
      <c r="B1039" s="243">
        <v>-3.3969132677788672E-2</v>
      </c>
      <c r="C1039" s="243">
        <v>-3.2518504295523054E-2</v>
      </c>
      <c r="D1039" s="243">
        <v>-3.1680574964414232E-2</v>
      </c>
      <c r="E1039" s="243">
        <v>-4.126450632748524E-2</v>
      </c>
      <c r="F1039" s="243">
        <v>-2.7248673141653024E-2</v>
      </c>
      <c r="H1039" s="239">
        <f t="shared" si="198"/>
        <v>226.44900969219356</v>
      </c>
      <c r="I1039" s="239"/>
      <c r="J1039" s="239">
        <f t="shared" si="199"/>
        <v>208.37964283848896</v>
      </c>
      <c r="K1039" s="239">
        <f t="shared" si="194"/>
        <v>226.44900969219356</v>
      </c>
      <c r="L1039" s="239" t="b">
        <f t="shared" si="195"/>
        <v>0</v>
      </c>
      <c r="M1039" s="239">
        <f t="shared" si="200"/>
        <v>-3.2518504295523006E-2</v>
      </c>
      <c r="O1039" s="239">
        <f t="shared" si="201"/>
        <v>221.79097092652614</v>
      </c>
      <c r="P1039" s="239">
        <f t="shared" si="196"/>
        <v>226.44900969219356</v>
      </c>
      <c r="Q1039" s="239">
        <f t="shared" si="197"/>
        <v>0</v>
      </c>
      <c r="R1039" s="239">
        <f t="shared" si="202"/>
        <v>-3.2518504295523006E-2</v>
      </c>
      <c r="T1039" s="239">
        <f>MAX($H$4:H1039)</f>
        <v>255.90901740293543</v>
      </c>
      <c r="U1039" s="239">
        <f>MAX($K$4:K1039)</f>
        <v>255.90901740293543</v>
      </c>
      <c r="V1039" s="239">
        <f>MAX($K$4:L1039)</f>
        <v>255.90901740293543</v>
      </c>
      <c r="W1039" s="239">
        <f t="shared" si="203"/>
        <v>-0.11511906852565623</v>
      </c>
      <c r="X1039" s="239">
        <f t="shared" si="204"/>
        <v>-0.11511906852565623</v>
      </c>
      <c r="Y1039" s="239">
        <f t="shared" si="205"/>
        <v>-0.11511906852565623</v>
      </c>
    </row>
    <row r="1040" spans="1:25">
      <c r="A1040" s="147">
        <v>36881</v>
      </c>
      <c r="B1040" s="243">
        <v>5.5075533753274897E-3</v>
      </c>
      <c r="C1040" s="243">
        <v>-8.6606630480768887E-3</v>
      </c>
      <c r="D1040" s="243">
        <v>-2.3605135414101364E-2</v>
      </c>
      <c r="E1040" s="243">
        <v>-1.8471488915379752E-2</v>
      </c>
      <c r="F1040" s="243">
        <v>-5.4814467511791198E-3</v>
      </c>
      <c r="H1040" s="239">
        <f t="shared" si="198"/>
        <v>224.48781112167876</v>
      </c>
      <c r="I1040" s="239"/>
      <c r="J1040" s="239">
        <f t="shared" si="199"/>
        <v>208.37964283848896</v>
      </c>
      <c r="K1040" s="239">
        <f t="shared" si="194"/>
        <v>224.48781112167876</v>
      </c>
      <c r="L1040" s="239" t="b">
        <f t="shared" si="195"/>
        <v>0</v>
      </c>
      <c r="M1040" s="239">
        <f t="shared" si="200"/>
        <v>-8.6606630480769321E-3</v>
      </c>
      <c r="O1040" s="239">
        <f t="shared" si="201"/>
        <v>221.79097092652614</v>
      </c>
      <c r="P1040" s="239">
        <f t="shared" si="196"/>
        <v>224.48781112167876</v>
      </c>
      <c r="Q1040" s="239">
        <f t="shared" si="197"/>
        <v>0</v>
      </c>
      <c r="R1040" s="239">
        <f t="shared" si="202"/>
        <v>-8.6606630480769321E-3</v>
      </c>
      <c r="T1040" s="239">
        <f>MAX($H$4:H1040)</f>
        <v>255.90901740293543</v>
      </c>
      <c r="U1040" s="239">
        <f>MAX($K$4:K1040)</f>
        <v>255.90901740293543</v>
      </c>
      <c r="V1040" s="239">
        <f>MAX($K$4:L1040)</f>
        <v>255.90901740293543</v>
      </c>
      <c r="W1040" s="239">
        <f t="shared" si="203"/>
        <v>-0.12278272411082397</v>
      </c>
      <c r="X1040" s="239">
        <f t="shared" si="204"/>
        <v>-0.12278272411082397</v>
      </c>
      <c r="Y1040" s="239">
        <f t="shared" si="205"/>
        <v>-0.12278272411082397</v>
      </c>
    </row>
    <row r="1041" spans="1:25">
      <c r="A1041" s="147">
        <v>36882</v>
      </c>
      <c r="B1041" s="243">
        <v>2.8375966026898958E-2</v>
      </c>
      <c r="C1041" s="243">
        <v>6.2215813407595633E-5</v>
      </c>
      <c r="D1041" s="243">
        <v>-1.314812749799954E-2</v>
      </c>
      <c r="E1041" s="243">
        <v>-3.7670144741737133E-3</v>
      </c>
      <c r="F1041" s="243">
        <v>3.0077821842557917E-3</v>
      </c>
      <c r="H1041" s="239">
        <f t="shared" si="198"/>
        <v>224.50177781344777</v>
      </c>
      <c r="I1041" s="239"/>
      <c r="J1041" s="239">
        <f t="shared" si="199"/>
        <v>208.37964283848896</v>
      </c>
      <c r="K1041" s="239">
        <f t="shared" si="194"/>
        <v>224.50177781344777</v>
      </c>
      <c r="L1041" s="239" t="b">
        <f t="shared" si="195"/>
        <v>0</v>
      </c>
      <c r="M1041" s="239">
        <f t="shared" si="200"/>
        <v>6.221581340754046E-5</v>
      </c>
      <c r="O1041" s="239">
        <f t="shared" si="201"/>
        <v>221.79097092652614</v>
      </c>
      <c r="P1041" s="239">
        <f t="shared" si="196"/>
        <v>224.50177781344777</v>
      </c>
      <c r="Q1041" s="239">
        <f t="shared" si="197"/>
        <v>0</v>
      </c>
      <c r="R1041" s="239">
        <f t="shared" si="202"/>
        <v>6.221581340754046E-5</v>
      </c>
      <c r="T1041" s="239">
        <f>MAX($H$4:H1041)</f>
        <v>255.90901740293543</v>
      </c>
      <c r="U1041" s="239">
        <f>MAX($K$4:K1041)</f>
        <v>255.90901740293543</v>
      </c>
      <c r="V1041" s="239">
        <f>MAX($K$4:L1041)</f>
        <v>255.90901740293543</v>
      </c>
      <c r="W1041" s="239">
        <f t="shared" si="203"/>
        <v>-0.12272814732446938</v>
      </c>
      <c r="X1041" s="239">
        <f t="shared" si="204"/>
        <v>-0.12272814732446938</v>
      </c>
      <c r="Y1041" s="239">
        <f t="shared" si="205"/>
        <v>-0.12272814732446938</v>
      </c>
    </row>
    <row r="1042" spans="1:25">
      <c r="A1042" s="147">
        <v>36885</v>
      </c>
      <c r="B1042" s="243">
        <v>0</v>
      </c>
      <c r="C1042" s="243">
        <v>-2.1616947686986521E-3</v>
      </c>
      <c r="D1042" s="243">
        <v>2.2103837718740582E-2</v>
      </c>
      <c r="E1042" s="243">
        <v>-1.1662997058944358E-3</v>
      </c>
      <c r="F1042" s="243">
        <v>-2.1406332381664894E-3</v>
      </c>
      <c r="H1042" s="239">
        <f t="shared" si="198"/>
        <v>224.01647349478489</v>
      </c>
      <c r="I1042" s="239"/>
      <c r="J1042" s="239">
        <f t="shared" si="199"/>
        <v>208.37964283848896</v>
      </c>
      <c r="K1042" s="239">
        <f t="shared" si="194"/>
        <v>224.01647349478489</v>
      </c>
      <c r="L1042" s="239" t="b">
        <f t="shared" si="195"/>
        <v>0</v>
      </c>
      <c r="M1042" s="239">
        <f t="shared" si="200"/>
        <v>-2.1616947686986816E-3</v>
      </c>
      <c r="O1042" s="239">
        <f t="shared" si="201"/>
        <v>221.79097092652614</v>
      </c>
      <c r="P1042" s="239">
        <f t="shared" si="196"/>
        <v>224.01647349478489</v>
      </c>
      <c r="Q1042" s="239">
        <f t="shared" si="197"/>
        <v>0</v>
      </c>
      <c r="R1042" s="239">
        <f t="shared" si="202"/>
        <v>-2.1616947686986816E-3</v>
      </c>
      <c r="T1042" s="239">
        <f>MAX($H$4:H1042)</f>
        <v>255.90901740293543</v>
      </c>
      <c r="U1042" s="239">
        <f>MAX($K$4:K1042)</f>
        <v>255.90901740293543</v>
      </c>
      <c r="V1042" s="239">
        <f>MAX($K$4:L1042)</f>
        <v>255.90901740293543</v>
      </c>
      <c r="W1042" s="239">
        <f t="shared" si="203"/>
        <v>-0.12462454129912467</v>
      </c>
      <c r="X1042" s="239">
        <f t="shared" si="204"/>
        <v>-0.12462454129912467</v>
      </c>
      <c r="Y1042" s="239">
        <f t="shared" si="205"/>
        <v>-0.12462454129912467</v>
      </c>
    </row>
    <row r="1043" spans="1:25">
      <c r="A1043" s="147">
        <v>36886</v>
      </c>
      <c r="B1043" s="243">
        <v>6.4551117973179473E-3</v>
      </c>
      <c r="C1043" s="243">
        <v>6.1265790831921407E-4</v>
      </c>
      <c r="D1043" s="243">
        <v>-1.0270614321604477E-2</v>
      </c>
      <c r="E1043" s="243">
        <v>-9.9877642585154414E-3</v>
      </c>
      <c r="F1043" s="243">
        <v>3.7197357191653957E-4</v>
      </c>
      <c r="H1043" s="239">
        <f t="shared" si="198"/>
        <v>224.15371895886526</v>
      </c>
      <c r="I1043" s="239"/>
      <c r="J1043" s="239">
        <f t="shared" si="199"/>
        <v>208.37964283848896</v>
      </c>
      <c r="K1043" s="239">
        <f t="shared" si="194"/>
        <v>224.15371895886526</v>
      </c>
      <c r="L1043" s="239" t="b">
        <f t="shared" si="195"/>
        <v>0</v>
      </c>
      <c r="M1043" s="239">
        <f t="shared" si="200"/>
        <v>6.1265790831923077E-4</v>
      </c>
      <c r="O1043" s="239">
        <f t="shared" si="201"/>
        <v>221.79097092652614</v>
      </c>
      <c r="P1043" s="239">
        <f t="shared" si="196"/>
        <v>224.15371895886526</v>
      </c>
      <c r="Q1043" s="239">
        <f t="shared" si="197"/>
        <v>0</v>
      </c>
      <c r="R1043" s="239">
        <f t="shared" si="202"/>
        <v>6.1265790831923077E-4</v>
      </c>
      <c r="T1043" s="239">
        <f>MAX($H$4:H1043)</f>
        <v>255.90901740293543</v>
      </c>
      <c r="U1043" s="239">
        <f>MAX($K$4:K1043)</f>
        <v>255.90901740293543</v>
      </c>
      <c r="V1043" s="239">
        <f>MAX($K$4:L1043)</f>
        <v>255.90901740293543</v>
      </c>
      <c r="W1043" s="239">
        <f t="shared" si="203"/>
        <v>-0.12408823560160301</v>
      </c>
      <c r="X1043" s="239">
        <f t="shared" si="204"/>
        <v>-0.12408823560160301</v>
      </c>
      <c r="Y1043" s="239">
        <f t="shared" si="205"/>
        <v>-0.12408823560160301</v>
      </c>
    </row>
    <row r="1044" spans="1:25">
      <c r="A1044" s="147">
        <v>36887</v>
      </c>
      <c r="B1044" s="243">
        <v>1.2025751971052712E-2</v>
      </c>
      <c r="C1044" s="243">
        <v>1.4010825762888146E-2</v>
      </c>
      <c r="D1044" s="243">
        <v>-4.8667288635240169E-3</v>
      </c>
      <c r="E1044" s="243">
        <v>-2.2715299455366988E-4</v>
      </c>
      <c r="F1044" s="243">
        <v>8.0400203394297431E-3</v>
      </c>
      <c r="H1044" s="239">
        <f t="shared" si="198"/>
        <v>227.29429765930132</v>
      </c>
      <c r="I1044" s="239"/>
      <c r="J1044" s="239">
        <f t="shared" si="199"/>
        <v>208.37964283848896</v>
      </c>
      <c r="K1044" s="239">
        <f t="shared" si="194"/>
        <v>227.29429765930132</v>
      </c>
      <c r="L1044" s="239" t="b">
        <f t="shared" si="195"/>
        <v>0</v>
      </c>
      <c r="M1044" s="239">
        <f t="shared" si="200"/>
        <v>1.4010825762888181E-2</v>
      </c>
      <c r="O1044" s="239">
        <f t="shared" si="201"/>
        <v>221.79097092652614</v>
      </c>
      <c r="P1044" s="239">
        <f t="shared" si="196"/>
        <v>227.29429765930132</v>
      </c>
      <c r="Q1044" s="239">
        <f t="shared" si="197"/>
        <v>0</v>
      </c>
      <c r="R1044" s="239">
        <f t="shared" si="202"/>
        <v>1.4010825762888181E-2</v>
      </c>
      <c r="T1044" s="239">
        <f>MAX($H$4:H1044)</f>
        <v>255.90901740293543</v>
      </c>
      <c r="U1044" s="239">
        <f>MAX($K$4:K1044)</f>
        <v>255.90901740293543</v>
      </c>
      <c r="V1044" s="239">
        <f>MAX($K$4:L1044)</f>
        <v>255.90901740293543</v>
      </c>
      <c r="W1044" s="239">
        <f t="shared" si="203"/>
        <v>-0.11181598848695311</v>
      </c>
      <c r="X1044" s="239">
        <f t="shared" si="204"/>
        <v>-0.11181598848695311</v>
      </c>
      <c r="Y1044" s="239">
        <f t="shared" si="205"/>
        <v>-0.11181598848695311</v>
      </c>
    </row>
    <row r="1045" spans="1:25">
      <c r="A1045" s="147">
        <v>36888</v>
      </c>
      <c r="B1045" s="243">
        <v>5.7538873230293941E-3</v>
      </c>
      <c r="C1045" s="243">
        <v>7.8143764051266107E-3</v>
      </c>
      <c r="D1045" s="243">
        <v>1.8362387986674555E-3</v>
      </c>
      <c r="E1045" s="243">
        <v>1.5280407970031273E-2</v>
      </c>
      <c r="F1045" s="243">
        <v>7.9235808607494018E-3</v>
      </c>
      <c r="H1045" s="239">
        <f t="shared" si="198"/>
        <v>229.07046085594999</v>
      </c>
      <c r="I1045" s="239"/>
      <c r="J1045" s="239">
        <f t="shared" si="199"/>
        <v>208.37964283848896</v>
      </c>
      <c r="K1045" s="239">
        <f t="shared" si="194"/>
        <v>229.07046085594999</v>
      </c>
      <c r="L1045" s="239" t="b">
        <f t="shared" si="195"/>
        <v>0</v>
      </c>
      <c r="M1045" s="239">
        <f t="shared" si="200"/>
        <v>7.8143764051266055E-3</v>
      </c>
      <c r="O1045" s="239">
        <f t="shared" si="201"/>
        <v>221.79097092652614</v>
      </c>
      <c r="P1045" s="239">
        <f t="shared" si="196"/>
        <v>229.07046085594999</v>
      </c>
      <c r="Q1045" s="239">
        <f t="shared" si="197"/>
        <v>0</v>
      </c>
      <c r="R1045" s="239">
        <f t="shared" si="202"/>
        <v>7.8143764051266055E-3</v>
      </c>
      <c r="T1045" s="239">
        <f>MAX($H$4:H1045)</f>
        <v>255.90901740293543</v>
      </c>
      <c r="U1045" s="239">
        <f>MAX($K$4:K1045)</f>
        <v>255.90901740293543</v>
      </c>
      <c r="V1045" s="239">
        <f>MAX($K$4:L1045)</f>
        <v>255.90901740293543</v>
      </c>
      <c r="W1045" s="239">
        <f t="shared" si="203"/>
        <v>-0.10487538430397486</v>
      </c>
      <c r="X1045" s="239">
        <f t="shared" si="204"/>
        <v>-0.10487538430397486</v>
      </c>
      <c r="Y1045" s="239">
        <f t="shared" si="205"/>
        <v>-0.10487538430397486</v>
      </c>
    </row>
    <row r="1046" spans="1:25">
      <c r="A1046" s="147">
        <v>36889</v>
      </c>
      <c r="B1046" s="243">
        <v>-1.1420889274489032E-2</v>
      </c>
      <c r="C1046" s="243">
        <v>-5.2095343497767788E-3</v>
      </c>
      <c r="D1046" s="243">
        <v>-1.4075446178070661E-2</v>
      </c>
      <c r="E1046" s="243">
        <v>-1.5544955238747771E-2</v>
      </c>
      <c r="F1046" s="243">
        <v>-2.1168236742764579E-3</v>
      </c>
      <c r="H1046" s="239">
        <f t="shared" si="198"/>
        <v>227.87711042160171</v>
      </c>
      <c r="I1046" s="239"/>
      <c r="J1046" s="239">
        <f t="shared" si="199"/>
        <v>208.37964283848896</v>
      </c>
      <c r="K1046" s="239">
        <f t="shared" si="194"/>
        <v>227.87711042160171</v>
      </c>
      <c r="L1046" s="239" t="b">
        <f t="shared" si="195"/>
        <v>0</v>
      </c>
      <c r="M1046" s="239">
        <f t="shared" si="200"/>
        <v>-5.2095343497768083E-3</v>
      </c>
      <c r="O1046" s="239">
        <f t="shared" si="201"/>
        <v>221.79097092652614</v>
      </c>
      <c r="P1046" s="239">
        <f t="shared" si="196"/>
        <v>227.87711042160171</v>
      </c>
      <c r="Q1046" s="239">
        <f t="shared" si="197"/>
        <v>0</v>
      </c>
      <c r="R1046" s="239">
        <f t="shared" si="202"/>
        <v>-5.2095343497768083E-3</v>
      </c>
      <c r="T1046" s="239">
        <f>MAX($H$4:H1046)</f>
        <v>255.90901740293543</v>
      </c>
      <c r="U1046" s="239">
        <f>MAX($K$4:K1046)</f>
        <v>255.90901740293543</v>
      </c>
      <c r="V1046" s="239">
        <f>MAX($K$4:L1046)</f>
        <v>255.90901740293543</v>
      </c>
      <c r="W1046" s="239">
        <f t="shared" si="203"/>
        <v>-0.10953856673677406</v>
      </c>
      <c r="X1046" s="239">
        <f t="shared" si="204"/>
        <v>-0.10953856673677406</v>
      </c>
      <c r="Y1046" s="239">
        <f t="shared" si="205"/>
        <v>-0.10953856673677406</v>
      </c>
    </row>
    <row r="1047" spans="1:25">
      <c r="A1047" s="147">
        <v>36892</v>
      </c>
      <c r="B1047" s="243">
        <v>0</v>
      </c>
      <c r="C1047" s="243">
        <v>3.4060670569451279E-3</v>
      </c>
      <c r="D1047" s="243">
        <v>3.4060670569451279E-3</v>
      </c>
      <c r="E1047" s="243">
        <v>2.4227291112293159E-3</v>
      </c>
      <c r="F1047" s="243">
        <v>3.4060670569451279E-3</v>
      </c>
      <c r="H1047" s="239">
        <f t="shared" si="198"/>
        <v>228.65327514044057</v>
      </c>
      <c r="I1047" s="239"/>
      <c r="J1047" s="239">
        <f t="shared" si="199"/>
        <v>205.78794762639652</v>
      </c>
      <c r="K1047" s="239">
        <f t="shared" si="194"/>
        <v>228.65327514044057</v>
      </c>
      <c r="L1047" s="239" t="b">
        <f t="shared" si="195"/>
        <v>0</v>
      </c>
      <c r="M1047" s="239">
        <f t="shared" si="200"/>
        <v>3.406067056945091E-3</v>
      </c>
      <c r="O1047" s="239">
        <f t="shared" si="201"/>
        <v>221.79097092652614</v>
      </c>
      <c r="P1047" s="239">
        <f t="shared" si="196"/>
        <v>228.65327514044057</v>
      </c>
      <c r="Q1047" s="239">
        <f t="shared" si="197"/>
        <v>0</v>
      </c>
      <c r="R1047" s="239">
        <f t="shared" si="202"/>
        <v>3.406067056945091E-3</v>
      </c>
      <c r="T1047" s="239">
        <f>MAX($H$4:H1047)</f>
        <v>255.90901740293543</v>
      </c>
      <c r="U1047" s="239">
        <f>MAX($K$4:K1047)</f>
        <v>255.90901740293543</v>
      </c>
      <c r="V1047" s="239">
        <f>MAX($K$4:L1047)</f>
        <v>255.90901740293543</v>
      </c>
      <c r="W1047" s="239">
        <f t="shared" si="203"/>
        <v>-0.10650559538345608</v>
      </c>
      <c r="X1047" s="239">
        <f t="shared" si="204"/>
        <v>-0.10650559538345608</v>
      </c>
      <c r="Y1047" s="239">
        <f t="shared" si="205"/>
        <v>-0.10650559538345608</v>
      </c>
    </row>
    <row r="1048" spans="1:25">
      <c r="A1048" s="147">
        <v>36893</v>
      </c>
      <c r="B1048" s="243">
        <v>-3.3126117656912091E-2</v>
      </c>
      <c r="C1048" s="243">
        <v>-1.1508780206101243E-2</v>
      </c>
      <c r="D1048" s="243">
        <v>-8.5225220082919551E-3</v>
      </c>
      <c r="E1048" s="243">
        <v>-5.9379783817818943E-3</v>
      </c>
      <c r="F1048" s="243">
        <v>-8.6802118728620536E-3</v>
      </c>
      <c r="H1048" s="239">
        <f t="shared" si="198"/>
        <v>226.02175485344404</v>
      </c>
      <c r="I1048" s="239"/>
      <c r="J1048" s="239">
        <f t="shared" si="199"/>
        <v>205.78794762639652</v>
      </c>
      <c r="K1048" s="239">
        <f t="shared" si="194"/>
        <v>226.02175485344404</v>
      </c>
      <c r="L1048" s="239" t="b">
        <f t="shared" si="195"/>
        <v>0</v>
      </c>
      <c r="M1048" s="239">
        <f t="shared" si="200"/>
        <v>-1.1508780206101285E-2</v>
      </c>
      <c r="O1048" s="239">
        <f t="shared" si="201"/>
        <v>221.79097092652614</v>
      </c>
      <c r="P1048" s="239">
        <f t="shared" si="196"/>
        <v>226.02175485344404</v>
      </c>
      <c r="Q1048" s="239">
        <f t="shared" si="197"/>
        <v>0</v>
      </c>
      <c r="R1048" s="239">
        <f t="shared" si="202"/>
        <v>-1.1508780206101285E-2</v>
      </c>
      <c r="T1048" s="239">
        <f>MAX($H$4:H1048)</f>
        <v>255.90901740293543</v>
      </c>
      <c r="U1048" s="239">
        <f>MAX($K$4:K1048)</f>
        <v>255.90901740293543</v>
      </c>
      <c r="V1048" s="239">
        <f>MAX($K$4:L1048)</f>
        <v>255.90901740293543</v>
      </c>
      <c r="W1048" s="239">
        <f t="shared" si="203"/>
        <v>-0.11678862610156922</v>
      </c>
      <c r="X1048" s="239">
        <f t="shared" si="204"/>
        <v>-0.11678862610156922</v>
      </c>
      <c r="Y1048" s="239">
        <f t="shared" si="205"/>
        <v>-0.11678862610156922</v>
      </c>
    </row>
    <row r="1049" spans="1:25">
      <c r="A1049" s="147">
        <v>36894</v>
      </c>
      <c r="B1049" s="243">
        <v>5.2760642071754349E-2</v>
      </c>
      <c r="C1049" s="243">
        <v>-1.1810059157602359E-2</v>
      </c>
      <c r="D1049" s="243">
        <v>-2.0499314426891679E-4</v>
      </c>
      <c r="E1049" s="243">
        <v>7.8070220126071899E-3</v>
      </c>
      <c r="F1049" s="243">
        <v>-1.5279124918271658E-2</v>
      </c>
      <c r="H1049" s="239">
        <f t="shared" si="198"/>
        <v>223.35242455771976</v>
      </c>
      <c r="I1049" s="239"/>
      <c r="J1049" s="239">
        <f t="shared" si="199"/>
        <v>205.78794762639652</v>
      </c>
      <c r="K1049" s="239">
        <f t="shared" si="194"/>
        <v>223.35242455771976</v>
      </c>
      <c r="L1049" s="239" t="b">
        <f t="shared" si="195"/>
        <v>0</v>
      </c>
      <c r="M1049" s="239">
        <f t="shared" si="200"/>
        <v>-1.1810059157602391E-2</v>
      </c>
      <c r="O1049" s="239">
        <f t="shared" si="201"/>
        <v>221.79097092652614</v>
      </c>
      <c r="P1049" s="239">
        <f t="shared" si="196"/>
        <v>223.35242455771976</v>
      </c>
      <c r="Q1049" s="239">
        <f t="shared" si="197"/>
        <v>0</v>
      </c>
      <c r="R1049" s="239">
        <f t="shared" si="202"/>
        <v>-1.1810059157602391E-2</v>
      </c>
      <c r="T1049" s="239">
        <f>MAX($H$4:H1049)</f>
        <v>255.90901740293543</v>
      </c>
      <c r="U1049" s="239">
        <f>MAX($K$4:K1049)</f>
        <v>255.90901740293543</v>
      </c>
      <c r="V1049" s="239">
        <f>MAX($K$4:L1049)</f>
        <v>255.90901740293543</v>
      </c>
      <c r="W1049" s="239">
        <f t="shared" si="203"/>
        <v>-0.12721940467597698</v>
      </c>
      <c r="X1049" s="239">
        <f t="shared" si="204"/>
        <v>-0.12721940467597698</v>
      </c>
      <c r="Y1049" s="239">
        <f t="shared" si="205"/>
        <v>-0.12721940467597698</v>
      </c>
    </row>
    <row r="1050" spans="1:25">
      <c r="A1050" s="147">
        <v>36895</v>
      </c>
      <c r="B1050" s="243">
        <v>-1.2389483582086469E-2</v>
      </c>
      <c r="C1050" s="243">
        <v>1.4710593111174175E-2</v>
      </c>
      <c r="D1050" s="243">
        <v>-3.4848259925586156E-3</v>
      </c>
      <c r="E1050" s="243">
        <v>3.1987393862828561E-2</v>
      </c>
      <c r="F1050" s="243">
        <v>9.0121358551336073E-3</v>
      </c>
      <c r="H1050" s="239">
        <f t="shared" si="198"/>
        <v>226.6380711957826</v>
      </c>
      <c r="I1050" s="239"/>
      <c r="J1050" s="239">
        <f t="shared" si="199"/>
        <v>205.78794762639652</v>
      </c>
      <c r="K1050" s="239">
        <f t="shared" si="194"/>
        <v>226.6380711957826</v>
      </c>
      <c r="L1050" s="239" t="b">
        <f t="shared" si="195"/>
        <v>0</v>
      </c>
      <c r="M1050" s="239">
        <f t="shared" si="200"/>
        <v>1.4710593111174182E-2</v>
      </c>
      <c r="O1050" s="239">
        <f t="shared" si="201"/>
        <v>221.79097092652614</v>
      </c>
      <c r="P1050" s="239">
        <f t="shared" si="196"/>
        <v>226.6380711957826</v>
      </c>
      <c r="Q1050" s="239">
        <f t="shared" si="197"/>
        <v>0</v>
      </c>
      <c r="R1050" s="239">
        <f t="shared" si="202"/>
        <v>1.4710593111174182E-2</v>
      </c>
      <c r="T1050" s="239">
        <f>MAX($H$4:H1050)</f>
        <v>255.90901740293543</v>
      </c>
      <c r="U1050" s="239">
        <f>MAX($K$4:K1050)</f>
        <v>255.90901740293543</v>
      </c>
      <c r="V1050" s="239">
        <f>MAX($K$4:L1050)</f>
        <v>255.90901740293543</v>
      </c>
      <c r="W1050" s="239">
        <f t="shared" si="203"/>
        <v>-0.11438028446283689</v>
      </c>
      <c r="X1050" s="239">
        <f t="shared" si="204"/>
        <v>-0.11438028446283689</v>
      </c>
      <c r="Y1050" s="239">
        <f t="shared" si="205"/>
        <v>-0.11438028446283689</v>
      </c>
    </row>
    <row r="1051" spans="1:25">
      <c r="A1051" s="147">
        <v>36896</v>
      </c>
      <c r="B1051" s="243">
        <v>-2.8250755550440654E-2</v>
      </c>
      <c r="C1051" s="243">
        <v>-7.9575829075574367E-3</v>
      </c>
      <c r="D1051" s="243">
        <v>-3.342823380048654E-3</v>
      </c>
      <c r="E1051" s="243">
        <v>-5.9444416512591802E-3</v>
      </c>
      <c r="F1051" s="243">
        <v>-6.3920792432973217E-3</v>
      </c>
      <c r="H1051" s="239">
        <f t="shared" si="198"/>
        <v>224.83457995423325</v>
      </c>
      <c r="I1051" s="239"/>
      <c r="J1051" s="239">
        <f t="shared" si="199"/>
        <v>205.78794762639652</v>
      </c>
      <c r="K1051" s="239">
        <f t="shared" si="194"/>
        <v>224.83457995423325</v>
      </c>
      <c r="L1051" s="239" t="b">
        <f t="shared" si="195"/>
        <v>0</v>
      </c>
      <c r="M1051" s="239">
        <f t="shared" si="200"/>
        <v>-7.9575829075574679E-3</v>
      </c>
      <c r="O1051" s="239">
        <f t="shared" si="201"/>
        <v>221.79097092652614</v>
      </c>
      <c r="P1051" s="239">
        <f t="shared" si="196"/>
        <v>224.83457995423325</v>
      </c>
      <c r="Q1051" s="239">
        <f t="shared" si="197"/>
        <v>0</v>
      </c>
      <c r="R1051" s="239">
        <f t="shared" si="202"/>
        <v>-7.9575829075574679E-3</v>
      </c>
      <c r="T1051" s="239">
        <f>MAX($H$4:H1051)</f>
        <v>255.90901740293543</v>
      </c>
      <c r="U1051" s="239">
        <f>MAX($K$4:K1051)</f>
        <v>255.90901740293543</v>
      </c>
      <c r="V1051" s="239">
        <f>MAX($K$4:L1051)</f>
        <v>255.90901740293543</v>
      </c>
      <c r="W1051" s="239">
        <f t="shared" si="203"/>
        <v>-0.12142767677379133</v>
      </c>
      <c r="X1051" s="239">
        <f t="shared" si="204"/>
        <v>-0.12142767677379133</v>
      </c>
      <c r="Y1051" s="239">
        <f t="shared" si="205"/>
        <v>-0.12142767677379133</v>
      </c>
    </row>
    <row r="1052" spans="1:25">
      <c r="A1052" s="147">
        <v>36899</v>
      </c>
      <c r="B1052" s="243">
        <v>-2.5433423536435074E-3</v>
      </c>
      <c r="C1052" s="243">
        <v>2.7059285285724322E-3</v>
      </c>
      <c r="D1052" s="243">
        <v>5.515063585484592E-3</v>
      </c>
      <c r="E1052" s="243">
        <v>7.7555957723469682E-3</v>
      </c>
      <c r="F1052" s="243">
        <v>3.7941755416610601E-3</v>
      </c>
      <c r="H1052" s="239">
        <f t="shared" si="198"/>
        <v>225.44296625834102</v>
      </c>
      <c r="I1052" s="239"/>
      <c r="J1052" s="239">
        <f t="shared" si="199"/>
        <v>205.78794762639652</v>
      </c>
      <c r="K1052" s="239">
        <f t="shared" si="194"/>
        <v>225.44296625834102</v>
      </c>
      <c r="L1052" s="239" t="b">
        <f t="shared" si="195"/>
        <v>0</v>
      </c>
      <c r="M1052" s="239">
        <f t="shared" si="200"/>
        <v>2.7059285285724699E-3</v>
      </c>
      <c r="O1052" s="239">
        <f t="shared" si="201"/>
        <v>221.79097092652614</v>
      </c>
      <c r="P1052" s="239">
        <f t="shared" si="196"/>
        <v>225.44296625834102</v>
      </c>
      <c r="Q1052" s="239">
        <f t="shared" si="197"/>
        <v>0</v>
      </c>
      <c r="R1052" s="239">
        <f t="shared" si="202"/>
        <v>2.7059285285724699E-3</v>
      </c>
      <c r="T1052" s="239">
        <f>MAX($H$4:H1052)</f>
        <v>255.90901740293543</v>
      </c>
      <c r="U1052" s="239">
        <f>MAX($K$4:K1052)</f>
        <v>255.90901740293543</v>
      </c>
      <c r="V1052" s="239">
        <f>MAX($K$4:L1052)</f>
        <v>255.90901740293543</v>
      </c>
      <c r="W1052" s="239">
        <f t="shared" si="203"/>
        <v>-0.11905032285995934</v>
      </c>
      <c r="X1052" s="239">
        <f t="shared" si="204"/>
        <v>-0.11905032285995934</v>
      </c>
      <c r="Y1052" s="239">
        <f t="shared" si="205"/>
        <v>-0.11905032285995934</v>
      </c>
    </row>
    <row r="1053" spans="1:25">
      <c r="A1053" s="147">
        <v>36900</v>
      </c>
      <c r="B1053" s="243">
        <v>4.514006750978794E-3</v>
      </c>
      <c r="C1053" s="243">
        <v>-1.0167992915569357E-2</v>
      </c>
      <c r="D1053" s="243">
        <v>-8.8260036551083276E-3</v>
      </c>
      <c r="E1053" s="243">
        <v>1.8068527400282086E-2</v>
      </c>
      <c r="F1053" s="243">
        <v>-2.1258616952244402E-3</v>
      </c>
      <c r="H1053" s="239">
        <f t="shared" si="198"/>
        <v>223.15066377456125</v>
      </c>
      <c r="I1053" s="239"/>
      <c r="J1053" s="239">
        <f t="shared" si="199"/>
        <v>205.78794762639652</v>
      </c>
      <c r="K1053" s="239">
        <f t="shared" si="194"/>
        <v>223.15066377456125</v>
      </c>
      <c r="L1053" s="239" t="b">
        <f t="shared" si="195"/>
        <v>0</v>
      </c>
      <c r="M1053" s="239">
        <f t="shared" si="200"/>
        <v>-1.0167992915569406E-2</v>
      </c>
      <c r="O1053" s="239">
        <f t="shared" si="201"/>
        <v>221.79097092652614</v>
      </c>
      <c r="P1053" s="239">
        <f t="shared" si="196"/>
        <v>223.15066377456125</v>
      </c>
      <c r="Q1053" s="239">
        <f t="shared" si="197"/>
        <v>0</v>
      </c>
      <c r="R1053" s="239">
        <f t="shared" si="202"/>
        <v>-1.0167992915569406E-2</v>
      </c>
      <c r="T1053" s="239">
        <f>MAX($H$4:H1053)</f>
        <v>255.90901740293543</v>
      </c>
      <c r="U1053" s="239">
        <f>MAX($K$4:K1053)</f>
        <v>255.90901740293543</v>
      </c>
      <c r="V1053" s="239">
        <f>MAX($K$4:L1053)</f>
        <v>255.90901740293543</v>
      </c>
      <c r="W1053" s="239">
        <f t="shared" si="203"/>
        <v>-0.12800781293609242</v>
      </c>
      <c r="X1053" s="239">
        <f t="shared" si="204"/>
        <v>-0.12800781293609242</v>
      </c>
      <c r="Y1053" s="239">
        <f t="shared" si="205"/>
        <v>-0.12800781293609242</v>
      </c>
    </row>
    <row r="1054" spans="1:25">
      <c r="A1054" s="147">
        <v>36901</v>
      </c>
      <c r="B1054" s="243">
        <v>1.3003658355299041E-2</v>
      </c>
      <c r="C1054" s="243">
        <v>-5.022262693805013E-3</v>
      </c>
      <c r="D1054" s="243">
        <v>-9.2178221329612953E-3</v>
      </c>
      <c r="E1054" s="243">
        <v>-6.4255940626425367E-3</v>
      </c>
      <c r="F1054" s="243">
        <v>-6.0079250179345678E-4</v>
      </c>
      <c r="H1054" s="239">
        <f t="shared" si="198"/>
        <v>222.02994252078844</v>
      </c>
      <c r="I1054" s="239"/>
      <c r="J1054" s="239">
        <f t="shared" si="199"/>
        <v>205.78794762639652</v>
      </c>
      <c r="K1054" s="239">
        <f t="shared" si="194"/>
        <v>222.02994252078844</v>
      </c>
      <c r="L1054" s="239" t="b">
        <f t="shared" si="195"/>
        <v>0</v>
      </c>
      <c r="M1054" s="239">
        <f t="shared" si="200"/>
        <v>-5.0222626938050546E-3</v>
      </c>
      <c r="O1054" s="239">
        <f t="shared" si="201"/>
        <v>221.79097092652614</v>
      </c>
      <c r="P1054" s="239">
        <f t="shared" si="196"/>
        <v>222.02994252078844</v>
      </c>
      <c r="Q1054" s="239">
        <f t="shared" si="197"/>
        <v>0</v>
      </c>
      <c r="R1054" s="239">
        <f t="shared" si="202"/>
        <v>-5.0222626938050546E-3</v>
      </c>
      <c r="T1054" s="239">
        <f>MAX($H$4:H1054)</f>
        <v>255.90901740293543</v>
      </c>
      <c r="U1054" s="239">
        <f>MAX($K$4:K1054)</f>
        <v>255.90901740293543</v>
      </c>
      <c r="V1054" s="239">
        <f>MAX($K$4:L1054)</f>
        <v>255.90901740293543</v>
      </c>
      <c r="W1054" s="239">
        <f t="shared" si="203"/>
        <v>-0.13238718676647296</v>
      </c>
      <c r="X1054" s="239">
        <f t="shared" si="204"/>
        <v>-0.13238718676647296</v>
      </c>
      <c r="Y1054" s="239">
        <f t="shared" si="205"/>
        <v>-0.13238718676647296</v>
      </c>
    </row>
    <row r="1055" spans="1:25">
      <c r="A1055" s="147">
        <v>36902</v>
      </c>
      <c r="B1055" s="243">
        <v>1.2072578639087839E-2</v>
      </c>
      <c r="C1055" s="243">
        <v>6.9531416650698841E-3</v>
      </c>
      <c r="D1055" s="243">
        <v>-3.6963917950740277E-2</v>
      </c>
      <c r="E1055" s="243">
        <v>-1.0516677340188352E-2</v>
      </c>
      <c r="F1055" s="243">
        <v>-2.0146606932945899E-3</v>
      </c>
      <c r="H1055" s="239">
        <f t="shared" si="198"/>
        <v>223.57374816502281</v>
      </c>
      <c r="I1055" s="239"/>
      <c r="J1055" s="239">
        <f t="shared" si="199"/>
        <v>205.78794762639652</v>
      </c>
      <c r="K1055" s="239">
        <f t="shared" si="194"/>
        <v>223.57374816502281</v>
      </c>
      <c r="L1055" s="239" t="b">
        <f t="shared" si="195"/>
        <v>0</v>
      </c>
      <c r="M1055" s="239">
        <f t="shared" si="200"/>
        <v>6.9531416650698945E-3</v>
      </c>
      <c r="O1055" s="239">
        <f t="shared" si="201"/>
        <v>221.79097092652614</v>
      </c>
      <c r="P1055" s="239">
        <f t="shared" si="196"/>
        <v>223.57374816502281</v>
      </c>
      <c r="Q1055" s="239">
        <f t="shared" si="197"/>
        <v>0</v>
      </c>
      <c r="R1055" s="239">
        <f t="shared" si="202"/>
        <v>6.9531416650698945E-3</v>
      </c>
      <c r="T1055" s="239">
        <f>MAX($H$4:H1055)</f>
        <v>255.90901740293543</v>
      </c>
      <c r="U1055" s="239">
        <f>MAX($K$4:K1055)</f>
        <v>255.90901740293543</v>
      </c>
      <c r="V1055" s="239">
        <f>MAX($K$4:L1055)</f>
        <v>255.90901740293543</v>
      </c>
      <c r="W1055" s="239">
        <f t="shared" si="203"/>
        <v>-0.12635455196563042</v>
      </c>
      <c r="X1055" s="239">
        <f t="shared" si="204"/>
        <v>-0.12635455196563042</v>
      </c>
      <c r="Y1055" s="239">
        <f t="shared" si="205"/>
        <v>-0.12635455196563042</v>
      </c>
    </row>
    <row r="1056" spans="1:25">
      <c r="A1056" s="147">
        <v>36903</v>
      </c>
      <c r="B1056" s="243">
        <v>-5.4560918637815981E-3</v>
      </c>
      <c r="C1056" s="243">
        <v>7.7158690529011142E-3</v>
      </c>
      <c r="D1056" s="243">
        <v>4.514783732463945E-3</v>
      </c>
      <c r="E1056" s="243">
        <v>1.0809628232726354E-2</v>
      </c>
      <c r="F1056" s="243">
        <v>7.0940971593789204E-3</v>
      </c>
      <c r="H1056" s="239">
        <f t="shared" si="198"/>
        <v>225.29881392953041</v>
      </c>
      <c r="I1056" s="239"/>
      <c r="J1056" s="239">
        <f t="shared" si="199"/>
        <v>205.78794762639652</v>
      </c>
      <c r="K1056" s="239">
        <f t="shared" si="194"/>
        <v>225.29881392953041</v>
      </c>
      <c r="L1056" s="239" t="b">
        <f t="shared" si="195"/>
        <v>0</v>
      </c>
      <c r="M1056" s="239">
        <f t="shared" si="200"/>
        <v>7.7158690529011047E-3</v>
      </c>
      <c r="O1056" s="239">
        <f t="shared" si="201"/>
        <v>221.79097092652614</v>
      </c>
      <c r="P1056" s="239">
        <f t="shared" si="196"/>
        <v>225.29881392953041</v>
      </c>
      <c r="Q1056" s="239">
        <f t="shared" si="197"/>
        <v>0</v>
      </c>
      <c r="R1056" s="239">
        <f t="shared" si="202"/>
        <v>7.7158690529011047E-3</v>
      </c>
      <c r="T1056" s="239">
        <f>MAX($H$4:H1056)</f>
        <v>255.90901740293543</v>
      </c>
      <c r="U1056" s="239">
        <f>MAX($K$4:K1056)</f>
        <v>255.90901740293543</v>
      </c>
      <c r="V1056" s="239">
        <f>MAX($K$4:L1056)</f>
        <v>255.90901740293543</v>
      </c>
      <c r="W1056" s="239">
        <f t="shared" si="203"/>
        <v>-0.11961361808993412</v>
      </c>
      <c r="X1056" s="239">
        <f t="shared" si="204"/>
        <v>-0.11961361808993412</v>
      </c>
      <c r="Y1056" s="239">
        <f t="shared" si="205"/>
        <v>-0.11961361808993412</v>
      </c>
    </row>
    <row r="1057" spans="1:25">
      <c r="A1057" s="147">
        <v>36906</v>
      </c>
      <c r="B1057" s="243">
        <v>0</v>
      </c>
      <c r="C1057" s="243">
        <v>6.3129672108270807E-3</v>
      </c>
      <c r="D1057" s="243">
        <v>9.3463535828481881E-3</v>
      </c>
      <c r="E1057" s="243">
        <v>1.3906671831854567E-2</v>
      </c>
      <c r="F1057" s="243">
        <v>7.8681622404439544E-3</v>
      </c>
      <c r="H1057" s="239">
        <f t="shared" si="198"/>
        <v>226.72111795450576</v>
      </c>
      <c r="I1057" s="239"/>
      <c r="J1057" s="239">
        <f t="shared" si="199"/>
        <v>205.78794762639652</v>
      </c>
      <c r="K1057" s="239">
        <f t="shared" si="194"/>
        <v>226.72111795450576</v>
      </c>
      <c r="L1057" s="239" t="b">
        <f t="shared" si="195"/>
        <v>0</v>
      </c>
      <c r="M1057" s="239">
        <f t="shared" si="200"/>
        <v>6.3129672108270347E-3</v>
      </c>
      <c r="O1057" s="239">
        <f t="shared" si="201"/>
        <v>221.79097092652614</v>
      </c>
      <c r="P1057" s="239">
        <f t="shared" si="196"/>
        <v>226.72111795450576</v>
      </c>
      <c r="Q1057" s="239">
        <f t="shared" si="197"/>
        <v>0</v>
      </c>
      <c r="R1057" s="239">
        <f t="shared" si="202"/>
        <v>6.3129672108270347E-3</v>
      </c>
      <c r="T1057" s="239">
        <f>MAX($H$4:H1057)</f>
        <v>255.90901740293543</v>
      </c>
      <c r="U1057" s="239">
        <f>MAX($K$4:K1057)</f>
        <v>255.90901740293543</v>
      </c>
      <c r="V1057" s="239">
        <f>MAX($K$4:L1057)</f>
        <v>255.90901740293543</v>
      </c>
      <c r="W1057" s="239">
        <f t="shared" si="203"/>
        <v>-0.11405576772807723</v>
      </c>
      <c r="X1057" s="239">
        <f t="shared" si="204"/>
        <v>-0.11405576772807723</v>
      </c>
      <c r="Y1057" s="239">
        <f t="shared" si="205"/>
        <v>-0.11405576772807723</v>
      </c>
    </row>
    <row r="1058" spans="1:25">
      <c r="A1058" s="147">
        <v>36907</v>
      </c>
      <c r="B1058" s="243">
        <v>6.0923030313588811E-3</v>
      </c>
      <c r="C1058" s="243">
        <v>-1.1467268173465661E-2</v>
      </c>
      <c r="D1058" s="243">
        <v>2.1578639386539145E-2</v>
      </c>
      <c r="E1058" s="243">
        <v>7.4870366290820112E-3</v>
      </c>
      <c r="F1058" s="243">
        <v>-6.5129957412344286E-3</v>
      </c>
      <c r="H1058" s="239">
        <f t="shared" si="198"/>
        <v>224.12124609433349</v>
      </c>
      <c r="I1058" s="239"/>
      <c r="J1058" s="239">
        <f t="shared" si="199"/>
        <v>205.78794762639652</v>
      </c>
      <c r="K1058" s="239">
        <f t="shared" si="194"/>
        <v>224.12124609433349</v>
      </c>
      <c r="L1058" s="239" t="b">
        <f t="shared" si="195"/>
        <v>0</v>
      </c>
      <c r="M1058" s="239">
        <f t="shared" si="200"/>
        <v>-1.146726817346572E-2</v>
      </c>
      <c r="O1058" s="239">
        <f t="shared" si="201"/>
        <v>221.79097092652614</v>
      </c>
      <c r="P1058" s="239">
        <f t="shared" si="196"/>
        <v>224.12124609433349</v>
      </c>
      <c r="Q1058" s="239">
        <f t="shared" si="197"/>
        <v>0</v>
      </c>
      <c r="R1058" s="239">
        <f t="shared" si="202"/>
        <v>-1.146726817346572E-2</v>
      </c>
      <c r="T1058" s="239">
        <f>MAX($H$4:H1058)</f>
        <v>255.90901740293543</v>
      </c>
      <c r="U1058" s="239">
        <f>MAX($K$4:K1058)</f>
        <v>255.90901740293543</v>
      </c>
      <c r="V1058" s="239">
        <f>MAX($K$4:L1058)</f>
        <v>255.90901740293543</v>
      </c>
      <c r="W1058" s="239">
        <f t="shared" si="203"/>
        <v>-0.12421512782627457</v>
      </c>
      <c r="X1058" s="239">
        <f t="shared" si="204"/>
        <v>-0.12421512782627457</v>
      </c>
      <c r="Y1058" s="239">
        <f t="shared" si="205"/>
        <v>-0.12421512782627457</v>
      </c>
    </row>
    <row r="1059" spans="1:25">
      <c r="A1059" s="147">
        <v>36908</v>
      </c>
      <c r="B1059" s="243">
        <v>3.0833719167164819E-3</v>
      </c>
      <c r="C1059" s="243">
        <v>2.1364768529653855E-2</v>
      </c>
      <c r="D1059" s="243">
        <v>1.4961950534655433E-2</v>
      </c>
      <c r="E1059" s="243">
        <v>1.9286177382079606E-2</v>
      </c>
      <c r="F1059" s="243">
        <v>1.9352098952799102E-2</v>
      </c>
      <c r="H1059" s="239">
        <f t="shared" si="198"/>
        <v>228.9095446397165</v>
      </c>
      <c r="I1059" s="239"/>
      <c r="J1059" s="239">
        <f t="shared" si="199"/>
        <v>205.78794762639652</v>
      </c>
      <c r="K1059" s="239">
        <f t="shared" si="194"/>
        <v>228.9095446397165</v>
      </c>
      <c r="L1059" s="239" t="b">
        <f t="shared" si="195"/>
        <v>0</v>
      </c>
      <c r="M1059" s="239">
        <f t="shared" si="200"/>
        <v>2.1364768529653817E-2</v>
      </c>
      <c r="O1059" s="239">
        <f t="shared" si="201"/>
        <v>221.79097092652614</v>
      </c>
      <c r="P1059" s="239">
        <f t="shared" si="196"/>
        <v>228.9095446397165</v>
      </c>
      <c r="Q1059" s="239">
        <f t="shared" si="197"/>
        <v>0</v>
      </c>
      <c r="R1059" s="239">
        <f t="shared" si="202"/>
        <v>2.1364768529653817E-2</v>
      </c>
      <c r="T1059" s="239">
        <f>MAX($H$4:H1059)</f>
        <v>255.90901740293543</v>
      </c>
      <c r="U1059" s="239">
        <f>MAX($K$4:K1059)</f>
        <v>255.90901740293543</v>
      </c>
      <c r="V1059" s="239">
        <f>MAX($K$4:L1059)</f>
        <v>255.90901740293543</v>
      </c>
      <c r="W1059" s="239">
        <f t="shared" si="203"/>
        <v>-0.10550418675051046</v>
      </c>
      <c r="X1059" s="239">
        <f t="shared" si="204"/>
        <v>-0.10550418675051046</v>
      </c>
      <c r="Y1059" s="239">
        <f t="shared" si="205"/>
        <v>-0.10550418675051046</v>
      </c>
    </row>
    <row r="1060" spans="1:25">
      <c r="A1060" s="147">
        <v>36909</v>
      </c>
      <c r="B1060" s="243">
        <v>1.2715928366008988E-2</v>
      </c>
      <c r="C1060" s="243">
        <v>-1.8101856365725366E-3</v>
      </c>
      <c r="D1060" s="243">
        <v>-4.0720412301320508E-4</v>
      </c>
      <c r="E1060" s="243">
        <v>1.6779406297899868E-3</v>
      </c>
      <c r="F1060" s="243">
        <v>2.3923465614323902E-3</v>
      </c>
      <c r="H1060" s="239">
        <f t="shared" si="198"/>
        <v>228.49517586993534</v>
      </c>
      <c r="I1060" s="239"/>
      <c r="J1060" s="239">
        <f t="shared" si="199"/>
        <v>205.78794762639652</v>
      </c>
      <c r="K1060" s="239">
        <f t="shared" si="194"/>
        <v>228.49517586993534</v>
      </c>
      <c r="L1060" s="239" t="b">
        <f t="shared" si="195"/>
        <v>0</v>
      </c>
      <c r="M1060" s="239">
        <f t="shared" si="200"/>
        <v>-1.810185636572485E-3</v>
      </c>
      <c r="O1060" s="239">
        <f t="shared" si="201"/>
        <v>221.79097092652614</v>
      </c>
      <c r="P1060" s="239">
        <f t="shared" si="196"/>
        <v>228.49517586993534</v>
      </c>
      <c r="Q1060" s="239">
        <f t="shared" si="197"/>
        <v>0</v>
      </c>
      <c r="R1060" s="239">
        <f t="shared" si="202"/>
        <v>-1.810185636572485E-3</v>
      </c>
      <c r="T1060" s="239">
        <f>MAX($H$4:H1060)</f>
        <v>255.90901740293543</v>
      </c>
      <c r="U1060" s="239">
        <f>MAX($K$4:K1060)</f>
        <v>255.90901740293543</v>
      </c>
      <c r="V1060" s="239">
        <f>MAX($K$4:L1060)</f>
        <v>255.90901740293543</v>
      </c>
      <c r="W1060" s="239">
        <f t="shared" si="203"/>
        <v>-0.10712339022362892</v>
      </c>
      <c r="X1060" s="239">
        <f t="shared" si="204"/>
        <v>-0.10712339022362892</v>
      </c>
      <c r="Y1060" s="239">
        <f t="shared" si="205"/>
        <v>-0.10712339022362892</v>
      </c>
    </row>
    <row r="1061" spans="1:25">
      <c r="A1061" s="147">
        <v>36910</v>
      </c>
      <c r="B1061" s="243">
        <v>-5.3566526557287109E-3</v>
      </c>
      <c r="C1061" s="243">
        <v>-2.5747343782484E-3</v>
      </c>
      <c r="D1061" s="243">
        <v>1.9806917480908792E-2</v>
      </c>
      <c r="E1061" s="243">
        <v>2.4218410992295603E-2</v>
      </c>
      <c r="F1061" s="243">
        <v>8.0826301222443053E-3</v>
      </c>
      <c r="H1061" s="239">
        <f t="shared" si="198"/>
        <v>227.90686148535909</v>
      </c>
      <c r="I1061" s="239"/>
      <c r="J1061" s="239">
        <f t="shared" si="199"/>
        <v>205.78794762639652</v>
      </c>
      <c r="K1061" s="239">
        <f t="shared" si="194"/>
        <v>227.90686148535909</v>
      </c>
      <c r="L1061" s="239" t="b">
        <f t="shared" si="195"/>
        <v>0</v>
      </c>
      <c r="M1061" s="239">
        <f t="shared" si="200"/>
        <v>-2.5747343782484599E-3</v>
      </c>
      <c r="O1061" s="239">
        <f t="shared" si="201"/>
        <v>221.79097092652614</v>
      </c>
      <c r="P1061" s="239">
        <f t="shared" si="196"/>
        <v>227.90686148535909</v>
      </c>
      <c r="Q1061" s="239">
        <f t="shared" si="197"/>
        <v>0</v>
      </c>
      <c r="R1061" s="239">
        <f t="shared" si="202"/>
        <v>-2.5747343782484599E-3</v>
      </c>
      <c r="T1061" s="239">
        <f>MAX($H$4:H1061)</f>
        <v>255.90901740293543</v>
      </c>
      <c r="U1061" s="239">
        <f>MAX($K$4:K1061)</f>
        <v>255.90901740293543</v>
      </c>
      <c r="V1061" s="239">
        <f>MAX($K$4:L1061)</f>
        <v>255.90901740293543</v>
      </c>
      <c r="W1061" s="239">
        <f t="shared" si="203"/>
        <v>-0.10942231032635408</v>
      </c>
      <c r="X1061" s="239">
        <f t="shared" si="204"/>
        <v>-0.10942231032635408</v>
      </c>
      <c r="Y1061" s="239">
        <f t="shared" si="205"/>
        <v>-0.10942231032635408</v>
      </c>
    </row>
    <row r="1062" spans="1:25">
      <c r="A1062" s="147">
        <v>36913</v>
      </c>
      <c r="B1062" s="243">
        <v>3.0117668787510432E-4</v>
      </c>
      <c r="C1062" s="243">
        <v>-2.6184425025431723E-3</v>
      </c>
      <c r="D1062" s="243">
        <v>-4.5390979559079003E-4</v>
      </c>
      <c r="E1062" s="243">
        <v>-3.6300773388767693E-3</v>
      </c>
      <c r="F1062" s="243">
        <v>-8.2689157544056924E-3</v>
      </c>
      <c r="H1062" s="239">
        <f t="shared" si="198"/>
        <v>227.31010047262461</v>
      </c>
      <c r="I1062" s="239"/>
      <c r="J1062" s="239">
        <f t="shared" si="199"/>
        <v>205.78794762639652</v>
      </c>
      <c r="K1062" s="239">
        <f t="shared" si="194"/>
        <v>227.31010047262461</v>
      </c>
      <c r="L1062" s="239" t="b">
        <f t="shared" si="195"/>
        <v>0</v>
      </c>
      <c r="M1062" s="239">
        <f t="shared" si="200"/>
        <v>-2.6184425025431363E-3</v>
      </c>
      <c r="O1062" s="239">
        <f t="shared" si="201"/>
        <v>221.79097092652614</v>
      </c>
      <c r="P1062" s="239">
        <f t="shared" si="196"/>
        <v>227.31010047262461</v>
      </c>
      <c r="Q1062" s="239">
        <f t="shared" si="197"/>
        <v>0</v>
      </c>
      <c r="R1062" s="239">
        <f t="shared" si="202"/>
        <v>-2.6184425025431363E-3</v>
      </c>
      <c r="T1062" s="239">
        <f>MAX($H$4:H1062)</f>
        <v>255.90901740293543</v>
      </c>
      <c r="U1062" s="239">
        <f>MAX($K$4:K1062)</f>
        <v>255.90901740293543</v>
      </c>
      <c r="V1062" s="239">
        <f>MAX($K$4:L1062)</f>
        <v>255.90901740293543</v>
      </c>
      <c r="W1062" s="239">
        <f t="shared" si="203"/>
        <v>-0.11175423680081222</v>
      </c>
      <c r="X1062" s="239">
        <f t="shared" si="204"/>
        <v>-0.11175423680081222</v>
      </c>
      <c r="Y1062" s="239">
        <f t="shared" si="205"/>
        <v>-0.11175423680081222</v>
      </c>
    </row>
    <row r="1063" spans="1:25">
      <c r="A1063" s="147">
        <v>36914</v>
      </c>
      <c r="B1063" s="243">
        <v>1.4500386061501169E-2</v>
      </c>
      <c r="C1063" s="243">
        <v>1.9299155946153057E-3</v>
      </c>
      <c r="D1063" s="243">
        <v>-6.2697655760579618E-3</v>
      </c>
      <c r="E1063" s="243">
        <v>4.6109782852710168E-3</v>
      </c>
      <c r="F1063" s="243">
        <v>2.3185641051219896E-3</v>
      </c>
      <c r="H1063" s="239">
        <f t="shared" si="198"/>
        <v>227.7487897803403</v>
      </c>
      <c r="I1063" s="239"/>
      <c r="J1063" s="239">
        <f t="shared" si="199"/>
        <v>205.78794762639652</v>
      </c>
      <c r="K1063" s="239">
        <f t="shared" si="194"/>
        <v>227.7487897803403</v>
      </c>
      <c r="L1063" s="239" t="b">
        <f t="shared" si="195"/>
        <v>0</v>
      </c>
      <c r="M1063" s="239">
        <f t="shared" si="200"/>
        <v>1.9299155946153103E-3</v>
      </c>
      <c r="O1063" s="239">
        <f t="shared" si="201"/>
        <v>221.79097092652614</v>
      </c>
      <c r="P1063" s="239">
        <f t="shared" si="196"/>
        <v>227.7487897803403</v>
      </c>
      <c r="Q1063" s="239">
        <f t="shared" si="197"/>
        <v>0</v>
      </c>
      <c r="R1063" s="239">
        <f t="shared" si="202"/>
        <v>1.9299155946153103E-3</v>
      </c>
      <c r="T1063" s="239">
        <f>MAX($H$4:H1063)</f>
        <v>255.90901740293543</v>
      </c>
      <c r="U1063" s="239">
        <f>MAX($K$4:K1063)</f>
        <v>255.90901740293543</v>
      </c>
      <c r="V1063" s="239">
        <f>MAX($K$4:L1063)</f>
        <v>255.90901740293543</v>
      </c>
      <c r="W1063" s="239">
        <f t="shared" si="203"/>
        <v>-0.11003999745056313</v>
      </c>
      <c r="X1063" s="239">
        <f t="shared" si="204"/>
        <v>-0.11003999745056313</v>
      </c>
      <c r="Y1063" s="239">
        <f t="shared" si="205"/>
        <v>-0.11003999745056313</v>
      </c>
    </row>
    <row r="1064" spans="1:25">
      <c r="A1064" s="147">
        <v>36915</v>
      </c>
      <c r="B1064" s="243">
        <v>3.1374154893601958E-3</v>
      </c>
      <c r="C1064" s="243">
        <v>5.3811663688843048E-3</v>
      </c>
      <c r="D1064" s="243">
        <v>2.179839843730047E-3</v>
      </c>
      <c r="E1064" s="243">
        <v>1.1236173194320465E-2</v>
      </c>
      <c r="F1064" s="243">
        <v>3.9564281587185501E-3</v>
      </c>
      <c r="H1064" s="239">
        <f t="shared" si="198"/>
        <v>228.97434390846038</v>
      </c>
      <c r="I1064" s="239"/>
      <c r="J1064" s="239">
        <f t="shared" si="199"/>
        <v>205.78794762639652</v>
      </c>
      <c r="K1064" s="239">
        <f t="shared" si="194"/>
        <v>228.97434390846038</v>
      </c>
      <c r="L1064" s="239" t="b">
        <f t="shared" si="195"/>
        <v>0</v>
      </c>
      <c r="M1064" s="239">
        <f t="shared" si="200"/>
        <v>5.3811663688843568E-3</v>
      </c>
      <c r="O1064" s="239">
        <f t="shared" si="201"/>
        <v>221.79097092652614</v>
      </c>
      <c r="P1064" s="239">
        <f t="shared" si="196"/>
        <v>228.97434390846038</v>
      </c>
      <c r="Q1064" s="239">
        <f t="shared" si="197"/>
        <v>0</v>
      </c>
      <c r="R1064" s="239">
        <f t="shared" si="202"/>
        <v>5.3811663688843568E-3</v>
      </c>
      <c r="T1064" s="239">
        <f>MAX($H$4:H1064)</f>
        <v>255.90901740293543</v>
      </c>
      <c r="U1064" s="239">
        <f>MAX($K$4:K1064)</f>
        <v>255.90901740293543</v>
      </c>
      <c r="V1064" s="239">
        <f>MAX($K$4:L1064)</f>
        <v>255.90901740293543</v>
      </c>
      <c r="W1064" s="239">
        <f t="shared" si="203"/>
        <v>-0.10525097461519187</v>
      </c>
      <c r="X1064" s="239">
        <f t="shared" si="204"/>
        <v>-0.10525097461519187</v>
      </c>
      <c r="Y1064" s="239">
        <f t="shared" si="205"/>
        <v>-0.10525097461519187</v>
      </c>
    </row>
    <row r="1065" spans="1:25">
      <c r="A1065" s="147">
        <v>36916</v>
      </c>
      <c r="B1065" s="243">
        <v>-6.9115144717780685E-3</v>
      </c>
      <c r="C1065" s="243">
        <v>4.8844783580999085E-3</v>
      </c>
      <c r="D1065" s="243">
        <v>9.8154437119561955E-3</v>
      </c>
      <c r="E1065" s="243">
        <v>5.0450595386848374E-3</v>
      </c>
      <c r="F1065" s="243">
        <v>5.2119185837156135E-3</v>
      </c>
      <c r="H1065" s="239">
        <f t="shared" si="198"/>
        <v>230.09276413584138</v>
      </c>
      <c r="I1065" s="239"/>
      <c r="J1065" s="239">
        <f t="shared" si="199"/>
        <v>205.78794762639652</v>
      </c>
      <c r="K1065" s="239">
        <f t="shared" si="194"/>
        <v>230.09276413584138</v>
      </c>
      <c r="L1065" s="239" t="b">
        <f t="shared" si="195"/>
        <v>0</v>
      </c>
      <c r="M1065" s="239">
        <f t="shared" si="200"/>
        <v>4.8844783580998825E-3</v>
      </c>
      <c r="O1065" s="239">
        <f t="shared" si="201"/>
        <v>221.79097092652614</v>
      </c>
      <c r="P1065" s="239">
        <f t="shared" si="196"/>
        <v>230.09276413584138</v>
      </c>
      <c r="Q1065" s="239">
        <f t="shared" si="197"/>
        <v>0</v>
      </c>
      <c r="R1065" s="239">
        <f t="shared" si="202"/>
        <v>4.8844783580998825E-3</v>
      </c>
      <c r="T1065" s="239">
        <f>MAX($H$4:H1065)</f>
        <v>255.90901740293543</v>
      </c>
      <c r="U1065" s="239">
        <f>MAX($K$4:K1065)</f>
        <v>255.90901740293543</v>
      </c>
      <c r="V1065" s="239">
        <f>MAX($K$4:L1065)</f>
        <v>255.90901740293543</v>
      </c>
      <c r="W1065" s="239">
        <f t="shared" si="203"/>
        <v>-0.1008805923647688</v>
      </c>
      <c r="X1065" s="239">
        <f t="shared" si="204"/>
        <v>-0.1008805923647688</v>
      </c>
      <c r="Y1065" s="239">
        <f t="shared" si="205"/>
        <v>-0.1008805923647688</v>
      </c>
    </row>
    <row r="1066" spans="1:25">
      <c r="A1066" s="147">
        <v>36917</v>
      </c>
      <c r="B1066" s="243">
        <v>-9.7332204884104101E-4</v>
      </c>
      <c r="C1066" s="243">
        <v>-1.7691309257629184E-3</v>
      </c>
      <c r="D1066" s="243">
        <v>-6.9196391434753757E-3</v>
      </c>
      <c r="E1066" s="243">
        <v>-5.7175254279525634E-3</v>
      </c>
      <c r="F1066" s="243">
        <v>-2.6469641220679963E-3</v>
      </c>
      <c r="H1066" s="239">
        <f t="shared" si="198"/>
        <v>229.68569991101438</v>
      </c>
      <c r="I1066" s="239"/>
      <c r="J1066" s="239">
        <f t="shared" si="199"/>
        <v>205.78794762639652</v>
      </c>
      <c r="K1066" s="239">
        <f t="shared" si="194"/>
        <v>229.68569991101438</v>
      </c>
      <c r="L1066" s="239" t="b">
        <f t="shared" si="195"/>
        <v>0</v>
      </c>
      <c r="M1066" s="239">
        <f t="shared" si="200"/>
        <v>-1.769130925762946E-3</v>
      </c>
      <c r="O1066" s="239">
        <f t="shared" si="201"/>
        <v>221.79097092652614</v>
      </c>
      <c r="P1066" s="239">
        <f t="shared" si="196"/>
        <v>229.68569991101438</v>
      </c>
      <c r="Q1066" s="239">
        <f t="shared" si="197"/>
        <v>0</v>
      </c>
      <c r="R1066" s="239">
        <f t="shared" si="202"/>
        <v>-1.769130925762946E-3</v>
      </c>
      <c r="T1066" s="239">
        <f>MAX($H$4:H1066)</f>
        <v>255.90901740293543</v>
      </c>
      <c r="U1066" s="239">
        <f>MAX($K$4:K1066)</f>
        <v>255.90901740293543</v>
      </c>
      <c r="V1066" s="239">
        <f>MAX($K$4:L1066)</f>
        <v>255.90901740293543</v>
      </c>
      <c r="W1066" s="239">
        <f t="shared" si="203"/>
        <v>-0.10247125231476995</v>
      </c>
      <c r="X1066" s="239">
        <f t="shared" si="204"/>
        <v>-0.10247125231476995</v>
      </c>
      <c r="Y1066" s="239">
        <f t="shared" si="205"/>
        <v>-0.10247125231476995</v>
      </c>
    </row>
    <row r="1067" spans="1:25">
      <c r="A1067" s="147">
        <v>36920</v>
      </c>
      <c r="B1067" s="243">
        <v>7.7072298616451818E-3</v>
      </c>
      <c r="C1067" s="243">
        <v>4.4512713120867797E-3</v>
      </c>
      <c r="D1067" s="243">
        <v>1.0644685598528048E-2</v>
      </c>
      <c r="E1067" s="243">
        <v>3.3639451979641244E-3</v>
      </c>
      <c r="F1067" s="243">
        <v>4.6007224932200774E-3</v>
      </c>
      <c r="H1067" s="239">
        <f t="shared" si="198"/>
        <v>230.70809327782484</v>
      </c>
      <c r="I1067" s="239"/>
      <c r="J1067" s="239">
        <f t="shared" si="199"/>
        <v>205.78794762639652</v>
      </c>
      <c r="K1067" s="239">
        <f t="shared" si="194"/>
        <v>230.70809327782484</v>
      </c>
      <c r="L1067" s="239" t="b">
        <f t="shared" si="195"/>
        <v>0</v>
      </c>
      <c r="M1067" s="239">
        <f t="shared" si="200"/>
        <v>4.4512713120867398E-3</v>
      </c>
      <c r="O1067" s="239">
        <f t="shared" si="201"/>
        <v>221.79097092652614</v>
      </c>
      <c r="P1067" s="239">
        <f t="shared" si="196"/>
        <v>230.70809327782484</v>
      </c>
      <c r="Q1067" s="239">
        <f t="shared" si="197"/>
        <v>0</v>
      </c>
      <c r="R1067" s="239">
        <f t="shared" si="202"/>
        <v>4.4512713120867398E-3</v>
      </c>
      <c r="T1067" s="239">
        <f>MAX($H$4:H1067)</f>
        <v>255.90901740293543</v>
      </c>
      <c r="U1067" s="239">
        <f>MAX($K$4:K1067)</f>
        <v>255.90901740293543</v>
      </c>
      <c r="V1067" s="239">
        <f>MAX($K$4:L1067)</f>
        <v>255.90901740293543</v>
      </c>
      <c r="W1067" s="239">
        <f t="shared" si="203"/>
        <v>-9.8476108348425545E-2</v>
      </c>
      <c r="X1067" s="239">
        <f t="shared" si="204"/>
        <v>-9.8476108348425545E-2</v>
      </c>
      <c r="Y1067" s="239">
        <f t="shared" si="205"/>
        <v>-9.8476108348425545E-2</v>
      </c>
    </row>
    <row r="1068" spans="1:25">
      <c r="A1068" s="147">
        <v>36921</v>
      </c>
      <c r="B1068" s="243">
        <v>6.8701534468311731E-3</v>
      </c>
      <c r="C1068" s="243">
        <v>-3.9400162306398867E-3</v>
      </c>
      <c r="D1068" s="243">
        <v>-8.0587948179232649E-3</v>
      </c>
      <c r="E1068" s="243">
        <v>2.9835181283388579E-4</v>
      </c>
      <c r="F1068" s="243">
        <v>-1.4179551670678858E-4</v>
      </c>
      <c r="H1068" s="239">
        <f t="shared" si="198"/>
        <v>229.79909964577024</v>
      </c>
      <c r="I1068" s="239"/>
      <c r="J1068" s="239">
        <f t="shared" si="199"/>
        <v>205.78794762639652</v>
      </c>
      <c r="K1068" s="239">
        <f t="shared" si="194"/>
        <v>229.79909964577024</v>
      </c>
      <c r="L1068" s="239" t="b">
        <f t="shared" si="195"/>
        <v>0</v>
      </c>
      <c r="M1068" s="239">
        <f t="shared" si="200"/>
        <v>-3.9400162306398529E-3</v>
      </c>
      <c r="O1068" s="239">
        <f t="shared" si="201"/>
        <v>221.79097092652614</v>
      </c>
      <c r="P1068" s="239">
        <f t="shared" si="196"/>
        <v>229.79909964577024</v>
      </c>
      <c r="Q1068" s="239">
        <f t="shared" si="197"/>
        <v>0</v>
      </c>
      <c r="R1068" s="239">
        <f t="shared" si="202"/>
        <v>-3.9400162306398529E-3</v>
      </c>
      <c r="T1068" s="239">
        <f>MAX($H$4:H1068)</f>
        <v>255.90901740293543</v>
      </c>
      <c r="U1068" s="239">
        <f>MAX($K$4:K1068)</f>
        <v>255.90901740293543</v>
      </c>
      <c r="V1068" s="239">
        <f>MAX($K$4:L1068)</f>
        <v>255.90901740293543</v>
      </c>
      <c r="W1068" s="239">
        <f t="shared" si="203"/>
        <v>-0.10202812711384236</v>
      </c>
      <c r="X1068" s="239">
        <f t="shared" si="204"/>
        <v>-0.10202812711384236</v>
      </c>
      <c r="Y1068" s="239">
        <f t="shared" si="205"/>
        <v>-0.10202812711384236</v>
      </c>
    </row>
    <row r="1069" spans="1:25">
      <c r="A1069" s="147">
        <v>36922</v>
      </c>
      <c r="B1069" s="243">
        <v>-6.4764632973673963E-3</v>
      </c>
      <c r="C1069" s="243">
        <v>5.4220094690344833E-3</v>
      </c>
      <c r="D1069" s="243">
        <v>2.9028363064373952E-3</v>
      </c>
      <c r="E1069" s="243">
        <v>1.2122478279759763E-2</v>
      </c>
      <c r="F1069" s="243">
        <v>3.6588191361184297E-3</v>
      </c>
      <c r="H1069" s="239">
        <f t="shared" si="198"/>
        <v>231.04507254002522</v>
      </c>
      <c r="I1069" s="239"/>
      <c r="J1069" s="239">
        <f t="shared" si="199"/>
        <v>205.78794762639652</v>
      </c>
      <c r="K1069" s="239">
        <f t="shared" si="194"/>
        <v>231.04507254002522</v>
      </c>
      <c r="L1069" s="239" t="b">
        <f t="shared" si="195"/>
        <v>0</v>
      </c>
      <c r="M1069" s="239">
        <f t="shared" si="200"/>
        <v>5.422009469034531E-3</v>
      </c>
      <c r="O1069" s="239">
        <f t="shared" si="201"/>
        <v>221.79097092652614</v>
      </c>
      <c r="P1069" s="239">
        <f t="shared" si="196"/>
        <v>231.04507254002522</v>
      </c>
      <c r="Q1069" s="239">
        <f t="shared" si="197"/>
        <v>0</v>
      </c>
      <c r="R1069" s="239">
        <f t="shared" si="202"/>
        <v>5.422009469034531E-3</v>
      </c>
      <c r="T1069" s="239">
        <f>MAX($H$4:H1069)</f>
        <v>255.90901740293543</v>
      </c>
      <c r="U1069" s="239">
        <f>MAX($K$4:K1069)</f>
        <v>255.90901740293543</v>
      </c>
      <c r="V1069" s="239">
        <f>MAX($K$4:L1069)</f>
        <v>255.90901740293543</v>
      </c>
      <c r="W1069" s="239">
        <f t="shared" si="203"/>
        <v>-9.7159315116126937E-2</v>
      </c>
      <c r="X1069" s="239">
        <f t="shared" si="204"/>
        <v>-9.7159315116126937E-2</v>
      </c>
      <c r="Y1069" s="239">
        <f t="shared" si="205"/>
        <v>-9.7159315116126937E-2</v>
      </c>
    </row>
    <row r="1070" spans="1:25">
      <c r="A1070" s="147">
        <v>36923</v>
      </c>
      <c r="B1070" s="243">
        <v>4.5884672286207184E-3</v>
      </c>
      <c r="C1070" s="243">
        <v>-1.1464239139626575E-2</v>
      </c>
      <c r="D1070" s="243">
        <v>-3.5180022730705307E-3</v>
      </c>
      <c r="E1070" s="243">
        <v>-1.5493181469279804E-2</v>
      </c>
      <c r="F1070" s="243">
        <v>-2.9164361845599451E-3</v>
      </c>
      <c r="H1070" s="239">
        <f t="shared" si="198"/>
        <v>228.39631657639399</v>
      </c>
      <c r="I1070" s="239"/>
      <c r="J1070" s="239">
        <f t="shared" si="199"/>
        <v>205.78794762639652</v>
      </c>
      <c r="K1070" s="239">
        <f t="shared" si="194"/>
        <v>228.39631657639399</v>
      </c>
      <c r="L1070" s="239" t="b">
        <f t="shared" si="195"/>
        <v>0</v>
      </c>
      <c r="M1070" s="239">
        <f t="shared" si="200"/>
        <v>-1.1464239139626631E-2</v>
      </c>
      <c r="O1070" s="239">
        <f t="shared" si="201"/>
        <v>221.79097092652614</v>
      </c>
      <c r="P1070" s="239">
        <f t="shared" si="196"/>
        <v>228.39631657639399</v>
      </c>
      <c r="Q1070" s="239">
        <f t="shared" si="197"/>
        <v>0</v>
      </c>
      <c r="R1070" s="239">
        <f t="shared" si="202"/>
        <v>-1.1464239139626631E-2</v>
      </c>
      <c r="T1070" s="239">
        <f>MAX($H$4:H1070)</f>
        <v>255.90901740293543</v>
      </c>
      <c r="U1070" s="239">
        <f>MAX($K$4:K1070)</f>
        <v>255.90901740293543</v>
      </c>
      <c r="V1070" s="239">
        <f>MAX($K$4:L1070)</f>
        <v>255.90901740293543</v>
      </c>
      <c r="W1070" s="239">
        <f t="shared" si="203"/>
        <v>-0.10750969663261994</v>
      </c>
      <c r="X1070" s="239">
        <f t="shared" si="204"/>
        <v>-0.10750969663261994</v>
      </c>
      <c r="Y1070" s="239">
        <f t="shared" si="205"/>
        <v>-0.10750969663261994</v>
      </c>
    </row>
    <row r="1071" spans="1:25">
      <c r="A1071" s="147">
        <v>36924</v>
      </c>
      <c r="B1071" s="243">
        <v>-1.8388030013204881E-2</v>
      </c>
      <c r="C1071" s="243">
        <v>-7.0184754609402544E-3</v>
      </c>
      <c r="D1071" s="243">
        <v>-7.1463813943200005E-3</v>
      </c>
      <c r="E1071" s="243">
        <v>2.9270104929894902E-3</v>
      </c>
      <c r="F1071" s="243">
        <v>-4.4287579881024941E-3</v>
      </c>
      <c r="H1071" s="239">
        <f t="shared" si="198"/>
        <v>226.79332263313341</v>
      </c>
      <c r="I1071" s="239"/>
      <c r="J1071" s="239">
        <f t="shared" si="199"/>
        <v>205.78794762639652</v>
      </c>
      <c r="K1071" s="239">
        <f t="shared" si="194"/>
        <v>226.79332263313341</v>
      </c>
      <c r="L1071" s="239" t="b">
        <f t="shared" si="195"/>
        <v>0</v>
      </c>
      <c r="M1071" s="239">
        <f t="shared" si="200"/>
        <v>-7.0184754609402917E-3</v>
      </c>
      <c r="O1071" s="239">
        <f t="shared" si="201"/>
        <v>221.79097092652614</v>
      </c>
      <c r="P1071" s="239">
        <f t="shared" si="196"/>
        <v>226.79332263313341</v>
      </c>
      <c r="Q1071" s="239">
        <f t="shared" si="197"/>
        <v>0</v>
      </c>
      <c r="R1071" s="239">
        <f t="shared" si="202"/>
        <v>-7.0184754609402917E-3</v>
      </c>
      <c r="T1071" s="239">
        <f>MAX($H$4:H1071)</f>
        <v>255.90901740293543</v>
      </c>
      <c r="U1071" s="239">
        <f>MAX($K$4:K1071)</f>
        <v>255.90901740293543</v>
      </c>
      <c r="V1071" s="239">
        <f>MAX($K$4:L1071)</f>
        <v>255.90901740293543</v>
      </c>
      <c r="W1071" s="239">
        <f t="shared" si="203"/>
        <v>-0.11377361792593106</v>
      </c>
      <c r="X1071" s="239">
        <f t="shared" si="204"/>
        <v>-0.11377361792593106</v>
      </c>
      <c r="Y1071" s="239">
        <f t="shared" si="205"/>
        <v>-0.11377361792593106</v>
      </c>
    </row>
    <row r="1072" spans="1:25">
      <c r="A1072" s="147">
        <v>36927</v>
      </c>
      <c r="B1072" s="243">
        <v>2.9660491375358422E-3</v>
      </c>
      <c r="C1072" s="243">
        <v>1.2915021512147629E-3</v>
      </c>
      <c r="D1072" s="243">
        <v>-1.7242791484481823E-2</v>
      </c>
      <c r="E1072" s="243">
        <v>-2.074508729515967E-2</v>
      </c>
      <c r="F1072" s="243">
        <v>-9.4389635567615482E-4</v>
      </c>
      <c r="H1072" s="239">
        <f t="shared" si="198"/>
        <v>227.08622669719526</v>
      </c>
      <c r="I1072" s="239"/>
      <c r="J1072" s="239">
        <f t="shared" si="199"/>
        <v>205.78794762639652</v>
      </c>
      <c r="K1072" s="239">
        <f t="shared" si="194"/>
        <v>227.08622669719526</v>
      </c>
      <c r="L1072" s="239" t="b">
        <f t="shared" si="195"/>
        <v>0</v>
      </c>
      <c r="M1072" s="239">
        <f t="shared" si="200"/>
        <v>1.2915021512147995E-3</v>
      </c>
      <c r="O1072" s="239">
        <f t="shared" si="201"/>
        <v>221.79097092652614</v>
      </c>
      <c r="P1072" s="239">
        <f t="shared" si="196"/>
        <v>227.08622669719526</v>
      </c>
      <c r="Q1072" s="239">
        <f t="shared" si="197"/>
        <v>0</v>
      </c>
      <c r="R1072" s="239">
        <f t="shared" si="202"/>
        <v>1.2915021512147995E-3</v>
      </c>
      <c r="T1072" s="239">
        <f>MAX($H$4:H1072)</f>
        <v>255.90901740293543</v>
      </c>
      <c r="U1072" s="239">
        <f>MAX($K$4:K1072)</f>
        <v>255.90901740293543</v>
      </c>
      <c r="V1072" s="239">
        <f>MAX($K$4:L1072)</f>
        <v>255.90901740293543</v>
      </c>
      <c r="W1072" s="239">
        <f t="shared" si="203"/>
        <v>-0.1126290546470191</v>
      </c>
      <c r="X1072" s="239">
        <f t="shared" si="204"/>
        <v>-0.1126290546470191</v>
      </c>
      <c r="Y1072" s="239">
        <f t="shared" si="205"/>
        <v>-0.1126290546470191</v>
      </c>
    </row>
    <row r="1073" spans="1:25">
      <c r="A1073" s="147">
        <v>36928</v>
      </c>
      <c r="B1073" s="243">
        <v>-3.2341425405768565E-4</v>
      </c>
      <c r="C1073" s="243">
        <v>8.0831171525002077E-3</v>
      </c>
      <c r="D1073" s="243">
        <v>7.2004744162039724E-3</v>
      </c>
      <c r="E1073" s="243">
        <v>1.4280762104521338E-2</v>
      </c>
      <c r="F1073" s="243">
        <v>6.6909071148575361E-3</v>
      </c>
      <c r="H1073" s="239">
        <f t="shared" si="198"/>
        <v>228.92179127130791</v>
      </c>
      <c r="I1073" s="239"/>
      <c r="J1073" s="239">
        <f t="shared" si="199"/>
        <v>205.78794762639652</v>
      </c>
      <c r="K1073" s="239">
        <f t="shared" si="194"/>
        <v>228.92179127130791</v>
      </c>
      <c r="L1073" s="239" t="b">
        <f t="shared" si="195"/>
        <v>0</v>
      </c>
      <c r="M1073" s="239">
        <f t="shared" si="200"/>
        <v>8.0831171525002198E-3</v>
      </c>
      <c r="O1073" s="239">
        <f t="shared" si="201"/>
        <v>221.79097092652614</v>
      </c>
      <c r="P1073" s="239">
        <f t="shared" si="196"/>
        <v>228.92179127130791</v>
      </c>
      <c r="Q1073" s="239">
        <f t="shared" si="197"/>
        <v>0</v>
      </c>
      <c r="R1073" s="239">
        <f t="shared" si="202"/>
        <v>8.0831171525002198E-3</v>
      </c>
      <c r="T1073" s="239">
        <f>MAX($H$4:H1073)</f>
        <v>255.90901740293543</v>
      </c>
      <c r="U1073" s="239">
        <f>MAX($K$4:K1073)</f>
        <v>255.90901740293543</v>
      </c>
      <c r="V1073" s="239">
        <f>MAX($K$4:L1073)</f>
        <v>255.90901740293543</v>
      </c>
      <c r="W1073" s="239">
        <f t="shared" si="203"/>
        <v>-0.10545633133800608</v>
      </c>
      <c r="X1073" s="239">
        <f t="shared" si="204"/>
        <v>-0.10545633133800608</v>
      </c>
      <c r="Y1073" s="239">
        <f t="shared" si="205"/>
        <v>-0.10545633133800608</v>
      </c>
    </row>
    <row r="1074" spans="1:25">
      <c r="A1074" s="147">
        <v>36929</v>
      </c>
      <c r="B1074" s="243">
        <v>-9.831707630667319E-3</v>
      </c>
      <c r="C1074" s="243">
        <v>-1.5350803122946011E-2</v>
      </c>
      <c r="D1074" s="243">
        <v>-6.530298336288709E-3</v>
      </c>
      <c r="E1074" s="243">
        <v>-2.0339933409408872E-2</v>
      </c>
      <c r="F1074" s="243">
        <v>-1.0442002594732713E-2</v>
      </c>
      <c r="H1074" s="239">
        <f t="shared" si="198"/>
        <v>225.40765792294991</v>
      </c>
      <c r="I1074" s="239"/>
      <c r="J1074" s="239">
        <f t="shared" si="199"/>
        <v>205.78794762639652</v>
      </c>
      <c r="K1074" s="239">
        <f t="shared" si="194"/>
        <v>225.40765792294991</v>
      </c>
      <c r="L1074" s="239" t="b">
        <f t="shared" si="195"/>
        <v>0</v>
      </c>
      <c r="M1074" s="239">
        <f t="shared" si="200"/>
        <v>-1.5350803122946068E-2</v>
      </c>
      <c r="O1074" s="239">
        <f t="shared" si="201"/>
        <v>221.79097092652614</v>
      </c>
      <c r="P1074" s="239">
        <f t="shared" si="196"/>
        <v>225.40765792294991</v>
      </c>
      <c r="Q1074" s="239">
        <f t="shared" si="197"/>
        <v>0</v>
      </c>
      <c r="R1074" s="239">
        <f t="shared" si="202"/>
        <v>-1.5350803122946068E-2</v>
      </c>
      <c r="T1074" s="239">
        <f>MAX($H$4:H1074)</f>
        <v>255.90901740293543</v>
      </c>
      <c r="U1074" s="239">
        <f>MAX($K$4:K1074)</f>
        <v>255.90901740293543</v>
      </c>
      <c r="V1074" s="239">
        <f>MAX($K$4:L1074)</f>
        <v>255.90901740293543</v>
      </c>
      <c r="W1074" s="239">
        <f t="shared" si="203"/>
        <v>-0.11918829508051425</v>
      </c>
      <c r="X1074" s="239">
        <f t="shared" si="204"/>
        <v>-0.11918829508051425</v>
      </c>
      <c r="Y1074" s="239">
        <f t="shared" si="205"/>
        <v>-0.11918829508051425</v>
      </c>
    </row>
    <row r="1075" spans="1:25">
      <c r="A1075" s="147">
        <v>36930</v>
      </c>
      <c r="B1075" s="243">
        <v>-6.0555822079940702E-3</v>
      </c>
      <c r="C1075" s="243">
        <v>2.8739864622173705E-3</v>
      </c>
      <c r="D1075" s="243">
        <v>7.1574548747752598E-3</v>
      </c>
      <c r="E1075" s="243">
        <v>2.2933252477908894E-2</v>
      </c>
      <c r="F1075" s="243">
        <v>6.093443345367211E-3</v>
      </c>
      <c r="H1075" s="239">
        <f t="shared" si="198"/>
        <v>226.0554764803006</v>
      </c>
      <c r="I1075" s="239"/>
      <c r="J1075" s="239">
        <f t="shared" si="199"/>
        <v>205.78794762639652</v>
      </c>
      <c r="K1075" s="239">
        <f t="shared" si="194"/>
        <v>226.0554764803006</v>
      </c>
      <c r="L1075" s="239" t="b">
        <f t="shared" si="195"/>
        <v>0</v>
      </c>
      <c r="M1075" s="239">
        <f t="shared" si="200"/>
        <v>2.8739864622174022E-3</v>
      </c>
      <c r="O1075" s="239">
        <f t="shared" si="201"/>
        <v>221.79097092652614</v>
      </c>
      <c r="P1075" s="239">
        <f t="shared" si="196"/>
        <v>226.0554764803006</v>
      </c>
      <c r="Q1075" s="239">
        <f t="shared" si="197"/>
        <v>0</v>
      </c>
      <c r="R1075" s="239">
        <f t="shared" si="202"/>
        <v>2.8739864622174022E-3</v>
      </c>
      <c r="T1075" s="239">
        <f>MAX($H$4:H1075)</f>
        <v>255.90901740293543</v>
      </c>
      <c r="U1075" s="239">
        <f>MAX($K$4:K1075)</f>
        <v>255.90901740293543</v>
      </c>
      <c r="V1075" s="239">
        <f>MAX($K$4:L1075)</f>
        <v>255.90901740293543</v>
      </c>
      <c r="W1075" s="239">
        <f t="shared" si="203"/>
        <v>-0.11665685416481301</v>
      </c>
      <c r="X1075" s="239">
        <f t="shared" si="204"/>
        <v>-0.11665685416481301</v>
      </c>
      <c r="Y1075" s="239">
        <f t="shared" si="205"/>
        <v>-0.11665685416481301</v>
      </c>
    </row>
    <row r="1076" spans="1:25">
      <c r="A1076" s="147">
        <v>36931</v>
      </c>
      <c r="B1076" s="243">
        <v>-1.2900300898741501E-2</v>
      </c>
      <c r="C1076" s="243">
        <v>-1.4356981010240966E-2</v>
      </c>
      <c r="D1076" s="243">
        <v>-6.3734582627303915E-3</v>
      </c>
      <c r="E1076" s="243">
        <v>-5.1503838782352984E-3</v>
      </c>
      <c r="F1076" s="243">
        <v>-9.3994153326771857E-3</v>
      </c>
      <c r="H1076" s="239">
        <f t="shared" si="198"/>
        <v>222.81000229721195</v>
      </c>
      <c r="I1076" s="239"/>
      <c r="J1076" s="239">
        <f t="shared" si="199"/>
        <v>205.78794762639652</v>
      </c>
      <c r="K1076" s="239">
        <f t="shared" si="194"/>
        <v>222.81000229721195</v>
      </c>
      <c r="L1076" s="239" t="b">
        <f t="shared" si="195"/>
        <v>0</v>
      </c>
      <c r="M1076" s="239">
        <f t="shared" si="200"/>
        <v>-1.4356981010240953E-2</v>
      </c>
      <c r="O1076" s="239">
        <f t="shared" si="201"/>
        <v>221.79097092652614</v>
      </c>
      <c r="P1076" s="239">
        <f t="shared" si="196"/>
        <v>222.81000229721195</v>
      </c>
      <c r="Q1076" s="239">
        <f t="shared" si="197"/>
        <v>0</v>
      </c>
      <c r="R1076" s="239">
        <f t="shared" si="202"/>
        <v>-1.4356981010240953E-2</v>
      </c>
      <c r="T1076" s="239">
        <f>MAX($H$4:H1076)</f>
        <v>255.90901740293543</v>
      </c>
      <c r="U1076" s="239">
        <f>MAX($K$4:K1076)</f>
        <v>255.90901740293543</v>
      </c>
      <c r="V1076" s="239">
        <f>MAX($K$4:L1076)</f>
        <v>255.90901740293543</v>
      </c>
      <c r="W1076" s="239">
        <f t="shared" si="203"/>
        <v>-0.12933899493509529</v>
      </c>
      <c r="X1076" s="239">
        <f t="shared" si="204"/>
        <v>-0.12933899493509529</v>
      </c>
      <c r="Y1076" s="239">
        <f t="shared" si="205"/>
        <v>-0.12933899493509529</v>
      </c>
    </row>
    <row r="1077" spans="1:25">
      <c r="A1077" s="147">
        <v>36934</v>
      </c>
      <c r="B1077" s="243">
        <v>1.1445655136594457E-2</v>
      </c>
      <c r="C1077" s="243">
        <v>8.2852358181271235E-3</v>
      </c>
      <c r="D1077" s="243">
        <v>-4.2066767607454869E-3</v>
      </c>
      <c r="E1077" s="243">
        <v>-4.1119128767843627E-3</v>
      </c>
      <c r="F1077" s="243">
        <v>2.2014284778888449E-3</v>
      </c>
      <c r="H1077" s="239">
        <f t="shared" si="198"/>
        <v>224.6560357088818</v>
      </c>
      <c r="I1077" s="239"/>
      <c r="J1077" s="239">
        <f t="shared" si="199"/>
        <v>205.78794762639652</v>
      </c>
      <c r="K1077" s="239">
        <f t="shared" si="194"/>
        <v>224.6560357088818</v>
      </c>
      <c r="L1077" s="239" t="b">
        <f t="shared" si="195"/>
        <v>0</v>
      </c>
      <c r="M1077" s="239">
        <f t="shared" si="200"/>
        <v>8.2852358181271391E-3</v>
      </c>
      <c r="O1077" s="239">
        <f t="shared" si="201"/>
        <v>221.79097092652614</v>
      </c>
      <c r="P1077" s="239">
        <f t="shared" si="196"/>
        <v>224.6560357088818</v>
      </c>
      <c r="Q1077" s="239">
        <f t="shared" si="197"/>
        <v>0</v>
      </c>
      <c r="R1077" s="239">
        <f t="shared" si="202"/>
        <v>8.2852358181271391E-3</v>
      </c>
      <c r="T1077" s="239">
        <f>MAX($H$4:H1077)</f>
        <v>255.90901740293543</v>
      </c>
      <c r="U1077" s="239">
        <f>MAX($K$4:K1077)</f>
        <v>255.90901740293543</v>
      </c>
      <c r="V1077" s="239">
        <f>MAX($K$4:L1077)</f>
        <v>255.90901740293543</v>
      </c>
      <c r="W1077" s="239">
        <f t="shared" si="203"/>
        <v>-0.12212536319048498</v>
      </c>
      <c r="X1077" s="239">
        <f t="shared" si="204"/>
        <v>-0.12212536319048498</v>
      </c>
      <c r="Y1077" s="239">
        <f t="shared" si="205"/>
        <v>-0.12212536319048498</v>
      </c>
    </row>
    <row r="1078" spans="1:25">
      <c r="A1078" s="147">
        <v>36935</v>
      </c>
      <c r="B1078" s="243">
        <v>-9.3293215128918972E-3</v>
      </c>
      <c r="C1078" s="243">
        <v>3.5431875399503099E-3</v>
      </c>
      <c r="D1078" s="243">
        <v>1.1559953825385216E-2</v>
      </c>
      <c r="E1078" s="243">
        <v>1.6540863893871105E-2</v>
      </c>
      <c r="F1078" s="243">
        <v>6.8126592636685857E-3</v>
      </c>
      <c r="H1078" s="239">
        <f t="shared" si="198"/>
        <v>225.45203417538013</v>
      </c>
      <c r="I1078" s="239"/>
      <c r="J1078" s="239">
        <f t="shared" si="199"/>
        <v>205.78794762639652</v>
      </c>
      <c r="K1078" s="239">
        <f t="shared" si="194"/>
        <v>225.45203417538013</v>
      </c>
      <c r="L1078" s="239" t="b">
        <f t="shared" si="195"/>
        <v>0</v>
      </c>
      <c r="M1078" s="239">
        <f t="shared" si="200"/>
        <v>3.5431875399502678E-3</v>
      </c>
      <c r="O1078" s="239">
        <f t="shared" si="201"/>
        <v>221.79097092652614</v>
      </c>
      <c r="P1078" s="239">
        <f t="shared" si="196"/>
        <v>225.45203417538013</v>
      </c>
      <c r="Q1078" s="239">
        <f t="shared" si="197"/>
        <v>0</v>
      </c>
      <c r="R1078" s="239">
        <f t="shared" si="202"/>
        <v>3.5431875399502678E-3</v>
      </c>
      <c r="T1078" s="239">
        <f>MAX($H$4:H1078)</f>
        <v>255.90901740293543</v>
      </c>
      <c r="U1078" s="239">
        <f>MAX($K$4:K1078)</f>
        <v>255.90901740293543</v>
      </c>
      <c r="V1078" s="239">
        <f>MAX($K$4:L1078)</f>
        <v>255.90901740293543</v>
      </c>
      <c r="W1078" s="239">
        <f t="shared" si="203"/>
        <v>-0.11901488871570313</v>
      </c>
      <c r="X1078" s="239">
        <f t="shared" si="204"/>
        <v>-0.11901488871570313</v>
      </c>
      <c r="Y1078" s="239">
        <f t="shared" si="205"/>
        <v>-0.11901488871570313</v>
      </c>
    </row>
    <row r="1079" spans="1:25">
      <c r="A1079" s="147">
        <v>36936</v>
      </c>
      <c r="B1079" s="243">
        <v>-8.1534621513723593E-4</v>
      </c>
      <c r="C1079" s="243">
        <v>-1.4497974447727602E-2</v>
      </c>
      <c r="D1079" s="243">
        <v>-8.3027544515801299E-4</v>
      </c>
      <c r="E1079" s="243">
        <v>-4.2036487380205934E-3</v>
      </c>
      <c r="F1079" s="243">
        <v>-8.9081068098857408E-3</v>
      </c>
      <c r="H1079" s="239">
        <f t="shared" si="198"/>
        <v>222.18343634471725</v>
      </c>
      <c r="I1079" s="239"/>
      <c r="J1079" s="239">
        <f t="shared" si="199"/>
        <v>205.78794762639652</v>
      </c>
      <c r="K1079" s="239">
        <f t="shared" si="194"/>
        <v>222.18343634471725</v>
      </c>
      <c r="L1079" s="239" t="b">
        <f t="shared" si="195"/>
        <v>0</v>
      </c>
      <c r="M1079" s="239">
        <f t="shared" si="200"/>
        <v>-1.4497974447727659E-2</v>
      </c>
      <c r="O1079" s="239">
        <f t="shared" si="201"/>
        <v>221.79097092652614</v>
      </c>
      <c r="P1079" s="239">
        <f t="shared" si="196"/>
        <v>222.18343634471725</v>
      </c>
      <c r="Q1079" s="239">
        <f t="shared" si="197"/>
        <v>0</v>
      </c>
      <c r="R1079" s="239">
        <f t="shared" si="202"/>
        <v>-1.4497974447727659E-2</v>
      </c>
      <c r="T1079" s="239">
        <f>MAX($H$4:H1079)</f>
        <v>255.90901740293543</v>
      </c>
      <c r="U1079" s="239">
        <f>MAX($K$4:K1079)</f>
        <v>255.90901740293543</v>
      </c>
      <c r="V1079" s="239">
        <f>MAX($K$4:L1079)</f>
        <v>255.90901740293543</v>
      </c>
      <c r="W1079" s="239">
        <f t="shared" si="203"/>
        <v>-0.13178738834793138</v>
      </c>
      <c r="X1079" s="239">
        <f t="shared" si="204"/>
        <v>-0.13178738834793138</v>
      </c>
      <c r="Y1079" s="239">
        <f t="shared" si="205"/>
        <v>-0.13178738834793138</v>
      </c>
    </row>
    <row r="1080" spans="1:25">
      <c r="A1080" s="147">
        <v>36937</v>
      </c>
      <c r="B1080" s="243">
        <v>9.4595173956226741E-3</v>
      </c>
      <c r="C1080" s="243">
        <v>1.151460688967787E-2</v>
      </c>
      <c r="D1080" s="243">
        <v>2.0302174828414898E-2</v>
      </c>
      <c r="E1080" s="243">
        <v>2.4926326249699704E-2</v>
      </c>
      <c r="F1080" s="243">
        <v>9.42927620355416E-3</v>
      </c>
      <c r="H1080" s="239">
        <f t="shared" si="198"/>
        <v>224.74179127162444</v>
      </c>
      <c r="I1080" s="239"/>
      <c r="J1080" s="239">
        <f t="shared" si="199"/>
        <v>205.78794762639652</v>
      </c>
      <c r="K1080" s="239">
        <f t="shared" si="194"/>
        <v>224.74179127162444</v>
      </c>
      <c r="L1080" s="239" t="b">
        <f t="shared" si="195"/>
        <v>0</v>
      </c>
      <c r="M1080" s="239">
        <f t="shared" si="200"/>
        <v>1.1514606889677868E-2</v>
      </c>
      <c r="O1080" s="239">
        <f t="shared" si="201"/>
        <v>221.79097092652614</v>
      </c>
      <c r="P1080" s="239">
        <f t="shared" si="196"/>
        <v>224.74179127162444</v>
      </c>
      <c r="Q1080" s="239">
        <f t="shared" si="197"/>
        <v>0</v>
      </c>
      <c r="R1080" s="239">
        <f t="shared" si="202"/>
        <v>1.1514606889677868E-2</v>
      </c>
      <c r="T1080" s="239">
        <f>MAX($H$4:H1080)</f>
        <v>255.90901740293543</v>
      </c>
      <c r="U1080" s="239">
        <f>MAX($K$4:K1080)</f>
        <v>255.90901740293543</v>
      </c>
      <c r="V1080" s="239">
        <f>MAX($K$4:L1080)</f>
        <v>255.90901740293543</v>
      </c>
      <c r="W1080" s="239">
        <f t="shared" si="203"/>
        <v>-0.12179026142809726</v>
      </c>
      <c r="X1080" s="239">
        <f t="shared" si="204"/>
        <v>-0.12179026142809726</v>
      </c>
      <c r="Y1080" s="239">
        <f t="shared" si="205"/>
        <v>-0.12179026142809726</v>
      </c>
    </row>
    <row r="1081" spans="1:25">
      <c r="A1081" s="147">
        <v>36938</v>
      </c>
      <c r="B1081" s="243">
        <v>-1.7757127431066944E-2</v>
      </c>
      <c r="C1081" s="243">
        <v>-1.8924199327481128E-2</v>
      </c>
      <c r="D1081" s="243">
        <v>-1.3541322745861617E-2</v>
      </c>
      <c r="E1081" s="243">
        <v>-1.9461201550927121E-2</v>
      </c>
      <c r="F1081" s="243">
        <v>-9.3450428623907955E-3</v>
      </c>
      <c r="H1081" s="239">
        <f t="shared" si="198"/>
        <v>220.48873281638507</v>
      </c>
      <c r="I1081" s="239"/>
      <c r="J1081" s="239">
        <f t="shared" si="199"/>
        <v>205.78794762639652</v>
      </c>
      <c r="K1081" s="239">
        <f t="shared" si="194"/>
        <v>220.48873281638507</v>
      </c>
      <c r="L1081" s="239" t="b">
        <f t="shared" si="195"/>
        <v>0</v>
      </c>
      <c r="M1081" s="239">
        <f t="shared" si="200"/>
        <v>-1.8924199327481083E-2</v>
      </c>
      <c r="O1081" s="239">
        <f t="shared" si="201"/>
        <v>221.79097092652614</v>
      </c>
      <c r="P1081" s="239">
        <f t="shared" si="196"/>
        <v>221.79097092652614</v>
      </c>
      <c r="Q1081" s="239">
        <f t="shared" si="197"/>
        <v>1.3022381101410758</v>
      </c>
      <c r="R1081" s="239">
        <f t="shared" si="202"/>
        <v>-1.3129824802063235E-2</v>
      </c>
      <c r="T1081" s="239">
        <f>MAX($H$4:H1081)</f>
        <v>255.90901740293543</v>
      </c>
      <c r="U1081" s="239">
        <f>MAX($K$4:K1081)</f>
        <v>255.90901740293543</v>
      </c>
      <c r="V1081" s="239">
        <f>MAX($K$4:L1081)</f>
        <v>255.90901740293543</v>
      </c>
      <c r="W1081" s="239">
        <f t="shared" si="203"/>
        <v>-0.13840967757216699</v>
      </c>
      <c r="X1081" s="239">
        <f t="shared" si="204"/>
        <v>-0.13840967757216699</v>
      </c>
      <c r="Y1081" s="239">
        <f t="shared" si="205"/>
        <v>-0.1333210014350121</v>
      </c>
    </row>
    <row r="1082" spans="1:25">
      <c r="A1082" s="147">
        <v>36941</v>
      </c>
      <c r="B1082" s="243">
        <v>0</v>
      </c>
      <c r="C1082" s="243">
        <v>-4.5392078887860343E-3</v>
      </c>
      <c r="D1082" s="243">
        <v>-1.7984841770277482E-2</v>
      </c>
      <c r="E1082" s="243">
        <v>-1.566443781219129E-2</v>
      </c>
      <c r="F1082" s="243">
        <v>-5.3207470006594315E-3</v>
      </c>
      <c r="H1082" s="239">
        <f t="shared" si="198"/>
        <v>219.4878886209965</v>
      </c>
      <c r="I1082" s="239"/>
      <c r="J1082" s="239">
        <f t="shared" si="199"/>
        <v>205.78794762639652</v>
      </c>
      <c r="K1082" s="239">
        <f t="shared" si="194"/>
        <v>219.4878886209965</v>
      </c>
      <c r="L1082" s="239" t="b">
        <f t="shared" si="195"/>
        <v>0</v>
      </c>
      <c r="M1082" s="239">
        <f t="shared" si="200"/>
        <v>-4.5392078887860126E-3</v>
      </c>
      <c r="O1082" s="239">
        <f t="shared" si="201"/>
        <v>221.79097092652614</v>
      </c>
      <c r="P1082" s="239">
        <f t="shared" si="196"/>
        <v>221.79097092652614</v>
      </c>
      <c r="Q1082" s="239">
        <f t="shared" si="197"/>
        <v>2.3030823055296423</v>
      </c>
      <c r="R1082" s="239">
        <f t="shared" si="202"/>
        <v>0</v>
      </c>
      <c r="T1082" s="239">
        <f>MAX($H$4:H1082)</f>
        <v>255.90901740293543</v>
      </c>
      <c r="U1082" s="239">
        <f>MAX($K$4:K1082)</f>
        <v>255.90901740293543</v>
      </c>
      <c r="V1082" s="239">
        <f>MAX($K$4:L1082)</f>
        <v>255.90901740293543</v>
      </c>
      <c r="W1082" s="239">
        <f t="shared" si="203"/>
        <v>-0.1423206151606331</v>
      </c>
      <c r="X1082" s="239">
        <f t="shared" si="204"/>
        <v>-0.1423206151606331</v>
      </c>
      <c r="Y1082" s="239">
        <f t="shared" si="205"/>
        <v>-0.1333210014350121</v>
      </c>
    </row>
    <row r="1083" spans="1:25">
      <c r="A1083" s="147">
        <v>36942</v>
      </c>
      <c r="B1083" s="243">
        <v>-1.8783656453301045E-2</v>
      </c>
      <c r="C1083" s="243">
        <v>-6.249282464713235E-3</v>
      </c>
      <c r="D1083" s="243">
        <v>2.1609702512616069E-2</v>
      </c>
      <c r="E1083" s="243">
        <v>1.4377286019730207E-2</v>
      </c>
      <c r="F1083" s="243">
        <v>2.4224788240485573E-3</v>
      </c>
      <c r="H1083" s="239">
        <f t="shared" si="198"/>
        <v>218.11624680742037</v>
      </c>
      <c r="I1083" s="239"/>
      <c r="J1083" s="239">
        <f t="shared" si="199"/>
        <v>205.78794762639652</v>
      </c>
      <c r="K1083" s="239">
        <f t="shared" si="194"/>
        <v>218.11624680742037</v>
      </c>
      <c r="L1083" s="239" t="b">
        <f t="shared" si="195"/>
        <v>0</v>
      </c>
      <c r="M1083" s="239">
        <f t="shared" si="200"/>
        <v>-6.2492824647132714E-3</v>
      </c>
      <c r="O1083" s="239">
        <f t="shared" si="201"/>
        <v>221.79097092652614</v>
      </c>
      <c r="P1083" s="239">
        <f t="shared" si="196"/>
        <v>221.79097092652614</v>
      </c>
      <c r="Q1083" s="239">
        <f t="shared" si="197"/>
        <v>3.6747241191057753</v>
      </c>
      <c r="R1083" s="239">
        <f t="shared" si="202"/>
        <v>0</v>
      </c>
      <c r="T1083" s="239">
        <f>MAX($H$4:H1083)</f>
        <v>255.90901740293543</v>
      </c>
      <c r="U1083" s="239">
        <f>MAX($K$4:K1083)</f>
        <v>255.90901740293543</v>
      </c>
      <c r="V1083" s="239">
        <f>MAX($K$4:L1083)</f>
        <v>255.90901740293543</v>
      </c>
      <c r="W1083" s="239">
        <f t="shared" si="203"/>
        <v>-0.14768049590065582</v>
      </c>
      <c r="X1083" s="239">
        <f t="shared" si="204"/>
        <v>-0.14768049590065582</v>
      </c>
      <c r="Y1083" s="239">
        <f t="shared" si="205"/>
        <v>-0.1333210014350121</v>
      </c>
    </row>
    <row r="1084" spans="1:25">
      <c r="A1084" s="147">
        <v>36943</v>
      </c>
      <c r="B1084" s="243">
        <v>-1.8393003703424893E-2</v>
      </c>
      <c r="C1084" s="243">
        <v>-4.7481441341262753E-3</v>
      </c>
      <c r="D1084" s="243">
        <v>-1.1292403479032709E-2</v>
      </c>
      <c r="E1084" s="243">
        <v>-2.4836800469778098E-2</v>
      </c>
      <c r="F1084" s="243">
        <v>-2.7390378830811635E-3</v>
      </c>
      <c r="H1084" s="239">
        <f t="shared" si="198"/>
        <v>217.08059942958408</v>
      </c>
      <c r="I1084" s="239"/>
      <c r="J1084" s="239">
        <f t="shared" si="199"/>
        <v>205.78794762639652</v>
      </c>
      <c r="K1084" s="239">
        <f t="shared" si="194"/>
        <v>217.08059942958408</v>
      </c>
      <c r="L1084" s="239" t="b">
        <f t="shared" si="195"/>
        <v>0</v>
      </c>
      <c r="M1084" s="239">
        <f t="shared" si="200"/>
        <v>-4.7481441341262389E-3</v>
      </c>
      <c r="O1084" s="239">
        <f t="shared" si="201"/>
        <v>221.79097092652614</v>
      </c>
      <c r="P1084" s="239">
        <f t="shared" si="196"/>
        <v>221.79097092652614</v>
      </c>
      <c r="Q1084" s="239">
        <f t="shared" si="197"/>
        <v>4.7103714969420594</v>
      </c>
      <c r="R1084" s="239">
        <f t="shared" si="202"/>
        <v>0</v>
      </c>
      <c r="T1084" s="239">
        <f>MAX($H$4:H1084)</f>
        <v>255.90901740293543</v>
      </c>
      <c r="U1084" s="239">
        <f>MAX($K$4:K1084)</f>
        <v>255.90901740293543</v>
      </c>
      <c r="V1084" s="239">
        <f>MAX($K$4:L1084)</f>
        <v>255.90901740293543</v>
      </c>
      <c r="W1084" s="239">
        <f t="shared" si="203"/>
        <v>-0.1517274317544465</v>
      </c>
      <c r="X1084" s="239">
        <f t="shared" si="204"/>
        <v>-0.1517274317544465</v>
      </c>
      <c r="Y1084" s="239">
        <f t="shared" si="205"/>
        <v>-0.1333210014350121</v>
      </c>
    </row>
    <row r="1085" spans="1:25">
      <c r="A1085" s="147">
        <v>36944</v>
      </c>
      <c r="B1085" s="243">
        <v>-2.989074726120089E-3</v>
      </c>
      <c r="C1085" s="243">
        <v>-3.2517591805730772E-3</v>
      </c>
      <c r="D1085" s="243">
        <v>8.9856097753433506E-3</v>
      </c>
      <c r="E1085" s="243">
        <v>-1.2739210933982226E-2</v>
      </c>
      <c r="F1085" s="243">
        <v>-1.7975530362139835E-3</v>
      </c>
      <c r="H1085" s="239">
        <f t="shared" si="198"/>
        <v>216.37470559746464</v>
      </c>
      <c r="I1085" s="239"/>
      <c r="J1085" s="239">
        <f t="shared" si="199"/>
        <v>205.78794762639652</v>
      </c>
      <c r="K1085" s="239">
        <f t="shared" si="194"/>
        <v>216.37470559746464</v>
      </c>
      <c r="L1085" s="239" t="b">
        <f t="shared" si="195"/>
        <v>0</v>
      </c>
      <c r="M1085" s="239">
        <f t="shared" si="200"/>
        <v>-3.2517591805730148E-3</v>
      </c>
      <c r="O1085" s="239">
        <f t="shared" si="201"/>
        <v>221.79097092652614</v>
      </c>
      <c r="P1085" s="239">
        <f t="shared" si="196"/>
        <v>221.79097092652614</v>
      </c>
      <c r="Q1085" s="239">
        <f t="shared" si="197"/>
        <v>5.4162653290615026</v>
      </c>
      <c r="R1085" s="239">
        <f t="shared" si="202"/>
        <v>0</v>
      </c>
      <c r="T1085" s="239">
        <f>MAX($H$4:H1085)</f>
        <v>255.90901740293543</v>
      </c>
      <c r="U1085" s="239">
        <f>MAX($K$4:K1085)</f>
        <v>255.90901740293543</v>
      </c>
      <c r="V1085" s="239">
        <f>MAX($K$4:L1085)</f>
        <v>255.90901740293543</v>
      </c>
      <c r="W1085" s="239">
        <f t="shared" si="203"/>
        <v>-0.15448580986586724</v>
      </c>
      <c r="X1085" s="239">
        <f t="shared" si="204"/>
        <v>-0.15448580986586724</v>
      </c>
      <c r="Y1085" s="239">
        <f t="shared" si="205"/>
        <v>-0.1333210014350121</v>
      </c>
    </row>
    <row r="1086" spans="1:25">
      <c r="A1086" s="147">
        <v>36945</v>
      </c>
      <c r="B1086" s="243">
        <v>-3.9601092350768363E-3</v>
      </c>
      <c r="C1086" s="243">
        <v>-3.0424142984305957E-2</v>
      </c>
      <c r="D1086" s="243">
        <v>-5.2634110681887281E-3</v>
      </c>
      <c r="E1086" s="243">
        <v>-2.1490521622797742E-2</v>
      </c>
      <c r="F1086" s="243">
        <v>-2.079089725307548E-2</v>
      </c>
      <c r="H1086" s="239">
        <f t="shared" si="198"/>
        <v>209.79169061618026</v>
      </c>
      <c r="I1086" s="239"/>
      <c r="J1086" s="239">
        <f t="shared" si="199"/>
        <v>205.78794762639652</v>
      </c>
      <c r="K1086" s="239">
        <f t="shared" si="194"/>
        <v>209.79169061618026</v>
      </c>
      <c r="L1086" s="239" t="b">
        <f t="shared" si="195"/>
        <v>0</v>
      </c>
      <c r="M1086" s="239">
        <f t="shared" si="200"/>
        <v>-3.0424142984305992E-2</v>
      </c>
      <c r="O1086" s="239">
        <f t="shared" si="201"/>
        <v>221.79097092652614</v>
      </c>
      <c r="P1086" s="239">
        <f t="shared" si="196"/>
        <v>221.79097092652614</v>
      </c>
      <c r="Q1086" s="239">
        <f t="shared" si="197"/>
        <v>11.999280310345881</v>
      </c>
      <c r="R1086" s="239">
        <f t="shared" si="202"/>
        <v>0</v>
      </c>
      <c r="T1086" s="239">
        <f>MAX($H$4:H1086)</f>
        <v>255.90901740293543</v>
      </c>
      <c r="U1086" s="239">
        <f>MAX($K$4:K1086)</f>
        <v>255.90901740293543</v>
      </c>
      <c r="V1086" s="239">
        <f>MAX($K$4:L1086)</f>
        <v>255.90901740293543</v>
      </c>
      <c r="W1086" s="239">
        <f t="shared" si="203"/>
        <v>-0.18020985448176777</v>
      </c>
      <c r="X1086" s="239">
        <f t="shared" si="204"/>
        <v>-0.18020985448176777</v>
      </c>
      <c r="Y1086" s="239">
        <f t="shared" si="205"/>
        <v>-0.1333210014350121</v>
      </c>
    </row>
    <row r="1087" spans="1:25">
      <c r="A1087" s="147">
        <v>36948</v>
      </c>
      <c r="B1087" s="243">
        <v>1.8322305618634571E-2</v>
      </c>
      <c r="C1087" s="243">
        <v>1.6347704943490138E-2</v>
      </c>
      <c r="D1087" s="243">
        <v>1.2585482591439323E-2</v>
      </c>
      <c r="E1087" s="243">
        <v>1.7158694157841659E-2</v>
      </c>
      <c r="F1087" s="243">
        <v>1.2800493220369358E-2</v>
      </c>
      <c r="H1087" s="239">
        <f t="shared" si="198"/>
        <v>213.22130327396954</v>
      </c>
      <c r="I1087" s="239"/>
      <c r="J1087" s="239">
        <f t="shared" si="199"/>
        <v>205.78794762639652</v>
      </c>
      <c r="K1087" s="239">
        <f t="shared" si="194"/>
        <v>213.22130327396954</v>
      </c>
      <c r="L1087" s="239" t="b">
        <f t="shared" si="195"/>
        <v>0</v>
      </c>
      <c r="M1087" s="239">
        <f t="shared" si="200"/>
        <v>1.634770494349011E-2</v>
      </c>
      <c r="O1087" s="239">
        <f t="shared" si="201"/>
        <v>221.79097092652614</v>
      </c>
      <c r="P1087" s="239">
        <f t="shared" si="196"/>
        <v>221.79097092652614</v>
      </c>
      <c r="Q1087" s="239">
        <f t="shared" si="197"/>
        <v>8.5696676525566033</v>
      </c>
      <c r="R1087" s="239">
        <f t="shared" si="202"/>
        <v>0</v>
      </c>
      <c r="T1087" s="239">
        <f>MAX($H$4:H1087)</f>
        <v>255.90901740293543</v>
      </c>
      <c r="U1087" s="239">
        <f>MAX($K$4:K1087)</f>
        <v>255.90901740293543</v>
      </c>
      <c r="V1087" s="239">
        <f>MAX($K$4:L1087)</f>
        <v>255.90901740293543</v>
      </c>
      <c r="W1087" s="239">
        <f t="shared" si="203"/>
        <v>-0.1668081670672549</v>
      </c>
      <c r="X1087" s="239">
        <f t="shared" si="204"/>
        <v>-0.1668081670672549</v>
      </c>
      <c r="Y1087" s="239">
        <f t="shared" si="205"/>
        <v>-0.1333210014350121</v>
      </c>
    </row>
    <row r="1088" spans="1:25">
      <c r="A1088" s="147">
        <v>36949</v>
      </c>
      <c r="B1088" s="243">
        <v>-9.6564725519493466E-3</v>
      </c>
      <c r="C1088" s="243">
        <v>7.5828569481048991E-3</v>
      </c>
      <c r="D1088" s="243">
        <v>-7.239212229552705E-3</v>
      </c>
      <c r="E1088" s="243">
        <v>-6.9600056901043539E-3</v>
      </c>
      <c r="F1088" s="243">
        <v>5.5375038505844909E-3</v>
      </c>
      <c r="H1088" s="239">
        <f t="shared" si="198"/>
        <v>214.83812991498453</v>
      </c>
      <c r="I1088" s="239"/>
      <c r="J1088" s="239">
        <f t="shared" si="199"/>
        <v>205.78794762639652</v>
      </c>
      <c r="K1088" s="239">
        <f t="shared" si="194"/>
        <v>214.83812991498453</v>
      </c>
      <c r="L1088" s="239" t="b">
        <f t="shared" si="195"/>
        <v>0</v>
      </c>
      <c r="M1088" s="239">
        <f t="shared" si="200"/>
        <v>7.5828569481048687E-3</v>
      </c>
      <c r="O1088" s="239">
        <f t="shared" si="201"/>
        <v>221.79097092652614</v>
      </c>
      <c r="P1088" s="239">
        <f t="shared" si="196"/>
        <v>221.79097092652614</v>
      </c>
      <c r="Q1088" s="239">
        <f t="shared" si="197"/>
        <v>6.9528410115416079</v>
      </c>
      <c r="R1088" s="239">
        <f t="shared" si="202"/>
        <v>0</v>
      </c>
      <c r="T1088" s="239">
        <f>MAX($H$4:H1088)</f>
        <v>255.90901740293543</v>
      </c>
      <c r="U1088" s="239">
        <f>MAX($K$4:K1088)</f>
        <v>255.90901740293543</v>
      </c>
      <c r="V1088" s="239">
        <f>MAX($K$4:L1088)</f>
        <v>255.90901740293543</v>
      </c>
      <c r="W1088" s="239">
        <f t="shared" si="203"/>
        <v>-0.16049019258779659</v>
      </c>
      <c r="X1088" s="239">
        <f t="shared" si="204"/>
        <v>-0.16049019258779659</v>
      </c>
      <c r="Y1088" s="239">
        <f t="shared" si="205"/>
        <v>-0.1333210014350121</v>
      </c>
    </row>
    <row r="1089" spans="1:25">
      <c r="A1089" s="147">
        <v>36950</v>
      </c>
      <c r="B1089" s="243">
        <v>-1.4191698498874583E-2</v>
      </c>
      <c r="C1089" s="243">
        <v>-1.0892083631923399E-2</v>
      </c>
      <c r="D1089" s="243">
        <v>-2.2109917616657926E-2</v>
      </c>
      <c r="E1089" s="243">
        <v>-1.2688415363925842E-2</v>
      </c>
      <c r="F1089" s="243">
        <v>-1.3341735074882566E-2</v>
      </c>
      <c r="H1089" s="239">
        <f t="shared" si="198"/>
        <v>212.49809503662451</v>
      </c>
      <c r="I1089" s="239"/>
      <c r="J1089" s="239">
        <f t="shared" si="199"/>
        <v>205.78794762639652</v>
      </c>
      <c r="K1089" s="239">
        <f t="shared" si="194"/>
        <v>212.49809503662451</v>
      </c>
      <c r="L1089" s="239" t="b">
        <f t="shared" si="195"/>
        <v>0</v>
      </c>
      <c r="M1089" s="239">
        <f t="shared" si="200"/>
        <v>-1.0892083631923368E-2</v>
      </c>
      <c r="O1089" s="239">
        <f t="shared" si="201"/>
        <v>221.79097092652614</v>
      </c>
      <c r="P1089" s="239">
        <f t="shared" si="196"/>
        <v>221.79097092652614</v>
      </c>
      <c r="Q1089" s="239">
        <f t="shared" si="197"/>
        <v>9.2928758899016373</v>
      </c>
      <c r="R1089" s="239">
        <f t="shared" si="202"/>
        <v>0</v>
      </c>
      <c r="T1089" s="239">
        <f>MAX($H$4:H1089)</f>
        <v>255.90901740293543</v>
      </c>
      <c r="U1089" s="239">
        <f>MAX($K$4:K1089)</f>
        <v>255.90901740293543</v>
      </c>
      <c r="V1089" s="239">
        <f>MAX($K$4:L1089)</f>
        <v>255.90901740293543</v>
      </c>
      <c r="W1089" s="239">
        <f t="shared" si="203"/>
        <v>-0.16963420361995019</v>
      </c>
      <c r="X1089" s="239">
        <f t="shared" si="204"/>
        <v>-0.16963420361995019</v>
      </c>
      <c r="Y1089" s="239">
        <f t="shared" si="205"/>
        <v>-0.1333210014350121</v>
      </c>
    </row>
    <row r="1090" spans="1:25">
      <c r="A1090" s="147">
        <v>36951</v>
      </c>
      <c r="B1090" s="243">
        <v>1.041277482260794E-3</v>
      </c>
      <c r="C1090" s="243">
        <v>-7.5837460038844506E-3</v>
      </c>
      <c r="D1090" s="243">
        <v>-1.9172975654254021E-2</v>
      </c>
      <c r="E1090" s="243">
        <v>-1.369942651081224E-2</v>
      </c>
      <c r="F1090" s="243">
        <v>-9.3147596425929846E-3</v>
      </c>
      <c r="H1090" s="239">
        <f t="shared" si="198"/>
        <v>210.88656345755746</v>
      </c>
      <c r="I1090" s="239"/>
      <c r="J1090" s="239">
        <f t="shared" si="199"/>
        <v>205.78794762639652</v>
      </c>
      <c r="K1090" s="239">
        <f t="shared" si="194"/>
        <v>210.88656345755746</v>
      </c>
      <c r="L1090" s="239" t="b">
        <f t="shared" si="195"/>
        <v>0</v>
      </c>
      <c r="M1090" s="239">
        <f t="shared" si="200"/>
        <v>-7.5837460038843969E-3</v>
      </c>
      <c r="O1090" s="239">
        <f t="shared" si="201"/>
        <v>221.79097092652614</v>
      </c>
      <c r="P1090" s="239">
        <f t="shared" si="196"/>
        <v>221.79097092652614</v>
      </c>
      <c r="Q1090" s="239">
        <f t="shared" si="197"/>
        <v>10.904407468968685</v>
      </c>
      <c r="R1090" s="239">
        <f t="shared" si="202"/>
        <v>0</v>
      </c>
      <c r="T1090" s="239">
        <f>MAX($H$4:H1090)</f>
        <v>255.90901740293543</v>
      </c>
      <c r="U1090" s="239">
        <f>MAX($K$4:K1090)</f>
        <v>255.90901740293543</v>
      </c>
      <c r="V1090" s="239">
        <f>MAX($K$4:L1090)</f>
        <v>255.90901740293543</v>
      </c>
      <c r="W1090" s="239">
        <f t="shared" si="203"/>
        <v>-0.17593148691000968</v>
      </c>
      <c r="X1090" s="239">
        <f t="shared" si="204"/>
        <v>-0.17593148691000968</v>
      </c>
      <c r="Y1090" s="239">
        <f t="shared" si="205"/>
        <v>-0.1333210014350121</v>
      </c>
    </row>
    <row r="1091" spans="1:25">
      <c r="A1091" s="147">
        <v>36952</v>
      </c>
      <c r="B1091" s="243">
        <v>-4.9341096685837638E-3</v>
      </c>
      <c r="C1091" s="243">
        <v>4.9539537092546659E-4</v>
      </c>
      <c r="D1091" s="243">
        <v>-3.4385469103012878E-2</v>
      </c>
      <c r="E1091" s="243">
        <v>-1.4760952626693413E-2</v>
      </c>
      <c r="F1091" s="243">
        <v>2.4709371698108384E-3</v>
      </c>
      <c r="H1091" s="239">
        <f t="shared" si="198"/>
        <v>210.99103568488471</v>
      </c>
      <c r="I1091" s="239"/>
      <c r="J1091" s="239">
        <f t="shared" si="199"/>
        <v>205.78794762639652</v>
      </c>
      <c r="K1091" s="239">
        <f t="shared" si="194"/>
        <v>210.99103568488471</v>
      </c>
      <c r="L1091" s="239" t="b">
        <f t="shared" si="195"/>
        <v>0</v>
      </c>
      <c r="M1091" s="239">
        <f t="shared" si="200"/>
        <v>4.9539537092544849E-4</v>
      </c>
      <c r="O1091" s="239">
        <f t="shared" si="201"/>
        <v>221.79097092652614</v>
      </c>
      <c r="P1091" s="239">
        <f t="shared" si="196"/>
        <v>221.79097092652614</v>
      </c>
      <c r="Q1091" s="239">
        <f t="shared" si="197"/>
        <v>10.799935241641435</v>
      </c>
      <c r="R1091" s="239">
        <f t="shared" si="202"/>
        <v>0</v>
      </c>
      <c r="T1091" s="239">
        <f>MAX($H$4:H1091)</f>
        <v>255.90901740293543</v>
      </c>
      <c r="U1091" s="239">
        <f>MAX($K$4:K1091)</f>
        <v>255.90901740293543</v>
      </c>
      <c r="V1091" s="239">
        <f>MAX($K$4:L1091)</f>
        <v>255.90901740293543</v>
      </c>
      <c r="W1091" s="239">
        <f t="shared" si="203"/>
        <v>-0.17552324718329948</v>
      </c>
      <c r="X1091" s="239">
        <f t="shared" si="204"/>
        <v>-0.17552324718329948</v>
      </c>
      <c r="Y1091" s="239">
        <f t="shared" si="205"/>
        <v>-0.1333210014350121</v>
      </c>
    </row>
    <row r="1092" spans="1:25">
      <c r="A1092" s="147">
        <v>36955</v>
      </c>
      <c r="B1092" s="243">
        <v>6.3071106395782284E-3</v>
      </c>
      <c r="C1092" s="243">
        <v>1.2057762713661102E-2</v>
      </c>
      <c r="D1092" s="243">
        <v>6.1150819189426109E-3</v>
      </c>
      <c r="E1092" s="243">
        <v>1.2469365208826355E-2</v>
      </c>
      <c r="F1092" s="243">
        <v>5.24262406719056E-3</v>
      </c>
      <c r="H1092" s="239">
        <f t="shared" si="198"/>
        <v>213.53511552788265</v>
      </c>
      <c r="I1092" s="239"/>
      <c r="J1092" s="239">
        <f t="shared" si="199"/>
        <v>205.78794762639652</v>
      </c>
      <c r="K1092" s="239">
        <f t="shared" si="194"/>
        <v>213.53511552788265</v>
      </c>
      <c r="L1092" s="239" t="b">
        <f t="shared" si="195"/>
        <v>0</v>
      </c>
      <c r="M1092" s="239">
        <f t="shared" si="200"/>
        <v>1.2057762713661118E-2</v>
      </c>
      <c r="O1092" s="239">
        <f t="shared" si="201"/>
        <v>221.79097092652614</v>
      </c>
      <c r="P1092" s="239">
        <f t="shared" si="196"/>
        <v>221.79097092652614</v>
      </c>
      <c r="Q1092" s="239">
        <f t="shared" si="197"/>
        <v>8.2558553986434902</v>
      </c>
      <c r="R1092" s="239">
        <f t="shared" si="202"/>
        <v>0</v>
      </c>
      <c r="T1092" s="239">
        <f>MAX($H$4:H1092)</f>
        <v>255.90901740293543</v>
      </c>
      <c r="U1092" s="239">
        <f>MAX($K$4:K1092)</f>
        <v>255.90901740293543</v>
      </c>
      <c r="V1092" s="239">
        <f>MAX($K$4:L1092)</f>
        <v>255.90901740293543</v>
      </c>
      <c r="W1092" s="239">
        <f t="shared" si="203"/>
        <v>-0.16558190213490587</v>
      </c>
      <c r="X1092" s="239">
        <f t="shared" si="204"/>
        <v>-0.16558190213490587</v>
      </c>
      <c r="Y1092" s="239">
        <f t="shared" si="205"/>
        <v>-0.1333210014350121</v>
      </c>
    </row>
    <row r="1093" spans="1:25">
      <c r="A1093" s="147">
        <v>36956</v>
      </c>
      <c r="B1093" s="243">
        <v>1.0224699180716224E-2</v>
      </c>
      <c r="C1093" s="243">
        <v>1.1023081867375772E-2</v>
      </c>
      <c r="D1093" s="243">
        <v>1.4456091737669263E-2</v>
      </c>
      <c r="E1093" s="243">
        <v>4.9364114796368597E-3</v>
      </c>
      <c r="F1093" s="243">
        <v>7.6449251891004266E-3</v>
      </c>
      <c r="H1093" s="239">
        <f t="shared" si="198"/>
        <v>215.88893058790606</v>
      </c>
      <c r="I1093" s="239"/>
      <c r="J1093" s="239">
        <f t="shared" si="199"/>
        <v>205.78794762639652</v>
      </c>
      <c r="K1093" s="239">
        <f t="shared" ref="K1093:K1156" si="206">MAX(H1093:J1093)</f>
        <v>215.88893058790606</v>
      </c>
      <c r="L1093" s="239" t="b">
        <f t="shared" ref="L1093:L1156" si="207">J1093=K1093</f>
        <v>0</v>
      </c>
      <c r="M1093" s="239">
        <f t="shared" si="200"/>
        <v>1.1023081867375837E-2</v>
      </c>
      <c r="O1093" s="239">
        <f t="shared" si="201"/>
        <v>221.79097092652614</v>
      </c>
      <c r="P1093" s="239">
        <f t="shared" ref="P1093:P1156" si="208">MAX(H1093,O1093)</f>
        <v>221.79097092652614</v>
      </c>
      <c r="Q1093" s="239">
        <f t="shared" ref="Q1093:Q1156" si="209">P1093-H1093</f>
        <v>5.9020403386200826</v>
      </c>
      <c r="R1093" s="239">
        <f t="shared" si="202"/>
        <v>0</v>
      </c>
      <c r="T1093" s="239">
        <f>MAX($H$4:H1093)</f>
        <v>255.90901740293543</v>
      </c>
      <c r="U1093" s="239">
        <f>MAX($K$4:K1093)</f>
        <v>255.90901740293543</v>
      </c>
      <c r="V1093" s="239">
        <f>MAX($K$4:L1093)</f>
        <v>255.90901740293543</v>
      </c>
      <c r="W1093" s="239">
        <f t="shared" si="203"/>
        <v>-0.15638404313051893</v>
      </c>
      <c r="X1093" s="239">
        <f t="shared" si="204"/>
        <v>-0.15638404313051893</v>
      </c>
      <c r="Y1093" s="239">
        <f t="shared" si="205"/>
        <v>-0.1333210014350121</v>
      </c>
    </row>
    <row r="1094" spans="1:25">
      <c r="A1094" s="147">
        <v>36957</v>
      </c>
      <c r="B1094" s="243">
        <v>5.6432272479451928E-3</v>
      </c>
      <c r="C1094" s="243">
        <v>3.0103002447949834E-3</v>
      </c>
      <c r="D1094" s="243">
        <v>8.3738901462651061E-3</v>
      </c>
      <c r="E1094" s="243">
        <v>8.6480323724067443E-3</v>
      </c>
      <c r="F1094" s="243">
        <v>5.2972737183503149E-3</v>
      </c>
      <c r="H1094" s="239">
        <f t="shared" ref="H1094:H1157" si="210">(1+C1094)*H1093</f>
        <v>216.53882108850337</v>
      </c>
      <c r="I1094" s="239"/>
      <c r="J1094" s="239">
        <f t="shared" ref="J1094:J1157" si="211">IF(NOT(YEAR(A1094)=YEAR(A1093)),$J$1*H1094,J1093)</f>
        <v>205.78794762639652</v>
      </c>
      <c r="K1094" s="239">
        <f t="shared" si="206"/>
        <v>216.53882108850337</v>
      </c>
      <c r="L1094" s="239" t="b">
        <f t="shared" si="207"/>
        <v>0</v>
      </c>
      <c r="M1094" s="239">
        <f t="shared" ref="M1094:M1157" si="212">(K1094-K1093)/K1093</f>
        <v>3.0103002447950194E-3</v>
      </c>
      <c r="O1094" s="239">
        <f t="shared" ref="O1094:O1157" si="213">IF(AND(MONTH(A1094)=$O$2,MONTH(A1093)=$O$2-1),$O$1*H1094,O1093)</f>
        <v>221.79097092652614</v>
      </c>
      <c r="P1094" s="239">
        <f t="shared" si="208"/>
        <v>221.79097092652614</v>
      </c>
      <c r="Q1094" s="239">
        <f t="shared" si="209"/>
        <v>5.252149838022774</v>
      </c>
      <c r="R1094" s="239">
        <f t="shared" ref="R1094:R1157" si="214">(P1094-P1093)/P1093</f>
        <v>0</v>
      </c>
      <c r="T1094" s="239">
        <f>MAX($H$4:H1094)</f>
        <v>255.90901740293543</v>
      </c>
      <c r="U1094" s="239">
        <f>MAX($K$4:K1094)</f>
        <v>255.90901740293543</v>
      </c>
      <c r="V1094" s="239">
        <f>MAX($K$4:L1094)</f>
        <v>255.90901740293543</v>
      </c>
      <c r="W1094" s="239">
        <f t="shared" ref="W1094:W1157" si="215">(H1094-T1094)/T1094</f>
        <v>-0.15384450580904174</v>
      </c>
      <c r="X1094" s="239">
        <f t="shared" ref="X1094:X1157" si="216">(K1094-U1094)/U1094</f>
        <v>-0.15384450580904174</v>
      </c>
      <c r="Y1094" s="239">
        <f t="shared" ref="Y1094:Y1157" si="217">(P1094-V1094)/V1094</f>
        <v>-0.1333210014350121</v>
      </c>
    </row>
    <row r="1095" spans="1:25">
      <c r="A1095" s="147">
        <v>36958</v>
      </c>
      <c r="B1095" s="243">
        <v>3.3004798533053936E-4</v>
      </c>
      <c r="C1095" s="243">
        <v>-4.8862836206845506E-3</v>
      </c>
      <c r="D1095" s="243">
        <v>-2.5438961933127446E-3</v>
      </c>
      <c r="E1095" s="243">
        <v>-7.4883450650597982E-4</v>
      </c>
      <c r="F1095" s="243">
        <v>-1.3779531060532646E-3</v>
      </c>
      <c r="H1095" s="239">
        <f t="shared" si="210"/>
        <v>215.48075099377627</v>
      </c>
      <c r="I1095" s="239"/>
      <c r="J1095" s="239">
        <f t="shared" si="211"/>
        <v>205.78794762639652</v>
      </c>
      <c r="K1095" s="239">
        <f t="shared" si="206"/>
        <v>215.48075099377627</v>
      </c>
      <c r="L1095" s="239" t="b">
        <f t="shared" si="207"/>
        <v>0</v>
      </c>
      <c r="M1095" s="239">
        <f t="shared" si="212"/>
        <v>-4.8862836206845662E-3</v>
      </c>
      <c r="O1095" s="239">
        <f t="shared" si="213"/>
        <v>221.79097092652614</v>
      </c>
      <c r="P1095" s="239">
        <f t="shared" si="208"/>
        <v>221.79097092652614</v>
      </c>
      <c r="Q1095" s="239">
        <f t="shared" si="209"/>
        <v>6.3102199327498738</v>
      </c>
      <c r="R1095" s="239">
        <f t="shared" si="214"/>
        <v>0</v>
      </c>
      <c r="T1095" s="239">
        <f>MAX($H$4:H1095)</f>
        <v>255.90901740293543</v>
      </c>
      <c r="U1095" s="239">
        <f>MAX($K$4:K1095)</f>
        <v>255.90901740293543</v>
      </c>
      <c r="V1095" s="239">
        <f>MAX($K$4:L1095)</f>
        <v>255.90901740293543</v>
      </c>
      <c r="W1095" s="239">
        <f t="shared" si="215"/>
        <v>-0.15797906154085928</v>
      </c>
      <c r="X1095" s="239">
        <f t="shared" si="216"/>
        <v>-0.15797906154085928</v>
      </c>
      <c r="Y1095" s="239">
        <f t="shared" si="217"/>
        <v>-0.1333210014350121</v>
      </c>
    </row>
    <row r="1096" spans="1:25">
      <c r="A1096" s="147">
        <v>36959</v>
      </c>
      <c r="B1096" s="243">
        <v>-2.5117031664109279E-2</v>
      </c>
      <c r="C1096" s="243">
        <v>-1.3380022626085619E-2</v>
      </c>
      <c r="D1096" s="243">
        <v>-3.3394656128210576E-3</v>
      </c>
      <c r="E1096" s="243">
        <v>-1.4078520444757436E-2</v>
      </c>
      <c r="F1096" s="243">
        <v>-9.2576447476442336E-3</v>
      </c>
      <c r="H1096" s="239">
        <f t="shared" si="210"/>
        <v>212.59761366999362</v>
      </c>
      <c r="I1096" s="239"/>
      <c r="J1096" s="239">
        <f t="shared" si="211"/>
        <v>205.78794762639652</v>
      </c>
      <c r="K1096" s="239">
        <f t="shared" si="206"/>
        <v>212.59761366999362</v>
      </c>
      <c r="L1096" s="239" t="b">
        <f t="shared" si="207"/>
        <v>0</v>
      </c>
      <c r="M1096" s="239">
        <f t="shared" si="212"/>
        <v>-1.3380022626085621E-2</v>
      </c>
      <c r="O1096" s="239">
        <f t="shared" si="213"/>
        <v>221.79097092652614</v>
      </c>
      <c r="P1096" s="239">
        <f t="shared" si="208"/>
        <v>221.79097092652614</v>
      </c>
      <c r="Q1096" s="239">
        <f t="shared" si="209"/>
        <v>9.1933572565325221</v>
      </c>
      <c r="R1096" s="239">
        <f t="shared" si="214"/>
        <v>0</v>
      </c>
      <c r="T1096" s="239">
        <f>MAX($H$4:H1096)</f>
        <v>255.90901740293543</v>
      </c>
      <c r="U1096" s="239">
        <f>MAX($K$4:K1096)</f>
        <v>255.90901740293543</v>
      </c>
      <c r="V1096" s="239">
        <f>MAX($K$4:L1096)</f>
        <v>255.90901740293543</v>
      </c>
      <c r="W1096" s="239">
        <f t="shared" si="215"/>
        <v>-0.16924532074908044</v>
      </c>
      <c r="X1096" s="239">
        <f t="shared" si="216"/>
        <v>-0.16924532074908044</v>
      </c>
      <c r="Y1096" s="239">
        <f t="shared" si="217"/>
        <v>-0.1333210014350121</v>
      </c>
    </row>
    <row r="1097" spans="1:25">
      <c r="A1097" s="147">
        <v>36962</v>
      </c>
      <c r="B1097" s="243">
        <v>-4.3472902503805089E-2</v>
      </c>
      <c r="C1097" s="243">
        <v>-1.9754401215913209E-2</v>
      </c>
      <c r="D1097" s="243">
        <v>-2.4291601519908834E-2</v>
      </c>
      <c r="E1097" s="243">
        <v>-2.5988297226827162E-2</v>
      </c>
      <c r="F1097" s="243">
        <v>-1.3751317526326079E-2</v>
      </c>
      <c r="H1097" s="239">
        <f t="shared" si="210"/>
        <v>208.39787511201087</v>
      </c>
      <c r="I1097" s="239"/>
      <c r="J1097" s="239">
        <f t="shared" si="211"/>
        <v>205.78794762639652</v>
      </c>
      <c r="K1097" s="239">
        <f t="shared" si="206"/>
        <v>208.39787511201087</v>
      </c>
      <c r="L1097" s="239" t="b">
        <f t="shared" si="207"/>
        <v>0</v>
      </c>
      <c r="M1097" s="239">
        <f t="shared" si="212"/>
        <v>-1.9754401215913146E-2</v>
      </c>
      <c r="O1097" s="239">
        <f t="shared" si="213"/>
        <v>221.79097092652614</v>
      </c>
      <c r="P1097" s="239">
        <f t="shared" si="208"/>
        <v>221.79097092652614</v>
      </c>
      <c r="Q1097" s="239">
        <f t="shared" si="209"/>
        <v>13.393095814515277</v>
      </c>
      <c r="R1097" s="239">
        <f t="shared" si="214"/>
        <v>0</v>
      </c>
      <c r="T1097" s="239">
        <f>MAX($H$4:H1097)</f>
        <v>255.90901740293543</v>
      </c>
      <c r="U1097" s="239">
        <f>MAX($K$4:K1097)</f>
        <v>255.90901740293543</v>
      </c>
      <c r="V1097" s="239">
        <f>MAX($K$4:L1097)</f>
        <v>255.90901740293543</v>
      </c>
      <c r="W1097" s="239">
        <f t="shared" si="215"/>
        <v>-0.18565638199500034</v>
      </c>
      <c r="X1097" s="239">
        <f t="shared" si="216"/>
        <v>-0.18565638199500034</v>
      </c>
      <c r="Y1097" s="239">
        <f t="shared" si="217"/>
        <v>-0.1333210014350121</v>
      </c>
    </row>
    <row r="1098" spans="1:25">
      <c r="A1098" s="147">
        <v>36963</v>
      </c>
      <c r="B1098" s="243">
        <v>1.6928775008326902E-2</v>
      </c>
      <c r="C1098" s="243">
        <v>-7.6082611130438016E-3</v>
      </c>
      <c r="D1098" s="243">
        <v>-8.913663382319581E-3</v>
      </c>
      <c r="E1098" s="243">
        <v>6.0554967576267327E-3</v>
      </c>
      <c r="F1098" s="243">
        <v>-1.0337517955417264E-2</v>
      </c>
      <c r="H1098" s="239">
        <f t="shared" si="210"/>
        <v>206.81232966275519</v>
      </c>
      <c r="I1098" s="239"/>
      <c r="J1098" s="239">
        <f t="shared" si="211"/>
        <v>205.78794762639652</v>
      </c>
      <c r="K1098" s="239">
        <f t="shared" si="206"/>
        <v>206.81232966275519</v>
      </c>
      <c r="L1098" s="239" t="b">
        <f t="shared" si="207"/>
        <v>0</v>
      </c>
      <c r="M1098" s="239">
        <f t="shared" si="212"/>
        <v>-7.6082611130438259E-3</v>
      </c>
      <c r="O1098" s="239">
        <f t="shared" si="213"/>
        <v>221.79097092652614</v>
      </c>
      <c r="P1098" s="239">
        <f t="shared" si="208"/>
        <v>221.79097092652614</v>
      </c>
      <c r="Q1098" s="239">
        <f t="shared" si="209"/>
        <v>14.978641263770953</v>
      </c>
      <c r="R1098" s="239">
        <f t="shared" si="214"/>
        <v>0</v>
      </c>
      <c r="T1098" s="239">
        <f>MAX($H$4:H1098)</f>
        <v>255.90901740293543</v>
      </c>
      <c r="U1098" s="239">
        <f>MAX($K$4:K1098)</f>
        <v>255.90901740293543</v>
      </c>
      <c r="V1098" s="239">
        <f>MAX($K$4:L1098)</f>
        <v>255.90901740293543</v>
      </c>
      <c r="W1098" s="239">
        <f t="shared" si="215"/>
        <v>-0.19185212087652317</v>
      </c>
      <c r="X1098" s="239">
        <f t="shared" si="216"/>
        <v>-0.19185212087652317</v>
      </c>
      <c r="Y1098" s="239">
        <f t="shared" si="217"/>
        <v>-0.1333210014350121</v>
      </c>
    </row>
    <row r="1099" spans="1:25">
      <c r="A1099" s="147">
        <v>36964</v>
      </c>
      <c r="B1099" s="243">
        <v>-2.5416242703053205E-2</v>
      </c>
      <c r="C1099" s="243">
        <v>-1.6869265581530013E-2</v>
      </c>
      <c r="D1099" s="243">
        <v>-1.0140814068395954E-2</v>
      </c>
      <c r="E1099" s="243">
        <v>-7.1898728030926895E-3</v>
      </c>
      <c r="F1099" s="243">
        <v>-2.085441263481036E-2</v>
      </c>
      <c r="H1099" s="239">
        <f t="shared" si="210"/>
        <v>203.32355754813923</v>
      </c>
      <c r="I1099" s="239"/>
      <c r="J1099" s="239">
        <f t="shared" si="211"/>
        <v>205.78794762639652</v>
      </c>
      <c r="K1099" s="239">
        <f t="shared" si="206"/>
        <v>205.78794762639652</v>
      </c>
      <c r="L1099" s="239" t="b">
        <f t="shared" si="207"/>
        <v>1</v>
      </c>
      <c r="M1099" s="239">
        <f t="shared" si="212"/>
        <v>-4.9531961562887146E-3</v>
      </c>
      <c r="O1099" s="239">
        <f t="shared" si="213"/>
        <v>221.79097092652614</v>
      </c>
      <c r="P1099" s="239">
        <f t="shared" si="208"/>
        <v>221.79097092652614</v>
      </c>
      <c r="Q1099" s="239">
        <f t="shared" si="209"/>
        <v>18.467413378386908</v>
      </c>
      <c r="R1099" s="239">
        <f t="shared" si="214"/>
        <v>0</v>
      </c>
      <c r="T1099" s="239">
        <f>MAX($H$4:H1099)</f>
        <v>255.90901740293543</v>
      </c>
      <c r="U1099" s="239">
        <f>MAX($K$4:K1099)</f>
        <v>255.90901740293543</v>
      </c>
      <c r="V1099" s="239">
        <f>MAX($K$4:L1099)</f>
        <v>255.90901740293543</v>
      </c>
      <c r="W1099" s="239">
        <f t="shared" si="215"/>
        <v>-0.20548498207860733</v>
      </c>
      <c r="X1099" s="239">
        <f t="shared" si="216"/>
        <v>-0.19585503584511046</v>
      </c>
      <c r="Y1099" s="239">
        <f t="shared" si="217"/>
        <v>-0.1333210014350121</v>
      </c>
    </row>
    <row r="1100" spans="1:25">
      <c r="A1100" s="147">
        <v>36965</v>
      </c>
      <c r="B1100" s="243">
        <v>4.3118315966736986E-3</v>
      </c>
      <c r="C1100" s="243">
        <v>2.0617828730888466E-2</v>
      </c>
      <c r="D1100" s="243">
        <v>2.2709556932396513E-2</v>
      </c>
      <c r="E1100" s="243">
        <v>1.0233804863905016E-2</v>
      </c>
      <c r="F1100" s="243">
        <v>1.0518663185620669E-2</v>
      </c>
      <c r="H1100" s="239">
        <f t="shared" si="210"/>
        <v>207.51564783462172</v>
      </c>
      <c r="I1100" s="239"/>
      <c r="J1100" s="239">
        <f t="shared" si="211"/>
        <v>205.78794762639652</v>
      </c>
      <c r="K1100" s="239">
        <f t="shared" si="206"/>
        <v>207.51564783462172</v>
      </c>
      <c r="L1100" s="239" t="b">
        <f t="shared" si="207"/>
        <v>0</v>
      </c>
      <c r="M1100" s="239">
        <f t="shared" si="212"/>
        <v>8.3955364157759262E-3</v>
      </c>
      <c r="O1100" s="239">
        <f t="shared" si="213"/>
        <v>221.79097092652614</v>
      </c>
      <c r="P1100" s="239">
        <f t="shared" si="208"/>
        <v>221.79097092652614</v>
      </c>
      <c r="Q1100" s="239">
        <f t="shared" si="209"/>
        <v>14.275323091904426</v>
      </c>
      <c r="R1100" s="239">
        <f t="shared" si="214"/>
        <v>0</v>
      </c>
      <c r="T1100" s="239">
        <f>MAX($H$4:H1100)</f>
        <v>255.90901740293543</v>
      </c>
      <c r="U1100" s="239">
        <f>MAX($K$4:K1100)</f>
        <v>255.90901740293543</v>
      </c>
      <c r="V1100" s="239">
        <f>MAX($K$4:L1100)</f>
        <v>255.90901740293543</v>
      </c>
      <c r="W1100" s="239">
        <f t="shared" si="215"/>
        <v>-0.18910380751498526</v>
      </c>
      <c r="X1100" s="239">
        <f t="shared" si="216"/>
        <v>-0.18910380751498526</v>
      </c>
      <c r="Y1100" s="239">
        <f t="shared" si="217"/>
        <v>-0.1333210014350121</v>
      </c>
    </row>
    <row r="1101" spans="1:25">
      <c r="A1101" s="147">
        <v>36966</v>
      </c>
      <c r="B1101" s="243">
        <v>-2.0365314883507679E-2</v>
      </c>
      <c r="C1101" s="243">
        <v>-3.0062079419599597E-2</v>
      </c>
      <c r="D1101" s="243">
        <v>3.4260627789342024E-3</v>
      </c>
      <c r="E1101" s="243">
        <v>-2.0845376872991039E-3</v>
      </c>
      <c r="F1101" s="243">
        <v>-1.6860947976485963E-2</v>
      </c>
      <c r="H1101" s="239">
        <f t="shared" si="210"/>
        <v>201.27729594860764</v>
      </c>
      <c r="I1101" s="239"/>
      <c r="J1101" s="239">
        <f t="shared" si="211"/>
        <v>205.78794762639652</v>
      </c>
      <c r="K1101" s="239">
        <f t="shared" si="206"/>
        <v>205.78794762639652</v>
      </c>
      <c r="L1101" s="239" t="b">
        <f t="shared" si="207"/>
        <v>1</v>
      </c>
      <c r="M1101" s="239">
        <f t="shared" si="212"/>
        <v>-8.3256382169410222E-3</v>
      </c>
      <c r="O1101" s="239">
        <f t="shared" si="213"/>
        <v>221.79097092652614</v>
      </c>
      <c r="P1101" s="239">
        <f t="shared" si="208"/>
        <v>221.79097092652614</v>
      </c>
      <c r="Q1101" s="239">
        <f t="shared" si="209"/>
        <v>20.513674977918498</v>
      </c>
      <c r="R1101" s="239">
        <f t="shared" si="214"/>
        <v>0</v>
      </c>
      <c r="T1101" s="239">
        <f>MAX($H$4:H1101)</f>
        <v>255.90901740293543</v>
      </c>
      <c r="U1101" s="239">
        <f>MAX($K$4:K1101)</f>
        <v>255.90901740293543</v>
      </c>
      <c r="V1101" s="239">
        <f>MAX($K$4:L1101)</f>
        <v>255.90901740293543</v>
      </c>
      <c r="W1101" s="239">
        <f t="shared" si="215"/>
        <v>-0.21348103325452075</v>
      </c>
      <c r="X1101" s="239">
        <f t="shared" si="216"/>
        <v>-0.19585503584511046</v>
      </c>
      <c r="Y1101" s="239">
        <f t="shared" si="217"/>
        <v>-0.1333210014350121</v>
      </c>
    </row>
    <row r="1102" spans="1:25">
      <c r="A1102" s="147">
        <v>36969</v>
      </c>
      <c r="B1102" s="243">
        <v>1.8578374320656454E-2</v>
      </c>
      <c r="C1102" s="243">
        <v>-7.103516379057484E-3</v>
      </c>
      <c r="D1102" s="243">
        <v>4.3475201794034302E-3</v>
      </c>
      <c r="E1102" s="243">
        <v>-1.0829524048818429E-2</v>
      </c>
      <c r="F1102" s="243">
        <v>-6.3935055994210899E-3</v>
      </c>
      <c r="H1102" s="239">
        <f t="shared" si="210"/>
        <v>199.8475193801043</v>
      </c>
      <c r="I1102" s="239"/>
      <c r="J1102" s="239">
        <f t="shared" si="211"/>
        <v>205.78794762639652</v>
      </c>
      <c r="K1102" s="239">
        <f t="shared" si="206"/>
        <v>205.78794762639652</v>
      </c>
      <c r="L1102" s="239" t="b">
        <f t="shared" si="207"/>
        <v>1</v>
      </c>
      <c r="M1102" s="239">
        <f t="shared" si="212"/>
        <v>0</v>
      </c>
      <c r="O1102" s="239">
        <f t="shared" si="213"/>
        <v>221.79097092652614</v>
      </c>
      <c r="P1102" s="239">
        <f t="shared" si="208"/>
        <v>221.79097092652614</v>
      </c>
      <c r="Q1102" s="239">
        <f t="shared" si="209"/>
        <v>21.943451546421841</v>
      </c>
      <c r="R1102" s="239">
        <f t="shared" si="214"/>
        <v>0</v>
      </c>
      <c r="T1102" s="239">
        <f>MAX($H$4:H1102)</f>
        <v>255.90901740293543</v>
      </c>
      <c r="U1102" s="239">
        <f>MAX($K$4:K1102)</f>
        <v>255.90901740293543</v>
      </c>
      <c r="V1102" s="239">
        <f>MAX($K$4:L1102)</f>
        <v>255.90901740293543</v>
      </c>
      <c r="W1102" s="239">
        <f t="shared" si="215"/>
        <v>-0.21906808361723665</v>
      </c>
      <c r="X1102" s="239">
        <f t="shared" si="216"/>
        <v>-0.19585503584511046</v>
      </c>
      <c r="Y1102" s="239">
        <f t="shared" si="217"/>
        <v>-0.1333210014350121</v>
      </c>
    </row>
    <row r="1103" spans="1:25">
      <c r="A1103" s="147">
        <v>36970</v>
      </c>
      <c r="B1103" s="243">
        <v>-2.4858335920484254E-2</v>
      </c>
      <c r="C1103" s="243">
        <v>1.4749200312192512E-2</v>
      </c>
      <c r="D1103" s="243">
        <v>-9.2115977664823934E-3</v>
      </c>
      <c r="E1103" s="243">
        <v>-7.725026080371622E-3</v>
      </c>
      <c r="F1103" s="243">
        <v>2.8304362519964155E-3</v>
      </c>
      <c r="H1103" s="239">
        <f t="shared" si="210"/>
        <v>202.79511047533623</v>
      </c>
      <c r="I1103" s="239"/>
      <c r="J1103" s="239">
        <f t="shared" si="211"/>
        <v>205.78794762639652</v>
      </c>
      <c r="K1103" s="239">
        <f t="shared" si="206"/>
        <v>205.78794762639652</v>
      </c>
      <c r="L1103" s="239" t="b">
        <f t="shared" si="207"/>
        <v>1</v>
      </c>
      <c r="M1103" s="239">
        <f t="shared" si="212"/>
        <v>0</v>
      </c>
      <c r="O1103" s="239">
        <f t="shared" si="213"/>
        <v>221.79097092652614</v>
      </c>
      <c r="P1103" s="239">
        <f t="shared" si="208"/>
        <v>221.79097092652614</v>
      </c>
      <c r="Q1103" s="239">
        <f t="shared" si="209"/>
        <v>18.995860451189913</v>
      </c>
      <c r="R1103" s="239">
        <f t="shared" si="214"/>
        <v>0</v>
      </c>
      <c r="T1103" s="239">
        <f>MAX($H$4:H1103)</f>
        <v>255.90901740293543</v>
      </c>
      <c r="U1103" s="239">
        <f>MAX($K$4:K1103)</f>
        <v>255.90901740293543</v>
      </c>
      <c r="V1103" s="239">
        <f>MAX($K$4:L1103)</f>
        <v>255.90901740293543</v>
      </c>
      <c r="W1103" s="239">
        <f t="shared" si="215"/>
        <v>-0.20754996235232293</v>
      </c>
      <c r="X1103" s="239">
        <f t="shared" si="216"/>
        <v>-0.19585503584511046</v>
      </c>
      <c r="Y1103" s="239">
        <f t="shared" si="217"/>
        <v>-0.1333210014350121</v>
      </c>
    </row>
    <row r="1104" spans="1:25">
      <c r="A1104" s="147">
        <v>36971</v>
      </c>
      <c r="B1104" s="243">
        <v>-1.8237420072282351E-2</v>
      </c>
      <c r="C1104" s="243">
        <v>-1.3888004147404764E-2</v>
      </c>
      <c r="D1104" s="243">
        <v>5.4053989246088285E-2</v>
      </c>
      <c r="E1104" s="243">
        <v>9.9362664805791034E-3</v>
      </c>
      <c r="F1104" s="243">
        <v>-1.3308696617112536E-2</v>
      </c>
      <c r="H1104" s="239">
        <f t="shared" si="210"/>
        <v>199.97869113998135</v>
      </c>
      <c r="I1104" s="239"/>
      <c r="J1104" s="239">
        <f t="shared" si="211"/>
        <v>205.78794762639652</v>
      </c>
      <c r="K1104" s="239">
        <f t="shared" si="206"/>
        <v>205.78794762639652</v>
      </c>
      <c r="L1104" s="239" t="b">
        <f t="shared" si="207"/>
        <v>1</v>
      </c>
      <c r="M1104" s="239">
        <f t="shared" si="212"/>
        <v>0</v>
      </c>
      <c r="O1104" s="239">
        <f t="shared" si="213"/>
        <v>221.79097092652614</v>
      </c>
      <c r="P1104" s="239">
        <f t="shared" si="208"/>
        <v>221.79097092652614</v>
      </c>
      <c r="Q1104" s="239">
        <f t="shared" si="209"/>
        <v>21.812279786544792</v>
      </c>
      <c r="R1104" s="239">
        <f t="shared" si="214"/>
        <v>0</v>
      </c>
      <c r="T1104" s="239">
        <f>MAX($H$4:H1104)</f>
        <v>255.90901740293543</v>
      </c>
      <c r="U1104" s="239">
        <f>MAX($K$4:K1104)</f>
        <v>255.90901740293543</v>
      </c>
      <c r="V1104" s="239">
        <f>MAX($K$4:L1104)</f>
        <v>255.90901740293543</v>
      </c>
      <c r="W1104" s="239">
        <f t="shared" si="215"/>
        <v>-0.21855551176178495</v>
      </c>
      <c r="X1104" s="239">
        <f t="shared" si="216"/>
        <v>-0.19585503584511046</v>
      </c>
      <c r="Y1104" s="239">
        <f t="shared" si="217"/>
        <v>-0.1333210014350121</v>
      </c>
    </row>
    <row r="1105" spans="1:25">
      <c r="A1105" s="147">
        <v>36972</v>
      </c>
      <c r="B1105" s="243">
        <v>-4.3982136976418174E-3</v>
      </c>
      <c r="C1105" s="243">
        <v>-4.6741915895698982E-2</v>
      </c>
      <c r="D1105" s="243">
        <v>-1.5748823137586077E-2</v>
      </c>
      <c r="E1105" s="243">
        <v>-1.3669040772312346E-2</v>
      </c>
      <c r="F1105" s="243">
        <v>-3.775782411339712E-2</v>
      </c>
      <c r="H1105" s="239">
        <f t="shared" si="210"/>
        <v>190.63130397778437</v>
      </c>
      <c r="I1105" s="239"/>
      <c r="J1105" s="239">
        <f t="shared" si="211"/>
        <v>205.78794762639652</v>
      </c>
      <c r="K1105" s="239">
        <f t="shared" si="206"/>
        <v>205.78794762639652</v>
      </c>
      <c r="L1105" s="239" t="b">
        <f t="shared" si="207"/>
        <v>1</v>
      </c>
      <c r="M1105" s="239">
        <f t="shared" si="212"/>
        <v>0</v>
      </c>
      <c r="O1105" s="239">
        <f t="shared" si="213"/>
        <v>221.79097092652614</v>
      </c>
      <c r="P1105" s="239">
        <f t="shared" si="208"/>
        <v>221.79097092652614</v>
      </c>
      <c r="Q1105" s="239">
        <f t="shared" si="209"/>
        <v>31.159666948741773</v>
      </c>
      <c r="R1105" s="239">
        <f t="shared" si="214"/>
        <v>0</v>
      </c>
      <c r="T1105" s="239">
        <f>MAX($H$4:H1105)</f>
        <v>255.90901740293543</v>
      </c>
      <c r="U1105" s="239">
        <f>MAX($K$4:K1105)</f>
        <v>255.90901740293543</v>
      </c>
      <c r="V1105" s="239">
        <f>MAX($K$4:L1105)</f>
        <v>255.90901740293543</v>
      </c>
      <c r="W1105" s="239">
        <f t="shared" si="215"/>
        <v>-0.25508172430817316</v>
      </c>
      <c r="X1105" s="239">
        <f t="shared" si="216"/>
        <v>-0.19585503584511046</v>
      </c>
      <c r="Y1105" s="239">
        <f t="shared" si="217"/>
        <v>-0.1333210014350121</v>
      </c>
    </row>
    <row r="1106" spans="1:25">
      <c r="A1106" s="147">
        <v>36973</v>
      </c>
      <c r="B1106" s="243">
        <v>2.0133902969436734E-2</v>
      </c>
      <c r="C1106" s="243">
        <v>2.9500367038269193E-2</v>
      </c>
      <c r="D1106" s="243">
        <v>2.3302365306050454E-2</v>
      </c>
      <c r="E1106" s="243">
        <v>3.9668070442431258E-3</v>
      </c>
      <c r="F1106" s="243">
        <v>1.945320725209787E-2</v>
      </c>
      <c r="H1106" s="239">
        <f t="shared" si="210"/>
        <v>196.25499741411286</v>
      </c>
      <c r="I1106" s="239"/>
      <c r="J1106" s="239">
        <f t="shared" si="211"/>
        <v>205.78794762639652</v>
      </c>
      <c r="K1106" s="239">
        <f t="shared" si="206"/>
        <v>205.78794762639652</v>
      </c>
      <c r="L1106" s="239" t="b">
        <f t="shared" si="207"/>
        <v>1</v>
      </c>
      <c r="M1106" s="239">
        <f t="shared" si="212"/>
        <v>0</v>
      </c>
      <c r="O1106" s="239">
        <f t="shared" si="213"/>
        <v>221.79097092652614</v>
      </c>
      <c r="P1106" s="239">
        <f t="shared" si="208"/>
        <v>221.79097092652614</v>
      </c>
      <c r="Q1106" s="239">
        <f t="shared" si="209"/>
        <v>25.535973512413278</v>
      </c>
      <c r="R1106" s="239">
        <f t="shared" si="214"/>
        <v>0</v>
      </c>
      <c r="T1106" s="239">
        <f>MAX($H$4:H1106)</f>
        <v>255.90901740293543</v>
      </c>
      <c r="U1106" s="239">
        <f>MAX($K$4:K1106)</f>
        <v>255.90901740293543</v>
      </c>
      <c r="V1106" s="239">
        <f>MAX($K$4:L1106)</f>
        <v>255.90901740293543</v>
      </c>
      <c r="W1106" s="239">
        <f t="shared" si="215"/>
        <v>-0.2331063617617497</v>
      </c>
      <c r="X1106" s="239">
        <f t="shared" si="216"/>
        <v>-0.19585503584511046</v>
      </c>
      <c r="Y1106" s="239">
        <f t="shared" si="217"/>
        <v>-0.1333210014350121</v>
      </c>
    </row>
    <row r="1107" spans="1:25">
      <c r="A1107" s="147">
        <v>36976</v>
      </c>
      <c r="B1107" s="243">
        <v>1.1475456558527997E-2</v>
      </c>
      <c r="C1107" s="243">
        <v>2.942429363893484E-2</v>
      </c>
      <c r="D1107" s="243">
        <v>2.5970844736598497E-2</v>
      </c>
      <c r="E1107" s="243">
        <v>1.049531928744174E-2</v>
      </c>
      <c r="F1107" s="243">
        <v>1.5679378392851273E-2</v>
      </c>
      <c r="H1107" s="239">
        <f t="shared" si="210"/>
        <v>202.02966208613412</v>
      </c>
      <c r="I1107" s="239"/>
      <c r="J1107" s="239">
        <f t="shared" si="211"/>
        <v>205.78794762639652</v>
      </c>
      <c r="K1107" s="239">
        <f t="shared" si="206"/>
        <v>205.78794762639652</v>
      </c>
      <c r="L1107" s="239" t="b">
        <f t="shared" si="207"/>
        <v>1</v>
      </c>
      <c r="M1107" s="239">
        <f t="shared" si="212"/>
        <v>0</v>
      </c>
      <c r="O1107" s="239">
        <f t="shared" si="213"/>
        <v>221.79097092652614</v>
      </c>
      <c r="P1107" s="239">
        <f t="shared" si="208"/>
        <v>221.79097092652614</v>
      </c>
      <c r="Q1107" s="239">
        <f t="shared" si="209"/>
        <v>19.761308840392019</v>
      </c>
      <c r="R1107" s="239">
        <f t="shared" si="214"/>
        <v>0</v>
      </c>
      <c r="T1107" s="239">
        <f>MAX($H$4:H1107)</f>
        <v>255.90901740293543</v>
      </c>
      <c r="U1107" s="239">
        <f>MAX($K$4:K1107)</f>
        <v>255.90901740293543</v>
      </c>
      <c r="V1107" s="239">
        <f>MAX($K$4:L1107)</f>
        <v>255.90901740293543</v>
      </c>
      <c r="W1107" s="239">
        <f t="shared" si="215"/>
        <v>-0.21054105816039634</v>
      </c>
      <c r="X1107" s="239">
        <f t="shared" si="216"/>
        <v>-0.19585503584511046</v>
      </c>
      <c r="Y1107" s="239">
        <f t="shared" si="217"/>
        <v>-0.1333210014350121</v>
      </c>
    </row>
    <row r="1108" spans="1:25">
      <c r="A1108" s="147">
        <v>36977</v>
      </c>
      <c r="B1108" s="243">
        <v>2.5311431225816916E-2</v>
      </c>
      <c r="C1108" s="243">
        <v>2.9683972598357311E-2</v>
      </c>
      <c r="D1108" s="243">
        <v>8.7228805381145413E-4</v>
      </c>
      <c r="E1108" s="243">
        <v>3.5404249525725628E-3</v>
      </c>
      <c r="F1108" s="243">
        <v>2.0159708324470005E-2</v>
      </c>
      <c r="H1108" s="239">
        <f t="shared" si="210"/>
        <v>208.02670503955432</v>
      </c>
      <c r="I1108" s="239"/>
      <c r="J1108" s="239">
        <f t="shared" si="211"/>
        <v>205.78794762639652</v>
      </c>
      <c r="K1108" s="239">
        <f t="shared" si="206"/>
        <v>208.02670503955432</v>
      </c>
      <c r="L1108" s="239" t="b">
        <f t="shared" si="207"/>
        <v>0</v>
      </c>
      <c r="M1108" s="239">
        <f t="shared" si="212"/>
        <v>1.0878953014402058E-2</v>
      </c>
      <c r="O1108" s="239">
        <f t="shared" si="213"/>
        <v>221.79097092652614</v>
      </c>
      <c r="P1108" s="239">
        <f t="shared" si="208"/>
        <v>221.79097092652614</v>
      </c>
      <c r="Q1108" s="239">
        <f t="shared" si="209"/>
        <v>13.764265886971828</v>
      </c>
      <c r="R1108" s="239">
        <f t="shared" si="214"/>
        <v>0</v>
      </c>
      <c r="T1108" s="239">
        <f>MAX($H$4:H1108)</f>
        <v>255.90901740293543</v>
      </c>
      <c r="U1108" s="239">
        <f>MAX($K$4:K1108)</f>
        <v>255.90901740293543</v>
      </c>
      <c r="V1108" s="239">
        <f>MAX($K$4:L1108)</f>
        <v>255.90901740293543</v>
      </c>
      <c r="W1108" s="239">
        <f t="shared" si="215"/>
        <v>-0.18710678056330141</v>
      </c>
      <c r="X1108" s="239">
        <f t="shared" si="216"/>
        <v>-0.18710678056330141</v>
      </c>
      <c r="Y1108" s="239">
        <f t="shared" si="217"/>
        <v>-0.1333210014350121</v>
      </c>
    </row>
    <row r="1109" spans="1:25">
      <c r="A1109" s="147">
        <v>36978</v>
      </c>
      <c r="B1109" s="243">
        <v>-2.4486638890183321E-2</v>
      </c>
      <c r="C1109" s="243">
        <v>-1.9424422254134543E-2</v>
      </c>
      <c r="D1109" s="243">
        <v>3.1524431434362121E-3</v>
      </c>
      <c r="E1109" s="243">
        <v>-4.7080874403088169E-3</v>
      </c>
      <c r="F1109" s="243">
        <v>-7.7039427747733757E-3</v>
      </c>
      <c r="H1109" s="239">
        <f t="shared" si="210"/>
        <v>203.98590648072971</v>
      </c>
      <c r="I1109" s="239"/>
      <c r="J1109" s="239">
        <f t="shared" si="211"/>
        <v>205.78794762639652</v>
      </c>
      <c r="K1109" s="239">
        <f t="shared" si="206"/>
        <v>205.78794762639652</v>
      </c>
      <c r="L1109" s="239" t="b">
        <f t="shared" si="207"/>
        <v>1</v>
      </c>
      <c r="M1109" s="239">
        <f t="shared" si="212"/>
        <v>-1.0761875081048467E-2</v>
      </c>
      <c r="O1109" s="239">
        <f t="shared" si="213"/>
        <v>221.79097092652614</v>
      </c>
      <c r="P1109" s="239">
        <f t="shared" si="208"/>
        <v>221.79097092652614</v>
      </c>
      <c r="Q1109" s="239">
        <f t="shared" si="209"/>
        <v>17.805064445796432</v>
      </c>
      <c r="R1109" s="239">
        <f t="shared" si="214"/>
        <v>0</v>
      </c>
      <c r="T1109" s="239">
        <f>MAX($H$4:H1109)</f>
        <v>255.90901740293543</v>
      </c>
      <c r="U1109" s="239">
        <f>MAX($K$4:K1109)</f>
        <v>255.90901740293543</v>
      </c>
      <c r="V1109" s="239">
        <f>MAX($K$4:L1109)</f>
        <v>255.90901740293543</v>
      </c>
      <c r="W1109" s="239">
        <f t="shared" si="215"/>
        <v>-0.20289676170516269</v>
      </c>
      <c r="X1109" s="239">
        <f t="shared" si="216"/>
        <v>-0.19585503584511046</v>
      </c>
      <c r="Y1109" s="239">
        <f t="shared" si="217"/>
        <v>-0.1333210014350121</v>
      </c>
    </row>
    <row r="1110" spans="1:25">
      <c r="A1110" s="147">
        <v>36979</v>
      </c>
      <c r="B1110" s="243">
        <v>-4.9982096757533734E-3</v>
      </c>
      <c r="C1110" s="243">
        <v>3.4726184748337108E-3</v>
      </c>
      <c r="D1110" s="243">
        <v>-2.0751813791415552E-2</v>
      </c>
      <c r="E1110" s="243">
        <v>-9.6406620901533513E-3</v>
      </c>
      <c r="F1110" s="243">
        <v>4.3627409377813287E-3</v>
      </c>
      <c r="H1110" s="239">
        <f t="shared" si="210"/>
        <v>204.69427170818039</v>
      </c>
      <c r="I1110" s="239"/>
      <c r="J1110" s="239">
        <f t="shared" si="211"/>
        <v>205.78794762639652</v>
      </c>
      <c r="K1110" s="239">
        <f t="shared" si="206"/>
        <v>205.78794762639652</v>
      </c>
      <c r="L1110" s="239" t="b">
        <f t="shared" si="207"/>
        <v>1</v>
      </c>
      <c r="M1110" s="239">
        <f t="shared" si="212"/>
        <v>0</v>
      </c>
      <c r="O1110" s="239">
        <f t="shared" si="213"/>
        <v>221.79097092652614</v>
      </c>
      <c r="P1110" s="239">
        <f t="shared" si="208"/>
        <v>221.79097092652614</v>
      </c>
      <c r="Q1110" s="239">
        <f t="shared" si="209"/>
        <v>17.096699218345748</v>
      </c>
      <c r="R1110" s="239">
        <f t="shared" si="214"/>
        <v>0</v>
      </c>
      <c r="T1110" s="239">
        <f>MAX($H$4:H1110)</f>
        <v>255.90901740293543</v>
      </c>
      <c r="U1110" s="239">
        <f>MAX($K$4:K1110)</f>
        <v>255.90901740293543</v>
      </c>
      <c r="V1110" s="239">
        <f>MAX($K$4:L1110)</f>
        <v>255.90901740293543</v>
      </c>
      <c r="W1110" s="239">
        <f t="shared" si="215"/>
        <v>-0.20012872627351025</v>
      </c>
      <c r="X1110" s="239">
        <f t="shared" si="216"/>
        <v>-0.19585503584511046</v>
      </c>
      <c r="Y1110" s="239">
        <f t="shared" si="217"/>
        <v>-0.1333210014350121</v>
      </c>
    </row>
    <row r="1111" spans="1:25">
      <c r="A1111" s="147">
        <v>36980</v>
      </c>
      <c r="B1111" s="243">
        <v>1.0977683947912098E-2</v>
      </c>
      <c r="C1111" s="243">
        <v>1.0989163629967713E-2</v>
      </c>
      <c r="D1111" s="243">
        <v>-1.2114394738873102E-2</v>
      </c>
      <c r="E1111" s="243">
        <v>3.2327765279103193E-3</v>
      </c>
      <c r="F1111" s="243">
        <v>7.0039256507479219E-3</v>
      </c>
      <c r="H1111" s="239">
        <f t="shared" si="210"/>
        <v>206.94369055409865</v>
      </c>
      <c r="I1111" s="239"/>
      <c r="J1111" s="239">
        <f t="shared" si="211"/>
        <v>205.78794762639652</v>
      </c>
      <c r="K1111" s="239">
        <f t="shared" si="206"/>
        <v>206.94369055409865</v>
      </c>
      <c r="L1111" s="239" t="b">
        <f t="shared" si="207"/>
        <v>0</v>
      </c>
      <c r="M1111" s="239">
        <f t="shared" si="212"/>
        <v>5.6161837514428267E-3</v>
      </c>
      <c r="O1111" s="239">
        <f t="shared" si="213"/>
        <v>221.79097092652614</v>
      </c>
      <c r="P1111" s="239">
        <f t="shared" si="208"/>
        <v>221.79097092652614</v>
      </c>
      <c r="Q1111" s="239">
        <f t="shared" si="209"/>
        <v>14.847280372427491</v>
      </c>
      <c r="R1111" s="239">
        <f t="shared" si="214"/>
        <v>0</v>
      </c>
      <c r="T1111" s="239">
        <f>MAX($H$4:H1111)</f>
        <v>255.90901740293543</v>
      </c>
      <c r="U1111" s="239">
        <f>MAX($K$4:K1111)</f>
        <v>255.90901740293543</v>
      </c>
      <c r="V1111" s="239">
        <f>MAX($K$4:L1111)</f>
        <v>255.90901740293543</v>
      </c>
      <c r="W1111" s="239">
        <f t="shared" si="215"/>
        <v>-0.19133880996361921</v>
      </c>
      <c r="X1111" s="239">
        <f t="shared" si="216"/>
        <v>-0.19133880996361921</v>
      </c>
      <c r="Y1111" s="239">
        <f t="shared" si="217"/>
        <v>-0.1333210014350121</v>
      </c>
    </row>
    <row r="1112" spans="1:25">
      <c r="A1112" s="147">
        <v>36983</v>
      </c>
      <c r="B1112" s="243">
        <v>-1.4320225603826398E-2</v>
      </c>
      <c r="C1112" s="243">
        <v>-1.015792542175209E-2</v>
      </c>
      <c r="D1112" s="243">
        <v>-1.8336153451802062E-2</v>
      </c>
      <c r="E1112" s="243">
        <v>-2.0337372513818841E-2</v>
      </c>
      <c r="F1112" s="243">
        <v>-1.0149763556189462E-2</v>
      </c>
      <c r="H1112" s="239">
        <f t="shared" si="210"/>
        <v>204.84157197894797</v>
      </c>
      <c r="I1112" s="239"/>
      <c r="J1112" s="239">
        <f t="shared" si="211"/>
        <v>205.78794762639652</v>
      </c>
      <c r="K1112" s="239">
        <f t="shared" si="206"/>
        <v>205.78794762639652</v>
      </c>
      <c r="L1112" s="239" t="b">
        <f t="shared" si="207"/>
        <v>1</v>
      </c>
      <c r="M1112" s="239">
        <f t="shared" si="212"/>
        <v>-5.5848183851732579E-3</v>
      </c>
      <c r="O1112" s="239">
        <f t="shared" si="213"/>
        <v>221.79097092652614</v>
      </c>
      <c r="P1112" s="239">
        <f t="shared" si="208"/>
        <v>221.79097092652614</v>
      </c>
      <c r="Q1112" s="239">
        <f t="shared" si="209"/>
        <v>16.949398947578175</v>
      </c>
      <c r="R1112" s="239">
        <f t="shared" si="214"/>
        <v>0</v>
      </c>
      <c r="T1112" s="239">
        <f>MAX($H$4:H1112)</f>
        <v>255.90901740293543</v>
      </c>
      <c r="U1112" s="239">
        <f>MAX($K$4:K1112)</f>
        <v>255.90901740293543</v>
      </c>
      <c r="V1112" s="239">
        <f>MAX($K$4:L1112)</f>
        <v>255.90901740293543</v>
      </c>
      <c r="W1112" s="239">
        <f t="shared" si="215"/>
        <v>-0.19955313002347408</v>
      </c>
      <c r="X1112" s="239">
        <f t="shared" si="216"/>
        <v>-0.19585503584511046</v>
      </c>
      <c r="Y1112" s="239">
        <f t="shared" si="217"/>
        <v>-0.1333210014350121</v>
      </c>
    </row>
    <row r="1113" spans="1:25">
      <c r="A1113" s="147">
        <v>36984</v>
      </c>
      <c r="B1113" s="243">
        <v>-3.5753257352462708E-2</v>
      </c>
      <c r="C1113" s="243">
        <v>-3.8866493947473879E-2</v>
      </c>
      <c r="D1113" s="243">
        <v>5.0813830205500565E-3</v>
      </c>
      <c r="E1113" s="243">
        <v>-3.666136386737362E-2</v>
      </c>
      <c r="F1113" s="243">
        <v>-3.0821865541229454E-2</v>
      </c>
      <c r="H1113" s="239">
        <f t="shared" si="210"/>
        <v>196.88009826143715</v>
      </c>
      <c r="I1113" s="239"/>
      <c r="J1113" s="239">
        <f t="shared" si="211"/>
        <v>205.78794762639652</v>
      </c>
      <c r="K1113" s="239">
        <f t="shared" si="206"/>
        <v>205.78794762639652</v>
      </c>
      <c r="L1113" s="239" t="b">
        <f t="shared" si="207"/>
        <v>1</v>
      </c>
      <c r="M1113" s="239">
        <f t="shared" si="212"/>
        <v>0</v>
      </c>
      <c r="O1113" s="239">
        <f t="shared" si="213"/>
        <v>221.79097092652614</v>
      </c>
      <c r="P1113" s="239">
        <f t="shared" si="208"/>
        <v>221.79097092652614</v>
      </c>
      <c r="Q1113" s="239">
        <f t="shared" si="209"/>
        <v>24.910872665088988</v>
      </c>
      <c r="R1113" s="239">
        <f t="shared" si="214"/>
        <v>0</v>
      </c>
      <c r="T1113" s="239">
        <f>MAX($H$4:H1113)</f>
        <v>255.90901740293543</v>
      </c>
      <c r="U1113" s="239">
        <f>MAX($K$4:K1113)</f>
        <v>255.90901740293543</v>
      </c>
      <c r="V1113" s="239">
        <f>MAX($K$4:L1113)</f>
        <v>255.90901740293543</v>
      </c>
      <c r="W1113" s="239">
        <f t="shared" si="215"/>
        <v>-0.23066369345069113</v>
      </c>
      <c r="X1113" s="239">
        <f t="shared" si="216"/>
        <v>-0.19585503584511046</v>
      </c>
      <c r="Y1113" s="239">
        <f t="shared" si="217"/>
        <v>-0.1333210014350121</v>
      </c>
    </row>
    <row r="1114" spans="1:25">
      <c r="A1114" s="147">
        <v>36985</v>
      </c>
      <c r="B1114" s="243">
        <v>-3.7058879547537948E-3</v>
      </c>
      <c r="C1114" s="243">
        <v>1.2037142821470503E-2</v>
      </c>
      <c r="D1114" s="243">
        <v>4.5531908786999864E-4</v>
      </c>
      <c r="E1114" s="243">
        <v>-2.1246518991193009E-2</v>
      </c>
      <c r="F1114" s="243">
        <v>2.0759417008187064E-4</v>
      </c>
      <c r="H1114" s="239">
        <f t="shared" si="210"/>
        <v>199.24997212291521</v>
      </c>
      <c r="I1114" s="239"/>
      <c r="J1114" s="239">
        <f t="shared" si="211"/>
        <v>205.78794762639652</v>
      </c>
      <c r="K1114" s="239">
        <f t="shared" si="206"/>
        <v>205.78794762639652</v>
      </c>
      <c r="L1114" s="239" t="b">
        <f t="shared" si="207"/>
        <v>1</v>
      </c>
      <c r="M1114" s="239">
        <f t="shared" si="212"/>
        <v>0</v>
      </c>
      <c r="O1114" s="239">
        <f t="shared" si="213"/>
        <v>221.79097092652614</v>
      </c>
      <c r="P1114" s="239">
        <f t="shared" si="208"/>
        <v>221.79097092652614</v>
      </c>
      <c r="Q1114" s="239">
        <f t="shared" si="209"/>
        <v>22.540998803610933</v>
      </c>
      <c r="R1114" s="239">
        <f t="shared" si="214"/>
        <v>0</v>
      </c>
      <c r="T1114" s="239">
        <f>MAX($H$4:H1114)</f>
        <v>255.90901740293543</v>
      </c>
      <c r="U1114" s="239">
        <f>MAX($K$4:K1114)</f>
        <v>255.90901740293543</v>
      </c>
      <c r="V1114" s="239">
        <f>MAX($K$4:L1114)</f>
        <v>255.90901740293543</v>
      </c>
      <c r="W1114" s="239">
        <f t="shared" si="215"/>
        <v>-0.2214030824510145</v>
      </c>
      <c r="X1114" s="239">
        <f t="shared" si="216"/>
        <v>-0.19585503584511046</v>
      </c>
      <c r="Y1114" s="239">
        <f t="shared" si="217"/>
        <v>-0.1333210014350121</v>
      </c>
    </row>
    <row r="1115" spans="1:25">
      <c r="A1115" s="147">
        <v>36986</v>
      </c>
      <c r="B1115" s="243">
        <v>4.5537914471532437E-2</v>
      </c>
      <c r="C1115" s="243">
        <v>2.1334145848941999E-2</v>
      </c>
      <c r="D1115" s="243">
        <v>1.8402026760860446E-2</v>
      </c>
      <c r="E1115" s="243">
        <v>2.1783861816980776E-2</v>
      </c>
      <c r="F1115" s="243">
        <v>1.425012508657697E-2</v>
      </c>
      <c r="H1115" s="239">
        <f t="shared" si="210"/>
        <v>203.50080008858311</v>
      </c>
      <c r="I1115" s="239"/>
      <c r="J1115" s="239">
        <f t="shared" si="211"/>
        <v>205.78794762639652</v>
      </c>
      <c r="K1115" s="239">
        <f t="shared" si="206"/>
        <v>205.78794762639652</v>
      </c>
      <c r="L1115" s="239" t="b">
        <f t="shared" si="207"/>
        <v>1</v>
      </c>
      <c r="M1115" s="239">
        <f t="shared" si="212"/>
        <v>0</v>
      </c>
      <c r="O1115" s="239">
        <f t="shared" si="213"/>
        <v>221.79097092652614</v>
      </c>
      <c r="P1115" s="239">
        <f t="shared" si="208"/>
        <v>221.79097092652614</v>
      </c>
      <c r="Q1115" s="239">
        <f t="shared" si="209"/>
        <v>18.290170837943037</v>
      </c>
      <c r="R1115" s="239">
        <f t="shared" si="214"/>
        <v>0</v>
      </c>
      <c r="T1115" s="239">
        <f>MAX($H$4:H1115)</f>
        <v>255.90901740293543</v>
      </c>
      <c r="U1115" s="239">
        <f>MAX($K$4:K1115)</f>
        <v>255.90901740293543</v>
      </c>
      <c r="V1115" s="239">
        <f>MAX($K$4:L1115)</f>
        <v>255.90901740293543</v>
      </c>
      <c r="W1115" s="239">
        <f t="shared" si="215"/>
        <v>-0.20479238225448781</v>
      </c>
      <c r="X1115" s="239">
        <f t="shared" si="216"/>
        <v>-0.19585503584511046</v>
      </c>
      <c r="Y1115" s="239">
        <f t="shared" si="217"/>
        <v>-0.1333210014350121</v>
      </c>
    </row>
    <row r="1116" spans="1:25">
      <c r="A1116" s="147">
        <v>36987</v>
      </c>
      <c r="B1116" s="243">
        <v>-2.0796223087427568E-2</v>
      </c>
      <c r="C1116" s="243">
        <v>-6.6948156720378904E-3</v>
      </c>
      <c r="D1116" s="243">
        <v>-4.9811359415331546E-3</v>
      </c>
      <c r="E1116" s="243">
        <v>1.9513434774922622E-3</v>
      </c>
      <c r="F1116" s="243">
        <v>-6.7609395925815052E-3</v>
      </c>
      <c r="H1116" s="239">
        <f t="shared" si="210"/>
        <v>202.13839974287782</v>
      </c>
      <c r="I1116" s="239"/>
      <c r="J1116" s="239">
        <f t="shared" si="211"/>
        <v>205.78794762639652</v>
      </c>
      <c r="K1116" s="239">
        <f t="shared" si="206"/>
        <v>205.78794762639652</v>
      </c>
      <c r="L1116" s="239" t="b">
        <f t="shared" si="207"/>
        <v>1</v>
      </c>
      <c r="M1116" s="239">
        <f t="shared" si="212"/>
        <v>0</v>
      </c>
      <c r="O1116" s="239">
        <f t="shared" si="213"/>
        <v>221.79097092652614</v>
      </c>
      <c r="P1116" s="239">
        <f t="shared" si="208"/>
        <v>221.79097092652614</v>
      </c>
      <c r="Q1116" s="239">
        <f t="shared" si="209"/>
        <v>19.65257118364832</v>
      </c>
      <c r="R1116" s="239">
        <f t="shared" si="214"/>
        <v>0</v>
      </c>
      <c r="T1116" s="239">
        <f>MAX($H$4:H1116)</f>
        <v>255.90901740293543</v>
      </c>
      <c r="U1116" s="239">
        <f>MAX($K$4:K1116)</f>
        <v>255.90901740293543</v>
      </c>
      <c r="V1116" s="239">
        <f>MAX($K$4:L1116)</f>
        <v>255.90901740293543</v>
      </c>
      <c r="W1116" s="239">
        <f t="shared" si="215"/>
        <v>-0.21011615067629433</v>
      </c>
      <c r="X1116" s="239">
        <f t="shared" si="216"/>
        <v>-0.19585503584511046</v>
      </c>
      <c r="Y1116" s="239">
        <f t="shared" si="217"/>
        <v>-0.1333210014350121</v>
      </c>
    </row>
    <row r="1117" spans="1:25">
      <c r="A1117" s="147">
        <v>36990</v>
      </c>
      <c r="B1117" s="243">
        <v>8.450023738608925E-3</v>
      </c>
      <c r="C1117" s="243">
        <v>1.7858831058240154E-2</v>
      </c>
      <c r="D1117" s="243">
        <v>-3.111258972967923E-2</v>
      </c>
      <c r="E1117" s="243">
        <v>-2.319387297401998E-3</v>
      </c>
      <c r="F1117" s="243">
        <v>7.8382842605004832E-3</v>
      </c>
      <c r="H1117" s="239">
        <f t="shared" si="210"/>
        <v>205.7483552742689</v>
      </c>
      <c r="I1117" s="239"/>
      <c r="J1117" s="239">
        <f t="shared" si="211"/>
        <v>205.78794762639652</v>
      </c>
      <c r="K1117" s="239">
        <f t="shared" si="206"/>
        <v>205.78794762639652</v>
      </c>
      <c r="L1117" s="239" t="b">
        <f t="shared" si="207"/>
        <v>1</v>
      </c>
      <c r="M1117" s="239">
        <f t="shared" si="212"/>
        <v>0</v>
      </c>
      <c r="O1117" s="239">
        <f t="shared" si="213"/>
        <v>221.79097092652614</v>
      </c>
      <c r="P1117" s="239">
        <f t="shared" si="208"/>
        <v>221.79097092652614</v>
      </c>
      <c r="Q1117" s="239">
        <f t="shared" si="209"/>
        <v>16.04261565225724</v>
      </c>
      <c r="R1117" s="239">
        <f t="shared" si="214"/>
        <v>0</v>
      </c>
      <c r="T1117" s="239">
        <f>MAX($H$4:H1117)</f>
        <v>255.90901740293543</v>
      </c>
      <c r="U1117" s="239">
        <f>MAX($K$4:K1117)</f>
        <v>255.90901740293543</v>
      </c>
      <c r="V1117" s="239">
        <f>MAX($K$4:L1117)</f>
        <v>255.90901740293543</v>
      </c>
      <c r="W1117" s="239">
        <f t="shared" si="215"/>
        <v>-0.19600974845558983</v>
      </c>
      <c r="X1117" s="239">
        <f t="shared" si="216"/>
        <v>-0.19585503584511046</v>
      </c>
      <c r="Y1117" s="239">
        <f t="shared" si="217"/>
        <v>-0.1333210014350121</v>
      </c>
    </row>
    <row r="1118" spans="1:25">
      <c r="A1118" s="147">
        <v>36991</v>
      </c>
      <c r="B1118" s="243">
        <v>2.8738359370231947E-2</v>
      </c>
      <c r="C1118" s="243">
        <v>2.7164633211897327E-2</v>
      </c>
      <c r="D1118" s="243">
        <v>6.5112066702619487E-3</v>
      </c>
      <c r="E1118" s="243">
        <v>2.6066879169414747E-2</v>
      </c>
      <c r="F1118" s="243">
        <v>1.9257593601116341E-2</v>
      </c>
      <c r="H1118" s="239">
        <f t="shared" si="210"/>
        <v>211.33743387924557</v>
      </c>
      <c r="I1118" s="239"/>
      <c r="J1118" s="239">
        <f t="shared" si="211"/>
        <v>205.78794762639652</v>
      </c>
      <c r="K1118" s="239">
        <f t="shared" si="206"/>
        <v>211.33743387924557</v>
      </c>
      <c r="L1118" s="239" t="b">
        <f t="shared" si="207"/>
        <v>0</v>
      </c>
      <c r="M1118" s="239">
        <f t="shared" si="212"/>
        <v>2.6967012970672218E-2</v>
      </c>
      <c r="O1118" s="239">
        <f t="shared" si="213"/>
        <v>221.79097092652614</v>
      </c>
      <c r="P1118" s="239">
        <f t="shared" si="208"/>
        <v>221.79097092652614</v>
      </c>
      <c r="Q1118" s="239">
        <f t="shared" si="209"/>
        <v>10.453537047280577</v>
      </c>
      <c r="R1118" s="239">
        <f t="shared" si="214"/>
        <v>0</v>
      </c>
      <c r="T1118" s="239">
        <f>MAX($H$4:H1118)</f>
        <v>255.90901740293543</v>
      </c>
      <c r="U1118" s="239">
        <f>MAX($K$4:K1118)</f>
        <v>255.90901740293543</v>
      </c>
      <c r="V1118" s="239">
        <f>MAX($K$4:L1118)</f>
        <v>255.90901740293543</v>
      </c>
      <c r="W1118" s="239">
        <f t="shared" si="215"/>
        <v>-0.17416964816644481</v>
      </c>
      <c r="X1118" s="239">
        <f t="shared" si="216"/>
        <v>-0.17416964816644481</v>
      </c>
      <c r="Y1118" s="239">
        <f t="shared" si="217"/>
        <v>-0.1333210014350121</v>
      </c>
    </row>
    <row r="1119" spans="1:25">
      <c r="A1119" s="147">
        <v>36992</v>
      </c>
      <c r="B1119" s="243">
        <v>-1.2187646165996435E-3</v>
      </c>
      <c r="C1119" s="243">
        <v>-3.0037090989022408E-3</v>
      </c>
      <c r="D1119" s="243">
        <v>2.1271526719931044E-2</v>
      </c>
      <c r="E1119" s="243">
        <v>1.3954607861479174E-2</v>
      </c>
      <c r="F1119" s="243">
        <v>2.5134952126493193E-3</v>
      </c>
      <c r="H1119" s="239">
        <f t="shared" si="210"/>
        <v>210.70263770616381</v>
      </c>
      <c r="I1119" s="239"/>
      <c r="J1119" s="239">
        <f t="shared" si="211"/>
        <v>205.78794762639652</v>
      </c>
      <c r="K1119" s="239">
        <f t="shared" si="206"/>
        <v>210.70263770616381</v>
      </c>
      <c r="L1119" s="239" t="b">
        <f t="shared" si="207"/>
        <v>0</v>
      </c>
      <c r="M1119" s="239">
        <f t="shared" si="212"/>
        <v>-3.0037090989022998E-3</v>
      </c>
      <c r="O1119" s="239">
        <f t="shared" si="213"/>
        <v>221.79097092652614</v>
      </c>
      <c r="P1119" s="239">
        <f t="shared" si="208"/>
        <v>221.79097092652614</v>
      </c>
      <c r="Q1119" s="239">
        <f t="shared" si="209"/>
        <v>11.08833322036233</v>
      </c>
      <c r="R1119" s="239">
        <f t="shared" si="214"/>
        <v>0</v>
      </c>
      <c r="T1119" s="239">
        <f>MAX($H$4:H1119)</f>
        <v>255.90901740293543</v>
      </c>
      <c r="U1119" s="239">
        <f>MAX($K$4:K1119)</f>
        <v>255.90901740293543</v>
      </c>
      <c r="V1119" s="239">
        <f>MAX($K$4:L1119)</f>
        <v>255.90901740293543</v>
      </c>
      <c r="W1119" s="239">
        <f t="shared" si="215"/>
        <v>-0.17665020230839695</v>
      </c>
      <c r="X1119" s="239">
        <f t="shared" si="216"/>
        <v>-0.17665020230839695</v>
      </c>
      <c r="Y1119" s="239">
        <f t="shared" si="217"/>
        <v>-0.1333210014350121</v>
      </c>
    </row>
    <row r="1120" spans="1:25">
      <c r="A1120" s="147">
        <v>36993</v>
      </c>
      <c r="B1120" s="243">
        <v>1.5675791214106116E-2</v>
      </c>
      <c r="C1120" s="243">
        <v>3.0238980787322678E-3</v>
      </c>
      <c r="D1120" s="243">
        <v>1.1897298573533943E-2</v>
      </c>
      <c r="E1120" s="243">
        <v>1.2847361533190327E-3</v>
      </c>
      <c r="F1120" s="243">
        <v>5.0857528785497319E-3</v>
      </c>
      <c r="H1120" s="239">
        <f t="shared" si="210"/>
        <v>211.3397810075073</v>
      </c>
      <c r="I1120" s="239"/>
      <c r="J1120" s="239">
        <f t="shared" si="211"/>
        <v>205.78794762639652</v>
      </c>
      <c r="K1120" s="239">
        <f t="shared" si="206"/>
        <v>211.3397810075073</v>
      </c>
      <c r="L1120" s="239" t="b">
        <f t="shared" si="207"/>
        <v>0</v>
      </c>
      <c r="M1120" s="239">
        <f t="shared" si="212"/>
        <v>3.0238980787322461E-3</v>
      </c>
      <c r="O1120" s="239">
        <f t="shared" si="213"/>
        <v>221.79097092652614</v>
      </c>
      <c r="P1120" s="239">
        <f t="shared" si="208"/>
        <v>221.79097092652614</v>
      </c>
      <c r="Q1120" s="239">
        <f t="shared" si="209"/>
        <v>10.451189919018844</v>
      </c>
      <c r="R1120" s="239">
        <f t="shared" si="214"/>
        <v>0</v>
      </c>
      <c r="T1120" s="239">
        <f>MAX($H$4:H1120)</f>
        <v>255.90901740293543</v>
      </c>
      <c r="U1120" s="239">
        <f>MAX($K$4:K1120)</f>
        <v>255.90901740293543</v>
      </c>
      <c r="V1120" s="239">
        <f>MAX($K$4:L1120)</f>
        <v>255.90901740293543</v>
      </c>
      <c r="W1120" s="239">
        <f t="shared" si="215"/>
        <v>-0.17416047643703272</v>
      </c>
      <c r="X1120" s="239">
        <f t="shared" si="216"/>
        <v>-0.17416047643703272</v>
      </c>
      <c r="Y1120" s="239">
        <f t="shared" si="217"/>
        <v>-0.1333210014350121</v>
      </c>
    </row>
    <row r="1121" spans="1:25">
      <c r="A1121" s="147">
        <v>36994</v>
      </c>
      <c r="B1121" s="243">
        <v>0</v>
      </c>
      <c r="C1121" s="243">
        <v>4.0531411844180187E-3</v>
      </c>
      <c r="D1121" s="243">
        <v>6.6935860589678597E-4</v>
      </c>
      <c r="E1121" s="243">
        <v>5.2647132369934013E-3</v>
      </c>
      <c r="F1121" s="243">
        <v>4.0646442060310317E-3</v>
      </c>
      <c r="H1121" s="239">
        <f t="shared" si="210"/>
        <v>212.19637097781472</v>
      </c>
      <c r="I1121" s="239"/>
      <c r="J1121" s="239">
        <f t="shared" si="211"/>
        <v>205.78794762639652</v>
      </c>
      <c r="K1121" s="239">
        <f t="shared" si="206"/>
        <v>212.19637097781472</v>
      </c>
      <c r="L1121" s="239" t="b">
        <f t="shared" si="207"/>
        <v>0</v>
      </c>
      <c r="M1121" s="239">
        <f t="shared" si="212"/>
        <v>4.0531411844180769E-3</v>
      </c>
      <c r="O1121" s="239">
        <f t="shared" si="213"/>
        <v>221.79097092652614</v>
      </c>
      <c r="P1121" s="239">
        <f t="shared" si="208"/>
        <v>221.79097092652614</v>
      </c>
      <c r="Q1121" s="239">
        <f t="shared" si="209"/>
        <v>9.5945999487114193</v>
      </c>
      <c r="R1121" s="239">
        <f t="shared" si="214"/>
        <v>0</v>
      </c>
      <c r="T1121" s="239">
        <f>MAX($H$4:H1121)</f>
        <v>255.90901740293543</v>
      </c>
      <c r="U1121" s="239">
        <f>MAX($K$4:K1121)</f>
        <v>255.90901740293543</v>
      </c>
      <c r="V1121" s="239">
        <f>MAX($K$4:L1121)</f>
        <v>255.90901740293543</v>
      </c>
      <c r="W1121" s="239">
        <f t="shared" si="215"/>
        <v>-0.17081323225235948</v>
      </c>
      <c r="X1121" s="239">
        <f t="shared" si="216"/>
        <v>-0.17081323225235948</v>
      </c>
      <c r="Y1121" s="239">
        <f t="shared" si="217"/>
        <v>-0.1333210014350121</v>
      </c>
    </row>
    <row r="1122" spans="1:25">
      <c r="A1122" s="147">
        <v>36997</v>
      </c>
      <c r="B1122" s="243">
        <v>-3.8540873097173689E-3</v>
      </c>
      <c r="C1122" s="243">
        <v>-5.7717878348101381E-3</v>
      </c>
      <c r="D1122" s="243">
        <v>-6.6830162219890799E-3</v>
      </c>
      <c r="E1122" s="243">
        <v>-5.5293332968040509E-3</v>
      </c>
      <c r="F1122" s="243">
        <v>-5.4755713400286288E-3</v>
      </c>
      <c r="H1122" s="239">
        <f t="shared" si="210"/>
        <v>210.97161854521411</v>
      </c>
      <c r="I1122" s="239"/>
      <c r="J1122" s="239">
        <f t="shared" si="211"/>
        <v>205.78794762639652</v>
      </c>
      <c r="K1122" s="239">
        <f t="shared" si="206"/>
        <v>210.97161854521411</v>
      </c>
      <c r="L1122" s="239" t="b">
        <f t="shared" si="207"/>
        <v>0</v>
      </c>
      <c r="M1122" s="239">
        <f t="shared" si="212"/>
        <v>-5.7717878348101381E-3</v>
      </c>
      <c r="O1122" s="239">
        <f t="shared" si="213"/>
        <v>221.79097092652614</v>
      </c>
      <c r="P1122" s="239">
        <f t="shared" si="208"/>
        <v>221.79097092652614</v>
      </c>
      <c r="Q1122" s="239">
        <f t="shared" si="209"/>
        <v>10.819352381312029</v>
      </c>
      <c r="R1122" s="239">
        <f t="shared" si="214"/>
        <v>0</v>
      </c>
      <c r="T1122" s="239">
        <f>MAX($H$4:H1122)</f>
        <v>255.90901740293543</v>
      </c>
      <c r="U1122" s="239">
        <f>MAX($K$4:K1122)</f>
        <v>255.90901740293543</v>
      </c>
      <c r="V1122" s="239">
        <f>MAX($K$4:L1122)</f>
        <v>255.90901740293543</v>
      </c>
      <c r="W1122" s="239">
        <f t="shared" si="215"/>
        <v>-0.17559912235123085</v>
      </c>
      <c r="X1122" s="239">
        <f t="shared" si="216"/>
        <v>-0.17559912235123085</v>
      </c>
      <c r="Y1122" s="239">
        <f t="shared" si="217"/>
        <v>-0.1333210014350121</v>
      </c>
    </row>
    <row r="1123" spans="1:25">
      <c r="A1123" s="147">
        <v>36998</v>
      </c>
      <c r="B1123" s="243">
        <v>1.0942860782737318E-2</v>
      </c>
      <c r="C1123" s="243">
        <v>-5.6725026708071002E-4</v>
      </c>
      <c r="D1123" s="243">
        <v>4.347872670974029E-3</v>
      </c>
      <c r="E1123" s="243">
        <v>5.3456419677220257E-3</v>
      </c>
      <c r="F1123" s="243">
        <v>1.6576463767754568E-3</v>
      </c>
      <c r="H1123" s="239">
        <f t="shared" si="210"/>
        <v>210.8519448382479</v>
      </c>
      <c r="I1123" s="239"/>
      <c r="J1123" s="239">
        <f t="shared" si="211"/>
        <v>205.78794762639652</v>
      </c>
      <c r="K1123" s="239">
        <f t="shared" si="206"/>
        <v>210.8519448382479</v>
      </c>
      <c r="L1123" s="239" t="b">
        <f t="shared" si="207"/>
        <v>0</v>
      </c>
      <c r="M1123" s="239">
        <f t="shared" si="212"/>
        <v>-5.6725026708065419E-4</v>
      </c>
      <c r="O1123" s="239">
        <f t="shared" si="213"/>
        <v>221.79097092652614</v>
      </c>
      <c r="P1123" s="239">
        <f t="shared" si="208"/>
        <v>221.79097092652614</v>
      </c>
      <c r="Q1123" s="239">
        <f t="shared" si="209"/>
        <v>10.93902608827824</v>
      </c>
      <c r="R1123" s="239">
        <f t="shared" si="214"/>
        <v>0</v>
      </c>
      <c r="T1123" s="239">
        <f>MAX($H$4:H1123)</f>
        <v>255.90901740293543</v>
      </c>
      <c r="U1123" s="239">
        <f>MAX($K$4:K1123)</f>
        <v>255.90901740293543</v>
      </c>
      <c r="V1123" s="239">
        <f>MAX($K$4:L1123)</f>
        <v>255.90901740293543</v>
      </c>
      <c r="W1123" s="239">
        <f t="shared" si="215"/>
        <v>-0.17606676396925863</v>
      </c>
      <c r="X1123" s="239">
        <f t="shared" si="216"/>
        <v>-0.17606676396925863</v>
      </c>
      <c r="Y1123" s="239">
        <f t="shared" si="217"/>
        <v>-0.1333210014350121</v>
      </c>
    </row>
    <row r="1124" spans="1:25">
      <c r="A1124" s="147">
        <v>36999</v>
      </c>
      <c r="B1124" s="243">
        <v>3.9048624322906456E-2</v>
      </c>
      <c r="C1124" s="243">
        <v>1.0190840700567749E-2</v>
      </c>
      <c r="D1124" s="243">
        <v>2.1993903061451769E-2</v>
      </c>
      <c r="E1124" s="243">
        <v>2.2852118410567002E-2</v>
      </c>
      <c r="F1124" s="243">
        <v>1.5219254988800834E-3</v>
      </c>
      <c r="H1124" s="239">
        <f t="shared" si="210"/>
        <v>213.00070341949939</v>
      </c>
      <c r="I1124" s="239"/>
      <c r="J1124" s="239">
        <f t="shared" si="211"/>
        <v>205.78794762639652</v>
      </c>
      <c r="K1124" s="239">
        <f t="shared" si="206"/>
        <v>213.00070341949939</v>
      </c>
      <c r="L1124" s="239" t="b">
        <f t="shared" si="207"/>
        <v>0</v>
      </c>
      <c r="M1124" s="239">
        <f t="shared" si="212"/>
        <v>1.0190840700567761E-2</v>
      </c>
      <c r="O1124" s="239">
        <f t="shared" si="213"/>
        <v>221.79097092652614</v>
      </c>
      <c r="P1124" s="239">
        <f t="shared" si="208"/>
        <v>221.79097092652614</v>
      </c>
      <c r="Q1124" s="239">
        <f t="shared" si="209"/>
        <v>8.7902675070267549</v>
      </c>
      <c r="R1124" s="239">
        <f t="shared" si="214"/>
        <v>0</v>
      </c>
      <c r="T1124" s="239">
        <f>MAX($H$4:H1124)</f>
        <v>255.90901740293543</v>
      </c>
      <c r="U1124" s="239">
        <f>MAX($K$4:K1124)</f>
        <v>255.90901740293543</v>
      </c>
      <c r="V1124" s="239">
        <f>MAX($K$4:L1124)</f>
        <v>255.90901740293543</v>
      </c>
      <c r="W1124" s="239">
        <f t="shared" si="215"/>
        <v>-0.16767019161296604</v>
      </c>
      <c r="X1124" s="239">
        <f t="shared" si="216"/>
        <v>-0.16767019161296604</v>
      </c>
      <c r="Y1124" s="239">
        <f t="shared" si="217"/>
        <v>-0.1333210014350121</v>
      </c>
    </row>
    <row r="1125" spans="1:25">
      <c r="A1125" s="147">
        <v>37000</v>
      </c>
      <c r="B1125" s="243">
        <v>1.408874269272653E-2</v>
      </c>
      <c r="C1125" s="243">
        <v>8.691341180154577E-3</v>
      </c>
      <c r="D1125" s="243">
        <v>1.5387779727568107E-2</v>
      </c>
      <c r="E1125" s="243">
        <v>9.936444001044098E-3</v>
      </c>
      <c r="F1125" s="243">
        <v>1.5728590068020187E-2</v>
      </c>
      <c r="H1125" s="239">
        <f t="shared" si="210"/>
        <v>214.85196520453118</v>
      </c>
      <c r="I1125" s="239"/>
      <c r="J1125" s="239">
        <f t="shared" si="211"/>
        <v>205.78794762639652</v>
      </c>
      <c r="K1125" s="239">
        <f t="shared" si="206"/>
        <v>214.85196520453118</v>
      </c>
      <c r="L1125" s="239" t="b">
        <f t="shared" si="207"/>
        <v>0</v>
      </c>
      <c r="M1125" s="239">
        <f t="shared" si="212"/>
        <v>8.6913411801546152E-3</v>
      </c>
      <c r="O1125" s="239">
        <f t="shared" si="213"/>
        <v>221.79097092652614</v>
      </c>
      <c r="P1125" s="239">
        <f t="shared" si="208"/>
        <v>221.79097092652614</v>
      </c>
      <c r="Q1125" s="239">
        <f t="shared" si="209"/>
        <v>6.9390057219949597</v>
      </c>
      <c r="R1125" s="239">
        <f t="shared" si="214"/>
        <v>0</v>
      </c>
      <c r="T1125" s="239">
        <f>MAX($H$4:H1125)</f>
        <v>255.90901740293543</v>
      </c>
      <c r="U1125" s="239">
        <f>MAX($K$4:K1125)</f>
        <v>255.90901740293543</v>
      </c>
      <c r="V1125" s="239">
        <f>MAX($K$4:L1125)</f>
        <v>255.90901740293543</v>
      </c>
      <c r="W1125" s="239">
        <f t="shared" si="215"/>
        <v>-0.16043612927386161</v>
      </c>
      <c r="X1125" s="239">
        <f t="shared" si="216"/>
        <v>-0.16043612927386161</v>
      </c>
      <c r="Y1125" s="239">
        <f t="shared" si="217"/>
        <v>-0.1333210014350121</v>
      </c>
    </row>
    <row r="1126" spans="1:25">
      <c r="A1126" s="147">
        <v>37001</v>
      </c>
      <c r="B1126" s="243">
        <v>-8.527683102807937E-3</v>
      </c>
      <c r="C1126" s="243">
        <v>-7.6849471378479528E-3</v>
      </c>
      <c r="D1126" s="243">
        <v>-1.9394705353926067E-2</v>
      </c>
      <c r="E1126" s="243">
        <v>-2.7339123606373472E-2</v>
      </c>
      <c r="F1126" s="243">
        <v>-2.1160696954847236E-3</v>
      </c>
      <c r="H1126" s="239">
        <f t="shared" si="210"/>
        <v>213.20083920947161</v>
      </c>
      <c r="I1126" s="239"/>
      <c r="J1126" s="239">
        <f t="shared" si="211"/>
        <v>205.78794762639652</v>
      </c>
      <c r="K1126" s="239">
        <f t="shared" si="206"/>
        <v>213.20083920947161</v>
      </c>
      <c r="L1126" s="239" t="b">
        <f t="shared" si="207"/>
        <v>0</v>
      </c>
      <c r="M1126" s="239">
        <f t="shared" si="212"/>
        <v>-7.6849471378479667E-3</v>
      </c>
      <c r="O1126" s="239">
        <f t="shared" si="213"/>
        <v>221.79097092652614</v>
      </c>
      <c r="P1126" s="239">
        <f t="shared" si="208"/>
        <v>221.79097092652614</v>
      </c>
      <c r="Q1126" s="239">
        <f t="shared" si="209"/>
        <v>8.5901317170545326</v>
      </c>
      <c r="R1126" s="239">
        <f t="shared" si="214"/>
        <v>0</v>
      </c>
      <c r="T1126" s="239">
        <f>MAX($H$4:H1126)</f>
        <v>255.90901740293543</v>
      </c>
      <c r="U1126" s="239">
        <f>MAX($K$4:K1126)</f>
        <v>255.90901740293543</v>
      </c>
      <c r="V1126" s="239">
        <f>MAX($K$4:L1126)</f>
        <v>255.90901740293543</v>
      </c>
      <c r="W1126" s="239">
        <f t="shared" si="215"/>
        <v>-0.16688813323923901</v>
      </c>
      <c r="X1126" s="239">
        <f t="shared" si="216"/>
        <v>-0.16688813323923901</v>
      </c>
      <c r="Y1126" s="239">
        <f t="shared" si="217"/>
        <v>-0.1333210014350121</v>
      </c>
    </row>
    <row r="1127" spans="1:25">
      <c r="A1127" s="147">
        <v>37004</v>
      </c>
      <c r="B1127" s="243">
        <v>-1.6633346782289782E-2</v>
      </c>
      <c r="C1127" s="243">
        <v>-4.9733026312596129E-3</v>
      </c>
      <c r="D1127" s="243">
        <v>8.3561328665686663E-3</v>
      </c>
      <c r="E1127" s="243">
        <v>2.1623943191355632E-3</v>
      </c>
      <c r="F1127" s="243">
        <v>-9.8200014372984423E-4</v>
      </c>
      <c r="H1127" s="239">
        <f t="shared" si="210"/>
        <v>212.1405269148444</v>
      </c>
      <c r="I1127" s="239"/>
      <c r="J1127" s="239">
        <f t="shared" si="211"/>
        <v>205.78794762639652</v>
      </c>
      <c r="K1127" s="239">
        <f t="shared" si="206"/>
        <v>212.1405269148444</v>
      </c>
      <c r="L1127" s="239" t="b">
        <f t="shared" si="207"/>
        <v>0</v>
      </c>
      <c r="M1127" s="239">
        <f t="shared" si="212"/>
        <v>-4.9733026312595505E-3</v>
      </c>
      <c r="O1127" s="239">
        <f t="shared" si="213"/>
        <v>221.79097092652614</v>
      </c>
      <c r="P1127" s="239">
        <f t="shared" si="208"/>
        <v>221.79097092652614</v>
      </c>
      <c r="Q1127" s="239">
        <f t="shared" si="209"/>
        <v>9.650444011681742</v>
      </c>
      <c r="R1127" s="239">
        <f t="shared" si="214"/>
        <v>0</v>
      </c>
      <c r="T1127" s="239">
        <f>MAX($H$4:H1127)</f>
        <v>255.90901740293543</v>
      </c>
      <c r="U1127" s="239">
        <f>MAX($K$4:K1127)</f>
        <v>255.90901740293543</v>
      </c>
      <c r="V1127" s="239">
        <f>MAX($K$4:L1127)</f>
        <v>255.90901740293543</v>
      </c>
      <c r="W1127" s="239">
        <f t="shared" si="215"/>
        <v>-0.17103145067833386</v>
      </c>
      <c r="X1127" s="239">
        <f t="shared" si="216"/>
        <v>-0.17103145067833386</v>
      </c>
      <c r="Y1127" s="239">
        <f t="shared" si="217"/>
        <v>-0.1333210014350121</v>
      </c>
    </row>
    <row r="1128" spans="1:25">
      <c r="A1128" s="147">
        <v>37005</v>
      </c>
      <c r="B1128" s="243">
        <v>-1.2221124603405631E-2</v>
      </c>
      <c r="C1128" s="243">
        <v>1.071717782127557E-3</v>
      </c>
      <c r="D1128" s="243">
        <v>-5.2564599255326971E-3</v>
      </c>
      <c r="E1128" s="243">
        <v>1.6470394378849118E-3</v>
      </c>
      <c r="F1128" s="243">
        <v>-2.7308979537943312E-4</v>
      </c>
      <c r="H1128" s="239">
        <f t="shared" si="210"/>
        <v>212.36788168984896</v>
      </c>
      <c r="I1128" s="239"/>
      <c r="J1128" s="239">
        <f t="shared" si="211"/>
        <v>205.78794762639652</v>
      </c>
      <c r="K1128" s="239">
        <f t="shared" si="206"/>
        <v>212.36788168984896</v>
      </c>
      <c r="L1128" s="239" t="b">
        <f t="shared" si="207"/>
        <v>0</v>
      </c>
      <c r="M1128" s="239">
        <f t="shared" si="212"/>
        <v>1.0717177821275958E-3</v>
      </c>
      <c r="O1128" s="239">
        <f t="shared" si="213"/>
        <v>221.79097092652614</v>
      </c>
      <c r="P1128" s="239">
        <f t="shared" si="208"/>
        <v>221.79097092652614</v>
      </c>
      <c r="Q1128" s="239">
        <f t="shared" si="209"/>
        <v>9.4230892366771855</v>
      </c>
      <c r="R1128" s="239">
        <f t="shared" si="214"/>
        <v>0</v>
      </c>
      <c r="T1128" s="239">
        <f>MAX($H$4:H1128)</f>
        <v>255.90901740293543</v>
      </c>
      <c r="U1128" s="239">
        <f>MAX($K$4:K1128)</f>
        <v>255.90901740293543</v>
      </c>
      <c r="V1128" s="239">
        <f>MAX($K$4:L1128)</f>
        <v>255.90901740293543</v>
      </c>
      <c r="W1128" s="239">
        <f t="shared" si="215"/>
        <v>-0.1701430303432013</v>
      </c>
      <c r="X1128" s="239">
        <f t="shared" si="216"/>
        <v>-0.1701430303432013</v>
      </c>
      <c r="Y1128" s="239">
        <f t="shared" si="217"/>
        <v>-0.1333210014350121</v>
      </c>
    </row>
    <row r="1129" spans="1:25">
      <c r="A1129" s="147">
        <v>37006</v>
      </c>
      <c r="B1129" s="243">
        <v>1.6614391872927348E-2</v>
      </c>
      <c r="C1129" s="243">
        <v>-3.499392596862938E-4</v>
      </c>
      <c r="D1129" s="243">
        <v>4.0734000714413021E-3</v>
      </c>
      <c r="E1129" s="243">
        <v>1.2809150598989127E-3</v>
      </c>
      <c r="F1129" s="243">
        <v>3.6847854544164171E-4</v>
      </c>
      <c r="H1129" s="239">
        <f t="shared" si="210"/>
        <v>212.29356583054926</v>
      </c>
      <c r="I1129" s="239"/>
      <c r="J1129" s="239">
        <f t="shared" si="211"/>
        <v>205.78794762639652</v>
      </c>
      <c r="K1129" s="239">
        <f t="shared" si="206"/>
        <v>212.29356583054926</v>
      </c>
      <c r="L1129" s="239" t="b">
        <f t="shared" si="207"/>
        <v>0</v>
      </c>
      <c r="M1129" s="239">
        <f t="shared" si="212"/>
        <v>-3.4993925968633993E-4</v>
      </c>
      <c r="O1129" s="239">
        <f t="shared" si="213"/>
        <v>221.79097092652614</v>
      </c>
      <c r="P1129" s="239">
        <f t="shared" si="208"/>
        <v>221.79097092652614</v>
      </c>
      <c r="Q1129" s="239">
        <f t="shared" si="209"/>
        <v>9.4974050959768874</v>
      </c>
      <c r="R1129" s="239">
        <f t="shared" si="214"/>
        <v>0</v>
      </c>
      <c r="T1129" s="239">
        <f>MAX($H$4:H1129)</f>
        <v>255.90901740293543</v>
      </c>
      <c r="U1129" s="239">
        <f>MAX($K$4:K1129)</f>
        <v>255.90901740293543</v>
      </c>
      <c r="V1129" s="239">
        <f>MAX($K$4:L1129)</f>
        <v>255.90901740293543</v>
      </c>
      <c r="W1129" s="239">
        <f t="shared" si="215"/>
        <v>-0.17043342987680857</v>
      </c>
      <c r="X1129" s="239">
        <f t="shared" si="216"/>
        <v>-0.17043342987680857</v>
      </c>
      <c r="Y1129" s="239">
        <f t="shared" si="217"/>
        <v>-0.1333210014350121</v>
      </c>
    </row>
    <row r="1130" spans="1:25">
      <c r="A1130" s="147">
        <v>37007</v>
      </c>
      <c r="B1130" s="243">
        <v>4.5028175637071843E-3</v>
      </c>
      <c r="C1130" s="243">
        <v>6.6927720255642864E-3</v>
      </c>
      <c r="D1130" s="243">
        <v>5.7131584164353821E-3</v>
      </c>
      <c r="E1130" s="243">
        <v>6.8389885320829791E-3</v>
      </c>
      <c r="F1130" s="243">
        <v>5.5552078258622739E-3</v>
      </c>
      <c r="H1130" s="239">
        <f t="shared" si="210"/>
        <v>213.71439826914724</v>
      </c>
      <c r="I1130" s="239"/>
      <c r="J1130" s="239">
        <f t="shared" si="211"/>
        <v>205.78794762639652</v>
      </c>
      <c r="K1130" s="239">
        <f t="shared" si="206"/>
        <v>213.71439826914724</v>
      </c>
      <c r="L1130" s="239" t="b">
        <f t="shared" si="207"/>
        <v>0</v>
      </c>
      <c r="M1130" s="239">
        <f t="shared" si="212"/>
        <v>6.6927720255642543E-3</v>
      </c>
      <c r="O1130" s="239">
        <f t="shared" si="213"/>
        <v>221.79097092652614</v>
      </c>
      <c r="P1130" s="239">
        <f t="shared" si="208"/>
        <v>221.79097092652614</v>
      </c>
      <c r="Q1130" s="239">
        <f t="shared" si="209"/>
        <v>8.0765726573789038</v>
      </c>
      <c r="R1130" s="239">
        <f t="shared" si="214"/>
        <v>0</v>
      </c>
      <c r="T1130" s="239">
        <f>MAX($H$4:H1130)</f>
        <v>255.90901740293543</v>
      </c>
      <c r="U1130" s="239">
        <f>MAX($K$4:K1130)</f>
        <v>255.90901740293543</v>
      </c>
      <c r="V1130" s="239">
        <f>MAX($K$4:L1130)</f>
        <v>255.90901740293543</v>
      </c>
      <c r="W1130" s="239">
        <f t="shared" si="215"/>
        <v>-0.16488132994294477</v>
      </c>
      <c r="X1130" s="239">
        <f t="shared" si="216"/>
        <v>-0.16488132994294477</v>
      </c>
      <c r="Y1130" s="239">
        <f t="shared" si="217"/>
        <v>-0.1333210014350121</v>
      </c>
    </row>
    <row r="1131" spans="1:25">
      <c r="A1131" s="147">
        <v>37008</v>
      </c>
      <c r="B1131" s="243">
        <v>1.5560176652110735E-2</v>
      </c>
      <c r="C1131" s="243">
        <v>1.5769322842980271E-2</v>
      </c>
      <c r="D1131" s="243">
        <v>6.5495372757373715E-3</v>
      </c>
      <c r="E1131" s="243">
        <v>1.4514681019163866E-2</v>
      </c>
      <c r="F1131" s="243">
        <v>1.1808749040348898E-2</v>
      </c>
      <c r="H1131" s="239">
        <f t="shared" si="210"/>
        <v>217.08452961164667</v>
      </c>
      <c r="I1131" s="239"/>
      <c r="J1131" s="239">
        <f t="shared" si="211"/>
        <v>205.78794762639652</v>
      </c>
      <c r="K1131" s="239">
        <f t="shared" si="206"/>
        <v>217.08452961164667</v>
      </c>
      <c r="L1131" s="239" t="b">
        <f t="shared" si="207"/>
        <v>0</v>
      </c>
      <c r="M1131" s="239">
        <f t="shared" si="212"/>
        <v>1.5769322842980212E-2</v>
      </c>
      <c r="O1131" s="239">
        <f t="shared" si="213"/>
        <v>221.79097092652614</v>
      </c>
      <c r="P1131" s="239">
        <f t="shared" si="208"/>
        <v>221.79097092652614</v>
      </c>
      <c r="Q1131" s="239">
        <f t="shared" si="209"/>
        <v>4.7064413148794699</v>
      </c>
      <c r="R1131" s="239">
        <f t="shared" si="214"/>
        <v>0</v>
      </c>
      <c r="T1131" s="239">
        <f>MAX($H$4:H1131)</f>
        <v>255.90901740293543</v>
      </c>
      <c r="U1131" s="239">
        <f>MAX($K$4:K1131)</f>
        <v>255.90901740293543</v>
      </c>
      <c r="V1131" s="239">
        <f>MAX($K$4:L1131)</f>
        <v>255.90901740293543</v>
      </c>
      <c r="W1131" s="239">
        <f t="shared" si="215"/>
        <v>-0.1517120740226148</v>
      </c>
      <c r="X1131" s="239">
        <f t="shared" si="216"/>
        <v>-0.1517120740226148</v>
      </c>
      <c r="Y1131" s="239">
        <f t="shared" si="217"/>
        <v>-0.1333210014350121</v>
      </c>
    </row>
    <row r="1132" spans="1:25">
      <c r="A1132" s="147">
        <v>37011</v>
      </c>
      <c r="B1132" s="243">
        <v>-8.6447229090402811E-4</v>
      </c>
      <c r="C1132" s="243">
        <v>1.0312551863571828E-2</v>
      </c>
      <c r="D1132" s="243">
        <v>1.0138150368917964E-2</v>
      </c>
      <c r="E1132" s="243">
        <v>1.8949809458024491E-2</v>
      </c>
      <c r="F1132" s="243">
        <v>1.2080578780810036E-2</v>
      </c>
      <c r="H1132" s="239">
        <f t="shared" si="210"/>
        <v>219.32322508204587</v>
      </c>
      <c r="I1132" s="239"/>
      <c r="J1132" s="239">
        <f t="shared" si="211"/>
        <v>205.78794762639652</v>
      </c>
      <c r="K1132" s="239">
        <f t="shared" si="206"/>
        <v>219.32322508204587</v>
      </c>
      <c r="L1132" s="239" t="b">
        <f t="shared" si="207"/>
        <v>0</v>
      </c>
      <c r="M1132" s="239">
        <f t="shared" si="212"/>
        <v>1.0312551863571794E-2</v>
      </c>
      <c r="O1132" s="239">
        <f t="shared" si="213"/>
        <v>221.79097092652614</v>
      </c>
      <c r="P1132" s="239">
        <f t="shared" si="208"/>
        <v>221.79097092652614</v>
      </c>
      <c r="Q1132" s="239">
        <f t="shared" si="209"/>
        <v>2.4677458444802767</v>
      </c>
      <c r="R1132" s="239">
        <f t="shared" si="214"/>
        <v>0</v>
      </c>
      <c r="T1132" s="239">
        <f>MAX($H$4:H1132)</f>
        <v>255.90901740293543</v>
      </c>
      <c r="U1132" s="239">
        <f>MAX($K$4:K1132)</f>
        <v>255.90901740293543</v>
      </c>
      <c r="V1132" s="239">
        <f>MAX($K$4:L1132)</f>
        <v>255.90901740293543</v>
      </c>
      <c r="W1132" s="239">
        <f t="shared" si="215"/>
        <v>-0.14296406079073126</v>
      </c>
      <c r="X1132" s="239">
        <f t="shared" si="216"/>
        <v>-0.14296406079073126</v>
      </c>
      <c r="Y1132" s="239">
        <f t="shared" si="217"/>
        <v>-0.1333210014350121</v>
      </c>
    </row>
    <row r="1133" spans="1:25">
      <c r="A1133" s="147">
        <v>37012</v>
      </c>
      <c r="B1133" s="243">
        <v>1.3622616699539902E-2</v>
      </c>
      <c r="C1133" s="243">
        <v>-5.8288127047131377E-3</v>
      </c>
      <c r="D1133" s="243">
        <v>2.8190617989338307E-2</v>
      </c>
      <c r="E1133" s="243">
        <v>-7.9998628653979997E-3</v>
      </c>
      <c r="F1133" s="243">
        <v>-4.4513977194469145E-3</v>
      </c>
      <c r="H1133" s="239">
        <f t="shared" si="210"/>
        <v>218.04483108124899</v>
      </c>
      <c r="I1133" s="239"/>
      <c r="J1133" s="239">
        <f t="shared" si="211"/>
        <v>205.78794762639652</v>
      </c>
      <c r="K1133" s="239">
        <f t="shared" si="206"/>
        <v>218.04483108124899</v>
      </c>
      <c r="L1133" s="239" t="b">
        <f t="shared" si="207"/>
        <v>0</v>
      </c>
      <c r="M1133" s="239">
        <f t="shared" si="212"/>
        <v>-5.8288127047130987E-3</v>
      </c>
      <c r="O1133" s="239">
        <f t="shared" si="213"/>
        <v>221.79097092652614</v>
      </c>
      <c r="P1133" s="239">
        <f t="shared" si="208"/>
        <v>221.79097092652614</v>
      </c>
      <c r="Q1133" s="239">
        <f t="shared" si="209"/>
        <v>3.7461398452771562</v>
      </c>
      <c r="R1133" s="239">
        <f t="shared" si="214"/>
        <v>0</v>
      </c>
      <c r="T1133" s="239">
        <f>MAX($H$4:H1133)</f>
        <v>255.90901740293543</v>
      </c>
      <c r="U1133" s="239">
        <f>MAX($K$4:K1133)</f>
        <v>255.90901740293543</v>
      </c>
      <c r="V1133" s="239">
        <f>MAX($K$4:L1133)</f>
        <v>255.90901740293543</v>
      </c>
      <c r="W1133" s="239">
        <f t="shared" si="215"/>
        <v>-0.14795956276158997</v>
      </c>
      <c r="X1133" s="239">
        <f t="shared" si="216"/>
        <v>-0.14795956276158997</v>
      </c>
      <c r="Y1133" s="239">
        <f t="shared" si="217"/>
        <v>-0.1333210014350121</v>
      </c>
    </row>
    <row r="1134" spans="1:25">
      <c r="A1134" s="147">
        <v>37013</v>
      </c>
      <c r="B1134" s="243">
        <v>2.5526221177829544E-3</v>
      </c>
      <c r="C1134" s="243">
        <v>-5.9786327197509648E-3</v>
      </c>
      <c r="D1134" s="243">
        <v>7.7776458223213218E-3</v>
      </c>
      <c r="E1134" s="243">
        <v>8.8451874467514457E-3</v>
      </c>
      <c r="F1134" s="243">
        <v>3.7109051018615613E-3</v>
      </c>
      <c r="H1134" s="239">
        <f t="shared" si="210"/>
        <v>216.74122111977405</v>
      </c>
      <c r="I1134" s="239"/>
      <c r="J1134" s="239">
        <f t="shared" si="211"/>
        <v>205.78794762639652</v>
      </c>
      <c r="K1134" s="239">
        <f t="shared" si="206"/>
        <v>216.74122111977405</v>
      </c>
      <c r="L1134" s="239" t="b">
        <f t="shared" si="207"/>
        <v>0</v>
      </c>
      <c r="M1134" s="239">
        <f t="shared" si="212"/>
        <v>-5.9786327197509917E-3</v>
      </c>
      <c r="O1134" s="239">
        <f t="shared" si="213"/>
        <v>221.79097092652614</v>
      </c>
      <c r="P1134" s="239">
        <f t="shared" si="208"/>
        <v>221.79097092652614</v>
      </c>
      <c r="Q1134" s="239">
        <f t="shared" si="209"/>
        <v>5.0497498067520894</v>
      </c>
      <c r="R1134" s="239">
        <f t="shared" si="214"/>
        <v>0</v>
      </c>
      <c r="T1134" s="239">
        <f>MAX($H$4:H1134)</f>
        <v>255.90901740293543</v>
      </c>
      <c r="U1134" s="239">
        <f>MAX($K$4:K1134)</f>
        <v>255.90901740293543</v>
      </c>
      <c r="V1134" s="239">
        <f>MAX($K$4:L1134)</f>
        <v>255.90901740293543</v>
      </c>
      <c r="W1134" s="239">
        <f t="shared" si="215"/>
        <v>-0.15305359959821446</v>
      </c>
      <c r="X1134" s="239">
        <f t="shared" si="216"/>
        <v>-0.15305359959821446</v>
      </c>
      <c r="Y1134" s="239">
        <f t="shared" si="217"/>
        <v>-0.1333210014350121</v>
      </c>
    </row>
    <row r="1135" spans="1:25">
      <c r="A1135" s="147">
        <v>37014</v>
      </c>
      <c r="B1135" s="243">
        <v>-1.5629800321417031E-2</v>
      </c>
      <c r="C1135" s="243">
        <v>-1.1853943006045142E-2</v>
      </c>
      <c r="D1135" s="243">
        <v>1.3098053459206005E-2</v>
      </c>
      <c r="E1135" s="243">
        <v>6.9810328146600042E-3</v>
      </c>
      <c r="F1135" s="243">
        <v>-6.9777826556693956E-4</v>
      </c>
      <c r="H1135" s="239">
        <f t="shared" si="210"/>
        <v>214.17198303755961</v>
      </c>
      <c r="I1135" s="239"/>
      <c r="J1135" s="239">
        <f t="shared" si="211"/>
        <v>205.78794762639652</v>
      </c>
      <c r="K1135" s="239">
        <f t="shared" si="206"/>
        <v>214.17198303755961</v>
      </c>
      <c r="L1135" s="239" t="b">
        <f t="shared" si="207"/>
        <v>0</v>
      </c>
      <c r="M1135" s="239">
        <f t="shared" si="212"/>
        <v>-1.1853943006045193E-2</v>
      </c>
      <c r="O1135" s="239">
        <f t="shared" si="213"/>
        <v>221.79097092652614</v>
      </c>
      <c r="P1135" s="239">
        <f t="shared" si="208"/>
        <v>221.79097092652614</v>
      </c>
      <c r="Q1135" s="239">
        <f t="shared" si="209"/>
        <v>7.6189878889665295</v>
      </c>
      <c r="R1135" s="239">
        <f t="shared" si="214"/>
        <v>0</v>
      </c>
      <c r="T1135" s="239">
        <f>MAX($H$4:H1135)</f>
        <v>255.90901740293543</v>
      </c>
      <c r="U1135" s="239">
        <f>MAX($K$4:K1135)</f>
        <v>255.90901740293543</v>
      </c>
      <c r="V1135" s="239">
        <f>MAX($K$4:L1135)</f>
        <v>255.90901740293543</v>
      </c>
      <c r="W1135" s="239">
        <f t="shared" si="215"/>
        <v>-0.16309325395775237</v>
      </c>
      <c r="X1135" s="239">
        <f t="shared" si="216"/>
        <v>-0.16309325395775237</v>
      </c>
      <c r="Y1135" s="239">
        <f t="shared" si="217"/>
        <v>-0.1333210014350121</v>
      </c>
    </row>
    <row r="1136" spans="1:25">
      <c r="A1136" s="147">
        <v>37015</v>
      </c>
      <c r="B1136" s="243">
        <v>1.4550330125966182E-2</v>
      </c>
      <c r="C1136" s="243">
        <v>5.2450350686987779E-3</v>
      </c>
      <c r="D1136" s="243">
        <v>-6.0763990845041915E-3</v>
      </c>
      <c r="E1136" s="243">
        <v>-8.9871297244822346E-3</v>
      </c>
      <c r="F1136" s="243">
        <v>-3.8529945600784821E-4</v>
      </c>
      <c r="H1136" s="239">
        <f t="shared" si="210"/>
        <v>215.29532259932438</v>
      </c>
      <c r="I1136" s="239"/>
      <c r="J1136" s="239">
        <f t="shared" si="211"/>
        <v>205.78794762639652</v>
      </c>
      <c r="K1136" s="239">
        <f t="shared" si="206"/>
        <v>215.29532259932438</v>
      </c>
      <c r="L1136" s="239" t="b">
        <f t="shared" si="207"/>
        <v>0</v>
      </c>
      <c r="M1136" s="239">
        <f t="shared" si="212"/>
        <v>5.2450350686988056E-3</v>
      </c>
      <c r="O1136" s="239">
        <f t="shared" si="213"/>
        <v>221.79097092652614</v>
      </c>
      <c r="P1136" s="239">
        <f t="shared" si="208"/>
        <v>221.79097092652614</v>
      </c>
      <c r="Q1136" s="239">
        <f t="shared" si="209"/>
        <v>6.4956483272017635</v>
      </c>
      <c r="R1136" s="239">
        <f t="shared" si="214"/>
        <v>0</v>
      </c>
      <c r="T1136" s="239">
        <f>MAX($H$4:H1136)</f>
        <v>255.90901740293543</v>
      </c>
      <c r="U1136" s="239">
        <f>MAX($K$4:K1136)</f>
        <v>255.90901740293543</v>
      </c>
      <c r="V1136" s="239">
        <f>MAX($K$4:L1136)</f>
        <v>255.90901740293543</v>
      </c>
      <c r="W1136" s="239">
        <f t="shared" si="215"/>
        <v>-0.15870364872553017</v>
      </c>
      <c r="X1136" s="239">
        <f t="shared" si="216"/>
        <v>-0.15870364872553017</v>
      </c>
      <c r="Y1136" s="239">
        <f t="shared" si="217"/>
        <v>-0.1333210014350121</v>
      </c>
    </row>
    <row r="1137" spans="1:25">
      <c r="A1137" s="147">
        <v>37018</v>
      </c>
      <c r="B1137" s="243">
        <v>-2.9522144755126378E-3</v>
      </c>
      <c r="C1137" s="243">
        <v>4.9912398569000871E-3</v>
      </c>
      <c r="D1137" s="243">
        <v>7.0014611316815412E-3</v>
      </c>
      <c r="E1137" s="243">
        <v>4.4787039080869118E-3</v>
      </c>
      <c r="F1137" s="243">
        <v>3.8555437278868787E-3</v>
      </c>
      <c r="H1137" s="239">
        <f t="shared" si="210"/>
        <v>216.36991319448629</v>
      </c>
      <c r="I1137" s="239"/>
      <c r="J1137" s="239">
        <f t="shared" si="211"/>
        <v>205.78794762639652</v>
      </c>
      <c r="K1137" s="239">
        <f t="shared" si="206"/>
        <v>216.36991319448629</v>
      </c>
      <c r="L1137" s="239" t="b">
        <f t="shared" si="207"/>
        <v>0</v>
      </c>
      <c r="M1137" s="239">
        <f t="shared" si="212"/>
        <v>4.9912398569000775E-3</v>
      </c>
      <c r="O1137" s="239">
        <f t="shared" si="213"/>
        <v>221.79097092652614</v>
      </c>
      <c r="P1137" s="239">
        <f t="shared" si="208"/>
        <v>221.79097092652614</v>
      </c>
      <c r="Q1137" s="239">
        <f t="shared" si="209"/>
        <v>5.4210577320398556</v>
      </c>
      <c r="R1137" s="239">
        <f t="shared" si="214"/>
        <v>0</v>
      </c>
      <c r="T1137" s="239">
        <f>MAX($H$4:H1137)</f>
        <v>255.90901740293543</v>
      </c>
      <c r="U1137" s="239">
        <f>MAX($K$4:K1137)</f>
        <v>255.90901740293543</v>
      </c>
      <c r="V1137" s="239">
        <f>MAX($K$4:L1137)</f>
        <v>255.90901740293543</v>
      </c>
      <c r="W1137" s="239">
        <f t="shared" si="215"/>
        <v>-0.15450453684558443</v>
      </c>
      <c r="X1137" s="239">
        <f t="shared" si="216"/>
        <v>-0.15450453684558443</v>
      </c>
      <c r="Y1137" s="239">
        <f t="shared" si="217"/>
        <v>-0.1333210014350121</v>
      </c>
    </row>
    <row r="1138" spans="1:25">
      <c r="A1138" s="147">
        <v>37019</v>
      </c>
      <c r="B1138" s="243">
        <v>-1.4446494321090908E-3</v>
      </c>
      <c r="C1138" s="243">
        <v>7.4068578772190641E-4</v>
      </c>
      <c r="D1138" s="243">
        <v>-1.2597926820775651E-2</v>
      </c>
      <c r="E1138" s="243">
        <v>2.6854554517454776E-3</v>
      </c>
      <c r="F1138" s="243">
        <v>5.549623178223273E-3</v>
      </c>
      <c r="H1138" s="239">
        <f t="shared" si="210"/>
        <v>216.53017531408005</v>
      </c>
      <c r="I1138" s="239"/>
      <c r="J1138" s="239">
        <f t="shared" si="211"/>
        <v>205.78794762639652</v>
      </c>
      <c r="K1138" s="239">
        <f t="shared" si="206"/>
        <v>216.53017531408005</v>
      </c>
      <c r="L1138" s="239" t="b">
        <f t="shared" si="207"/>
        <v>0</v>
      </c>
      <c r="M1138" s="239">
        <f t="shared" si="212"/>
        <v>7.4068578772185393E-4</v>
      </c>
      <c r="O1138" s="239">
        <f t="shared" si="213"/>
        <v>221.79097092652614</v>
      </c>
      <c r="P1138" s="239">
        <f t="shared" si="208"/>
        <v>221.79097092652614</v>
      </c>
      <c r="Q1138" s="239">
        <f t="shared" si="209"/>
        <v>5.2607956124460884</v>
      </c>
      <c r="R1138" s="239">
        <f t="shared" si="214"/>
        <v>0</v>
      </c>
      <c r="T1138" s="239">
        <f>MAX($H$4:H1138)</f>
        <v>255.90901740293543</v>
      </c>
      <c r="U1138" s="239">
        <f>MAX($K$4:K1138)</f>
        <v>255.90901740293543</v>
      </c>
      <c r="V1138" s="239">
        <f>MAX($K$4:L1138)</f>
        <v>255.90901740293543</v>
      </c>
      <c r="W1138" s="239">
        <f t="shared" si="215"/>
        <v>-0.15387829037244266</v>
      </c>
      <c r="X1138" s="239">
        <f t="shared" si="216"/>
        <v>-0.15387829037244266</v>
      </c>
      <c r="Y1138" s="239">
        <f t="shared" si="217"/>
        <v>-0.1333210014350121</v>
      </c>
    </row>
    <row r="1139" spans="1:25">
      <c r="A1139" s="147">
        <v>37020</v>
      </c>
      <c r="B1139" s="243">
        <v>-4.7265361242403436E-3</v>
      </c>
      <c r="C1139" s="243">
        <v>-7.3646620416181197E-3</v>
      </c>
      <c r="D1139" s="243">
        <v>-1.1443809026822294E-2</v>
      </c>
      <c r="E1139" s="243">
        <v>-8.5406380604569065E-4</v>
      </c>
      <c r="F1139" s="243">
        <v>-7.1905026203757938E-3</v>
      </c>
      <c r="H1139" s="239">
        <f t="shared" si="210"/>
        <v>214.93550375107952</v>
      </c>
      <c r="I1139" s="239"/>
      <c r="J1139" s="239">
        <f t="shared" si="211"/>
        <v>205.78794762639652</v>
      </c>
      <c r="K1139" s="239">
        <f t="shared" si="206"/>
        <v>214.93550375107952</v>
      </c>
      <c r="L1139" s="239" t="b">
        <f t="shared" si="207"/>
        <v>0</v>
      </c>
      <c r="M1139" s="239">
        <f t="shared" si="212"/>
        <v>-7.3646620416181622E-3</v>
      </c>
      <c r="O1139" s="239">
        <f t="shared" si="213"/>
        <v>221.79097092652614</v>
      </c>
      <c r="P1139" s="239">
        <f t="shared" si="208"/>
        <v>221.79097092652614</v>
      </c>
      <c r="Q1139" s="239">
        <f t="shared" si="209"/>
        <v>6.8554671754466199</v>
      </c>
      <c r="R1139" s="239">
        <f t="shared" si="214"/>
        <v>0</v>
      </c>
      <c r="T1139" s="239">
        <f>MAX($H$4:H1139)</f>
        <v>255.90901740293543</v>
      </c>
      <c r="U1139" s="239">
        <f>MAX($K$4:K1139)</f>
        <v>255.90901740293543</v>
      </c>
      <c r="V1139" s="239">
        <f>MAX($K$4:L1139)</f>
        <v>255.90901740293543</v>
      </c>
      <c r="W1139" s="239">
        <f t="shared" si="215"/>
        <v>-0.16010969080992579</v>
      </c>
      <c r="X1139" s="239">
        <f t="shared" si="216"/>
        <v>-0.16010969080992579</v>
      </c>
      <c r="Y1139" s="239">
        <f t="shared" si="217"/>
        <v>-0.1333210014350121</v>
      </c>
    </row>
    <row r="1140" spans="1:25">
      <c r="A1140" s="147">
        <v>37021</v>
      </c>
      <c r="B1140" s="243">
        <v>-1.0426691133839094E-3</v>
      </c>
      <c r="C1140" s="243">
        <v>2.1294489731606303E-2</v>
      </c>
      <c r="D1140" s="243">
        <v>-2.7343121405826176E-3</v>
      </c>
      <c r="E1140" s="243">
        <v>3.7137092020254059E-3</v>
      </c>
      <c r="F1140" s="243">
        <v>9.9216359807670074E-3</v>
      </c>
      <c r="H1140" s="239">
        <f t="shared" si="210"/>
        <v>219.51244562866452</v>
      </c>
      <c r="I1140" s="239"/>
      <c r="J1140" s="239">
        <f t="shared" si="211"/>
        <v>205.78794762639652</v>
      </c>
      <c r="K1140" s="239">
        <f t="shared" si="206"/>
        <v>219.51244562866452</v>
      </c>
      <c r="L1140" s="239" t="b">
        <f t="shared" si="207"/>
        <v>0</v>
      </c>
      <c r="M1140" s="239">
        <f t="shared" si="212"/>
        <v>2.1294489731606345E-2</v>
      </c>
      <c r="O1140" s="239">
        <f t="shared" si="213"/>
        <v>221.79097092652614</v>
      </c>
      <c r="P1140" s="239">
        <f t="shared" si="208"/>
        <v>221.79097092652614</v>
      </c>
      <c r="Q1140" s="239">
        <f t="shared" si="209"/>
        <v>2.2785252978616199</v>
      </c>
      <c r="R1140" s="239">
        <f t="shared" si="214"/>
        <v>0</v>
      </c>
      <c r="T1140" s="239">
        <f>MAX($H$4:H1140)</f>
        <v>255.90901740293543</v>
      </c>
      <c r="U1140" s="239">
        <f>MAX($K$4:K1140)</f>
        <v>255.90901740293543</v>
      </c>
      <c r="V1140" s="239">
        <f>MAX($K$4:L1140)</f>
        <v>255.90901740293543</v>
      </c>
      <c r="W1140" s="239">
        <f t="shared" si="215"/>
        <v>-0.14222465524520209</v>
      </c>
      <c r="X1140" s="239">
        <f t="shared" si="216"/>
        <v>-0.14222465524520209</v>
      </c>
      <c r="Y1140" s="239">
        <f t="shared" si="217"/>
        <v>-0.1333210014350121</v>
      </c>
    </row>
    <row r="1141" spans="1:25">
      <c r="A1141" s="147">
        <v>37022</v>
      </c>
      <c r="B1141" s="243">
        <v>-7.5404086697310468E-3</v>
      </c>
      <c r="C1141" s="243">
        <v>-5.574481421728561E-3</v>
      </c>
      <c r="D1141" s="243">
        <v>8.1061510056223973E-3</v>
      </c>
      <c r="E1141" s="243">
        <v>2.6707150398035395E-3</v>
      </c>
      <c r="F1141" s="243">
        <v>5.6891976136408395E-4</v>
      </c>
      <c r="H1141" s="239">
        <f t="shared" si="210"/>
        <v>218.28877757866934</v>
      </c>
      <c r="I1141" s="239"/>
      <c r="J1141" s="239">
        <f t="shared" si="211"/>
        <v>205.78794762639652</v>
      </c>
      <c r="K1141" s="239">
        <f t="shared" si="206"/>
        <v>218.28877757866934</v>
      </c>
      <c r="L1141" s="239" t="b">
        <f t="shared" si="207"/>
        <v>0</v>
      </c>
      <c r="M1141" s="239">
        <f t="shared" si="212"/>
        <v>-5.5744814217285237E-3</v>
      </c>
      <c r="O1141" s="239">
        <f t="shared" si="213"/>
        <v>221.79097092652614</v>
      </c>
      <c r="P1141" s="239">
        <f t="shared" si="208"/>
        <v>221.79097092652614</v>
      </c>
      <c r="Q1141" s="239">
        <f t="shared" si="209"/>
        <v>3.502193347856803</v>
      </c>
      <c r="R1141" s="239">
        <f t="shared" si="214"/>
        <v>0</v>
      </c>
      <c r="T1141" s="239">
        <f>MAX($H$4:H1141)</f>
        <v>255.90901740293543</v>
      </c>
      <c r="U1141" s="239">
        <f>MAX($K$4:K1141)</f>
        <v>255.90901740293543</v>
      </c>
      <c r="V1141" s="239">
        <f>MAX($K$4:L1141)</f>
        <v>255.90901740293543</v>
      </c>
      <c r="W1141" s="239">
        <f t="shared" si="215"/>
        <v>-0.14700630796855449</v>
      </c>
      <c r="X1141" s="239">
        <f t="shared" si="216"/>
        <v>-0.14700630796855449</v>
      </c>
      <c r="Y1141" s="239">
        <f t="shared" si="217"/>
        <v>-0.1333210014350121</v>
      </c>
    </row>
    <row r="1142" spans="1:25">
      <c r="A1142" s="147">
        <v>37025</v>
      </c>
      <c r="B1142" s="243">
        <v>2.2190569855642384E-3</v>
      </c>
      <c r="C1142" s="243">
        <v>-1.7808838609219779E-2</v>
      </c>
      <c r="D1142" s="243">
        <v>-1.4809291044750594E-2</v>
      </c>
      <c r="E1142" s="243">
        <v>-1.0244114466364751E-2</v>
      </c>
      <c r="F1142" s="243">
        <v>-5.6324039934841919E-3</v>
      </c>
      <c r="H1142" s="239">
        <f t="shared" si="210"/>
        <v>214.40130796856695</v>
      </c>
      <c r="I1142" s="239"/>
      <c r="J1142" s="239">
        <f t="shared" si="211"/>
        <v>205.78794762639652</v>
      </c>
      <c r="K1142" s="239">
        <f t="shared" si="206"/>
        <v>214.40130796856695</v>
      </c>
      <c r="L1142" s="239" t="b">
        <f t="shared" si="207"/>
        <v>0</v>
      </c>
      <c r="M1142" s="239">
        <f t="shared" si="212"/>
        <v>-1.7808838609219734E-2</v>
      </c>
      <c r="O1142" s="239">
        <f t="shared" si="213"/>
        <v>221.79097092652614</v>
      </c>
      <c r="P1142" s="239">
        <f t="shared" si="208"/>
        <v>221.79097092652614</v>
      </c>
      <c r="Q1142" s="239">
        <f t="shared" si="209"/>
        <v>7.3896629579591888</v>
      </c>
      <c r="R1142" s="239">
        <f t="shared" si="214"/>
        <v>0</v>
      </c>
      <c r="T1142" s="239">
        <f>MAX($H$4:H1142)</f>
        <v>255.90901740293543</v>
      </c>
      <c r="U1142" s="239">
        <f>MAX($K$4:K1142)</f>
        <v>255.90901740293543</v>
      </c>
      <c r="V1142" s="239">
        <f>MAX($K$4:L1142)</f>
        <v>255.90901740293543</v>
      </c>
      <c r="W1142" s="239">
        <f t="shared" si="215"/>
        <v>-0.16219713496462498</v>
      </c>
      <c r="X1142" s="239">
        <f t="shared" si="216"/>
        <v>-0.16219713496462498</v>
      </c>
      <c r="Y1142" s="239">
        <f t="shared" si="217"/>
        <v>-0.1333210014350121</v>
      </c>
    </row>
    <row r="1143" spans="1:25">
      <c r="A1143" s="147">
        <v>37026</v>
      </c>
      <c r="B1143" s="243">
        <v>6.5420444791342014E-4</v>
      </c>
      <c r="C1143" s="243">
        <v>1.0792175136716153E-2</v>
      </c>
      <c r="D1143" s="243">
        <v>4.9608474328777241E-4</v>
      </c>
      <c r="E1143" s="243">
        <v>-9.7613716058307931E-3</v>
      </c>
      <c r="F1143" s="243">
        <v>2.8541042571204045E-3</v>
      </c>
      <c r="H1143" s="239">
        <f t="shared" si="210"/>
        <v>216.71516443370476</v>
      </c>
      <c r="I1143" s="239"/>
      <c r="J1143" s="239">
        <f t="shared" si="211"/>
        <v>205.78794762639652</v>
      </c>
      <c r="K1143" s="239">
        <f t="shared" si="206"/>
        <v>216.71516443370476</v>
      </c>
      <c r="L1143" s="239" t="b">
        <f t="shared" si="207"/>
        <v>0</v>
      </c>
      <c r="M1143" s="239">
        <f t="shared" si="212"/>
        <v>1.0792175136716211E-2</v>
      </c>
      <c r="O1143" s="239">
        <f t="shared" si="213"/>
        <v>221.79097092652614</v>
      </c>
      <c r="P1143" s="239">
        <f t="shared" si="208"/>
        <v>221.79097092652614</v>
      </c>
      <c r="Q1143" s="239">
        <f t="shared" si="209"/>
        <v>5.0758064928213855</v>
      </c>
      <c r="R1143" s="239">
        <f t="shared" si="214"/>
        <v>0</v>
      </c>
      <c r="T1143" s="239">
        <f>MAX($H$4:H1143)</f>
        <v>255.90901740293543</v>
      </c>
      <c r="U1143" s="239">
        <f>MAX($K$4:K1143)</f>
        <v>255.90901740293543</v>
      </c>
      <c r="V1143" s="239">
        <f>MAX($K$4:L1143)</f>
        <v>255.90901740293543</v>
      </c>
      <c r="W1143" s="239">
        <f t="shared" si="215"/>
        <v>-0.15315541971512059</v>
      </c>
      <c r="X1143" s="239">
        <f t="shared" si="216"/>
        <v>-0.15315541971512059</v>
      </c>
      <c r="Y1143" s="239">
        <f t="shared" si="217"/>
        <v>-0.1333210014350121</v>
      </c>
    </row>
    <row r="1144" spans="1:25">
      <c r="A1144" s="147">
        <v>37027</v>
      </c>
      <c r="B1144" s="243">
        <v>2.9297088551805572E-2</v>
      </c>
      <c r="C1144" s="243">
        <v>7.8819477699498819E-5</v>
      </c>
      <c r="D1144" s="243">
        <v>-2.0966995970827185E-2</v>
      </c>
      <c r="E1144" s="243">
        <v>-1.7887766161789331E-3</v>
      </c>
      <c r="F1144" s="243">
        <v>-5.9248625720031978E-4</v>
      </c>
      <c r="H1144" s="239">
        <f t="shared" si="210"/>
        <v>216.73224580977498</v>
      </c>
      <c r="I1144" s="239"/>
      <c r="J1144" s="239">
        <f t="shared" si="211"/>
        <v>205.78794762639652</v>
      </c>
      <c r="K1144" s="239">
        <f t="shared" si="206"/>
        <v>216.73224580977498</v>
      </c>
      <c r="L1144" s="239" t="b">
        <f t="shared" si="207"/>
        <v>0</v>
      </c>
      <c r="M1144" s="239">
        <f t="shared" si="212"/>
        <v>7.8819477699487164E-5</v>
      </c>
      <c r="O1144" s="239">
        <f t="shared" si="213"/>
        <v>221.79097092652614</v>
      </c>
      <c r="P1144" s="239">
        <f t="shared" si="208"/>
        <v>221.79097092652614</v>
      </c>
      <c r="Q1144" s="239">
        <f t="shared" si="209"/>
        <v>5.0587251167511624</v>
      </c>
      <c r="R1144" s="239">
        <f t="shared" si="214"/>
        <v>0</v>
      </c>
      <c r="T1144" s="239">
        <f>MAX($H$4:H1144)</f>
        <v>255.90901740293543</v>
      </c>
      <c r="U1144" s="239">
        <f>MAX($K$4:K1144)</f>
        <v>255.90901740293543</v>
      </c>
      <c r="V1144" s="239">
        <f>MAX($K$4:L1144)</f>
        <v>255.90901740293543</v>
      </c>
      <c r="W1144" s="239">
        <f t="shared" si="215"/>
        <v>-0.15308867186760988</v>
      </c>
      <c r="X1144" s="239">
        <f t="shared" si="216"/>
        <v>-0.15308867186760988</v>
      </c>
      <c r="Y1144" s="239">
        <f t="shared" si="217"/>
        <v>-0.1333210014350121</v>
      </c>
    </row>
    <row r="1145" spans="1:25">
      <c r="A1145" s="147">
        <v>37028</v>
      </c>
      <c r="B1145" s="243">
        <v>3.6803249724761677E-3</v>
      </c>
      <c r="C1145" s="243">
        <v>9.1729303547662955E-3</v>
      </c>
      <c r="D1145" s="243">
        <v>2.0945865583062995E-2</v>
      </c>
      <c r="E1145" s="243">
        <v>3.044507218046788E-2</v>
      </c>
      <c r="F1145" s="243">
        <v>1.1884035929854209E-2</v>
      </c>
      <c r="H1145" s="239">
        <f t="shared" si="210"/>
        <v>218.72031560622014</v>
      </c>
      <c r="I1145" s="239"/>
      <c r="J1145" s="239">
        <f t="shared" si="211"/>
        <v>205.78794762639652</v>
      </c>
      <c r="K1145" s="239">
        <f t="shared" si="206"/>
        <v>218.72031560622014</v>
      </c>
      <c r="L1145" s="239" t="b">
        <f t="shared" si="207"/>
        <v>0</v>
      </c>
      <c r="M1145" s="239">
        <f t="shared" si="212"/>
        <v>9.172930354766318E-3</v>
      </c>
      <c r="O1145" s="239">
        <f t="shared" si="213"/>
        <v>221.79097092652614</v>
      </c>
      <c r="P1145" s="239">
        <f t="shared" si="208"/>
        <v>221.79097092652614</v>
      </c>
      <c r="Q1145" s="239">
        <f t="shared" si="209"/>
        <v>3.0706553203060025</v>
      </c>
      <c r="R1145" s="239">
        <f t="shared" si="214"/>
        <v>0</v>
      </c>
      <c r="T1145" s="239">
        <f>MAX($H$4:H1145)</f>
        <v>255.90901740293543</v>
      </c>
      <c r="U1145" s="239">
        <f>MAX($K$4:K1145)</f>
        <v>255.90901740293543</v>
      </c>
      <c r="V1145" s="239">
        <f>MAX($K$4:L1145)</f>
        <v>255.90901740293543</v>
      </c>
      <c r="W1145" s="239">
        <f t="shared" si="215"/>
        <v>-0.14532001323798885</v>
      </c>
      <c r="X1145" s="239">
        <f t="shared" si="216"/>
        <v>-0.14532001323798885</v>
      </c>
      <c r="Y1145" s="239">
        <f t="shared" si="217"/>
        <v>-0.1333210014350121</v>
      </c>
    </row>
    <row r="1146" spans="1:25">
      <c r="A1146" s="147">
        <v>37029</v>
      </c>
      <c r="B1146" s="243">
        <v>2.4888034758141497E-3</v>
      </c>
      <c r="C1146" s="243">
        <v>2.9640396034926741E-3</v>
      </c>
      <c r="D1146" s="243">
        <v>-7.7125928351147177E-3</v>
      </c>
      <c r="E1146" s="243">
        <v>5.3957604778704926E-3</v>
      </c>
      <c r="F1146" s="243">
        <v>3.5624123963637899E-3</v>
      </c>
      <c r="H1146" s="239">
        <f t="shared" si="210"/>
        <v>219.3686112837654</v>
      </c>
      <c r="I1146" s="239"/>
      <c r="J1146" s="239">
        <f t="shared" si="211"/>
        <v>205.78794762639652</v>
      </c>
      <c r="K1146" s="239">
        <f t="shared" si="206"/>
        <v>219.3686112837654</v>
      </c>
      <c r="L1146" s="239" t="b">
        <f t="shared" si="207"/>
        <v>0</v>
      </c>
      <c r="M1146" s="239">
        <f t="shared" si="212"/>
        <v>2.964039603492721E-3</v>
      </c>
      <c r="O1146" s="239">
        <f t="shared" si="213"/>
        <v>221.79097092652614</v>
      </c>
      <c r="P1146" s="239">
        <f t="shared" si="208"/>
        <v>221.79097092652614</v>
      </c>
      <c r="Q1146" s="239">
        <f t="shared" si="209"/>
        <v>2.422359642760739</v>
      </c>
      <c r="R1146" s="239">
        <f t="shared" si="214"/>
        <v>0</v>
      </c>
      <c r="T1146" s="239">
        <f>MAX($H$4:H1146)</f>
        <v>255.90901740293543</v>
      </c>
      <c r="U1146" s="239">
        <f>MAX($K$4:K1146)</f>
        <v>255.90901740293543</v>
      </c>
      <c r="V1146" s="239">
        <f>MAX($K$4:L1146)</f>
        <v>255.90901740293543</v>
      </c>
      <c r="W1146" s="239">
        <f t="shared" si="215"/>
        <v>-0.1427867079089136</v>
      </c>
      <c r="X1146" s="239">
        <f t="shared" si="216"/>
        <v>-0.1427867079089136</v>
      </c>
      <c r="Y1146" s="239">
        <f t="shared" si="217"/>
        <v>-0.1333210014350121</v>
      </c>
    </row>
    <row r="1147" spans="1:25">
      <c r="A1147" s="147">
        <v>37032</v>
      </c>
      <c r="B1147" s="243">
        <v>1.7717226034218436E-2</v>
      </c>
      <c r="C1147" s="243">
        <v>9.5696429765834701E-3</v>
      </c>
      <c r="D1147" s="243">
        <v>2.1328680848459847E-2</v>
      </c>
      <c r="E1147" s="243">
        <v>1.1302413477930262E-2</v>
      </c>
      <c r="F1147" s="243">
        <v>9.2257322349285076E-3</v>
      </c>
      <c r="H1147" s="239">
        <f t="shared" si="210"/>
        <v>221.46789057401995</v>
      </c>
      <c r="I1147" s="239"/>
      <c r="J1147" s="239">
        <f t="shared" si="211"/>
        <v>205.78794762639652</v>
      </c>
      <c r="K1147" s="239">
        <f t="shared" si="206"/>
        <v>221.46789057401995</v>
      </c>
      <c r="L1147" s="239" t="b">
        <f t="shared" si="207"/>
        <v>0</v>
      </c>
      <c r="M1147" s="239">
        <f t="shared" si="212"/>
        <v>9.5696429765834163E-3</v>
      </c>
      <c r="O1147" s="239">
        <f t="shared" si="213"/>
        <v>221.79097092652614</v>
      </c>
      <c r="P1147" s="239">
        <f t="shared" si="208"/>
        <v>221.79097092652614</v>
      </c>
      <c r="Q1147" s="239">
        <f t="shared" si="209"/>
        <v>0.32308035250619582</v>
      </c>
      <c r="R1147" s="239">
        <f t="shared" si="214"/>
        <v>0</v>
      </c>
      <c r="T1147" s="239">
        <f>MAX($H$4:H1147)</f>
        <v>255.90901740293543</v>
      </c>
      <c r="U1147" s="239">
        <f>MAX($K$4:K1147)</f>
        <v>255.90901740293543</v>
      </c>
      <c r="V1147" s="239">
        <f>MAX($K$4:L1147)</f>
        <v>255.90901740293543</v>
      </c>
      <c r="W1147" s="239">
        <f t="shared" si="215"/>
        <v>-0.13458348274882018</v>
      </c>
      <c r="X1147" s="239">
        <f t="shared" si="216"/>
        <v>-0.13458348274882018</v>
      </c>
      <c r="Y1147" s="239">
        <f t="shared" si="217"/>
        <v>-0.1333210014350121</v>
      </c>
    </row>
    <row r="1148" spans="1:25">
      <c r="A1148" s="147">
        <v>37033</v>
      </c>
      <c r="B1148" s="243">
        <v>-2.2793448719375942E-3</v>
      </c>
      <c r="C1148" s="243">
        <v>1.2948708868838033E-2</v>
      </c>
      <c r="D1148" s="243">
        <v>1.4476989294290199E-2</v>
      </c>
      <c r="E1148" s="243">
        <v>2.0044947339387775E-2</v>
      </c>
      <c r="F1148" s="243">
        <v>1.4865770579914006E-2</v>
      </c>
      <c r="H1148" s="239">
        <f t="shared" si="210"/>
        <v>224.33561381285861</v>
      </c>
      <c r="I1148" s="239"/>
      <c r="J1148" s="239">
        <f t="shared" si="211"/>
        <v>205.78794762639652</v>
      </c>
      <c r="K1148" s="239">
        <f t="shared" si="206"/>
        <v>224.33561381285861</v>
      </c>
      <c r="L1148" s="239" t="b">
        <f t="shared" si="207"/>
        <v>0</v>
      </c>
      <c r="M1148" s="239">
        <f t="shared" si="212"/>
        <v>1.2948708868838038E-2</v>
      </c>
      <c r="O1148" s="239">
        <f t="shared" si="213"/>
        <v>221.79097092652614</v>
      </c>
      <c r="P1148" s="239">
        <f t="shared" si="208"/>
        <v>224.33561381285861</v>
      </c>
      <c r="Q1148" s="239">
        <f t="shared" si="209"/>
        <v>0</v>
      </c>
      <c r="R1148" s="239">
        <f t="shared" si="214"/>
        <v>1.1473158152932409E-2</v>
      </c>
      <c r="T1148" s="239">
        <f>MAX($H$4:H1148)</f>
        <v>255.90901740293543</v>
      </c>
      <c r="U1148" s="239">
        <f>MAX($K$4:K1148)</f>
        <v>255.90901740293543</v>
      </c>
      <c r="V1148" s="239">
        <f>MAX($K$4:L1148)</f>
        <v>255.90901740293543</v>
      </c>
      <c r="W1148" s="239">
        <f t="shared" si="215"/>
        <v>-0.12337745621665092</v>
      </c>
      <c r="X1148" s="239">
        <f t="shared" si="216"/>
        <v>-0.12337745621665092</v>
      </c>
      <c r="Y1148" s="239">
        <f t="shared" si="217"/>
        <v>-0.12337745621665092</v>
      </c>
    </row>
    <row r="1149" spans="1:25">
      <c r="A1149" s="147">
        <v>37034</v>
      </c>
      <c r="B1149" s="243">
        <v>-1.6408829790502844E-2</v>
      </c>
      <c r="C1149" s="243">
        <v>-9.8990789537021229E-3</v>
      </c>
      <c r="D1149" s="243">
        <v>1.5448944082888882E-2</v>
      </c>
      <c r="E1149" s="243">
        <v>7.9487584414650314E-3</v>
      </c>
      <c r="F1149" s="243">
        <v>-4.7207105256379389E-3</v>
      </c>
      <c r="H1149" s="239">
        <f t="shared" si="210"/>
        <v>222.1148978595979</v>
      </c>
      <c r="I1149" s="239"/>
      <c r="J1149" s="239">
        <f t="shared" si="211"/>
        <v>205.78794762639652</v>
      </c>
      <c r="K1149" s="239">
        <f t="shared" si="206"/>
        <v>222.1148978595979</v>
      </c>
      <c r="L1149" s="239" t="b">
        <f t="shared" si="207"/>
        <v>0</v>
      </c>
      <c r="M1149" s="239">
        <f t="shared" si="212"/>
        <v>-9.8990789537020864E-3</v>
      </c>
      <c r="O1149" s="239">
        <f t="shared" si="213"/>
        <v>221.79097092652614</v>
      </c>
      <c r="P1149" s="239">
        <f t="shared" si="208"/>
        <v>222.1148978595979</v>
      </c>
      <c r="Q1149" s="239">
        <f t="shared" si="209"/>
        <v>0</v>
      </c>
      <c r="R1149" s="239">
        <f t="shared" si="214"/>
        <v>-9.8990789537020864E-3</v>
      </c>
      <c r="T1149" s="239">
        <f>MAX($H$4:H1149)</f>
        <v>255.90901740293543</v>
      </c>
      <c r="U1149" s="239">
        <f>MAX($K$4:K1149)</f>
        <v>255.90901740293543</v>
      </c>
      <c r="V1149" s="239">
        <f>MAX($K$4:L1149)</f>
        <v>255.90901740293543</v>
      </c>
      <c r="W1149" s="239">
        <f t="shared" si="215"/>
        <v>-0.13205521199015743</v>
      </c>
      <c r="X1149" s="239">
        <f t="shared" si="216"/>
        <v>-0.13205521199015743</v>
      </c>
      <c r="Y1149" s="239">
        <f t="shared" si="217"/>
        <v>-0.13205521199015743</v>
      </c>
    </row>
    <row r="1150" spans="1:25">
      <c r="A1150" s="147">
        <v>37035</v>
      </c>
      <c r="B1150" s="243">
        <v>3.6024182735636678E-3</v>
      </c>
      <c r="C1150" s="243">
        <v>-5.2501357479950439E-4</v>
      </c>
      <c r="D1150" s="243">
        <v>-2.3493357206036958E-3</v>
      </c>
      <c r="E1150" s="243">
        <v>-1.6610612678775727E-3</v>
      </c>
      <c r="F1150" s="243">
        <v>-4.8695359065812349E-3</v>
      </c>
      <c r="H1150" s="239">
        <f t="shared" si="210"/>
        <v>221.99828452305641</v>
      </c>
      <c r="I1150" s="239"/>
      <c r="J1150" s="239">
        <f t="shared" si="211"/>
        <v>205.78794762639652</v>
      </c>
      <c r="K1150" s="239">
        <f t="shared" si="206"/>
        <v>221.99828452305641</v>
      </c>
      <c r="L1150" s="239" t="b">
        <f t="shared" si="207"/>
        <v>0</v>
      </c>
      <c r="M1150" s="239">
        <f t="shared" si="212"/>
        <v>-5.2501357479948845E-4</v>
      </c>
      <c r="O1150" s="239">
        <f t="shared" si="213"/>
        <v>221.79097092652614</v>
      </c>
      <c r="P1150" s="239">
        <f t="shared" si="208"/>
        <v>221.99828452305641</v>
      </c>
      <c r="Q1150" s="239">
        <f t="shared" si="209"/>
        <v>0</v>
      </c>
      <c r="R1150" s="239">
        <f t="shared" si="214"/>
        <v>-5.2501357479948845E-4</v>
      </c>
      <c r="T1150" s="239">
        <f>MAX($H$4:H1150)</f>
        <v>255.90901740293543</v>
      </c>
      <c r="U1150" s="239">
        <f>MAX($K$4:K1150)</f>
        <v>255.90901740293543</v>
      </c>
      <c r="V1150" s="239">
        <f>MAX($K$4:L1150)</f>
        <v>255.90901740293543</v>
      </c>
      <c r="W1150" s="239">
        <f t="shared" si="215"/>
        <v>-0.13251089478603909</v>
      </c>
      <c r="X1150" s="239">
        <f t="shared" si="216"/>
        <v>-0.13251089478603909</v>
      </c>
      <c r="Y1150" s="239">
        <f t="shared" si="217"/>
        <v>-0.13251089478603909</v>
      </c>
    </row>
    <row r="1151" spans="1:25">
      <c r="A1151" s="147">
        <v>37036</v>
      </c>
      <c r="B1151" s="243">
        <v>-1.122922842488927E-2</v>
      </c>
      <c r="C1151" s="243">
        <v>-8.8873386751828765E-3</v>
      </c>
      <c r="D1151" s="243">
        <v>-1.0123976994187989E-2</v>
      </c>
      <c r="E1151" s="243">
        <v>-7.5350718030094965E-3</v>
      </c>
      <c r="F1151" s="243">
        <v>-4.2095053472968047E-3</v>
      </c>
      <c r="H1151" s="239">
        <f t="shared" si="210"/>
        <v>220.02531058319039</v>
      </c>
      <c r="I1151" s="239"/>
      <c r="J1151" s="239">
        <f t="shared" si="211"/>
        <v>205.78794762639652</v>
      </c>
      <c r="K1151" s="239">
        <f t="shared" si="206"/>
        <v>220.02531058319039</v>
      </c>
      <c r="L1151" s="239" t="b">
        <f t="shared" si="207"/>
        <v>0</v>
      </c>
      <c r="M1151" s="239">
        <f t="shared" si="212"/>
        <v>-8.8873386751829285E-3</v>
      </c>
      <c r="O1151" s="239">
        <f t="shared" si="213"/>
        <v>221.79097092652614</v>
      </c>
      <c r="P1151" s="239">
        <f t="shared" si="208"/>
        <v>221.79097092652614</v>
      </c>
      <c r="Q1151" s="239">
        <f t="shared" si="209"/>
        <v>1.7656603433357532</v>
      </c>
      <c r="R1151" s="239">
        <f t="shared" si="214"/>
        <v>-9.3385224564083698E-4</v>
      </c>
      <c r="T1151" s="239">
        <f>MAX($H$4:H1151)</f>
        <v>255.90901740293543</v>
      </c>
      <c r="U1151" s="239">
        <f>MAX($K$4:K1151)</f>
        <v>255.90901740293543</v>
      </c>
      <c r="V1151" s="239">
        <f>MAX($K$4:L1151)</f>
        <v>255.90901740293543</v>
      </c>
      <c r="W1151" s="239">
        <f t="shared" si="215"/>
        <v>-0.14022056426110693</v>
      </c>
      <c r="X1151" s="239">
        <f t="shared" si="216"/>
        <v>-0.14022056426110693</v>
      </c>
      <c r="Y1151" s="239">
        <f t="shared" si="217"/>
        <v>-0.1333210014350121</v>
      </c>
    </row>
    <row r="1152" spans="1:25">
      <c r="A1152" s="147">
        <v>37039</v>
      </c>
      <c r="B1152" s="243">
        <v>0</v>
      </c>
      <c r="C1152" s="243">
        <v>6.0212122613123586E-3</v>
      </c>
      <c r="D1152" s="243">
        <v>-6.0636968241642997E-3</v>
      </c>
      <c r="E1152" s="243">
        <v>1.5843384724270049E-3</v>
      </c>
      <c r="F1152" s="243">
        <v>6.2576704131942495E-3</v>
      </c>
      <c r="H1152" s="239">
        <f t="shared" si="210"/>
        <v>221.35012968107296</v>
      </c>
      <c r="I1152" s="239"/>
      <c r="J1152" s="239">
        <f t="shared" si="211"/>
        <v>205.78794762639652</v>
      </c>
      <c r="K1152" s="239">
        <f t="shared" si="206"/>
        <v>221.35012968107296</v>
      </c>
      <c r="L1152" s="239" t="b">
        <f t="shared" si="207"/>
        <v>0</v>
      </c>
      <c r="M1152" s="239">
        <f t="shared" si="212"/>
        <v>6.0212122613123665E-3</v>
      </c>
      <c r="O1152" s="239">
        <f t="shared" si="213"/>
        <v>221.79097092652614</v>
      </c>
      <c r="P1152" s="239">
        <f t="shared" si="208"/>
        <v>221.79097092652614</v>
      </c>
      <c r="Q1152" s="239">
        <f t="shared" si="209"/>
        <v>0.44084124545318559</v>
      </c>
      <c r="R1152" s="239">
        <f t="shared" si="214"/>
        <v>0</v>
      </c>
      <c r="T1152" s="239">
        <f>MAX($H$4:H1152)</f>
        <v>255.90901740293543</v>
      </c>
      <c r="U1152" s="239">
        <f>MAX($K$4:K1152)</f>
        <v>255.90901740293543</v>
      </c>
      <c r="V1152" s="239">
        <f>MAX($K$4:L1152)</f>
        <v>255.90901740293543</v>
      </c>
      <c r="W1152" s="239">
        <f t="shared" si="215"/>
        <v>-0.1350436497806117</v>
      </c>
      <c r="X1152" s="239">
        <f t="shared" si="216"/>
        <v>-0.1350436497806117</v>
      </c>
      <c r="Y1152" s="239">
        <f t="shared" si="217"/>
        <v>-0.1333210014350121</v>
      </c>
    </row>
    <row r="1153" spans="1:25">
      <c r="A1153" s="147">
        <v>37040</v>
      </c>
      <c r="B1153" s="243">
        <v>-9.4243064742733917E-3</v>
      </c>
      <c r="C1153" s="243">
        <v>-8.6028560063796666E-3</v>
      </c>
      <c r="D1153" s="243">
        <v>1.2776449696091596E-2</v>
      </c>
      <c r="E1153" s="243">
        <v>8.1479648806848104E-4</v>
      </c>
      <c r="F1153" s="243">
        <v>-5.9913322510147804E-3</v>
      </c>
      <c r="H1153" s="239">
        <f t="shared" si="210"/>
        <v>219.44588638843322</v>
      </c>
      <c r="I1153" s="239"/>
      <c r="J1153" s="239">
        <f t="shared" si="211"/>
        <v>205.78794762639652</v>
      </c>
      <c r="K1153" s="239">
        <f t="shared" si="206"/>
        <v>219.44588638843322</v>
      </c>
      <c r="L1153" s="239" t="b">
        <f t="shared" si="207"/>
        <v>0</v>
      </c>
      <c r="M1153" s="239">
        <f t="shared" si="212"/>
        <v>-8.6028560063796545E-3</v>
      </c>
      <c r="O1153" s="239">
        <f t="shared" si="213"/>
        <v>221.79097092652614</v>
      </c>
      <c r="P1153" s="239">
        <f t="shared" si="208"/>
        <v>221.79097092652614</v>
      </c>
      <c r="Q1153" s="239">
        <f t="shared" si="209"/>
        <v>2.3450845380929195</v>
      </c>
      <c r="R1153" s="239">
        <f t="shared" si="214"/>
        <v>0</v>
      </c>
      <c r="T1153" s="239">
        <f>MAX($H$4:H1153)</f>
        <v>255.90901740293543</v>
      </c>
      <c r="U1153" s="239">
        <f>MAX($K$4:K1153)</f>
        <v>255.90901740293543</v>
      </c>
      <c r="V1153" s="239">
        <f>MAX($K$4:L1153)</f>
        <v>255.90901740293543</v>
      </c>
      <c r="W1153" s="239">
        <f t="shared" si="215"/>
        <v>-0.14248474471335279</v>
      </c>
      <c r="X1153" s="239">
        <f t="shared" si="216"/>
        <v>-0.14248474471335279</v>
      </c>
      <c r="Y1153" s="239">
        <f t="shared" si="217"/>
        <v>-0.1333210014350121</v>
      </c>
    </row>
    <row r="1154" spans="1:25">
      <c r="A1154" s="147">
        <v>37041</v>
      </c>
      <c r="B1154" s="243">
        <v>-1.6617757216222717E-2</v>
      </c>
      <c r="C1154" s="243">
        <v>-1.0714893596427633E-2</v>
      </c>
      <c r="D1154" s="243">
        <v>-1.9633138299642194E-2</v>
      </c>
      <c r="E1154" s="243">
        <v>-1.1058432428873499E-2</v>
      </c>
      <c r="F1154" s="243">
        <v>-5.952972857361849E-3</v>
      </c>
      <c r="H1154" s="239">
        <f t="shared" si="210"/>
        <v>217.0945470656074</v>
      </c>
      <c r="I1154" s="239"/>
      <c r="J1154" s="239">
        <f t="shared" si="211"/>
        <v>205.78794762639652</v>
      </c>
      <c r="K1154" s="239">
        <f t="shared" si="206"/>
        <v>217.0945470656074</v>
      </c>
      <c r="L1154" s="239" t="b">
        <f t="shared" si="207"/>
        <v>0</v>
      </c>
      <c r="M1154" s="239">
        <f t="shared" si="212"/>
        <v>-1.0714893596427693E-2</v>
      </c>
      <c r="O1154" s="239">
        <f t="shared" si="213"/>
        <v>221.79097092652614</v>
      </c>
      <c r="P1154" s="239">
        <f t="shared" si="208"/>
        <v>221.79097092652614</v>
      </c>
      <c r="Q1154" s="239">
        <f t="shared" si="209"/>
        <v>4.6964238609187419</v>
      </c>
      <c r="R1154" s="239">
        <f t="shared" si="214"/>
        <v>0</v>
      </c>
      <c r="T1154" s="239">
        <f>MAX($H$4:H1154)</f>
        <v>255.90901740293543</v>
      </c>
      <c r="U1154" s="239">
        <f>MAX($K$4:K1154)</f>
        <v>255.90901740293543</v>
      </c>
      <c r="V1154" s="239">
        <f>MAX($K$4:L1154)</f>
        <v>255.90901740293543</v>
      </c>
      <c r="W1154" s="239">
        <f t="shared" si="215"/>
        <v>-0.15167292943106273</v>
      </c>
      <c r="X1154" s="239">
        <f t="shared" si="216"/>
        <v>-0.15167292943106273</v>
      </c>
      <c r="Y1154" s="239">
        <f t="shared" si="217"/>
        <v>-0.1333210014350121</v>
      </c>
    </row>
    <row r="1155" spans="1:25">
      <c r="A1155" s="147">
        <v>37042</v>
      </c>
      <c r="B1155" s="243">
        <v>7.0235354200010036E-3</v>
      </c>
      <c r="C1155" s="243">
        <v>6.8086305173415962E-3</v>
      </c>
      <c r="D1155" s="243">
        <v>9.8215609250740243E-3</v>
      </c>
      <c r="E1155" s="243">
        <v>1.2234482083169018E-2</v>
      </c>
      <c r="F1155" s="243">
        <v>7.852064454397345E-3</v>
      </c>
      <c r="H1155" s="239">
        <f t="shared" si="210"/>
        <v>218.57266362390675</v>
      </c>
      <c r="I1155" s="239"/>
      <c r="J1155" s="239">
        <f t="shared" si="211"/>
        <v>205.78794762639652</v>
      </c>
      <c r="K1155" s="239">
        <f t="shared" si="206"/>
        <v>218.57266362390675</v>
      </c>
      <c r="L1155" s="239" t="b">
        <f t="shared" si="207"/>
        <v>0</v>
      </c>
      <c r="M1155" s="239">
        <f t="shared" si="212"/>
        <v>6.8086305173416057E-3</v>
      </c>
      <c r="O1155" s="239">
        <f t="shared" si="213"/>
        <v>221.79097092652614</v>
      </c>
      <c r="P1155" s="239">
        <f t="shared" si="208"/>
        <v>221.79097092652614</v>
      </c>
      <c r="Q1155" s="239">
        <f t="shared" si="209"/>
        <v>3.2183073026193938</v>
      </c>
      <c r="R1155" s="239">
        <f t="shared" si="214"/>
        <v>0</v>
      </c>
      <c r="T1155" s="239">
        <f>MAX($H$4:H1155)</f>
        <v>255.90901740293543</v>
      </c>
      <c r="U1155" s="239">
        <f>MAX($K$4:K1155)</f>
        <v>255.90901740293543</v>
      </c>
      <c r="V1155" s="239">
        <f>MAX($K$4:L1155)</f>
        <v>255.90901740293543</v>
      </c>
      <c r="W1155" s="239">
        <f t="shared" si="215"/>
        <v>-0.14589698384970007</v>
      </c>
      <c r="X1155" s="239">
        <f t="shared" si="216"/>
        <v>-0.14589698384970007</v>
      </c>
      <c r="Y1155" s="239">
        <f t="shared" si="217"/>
        <v>-0.1333210014350121</v>
      </c>
    </row>
    <row r="1156" spans="1:25">
      <c r="A1156" s="147">
        <v>37043</v>
      </c>
      <c r="B1156" s="243">
        <v>4.7631433312822491E-3</v>
      </c>
      <c r="C1156" s="243">
        <v>-5.2964335575128585E-3</v>
      </c>
      <c r="D1156" s="243">
        <v>-3.4877022962349624E-3</v>
      </c>
      <c r="E1156" s="243">
        <v>-5.4268345673670337E-3</v>
      </c>
      <c r="F1156" s="243">
        <v>-2.9731860424663248E-3</v>
      </c>
      <c r="H1156" s="239">
        <f t="shared" si="210"/>
        <v>217.41500803353412</v>
      </c>
      <c r="I1156" s="239"/>
      <c r="J1156" s="239">
        <f t="shared" si="211"/>
        <v>205.78794762639652</v>
      </c>
      <c r="K1156" s="239">
        <f t="shared" si="206"/>
        <v>217.41500803353412</v>
      </c>
      <c r="L1156" s="239" t="b">
        <f t="shared" si="207"/>
        <v>0</v>
      </c>
      <c r="M1156" s="239">
        <f t="shared" si="212"/>
        <v>-5.2964335575128472E-3</v>
      </c>
      <c r="O1156" s="239">
        <f t="shared" si="213"/>
        <v>221.79097092652614</v>
      </c>
      <c r="P1156" s="239">
        <f t="shared" si="208"/>
        <v>221.79097092652614</v>
      </c>
      <c r="Q1156" s="239">
        <f t="shared" si="209"/>
        <v>4.3759628929920211</v>
      </c>
      <c r="R1156" s="239">
        <f t="shared" si="214"/>
        <v>0</v>
      </c>
      <c r="T1156" s="239">
        <f>MAX($H$4:H1156)</f>
        <v>255.90901740293543</v>
      </c>
      <c r="U1156" s="239">
        <f>MAX($K$4:K1156)</f>
        <v>255.90901740293543</v>
      </c>
      <c r="V1156" s="239">
        <f>MAX($K$4:L1156)</f>
        <v>255.90901740293543</v>
      </c>
      <c r="W1156" s="239">
        <f t="shared" si="215"/>
        <v>-0.15042068372601144</v>
      </c>
      <c r="X1156" s="239">
        <f t="shared" si="216"/>
        <v>-0.15042068372601144</v>
      </c>
      <c r="Y1156" s="239">
        <f t="shared" si="217"/>
        <v>-0.1333210014350121</v>
      </c>
    </row>
    <row r="1157" spans="1:25">
      <c r="A1157" s="147">
        <v>37046</v>
      </c>
      <c r="B1157" s="243">
        <v>4.8590402921886433E-3</v>
      </c>
      <c r="C1157" s="243">
        <v>7.6585153679298301E-3</v>
      </c>
      <c r="D1157" s="243">
        <v>2.4645590871066325E-3</v>
      </c>
      <c r="E1157" s="243">
        <v>5.9609785654688441E-3</v>
      </c>
      <c r="F1157" s="243">
        <v>5.560791434766843E-3</v>
      </c>
      <c r="H1157" s="239">
        <f t="shared" si="210"/>
        <v>219.08008421377752</v>
      </c>
      <c r="I1157" s="239"/>
      <c r="J1157" s="239">
        <f t="shared" si="211"/>
        <v>205.78794762639652</v>
      </c>
      <c r="K1157" s="239">
        <f t="shared" ref="K1157:K1220" si="218">MAX(H1157:J1157)</f>
        <v>219.08008421377752</v>
      </c>
      <c r="L1157" s="239" t="b">
        <f t="shared" ref="L1157:L1220" si="219">J1157=K1157</f>
        <v>0</v>
      </c>
      <c r="M1157" s="239">
        <f t="shared" si="212"/>
        <v>7.6585153679298058E-3</v>
      </c>
      <c r="O1157" s="239">
        <f t="shared" si="213"/>
        <v>221.79097092652614</v>
      </c>
      <c r="P1157" s="239">
        <f t="shared" ref="P1157:P1220" si="220">MAX(H1157,O1157)</f>
        <v>221.79097092652614</v>
      </c>
      <c r="Q1157" s="239">
        <f t="shared" ref="Q1157:Q1220" si="221">P1157-H1157</f>
        <v>2.7108867127486178</v>
      </c>
      <c r="R1157" s="239">
        <f t="shared" si="214"/>
        <v>0</v>
      </c>
      <c r="T1157" s="239">
        <f>MAX($H$4:H1157)</f>
        <v>255.90901740293543</v>
      </c>
      <c r="U1157" s="239">
        <f>MAX($K$4:K1157)</f>
        <v>255.90901740293543</v>
      </c>
      <c r="V1157" s="239">
        <f>MAX($K$4:L1157)</f>
        <v>255.90901740293543</v>
      </c>
      <c r="W1157" s="239">
        <f t="shared" si="215"/>
        <v>-0.14391416747605182</v>
      </c>
      <c r="X1157" s="239">
        <f t="shared" si="216"/>
        <v>-0.14391416747605182</v>
      </c>
      <c r="Y1157" s="239">
        <f t="shared" si="217"/>
        <v>-0.1333210014350121</v>
      </c>
    </row>
    <row r="1158" spans="1:25">
      <c r="A1158" s="147">
        <v>37047</v>
      </c>
      <c r="B1158" s="243">
        <v>1.4138505834217163E-2</v>
      </c>
      <c r="C1158" s="243">
        <v>6.328157003320678E-3</v>
      </c>
      <c r="D1158" s="243">
        <v>-1.1410072246135772E-2</v>
      </c>
      <c r="E1158" s="243">
        <v>-8.9084701148116618E-3</v>
      </c>
      <c r="F1158" s="243">
        <v>4.9725865073235731E-4</v>
      </c>
      <c r="H1158" s="239">
        <f t="shared" ref="H1158:H1221" si="222">(1+C1158)*H1157</f>
        <v>220.46645738298304</v>
      </c>
      <c r="I1158" s="239"/>
      <c r="J1158" s="239">
        <f t="shared" ref="J1158:J1221" si="223">IF(NOT(YEAR(A1158)=YEAR(A1157)),$J$1*H1158,J1157)</f>
        <v>205.78794762639652</v>
      </c>
      <c r="K1158" s="239">
        <f t="shared" si="218"/>
        <v>220.46645738298304</v>
      </c>
      <c r="L1158" s="239" t="b">
        <f t="shared" si="219"/>
        <v>0</v>
      </c>
      <c r="M1158" s="239">
        <f t="shared" ref="M1158:M1221" si="224">(K1158-K1157)/K1157</f>
        <v>6.3281570033207344E-3</v>
      </c>
      <c r="O1158" s="239">
        <f t="shared" ref="O1158:O1221" si="225">IF(AND(MONTH(A1158)=$O$2,MONTH(A1157)=$O$2-1),$O$1*H1158,O1157)</f>
        <v>221.79097092652614</v>
      </c>
      <c r="P1158" s="239">
        <f t="shared" si="220"/>
        <v>221.79097092652614</v>
      </c>
      <c r="Q1158" s="239">
        <f t="shared" si="221"/>
        <v>1.3245135435431052</v>
      </c>
      <c r="R1158" s="239">
        <f t="shared" ref="R1158:R1221" si="226">(P1158-P1157)/P1157</f>
        <v>0</v>
      </c>
      <c r="T1158" s="239">
        <f>MAX($H$4:H1158)</f>
        <v>255.90901740293543</v>
      </c>
      <c r="U1158" s="239">
        <f>MAX($K$4:K1158)</f>
        <v>255.90901740293543</v>
      </c>
      <c r="V1158" s="239">
        <f>MAX($K$4:L1158)</f>
        <v>255.90901740293543</v>
      </c>
      <c r="W1158" s="239">
        <f t="shared" ref="W1158:W1221" si="227">(H1158-T1158)/T1158</f>
        <v>-0.13849672191952173</v>
      </c>
      <c r="X1158" s="239">
        <f t="shared" ref="X1158:X1221" si="228">(K1158-U1158)/U1158</f>
        <v>-0.13849672191952173</v>
      </c>
      <c r="Y1158" s="239">
        <f t="shared" ref="Y1158:Y1221" si="229">(P1158-V1158)/V1158</f>
        <v>-0.1333210014350121</v>
      </c>
    </row>
    <row r="1159" spans="1:25">
      <c r="A1159" s="147">
        <v>37048</v>
      </c>
      <c r="B1159" s="243">
        <v>-1.0023897139887383E-2</v>
      </c>
      <c r="C1159" s="243">
        <v>-5.4385452183486338E-3</v>
      </c>
      <c r="D1159" s="243">
        <v>2.9918785210905074E-3</v>
      </c>
      <c r="E1159" s="243">
        <v>7.4697512583548065E-3</v>
      </c>
      <c r="F1159" s="243">
        <v>-2.1831772319693687E-3</v>
      </c>
      <c r="H1159" s="239">
        <f t="shared" si="222"/>
        <v>219.26744058537656</v>
      </c>
      <c r="I1159" s="239"/>
      <c r="J1159" s="239">
        <f t="shared" si="223"/>
        <v>205.78794762639652</v>
      </c>
      <c r="K1159" s="239">
        <f t="shared" si="218"/>
        <v>219.26744058537656</v>
      </c>
      <c r="L1159" s="239" t="b">
        <f t="shared" si="219"/>
        <v>0</v>
      </c>
      <c r="M1159" s="239">
        <f t="shared" si="224"/>
        <v>-5.4385452183485887E-3</v>
      </c>
      <c r="O1159" s="239">
        <f t="shared" si="225"/>
        <v>221.79097092652614</v>
      </c>
      <c r="P1159" s="239">
        <f t="shared" si="220"/>
        <v>221.79097092652614</v>
      </c>
      <c r="Q1159" s="239">
        <f t="shared" si="221"/>
        <v>2.5235303411495806</v>
      </c>
      <c r="R1159" s="239">
        <f t="shared" si="226"/>
        <v>0</v>
      </c>
      <c r="T1159" s="239">
        <f>MAX($H$4:H1159)</f>
        <v>255.90901740293543</v>
      </c>
      <c r="U1159" s="239">
        <f>MAX($K$4:K1159)</f>
        <v>255.90901740293543</v>
      </c>
      <c r="V1159" s="239">
        <f>MAX($K$4:L1159)</f>
        <v>255.90901740293543</v>
      </c>
      <c r="W1159" s="239">
        <f t="shared" si="227"/>
        <v>-0.14318204645311794</v>
      </c>
      <c r="X1159" s="239">
        <f t="shared" si="228"/>
        <v>-0.14318204645311794</v>
      </c>
      <c r="Y1159" s="239">
        <f t="shared" si="229"/>
        <v>-0.1333210014350121</v>
      </c>
    </row>
    <row r="1160" spans="1:25">
      <c r="A1160" s="147">
        <v>37049</v>
      </c>
      <c r="B1160" s="243">
        <v>5.6554060446800669E-3</v>
      </c>
      <c r="C1160" s="243">
        <v>-8.3882608648344625E-4</v>
      </c>
      <c r="D1160" s="243">
        <v>4.7117882045715209E-3</v>
      </c>
      <c r="E1160" s="243">
        <v>2.4286598766343204E-4</v>
      </c>
      <c r="F1160" s="243">
        <v>-5.8615897685088125E-4</v>
      </c>
      <c r="H1160" s="239">
        <f t="shared" si="222"/>
        <v>219.0835133362971</v>
      </c>
      <c r="I1160" s="239"/>
      <c r="J1160" s="239">
        <f t="shared" si="223"/>
        <v>205.78794762639652</v>
      </c>
      <c r="K1160" s="239">
        <f t="shared" si="218"/>
        <v>219.0835133362971</v>
      </c>
      <c r="L1160" s="239" t="b">
        <f t="shared" si="219"/>
        <v>0</v>
      </c>
      <c r="M1160" s="239">
        <f t="shared" si="224"/>
        <v>-8.3882608648338651E-4</v>
      </c>
      <c r="O1160" s="239">
        <f t="shared" si="225"/>
        <v>221.79097092652614</v>
      </c>
      <c r="P1160" s="239">
        <f t="shared" si="220"/>
        <v>221.79097092652614</v>
      </c>
      <c r="Q1160" s="239">
        <f t="shared" si="221"/>
        <v>2.7074575902290405</v>
      </c>
      <c r="R1160" s="239">
        <f t="shared" si="226"/>
        <v>0</v>
      </c>
      <c r="T1160" s="239">
        <f>MAX($H$4:H1160)</f>
        <v>255.90901740293543</v>
      </c>
      <c r="U1160" s="239">
        <f>MAX($K$4:K1160)</f>
        <v>255.90901740293543</v>
      </c>
      <c r="V1160" s="239">
        <f>MAX($K$4:L1160)</f>
        <v>255.90901740293543</v>
      </c>
      <c r="W1160" s="239">
        <f t="shared" si="227"/>
        <v>-0.14390076770392038</v>
      </c>
      <c r="X1160" s="239">
        <f t="shared" si="228"/>
        <v>-0.14390076770392038</v>
      </c>
      <c r="Y1160" s="239">
        <f t="shared" si="229"/>
        <v>-0.1333210014350121</v>
      </c>
    </row>
    <row r="1161" spans="1:25">
      <c r="A1161" s="147">
        <v>37050</v>
      </c>
      <c r="B1161" s="243">
        <v>-9.9355676188572772E-3</v>
      </c>
      <c r="C1161" s="243">
        <v>-5.6204107142948656E-3</v>
      </c>
      <c r="D1161" s="243">
        <v>-2.9812442157099994E-3</v>
      </c>
      <c r="E1161" s="243">
        <v>7.862729835102833E-3</v>
      </c>
      <c r="F1161" s="243">
        <v>-4.989854710781394E-3</v>
      </c>
      <c r="H1161" s="239">
        <f t="shared" si="222"/>
        <v>217.85217401061641</v>
      </c>
      <c r="I1161" s="239"/>
      <c r="J1161" s="239">
        <f t="shared" si="223"/>
        <v>205.78794762639652</v>
      </c>
      <c r="K1161" s="239">
        <f t="shared" si="218"/>
        <v>217.85217401061641</v>
      </c>
      <c r="L1161" s="239" t="b">
        <f t="shared" si="219"/>
        <v>0</v>
      </c>
      <c r="M1161" s="239">
        <f t="shared" si="224"/>
        <v>-5.6204107142948977E-3</v>
      </c>
      <c r="O1161" s="239">
        <f t="shared" si="225"/>
        <v>221.79097092652614</v>
      </c>
      <c r="P1161" s="239">
        <f t="shared" si="220"/>
        <v>221.79097092652614</v>
      </c>
      <c r="Q1161" s="239">
        <f t="shared" si="221"/>
        <v>3.9387969159097338</v>
      </c>
      <c r="R1161" s="239">
        <f t="shared" si="226"/>
        <v>0</v>
      </c>
      <c r="T1161" s="239">
        <f>MAX($H$4:H1161)</f>
        <v>255.90901740293543</v>
      </c>
      <c r="U1161" s="239">
        <f>MAX($K$4:K1161)</f>
        <v>255.90901740293543</v>
      </c>
      <c r="V1161" s="239">
        <f>MAX($K$4:L1161)</f>
        <v>255.90901740293543</v>
      </c>
      <c r="W1161" s="239">
        <f t="shared" si="227"/>
        <v>-0.1487123970016169</v>
      </c>
      <c r="X1161" s="239">
        <f t="shared" si="228"/>
        <v>-0.1487123970016169</v>
      </c>
      <c r="Y1161" s="239">
        <f t="shared" si="229"/>
        <v>-0.1333210014350121</v>
      </c>
    </row>
    <row r="1162" spans="1:25">
      <c r="A1162" s="147">
        <v>37053</v>
      </c>
      <c r="B1162" s="243">
        <v>-8.8816665187682053E-3</v>
      </c>
      <c r="C1162" s="243">
        <v>-7.775919733201464E-3</v>
      </c>
      <c r="D1162" s="243">
        <v>-5.2470022692391316E-3</v>
      </c>
      <c r="E1162" s="243">
        <v>3.1866691754671717E-3</v>
      </c>
      <c r="F1162" s="243">
        <v>-5.3272901064520539E-3</v>
      </c>
      <c r="H1162" s="239">
        <f t="shared" si="222"/>
        <v>216.15817299180642</v>
      </c>
      <c r="I1162" s="239"/>
      <c r="J1162" s="239">
        <f t="shared" si="223"/>
        <v>205.78794762639652</v>
      </c>
      <c r="K1162" s="239">
        <f t="shared" si="218"/>
        <v>216.15817299180642</v>
      </c>
      <c r="L1162" s="239" t="b">
        <f t="shared" si="219"/>
        <v>0</v>
      </c>
      <c r="M1162" s="239">
        <f t="shared" si="224"/>
        <v>-7.7759197332014345E-3</v>
      </c>
      <c r="O1162" s="239">
        <f t="shared" si="225"/>
        <v>221.79097092652614</v>
      </c>
      <c r="P1162" s="239">
        <f t="shared" si="220"/>
        <v>221.79097092652614</v>
      </c>
      <c r="Q1162" s="239">
        <f t="shared" si="221"/>
        <v>5.6327979347197186</v>
      </c>
      <c r="R1162" s="239">
        <f t="shared" si="226"/>
        <v>0</v>
      </c>
      <c r="T1162" s="239">
        <f>MAX($H$4:H1162)</f>
        <v>255.90901740293543</v>
      </c>
      <c r="U1162" s="239">
        <f>MAX($K$4:K1162)</f>
        <v>255.90901740293543</v>
      </c>
      <c r="V1162" s="239">
        <f>MAX($K$4:L1162)</f>
        <v>255.90901740293543</v>
      </c>
      <c r="W1162" s="239">
        <f t="shared" si="227"/>
        <v>-0.15533194107240178</v>
      </c>
      <c r="X1162" s="239">
        <f t="shared" si="228"/>
        <v>-0.15533194107240178</v>
      </c>
      <c r="Y1162" s="239">
        <f t="shared" si="229"/>
        <v>-0.1333210014350121</v>
      </c>
    </row>
    <row r="1163" spans="1:25">
      <c r="A1163" s="147">
        <v>37054</v>
      </c>
      <c r="B1163" s="243">
        <v>4.3013737162556076E-4</v>
      </c>
      <c r="C1163" s="243">
        <v>-1.7826681864773208E-2</v>
      </c>
      <c r="D1163" s="243">
        <v>-2.7060802774776294E-2</v>
      </c>
      <c r="E1163" s="243">
        <v>-9.1318740296233436E-3</v>
      </c>
      <c r="F1163" s="243">
        <v>-1.1960915694066432E-2</v>
      </c>
      <c r="H1163" s="239">
        <f t="shared" si="222"/>
        <v>212.30479000941088</v>
      </c>
      <c r="I1163" s="239"/>
      <c r="J1163" s="239">
        <f t="shared" si="223"/>
        <v>205.78794762639652</v>
      </c>
      <c r="K1163" s="239">
        <f t="shared" si="218"/>
        <v>212.30479000941088</v>
      </c>
      <c r="L1163" s="239" t="b">
        <f t="shared" si="219"/>
        <v>0</v>
      </c>
      <c r="M1163" s="239">
        <f t="shared" si="224"/>
        <v>-1.7826681864773201E-2</v>
      </c>
      <c r="O1163" s="239">
        <f t="shared" si="225"/>
        <v>221.79097092652614</v>
      </c>
      <c r="P1163" s="239">
        <f t="shared" si="220"/>
        <v>221.79097092652614</v>
      </c>
      <c r="Q1163" s="239">
        <f t="shared" si="221"/>
        <v>9.4861809171152629</v>
      </c>
      <c r="R1163" s="239">
        <f t="shared" si="226"/>
        <v>0</v>
      </c>
      <c r="T1163" s="239">
        <f>MAX($H$4:H1163)</f>
        <v>255.90901740293543</v>
      </c>
      <c r="U1163" s="239">
        <f>MAX($K$4:K1163)</f>
        <v>255.90901740293543</v>
      </c>
      <c r="V1163" s="239">
        <f>MAX($K$4:L1163)</f>
        <v>255.90901740293543</v>
      </c>
      <c r="W1163" s="239">
        <f t="shared" si="227"/>
        <v>-0.17038956984023959</v>
      </c>
      <c r="X1163" s="239">
        <f t="shared" si="228"/>
        <v>-0.17038956984023959</v>
      </c>
      <c r="Y1163" s="239">
        <f t="shared" si="229"/>
        <v>-0.1333210014350121</v>
      </c>
    </row>
    <row r="1164" spans="1:25">
      <c r="A1164" s="147">
        <v>37055</v>
      </c>
      <c r="B1164" s="243">
        <v>-1.1047502845218715E-2</v>
      </c>
      <c r="C1164" s="243">
        <v>6.0091946657949702E-3</v>
      </c>
      <c r="D1164" s="243">
        <v>-5.5059883315941027E-3</v>
      </c>
      <c r="E1164" s="243">
        <v>-6.721480647953193E-3</v>
      </c>
      <c r="F1164" s="243">
        <v>-1.0063706250806881E-4</v>
      </c>
      <c r="H1164" s="239">
        <f t="shared" si="222"/>
        <v>213.58057082105816</v>
      </c>
      <c r="I1164" s="239"/>
      <c r="J1164" s="239">
        <f t="shared" si="223"/>
        <v>205.78794762639652</v>
      </c>
      <c r="K1164" s="239">
        <f t="shared" si="218"/>
        <v>213.58057082105816</v>
      </c>
      <c r="L1164" s="239" t="b">
        <f t="shared" si="219"/>
        <v>0</v>
      </c>
      <c r="M1164" s="239">
        <f t="shared" si="224"/>
        <v>6.0091946657950032E-3</v>
      </c>
      <c r="O1164" s="239">
        <f t="shared" si="225"/>
        <v>221.79097092652614</v>
      </c>
      <c r="P1164" s="239">
        <f t="shared" si="220"/>
        <v>221.79097092652614</v>
      </c>
      <c r="Q1164" s="239">
        <f t="shared" si="221"/>
        <v>8.2104001054679827</v>
      </c>
      <c r="R1164" s="239">
        <f t="shared" si="226"/>
        <v>0</v>
      </c>
      <c r="T1164" s="239">
        <f>MAX($H$4:H1164)</f>
        <v>255.90901740293543</v>
      </c>
      <c r="U1164" s="239">
        <f>MAX($K$4:K1164)</f>
        <v>255.90901740293543</v>
      </c>
      <c r="V1164" s="239">
        <f>MAX($K$4:L1164)</f>
        <v>255.90901740293543</v>
      </c>
      <c r="W1164" s="239">
        <f t="shared" si="227"/>
        <v>-0.16540427926863566</v>
      </c>
      <c r="X1164" s="239">
        <f t="shared" si="228"/>
        <v>-0.16540427926863566</v>
      </c>
      <c r="Y1164" s="239">
        <f t="shared" si="229"/>
        <v>-0.1333210014350121</v>
      </c>
    </row>
    <row r="1165" spans="1:25">
      <c r="A1165" s="147">
        <v>37056</v>
      </c>
      <c r="B1165" s="243">
        <v>-1.8442225796793887E-2</v>
      </c>
      <c r="C1165" s="243">
        <v>-1.5061002532616885E-2</v>
      </c>
      <c r="D1165" s="243">
        <v>-9.5374645310548622E-3</v>
      </c>
      <c r="E1165" s="243">
        <v>-1.6122305392045733E-2</v>
      </c>
      <c r="F1165" s="243">
        <v>-1.4142871037636007E-2</v>
      </c>
      <c r="H1165" s="239">
        <f t="shared" si="222"/>
        <v>210.36383330300444</v>
      </c>
      <c r="I1165" s="239"/>
      <c r="J1165" s="239">
        <f t="shared" si="223"/>
        <v>205.78794762639652</v>
      </c>
      <c r="K1165" s="239">
        <f t="shared" si="218"/>
        <v>210.36383330300444</v>
      </c>
      <c r="L1165" s="239" t="b">
        <f t="shared" si="219"/>
        <v>0</v>
      </c>
      <c r="M1165" s="239">
        <f t="shared" si="224"/>
        <v>-1.5061002532616895E-2</v>
      </c>
      <c r="O1165" s="239">
        <f t="shared" si="225"/>
        <v>221.79097092652614</v>
      </c>
      <c r="P1165" s="239">
        <f t="shared" si="220"/>
        <v>221.79097092652614</v>
      </c>
      <c r="Q1165" s="239">
        <f t="shared" si="221"/>
        <v>11.427137623521702</v>
      </c>
      <c r="R1165" s="239">
        <f t="shared" si="226"/>
        <v>0</v>
      </c>
      <c r="T1165" s="239">
        <f>MAX($H$4:H1165)</f>
        <v>255.90901740293543</v>
      </c>
      <c r="U1165" s="239">
        <f>MAX($K$4:K1165)</f>
        <v>255.90901740293543</v>
      </c>
      <c r="V1165" s="239">
        <f>MAX($K$4:L1165)</f>
        <v>255.90901740293543</v>
      </c>
      <c r="W1165" s="239">
        <f t="shared" si="227"/>
        <v>-0.17797412753228195</v>
      </c>
      <c r="X1165" s="239">
        <f t="shared" si="228"/>
        <v>-0.17797412753228195</v>
      </c>
      <c r="Y1165" s="239">
        <f t="shared" si="229"/>
        <v>-0.1333210014350121</v>
      </c>
    </row>
    <row r="1166" spans="1:25">
      <c r="A1166" s="147">
        <v>37057</v>
      </c>
      <c r="B1166" s="243">
        <v>-4.3070795603490364E-3</v>
      </c>
      <c r="C1166" s="243">
        <v>-3.6770060662947301E-3</v>
      </c>
      <c r="D1166" s="243">
        <v>-8.3784927518556485E-3</v>
      </c>
      <c r="E1166" s="243">
        <v>-5.4409584515467957E-3</v>
      </c>
      <c r="F1166" s="243">
        <v>-5.7415526713728848E-3</v>
      </c>
      <c r="H1166" s="239">
        <f t="shared" si="222"/>
        <v>209.59032421182027</v>
      </c>
      <c r="I1166" s="239"/>
      <c r="J1166" s="239">
        <f t="shared" si="223"/>
        <v>205.78794762639652</v>
      </c>
      <c r="K1166" s="239">
        <f t="shared" si="218"/>
        <v>209.59032421182027</v>
      </c>
      <c r="L1166" s="239" t="b">
        <f t="shared" si="219"/>
        <v>0</v>
      </c>
      <c r="M1166" s="239">
        <f t="shared" si="224"/>
        <v>-3.6770060662947583E-3</v>
      </c>
      <c r="O1166" s="239">
        <f t="shared" si="225"/>
        <v>221.79097092652614</v>
      </c>
      <c r="P1166" s="239">
        <f t="shared" si="220"/>
        <v>221.79097092652614</v>
      </c>
      <c r="Q1166" s="239">
        <f t="shared" si="221"/>
        <v>12.200646714705869</v>
      </c>
      <c r="R1166" s="239">
        <f t="shared" si="226"/>
        <v>0</v>
      </c>
      <c r="T1166" s="239">
        <f>MAX($H$4:H1166)</f>
        <v>255.90901740293543</v>
      </c>
      <c r="U1166" s="239">
        <f>MAX($K$4:K1166)</f>
        <v>255.90901740293543</v>
      </c>
      <c r="V1166" s="239">
        <f>MAX($K$4:L1166)</f>
        <v>255.90901740293543</v>
      </c>
      <c r="W1166" s="239">
        <f t="shared" si="227"/>
        <v>-0.18099672165199698</v>
      </c>
      <c r="X1166" s="239">
        <f t="shared" si="228"/>
        <v>-0.18099672165199698</v>
      </c>
      <c r="Y1166" s="239">
        <f t="shared" si="229"/>
        <v>-0.1333210014350121</v>
      </c>
    </row>
    <row r="1167" spans="1:25">
      <c r="A1167" s="147">
        <v>37060</v>
      </c>
      <c r="B1167" s="243">
        <v>-4.9584404601333842E-3</v>
      </c>
      <c r="C1167" s="243">
        <v>-1.0488509239966914E-2</v>
      </c>
      <c r="D1167" s="243">
        <v>-9.1884811714149084E-3</v>
      </c>
      <c r="E1167" s="243">
        <v>-2.0475344829326003E-2</v>
      </c>
      <c r="F1167" s="243">
        <v>-5.0871266838118379E-3</v>
      </c>
      <c r="H1167" s="239">
        <f t="shared" si="222"/>
        <v>207.39203415971693</v>
      </c>
      <c r="I1167" s="239"/>
      <c r="J1167" s="239">
        <f t="shared" si="223"/>
        <v>205.78794762639652</v>
      </c>
      <c r="K1167" s="239">
        <f t="shared" si="218"/>
        <v>207.39203415971693</v>
      </c>
      <c r="L1167" s="239" t="b">
        <f t="shared" si="219"/>
        <v>0</v>
      </c>
      <c r="M1167" s="239">
        <f t="shared" si="224"/>
        <v>-1.0488509239966951E-2</v>
      </c>
      <c r="O1167" s="239">
        <f t="shared" si="225"/>
        <v>221.79097092652614</v>
      </c>
      <c r="P1167" s="239">
        <f t="shared" si="220"/>
        <v>221.79097092652614</v>
      </c>
      <c r="Q1167" s="239">
        <f t="shared" si="221"/>
        <v>14.398936766809214</v>
      </c>
      <c r="R1167" s="239">
        <f t="shared" si="226"/>
        <v>0</v>
      </c>
      <c r="T1167" s="239">
        <f>MAX($H$4:H1167)</f>
        <v>255.90901740293543</v>
      </c>
      <c r="U1167" s="239">
        <f>MAX($K$4:K1167)</f>
        <v>255.90901740293543</v>
      </c>
      <c r="V1167" s="239">
        <f>MAX($K$4:L1167)</f>
        <v>255.90901740293543</v>
      </c>
      <c r="W1167" s="239">
        <f t="shared" si="227"/>
        <v>-0.18958684510451324</v>
      </c>
      <c r="X1167" s="239">
        <f t="shared" si="228"/>
        <v>-0.18958684510451324</v>
      </c>
      <c r="Y1167" s="239">
        <f t="shared" si="229"/>
        <v>-0.1333210014350121</v>
      </c>
    </row>
    <row r="1168" spans="1:25">
      <c r="A1168" s="147">
        <v>37061</v>
      </c>
      <c r="B1168" s="243">
        <v>2.8021489733596194E-3</v>
      </c>
      <c r="C1168" s="243">
        <v>9.2590327833670383E-3</v>
      </c>
      <c r="D1168" s="243">
        <v>6.6164588486443687E-3</v>
      </c>
      <c r="E1168" s="243">
        <v>9.85765151714868E-3</v>
      </c>
      <c r="F1168" s="243">
        <v>7.8420525867595181E-3</v>
      </c>
      <c r="H1168" s="239">
        <f t="shared" si="222"/>
        <v>209.31228380301093</v>
      </c>
      <c r="I1168" s="239"/>
      <c r="J1168" s="239">
        <f t="shared" si="223"/>
        <v>205.78794762639652</v>
      </c>
      <c r="K1168" s="239">
        <f t="shared" si="218"/>
        <v>209.31228380301093</v>
      </c>
      <c r="L1168" s="239" t="b">
        <f t="shared" si="219"/>
        <v>0</v>
      </c>
      <c r="M1168" s="239">
        <f t="shared" si="224"/>
        <v>9.2590327833670574E-3</v>
      </c>
      <c r="O1168" s="239">
        <f t="shared" si="225"/>
        <v>221.79097092652614</v>
      </c>
      <c r="P1168" s="239">
        <f t="shared" si="220"/>
        <v>221.79097092652614</v>
      </c>
      <c r="Q1168" s="239">
        <f t="shared" si="221"/>
        <v>12.478687123515215</v>
      </c>
      <c r="R1168" s="239">
        <f t="shared" si="226"/>
        <v>0</v>
      </c>
      <c r="T1168" s="239">
        <f>MAX($H$4:H1168)</f>
        <v>255.90901740293543</v>
      </c>
      <c r="U1168" s="239">
        <f>MAX($K$4:K1168)</f>
        <v>255.90901740293543</v>
      </c>
      <c r="V1168" s="239">
        <f>MAX($K$4:L1168)</f>
        <v>255.90901740293543</v>
      </c>
      <c r="W1168" s="239">
        <f t="shared" si="227"/>
        <v>-0.18208320313526402</v>
      </c>
      <c r="X1168" s="239">
        <f t="shared" si="228"/>
        <v>-0.18208320313526402</v>
      </c>
      <c r="Y1168" s="239">
        <f t="shared" si="229"/>
        <v>-0.1333210014350121</v>
      </c>
    </row>
    <row r="1169" spans="1:25">
      <c r="A1169" s="147">
        <v>37062</v>
      </c>
      <c r="B1169" s="243">
        <v>1.0044391275786158E-2</v>
      </c>
      <c r="C1169" s="243">
        <v>-8.9298006826521448E-3</v>
      </c>
      <c r="D1169" s="243">
        <v>-1.6104558408135405E-3</v>
      </c>
      <c r="E1169" s="243">
        <v>-2.6147035621556514E-3</v>
      </c>
      <c r="F1169" s="243">
        <v>-1.4600340181908034E-2</v>
      </c>
      <c r="H1169" s="239">
        <f t="shared" si="222"/>
        <v>207.44316682821932</v>
      </c>
      <c r="I1169" s="239"/>
      <c r="J1169" s="239">
        <f t="shared" si="223"/>
        <v>205.78794762639652</v>
      </c>
      <c r="K1169" s="239">
        <f t="shared" si="218"/>
        <v>207.44316682821932</v>
      </c>
      <c r="L1169" s="239" t="b">
        <f t="shared" si="219"/>
        <v>0</v>
      </c>
      <c r="M1169" s="239">
        <f t="shared" si="224"/>
        <v>-8.9298006826521586E-3</v>
      </c>
      <c r="O1169" s="239">
        <f t="shared" si="225"/>
        <v>221.79097092652614</v>
      </c>
      <c r="P1169" s="239">
        <f t="shared" si="220"/>
        <v>221.79097092652614</v>
      </c>
      <c r="Q1169" s="239">
        <f t="shared" si="221"/>
        <v>14.347804098306824</v>
      </c>
      <c r="R1169" s="239">
        <f t="shared" si="226"/>
        <v>0</v>
      </c>
      <c r="T1169" s="239">
        <f>MAX($H$4:H1169)</f>
        <v>255.90901740293543</v>
      </c>
      <c r="U1169" s="239">
        <f>MAX($K$4:K1169)</f>
        <v>255.90901740293543</v>
      </c>
      <c r="V1169" s="239">
        <f>MAX($K$4:L1169)</f>
        <v>255.90901740293543</v>
      </c>
      <c r="W1169" s="239">
        <f t="shared" si="227"/>
        <v>-0.1893870371062594</v>
      </c>
      <c r="X1169" s="239">
        <f t="shared" si="228"/>
        <v>-0.1893870371062594</v>
      </c>
      <c r="Y1169" s="239">
        <f t="shared" si="229"/>
        <v>-0.1333210014350121</v>
      </c>
    </row>
    <row r="1170" spans="1:25">
      <c r="A1170" s="147">
        <v>37063</v>
      </c>
      <c r="B1170" s="243">
        <v>1.0777488164630533E-2</v>
      </c>
      <c r="C1170" s="243">
        <v>-2.3475236965521118E-3</v>
      </c>
      <c r="D1170" s="243">
        <v>7.4889836573461821E-3</v>
      </c>
      <c r="E1170" s="243">
        <v>3.7612872776806583E-3</v>
      </c>
      <c r="F1170" s="243">
        <v>1.7490997110367612E-3</v>
      </c>
      <c r="H1170" s="239">
        <f t="shared" si="222"/>
        <v>206.95618907840225</v>
      </c>
      <c r="I1170" s="239"/>
      <c r="J1170" s="239">
        <f t="shared" si="223"/>
        <v>205.78794762639652</v>
      </c>
      <c r="K1170" s="239">
        <f t="shared" si="218"/>
        <v>206.95618907840225</v>
      </c>
      <c r="L1170" s="239" t="b">
        <f t="shared" si="219"/>
        <v>0</v>
      </c>
      <c r="M1170" s="239">
        <f t="shared" si="224"/>
        <v>-2.3475236965521799E-3</v>
      </c>
      <c r="O1170" s="239">
        <f t="shared" si="225"/>
        <v>221.79097092652614</v>
      </c>
      <c r="P1170" s="239">
        <f t="shared" si="220"/>
        <v>221.79097092652614</v>
      </c>
      <c r="Q1170" s="239">
        <f t="shared" si="221"/>
        <v>14.834781848123896</v>
      </c>
      <c r="R1170" s="239">
        <f t="shared" si="226"/>
        <v>0</v>
      </c>
      <c r="T1170" s="239">
        <f>MAX($H$4:H1170)</f>
        <v>255.90901740293543</v>
      </c>
      <c r="U1170" s="239">
        <f>MAX($K$4:K1170)</f>
        <v>255.90901740293543</v>
      </c>
      <c r="V1170" s="239">
        <f>MAX($K$4:L1170)</f>
        <v>255.90901740293543</v>
      </c>
      <c r="W1170" s="239">
        <f t="shared" si="227"/>
        <v>-0.19128997024538483</v>
      </c>
      <c r="X1170" s="239">
        <f t="shared" si="228"/>
        <v>-0.19128997024538483</v>
      </c>
      <c r="Y1170" s="239">
        <f t="shared" si="229"/>
        <v>-0.1333210014350121</v>
      </c>
    </row>
    <row r="1171" spans="1:25">
      <c r="A1171" s="147">
        <v>37064</v>
      </c>
      <c r="B1171" s="243">
        <v>-9.5767730588447453E-3</v>
      </c>
      <c r="C1171" s="243">
        <v>3.3401764085339014E-3</v>
      </c>
      <c r="D1171" s="243">
        <v>5.6692094780701474E-3</v>
      </c>
      <c r="E1171" s="243">
        <v>8.9647399096937086E-4</v>
      </c>
      <c r="F1171" s="243">
        <v>-4.0127013841595449E-5</v>
      </c>
      <c r="H1171" s="239">
        <f t="shared" si="222"/>
        <v>207.64745925876201</v>
      </c>
      <c r="I1171" s="239"/>
      <c r="J1171" s="239">
        <f t="shared" si="223"/>
        <v>205.78794762639652</v>
      </c>
      <c r="K1171" s="239">
        <f t="shared" si="218"/>
        <v>207.64745925876201</v>
      </c>
      <c r="L1171" s="239" t="b">
        <f t="shared" si="219"/>
        <v>0</v>
      </c>
      <c r="M1171" s="239">
        <f t="shared" si="224"/>
        <v>3.3401764085339253E-3</v>
      </c>
      <c r="O1171" s="239">
        <f t="shared" si="225"/>
        <v>221.79097092652614</v>
      </c>
      <c r="P1171" s="239">
        <f t="shared" si="220"/>
        <v>221.79097092652614</v>
      </c>
      <c r="Q1171" s="239">
        <f t="shared" si="221"/>
        <v>14.14351166776413</v>
      </c>
      <c r="R1171" s="239">
        <f t="shared" si="226"/>
        <v>0</v>
      </c>
      <c r="T1171" s="239">
        <f>MAX($H$4:H1171)</f>
        <v>255.90901740293543</v>
      </c>
      <c r="U1171" s="239">
        <f>MAX($K$4:K1171)</f>
        <v>255.90901740293543</v>
      </c>
      <c r="V1171" s="239">
        <f>MAX($K$4:L1171)</f>
        <v>255.90901740293543</v>
      </c>
      <c r="W1171" s="239">
        <f t="shared" si="227"/>
        <v>-0.1885887360826537</v>
      </c>
      <c r="X1171" s="239">
        <f t="shared" si="228"/>
        <v>-0.1885887360826537</v>
      </c>
      <c r="Y1171" s="239">
        <f t="shared" si="229"/>
        <v>-0.1333210014350121</v>
      </c>
    </row>
    <row r="1172" spans="1:25">
      <c r="A1172" s="147">
        <v>37067</v>
      </c>
      <c r="B1172" s="243">
        <v>-5.613032299312759E-3</v>
      </c>
      <c r="C1172" s="243">
        <v>1.9576665420628636E-3</v>
      </c>
      <c r="D1172" s="243">
        <v>-1.0457708476983907E-2</v>
      </c>
      <c r="E1172" s="243">
        <v>-5.371764048696992E-3</v>
      </c>
      <c r="F1172" s="243">
        <v>2.3961874992495247E-4</v>
      </c>
      <c r="H1172" s="239">
        <f t="shared" si="222"/>
        <v>208.05396374229724</v>
      </c>
      <c r="I1172" s="239"/>
      <c r="J1172" s="239">
        <f t="shared" si="223"/>
        <v>205.78794762639652</v>
      </c>
      <c r="K1172" s="239">
        <f t="shared" si="218"/>
        <v>208.05396374229724</v>
      </c>
      <c r="L1172" s="239" t="b">
        <f t="shared" si="219"/>
        <v>0</v>
      </c>
      <c r="M1172" s="239">
        <f t="shared" si="224"/>
        <v>1.9576665420628137E-3</v>
      </c>
      <c r="O1172" s="239">
        <f t="shared" si="225"/>
        <v>221.79097092652614</v>
      </c>
      <c r="P1172" s="239">
        <f t="shared" si="220"/>
        <v>221.79097092652614</v>
      </c>
      <c r="Q1172" s="239">
        <f t="shared" si="221"/>
        <v>13.737007184228901</v>
      </c>
      <c r="R1172" s="239">
        <f t="shared" si="226"/>
        <v>0</v>
      </c>
      <c r="T1172" s="239">
        <f>MAX($H$4:H1172)</f>
        <v>255.90901740293543</v>
      </c>
      <c r="U1172" s="239">
        <f>MAX($K$4:K1172)</f>
        <v>255.90901740293543</v>
      </c>
      <c r="V1172" s="239">
        <f>MAX($K$4:L1172)</f>
        <v>255.90901740293543</v>
      </c>
      <c r="W1172" s="239">
        <f t="shared" si="227"/>
        <v>-0.18700026339942979</v>
      </c>
      <c r="X1172" s="239">
        <f t="shared" si="228"/>
        <v>-0.18700026339942979</v>
      </c>
      <c r="Y1172" s="239">
        <f t="shared" si="229"/>
        <v>-0.1333210014350121</v>
      </c>
    </row>
    <row r="1173" spans="1:25">
      <c r="A1173" s="147">
        <v>37068</v>
      </c>
      <c r="B1173" s="243">
        <v>-1.7585181225810986E-3</v>
      </c>
      <c r="C1173" s="243">
        <v>-1.6971378597633202E-2</v>
      </c>
      <c r="D1173" s="243">
        <v>7.4372079684303927E-4</v>
      </c>
      <c r="E1173" s="243">
        <v>-6.3830862696827584E-3</v>
      </c>
      <c r="F1173" s="243">
        <v>-1.3081894133598171E-2</v>
      </c>
      <c r="H1173" s="239">
        <f t="shared" si="222"/>
        <v>204.52300115488848</v>
      </c>
      <c r="I1173" s="239"/>
      <c r="J1173" s="239">
        <f t="shared" si="223"/>
        <v>205.78794762639652</v>
      </c>
      <c r="K1173" s="239">
        <f t="shared" si="218"/>
        <v>205.78794762639652</v>
      </c>
      <c r="L1173" s="239" t="b">
        <f t="shared" si="219"/>
        <v>1</v>
      </c>
      <c r="M1173" s="239">
        <f t="shared" si="224"/>
        <v>-1.0891482551649394E-2</v>
      </c>
      <c r="O1173" s="239">
        <f t="shared" si="225"/>
        <v>221.79097092652614</v>
      </c>
      <c r="P1173" s="239">
        <f t="shared" si="220"/>
        <v>221.79097092652614</v>
      </c>
      <c r="Q1173" s="239">
        <f t="shared" si="221"/>
        <v>17.267969771637667</v>
      </c>
      <c r="R1173" s="239">
        <f t="shared" si="226"/>
        <v>0</v>
      </c>
      <c r="T1173" s="239">
        <f>MAX($H$4:H1173)</f>
        <v>255.90901740293543</v>
      </c>
      <c r="U1173" s="239">
        <f>MAX($K$4:K1173)</f>
        <v>255.90901740293543</v>
      </c>
      <c r="V1173" s="239">
        <f>MAX($K$4:L1173)</f>
        <v>255.90901740293543</v>
      </c>
      <c r="W1173" s="239">
        <f t="shared" si="227"/>
        <v>-0.2007979897290541</v>
      </c>
      <c r="X1173" s="239">
        <f t="shared" si="228"/>
        <v>-0.19585503584511046</v>
      </c>
      <c r="Y1173" s="239">
        <f t="shared" si="229"/>
        <v>-0.1333210014350121</v>
      </c>
    </row>
    <row r="1174" spans="1:25">
      <c r="A1174" s="147">
        <v>37069</v>
      </c>
      <c r="B1174" s="243">
        <v>-3.775551713617431E-3</v>
      </c>
      <c r="C1174" s="243">
        <v>-3.8737624102713752E-4</v>
      </c>
      <c r="D1174" s="243">
        <v>-6.0467829615287183E-3</v>
      </c>
      <c r="E1174" s="243">
        <v>2.3776362214655844E-3</v>
      </c>
      <c r="F1174" s="243">
        <v>-3.6399162515521333E-4</v>
      </c>
      <c r="H1174" s="239">
        <f t="shared" si="222"/>
        <v>204.44377380349749</v>
      </c>
      <c r="I1174" s="239"/>
      <c r="J1174" s="239">
        <f t="shared" si="223"/>
        <v>205.78794762639652</v>
      </c>
      <c r="K1174" s="239">
        <f t="shared" si="218"/>
        <v>205.78794762639652</v>
      </c>
      <c r="L1174" s="239" t="b">
        <f t="shared" si="219"/>
        <v>1</v>
      </c>
      <c r="M1174" s="239">
        <f t="shared" si="224"/>
        <v>0</v>
      </c>
      <c r="O1174" s="239">
        <f t="shared" si="225"/>
        <v>221.79097092652614</v>
      </c>
      <c r="P1174" s="239">
        <f t="shared" si="220"/>
        <v>221.79097092652614</v>
      </c>
      <c r="Q1174" s="239">
        <f t="shared" si="221"/>
        <v>17.34719712302865</v>
      </c>
      <c r="R1174" s="239">
        <f t="shared" si="226"/>
        <v>0</v>
      </c>
      <c r="T1174" s="239">
        <f>MAX($H$4:H1174)</f>
        <v>255.90901740293543</v>
      </c>
      <c r="U1174" s="239">
        <f>MAX($K$4:K1174)</f>
        <v>255.90901740293543</v>
      </c>
      <c r="V1174" s="239">
        <f>MAX($K$4:L1174)</f>
        <v>255.90901740293543</v>
      </c>
      <c r="W1174" s="239">
        <f t="shared" si="227"/>
        <v>-0.20110758159961425</v>
      </c>
      <c r="X1174" s="239">
        <f t="shared" si="228"/>
        <v>-0.19585503584511046</v>
      </c>
      <c r="Y1174" s="239">
        <f t="shared" si="229"/>
        <v>-0.1333210014350121</v>
      </c>
    </row>
    <row r="1175" spans="1:25">
      <c r="A1175" s="147">
        <v>37070</v>
      </c>
      <c r="B1175" s="243">
        <v>1.3196262650752466E-2</v>
      </c>
      <c r="C1175" s="243">
        <v>2.3532293548860439E-2</v>
      </c>
      <c r="D1175" s="243">
        <v>8.9265935361222404E-3</v>
      </c>
      <c r="E1175" s="243">
        <v>1.5792505059645245E-2</v>
      </c>
      <c r="F1175" s="243">
        <v>1.7728110659650742E-2</v>
      </c>
      <c r="H1175" s="239">
        <f t="shared" si="222"/>
        <v>209.25480470287823</v>
      </c>
      <c r="I1175" s="239"/>
      <c r="J1175" s="239">
        <f t="shared" si="223"/>
        <v>205.78794762639652</v>
      </c>
      <c r="K1175" s="239">
        <f t="shared" si="218"/>
        <v>209.25480470287823</v>
      </c>
      <c r="L1175" s="239" t="b">
        <f t="shared" si="219"/>
        <v>0</v>
      </c>
      <c r="M1175" s="239">
        <f t="shared" si="224"/>
        <v>1.6846744993908577E-2</v>
      </c>
      <c r="O1175" s="239">
        <f t="shared" si="225"/>
        <v>221.79097092652614</v>
      </c>
      <c r="P1175" s="239">
        <f t="shared" si="220"/>
        <v>221.79097092652614</v>
      </c>
      <c r="Q1175" s="239">
        <f t="shared" si="221"/>
        <v>12.536166223647911</v>
      </c>
      <c r="R1175" s="239">
        <f t="shared" si="226"/>
        <v>0</v>
      </c>
      <c r="T1175" s="239">
        <f>MAX($H$4:H1175)</f>
        <v>255.90901740293543</v>
      </c>
      <c r="U1175" s="239">
        <f>MAX($K$4:K1175)</f>
        <v>255.90901740293543</v>
      </c>
      <c r="V1175" s="239">
        <f>MAX($K$4:L1175)</f>
        <v>255.90901740293543</v>
      </c>
      <c r="W1175" s="239">
        <f t="shared" si="227"/>
        <v>-0.18230781069585728</v>
      </c>
      <c r="X1175" s="239">
        <f t="shared" si="228"/>
        <v>-0.18230781069585728</v>
      </c>
      <c r="Y1175" s="239">
        <f t="shared" si="229"/>
        <v>-0.1333210014350121</v>
      </c>
    </row>
    <row r="1176" spans="1:25">
      <c r="A1176" s="147">
        <v>37071</v>
      </c>
      <c r="B1176" s="243">
        <v>-3.927124177269814E-4</v>
      </c>
      <c r="C1176" s="243">
        <v>1.1360510258593415E-3</v>
      </c>
      <c r="D1176" s="243">
        <v>9.2096495639382159E-3</v>
      </c>
      <c r="E1176" s="243">
        <v>4.9881474418926874E-3</v>
      </c>
      <c r="F1176" s="243">
        <v>-1.8066933350909808E-3</v>
      </c>
      <c r="H1176" s="239">
        <f t="shared" si="222"/>
        <v>209.49252883842692</v>
      </c>
      <c r="I1176" s="239"/>
      <c r="J1176" s="239">
        <f t="shared" si="223"/>
        <v>205.78794762639652</v>
      </c>
      <c r="K1176" s="239">
        <f t="shared" si="218"/>
        <v>209.49252883842692</v>
      </c>
      <c r="L1176" s="239" t="b">
        <f t="shared" si="219"/>
        <v>0</v>
      </c>
      <c r="M1176" s="239">
        <f t="shared" si="224"/>
        <v>1.1360510258592831E-3</v>
      </c>
      <c r="O1176" s="239">
        <f t="shared" si="225"/>
        <v>221.79097092652614</v>
      </c>
      <c r="P1176" s="239">
        <f t="shared" si="220"/>
        <v>221.79097092652614</v>
      </c>
      <c r="Q1176" s="239">
        <f t="shared" si="221"/>
        <v>12.298442088099222</v>
      </c>
      <c r="R1176" s="239">
        <f t="shared" si="226"/>
        <v>0</v>
      </c>
      <c r="T1176" s="239">
        <f>MAX($H$4:H1176)</f>
        <v>255.90901740293543</v>
      </c>
      <c r="U1176" s="239">
        <f>MAX($K$4:K1176)</f>
        <v>255.90901740293543</v>
      </c>
      <c r="V1176" s="239">
        <f>MAX($K$4:L1176)</f>
        <v>255.90901740293543</v>
      </c>
      <c r="W1176" s="239">
        <f t="shared" si="227"/>
        <v>-0.18137887064536118</v>
      </c>
      <c r="X1176" s="239">
        <f t="shared" si="228"/>
        <v>-0.18137887064536118</v>
      </c>
      <c r="Y1176" s="239">
        <f t="shared" si="229"/>
        <v>-0.1333210014350121</v>
      </c>
    </row>
    <row r="1177" spans="1:25">
      <c r="A1177" s="147">
        <v>37074</v>
      </c>
      <c r="B1177" s="243">
        <v>9.1180199823688302E-3</v>
      </c>
      <c r="C1177" s="243">
        <v>1.7527225216663833E-2</v>
      </c>
      <c r="D1177" s="243">
        <v>-1.3534501383950515E-3</v>
      </c>
      <c r="E1177" s="243">
        <v>6.0161659827631109E-3</v>
      </c>
      <c r="F1177" s="243">
        <v>8.1437216672683999E-3</v>
      </c>
      <c r="H1177" s="239">
        <f t="shared" si="222"/>
        <v>213.16435157258647</v>
      </c>
      <c r="I1177" s="239"/>
      <c r="J1177" s="239">
        <f t="shared" si="223"/>
        <v>205.78794762639652</v>
      </c>
      <c r="K1177" s="239">
        <f t="shared" si="218"/>
        <v>213.16435157258647</v>
      </c>
      <c r="L1177" s="239" t="b">
        <f t="shared" si="219"/>
        <v>0</v>
      </c>
      <c r="M1177" s="239">
        <f t="shared" si="224"/>
        <v>1.7527225216663816E-2</v>
      </c>
      <c r="O1177" s="239">
        <f t="shared" si="225"/>
        <v>221.79097092652614</v>
      </c>
      <c r="P1177" s="239">
        <f t="shared" si="220"/>
        <v>221.79097092652614</v>
      </c>
      <c r="Q1177" s="239">
        <f t="shared" si="221"/>
        <v>8.6266193539396738</v>
      </c>
      <c r="R1177" s="239">
        <f t="shared" si="226"/>
        <v>0</v>
      </c>
      <c r="T1177" s="239">
        <f>MAX($H$4:H1177)</f>
        <v>255.90901740293543</v>
      </c>
      <c r="U1177" s="239">
        <f>MAX($K$4:K1177)</f>
        <v>255.90901740293543</v>
      </c>
      <c r="V1177" s="239">
        <f>MAX($K$4:L1177)</f>
        <v>255.90901740293543</v>
      </c>
      <c r="W1177" s="239">
        <f t="shared" si="227"/>
        <v>-0.16703071374404277</v>
      </c>
      <c r="X1177" s="239">
        <f t="shared" si="228"/>
        <v>-0.16703071374404277</v>
      </c>
      <c r="Y1177" s="239">
        <f t="shared" si="229"/>
        <v>-0.1333210014350121</v>
      </c>
    </row>
    <row r="1178" spans="1:25">
      <c r="A1178" s="147">
        <v>37075</v>
      </c>
      <c r="B1178" s="243">
        <v>-1.65904238635739E-3</v>
      </c>
      <c r="C1178" s="243">
        <v>-1.4423712575441061E-2</v>
      </c>
      <c r="D1178" s="243">
        <v>1.4778397100343454E-3</v>
      </c>
      <c r="E1178" s="243">
        <v>-1.0650308692373933E-2</v>
      </c>
      <c r="F1178" s="243">
        <v>-6.5475857397766513E-3</v>
      </c>
      <c r="H1178" s="239">
        <f t="shared" si="222"/>
        <v>210.0897302341732</v>
      </c>
      <c r="I1178" s="239"/>
      <c r="J1178" s="239">
        <f t="shared" si="223"/>
        <v>205.78794762639652</v>
      </c>
      <c r="K1178" s="239">
        <f t="shared" si="218"/>
        <v>210.0897302341732</v>
      </c>
      <c r="L1178" s="239" t="b">
        <f t="shared" si="219"/>
        <v>0</v>
      </c>
      <c r="M1178" s="239">
        <f t="shared" si="224"/>
        <v>-1.4423712575441113E-2</v>
      </c>
      <c r="O1178" s="239">
        <f t="shared" si="225"/>
        <v>221.79097092652614</v>
      </c>
      <c r="P1178" s="239">
        <f t="shared" si="220"/>
        <v>221.79097092652614</v>
      </c>
      <c r="Q1178" s="239">
        <f t="shared" si="221"/>
        <v>11.70124069235294</v>
      </c>
      <c r="R1178" s="239">
        <f t="shared" si="226"/>
        <v>0</v>
      </c>
      <c r="T1178" s="239">
        <f>MAX($H$4:H1178)</f>
        <v>255.90901740293543</v>
      </c>
      <c r="U1178" s="239">
        <f>MAX($K$4:K1178)</f>
        <v>255.90901740293543</v>
      </c>
      <c r="V1178" s="239">
        <f>MAX($K$4:L1178)</f>
        <v>255.90901740293543</v>
      </c>
      <c r="W1178" s="239">
        <f t="shared" si="227"/>
        <v>-0.17904522331316902</v>
      </c>
      <c r="X1178" s="239">
        <f t="shared" si="228"/>
        <v>-0.17904522331316902</v>
      </c>
      <c r="Y1178" s="239">
        <f t="shared" si="229"/>
        <v>-0.1333210014350121</v>
      </c>
    </row>
    <row r="1179" spans="1:25">
      <c r="A1179" s="147">
        <v>37076</v>
      </c>
      <c r="B1179" s="243">
        <v>0</v>
      </c>
      <c r="C1179" s="243">
        <v>-4.288856574478972E-3</v>
      </c>
      <c r="D1179" s="243">
        <v>-3.4690941187351942E-3</v>
      </c>
      <c r="E1179" s="243">
        <v>-4.8243922188998534E-3</v>
      </c>
      <c r="F1179" s="243">
        <v>-2.0348288996283603E-3</v>
      </c>
      <c r="H1179" s="239">
        <f t="shared" si="222"/>
        <v>209.18868551342786</v>
      </c>
      <c r="I1179" s="239"/>
      <c r="J1179" s="239">
        <f t="shared" si="223"/>
        <v>205.78794762639652</v>
      </c>
      <c r="K1179" s="239">
        <f t="shared" si="218"/>
        <v>209.18868551342786</v>
      </c>
      <c r="L1179" s="239" t="b">
        <f t="shared" si="219"/>
        <v>0</v>
      </c>
      <c r="M1179" s="239">
        <f t="shared" si="224"/>
        <v>-4.2888565744789685E-3</v>
      </c>
      <c r="O1179" s="239">
        <f t="shared" si="225"/>
        <v>221.79097092652614</v>
      </c>
      <c r="P1179" s="239">
        <f t="shared" si="220"/>
        <v>221.79097092652614</v>
      </c>
      <c r="Q1179" s="239">
        <f t="shared" si="221"/>
        <v>12.602285413098286</v>
      </c>
      <c r="R1179" s="239">
        <f t="shared" si="226"/>
        <v>0</v>
      </c>
      <c r="T1179" s="239">
        <f>MAX($H$4:H1179)</f>
        <v>255.90901740293543</v>
      </c>
      <c r="U1179" s="239">
        <f>MAX($K$4:K1179)</f>
        <v>255.90901740293543</v>
      </c>
      <c r="V1179" s="239">
        <f>MAX($K$4:L1179)</f>
        <v>255.90901740293543</v>
      </c>
      <c r="W1179" s="239">
        <f t="shared" si="227"/>
        <v>-0.18256618060451224</v>
      </c>
      <c r="X1179" s="239">
        <f t="shared" si="228"/>
        <v>-0.18256618060451224</v>
      </c>
      <c r="Y1179" s="239">
        <f t="shared" si="229"/>
        <v>-0.1333210014350121</v>
      </c>
    </row>
    <row r="1180" spans="1:25">
      <c r="A1180" s="147">
        <v>37077</v>
      </c>
      <c r="B1180" s="243">
        <v>-1.2447767958992051E-2</v>
      </c>
      <c r="C1180" s="243">
        <v>-5.0308456260739209E-3</v>
      </c>
      <c r="D1180" s="243">
        <v>-1.1017079204818092E-3</v>
      </c>
      <c r="E1180" s="243">
        <v>5.7942106055286491E-3</v>
      </c>
      <c r="F1180" s="243">
        <v>-6.0494711091133579E-3</v>
      </c>
      <c r="H1180" s="239">
        <f t="shared" si="222"/>
        <v>208.13628952988847</v>
      </c>
      <c r="I1180" s="239"/>
      <c r="J1180" s="239">
        <f t="shared" si="223"/>
        <v>205.78794762639652</v>
      </c>
      <c r="K1180" s="239">
        <f t="shared" si="218"/>
        <v>208.13628952988847</v>
      </c>
      <c r="L1180" s="239" t="b">
        <f t="shared" si="219"/>
        <v>0</v>
      </c>
      <c r="M1180" s="239">
        <f t="shared" si="224"/>
        <v>-5.0308456260739322E-3</v>
      </c>
      <c r="O1180" s="239">
        <f t="shared" si="225"/>
        <v>221.79097092652614</v>
      </c>
      <c r="P1180" s="239">
        <f t="shared" si="220"/>
        <v>221.79097092652614</v>
      </c>
      <c r="Q1180" s="239">
        <f t="shared" si="221"/>
        <v>13.65468139663767</v>
      </c>
      <c r="R1180" s="239">
        <f t="shared" si="226"/>
        <v>0</v>
      </c>
      <c r="T1180" s="239">
        <f>MAX($H$4:H1180)</f>
        <v>255.90901740293543</v>
      </c>
      <c r="U1180" s="239">
        <f>MAX($K$4:K1180)</f>
        <v>255.90901740293543</v>
      </c>
      <c r="V1180" s="239">
        <f>MAX($K$4:L1180)</f>
        <v>255.90901740293543</v>
      </c>
      <c r="W1180" s="239">
        <f t="shared" si="227"/>
        <v>-0.18667856395942295</v>
      </c>
      <c r="X1180" s="239">
        <f t="shared" si="228"/>
        <v>-0.18667856395942295</v>
      </c>
      <c r="Y1180" s="239">
        <f t="shared" si="229"/>
        <v>-0.1333210014350121</v>
      </c>
    </row>
    <row r="1181" spans="1:25">
      <c r="A1181" s="147">
        <v>37078</v>
      </c>
      <c r="B1181" s="243">
        <v>-2.3269093504639571E-2</v>
      </c>
      <c r="C1181" s="243">
        <v>-2.6481492201584023E-2</v>
      </c>
      <c r="D1181" s="243">
        <v>-3.4676935070955262E-2</v>
      </c>
      <c r="E1181" s="243">
        <v>-2.9375201808201523E-2</v>
      </c>
      <c r="F1181" s="243">
        <v>-1.9927666719497195E-2</v>
      </c>
      <c r="H1181" s="239">
        <f t="shared" si="222"/>
        <v>202.62453000183609</v>
      </c>
      <c r="I1181" s="239"/>
      <c r="J1181" s="239">
        <f t="shared" si="223"/>
        <v>205.78794762639652</v>
      </c>
      <c r="K1181" s="239">
        <f t="shared" si="218"/>
        <v>205.78794762639652</v>
      </c>
      <c r="L1181" s="239" t="b">
        <f t="shared" si="219"/>
        <v>1</v>
      </c>
      <c r="M1181" s="239">
        <f t="shared" si="224"/>
        <v>-1.1282712441910488E-2</v>
      </c>
      <c r="O1181" s="239">
        <f t="shared" si="225"/>
        <v>221.79097092652614</v>
      </c>
      <c r="P1181" s="239">
        <f t="shared" si="220"/>
        <v>221.79097092652614</v>
      </c>
      <c r="Q1181" s="239">
        <f t="shared" si="221"/>
        <v>19.16644092469005</v>
      </c>
      <c r="R1181" s="239">
        <f t="shared" si="226"/>
        <v>0</v>
      </c>
      <c r="T1181" s="239">
        <f>MAX($H$4:H1181)</f>
        <v>255.90901740293543</v>
      </c>
      <c r="U1181" s="239">
        <f>MAX($K$4:K1181)</f>
        <v>255.90901740293543</v>
      </c>
      <c r="V1181" s="239">
        <f>MAX($K$4:L1181)</f>
        <v>255.90901740293543</v>
      </c>
      <c r="W1181" s="239">
        <f t="shared" si="227"/>
        <v>-0.20821652922531261</v>
      </c>
      <c r="X1181" s="239">
        <f t="shared" si="228"/>
        <v>-0.19585503584511046</v>
      </c>
      <c r="Y1181" s="239">
        <f t="shared" si="229"/>
        <v>-0.1333210014350121</v>
      </c>
    </row>
    <row r="1182" spans="1:25">
      <c r="A1182" s="147">
        <v>37081</v>
      </c>
      <c r="B1182" s="243">
        <v>5.9668618557737751E-3</v>
      </c>
      <c r="C1182" s="243">
        <v>5.0563172752142727E-3</v>
      </c>
      <c r="D1182" s="243">
        <v>-3.7838722440768358E-3</v>
      </c>
      <c r="E1182" s="243">
        <v>-5.8766684383987355E-3</v>
      </c>
      <c r="F1182" s="243">
        <v>2.6983676231835396E-3</v>
      </c>
      <c r="H1182" s="239">
        <f t="shared" si="222"/>
        <v>203.64906391326656</v>
      </c>
      <c r="I1182" s="239"/>
      <c r="J1182" s="239">
        <f t="shared" si="223"/>
        <v>205.78794762639652</v>
      </c>
      <c r="K1182" s="239">
        <f t="shared" si="218"/>
        <v>205.78794762639652</v>
      </c>
      <c r="L1182" s="239" t="b">
        <f t="shared" si="219"/>
        <v>1</v>
      </c>
      <c r="M1182" s="239">
        <f t="shared" si="224"/>
        <v>0</v>
      </c>
      <c r="O1182" s="239">
        <f t="shared" si="225"/>
        <v>221.79097092652614</v>
      </c>
      <c r="P1182" s="239">
        <f t="shared" si="220"/>
        <v>221.79097092652614</v>
      </c>
      <c r="Q1182" s="239">
        <f t="shared" si="221"/>
        <v>18.141907013259583</v>
      </c>
      <c r="R1182" s="239">
        <f t="shared" si="226"/>
        <v>0</v>
      </c>
      <c r="T1182" s="239">
        <f>MAX($H$4:H1182)</f>
        <v>255.90901740293543</v>
      </c>
      <c r="U1182" s="239">
        <f>MAX($K$4:K1182)</f>
        <v>255.90901740293543</v>
      </c>
      <c r="V1182" s="239">
        <f>MAX($K$4:L1182)</f>
        <v>255.90901740293543</v>
      </c>
      <c r="W1182" s="239">
        <f t="shared" si="227"/>
        <v>-0.2042130207838054</v>
      </c>
      <c r="X1182" s="239">
        <f t="shared" si="228"/>
        <v>-0.19585503584511046</v>
      </c>
      <c r="Y1182" s="239">
        <f t="shared" si="229"/>
        <v>-0.1333210014350121</v>
      </c>
    </row>
    <row r="1183" spans="1:25">
      <c r="A1183" s="147">
        <v>37082</v>
      </c>
      <c r="B1183" s="243">
        <v>-1.4412139301073101E-2</v>
      </c>
      <c r="C1183" s="243">
        <v>-7.5141286488228376E-3</v>
      </c>
      <c r="D1183" s="243">
        <v>2.0982334837029715E-3</v>
      </c>
      <c r="E1183" s="243">
        <v>-1.4726806958408667E-2</v>
      </c>
      <c r="F1183" s="243">
        <v>-1.7645724547766806E-3</v>
      </c>
      <c r="H1183" s="239">
        <f t="shared" si="222"/>
        <v>202.11881864780992</v>
      </c>
      <c r="I1183" s="239"/>
      <c r="J1183" s="239">
        <f t="shared" si="223"/>
        <v>205.78794762639652</v>
      </c>
      <c r="K1183" s="239">
        <f t="shared" si="218"/>
        <v>205.78794762639652</v>
      </c>
      <c r="L1183" s="239" t="b">
        <f t="shared" si="219"/>
        <v>1</v>
      </c>
      <c r="M1183" s="239">
        <f t="shared" si="224"/>
        <v>0</v>
      </c>
      <c r="O1183" s="239">
        <f t="shared" si="225"/>
        <v>221.79097092652614</v>
      </c>
      <c r="P1183" s="239">
        <f t="shared" si="220"/>
        <v>221.79097092652614</v>
      </c>
      <c r="Q1183" s="239">
        <f t="shared" si="221"/>
        <v>19.672152278716226</v>
      </c>
      <c r="R1183" s="239">
        <f t="shared" si="226"/>
        <v>0</v>
      </c>
      <c r="T1183" s="239">
        <f>MAX($H$4:H1183)</f>
        <v>255.90901740293543</v>
      </c>
      <c r="U1183" s="239">
        <f>MAX($K$4:K1183)</f>
        <v>255.90901740293543</v>
      </c>
      <c r="V1183" s="239">
        <f>MAX($K$4:L1183)</f>
        <v>255.90901740293543</v>
      </c>
      <c r="W1183" s="239">
        <f t="shared" si="227"/>
        <v>-0.21019266652269405</v>
      </c>
      <c r="X1183" s="239">
        <f t="shared" si="228"/>
        <v>-0.19585503584511046</v>
      </c>
      <c r="Y1183" s="239">
        <f t="shared" si="229"/>
        <v>-0.1333210014350121</v>
      </c>
    </row>
    <row r="1184" spans="1:25">
      <c r="A1184" s="147">
        <v>37083</v>
      </c>
      <c r="B1184" s="243">
        <v>-1.7336963198085753E-3</v>
      </c>
      <c r="C1184" s="243">
        <v>-1.4617337336989666E-2</v>
      </c>
      <c r="D1184" s="243">
        <v>-1.4325331188304036E-2</v>
      </c>
      <c r="E1184" s="243">
        <v>-2.7431665727211563E-2</v>
      </c>
      <c r="F1184" s="243">
        <v>-1.0222606555024494E-2</v>
      </c>
      <c r="H1184" s="239">
        <f t="shared" si="222"/>
        <v>199.16437969348104</v>
      </c>
      <c r="I1184" s="239"/>
      <c r="J1184" s="239">
        <f t="shared" si="223"/>
        <v>205.78794762639652</v>
      </c>
      <c r="K1184" s="239">
        <f t="shared" si="218"/>
        <v>205.78794762639652</v>
      </c>
      <c r="L1184" s="239" t="b">
        <f t="shared" si="219"/>
        <v>1</v>
      </c>
      <c r="M1184" s="239">
        <f t="shared" si="224"/>
        <v>0</v>
      </c>
      <c r="O1184" s="239">
        <f t="shared" si="225"/>
        <v>221.79097092652614</v>
      </c>
      <c r="P1184" s="239">
        <f t="shared" si="220"/>
        <v>221.79097092652614</v>
      </c>
      <c r="Q1184" s="239">
        <f t="shared" si="221"/>
        <v>22.626591233045104</v>
      </c>
      <c r="R1184" s="239">
        <f t="shared" si="226"/>
        <v>0</v>
      </c>
      <c r="T1184" s="239">
        <f>MAX($H$4:H1184)</f>
        <v>255.90901740293543</v>
      </c>
      <c r="U1184" s="239">
        <f>MAX($K$4:K1184)</f>
        <v>255.90901740293543</v>
      </c>
      <c r="V1184" s="239">
        <f>MAX($K$4:L1184)</f>
        <v>255.90901740293543</v>
      </c>
      <c r="W1184" s="239">
        <f t="shared" si="227"/>
        <v>-0.22173754674736013</v>
      </c>
      <c r="X1184" s="239">
        <f t="shared" si="228"/>
        <v>-0.19585503584511046</v>
      </c>
      <c r="Y1184" s="239">
        <f t="shared" si="229"/>
        <v>-0.1333210014350121</v>
      </c>
    </row>
    <row r="1185" spans="1:25">
      <c r="A1185" s="147">
        <v>37084</v>
      </c>
      <c r="B1185" s="243">
        <v>2.3786736320204893E-2</v>
      </c>
      <c r="C1185" s="243">
        <v>1.3655457579246022E-2</v>
      </c>
      <c r="D1185" s="243">
        <v>2.5197828694055291E-2</v>
      </c>
      <c r="E1185" s="243">
        <v>1.8784129555614815E-2</v>
      </c>
      <c r="F1185" s="243">
        <v>9.2282054224142041E-3</v>
      </c>
      <c r="H1185" s="239">
        <f t="shared" si="222"/>
        <v>201.88406043168223</v>
      </c>
      <c r="I1185" s="239"/>
      <c r="J1185" s="239">
        <f t="shared" si="223"/>
        <v>205.78794762639652</v>
      </c>
      <c r="K1185" s="239">
        <f t="shared" si="218"/>
        <v>205.78794762639652</v>
      </c>
      <c r="L1185" s="239" t="b">
        <f t="shared" si="219"/>
        <v>1</v>
      </c>
      <c r="M1185" s="239">
        <f t="shared" si="224"/>
        <v>0</v>
      </c>
      <c r="O1185" s="239">
        <f t="shared" si="225"/>
        <v>221.79097092652614</v>
      </c>
      <c r="P1185" s="239">
        <f t="shared" si="220"/>
        <v>221.79097092652614</v>
      </c>
      <c r="Q1185" s="239">
        <f t="shared" si="221"/>
        <v>19.906910494843913</v>
      </c>
      <c r="R1185" s="239">
        <f t="shared" si="226"/>
        <v>0</v>
      </c>
      <c r="T1185" s="239">
        <f>MAX($H$4:H1185)</f>
        <v>255.90901740293543</v>
      </c>
      <c r="U1185" s="239">
        <f>MAX($K$4:K1185)</f>
        <v>255.90901740293543</v>
      </c>
      <c r="V1185" s="239">
        <f>MAX($K$4:L1185)</f>
        <v>255.90901740293543</v>
      </c>
      <c r="W1185" s="239">
        <f t="shared" si="227"/>
        <v>-0.21111001683144873</v>
      </c>
      <c r="X1185" s="239">
        <f t="shared" si="228"/>
        <v>-0.19585503584511046</v>
      </c>
      <c r="Y1185" s="239">
        <f t="shared" si="229"/>
        <v>-0.1333210014350121</v>
      </c>
    </row>
    <row r="1186" spans="1:25">
      <c r="A1186" s="147">
        <v>37085</v>
      </c>
      <c r="B1186" s="243">
        <v>5.8645466152937864E-3</v>
      </c>
      <c r="C1186" s="243">
        <v>1.8207764326392262E-3</v>
      </c>
      <c r="D1186" s="243">
        <v>-1.1456022211907113E-2</v>
      </c>
      <c r="E1186" s="243">
        <v>-8.9851048340308104E-3</v>
      </c>
      <c r="F1186" s="243">
        <v>-4.388966377431025E-3</v>
      </c>
      <c r="H1186" s="239">
        <f t="shared" si="222"/>
        <v>202.25164617104176</v>
      </c>
      <c r="I1186" s="239"/>
      <c r="J1186" s="239">
        <f t="shared" si="223"/>
        <v>205.78794762639652</v>
      </c>
      <c r="K1186" s="239">
        <f t="shared" si="218"/>
        <v>205.78794762639652</v>
      </c>
      <c r="L1186" s="239" t="b">
        <f t="shared" si="219"/>
        <v>1</v>
      </c>
      <c r="M1186" s="239">
        <f t="shared" si="224"/>
        <v>0</v>
      </c>
      <c r="O1186" s="239">
        <f t="shared" si="225"/>
        <v>221.79097092652614</v>
      </c>
      <c r="P1186" s="239">
        <f t="shared" si="220"/>
        <v>221.79097092652614</v>
      </c>
      <c r="Q1186" s="239">
        <f t="shared" si="221"/>
        <v>19.539324755484387</v>
      </c>
      <c r="R1186" s="239">
        <f t="shared" si="226"/>
        <v>0</v>
      </c>
      <c r="T1186" s="239">
        <f>MAX($H$4:H1186)</f>
        <v>255.90901740293543</v>
      </c>
      <c r="U1186" s="239">
        <f>MAX($K$4:K1186)</f>
        <v>255.90901740293543</v>
      </c>
      <c r="V1186" s="239">
        <f>MAX($K$4:L1186)</f>
        <v>255.90901740293543</v>
      </c>
      <c r="W1186" s="239">
        <f t="shared" si="227"/>
        <v>-0.20967362454215024</v>
      </c>
      <c r="X1186" s="239">
        <f t="shared" si="228"/>
        <v>-0.19585503584511046</v>
      </c>
      <c r="Y1186" s="239">
        <f t="shared" si="229"/>
        <v>-0.1333210014350121</v>
      </c>
    </row>
    <row r="1187" spans="1:25">
      <c r="A1187" s="147">
        <v>37088</v>
      </c>
      <c r="B1187" s="243">
        <v>-1.1503433452240253E-2</v>
      </c>
      <c r="C1187" s="243">
        <v>-2.0544892319234176E-3</v>
      </c>
      <c r="D1187" s="243">
        <v>-1.217532217571704E-3</v>
      </c>
      <c r="E1187" s="243">
        <v>-9.1460500081088636E-3</v>
      </c>
      <c r="F1187" s="243">
        <v>-1.9254622188072945E-3</v>
      </c>
      <c r="H1187" s="239">
        <f t="shared" si="222"/>
        <v>201.83612234184457</v>
      </c>
      <c r="I1187" s="239"/>
      <c r="J1187" s="239">
        <f t="shared" si="223"/>
        <v>205.78794762639652</v>
      </c>
      <c r="K1187" s="239">
        <f t="shared" si="218"/>
        <v>205.78794762639652</v>
      </c>
      <c r="L1187" s="239" t="b">
        <f t="shared" si="219"/>
        <v>1</v>
      </c>
      <c r="M1187" s="239">
        <f t="shared" si="224"/>
        <v>0</v>
      </c>
      <c r="O1187" s="239">
        <f t="shared" si="225"/>
        <v>221.79097092652614</v>
      </c>
      <c r="P1187" s="239">
        <f t="shared" si="220"/>
        <v>221.79097092652614</v>
      </c>
      <c r="Q1187" s="239">
        <f t="shared" si="221"/>
        <v>19.954848584681571</v>
      </c>
      <c r="R1187" s="239">
        <f t="shared" si="226"/>
        <v>0</v>
      </c>
      <c r="T1187" s="239">
        <f>MAX($H$4:H1187)</f>
        <v>255.90901740293543</v>
      </c>
      <c r="U1187" s="239">
        <f>MAX($K$4:K1187)</f>
        <v>255.90901740293543</v>
      </c>
      <c r="V1187" s="239">
        <f>MAX($K$4:L1187)</f>
        <v>255.90901740293543</v>
      </c>
      <c r="W1187" s="239">
        <f t="shared" si="227"/>
        <v>-0.21129734157023344</v>
      </c>
      <c r="X1187" s="239">
        <f t="shared" si="228"/>
        <v>-0.19585503584511046</v>
      </c>
      <c r="Y1187" s="239">
        <f t="shared" si="229"/>
        <v>-0.1333210014350121</v>
      </c>
    </row>
    <row r="1188" spans="1:25">
      <c r="A1188" s="147">
        <v>37089</v>
      </c>
      <c r="B1188" s="243">
        <v>1.0362120467644509E-2</v>
      </c>
      <c r="C1188" s="243">
        <v>-1.5645526203881488E-2</v>
      </c>
      <c r="D1188" s="243">
        <v>-1.5129528306466855E-2</v>
      </c>
      <c r="E1188" s="243">
        <v>-2.8417046414702662E-3</v>
      </c>
      <c r="F1188" s="243">
        <v>-1.1850591122377518E-2</v>
      </c>
      <c r="H1188" s="239">
        <f t="shared" si="222"/>
        <v>198.67829000085541</v>
      </c>
      <c r="I1188" s="239"/>
      <c r="J1188" s="239">
        <f t="shared" si="223"/>
        <v>205.78794762639652</v>
      </c>
      <c r="K1188" s="239">
        <f t="shared" si="218"/>
        <v>205.78794762639652</v>
      </c>
      <c r="L1188" s="239" t="b">
        <f t="shared" si="219"/>
        <v>1</v>
      </c>
      <c r="M1188" s="239">
        <f t="shared" si="224"/>
        <v>0</v>
      </c>
      <c r="O1188" s="239">
        <f t="shared" si="225"/>
        <v>221.79097092652614</v>
      </c>
      <c r="P1188" s="239">
        <f t="shared" si="220"/>
        <v>221.79097092652614</v>
      </c>
      <c r="Q1188" s="239">
        <f t="shared" si="221"/>
        <v>23.11268092567073</v>
      </c>
      <c r="R1188" s="239">
        <f t="shared" si="226"/>
        <v>0</v>
      </c>
      <c r="T1188" s="239">
        <f>MAX($H$4:H1188)</f>
        <v>255.90901740293543</v>
      </c>
      <c r="U1188" s="239">
        <f>MAX($K$4:K1188)</f>
        <v>255.90901740293543</v>
      </c>
      <c r="V1188" s="239">
        <f>MAX($K$4:L1188)</f>
        <v>255.90901740293543</v>
      </c>
      <c r="W1188" s="239">
        <f t="shared" si="227"/>
        <v>-0.22363700967976735</v>
      </c>
      <c r="X1188" s="239">
        <f t="shared" si="228"/>
        <v>-0.19585503584511046</v>
      </c>
      <c r="Y1188" s="239">
        <f t="shared" si="229"/>
        <v>-0.1333210014350121</v>
      </c>
    </row>
    <row r="1189" spans="1:25">
      <c r="A1189" s="147">
        <v>37090</v>
      </c>
      <c r="B1189" s="243">
        <v>-5.8481337845514014E-3</v>
      </c>
      <c r="C1189" s="243">
        <v>-7.7810203761914387E-3</v>
      </c>
      <c r="D1189" s="243">
        <v>-2.5864000055590419E-2</v>
      </c>
      <c r="E1189" s="243">
        <v>-2.2455795783878685E-2</v>
      </c>
      <c r="F1189" s="243">
        <v>-3.6466063405669047E-3</v>
      </c>
      <c r="H1189" s="239">
        <f t="shared" si="222"/>
        <v>197.13237017805187</v>
      </c>
      <c r="I1189" s="239"/>
      <c r="J1189" s="239">
        <f t="shared" si="223"/>
        <v>205.78794762639652</v>
      </c>
      <c r="K1189" s="239">
        <f t="shared" si="218"/>
        <v>205.78794762639652</v>
      </c>
      <c r="L1189" s="239" t="b">
        <f t="shared" si="219"/>
        <v>1</v>
      </c>
      <c r="M1189" s="239">
        <f t="shared" si="224"/>
        <v>0</v>
      </c>
      <c r="O1189" s="239">
        <f t="shared" si="225"/>
        <v>221.79097092652614</v>
      </c>
      <c r="P1189" s="239">
        <f t="shared" si="220"/>
        <v>221.79097092652614</v>
      </c>
      <c r="Q1189" s="239">
        <f t="shared" si="221"/>
        <v>24.658600748474271</v>
      </c>
      <c r="R1189" s="239">
        <f t="shared" si="226"/>
        <v>0</v>
      </c>
      <c r="T1189" s="239">
        <f>MAX($H$4:H1189)</f>
        <v>255.90901740293543</v>
      </c>
      <c r="U1189" s="239">
        <f>MAX($K$4:K1189)</f>
        <v>255.90901740293543</v>
      </c>
      <c r="V1189" s="239">
        <f>MAX($K$4:L1189)</f>
        <v>255.90901740293543</v>
      </c>
      <c r="W1189" s="239">
        <f t="shared" si="227"/>
        <v>-0.22967790592677004</v>
      </c>
      <c r="X1189" s="239">
        <f t="shared" si="228"/>
        <v>-0.19585503584511046</v>
      </c>
      <c r="Y1189" s="239">
        <f t="shared" si="229"/>
        <v>-0.1333210014350121</v>
      </c>
    </row>
    <row r="1190" spans="1:25">
      <c r="A1190" s="147">
        <v>37091</v>
      </c>
      <c r="B1190" s="243">
        <v>5.1685716060501097E-3</v>
      </c>
      <c r="C1190" s="243">
        <v>1.5443631405803071E-2</v>
      </c>
      <c r="D1190" s="243">
        <v>2.8687157331721558E-3</v>
      </c>
      <c r="E1190" s="243">
        <v>3.378032788926788E-3</v>
      </c>
      <c r="F1190" s="243">
        <v>3.8628626011958378E-3</v>
      </c>
      <c r="H1190" s="239">
        <f t="shared" si="222"/>
        <v>200.17680984123402</v>
      </c>
      <c r="I1190" s="239"/>
      <c r="J1190" s="239">
        <f t="shared" si="223"/>
        <v>205.78794762639652</v>
      </c>
      <c r="K1190" s="239">
        <f t="shared" si="218"/>
        <v>205.78794762639652</v>
      </c>
      <c r="L1190" s="239" t="b">
        <f t="shared" si="219"/>
        <v>1</v>
      </c>
      <c r="M1190" s="239">
        <f t="shared" si="224"/>
        <v>0</v>
      </c>
      <c r="O1190" s="239">
        <f t="shared" si="225"/>
        <v>221.79097092652614</v>
      </c>
      <c r="P1190" s="239">
        <f t="shared" si="220"/>
        <v>221.79097092652614</v>
      </c>
      <c r="Q1190" s="239">
        <f t="shared" si="221"/>
        <v>21.614161085292125</v>
      </c>
      <c r="R1190" s="239">
        <f t="shared" si="226"/>
        <v>0</v>
      </c>
      <c r="T1190" s="239">
        <f>MAX($H$4:H1190)</f>
        <v>255.90901740293543</v>
      </c>
      <c r="U1190" s="239">
        <f>MAX($K$4:K1190)</f>
        <v>255.90901740293543</v>
      </c>
      <c r="V1190" s="239">
        <f>MAX($K$4:L1190)</f>
        <v>255.90901740293543</v>
      </c>
      <c r="W1190" s="239">
        <f t="shared" si="227"/>
        <v>-0.21778133544215678</v>
      </c>
      <c r="X1190" s="239">
        <f t="shared" si="228"/>
        <v>-0.19585503584511046</v>
      </c>
      <c r="Y1190" s="239">
        <f t="shared" si="229"/>
        <v>-0.1333210014350121</v>
      </c>
    </row>
    <row r="1191" spans="1:25">
      <c r="A1191" s="147">
        <v>37092</v>
      </c>
      <c r="B1191" s="243">
        <v>-3.205008124529396E-3</v>
      </c>
      <c r="C1191" s="243">
        <v>-4.897473521889073E-3</v>
      </c>
      <c r="D1191" s="243">
        <v>9.7249893845097191E-4</v>
      </c>
      <c r="E1191" s="243">
        <v>-1.220567534445216E-3</v>
      </c>
      <c r="F1191" s="243">
        <v>9.2190802374081393E-4</v>
      </c>
      <c r="H1191" s="239">
        <f t="shared" si="222"/>
        <v>199.19644921534035</v>
      </c>
      <c r="I1191" s="239"/>
      <c r="J1191" s="239">
        <f t="shared" si="223"/>
        <v>205.78794762639652</v>
      </c>
      <c r="K1191" s="239">
        <f t="shared" si="218"/>
        <v>205.78794762639652</v>
      </c>
      <c r="L1191" s="239" t="b">
        <f t="shared" si="219"/>
        <v>1</v>
      </c>
      <c r="M1191" s="239">
        <f t="shared" si="224"/>
        <v>0</v>
      </c>
      <c r="O1191" s="239">
        <f t="shared" si="225"/>
        <v>221.79097092652614</v>
      </c>
      <c r="P1191" s="239">
        <f t="shared" si="220"/>
        <v>221.79097092652614</v>
      </c>
      <c r="Q1191" s="239">
        <f t="shared" si="221"/>
        <v>22.594521711185791</v>
      </c>
      <c r="R1191" s="239">
        <f t="shared" si="226"/>
        <v>0</v>
      </c>
      <c r="T1191" s="239">
        <f>MAX($H$4:H1191)</f>
        <v>255.90901740293543</v>
      </c>
      <c r="U1191" s="239">
        <f>MAX($K$4:K1191)</f>
        <v>255.90901740293543</v>
      </c>
      <c r="V1191" s="239">
        <f>MAX($K$4:L1191)</f>
        <v>255.90901740293543</v>
      </c>
      <c r="W1191" s="239">
        <f t="shared" si="227"/>
        <v>-0.22161223064015623</v>
      </c>
      <c r="X1191" s="239">
        <f t="shared" si="228"/>
        <v>-0.19585503584511046</v>
      </c>
      <c r="Y1191" s="239">
        <f t="shared" si="229"/>
        <v>-0.1333210014350121</v>
      </c>
    </row>
    <row r="1192" spans="1:25">
      <c r="A1192" s="147">
        <v>37095</v>
      </c>
      <c r="B1192" s="243">
        <v>-1.5620889074018596E-2</v>
      </c>
      <c r="C1192" s="243">
        <v>2.3910034958696258E-4</v>
      </c>
      <c r="D1192" s="243">
        <v>-2.5599420856486699E-2</v>
      </c>
      <c r="E1192" s="243">
        <v>1.097129774586092E-3</v>
      </c>
      <c r="F1192" s="243">
        <v>-4.7857333613332553E-3</v>
      </c>
      <c r="H1192" s="239">
        <f t="shared" si="222"/>
        <v>199.24407715598423</v>
      </c>
      <c r="I1192" s="239"/>
      <c r="J1192" s="239">
        <f t="shared" si="223"/>
        <v>205.78794762639652</v>
      </c>
      <c r="K1192" s="239">
        <f t="shared" si="218"/>
        <v>205.78794762639652</v>
      </c>
      <c r="L1192" s="239" t="b">
        <f t="shared" si="219"/>
        <v>1</v>
      </c>
      <c r="M1192" s="239">
        <f t="shared" si="224"/>
        <v>0</v>
      </c>
      <c r="O1192" s="239">
        <f t="shared" si="225"/>
        <v>221.79097092652614</v>
      </c>
      <c r="P1192" s="239">
        <f t="shared" si="220"/>
        <v>221.79097092652614</v>
      </c>
      <c r="Q1192" s="239">
        <f t="shared" si="221"/>
        <v>22.546893770541914</v>
      </c>
      <c r="R1192" s="239">
        <f t="shared" si="226"/>
        <v>0</v>
      </c>
      <c r="T1192" s="239">
        <f>MAX($H$4:H1192)</f>
        <v>255.90901740293543</v>
      </c>
      <c r="U1192" s="239">
        <f>MAX($K$4:K1192)</f>
        <v>255.90901740293543</v>
      </c>
      <c r="V1192" s="239">
        <f>MAX($K$4:L1192)</f>
        <v>255.90901740293543</v>
      </c>
      <c r="W1192" s="239">
        <f t="shared" si="227"/>
        <v>-0.22142611785238805</v>
      </c>
      <c r="X1192" s="239">
        <f t="shared" si="228"/>
        <v>-0.19585503584511046</v>
      </c>
      <c r="Y1192" s="239">
        <f t="shared" si="229"/>
        <v>-0.1333210014350121</v>
      </c>
    </row>
    <row r="1193" spans="1:25">
      <c r="A1193" s="147">
        <v>37096</v>
      </c>
      <c r="B1193" s="243">
        <v>-1.6959126709679806E-2</v>
      </c>
      <c r="C1193" s="243">
        <v>-1.4766874494153481E-2</v>
      </c>
      <c r="D1193" s="243">
        <v>2.6318229588619957E-3</v>
      </c>
      <c r="E1193" s="243">
        <v>-1.3752690629141084E-2</v>
      </c>
      <c r="F1193" s="243">
        <v>-1.0091425710939461E-2</v>
      </c>
      <c r="H1193" s="239">
        <f t="shared" si="222"/>
        <v>196.30186487491838</v>
      </c>
      <c r="I1193" s="239"/>
      <c r="J1193" s="239">
        <f t="shared" si="223"/>
        <v>205.78794762639652</v>
      </c>
      <c r="K1193" s="239">
        <f t="shared" si="218"/>
        <v>205.78794762639652</v>
      </c>
      <c r="L1193" s="239" t="b">
        <f t="shared" si="219"/>
        <v>1</v>
      </c>
      <c r="M1193" s="239">
        <f t="shared" si="224"/>
        <v>0</v>
      </c>
      <c r="O1193" s="239">
        <f t="shared" si="225"/>
        <v>221.79097092652614</v>
      </c>
      <c r="P1193" s="239">
        <f t="shared" si="220"/>
        <v>221.79097092652614</v>
      </c>
      <c r="Q1193" s="239">
        <f t="shared" si="221"/>
        <v>25.489106051607763</v>
      </c>
      <c r="R1193" s="239">
        <f t="shared" si="226"/>
        <v>0</v>
      </c>
      <c r="T1193" s="239">
        <f>MAX($H$4:H1193)</f>
        <v>255.90901740293543</v>
      </c>
      <c r="U1193" s="239">
        <f>MAX($K$4:K1193)</f>
        <v>255.90901740293543</v>
      </c>
      <c r="V1193" s="239">
        <f>MAX($K$4:L1193)</f>
        <v>255.90901740293543</v>
      </c>
      <c r="W1193" s="239">
        <f t="shared" si="227"/>
        <v>-0.23292322065448767</v>
      </c>
      <c r="X1193" s="239">
        <f t="shared" si="228"/>
        <v>-0.19585503584511046</v>
      </c>
      <c r="Y1193" s="239">
        <f t="shared" si="229"/>
        <v>-0.1333210014350121</v>
      </c>
    </row>
    <row r="1194" spans="1:25">
      <c r="A1194" s="147">
        <v>37097</v>
      </c>
      <c r="B1194" s="243">
        <v>1.4607326006445875E-2</v>
      </c>
      <c r="C1194" s="243">
        <v>-1.2260063939147137E-2</v>
      </c>
      <c r="D1194" s="243">
        <v>3.8932093754429076E-3</v>
      </c>
      <c r="E1194" s="243">
        <v>-3.5528330798011432E-3</v>
      </c>
      <c r="F1194" s="243">
        <v>-7.776447282634269E-3</v>
      </c>
      <c r="H1194" s="239">
        <f t="shared" si="222"/>
        <v>193.89519146017807</v>
      </c>
      <c r="I1194" s="239"/>
      <c r="J1194" s="239">
        <f t="shared" si="223"/>
        <v>205.78794762639652</v>
      </c>
      <c r="K1194" s="239">
        <f t="shared" si="218"/>
        <v>205.78794762639652</v>
      </c>
      <c r="L1194" s="239" t="b">
        <f t="shared" si="219"/>
        <v>1</v>
      </c>
      <c r="M1194" s="239">
        <f t="shared" si="224"/>
        <v>0</v>
      </c>
      <c r="O1194" s="239">
        <f t="shared" si="225"/>
        <v>221.79097092652614</v>
      </c>
      <c r="P1194" s="239">
        <f t="shared" si="220"/>
        <v>221.79097092652614</v>
      </c>
      <c r="Q1194" s="239">
        <f t="shared" si="221"/>
        <v>27.895779466348074</v>
      </c>
      <c r="R1194" s="239">
        <f t="shared" si="226"/>
        <v>0</v>
      </c>
      <c r="T1194" s="239">
        <f>MAX($H$4:H1194)</f>
        <v>255.90901740293543</v>
      </c>
      <c r="U1194" s="239">
        <f>MAX($K$4:K1194)</f>
        <v>255.90901740293543</v>
      </c>
      <c r="V1194" s="239">
        <f>MAX($K$4:L1194)</f>
        <v>255.90901740293543</v>
      </c>
      <c r="W1194" s="239">
        <f t="shared" si="227"/>
        <v>-0.24232763101549867</v>
      </c>
      <c r="X1194" s="239">
        <f t="shared" si="228"/>
        <v>-0.19585503584511046</v>
      </c>
      <c r="Y1194" s="239">
        <f t="shared" si="229"/>
        <v>-0.1333210014350121</v>
      </c>
    </row>
    <row r="1195" spans="1:25">
      <c r="A1195" s="147">
        <v>37098</v>
      </c>
      <c r="B1195" s="243">
        <v>1.1765068036594162E-2</v>
      </c>
      <c r="C1195" s="243">
        <v>8.115927909634113E-3</v>
      </c>
      <c r="D1195" s="243">
        <v>2.1964045431044354E-4</v>
      </c>
      <c r="E1195" s="243">
        <v>1.2404500367297677E-2</v>
      </c>
      <c r="F1195" s="243">
        <v>2.389786820382378E-3</v>
      </c>
      <c r="H1195" s="239">
        <f t="shared" si="222"/>
        <v>195.46883085609358</v>
      </c>
      <c r="I1195" s="239"/>
      <c r="J1195" s="239">
        <f t="shared" si="223"/>
        <v>205.78794762639652</v>
      </c>
      <c r="K1195" s="239">
        <f t="shared" si="218"/>
        <v>205.78794762639652</v>
      </c>
      <c r="L1195" s="239" t="b">
        <f t="shared" si="219"/>
        <v>1</v>
      </c>
      <c r="M1195" s="239">
        <f t="shared" si="224"/>
        <v>0</v>
      </c>
      <c r="O1195" s="239">
        <f t="shared" si="225"/>
        <v>221.79097092652614</v>
      </c>
      <c r="P1195" s="239">
        <f t="shared" si="220"/>
        <v>221.79097092652614</v>
      </c>
      <c r="Q1195" s="239">
        <f t="shared" si="221"/>
        <v>26.322140070432567</v>
      </c>
      <c r="R1195" s="239">
        <f t="shared" si="226"/>
        <v>0</v>
      </c>
      <c r="T1195" s="239">
        <f>MAX($H$4:H1195)</f>
        <v>255.90901740293543</v>
      </c>
      <c r="U1195" s="239">
        <f>MAX($K$4:K1195)</f>
        <v>255.90901740293543</v>
      </c>
      <c r="V1195" s="239">
        <f>MAX($K$4:L1195)</f>
        <v>255.90901740293543</v>
      </c>
      <c r="W1195" s="239">
        <f t="shared" si="227"/>
        <v>-0.23617841668969877</v>
      </c>
      <c r="X1195" s="239">
        <f t="shared" si="228"/>
        <v>-0.19585503584511046</v>
      </c>
      <c r="Y1195" s="239">
        <f t="shared" si="229"/>
        <v>-0.1333210014350121</v>
      </c>
    </row>
    <row r="1196" spans="1:25">
      <c r="A1196" s="147">
        <v>37099</v>
      </c>
      <c r="B1196" s="243">
        <v>3.0234024062396614E-3</v>
      </c>
      <c r="C1196" s="243">
        <v>1.5569861618556446E-2</v>
      </c>
      <c r="D1196" s="243">
        <v>-3.7241968502986778E-3</v>
      </c>
      <c r="E1196" s="243">
        <v>4.7374326672846578E-3</v>
      </c>
      <c r="F1196" s="243">
        <v>7.4820404647943928E-3</v>
      </c>
      <c r="H1196" s="239">
        <f t="shared" si="222"/>
        <v>198.51225350326396</v>
      </c>
      <c r="I1196" s="239"/>
      <c r="J1196" s="239">
        <f t="shared" si="223"/>
        <v>205.78794762639652</v>
      </c>
      <c r="K1196" s="239">
        <f t="shared" si="218"/>
        <v>205.78794762639652</v>
      </c>
      <c r="L1196" s="239" t="b">
        <f t="shared" si="219"/>
        <v>1</v>
      </c>
      <c r="M1196" s="239">
        <f t="shared" si="224"/>
        <v>0</v>
      </c>
      <c r="O1196" s="239">
        <f t="shared" si="225"/>
        <v>221.79097092652614</v>
      </c>
      <c r="P1196" s="239">
        <f t="shared" si="220"/>
        <v>221.79097092652614</v>
      </c>
      <c r="Q1196" s="239">
        <f t="shared" si="221"/>
        <v>23.278717423262179</v>
      </c>
      <c r="R1196" s="239">
        <f t="shared" si="226"/>
        <v>0</v>
      </c>
      <c r="T1196" s="239">
        <f>MAX($H$4:H1196)</f>
        <v>255.90901740293543</v>
      </c>
      <c r="U1196" s="239">
        <f>MAX($K$4:K1196)</f>
        <v>255.90901740293543</v>
      </c>
      <c r="V1196" s="239">
        <f>MAX($K$4:L1196)</f>
        <v>255.90901740293543</v>
      </c>
      <c r="W1196" s="239">
        <f t="shared" si="227"/>
        <v>-0.22428582033629071</v>
      </c>
      <c r="X1196" s="239">
        <f t="shared" si="228"/>
        <v>-0.19585503584511046</v>
      </c>
      <c r="Y1196" s="239">
        <f t="shared" si="229"/>
        <v>-0.1333210014350121</v>
      </c>
    </row>
    <row r="1197" spans="1:25">
      <c r="A1197" s="147">
        <v>37102</v>
      </c>
      <c r="B1197" s="243">
        <v>-9.1311450992626053E-4</v>
      </c>
      <c r="C1197" s="243">
        <v>1.6195108760726606E-2</v>
      </c>
      <c r="D1197" s="243">
        <v>-1.2928092633156196E-2</v>
      </c>
      <c r="E1197" s="243">
        <v>6.1745476009316125E-3</v>
      </c>
      <c r="F1197" s="243">
        <v>1.0912888923013453E-2</v>
      </c>
      <c r="H1197" s="239">
        <f t="shared" si="222"/>
        <v>201.72718103908625</v>
      </c>
      <c r="I1197" s="239"/>
      <c r="J1197" s="239">
        <f t="shared" si="223"/>
        <v>205.78794762639652</v>
      </c>
      <c r="K1197" s="239">
        <f t="shared" si="218"/>
        <v>205.78794762639652</v>
      </c>
      <c r="L1197" s="239" t="b">
        <f t="shared" si="219"/>
        <v>1</v>
      </c>
      <c r="M1197" s="239">
        <f t="shared" si="224"/>
        <v>0</v>
      </c>
      <c r="O1197" s="239">
        <f t="shared" si="225"/>
        <v>221.79097092652614</v>
      </c>
      <c r="P1197" s="239">
        <f t="shared" si="220"/>
        <v>221.79097092652614</v>
      </c>
      <c r="Q1197" s="239">
        <f t="shared" si="221"/>
        <v>20.063789887439896</v>
      </c>
      <c r="R1197" s="239">
        <f t="shared" si="226"/>
        <v>0</v>
      </c>
      <c r="T1197" s="239">
        <f>MAX($H$4:H1197)</f>
        <v>255.90901740293543</v>
      </c>
      <c r="U1197" s="239">
        <f>MAX($K$4:K1197)</f>
        <v>255.90901740293543</v>
      </c>
      <c r="V1197" s="239">
        <f>MAX($K$4:L1197)</f>
        <v>255.90901740293543</v>
      </c>
      <c r="W1197" s="239">
        <f t="shared" si="227"/>
        <v>-0.21172304482939916</v>
      </c>
      <c r="X1197" s="239">
        <f t="shared" si="228"/>
        <v>-0.19585503584511046</v>
      </c>
      <c r="Y1197" s="239">
        <f t="shared" si="229"/>
        <v>-0.1333210014350121</v>
      </c>
    </row>
    <row r="1198" spans="1:25">
      <c r="A1198" s="147">
        <v>37103</v>
      </c>
      <c r="B1198" s="243">
        <v>5.5950185884314774E-3</v>
      </c>
      <c r="C1198" s="243">
        <v>1.176074216971168E-2</v>
      </c>
      <c r="D1198" s="243">
        <v>2.1837516050961625E-2</v>
      </c>
      <c r="E1198" s="243">
        <v>3.9288803645334269E-3</v>
      </c>
      <c r="F1198" s="243">
        <v>6.6973441139568379E-3</v>
      </c>
      <c r="H1198" s="239">
        <f t="shared" si="222"/>
        <v>204.09964240390968</v>
      </c>
      <c r="I1198" s="239"/>
      <c r="J1198" s="239">
        <f t="shared" si="223"/>
        <v>205.78794762639652</v>
      </c>
      <c r="K1198" s="239">
        <f t="shared" si="218"/>
        <v>205.78794762639652</v>
      </c>
      <c r="L1198" s="239" t="b">
        <f t="shared" si="219"/>
        <v>1</v>
      </c>
      <c r="M1198" s="239">
        <f t="shared" si="224"/>
        <v>0</v>
      </c>
      <c r="O1198" s="239">
        <f t="shared" si="225"/>
        <v>221.79097092652614</v>
      </c>
      <c r="P1198" s="239">
        <f t="shared" si="220"/>
        <v>221.79097092652614</v>
      </c>
      <c r="Q1198" s="239">
        <f t="shared" si="221"/>
        <v>17.691328522616459</v>
      </c>
      <c r="R1198" s="239">
        <f t="shared" si="226"/>
        <v>0</v>
      </c>
      <c r="T1198" s="239">
        <f>MAX($H$4:H1198)</f>
        <v>255.90901740293543</v>
      </c>
      <c r="U1198" s="239">
        <f>MAX($K$4:K1198)</f>
        <v>255.90901740293543</v>
      </c>
      <c r="V1198" s="239">
        <f>MAX($K$4:L1198)</f>
        <v>255.90901740293543</v>
      </c>
      <c r="W1198" s="239">
        <f t="shared" si="227"/>
        <v>-0.20245232280131237</v>
      </c>
      <c r="X1198" s="239">
        <f t="shared" si="228"/>
        <v>-0.19585503584511046</v>
      </c>
      <c r="Y1198" s="239">
        <f t="shared" si="229"/>
        <v>-0.1333210014350121</v>
      </c>
    </row>
    <row r="1199" spans="1:25">
      <c r="A1199" s="147">
        <v>37104</v>
      </c>
      <c r="B1199" s="243">
        <v>4.7506333597191475E-3</v>
      </c>
      <c r="C1199" s="243">
        <v>5.8271388351704978E-4</v>
      </c>
      <c r="D1199" s="243">
        <v>4.765652747559912E-3</v>
      </c>
      <c r="E1199" s="243">
        <v>-8.7556754737105891E-4</v>
      </c>
      <c r="F1199" s="243">
        <v>5.7848358788261667E-3</v>
      </c>
      <c r="H1199" s="239">
        <f t="shared" si="222"/>
        <v>204.2185740991593</v>
      </c>
      <c r="I1199" s="239"/>
      <c r="J1199" s="239">
        <f t="shared" si="223"/>
        <v>205.78794762639652</v>
      </c>
      <c r="K1199" s="239">
        <f t="shared" si="218"/>
        <v>205.78794762639652</v>
      </c>
      <c r="L1199" s="239" t="b">
        <f t="shared" si="219"/>
        <v>1</v>
      </c>
      <c r="M1199" s="239">
        <f t="shared" si="224"/>
        <v>0</v>
      </c>
      <c r="O1199" s="239">
        <f t="shared" si="225"/>
        <v>221.79097092652614</v>
      </c>
      <c r="P1199" s="239">
        <f t="shared" si="220"/>
        <v>221.79097092652614</v>
      </c>
      <c r="Q1199" s="239">
        <f t="shared" si="221"/>
        <v>17.572396827366845</v>
      </c>
      <c r="R1199" s="239">
        <f t="shared" si="226"/>
        <v>0</v>
      </c>
      <c r="T1199" s="239">
        <f>MAX($H$4:H1199)</f>
        <v>255.90901740293543</v>
      </c>
      <c r="U1199" s="239">
        <f>MAX($K$4:K1199)</f>
        <v>255.90901740293543</v>
      </c>
      <c r="V1199" s="239">
        <f>MAX($K$4:L1199)</f>
        <v>255.90901740293543</v>
      </c>
      <c r="W1199" s="239">
        <f t="shared" si="227"/>
        <v>-0.20198758069704195</v>
      </c>
      <c r="X1199" s="239">
        <f t="shared" si="228"/>
        <v>-0.19585503584511046</v>
      </c>
      <c r="Y1199" s="239">
        <f t="shared" si="229"/>
        <v>-0.1333210014350121</v>
      </c>
    </row>
    <row r="1200" spans="1:25">
      <c r="A1200" s="147">
        <v>37105</v>
      </c>
      <c r="B1200" s="243">
        <v>4.0451235457781287E-3</v>
      </c>
      <c r="C1200" s="243">
        <v>-5.6701215256249604E-5</v>
      </c>
      <c r="D1200" s="243">
        <v>2.163694991049403E-2</v>
      </c>
      <c r="E1200" s="243">
        <v>8.0771492487949903E-3</v>
      </c>
      <c r="F1200" s="243">
        <v>5.5876944266350925E-3</v>
      </c>
      <c r="H1200" s="239">
        <f t="shared" si="222"/>
        <v>204.20699465782997</v>
      </c>
      <c r="I1200" s="239"/>
      <c r="J1200" s="239">
        <f t="shared" si="223"/>
        <v>205.78794762639652</v>
      </c>
      <c r="K1200" s="239">
        <f t="shared" si="218"/>
        <v>205.78794762639652</v>
      </c>
      <c r="L1200" s="239" t="b">
        <f t="shared" si="219"/>
        <v>1</v>
      </c>
      <c r="M1200" s="239">
        <f t="shared" si="224"/>
        <v>0</v>
      </c>
      <c r="O1200" s="239">
        <f t="shared" si="225"/>
        <v>221.79097092652614</v>
      </c>
      <c r="P1200" s="239">
        <f t="shared" si="220"/>
        <v>221.79097092652614</v>
      </c>
      <c r="Q1200" s="239">
        <f t="shared" si="221"/>
        <v>17.583976268696176</v>
      </c>
      <c r="R1200" s="239">
        <f t="shared" si="226"/>
        <v>0</v>
      </c>
      <c r="T1200" s="239">
        <f>MAX($H$4:H1200)</f>
        <v>255.90901740293543</v>
      </c>
      <c r="U1200" s="239">
        <f>MAX($K$4:K1200)</f>
        <v>255.90901740293543</v>
      </c>
      <c r="V1200" s="239">
        <f>MAX($K$4:L1200)</f>
        <v>255.90901740293543</v>
      </c>
      <c r="W1200" s="239">
        <f t="shared" si="227"/>
        <v>-0.20203282897100605</v>
      </c>
      <c r="X1200" s="239">
        <f t="shared" si="228"/>
        <v>-0.19585503584511046</v>
      </c>
      <c r="Y1200" s="239">
        <f t="shared" si="229"/>
        <v>-0.1333210014350121</v>
      </c>
    </row>
    <row r="1201" spans="1:25">
      <c r="A1201" s="147">
        <v>37106</v>
      </c>
      <c r="B1201" s="243">
        <v>-4.7018323102672177E-3</v>
      </c>
      <c r="C1201" s="243">
        <v>-7.1761040911996199E-3</v>
      </c>
      <c r="D1201" s="243">
        <v>-1.1628452204873851E-2</v>
      </c>
      <c r="E1201" s="243">
        <v>-1.9691094585543301E-3</v>
      </c>
      <c r="F1201" s="243">
        <v>-2.80329700683557E-3</v>
      </c>
      <c r="H1201" s="239">
        <f t="shared" si="222"/>
        <v>202.74158400801434</v>
      </c>
      <c r="I1201" s="239"/>
      <c r="J1201" s="239">
        <f t="shared" si="223"/>
        <v>205.78794762639652</v>
      </c>
      <c r="K1201" s="239">
        <f t="shared" si="218"/>
        <v>205.78794762639652</v>
      </c>
      <c r="L1201" s="239" t="b">
        <f t="shared" si="219"/>
        <v>1</v>
      </c>
      <c r="M1201" s="239">
        <f t="shared" si="224"/>
        <v>0</v>
      </c>
      <c r="O1201" s="239">
        <f t="shared" si="225"/>
        <v>221.79097092652614</v>
      </c>
      <c r="P1201" s="239">
        <f t="shared" si="220"/>
        <v>221.79097092652614</v>
      </c>
      <c r="Q1201" s="239">
        <f t="shared" si="221"/>
        <v>19.0493869185118</v>
      </c>
      <c r="R1201" s="239">
        <f t="shared" si="226"/>
        <v>0</v>
      </c>
      <c r="T1201" s="239">
        <f>MAX($H$4:H1201)</f>
        <v>255.90901740293543</v>
      </c>
      <c r="U1201" s="239">
        <f>MAX($K$4:K1201)</f>
        <v>255.90901740293543</v>
      </c>
      <c r="V1201" s="239">
        <f>MAX($K$4:L1201)</f>
        <v>255.90901740293543</v>
      </c>
      <c r="W1201" s="239">
        <f t="shared" si="227"/>
        <v>-0.20775912445167016</v>
      </c>
      <c r="X1201" s="239">
        <f t="shared" si="228"/>
        <v>-0.19585503584511046</v>
      </c>
      <c r="Y1201" s="239">
        <f t="shared" si="229"/>
        <v>-0.1333210014350121</v>
      </c>
    </row>
    <row r="1202" spans="1:25">
      <c r="A1202" s="147">
        <v>37109</v>
      </c>
      <c r="B1202" s="243">
        <v>-1.1479727552117014E-2</v>
      </c>
      <c r="C1202" s="243">
        <v>-1.9429432559909809E-3</v>
      </c>
      <c r="D1202" s="243">
        <v>9.4955495783111132E-4</v>
      </c>
      <c r="E1202" s="243">
        <v>-3.3884146233364998E-3</v>
      </c>
      <c r="F1202" s="243">
        <v>-3.8278748368621995E-3</v>
      </c>
      <c r="H1202" s="239">
        <f t="shared" si="222"/>
        <v>202.34766861465704</v>
      </c>
      <c r="I1202" s="239"/>
      <c r="J1202" s="239">
        <f t="shared" si="223"/>
        <v>205.78794762639652</v>
      </c>
      <c r="K1202" s="239">
        <f t="shared" si="218"/>
        <v>205.78794762639652</v>
      </c>
      <c r="L1202" s="239" t="b">
        <f t="shared" si="219"/>
        <v>1</v>
      </c>
      <c r="M1202" s="239">
        <f t="shared" si="224"/>
        <v>0</v>
      </c>
      <c r="O1202" s="239">
        <f t="shared" si="225"/>
        <v>221.79097092652614</v>
      </c>
      <c r="P1202" s="239">
        <f t="shared" si="220"/>
        <v>221.79097092652614</v>
      </c>
      <c r="Q1202" s="239">
        <f t="shared" si="221"/>
        <v>19.443302311869104</v>
      </c>
      <c r="R1202" s="239">
        <f t="shared" si="226"/>
        <v>0</v>
      </c>
      <c r="T1202" s="239">
        <f>MAX($H$4:H1202)</f>
        <v>255.90901740293543</v>
      </c>
      <c r="U1202" s="239">
        <f>MAX($K$4:K1202)</f>
        <v>255.90901740293543</v>
      </c>
      <c r="V1202" s="239">
        <f>MAX($K$4:L1202)</f>
        <v>255.90901740293543</v>
      </c>
      <c r="W1202" s="239">
        <f t="shared" si="227"/>
        <v>-0.20929840351793721</v>
      </c>
      <c r="X1202" s="239">
        <f t="shared" si="228"/>
        <v>-0.19585503584511046</v>
      </c>
      <c r="Y1202" s="239">
        <f t="shared" si="229"/>
        <v>-0.1333210014350121</v>
      </c>
    </row>
    <row r="1203" spans="1:25">
      <c r="A1203" s="147">
        <v>37110</v>
      </c>
      <c r="B1203" s="243">
        <v>2.8617268794073336E-3</v>
      </c>
      <c r="C1203" s="243">
        <v>2.0755460797774461E-3</v>
      </c>
      <c r="D1203" s="243">
        <v>8.0000192510023549E-3</v>
      </c>
      <c r="E1203" s="243">
        <v>-2.5381021454193853E-3</v>
      </c>
      <c r="F1203" s="243">
        <v>-2.2770281799597836E-3</v>
      </c>
      <c r="H1203" s="239">
        <f t="shared" si="222"/>
        <v>202.7676505250023</v>
      </c>
      <c r="I1203" s="239"/>
      <c r="J1203" s="239">
        <f t="shared" si="223"/>
        <v>205.78794762639652</v>
      </c>
      <c r="K1203" s="239">
        <f t="shared" si="218"/>
        <v>205.78794762639652</v>
      </c>
      <c r="L1203" s="239" t="b">
        <f t="shared" si="219"/>
        <v>1</v>
      </c>
      <c r="M1203" s="239">
        <f t="shared" si="224"/>
        <v>0</v>
      </c>
      <c r="O1203" s="239">
        <f t="shared" si="225"/>
        <v>221.79097092652614</v>
      </c>
      <c r="P1203" s="239">
        <f t="shared" si="220"/>
        <v>221.79097092652614</v>
      </c>
      <c r="Q1203" s="239">
        <f t="shared" si="221"/>
        <v>19.023320401523847</v>
      </c>
      <c r="R1203" s="239">
        <f t="shared" si="226"/>
        <v>0</v>
      </c>
      <c r="T1203" s="239">
        <f>MAX($H$4:H1203)</f>
        <v>255.90901740293543</v>
      </c>
      <c r="U1203" s="239">
        <f>MAX($K$4:K1203)</f>
        <v>255.90901740293543</v>
      </c>
      <c r="V1203" s="239">
        <f>MAX($K$4:L1203)</f>
        <v>255.90901740293543</v>
      </c>
      <c r="W1203" s="239">
        <f t="shared" si="227"/>
        <v>-0.20765726591908509</v>
      </c>
      <c r="X1203" s="239">
        <f t="shared" si="228"/>
        <v>-0.19585503584511046</v>
      </c>
      <c r="Y1203" s="239">
        <f t="shared" si="229"/>
        <v>-0.1333210014350121</v>
      </c>
    </row>
    <row r="1204" spans="1:25">
      <c r="A1204" s="147">
        <v>37111</v>
      </c>
      <c r="B1204" s="243">
        <v>-1.719136200945437E-2</v>
      </c>
      <c r="C1204" s="243">
        <v>-1.4161439902648509E-2</v>
      </c>
      <c r="D1204" s="243">
        <v>-4.3094814352292454E-3</v>
      </c>
      <c r="E1204" s="243">
        <v>-5.1647673559218621E-4</v>
      </c>
      <c r="F1204" s="243">
        <v>-8.6986680681029327E-3</v>
      </c>
      <c r="H1204" s="239">
        <f t="shared" si="222"/>
        <v>199.89616862789123</v>
      </c>
      <c r="I1204" s="239"/>
      <c r="J1204" s="239">
        <f t="shared" si="223"/>
        <v>205.78794762639652</v>
      </c>
      <c r="K1204" s="239">
        <f t="shared" si="218"/>
        <v>205.78794762639652</v>
      </c>
      <c r="L1204" s="239" t="b">
        <f t="shared" si="219"/>
        <v>1</v>
      </c>
      <c r="M1204" s="239">
        <f t="shared" si="224"/>
        <v>0</v>
      </c>
      <c r="O1204" s="239">
        <f t="shared" si="225"/>
        <v>221.79097092652614</v>
      </c>
      <c r="P1204" s="239">
        <f t="shared" si="220"/>
        <v>221.79097092652614</v>
      </c>
      <c r="Q1204" s="239">
        <f t="shared" si="221"/>
        <v>21.894802298634914</v>
      </c>
      <c r="R1204" s="239">
        <f t="shared" si="226"/>
        <v>0</v>
      </c>
      <c r="T1204" s="239">
        <f>MAX($H$4:H1204)</f>
        <v>255.90901740293543</v>
      </c>
      <c r="U1204" s="239">
        <f>MAX($K$4:K1204)</f>
        <v>255.90901740293543</v>
      </c>
      <c r="V1204" s="239">
        <f>MAX($K$4:L1204)</f>
        <v>255.90901740293543</v>
      </c>
      <c r="W1204" s="239">
        <f t="shared" si="227"/>
        <v>-0.21887797993007221</v>
      </c>
      <c r="X1204" s="239">
        <f t="shared" si="228"/>
        <v>-0.19585503584511046</v>
      </c>
      <c r="Y1204" s="239">
        <f t="shared" si="229"/>
        <v>-0.1333210014350121</v>
      </c>
    </row>
    <row r="1205" spans="1:25">
      <c r="A1205" s="147">
        <v>37112</v>
      </c>
      <c r="B1205" s="243">
        <v>-4.03590211908611E-4</v>
      </c>
      <c r="C1205" s="243">
        <v>-2.11381621637734E-2</v>
      </c>
      <c r="D1205" s="243">
        <v>-3.649506169421024E-2</v>
      </c>
      <c r="E1205" s="243">
        <v>-2.3721201233526168E-2</v>
      </c>
      <c r="F1205" s="243">
        <v>-1.4465419863829432E-2</v>
      </c>
      <c r="H1205" s="239">
        <f t="shared" si="222"/>
        <v>195.67073099951787</v>
      </c>
      <c r="I1205" s="239"/>
      <c r="J1205" s="239">
        <f t="shared" si="223"/>
        <v>205.78794762639652</v>
      </c>
      <c r="K1205" s="239">
        <f t="shared" si="218"/>
        <v>205.78794762639652</v>
      </c>
      <c r="L1205" s="239" t="b">
        <f t="shared" si="219"/>
        <v>1</v>
      </c>
      <c r="M1205" s="239">
        <f t="shared" si="224"/>
        <v>0</v>
      </c>
      <c r="O1205" s="239">
        <f t="shared" si="225"/>
        <v>221.79097092652614</v>
      </c>
      <c r="P1205" s="239">
        <f t="shared" si="220"/>
        <v>221.79097092652614</v>
      </c>
      <c r="Q1205" s="239">
        <f t="shared" si="221"/>
        <v>26.120239927008271</v>
      </c>
      <c r="R1205" s="239">
        <f t="shared" si="226"/>
        <v>0</v>
      </c>
      <c r="T1205" s="239">
        <f>MAX($H$4:H1205)</f>
        <v>255.90901740293543</v>
      </c>
      <c r="U1205" s="239">
        <f>MAX($K$4:K1205)</f>
        <v>255.90901740293543</v>
      </c>
      <c r="V1205" s="239">
        <f>MAX($K$4:L1205)</f>
        <v>255.90901740293543</v>
      </c>
      <c r="W1205" s="239">
        <f t="shared" si="227"/>
        <v>-0.23538946386000462</v>
      </c>
      <c r="X1205" s="239">
        <f t="shared" si="228"/>
        <v>-0.19585503584511046</v>
      </c>
      <c r="Y1205" s="239">
        <f t="shared" si="229"/>
        <v>-0.1333210014350121</v>
      </c>
    </row>
    <row r="1206" spans="1:25">
      <c r="A1206" s="147">
        <v>37113</v>
      </c>
      <c r="B1206" s="243">
        <v>5.5460642775035929E-3</v>
      </c>
      <c r="C1206" s="243">
        <v>-1.1773236043772783E-3</v>
      </c>
      <c r="D1206" s="243">
        <v>4.861443670128418E-3</v>
      </c>
      <c r="E1206" s="243">
        <v>3.4099219663621394E-3</v>
      </c>
      <c r="F1206" s="243">
        <v>4.6211581713602179E-3</v>
      </c>
      <c r="H1206" s="239">
        <f t="shared" si="222"/>
        <v>195.44036322922639</v>
      </c>
      <c r="I1206" s="239"/>
      <c r="J1206" s="239">
        <f t="shared" si="223"/>
        <v>205.78794762639652</v>
      </c>
      <c r="K1206" s="239">
        <f t="shared" si="218"/>
        <v>205.78794762639652</v>
      </c>
      <c r="L1206" s="239" t="b">
        <f t="shared" si="219"/>
        <v>1</v>
      </c>
      <c r="M1206" s="239">
        <f t="shared" si="224"/>
        <v>0</v>
      </c>
      <c r="O1206" s="239">
        <f t="shared" si="225"/>
        <v>221.79097092652614</v>
      </c>
      <c r="P1206" s="239">
        <f t="shared" si="220"/>
        <v>221.79097092652614</v>
      </c>
      <c r="Q1206" s="239">
        <f t="shared" si="221"/>
        <v>26.35060769729975</v>
      </c>
      <c r="R1206" s="239">
        <f t="shared" si="226"/>
        <v>0</v>
      </c>
      <c r="T1206" s="239">
        <f>MAX($H$4:H1206)</f>
        <v>255.90901740293543</v>
      </c>
      <c r="U1206" s="239">
        <f>MAX($K$4:K1206)</f>
        <v>255.90901740293543</v>
      </c>
      <c r="V1206" s="239">
        <f>MAX($K$4:L1206)</f>
        <v>255.90901740293543</v>
      </c>
      <c r="W1206" s="239">
        <f t="shared" si="227"/>
        <v>-0.23628965789235776</v>
      </c>
      <c r="X1206" s="239">
        <f t="shared" si="228"/>
        <v>-0.19585503584511046</v>
      </c>
      <c r="Y1206" s="239">
        <f t="shared" si="229"/>
        <v>-0.1333210014350121</v>
      </c>
    </row>
    <row r="1207" spans="1:25">
      <c r="A1207" s="147">
        <v>37116</v>
      </c>
      <c r="B1207" s="243">
        <v>2.0391236177361716E-3</v>
      </c>
      <c r="C1207" s="243">
        <v>3.1560000903314567E-3</v>
      </c>
      <c r="D1207" s="243">
        <v>-1.8992778531053633E-2</v>
      </c>
      <c r="E1207" s="243">
        <v>-1.3735623518795759E-3</v>
      </c>
      <c r="F1207" s="243">
        <v>-1.743275020987145E-3</v>
      </c>
      <c r="H1207" s="239">
        <f t="shared" si="222"/>
        <v>196.05717303323223</v>
      </c>
      <c r="I1207" s="239"/>
      <c r="J1207" s="239">
        <f t="shared" si="223"/>
        <v>205.78794762639652</v>
      </c>
      <c r="K1207" s="239">
        <f t="shared" si="218"/>
        <v>205.78794762639652</v>
      </c>
      <c r="L1207" s="239" t="b">
        <f t="shared" si="219"/>
        <v>1</v>
      </c>
      <c r="M1207" s="239">
        <f t="shared" si="224"/>
        <v>0</v>
      </c>
      <c r="O1207" s="239">
        <f t="shared" si="225"/>
        <v>221.79097092652614</v>
      </c>
      <c r="P1207" s="239">
        <f t="shared" si="220"/>
        <v>221.79097092652614</v>
      </c>
      <c r="Q1207" s="239">
        <f t="shared" si="221"/>
        <v>25.733797893293911</v>
      </c>
      <c r="R1207" s="239">
        <f t="shared" si="226"/>
        <v>0</v>
      </c>
      <c r="T1207" s="239">
        <f>MAX($H$4:H1207)</f>
        <v>255.90901740293543</v>
      </c>
      <c r="U1207" s="239">
        <f>MAX($K$4:K1207)</f>
        <v>255.90901740293543</v>
      </c>
      <c r="V1207" s="239">
        <f>MAX($K$4:L1207)</f>
        <v>255.90901740293543</v>
      </c>
      <c r="W1207" s="239">
        <f t="shared" si="227"/>
        <v>-0.23387938798367902</v>
      </c>
      <c r="X1207" s="239">
        <f t="shared" si="228"/>
        <v>-0.19585503584511046</v>
      </c>
      <c r="Y1207" s="239">
        <f t="shared" si="229"/>
        <v>-0.1333210014350121</v>
      </c>
    </row>
    <row r="1208" spans="1:25">
      <c r="A1208" s="147">
        <v>37117</v>
      </c>
      <c r="B1208" s="243">
        <v>-3.5376334666019638E-3</v>
      </c>
      <c r="C1208" s="243">
        <v>5.8499350300309505E-3</v>
      </c>
      <c r="D1208" s="243">
        <v>2.0378976124738379E-2</v>
      </c>
      <c r="E1208" s="243">
        <v>4.8064894876829189E-3</v>
      </c>
      <c r="F1208" s="243">
        <v>-2.4370919313018158E-3</v>
      </c>
      <c r="H1208" s="239">
        <f t="shared" si="222"/>
        <v>197.20409475764816</v>
      </c>
      <c r="I1208" s="239"/>
      <c r="J1208" s="239">
        <f t="shared" si="223"/>
        <v>205.78794762639652</v>
      </c>
      <c r="K1208" s="239">
        <f t="shared" si="218"/>
        <v>205.78794762639652</v>
      </c>
      <c r="L1208" s="239" t="b">
        <f t="shared" si="219"/>
        <v>1</v>
      </c>
      <c r="M1208" s="239">
        <f t="shared" si="224"/>
        <v>0</v>
      </c>
      <c r="O1208" s="239">
        <f t="shared" si="225"/>
        <v>221.79097092652614</v>
      </c>
      <c r="P1208" s="239">
        <f t="shared" si="220"/>
        <v>221.79097092652614</v>
      </c>
      <c r="Q1208" s="239">
        <f t="shared" si="221"/>
        <v>24.586876168877978</v>
      </c>
      <c r="R1208" s="239">
        <f t="shared" si="226"/>
        <v>0</v>
      </c>
      <c r="T1208" s="239">
        <f>MAX($H$4:H1208)</f>
        <v>255.90901740293543</v>
      </c>
      <c r="U1208" s="239">
        <f>MAX($K$4:K1208)</f>
        <v>255.90901740293543</v>
      </c>
      <c r="V1208" s="239">
        <f>MAX($K$4:L1208)</f>
        <v>255.90901740293543</v>
      </c>
      <c r="W1208" s="239">
        <f t="shared" si="227"/>
        <v>-0.22939763217821604</v>
      </c>
      <c r="X1208" s="239">
        <f t="shared" si="228"/>
        <v>-0.19585503584511046</v>
      </c>
      <c r="Y1208" s="239">
        <f t="shared" si="229"/>
        <v>-0.1333210014350121</v>
      </c>
    </row>
    <row r="1209" spans="1:25">
      <c r="A1209" s="147">
        <v>37118</v>
      </c>
      <c r="B1209" s="243">
        <v>-7.5652025127715961E-3</v>
      </c>
      <c r="C1209" s="243">
        <v>-1.7850398914385224E-3</v>
      </c>
      <c r="D1209" s="243">
        <v>2.1958373348227589E-3</v>
      </c>
      <c r="E1209" s="243">
        <v>-1.0299743539614492E-2</v>
      </c>
      <c r="F1209" s="243">
        <v>5.1936133896446357E-4</v>
      </c>
      <c r="H1209" s="239">
        <f t="shared" si="222"/>
        <v>196.85207758175073</v>
      </c>
      <c r="I1209" s="239"/>
      <c r="J1209" s="239">
        <f t="shared" si="223"/>
        <v>205.78794762639652</v>
      </c>
      <c r="K1209" s="239">
        <f t="shared" si="218"/>
        <v>205.78794762639652</v>
      </c>
      <c r="L1209" s="239" t="b">
        <f t="shared" si="219"/>
        <v>1</v>
      </c>
      <c r="M1209" s="239">
        <f t="shared" si="224"/>
        <v>0</v>
      </c>
      <c r="O1209" s="239">
        <f t="shared" si="225"/>
        <v>221.79097092652614</v>
      </c>
      <c r="P1209" s="239">
        <f t="shared" si="220"/>
        <v>221.79097092652614</v>
      </c>
      <c r="Q1209" s="239">
        <f t="shared" si="221"/>
        <v>24.938893344775408</v>
      </c>
      <c r="R1209" s="239">
        <f t="shared" si="226"/>
        <v>0</v>
      </c>
      <c r="T1209" s="239">
        <f>MAX($H$4:H1209)</f>
        <v>255.90901740293543</v>
      </c>
      <c r="U1209" s="239">
        <f>MAX($K$4:K1209)</f>
        <v>255.90901740293543</v>
      </c>
      <c r="V1209" s="239">
        <f>MAX($K$4:L1209)</f>
        <v>255.90901740293543</v>
      </c>
      <c r="W1209" s="239">
        <f t="shared" si="227"/>
        <v>-0.23077318814521491</v>
      </c>
      <c r="X1209" s="239">
        <f t="shared" si="228"/>
        <v>-0.19585503584511046</v>
      </c>
      <c r="Y1209" s="239">
        <f t="shared" si="229"/>
        <v>-0.1333210014350121</v>
      </c>
    </row>
    <row r="1210" spans="1:25">
      <c r="A1210" s="147">
        <v>37119</v>
      </c>
      <c r="B1210" s="243">
        <v>2.1316549166108256E-3</v>
      </c>
      <c r="C1210" s="243">
        <v>-1.3376071583385496E-2</v>
      </c>
      <c r="D1210" s="243">
        <v>-2.0183479408863114E-2</v>
      </c>
      <c r="E1210" s="243">
        <v>-6.7403373859553639E-3</v>
      </c>
      <c r="F1210" s="243">
        <v>-9.0708614837050616E-3</v>
      </c>
      <c r="H1210" s="239">
        <f t="shared" si="222"/>
        <v>194.21897010067909</v>
      </c>
      <c r="I1210" s="239"/>
      <c r="J1210" s="239">
        <f t="shared" si="223"/>
        <v>205.78794762639652</v>
      </c>
      <c r="K1210" s="239">
        <f t="shared" si="218"/>
        <v>205.78794762639652</v>
      </c>
      <c r="L1210" s="239" t="b">
        <f t="shared" si="219"/>
        <v>1</v>
      </c>
      <c r="M1210" s="239">
        <f t="shared" si="224"/>
        <v>0</v>
      </c>
      <c r="O1210" s="239">
        <f t="shared" si="225"/>
        <v>221.79097092652614</v>
      </c>
      <c r="P1210" s="239">
        <f t="shared" si="220"/>
        <v>221.79097092652614</v>
      </c>
      <c r="Q1210" s="239">
        <f t="shared" si="221"/>
        <v>27.572000825847056</v>
      </c>
      <c r="R1210" s="239">
        <f t="shared" si="226"/>
        <v>0</v>
      </c>
      <c r="T1210" s="239">
        <f>MAX($H$4:H1210)</f>
        <v>255.90901740293543</v>
      </c>
      <c r="U1210" s="239">
        <f>MAX($K$4:K1210)</f>
        <v>255.90901740293543</v>
      </c>
      <c r="V1210" s="239">
        <f>MAX($K$4:L1210)</f>
        <v>255.90901740293543</v>
      </c>
      <c r="W1210" s="239">
        <f t="shared" si="227"/>
        <v>-0.24106242104444392</v>
      </c>
      <c r="X1210" s="239">
        <f t="shared" si="228"/>
        <v>-0.19585503584511046</v>
      </c>
      <c r="Y1210" s="239">
        <f t="shared" si="229"/>
        <v>-0.1333210014350121</v>
      </c>
    </row>
    <row r="1211" spans="1:25">
      <c r="A1211" s="147">
        <v>37120</v>
      </c>
      <c r="B1211" s="243">
        <v>-1.624555677164452E-2</v>
      </c>
      <c r="C1211" s="243">
        <v>-1.455660693775418E-2</v>
      </c>
      <c r="D1211" s="243">
        <v>-4.1952945129475339E-3</v>
      </c>
      <c r="E1211" s="243">
        <v>-1.7386883668563002E-2</v>
      </c>
      <c r="F1211" s="243">
        <v>-5.9587037999826453E-3</v>
      </c>
      <c r="H1211" s="239">
        <f t="shared" si="222"/>
        <v>191.39180089306808</v>
      </c>
      <c r="I1211" s="239"/>
      <c r="J1211" s="239">
        <f t="shared" si="223"/>
        <v>205.78794762639652</v>
      </c>
      <c r="K1211" s="239">
        <f t="shared" si="218"/>
        <v>205.78794762639652</v>
      </c>
      <c r="L1211" s="239" t="b">
        <f t="shared" si="219"/>
        <v>1</v>
      </c>
      <c r="M1211" s="239">
        <f t="shared" si="224"/>
        <v>0</v>
      </c>
      <c r="O1211" s="239">
        <f t="shared" si="225"/>
        <v>221.79097092652614</v>
      </c>
      <c r="P1211" s="239">
        <f t="shared" si="220"/>
        <v>221.79097092652614</v>
      </c>
      <c r="Q1211" s="239">
        <f t="shared" si="221"/>
        <v>30.399170033458063</v>
      </c>
      <c r="R1211" s="239">
        <f t="shared" si="226"/>
        <v>0</v>
      </c>
      <c r="T1211" s="239">
        <f>MAX($H$4:H1211)</f>
        <v>255.90901740293543</v>
      </c>
      <c r="U1211" s="239">
        <f>MAX($K$4:K1211)</f>
        <v>255.90901740293543</v>
      </c>
      <c r="V1211" s="239">
        <f>MAX($K$4:L1211)</f>
        <v>255.90901740293543</v>
      </c>
      <c r="W1211" s="239">
        <f t="shared" si="227"/>
        <v>-0.25210997707159066</v>
      </c>
      <c r="X1211" s="239">
        <f t="shared" si="228"/>
        <v>-0.19585503584511046</v>
      </c>
      <c r="Y1211" s="239">
        <f t="shared" si="229"/>
        <v>-0.1333210014350121</v>
      </c>
    </row>
    <row r="1212" spans="1:25">
      <c r="A1212" s="147">
        <v>37123</v>
      </c>
      <c r="B1212" s="243">
        <v>7.412326422818083E-3</v>
      </c>
      <c r="C1212" s="243">
        <v>2.3228318045831475E-3</v>
      </c>
      <c r="D1212" s="243">
        <v>-8.3627602325999639E-3</v>
      </c>
      <c r="E1212" s="243">
        <v>-4.2572109463425711E-3</v>
      </c>
      <c r="F1212" s="243">
        <v>-9.8470017952934086E-4</v>
      </c>
      <c r="H1212" s="239">
        <f t="shared" si="222"/>
        <v>191.83637185531893</v>
      </c>
      <c r="I1212" s="239"/>
      <c r="J1212" s="239">
        <f t="shared" si="223"/>
        <v>205.78794762639652</v>
      </c>
      <c r="K1212" s="239">
        <f t="shared" si="218"/>
        <v>205.78794762639652</v>
      </c>
      <c r="L1212" s="239" t="b">
        <f t="shared" si="219"/>
        <v>1</v>
      </c>
      <c r="M1212" s="239">
        <f t="shared" si="224"/>
        <v>0</v>
      </c>
      <c r="O1212" s="239">
        <f t="shared" si="225"/>
        <v>221.79097092652614</v>
      </c>
      <c r="P1212" s="239">
        <f t="shared" si="220"/>
        <v>221.79097092652614</v>
      </c>
      <c r="Q1212" s="239">
        <f t="shared" si="221"/>
        <v>29.954599071207213</v>
      </c>
      <c r="R1212" s="239">
        <f t="shared" si="226"/>
        <v>0</v>
      </c>
      <c r="T1212" s="239">
        <f>MAX($H$4:H1212)</f>
        <v>255.90901740293543</v>
      </c>
      <c r="U1212" s="239">
        <f>MAX($K$4:K1212)</f>
        <v>255.90901740293543</v>
      </c>
      <c r="V1212" s="239">
        <f>MAX($K$4:L1212)</f>
        <v>255.90901740293543</v>
      </c>
      <c r="W1212" s="239">
        <f t="shared" si="227"/>
        <v>-0.25037275434000222</v>
      </c>
      <c r="X1212" s="239">
        <f t="shared" si="228"/>
        <v>-0.19585503584511046</v>
      </c>
      <c r="Y1212" s="239">
        <f t="shared" si="229"/>
        <v>-0.1333210014350121</v>
      </c>
    </row>
    <row r="1213" spans="1:25">
      <c r="A1213" s="147">
        <v>37124</v>
      </c>
      <c r="B1213" s="243">
        <v>-1.1635264904370723E-2</v>
      </c>
      <c r="C1213" s="243">
        <v>1.3362954933037852E-2</v>
      </c>
      <c r="D1213" s="243">
        <v>1.0853949467097834E-2</v>
      </c>
      <c r="E1213" s="243">
        <v>3.2114397632170277E-3</v>
      </c>
      <c r="F1213" s="243">
        <v>7.8683011916478307E-3</v>
      </c>
      <c r="H1213" s="239">
        <f t="shared" si="222"/>
        <v>194.39987264693906</v>
      </c>
      <c r="I1213" s="239"/>
      <c r="J1213" s="239">
        <f t="shared" si="223"/>
        <v>205.78794762639652</v>
      </c>
      <c r="K1213" s="239">
        <f t="shared" si="218"/>
        <v>205.78794762639652</v>
      </c>
      <c r="L1213" s="239" t="b">
        <f t="shared" si="219"/>
        <v>1</v>
      </c>
      <c r="M1213" s="239">
        <f t="shared" si="224"/>
        <v>0</v>
      </c>
      <c r="O1213" s="239">
        <f t="shared" si="225"/>
        <v>221.79097092652614</v>
      </c>
      <c r="P1213" s="239">
        <f t="shared" si="220"/>
        <v>221.79097092652614</v>
      </c>
      <c r="Q1213" s="239">
        <f t="shared" si="221"/>
        <v>27.391098279587084</v>
      </c>
      <c r="R1213" s="239">
        <f t="shared" si="226"/>
        <v>0</v>
      </c>
      <c r="T1213" s="239">
        <f>MAX($H$4:H1213)</f>
        <v>255.90901740293543</v>
      </c>
      <c r="U1213" s="239">
        <f>MAX($K$4:K1213)</f>
        <v>255.90901740293543</v>
      </c>
      <c r="V1213" s="239">
        <f>MAX($K$4:L1213)</f>
        <v>255.90901740293543</v>
      </c>
      <c r="W1213" s="239">
        <f t="shared" si="227"/>
        <v>-0.24035551923967033</v>
      </c>
      <c r="X1213" s="239">
        <f t="shared" si="228"/>
        <v>-0.19585503584511046</v>
      </c>
      <c r="Y1213" s="239">
        <f t="shared" si="229"/>
        <v>-0.1333210014350121</v>
      </c>
    </row>
    <row r="1214" spans="1:25">
      <c r="A1214" s="147">
        <v>37125</v>
      </c>
      <c r="B1214" s="243">
        <v>7.239224227766794E-3</v>
      </c>
      <c r="C1214" s="243">
        <v>-1.3958919705278072E-3</v>
      </c>
      <c r="D1214" s="243">
        <v>1.4528732603436012E-3</v>
      </c>
      <c r="E1214" s="243">
        <v>-3.4468149391421177E-3</v>
      </c>
      <c r="F1214" s="243">
        <v>-1.6729742149304005E-3</v>
      </c>
      <c r="H1214" s="239">
        <f t="shared" si="222"/>
        <v>194.12851142563957</v>
      </c>
      <c r="I1214" s="239"/>
      <c r="J1214" s="239">
        <f t="shared" si="223"/>
        <v>205.78794762639652</v>
      </c>
      <c r="K1214" s="239">
        <f t="shared" si="218"/>
        <v>205.78794762639652</v>
      </c>
      <c r="L1214" s="239" t="b">
        <f t="shared" si="219"/>
        <v>1</v>
      </c>
      <c r="M1214" s="239">
        <f t="shared" si="224"/>
        <v>0</v>
      </c>
      <c r="O1214" s="239">
        <f t="shared" si="225"/>
        <v>221.79097092652614</v>
      </c>
      <c r="P1214" s="239">
        <f t="shared" si="220"/>
        <v>221.79097092652614</v>
      </c>
      <c r="Q1214" s="239">
        <f t="shared" si="221"/>
        <v>27.66245950088657</v>
      </c>
      <c r="R1214" s="239">
        <f t="shared" si="226"/>
        <v>0</v>
      </c>
      <c r="T1214" s="239">
        <f>MAX($H$4:H1214)</f>
        <v>255.90901740293543</v>
      </c>
      <c r="U1214" s="239">
        <f>MAX($K$4:K1214)</f>
        <v>255.90901740293543</v>
      </c>
      <c r="V1214" s="239">
        <f>MAX($K$4:L1214)</f>
        <v>255.90901740293543</v>
      </c>
      <c r="W1214" s="239">
        <f t="shared" si="227"/>
        <v>-0.24141590087081941</v>
      </c>
      <c r="X1214" s="239">
        <f t="shared" si="228"/>
        <v>-0.19585503584511046</v>
      </c>
      <c r="Y1214" s="239">
        <f t="shared" si="229"/>
        <v>-0.1333210014350121</v>
      </c>
    </row>
    <row r="1215" spans="1:25">
      <c r="A1215" s="147">
        <v>37126</v>
      </c>
      <c r="B1215" s="243">
        <v>-2.4408657580085036E-3</v>
      </c>
      <c r="C1215" s="243">
        <v>-1.8037400084441879E-3</v>
      </c>
      <c r="D1215" s="243">
        <v>-8.4309532115908192E-3</v>
      </c>
      <c r="E1215" s="243">
        <v>2.5540954816327677E-3</v>
      </c>
      <c r="F1215" s="243">
        <v>-1.1786551644197285E-3</v>
      </c>
      <c r="H1215" s="239">
        <f t="shared" si="222"/>
        <v>193.77835406280144</v>
      </c>
      <c r="I1215" s="239"/>
      <c r="J1215" s="239">
        <f t="shared" si="223"/>
        <v>205.78794762639652</v>
      </c>
      <c r="K1215" s="239">
        <f t="shared" si="218"/>
        <v>205.78794762639652</v>
      </c>
      <c r="L1215" s="239" t="b">
        <f t="shared" si="219"/>
        <v>1</v>
      </c>
      <c r="M1215" s="239">
        <f t="shared" si="224"/>
        <v>0</v>
      </c>
      <c r="O1215" s="239">
        <f t="shared" si="225"/>
        <v>221.79097092652614</v>
      </c>
      <c r="P1215" s="239">
        <f t="shared" si="220"/>
        <v>221.79097092652614</v>
      </c>
      <c r="Q1215" s="239">
        <f t="shared" si="221"/>
        <v>28.012616863724702</v>
      </c>
      <c r="R1215" s="239">
        <f t="shared" si="226"/>
        <v>0</v>
      </c>
      <c r="T1215" s="239">
        <f>MAX($H$4:H1215)</f>
        <v>255.90901740293543</v>
      </c>
      <c r="U1215" s="239">
        <f>MAX($K$4:K1215)</f>
        <v>255.90901740293543</v>
      </c>
      <c r="V1215" s="239">
        <f>MAX($K$4:L1215)</f>
        <v>255.90901740293543</v>
      </c>
      <c r="W1215" s="239">
        <f t="shared" si="227"/>
        <v>-0.24278418936018828</v>
      </c>
      <c r="X1215" s="239">
        <f t="shared" si="228"/>
        <v>-0.19585503584511046</v>
      </c>
      <c r="Y1215" s="239">
        <f t="shared" si="229"/>
        <v>-0.1333210014350121</v>
      </c>
    </row>
    <row r="1216" spans="1:25">
      <c r="A1216" s="147">
        <v>37127</v>
      </c>
      <c r="B1216" s="243">
        <v>1.8616108613031646E-2</v>
      </c>
      <c r="C1216" s="243">
        <v>1.450796134847776E-2</v>
      </c>
      <c r="D1216" s="243">
        <v>-2.0729472102501978E-3</v>
      </c>
      <c r="E1216" s="243">
        <v>1.2094016731090118E-3</v>
      </c>
      <c r="F1216" s="243">
        <v>5.9725483339885255E-3</v>
      </c>
      <c r="H1216" s="239">
        <f t="shared" si="222"/>
        <v>196.5896829337162</v>
      </c>
      <c r="I1216" s="239"/>
      <c r="J1216" s="239">
        <f t="shared" si="223"/>
        <v>205.78794762639652</v>
      </c>
      <c r="K1216" s="239">
        <f t="shared" si="218"/>
        <v>205.78794762639652</v>
      </c>
      <c r="L1216" s="239" t="b">
        <f t="shared" si="219"/>
        <v>1</v>
      </c>
      <c r="M1216" s="239">
        <f t="shared" si="224"/>
        <v>0</v>
      </c>
      <c r="O1216" s="239">
        <f t="shared" si="225"/>
        <v>221.79097092652614</v>
      </c>
      <c r="P1216" s="239">
        <f t="shared" si="220"/>
        <v>221.79097092652614</v>
      </c>
      <c r="Q1216" s="239">
        <f t="shared" si="221"/>
        <v>25.201287992809938</v>
      </c>
      <c r="R1216" s="239">
        <f t="shared" si="226"/>
        <v>0</v>
      </c>
      <c r="T1216" s="239">
        <f>MAX($H$4:H1216)</f>
        <v>255.90901740293543</v>
      </c>
      <c r="U1216" s="239">
        <f>MAX($K$4:K1216)</f>
        <v>255.90901740293543</v>
      </c>
      <c r="V1216" s="239">
        <f>MAX($K$4:L1216)</f>
        <v>255.90901740293543</v>
      </c>
      <c r="W1216" s="239">
        <f t="shared" si="227"/>
        <v>-0.23179853164696962</v>
      </c>
      <c r="X1216" s="239">
        <f t="shared" si="228"/>
        <v>-0.19585503584511046</v>
      </c>
      <c r="Y1216" s="239">
        <f t="shared" si="229"/>
        <v>-0.1333210014350121</v>
      </c>
    </row>
    <row r="1217" spans="1:25">
      <c r="A1217" s="147">
        <v>37130</v>
      </c>
      <c r="B1217" s="243">
        <v>-4.1913534750274151E-3</v>
      </c>
      <c r="C1217" s="243">
        <v>7.3175648660650516E-4</v>
      </c>
      <c r="D1217" s="243">
        <v>1.0210204882940888E-2</v>
      </c>
      <c r="E1217" s="243">
        <v>1.5403248210833276E-2</v>
      </c>
      <c r="F1217" s="243">
        <v>5.9039989852616159E-4</v>
      </c>
      <c r="H1217" s="239">
        <f t="shared" si="222"/>
        <v>196.73353870940286</v>
      </c>
      <c r="I1217" s="239"/>
      <c r="J1217" s="239">
        <f t="shared" si="223"/>
        <v>205.78794762639652</v>
      </c>
      <c r="K1217" s="239">
        <f t="shared" si="218"/>
        <v>205.78794762639652</v>
      </c>
      <c r="L1217" s="239" t="b">
        <f t="shared" si="219"/>
        <v>1</v>
      </c>
      <c r="M1217" s="239">
        <f t="shared" si="224"/>
        <v>0</v>
      </c>
      <c r="O1217" s="239">
        <f t="shared" si="225"/>
        <v>221.79097092652614</v>
      </c>
      <c r="P1217" s="239">
        <f t="shared" si="220"/>
        <v>221.79097092652614</v>
      </c>
      <c r="Q1217" s="239">
        <f t="shared" si="221"/>
        <v>25.057432217123278</v>
      </c>
      <c r="R1217" s="239">
        <f t="shared" si="226"/>
        <v>0</v>
      </c>
      <c r="T1217" s="239">
        <f>MAX($H$4:H1217)</f>
        <v>255.90901740293543</v>
      </c>
      <c r="U1217" s="239">
        <f>MAX($K$4:K1217)</f>
        <v>255.90901740293543</v>
      </c>
      <c r="V1217" s="239">
        <f>MAX($K$4:L1217)</f>
        <v>255.90901740293543</v>
      </c>
      <c r="W1217" s="239">
        <f t="shared" si="227"/>
        <v>-0.23123639523948167</v>
      </c>
      <c r="X1217" s="239">
        <f t="shared" si="228"/>
        <v>-0.19585503584511046</v>
      </c>
      <c r="Y1217" s="239">
        <f t="shared" si="229"/>
        <v>-0.1333210014350121</v>
      </c>
    </row>
    <row r="1218" spans="1:25">
      <c r="A1218" s="147">
        <v>37131</v>
      </c>
      <c r="B1218" s="243">
        <v>-1.4746967935400757E-2</v>
      </c>
      <c r="C1218" s="243">
        <v>-1.1196959434062737E-2</v>
      </c>
      <c r="D1218" s="243">
        <v>-5.8541598992546406E-3</v>
      </c>
      <c r="E1218" s="243">
        <v>-2.8231409422030396E-3</v>
      </c>
      <c r="F1218" s="243">
        <v>-3.8984017900596246E-3</v>
      </c>
      <c r="H1218" s="239">
        <f t="shared" si="222"/>
        <v>194.53072125715406</v>
      </c>
      <c r="I1218" s="239"/>
      <c r="J1218" s="239">
        <f t="shared" si="223"/>
        <v>205.78794762639652</v>
      </c>
      <c r="K1218" s="239">
        <f t="shared" si="218"/>
        <v>205.78794762639652</v>
      </c>
      <c r="L1218" s="239" t="b">
        <f t="shared" si="219"/>
        <v>1</v>
      </c>
      <c r="M1218" s="239">
        <f t="shared" si="224"/>
        <v>0</v>
      </c>
      <c r="O1218" s="239">
        <f t="shared" si="225"/>
        <v>221.79097092652614</v>
      </c>
      <c r="P1218" s="239">
        <f t="shared" si="220"/>
        <v>221.79097092652614</v>
      </c>
      <c r="Q1218" s="239">
        <f t="shared" si="221"/>
        <v>27.260249669372087</v>
      </c>
      <c r="R1218" s="239">
        <f t="shared" si="226"/>
        <v>0</v>
      </c>
      <c r="T1218" s="239">
        <f>MAX($H$4:H1218)</f>
        <v>255.90901740293543</v>
      </c>
      <c r="U1218" s="239">
        <f>MAX($K$4:K1218)</f>
        <v>255.90901740293543</v>
      </c>
      <c r="V1218" s="239">
        <f>MAX($K$4:L1218)</f>
        <v>255.90901740293543</v>
      </c>
      <c r="W1218" s="239">
        <f t="shared" si="227"/>
        <v>-0.23984421013636908</v>
      </c>
      <c r="X1218" s="239">
        <f t="shared" si="228"/>
        <v>-0.19585503584511046</v>
      </c>
      <c r="Y1218" s="239">
        <f t="shared" si="229"/>
        <v>-0.1333210014350121</v>
      </c>
    </row>
    <row r="1219" spans="1:25">
      <c r="A1219" s="147">
        <v>37132</v>
      </c>
      <c r="B1219" s="243">
        <v>-1.0531673811509212E-2</v>
      </c>
      <c r="C1219" s="243">
        <v>9.4464641310954001E-4</v>
      </c>
      <c r="D1219" s="243">
        <v>-7.9078824761690258E-3</v>
      </c>
      <c r="E1219" s="243">
        <v>3.6118003614757921E-3</v>
      </c>
      <c r="F1219" s="243">
        <v>5.1127024312047631E-4</v>
      </c>
      <c r="H1219" s="239">
        <f t="shared" si="222"/>
        <v>194.71448400522925</v>
      </c>
      <c r="I1219" s="239"/>
      <c r="J1219" s="239">
        <f t="shared" si="223"/>
        <v>205.78794762639652</v>
      </c>
      <c r="K1219" s="239">
        <f t="shared" si="218"/>
        <v>205.78794762639652</v>
      </c>
      <c r="L1219" s="239" t="b">
        <f t="shared" si="219"/>
        <v>1</v>
      </c>
      <c r="M1219" s="239">
        <f t="shared" si="224"/>
        <v>0</v>
      </c>
      <c r="O1219" s="239">
        <f t="shared" si="225"/>
        <v>221.79097092652614</v>
      </c>
      <c r="P1219" s="239">
        <f t="shared" si="220"/>
        <v>221.79097092652614</v>
      </c>
      <c r="Q1219" s="239">
        <f t="shared" si="221"/>
        <v>27.07648692129689</v>
      </c>
      <c r="R1219" s="239">
        <f t="shared" si="226"/>
        <v>0</v>
      </c>
      <c r="T1219" s="239">
        <f>MAX($H$4:H1219)</f>
        <v>255.90901740293543</v>
      </c>
      <c r="U1219" s="239">
        <f>MAX($K$4:K1219)</f>
        <v>255.90901740293543</v>
      </c>
      <c r="V1219" s="239">
        <f>MAX($K$4:L1219)</f>
        <v>255.90901740293543</v>
      </c>
      <c r="W1219" s="239">
        <f t="shared" si="227"/>
        <v>-0.23912613169606989</v>
      </c>
      <c r="X1219" s="239">
        <f t="shared" si="228"/>
        <v>-0.19585503584511046</v>
      </c>
      <c r="Y1219" s="239">
        <f t="shared" si="229"/>
        <v>-0.1333210014350121</v>
      </c>
    </row>
    <row r="1220" spans="1:25">
      <c r="A1220" s="147">
        <v>37133</v>
      </c>
      <c r="B1220" s="243">
        <v>-1.6223889016738324E-2</v>
      </c>
      <c r="C1220" s="243">
        <v>-2.6930496797022863E-2</v>
      </c>
      <c r="D1220" s="243">
        <v>-2.0562339260585039E-2</v>
      </c>
      <c r="E1220" s="243">
        <v>-1.2591444274983155E-2</v>
      </c>
      <c r="F1220" s="243">
        <v>-1.9051561232742209E-2</v>
      </c>
      <c r="H1220" s="239">
        <f t="shared" si="222"/>
        <v>189.47072621739247</v>
      </c>
      <c r="I1220" s="239"/>
      <c r="J1220" s="239">
        <f t="shared" si="223"/>
        <v>205.78794762639652</v>
      </c>
      <c r="K1220" s="239">
        <f t="shared" si="218"/>
        <v>205.78794762639652</v>
      </c>
      <c r="L1220" s="239" t="b">
        <f t="shared" si="219"/>
        <v>1</v>
      </c>
      <c r="M1220" s="239">
        <f t="shared" si="224"/>
        <v>0</v>
      </c>
      <c r="O1220" s="239">
        <f t="shared" si="225"/>
        <v>221.79097092652614</v>
      </c>
      <c r="P1220" s="239">
        <f t="shared" si="220"/>
        <v>221.79097092652614</v>
      </c>
      <c r="Q1220" s="239">
        <f t="shared" si="221"/>
        <v>32.320244709133675</v>
      </c>
      <c r="R1220" s="239">
        <f t="shared" si="226"/>
        <v>0</v>
      </c>
      <c r="T1220" s="239">
        <f>MAX($H$4:H1220)</f>
        <v>255.90901740293543</v>
      </c>
      <c r="U1220" s="239">
        <f>MAX($K$4:K1220)</f>
        <v>255.90901740293543</v>
      </c>
      <c r="V1220" s="239">
        <f>MAX($K$4:L1220)</f>
        <v>255.90901740293543</v>
      </c>
      <c r="W1220" s="239">
        <f t="shared" si="227"/>
        <v>-0.25961684296936727</v>
      </c>
      <c r="X1220" s="239">
        <f t="shared" si="228"/>
        <v>-0.19585503584511046</v>
      </c>
      <c r="Y1220" s="239">
        <f t="shared" si="229"/>
        <v>-0.1333210014350121</v>
      </c>
    </row>
    <row r="1221" spans="1:25">
      <c r="A1221" s="147">
        <v>37134</v>
      </c>
      <c r="B1221" s="243">
        <v>4.4230292305800223E-3</v>
      </c>
      <c r="C1221" s="243">
        <v>4.6576482385372042E-3</v>
      </c>
      <c r="D1221" s="243">
        <v>-1.4731010607154094E-3</v>
      </c>
      <c r="E1221" s="243">
        <v>-2.9649994575331462E-3</v>
      </c>
      <c r="F1221" s="243">
        <v>1.8663070977285035E-3</v>
      </c>
      <c r="H1221" s="239">
        <f t="shared" si="222"/>
        <v>190.35321421161328</v>
      </c>
      <c r="I1221" s="239"/>
      <c r="J1221" s="239">
        <f t="shared" si="223"/>
        <v>205.78794762639652</v>
      </c>
      <c r="K1221" s="239">
        <f t="shared" ref="K1221:K1284" si="230">MAX(H1221:J1221)</f>
        <v>205.78794762639652</v>
      </c>
      <c r="L1221" s="239" t="b">
        <f t="shared" ref="L1221:L1284" si="231">J1221=K1221</f>
        <v>1</v>
      </c>
      <c r="M1221" s="239">
        <f t="shared" si="224"/>
        <v>0</v>
      </c>
      <c r="O1221" s="239">
        <f t="shared" si="225"/>
        <v>221.79097092652614</v>
      </c>
      <c r="P1221" s="239">
        <f t="shared" ref="P1221:P1284" si="232">MAX(H1221,O1221)</f>
        <v>221.79097092652614</v>
      </c>
      <c r="Q1221" s="239">
        <f t="shared" ref="Q1221:Q1284" si="233">P1221-H1221</f>
        <v>31.437756714912865</v>
      </c>
      <c r="R1221" s="239">
        <f t="shared" si="226"/>
        <v>0</v>
      </c>
      <c r="T1221" s="239">
        <f>MAX($H$4:H1221)</f>
        <v>255.90901740293543</v>
      </c>
      <c r="U1221" s="239">
        <f>MAX($K$4:K1221)</f>
        <v>255.90901740293543</v>
      </c>
      <c r="V1221" s="239">
        <f>MAX($K$4:L1221)</f>
        <v>255.90901740293543</v>
      </c>
      <c r="W1221" s="239">
        <f t="shared" si="227"/>
        <v>-0.25616839866218089</v>
      </c>
      <c r="X1221" s="239">
        <f t="shared" si="228"/>
        <v>-0.19585503584511046</v>
      </c>
      <c r="Y1221" s="239">
        <f t="shared" si="229"/>
        <v>-0.1333210014350121</v>
      </c>
    </row>
    <row r="1222" spans="1:25">
      <c r="A1222" s="147">
        <v>37137</v>
      </c>
      <c r="B1222" s="243">
        <v>0</v>
      </c>
      <c r="C1222" s="243">
        <v>-7.4924801039538691E-3</v>
      </c>
      <c r="D1222" s="243">
        <v>-1.4297259814518903E-2</v>
      </c>
      <c r="E1222" s="243">
        <v>-4.1625554704380896E-3</v>
      </c>
      <c r="F1222" s="243">
        <v>-5.6774098674062801E-3</v>
      </c>
      <c r="H1222" s="239">
        <f t="shared" ref="H1222:H1285" si="234">(1+C1222)*H1221</f>
        <v>188.9269965414091</v>
      </c>
      <c r="I1222" s="239"/>
      <c r="J1222" s="239">
        <f t="shared" ref="J1222:J1285" si="235">IF(NOT(YEAR(A1222)=YEAR(A1221)),$J$1*H1222,J1221)</f>
        <v>205.78794762639652</v>
      </c>
      <c r="K1222" s="239">
        <f t="shared" si="230"/>
        <v>205.78794762639652</v>
      </c>
      <c r="L1222" s="239" t="b">
        <f t="shared" si="231"/>
        <v>1</v>
      </c>
      <c r="M1222" s="239">
        <f t="shared" ref="M1222:M1285" si="236">(K1222-K1221)/K1221</f>
        <v>0</v>
      </c>
      <c r="O1222" s="239">
        <f t="shared" ref="O1222:O1285" si="237">IF(AND(MONTH(A1222)=$O$2,MONTH(A1221)=$O$2-1),$O$1*H1222,O1221)</f>
        <v>221.79097092652614</v>
      </c>
      <c r="P1222" s="239">
        <f t="shared" si="232"/>
        <v>221.79097092652614</v>
      </c>
      <c r="Q1222" s="239">
        <f t="shared" si="233"/>
        <v>32.863974385117046</v>
      </c>
      <c r="R1222" s="239">
        <f t="shared" ref="R1222:R1285" si="238">(P1222-P1221)/P1221</f>
        <v>0</v>
      </c>
      <c r="T1222" s="239">
        <f>MAX($H$4:H1222)</f>
        <v>255.90901740293543</v>
      </c>
      <c r="U1222" s="239">
        <f>MAX($K$4:K1222)</f>
        <v>255.90901740293543</v>
      </c>
      <c r="V1222" s="239">
        <f>MAX($K$4:L1222)</f>
        <v>255.90901740293543</v>
      </c>
      <c r="W1222" s="239">
        <f t="shared" ref="W1222:W1285" si="239">(H1222-T1222)/T1222</f>
        <v>-0.26174154213589668</v>
      </c>
      <c r="X1222" s="239">
        <f t="shared" ref="X1222:X1285" si="240">(K1222-U1222)/U1222</f>
        <v>-0.19585503584511046</v>
      </c>
      <c r="Y1222" s="239">
        <f t="shared" ref="Y1222:Y1285" si="241">(P1222-V1222)/V1222</f>
        <v>-0.1333210014350121</v>
      </c>
    </row>
    <row r="1223" spans="1:25">
      <c r="A1223" s="147">
        <v>37138</v>
      </c>
      <c r="B1223" s="243">
        <v>-2.835948616568551E-4</v>
      </c>
      <c r="C1223" s="243">
        <v>2.1578238988204435E-2</v>
      </c>
      <c r="D1223" s="243">
        <v>4.4831387123265065E-2</v>
      </c>
      <c r="E1223" s="243">
        <v>3.0461154315194694E-2</v>
      </c>
      <c r="F1223" s="243">
        <v>1.7130800492035414E-2</v>
      </c>
      <c r="H1223" s="239">
        <f t="shared" si="234"/>
        <v>193.00370842410328</v>
      </c>
      <c r="I1223" s="239"/>
      <c r="J1223" s="239">
        <f t="shared" si="235"/>
        <v>205.78794762639652</v>
      </c>
      <c r="K1223" s="239">
        <f t="shared" si="230"/>
        <v>205.78794762639652</v>
      </c>
      <c r="L1223" s="239" t="b">
        <f t="shared" si="231"/>
        <v>1</v>
      </c>
      <c r="M1223" s="239">
        <f t="shared" si="236"/>
        <v>0</v>
      </c>
      <c r="O1223" s="239">
        <f t="shared" si="237"/>
        <v>221.79097092652614</v>
      </c>
      <c r="P1223" s="239">
        <f t="shared" si="232"/>
        <v>221.79097092652614</v>
      </c>
      <c r="Q1223" s="239">
        <f t="shared" si="233"/>
        <v>28.787262502422863</v>
      </c>
      <c r="R1223" s="239">
        <f t="shared" si="238"/>
        <v>0</v>
      </c>
      <c r="T1223" s="239">
        <f>MAX($H$4:H1223)</f>
        <v>255.90901740293543</v>
      </c>
      <c r="U1223" s="239">
        <f>MAX($K$4:K1223)</f>
        <v>255.90901740293543</v>
      </c>
      <c r="V1223" s="239">
        <f>MAX($K$4:L1223)</f>
        <v>255.90901740293543</v>
      </c>
      <c r="W1223" s="239">
        <f t="shared" si="239"/>
        <v>-0.24581122469704184</v>
      </c>
      <c r="X1223" s="239">
        <f t="shared" si="240"/>
        <v>-0.19585503584511046</v>
      </c>
      <c r="Y1223" s="239">
        <f t="shared" si="241"/>
        <v>-0.1333210014350121</v>
      </c>
    </row>
    <row r="1224" spans="1:25">
      <c r="A1224" s="147">
        <v>37139</v>
      </c>
      <c r="B1224" s="243">
        <v>-2.193123512560069E-3</v>
      </c>
      <c r="C1224" s="243">
        <v>-1.9529679600730265E-2</v>
      </c>
      <c r="D1224" s="243">
        <v>-2.1313926535238337E-2</v>
      </c>
      <c r="E1224" s="243">
        <v>-1.0653323086930011E-2</v>
      </c>
      <c r="F1224" s="243">
        <v>-1.3948344995922457E-2</v>
      </c>
      <c r="H1224" s="239">
        <f t="shared" si="234"/>
        <v>189.23440783682778</v>
      </c>
      <c r="I1224" s="239"/>
      <c r="J1224" s="239">
        <f t="shared" si="235"/>
        <v>205.78794762639652</v>
      </c>
      <c r="K1224" s="239">
        <f t="shared" si="230"/>
        <v>205.78794762639652</v>
      </c>
      <c r="L1224" s="239" t="b">
        <f t="shared" si="231"/>
        <v>1</v>
      </c>
      <c r="M1224" s="239">
        <f t="shared" si="236"/>
        <v>0</v>
      </c>
      <c r="O1224" s="239">
        <f t="shared" si="237"/>
        <v>221.79097092652614</v>
      </c>
      <c r="P1224" s="239">
        <f t="shared" si="232"/>
        <v>221.79097092652614</v>
      </c>
      <c r="Q1224" s="239">
        <f t="shared" si="233"/>
        <v>32.556563089698358</v>
      </c>
      <c r="R1224" s="239">
        <f t="shared" si="238"/>
        <v>0</v>
      </c>
      <c r="T1224" s="239">
        <f>MAX($H$4:H1224)</f>
        <v>255.90901740293543</v>
      </c>
      <c r="U1224" s="239">
        <f>MAX($K$4:K1224)</f>
        <v>255.90901740293543</v>
      </c>
      <c r="V1224" s="239">
        <f>MAX($K$4:L1224)</f>
        <v>255.90901740293543</v>
      </c>
      <c r="W1224" s="239">
        <f t="shared" si="239"/>
        <v>-0.26054028983717575</v>
      </c>
      <c r="X1224" s="239">
        <f t="shared" si="240"/>
        <v>-0.19585503584511046</v>
      </c>
      <c r="Y1224" s="239">
        <f t="shared" si="241"/>
        <v>-0.1333210014350121</v>
      </c>
    </row>
    <row r="1225" spans="1:25">
      <c r="A1225" s="147">
        <v>37140</v>
      </c>
      <c r="B1225" s="243">
        <v>-2.1610842032753097E-2</v>
      </c>
      <c r="C1225" s="243">
        <v>-2.6442718065147419E-2</v>
      </c>
      <c r="D1225" s="243">
        <v>-1.1594385020247455E-2</v>
      </c>
      <c r="E1225" s="243">
        <v>-1.9593639202781898E-2</v>
      </c>
      <c r="F1225" s="243">
        <v>-2.1094708856157607E-2</v>
      </c>
      <c r="H1225" s="239">
        <f t="shared" si="234"/>
        <v>184.23053574217343</v>
      </c>
      <c r="I1225" s="239"/>
      <c r="J1225" s="239">
        <f t="shared" si="235"/>
        <v>205.78794762639652</v>
      </c>
      <c r="K1225" s="239">
        <f t="shared" si="230"/>
        <v>205.78794762639652</v>
      </c>
      <c r="L1225" s="239" t="b">
        <f t="shared" si="231"/>
        <v>1</v>
      </c>
      <c r="M1225" s="239">
        <f t="shared" si="236"/>
        <v>0</v>
      </c>
      <c r="O1225" s="239">
        <f t="shared" si="237"/>
        <v>221.79097092652614</v>
      </c>
      <c r="P1225" s="239">
        <f t="shared" si="232"/>
        <v>221.79097092652614</v>
      </c>
      <c r="Q1225" s="239">
        <f t="shared" si="233"/>
        <v>37.560435184352713</v>
      </c>
      <c r="R1225" s="239">
        <f t="shared" si="238"/>
        <v>0</v>
      </c>
      <c r="T1225" s="239">
        <f>MAX($H$4:H1225)</f>
        <v>255.90901740293543</v>
      </c>
      <c r="U1225" s="239">
        <f>MAX($K$4:K1225)</f>
        <v>255.90901740293543</v>
      </c>
      <c r="V1225" s="239">
        <f>MAX($K$4:L1225)</f>
        <v>255.90901740293543</v>
      </c>
      <c r="W1225" s="239">
        <f t="shared" si="239"/>
        <v>-0.28009361447354691</v>
      </c>
      <c r="X1225" s="239">
        <f t="shared" si="240"/>
        <v>-0.19585503584511046</v>
      </c>
      <c r="Y1225" s="239">
        <f t="shared" si="241"/>
        <v>-0.1333210014350121</v>
      </c>
    </row>
    <row r="1226" spans="1:25">
      <c r="A1226" s="147">
        <v>37141</v>
      </c>
      <c r="B1226" s="243">
        <v>-1.8203388871267379E-2</v>
      </c>
      <c r="C1226" s="243">
        <v>-2.4594124646115656E-2</v>
      </c>
      <c r="D1226" s="243">
        <v>-1.7616879244216066E-2</v>
      </c>
      <c r="E1226" s="243">
        <v>-1.7026222927180479E-2</v>
      </c>
      <c r="F1226" s="243">
        <v>-1.7295426301873973E-2</v>
      </c>
      <c r="H1226" s="239">
        <f t="shared" si="234"/>
        <v>179.69954698250976</v>
      </c>
      <c r="I1226" s="239"/>
      <c r="J1226" s="239">
        <f t="shared" si="235"/>
        <v>205.78794762639652</v>
      </c>
      <c r="K1226" s="239">
        <f t="shared" si="230"/>
        <v>205.78794762639652</v>
      </c>
      <c r="L1226" s="239" t="b">
        <f t="shared" si="231"/>
        <v>1</v>
      </c>
      <c r="M1226" s="239">
        <f t="shared" si="236"/>
        <v>0</v>
      </c>
      <c r="O1226" s="239">
        <f t="shared" si="237"/>
        <v>221.79097092652614</v>
      </c>
      <c r="P1226" s="239">
        <f t="shared" si="232"/>
        <v>221.79097092652614</v>
      </c>
      <c r="Q1226" s="239">
        <f t="shared" si="233"/>
        <v>42.091423944016384</v>
      </c>
      <c r="R1226" s="239">
        <f t="shared" si="238"/>
        <v>0</v>
      </c>
      <c r="T1226" s="239">
        <f>MAX($H$4:H1226)</f>
        <v>255.90901740293543</v>
      </c>
      <c r="U1226" s="239">
        <f>MAX($K$4:K1226)</f>
        <v>255.90901740293543</v>
      </c>
      <c r="V1226" s="239">
        <f>MAX($K$4:L1226)</f>
        <v>255.90901740293543</v>
      </c>
      <c r="W1226" s="239">
        <f t="shared" si="239"/>
        <v>-0.29779908185271908</v>
      </c>
      <c r="X1226" s="239">
        <f t="shared" si="240"/>
        <v>-0.19585503584511046</v>
      </c>
      <c r="Y1226" s="239">
        <f t="shared" si="241"/>
        <v>-0.1333210014350121</v>
      </c>
    </row>
    <row r="1227" spans="1:25">
      <c r="A1227" s="147">
        <v>37144</v>
      </c>
      <c r="B1227" s="243">
        <v>5.2757667908032158E-3</v>
      </c>
      <c r="C1227" s="243">
        <v>-4.3493601928806802E-3</v>
      </c>
      <c r="D1227" s="243">
        <v>-1.6080525438221249E-2</v>
      </c>
      <c r="E1227" s="243">
        <v>4.1939730058482283E-4</v>
      </c>
      <c r="F1227" s="243">
        <v>-1.2008872346102373E-2</v>
      </c>
      <c r="H1227" s="239">
        <f t="shared" si="234"/>
        <v>178.91796892618535</v>
      </c>
      <c r="I1227" s="239"/>
      <c r="J1227" s="239">
        <f t="shared" si="235"/>
        <v>205.78794762639652</v>
      </c>
      <c r="K1227" s="239">
        <f t="shared" si="230"/>
        <v>205.78794762639652</v>
      </c>
      <c r="L1227" s="239" t="b">
        <f t="shared" si="231"/>
        <v>1</v>
      </c>
      <c r="M1227" s="239">
        <f t="shared" si="236"/>
        <v>0</v>
      </c>
      <c r="O1227" s="239">
        <f t="shared" si="237"/>
        <v>221.79097092652614</v>
      </c>
      <c r="P1227" s="239">
        <f t="shared" si="232"/>
        <v>221.79097092652614</v>
      </c>
      <c r="Q1227" s="239">
        <f t="shared" si="233"/>
        <v>42.87300200034079</v>
      </c>
      <c r="R1227" s="239">
        <f t="shared" si="238"/>
        <v>0</v>
      </c>
      <c r="T1227" s="239">
        <f>MAX($H$4:H1227)</f>
        <v>255.90901740293543</v>
      </c>
      <c r="U1227" s="239">
        <f>MAX($K$4:K1227)</f>
        <v>255.90901740293543</v>
      </c>
      <c r="V1227" s="239">
        <f>MAX($K$4:L1227)</f>
        <v>255.90901740293543</v>
      </c>
      <c r="W1227" s="239">
        <f t="shared" si="239"/>
        <v>-0.30085320657351305</v>
      </c>
      <c r="X1227" s="239">
        <f t="shared" si="240"/>
        <v>-0.19585503584511046</v>
      </c>
      <c r="Y1227" s="239">
        <f t="shared" si="241"/>
        <v>-0.1333210014350121</v>
      </c>
    </row>
    <row r="1228" spans="1:25">
      <c r="A1228" s="147">
        <v>37145</v>
      </c>
      <c r="B1228" s="243">
        <v>1.7117022663715176E-6</v>
      </c>
      <c r="C1228" s="243">
        <v>-6.8713878056294142E-2</v>
      </c>
      <c r="D1228" s="243">
        <v>1.888303535551028E-3</v>
      </c>
      <c r="E1228" s="243">
        <v>-4.8995904222771336E-2</v>
      </c>
      <c r="F1228" s="243">
        <v>-5.6669450373593055E-2</v>
      </c>
      <c r="H1228" s="239">
        <f t="shared" si="234"/>
        <v>166.62382142731164</v>
      </c>
      <c r="I1228" s="239"/>
      <c r="J1228" s="239">
        <f t="shared" si="235"/>
        <v>205.78794762639652</v>
      </c>
      <c r="K1228" s="239">
        <f t="shared" si="230"/>
        <v>205.78794762639652</v>
      </c>
      <c r="L1228" s="239" t="b">
        <f t="shared" si="231"/>
        <v>1</v>
      </c>
      <c r="M1228" s="239">
        <f t="shared" si="236"/>
        <v>0</v>
      </c>
      <c r="O1228" s="239">
        <f t="shared" si="237"/>
        <v>221.79097092652614</v>
      </c>
      <c r="P1228" s="239">
        <f t="shared" si="232"/>
        <v>221.79097092652614</v>
      </c>
      <c r="Q1228" s="239">
        <f t="shared" si="233"/>
        <v>55.167149499214503</v>
      </c>
      <c r="R1228" s="239">
        <f t="shared" si="238"/>
        <v>0</v>
      </c>
      <c r="T1228" s="239">
        <f>MAX($H$4:H1228)</f>
        <v>255.90901740293543</v>
      </c>
      <c r="U1228" s="239">
        <f>MAX($K$4:K1228)</f>
        <v>255.90901740293543</v>
      </c>
      <c r="V1228" s="239">
        <f>MAX($K$4:L1228)</f>
        <v>255.90901740293543</v>
      </c>
      <c r="W1228" s="239">
        <f t="shared" si="239"/>
        <v>-0.34889429408046968</v>
      </c>
      <c r="X1228" s="239">
        <f t="shared" si="240"/>
        <v>-0.19585503584511046</v>
      </c>
      <c r="Y1228" s="239">
        <f t="shared" si="241"/>
        <v>-0.1333210014350121</v>
      </c>
    </row>
    <row r="1229" spans="1:25">
      <c r="A1229" s="147">
        <v>37146</v>
      </c>
      <c r="B1229" s="243">
        <v>1.5662048929776518E-4</v>
      </c>
      <c r="C1229" s="243">
        <v>2.4464834806591895E-2</v>
      </c>
      <c r="D1229" s="243">
        <v>-5.9598876465380424E-2</v>
      </c>
      <c r="E1229" s="243">
        <v>-1.7402109281622669E-2</v>
      </c>
      <c r="F1229" s="243">
        <v>2.7896148013804023E-3</v>
      </c>
      <c r="H1229" s="239">
        <f t="shared" si="234"/>
        <v>170.70024569337389</v>
      </c>
      <c r="I1229" s="239"/>
      <c r="J1229" s="239">
        <f t="shared" si="235"/>
        <v>205.78794762639652</v>
      </c>
      <c r="K1229" s="239">
        <f t="shared" si="230"/>
        <v>205.78794762639652</v>
      </c>
      <c r="L1229" s="239" t="b">
        <f t="shared" si="231"/>
        <v>1</v>
      </c>
      <c r="M1229" s="239">
        <f t="shared" si="236"/>
        <v>0</v>
      </c>
      <c r="O1229" s="239">
        <f t="shared" si="237"/>
        <v>221.79097092652614</v>
      </c>
      <c r="P1229" s="239">
        <f t="shared" si="232"/>
        <v>221.79097092652614</v>
      </c>
      <c r="Q1229" s="239">
        <f t="shared" si="233"/>
        <v>51.090725233152256</v>
      </c>
      <c r="R1229" s="239">
        <f t="shared" si="238"/>
        <v>0</v>
      </c>
      <c r="T1229" s="239">
        <f>MAX($H$4:H1229)</f>
        <v>255.90901740293543</v>
      </c>
      <c r="U1229" s="239">
        <f>MAX($K$4:K1229)</f>
        <v>255.90901740293543</v>
      </c>
      <c r="V1229" s="239">
        <f>MAX($K$4:L1229)</f>
        <v>255.90901740293543</v>
      </c>
      <c r="W1229" s="239">
        <f t="shared" si="239"/>
        <v>-0.33296510054351897</v>
      </c>
      <c r="X1229" s="239">
        <f t="shared" si="240"/>
        <v>-0.19585503584511046</v>
      </c>
      <c r="Y1229" s="239">
        <f t="shared" si="241"/>
        <v>-0.1333210014350121</v>
      </c>
    </row>
    <row r="1230" spans="1:25">
      <c r="A1230" s="147">
        <v>37147</v>
      </c>
      <c r="B1230" s="243">
        <v>1.6215811485831289E-4</v>
      </c>
      <c r="C1230" s="243">
        <v>9.9098189302646578E-3</v>
      </c>
      <c r="D1230" s="243">
        <v>8.6296438343755888E-3</v>
      </c>
      <c r="E1230" s="243">
        <v>-1.5875251813691982E-2</v>
      </c>
      <c r="F1230" s="243">
        <v>4.9073106094055241E-3</v>
      </c>
      <c r="H1230" s="239">
        <f t="shared" si="234"/>
        <v>172.3918542195469</v>
      </c>
      <c r="I1230" s="239"/>
      <c r="J1230" s="239">
        <f t="shared" si="235"/>
        <v>205.78794762639652</v>
      </c>
      <c r="K1230" s="239">
        <f t="shared" si="230"/>
        <v>205.78794762639652</v>
      </c>
      <c r="L1230" s="239" t="b">
        <f t="shared" si="231"/>
        <v>1</v>
      </c>
      <c r="M1230" s="239">
        <f t="shared" si="236"/>
        <v>0</v>
      </c>
      <c r="O1230" s="239">
        <f t="shared" si="237"/>
        <v>221.79097092652614</v>
      </c>
      <c r="P1230" s="239">
        <f t="shared" si="232"/>
        <v>221.79097092652614</v>
      </c>
      <c r="Q1230" s="239">
        <f t="shared" si="233"/>
        <v>49.399116706979243</v>
      </c>
      <c r="R1230" s="239">
        <f t="shared" si="238"/>
        <v>0</v>
      </c>
      <c r="T1230" s="239">
        <f>MAX($H$4:H1230)</f>
        <v>255.90901740293543</v>
      </c>
      <c r="U1230" s="239">
        <f>MAX($K$4:K1230)</f>
        <v>255.90901740293543</v>
      </c>
      <c r="V1230" s="239">
        <f>MAX($K$4:L1230)</f>
        <v>255.90901740293543</v>
      </c>
      <c r="W1230" s="239">
        <f t="shared" si="239"/>
        <v>-0.326354905469738</v>
      </c>
      <c r="X1230" s="239">
        <f t="shared" si="240"/>
        <v>-0.19585503584511046</v>
      </c>
      <c r="Y1230" s="239">
        <f t="shared" si="241"/>
        <v>-0.1333210014350121</v>
      </c>
    </row>
    <row r="1231" spans="1:25">
      <c r="A1231" s="147">
        <v>37148</v>
      </c>
      <c r="B1231" s="243">
        <v>3.8500960812815066E-6</v>
      </c>
      <c r="C1231" s="243">
        <v>-4.9858242816992804E-2</v>
      </c>
      <c r="D1231" s="243">
        <v>1.7377269811653884E-2</v>
      </c>
      <c r="E1231" s="243">
        <v>-3.6045942805386644E-2</v>
      </c>
      <c r="F1231" s="243">
        <v>-3.5197111027426287E-2</v>
      </c>
      <c r="H1231" s="239">
        <f t="shared" si="234"/>
        <v>163.7966992921971</v>
      </c>
      <c r="I1231" s="239"/>
      <c r="J1231" s="239">
        <f t="shared" si="235"/>
        <v>205.78794762639652</v>
      </c>
      <c r="K1231" s="239">
        <f t="shared" si="230"/>
        <v>205.78794762639652</v>
      </c>
      <c r="L1231" s="239" t="b">
        <f t="shared" si="231"/>
        <v>1</v>
      </c>
      <c r="M1231" s="239">
        <f t="shared" si="236"/>
        <v>0</v>
      </c>
      <c r="O1231" s="239">
        <f t="shared" si="237"/>
        <v>221.79097092652614</v>
      </c>
      <c r="P1231" s="239">
        <f t="shared" si="232"/>
        <v>221.79097092652614</v>
      </c>
      <c r="Q1231" s="239">
        <f t="shared" si="233"/>
        <v>57.994271634329039</v>
      </c>
      <c r="R1231" s="239">
        <f t="shared" si="238"/>
        <v>0</v>
      </c>
      <c r="T1231" s="239">
        <f>MAX($H$4:H1231)</f>
        <v>255.90901740293543</v>
      </c>
      <c r="U1231" s="239">
        <f>MAX($K$4:K1231)</f>
        <v>255.90901740293543</v>
      </c>
      <c r="V1231" s="239">
        <f>MAX($K$4:L1231)</f>
        <v>255.90901740293543</v>
      </c>
      <c r="W1231" s="239">
        <f t="shared" si="239"/>
        <v>-0.35994166616530388</v>
      </c>
      <c r="X1231" s="239">
        <f t="shared" si="240"/>
        <v>-0.19585503584511046</v>
      </c>
      <c r="Y1231" s="239">
        <f t="shared" si="241"/>
        <v>-0.1333210014350121</v>
      </c>
    </row>
    <row r="1232" spans="1:25">
      <c r="A1232" s="147">
        <v>37151</v>
      </c>
      <c r="B1232" s="243">
        <v>-4.9126609066599158E-2</v>
      </c>
      <c r="C1232" s="243">
        <v>2.4298711468949685E-2</v>
      </c>
      <c r="D1232" s="243">
        <v>-4.7516402238283351E-2</v>
      </c>
      <c r="E1232" s="243">
        <v>-1.6608705926237644E-2</v>
      </c>
      <c r="F1232" s="243">
        <v>-9.701664398056864E-3</v>
      </c>
      <c r="H1232" s="239">
        <f t="shared" si="234"/>
        <v>167.77674802786453</v>
      </c>
      <c r="I1232" s="239"/>
      <c r="J1232" s="239">
        <f t="shared" si="235"/>
        <v>205.78794762639652</v>
      </c>
      <c r="K1232" s="239">
        <f t="shared" si="230"/>
        <v>205.78794762639652</v>
      </c>
      <c r="L1232" s="239" t="b">
        <f t="shared" si="231"/>
        <v>1</v>
      </c>
      <c r="M1232" s="239">
        <f t="shared" si="236"/>
        <v>0</v>
      </c>
      <c r="O1232" s="239">
        <f t="shared" si="237"/>
        <v>221.79097092652614</v>
      </c>
      <c r="P1232" s="239">
        <f t="shared" si="232"/>
        <v>221.79097092652614</v>
      </c>
      <c r="Q1232" s="239">
        <f t="shared" si="233"/>
        <v>54.014222898661615</v>
      </c>
      <c r="R1232" s="239">
        <f t="shared" si="238"/>
        <v>0</v>
      </c>
      <c r="T1232" s="239">
        <f>MAX($H$4:H1232)</f>
        <v>255.90901740293543</v>
      </c>
      <c r="U1232" s="239">
        <f>MAX($K$4:K1232)</f>
        <v>255.90901740293543</v>
      </c>
      <c r="V1232" s="239">
        <f>MAX($K$4:L1232)</f>
        <v>255.90901740293543</v>
      </c>
      <c r="W1232" s="239">
        <f t="shared" si="239"/>
        <v>-0.34438907338815788</v>
      </c>
      <c r="X1232" s="239">
        <f t="shared" si="240"/>
        <v>-0.19585503584511046</v>
      </c>
      <c r="Y1232" s="239">
        <f t="shared" si="241"/>
        <v>-0.1333210014350121</v>
      </c>
    </row>
    <row r="1233" spans="1:25">
      <c r="A1233" s="147">
        <v>37152</v>
      </c>
      <c r="B1233" s="243">
        <v>-7.7871164589831121E-3</v>
      </c>
      <c r="C1233" s="243">
        <v>-1.128717971205706E-2</v>
      </c>
      <c r="D1233" s="243">
        <v>6.9585559652045603E-3</v>
      </c>
      <c r="E1233" s="243">
        <v>2.1689398366164792E-3</v>
      </c>
      <c r="F1233" s="243">
        <v>-1.6078290046591448E-2</v>
      </c>
      <c r="H1233" s="239">
        <f t="shared" si="234"/>
        <v>165.88302172136952</v>
      </c>
      <c r="I1233" s="239"/>
      <c r="J1233" s="239">
        <f t="shared" si="235"/>
        <v>205.78794762639652</v>
      </c>
      <c r="K1233" s="239">
        <f t="shared" si="230"/>
        <v>205.78794762639652</v>
      </c>
      <c r="L1233" s="239" t="b">
        <f t="shared" si="231"/>
        <v>1</v>
      </c>
      <c r="M1233" s="239">
        <f t="shared" si="236"/>
        <v>0</v>
      </c>
      <c r="O1233" s="239">
        <f t="shared" si="237"/>
        <v>221.79097092652614</v>
      </c>
      <c r="P1233" s="239">
        <f t="shared" si="232"/>
        <v>221.79097092652614</v>
      </c>
      <c r="Q1233" s="239">
        <f t="shared" si="233"/>
        <v>55.907949205156626</v>
      </c>
      <c r="R1233" s="239">
        <f t="shared" si="238"/>
        <v>0</v>
      </c>
      <c r="T1233" s="239">
        <f>MAX($H$4:H1233)</f>
        <v>255.90901740293543</v>
      </c>
      <c r="U1233" s="239">
        <f>MAX($K$4:K1233)</f>
        <v>255.90901740293543</v>
      </c>
      <c r="V1233" s="239">
        <f>MAX($K$4:L1233)</f>
        <v>255.90901740293543</v>
      </c>
      <c r="W1233" s="239">
        <f t="shared" si="239"/>
        <v>-0.35178907173801394</v>
      </c>
      <c r="X1233" s="239">
        <f t="shared" si="240"/>
        <v>-0.19585503584511046</v>
      </c>
      <c r="Y1233" s="239">
        <f t="shared" si="241"/>
        <v>-0.1333210014350121</v>
      </c>
    </row>
    <row r="1234" spans="1:25">
      <c r="A1234" s="147">
        <v>37153</v>
      </c>
      <c r="B1234" s="243">
        <v>-1.6090937738753586E-2</v>
      </c>
      <c r="C1234" s="243">
        <v>-2.2825355292512395E-2</v>
      </c>
      <c r="D1234" s="243">
        <v>1.4757649717400012E-2</v>
      </c>
      <c r="E1234" s="243">
        <v>-7.3640577048594835E-4</v>
      </c>
      <c r="F1234" s="243">
        <v>-1.1656717016554574E-2</v>
      </c>
      <c r="H1234" s="239">
        <f t="shared" si="234"/>
        <v>162.0966828135837</v>
      </c>
      <c r="I1234" s="239"/>
      <c r="J1234" s="239">
        <f t="shared" si="235"/>
        <v>205.78794762639652</v>
      </c>
      <c r="K1234" s="239">
        <f t="shared" si="230"/>
        <v>205.78794762639652</v>
      </c>
      <c r="L1234" s="239" t="b">
        <f t="shared" si="231"/>
        <v>1</v>
      </c>
      <c r="M1234" s="239">
        <f t="shared" si="236"/>
        <v>0</v>
      </c>
      <c r="O1234" s="239">
        <f t="shared" si="237"/>
        <v>221.79097092652614</v>
      </c>
      <c r="P1234" s="239">
        <f t="shared" si="232"/>
        <v>221.79097092652614</v>
      </c>
      <c r="Q1234" s="239">
        <f t="shared" si="233"/>
        <v>59.694288112942445</v>
      </c>
      <c r="R1234" s="239">
        <f t="shared" si="238"/>
        <v>0</v>
      </c>
      <c r="T1234" s="239">
        <f>MAX($H$4:H1234)</f>
        <v>255.90901740293543</v>
      </c>
      <c r="U1234" s="239">
        <f>MAX($K$4:K1234)</f>
        <v>255.90901740293543</v>
      </c>
      <c r="V1234" s="239">
        <f>MAX($K$4:L1234)</f>
        <v>255.90901740293543</v>
      </c>
      <c r="W1234" s="239">
        <f t="shared" si="239"/>
        <v>-0.36658471648008312</v>
      </c>
      <c r="X1234" s="239">
        <f t="shared" si="240"/>
        <v>-0.19585503584511046</v>
      </c>
      <c r="Y1234" s="239">
        <f t="shared" si="241"/>
        <v>-0.1333210014350121</v>
      </c>
    </row>
    <row r="1235" spans="1:25">
      <c r="A1235" s="147">
        <v>37154</v>
      </c>
      <c r="B1235" s="243">
        <v>-3.0551475891219093E-2</v>
      </c>
      <c r="C1235" s="243">
        <v>-3.6058141709908731E-2</v>
      </c>
      <c r="D1235" s="243">
        <v>-3.0849943079341857E-3</v>
      </c>
      <c r="E1235" s="243">
        <v>-2.3025423144923951E-2</v>
      </c>
      <c r="F1235" s="243">
        <v>-3.7967684706780136E-2</v>
      </c>
      <c r="H1235" s="239">
        <f t="shared" si="234"/>
        <v>156.25177765398536</v>
      </c>
      <c r="I1235" s="239"/>
      <c r="J1235" s="239">
        <f t="shared" si="235"/>
        <v>205.78794762639652</v>
      </c>
      <c r="K1235" s="239">
        <f t="shared" si="230"/>
        <v>205.78794762639652</v>
      </c>
      <c r="L1235" s="239" t="b">
        <f t="shared" si="231"/>
        <v>1</v>
      </c>
      <c r="M1235" s="239">
        <f t="shared" si="236"/>
        <v>0</v>
      </c>
      <c r="O1235" s="239">
        <f t="shared" si="237"/>
        <v>221.79097092652614</v>
      </c>
      <c r="P1235" s="239">
        <f t="shared" si="232"/>
        <v>221.79097092652614</v>
      </c>
      <c r="Q1235" s="239">
        <f t="shared" si="233"/>
        <v>65.539193272540786</v>
      </c>
      <c r="R1235" s="239">
        <f t="shared" si="238"/>
        <v>0</v>
      </c>
      <c r="T1235" s="239">
        <f>MAX($H$4:H1235)</f>
        <v>255.90901740293543</v>
      </c>
      <c r="U1235" s="239">
        <f>MAX($K$4:K1235)</f>
        <v>255.90901740293543</v>
      </c>
      <c r="V1235" s="239">
        <f>MAX($K$4:L1235)</f>
        <v>255.90901740293543</v>
      </c>
      <c r="W1235" s="239">
        <f t="shared" si="239"/>
        <v>-0.38942449453446631</v>
      </c>
      <c r="X1235" s="239">
        <f t="shared" si="240"/>
        <v>-0.19585503584511046</v>
      </c>
      <c r="Y1235" s="239">
        <f t="shared" si="241"/>
        <v>-0.1333210014350121</v>
      </c>
    </row>
    <row r="1236" spans="1:25">
      <c r="A1236" s="147">
        <v>37155</v>
      </c>
      <c r="B1236" s="243">
        <v>-1.9200154396032509E-2</v>
      </c>
      <c r="C1236" s="243">
        <v>-2.4871363884611641E-2</v>
      </c>
      <c r="D1236" s="243">
        <v>-2.2486922328805226E-2</v>
      </c>
      <c r="E1236" s="243">
        <v>-1.4371147014024421E-2</v>
      </c>
      <c r="F1236" s="243">
        <v>-3.0575838099661024E-2</v>
      </c>
      <c r="H1236" s="239">
        <f t="shared" si="234"/>
        <v>152.36558283433567</v>
      </c>
      <c r="I1236" s="239"/>
      <c r="J1236" s="239">
        <f t="shared" si="235"/>
        <v>205.78794762639652</v>
      </c>
      <c r="K1236" s="239">
        <f t="shared" si="230"/>
        <v>205.78794762639652</v>
      </c>
      <c r="L1236" s="239" t="b">
        <f t="shared" si="231"/>
        <v>1</v>
      </c>
      <c r="M1236" s="239">
        <f t="shared" si="236"/>
        <v>0</v>
      </c>
      <c r="O1236" s="239">
        <f t="shared" si="237"/>
        <v>221.79097092652614</v>
      </c>
      <c r="P1236" s="239">
        <f t="shared" si="232"/>
        <v>221.79097092652614</v>
      </c>
      <c r="Q1236" s="239">
        <f t="shared" si="233"/>
        <v>69.425388092190474</v>
      </c>
      <c r="R1236" s="239">
        <f t="shared" si="238"/>
        <v>0</v>
      </c>
      <c r="T1236" s="239">
        <f>MAX($H$4:H1236)</f>
        <v>255.90901740293543</v>
      </c>
      <c r="U1236" s="239">
        <f>MAX($K$4:K1236)</f>
        <v>255.90901740293543</v>
      </c>
      <c r="V1236" s="239">
        <f>MAX($K$4:L1236)</f>
        <v>255.90901740293543</v>
      </c>
      <c r="W1236" s="239">
        <f t="shared" si="239"/>
        <v>-0.40461034010993024</v>
      </c>
      <c r="X1236" s="239">
        <f t="shared" si="240"/>
        <v>-0.19585503584511046</v>
      </c>
      <c r="Y1236" s="239">
        <f t="shared" si="241"/>
        <v>-0.1333210014350121</v>
      </c>
    </row>
    <row r="1237" spans="1:25">
      <c r="A1237" s="147">
        <v>37158</v>
      </c>
      <c r="B1237" s="243">
        <v>3.7999505643898868E-2</v>
      </c>
      <c r="C1237" s="243">
        <v>5.1586754529147516E-2</v>
      </c>
      <c r="D1237" s="243">
        <v>-2.4897875173468531E-3</v>
      </c>
      <c r="E1237" s="243">
        <v>1.1416370408723564E-2</v>
      </c>
      <c r="F1237" s="243">
        <v>3.8253571684979004E-2</v>
      </c>
      <c r="H1237" s="239">
        <f t="shared" si="234"/>
        <v>160.22562875470103</v>
      </c>
      <c r="I1237" s="239"/>
      <c r="J1237" s="239">
        <f t="shared" si="235"/>
        <v>205.78794762639652</v>
      </c>
      <c r="K1237" s="239">
        <f t="shared" si="230"/>
        <v>205.78794762639652</v>
      </c>
      <c r="L1237" s="239" t="b">
        <f t="shared" si="231"/>
        <v>1</v>
      </c>
      <c r="M1237" s="239">
        <f t="shared" si="236"/>
        <v>0</v>
      </c>
      <c r="O1237" s="239">
        <f t="shared" si="237"/>
        <v>221.79097092652614</v>
      </c>
      <c r="P1237" s="239">
        <f t="shared" si="232"/>
        <v>221.79097092652614</v>
      </c>
      <c r="Q1237" s="239">
        <f t="shared" si="233"/>
        <v>61.565342171825108</v>
      </c>
      <c r="R1237" s="239">
        <f t="shared" si="238"/>
        <v>0</v>
      </c>
      <c r="T1237" s="239">
        <f>MAX($H$4:H1237)</f>
        <v>255.90901740293543</v>
      </c>
      <c r="U1237" s="239">
        <f>MAX($K$4:K1237)</f>
        <v>255.90901740293543</v>
      </c>
      <c r="V1237" s="239">
        <f>MAX($K$4:L1237)</f>
        <v>255.90901740293543</v>
      </c>
      <c r="W1237" s="239">
        <f t="shared" si="239"/>
        <v>-0.37389611987598859</v>
      </c>
      <c r="X1237" s="239">
        <f t="shared" si="240"/>
        <v>-0.19585503584511046</v>
      </c>
      <c r="Y1237" s="239">
        <f t="shared" si="241"/>
        <v>-0.1333210014350121</v>
      </c>
    </row>
    <row r="1238" spans="1:25">
      <c r="A1238" s="147">
        <v>37159</v>
      </c>
      <c r="B1238" s="243">
        <v>8.1500905358093956E-3</v>
      </c>
      <c r="C1238" s="243">
        <v>1.1661745118192623E-2</v>
      </c>
      <c r="D1238" s="243">
        <v>2.4025739200770335E-3</v>
      </c>
      <c r="E1238" s="243">
        <v>-1.2305968987917248E-2</v>
      </c>
      <c r="F1238" s="243">
        <v>1.4984221293277589E-2</v>
      </c>
      <c r="H1238" s="239">
        <f t="shared" si="234"/>
        <v>162.09413919864051</v>
      </c>
      <c r="I1238" s="239"/>
      <c r="J1238" s="239">
        <f t="shared" si="235"/>
        <v>205.78794762639652</v>
      </c>
      <c r="K1238" s="239">
        <f t="shared" si="230"/>
        <v>205.78794762639652</v>
      </c>
      <c r="L1238" s="239" t="b">
        <f t="shared" si="231"/>
        <v>1</v>
      </c>
      <c r="M1238" s="239">
        <f t="shared" si="236"/>
        <v>0</v>
      </c>
      <c r="O1238" s="239">
        <f t="shared" si="237"/>
        <v>221.79097092652614</v>
      </c>
      <c r="P1238" s="239">
        <f t="shared" si="232"/>
        <v>221.79097092652614</v>
      </c>
      <c r="Q1238" s="239">
        <f t="shared" si="233"/>
        <v>59.696831727885638</v>
      </c>
      <c r="R1238" s="239">
        <f t="shared" si="238"/>
        <v>0</v>
      </c>
      <c r="T1238" s="239">
        <f>MAX($H$4:H1238)</f>
        <v>255.90901740293543</v>
      </c>
      <c r="U1238" s="239">
        <f>MAX($K$4:K1238)</f>
        <v>255.90901740293543</v>
      </c>
      <c r="V1238" s="239">
        <f>MAX($K$4:L1238)</f>
        <v>255.90901740293543</v>
      </c>
      <c r="W1238" s="239">
        <f t="shared" si="239"/>
        <v>-0.36659465600847096</v>
      </c>
      <c r="X1238" s="239">
        <f t="shared" si="240"/>
        <v>-0.19585503584511046</v>
      </c>
      <c r="Y1238" s="239">
        <f t="shared" si="241"/>
        <v>-0.1333210014350121</v>
      </c>
    </row>
    <row r="1239" spans="1:25">
      <c r="A1239" s="147">
        <v>37160</v>
      </c>
      <c r="B1239" s="243">
        <v>-5.5920179663376812E-3</v>
      </c>
      <c r="C1239" s="243">
        <v>1.2064462671680376E-2</v>
      </c>
      <c r="D1239" s="243">
        <v>-1.500889893094759E-2</v>
      </c>
      <c r="E1239" s="243">
        <v>4.6486855011629302E-4</v>
      </c>
      <c r="F1239" s="243">
        <v>9.8819522482878064E-3</v>
      </c>
      <c r="H1239" s="239">
        <f t="shared" si="234"/>
        <v>164.04971789030066</v>
      </c>
      <c r="I1239" s="239"/>
      <c r="J1239" s="239">
        <f t="shared" si="235"/>
        <v>205.78794762639652</v>
      </c>
      <c r="K1239" s="239">
        <f t="shared" si="230"/>
        <v>205.78794762639652</v>
      </c>
      <c r="L1239" s="239" t="b">
        <f t="shared" si="231"/>
        <v>1</v>
      </c>
      <c r="M1239" s="239">
        <f t="shared" si="236"/>
        <v>0</v>
      </c>
      <c r="O1239" s="239">
        <f t="shared" si="237"/>
        <v>221.79097092652614</v>
      </c>
      <c r="P1239" s="239">
        <f t="shared" si="232"/>
        <v>221.79097092652614</v>
      </c>
      <c r="Q1239" s="239">
        <f t="shared" si="233"/>
        <v>57.741253036225487</v>
      </c>
      <c r="R1239" s="239">
        <f t="shared" si="238"/>
        <v>0</v>
      </c>
      <c r="T1239" s="239">
        <f>MAX($H$4:H1239)</f>
        <v>255.90901740293543</v>
      </c>
      <c r="U1239" s="239">
        <f>MAX($K$4:K1239)</f>
        <v>255.90901740293543</v>
      </c>
      <c r="V1239" s="239">
        <f>MAX($K$4:L1239)</f>
        <v>255.90901740293543</v>
      </c>
      <c r="W1239" s="239">
        <f t="shared" si="239"/>
        <v>-0.35895296087984235</v>
      </c>
      <c r="X1239" s="239">
        <f t="shared" si="240"/>
        <v>-0.19585503584511046</v>
      </c>
      <c r="Y1239" s="239">
        <f t="shared" si="241"/>
        <v>-0.1333210014350121</v>
      </c>
    </row>
    <row r="1240" spans="1:25">
      <c r="A1240" s="147">
        <v>37161</v>
      </c>
      <c r="B1240" s="243">
        <v>1.172665137454465E-2</v>
      </c>
      <c r="C1240" s="243">
        <v>1.6952949258420169E-2</v>
      </c>
      <c r="D1240" s="243">
        <v>-1.9777782531271715E-4</v>
      </c>
      <c r="E1240" s="243">
        <v>5.1684971543277669E-3</v>
      </c>
      <c r="F1240" s="243">
        <v>2.2675311791557906E-3</v>
      </c>
      <c r="H1240" s="239">
        <f t="shared" si="234"/>
        <v>166.83084443355307</v>
      </c>
      <c r="I1240" s="239"/>
      <c r="J1240" s="239">
        <f t="shared" si="235"/>
        <v>205.78794762639652</v>
      </c>
      <c r="K1240" s="239">
        <f t="shared" si="230"/>
        <v>205.78794762639652</v>
      </c>
      <c r="L1240" s="239" t="b">
        <f t="shared" si="231"/>
        <v>1</v>
      </c>
      <c r="M1240" s="239">
        <f t="shared" si="236"/>
        <v>0</v>
      </c>
      <c r="O1240" s="239">
        <f t="shared" si="237"/>
        <v>221.79097092652614</v>
      </c>
      <c r="P1240" s="239">
        <f t="shared" si="232"/>
        <v>221.79097092652614</v>
      </c>
      <c r="Q1240" s="239">
        <f t="shared" si="233"/>
        <v>54.960126492973075</v>
      </c>
      <c r="R1240" s="239">
        <f t="shared" si="238"/>
        <v>0</v>
      </c>
      <c r="T1240" s="239">
        <f>MAX($H$4:H1240)</f>
        <v>255.90901740293543</v>
      </c>
      <c r="U1240" s="239">
        <f>MAX($K$4:K1240)</f>
        <v>255.90901740293543</v>
      </c>
      <c r="V1240" s="239">
        <f>MAX($K$4:L1240)</f>
        <v>255.90901740293543</v>
      </c>
      <c r="W1240" s="239">
        <f t="shared" si="239"/>
        <v>-0.3480853229533778</v>
      </c>
      <c r="X1240" s="239">
        <f t="shared" si="240"/>
        <v>-0.19585503584511046</v>
      </c>
      <c r="Y1240" s="239">
        <f t="shared" si="241"/>
        <v>-0.1333210014350121</v>
      </c>
    </row>
    <row r="1241" spans="1:25">
      <c r="A1241" s="147">
        <v>37162</v>
      </c>
      <c r="B1241" s="243">
        <v>2.2097333966163202E-2</v>
      </c>
      <c r="C1241" s="243">
        <v>2.8144251010759902E-2</v>
      </c>
      <c r="D1241" s="243">
        <v>3.0266503669977851E-2</v>
      </c>
      <c r="E1241" s="243">
        <v>2.3359996276019812E-2</v>
      </c>
      <c r="F1241" s="243">
        <v>2.0354797642838873E-2</v>
      </c>
      <c r="H1241" s="239">
        <f t="shared" si="234"/>
        <v>171.52617359562802</v>
      </c>
      <c r="I1241" s="239"/>
      <c r="J1241" s="239">
        <f t="shared" si="235"/>
        <v>205.78794762639652</v>
      </c>
      <c r="K1241" s="239">
        <f t="shared" si="230"/>
        <v>205.78794762639652</v>
      </c>
      <c r="L1241" s="239" t="b">
        <f t="shared" si="231"/>
        <v>1</v>
      </c>
      <c r="M1241" s="239">
        <f t="shared" si="236"/>
        <v>0</v>
      </c>
      <c r="O1241" s="239">
        <f t="shared" si="237"/>
        <v>221.79097092652614</v>
      </c>
      <c r="P1241" s="239">
        <f t="shared" si="232"/>
        <v>221.79097092652614</v>
      </c>
      <c r="Q1241" s="239">
        <f t="shared" si="233"/>
        <v>50.264797330898119</v>
      </c>
      <c r="R1241" s="239">
        <f t="shared" si="238"/>
        <v>0</v>
      </c>
      <c r="T1241" s="239">
        <f>MAX($H$4:H1241)</f>
        <v>255.90901740293543</v>
      </c>
      <c r="U1241" s="239">
        <f>MAX($K$4:K1241)</f>
        <v>255.90901740293543</v>
      </c>
      <c r="V1241" s="239">
        <f>MAX($K$4:L1241)</f>
        <v>255.90901740293543</v>
      </c>
      <c r="W1241" s="239">
        <f t="shared" si="239"/>
        <v>-0.32973767264497922</v>
      </c>
      <c r="X1241" s="239">
        <f t="shared" si="240"/>
        <v>-0.19585503584511046</v>
      </c>
      <c r="Y1241" s="239">
        <f t="shared" si="241"/>
        <v>-0.1333210014350121</v>
      </c>
    </row>
    <row r="1242" spans="1:25">
      <c r="A1242" s="147">
        <v>37165</v>
      </c>
      <c r="B1242" s="243">
        <v>-2.838413983264787E-3</v>
      </c>
      <c r="C1242" s="243">
        <v>-2.1910572207755941E-2</v>
      </c>
      <c r="D1242" s="243">
        <v>4.4426673654349713E-3</v>
      </c>
      <c r="E1242" s="243">
        <v>-1.0758294408752311E-2</v>
      </c>
      <c r="F1242" s="243">
        <v>-1.0280846441054869E-2</v>
      </c>
      <c r="H1242" s="239">
        <f t="shared" si="234"/>
        <v>167.76793698354095</v>
      </c>
      <c r="I1242" s="239"/>
      <c r="J1242" s="239">
        <f t="shared" si="235"/>
        <v>205.78794762639652</v>
      </c>
      <c r="K1242" s="239">
        <f t="shared" si="230"/>
        <v>205.78794762639652</v>
      </c>
      <c r="L1242" s="239" t="b">
        <f t="shared" si="231"/>
        <v>1</v>
      </c>
      <c r="M1242" s="239">
        <f t="shared" si="236"/>
        <v>0</v>
      </c>
      <c r="O1242" s="239">
        <f t="shared" si="237"/>
        <v>221.79097092652614</v>
      </c>
      <c r="P1242" s="239">
        <f t="shared" si="232"/>
        <v>221.79097092652614</v>
      </c>
      <c r="Q1242" s="239">
        <f t="shared" si="233"/>
        <v>54.023033942985194</v>
      </c>
      <c r="R1242" s="239">
        <f t="shared" si="238"/>
        <v>0</v>
      </c>
      <c r="T1242" s="239">
        <f>MAX($H$4:H1242)</f>
        <v>255.90901740293543</v>
      </c>
      <c r="U1242" s="239">
        <f>MAX($K$4:K1242)</f>
        <v>255.90901740293543</v>
      </c>
      <c r="V1242" s="239">
        <f>MAX($K$4:L1242)</f>
        <v>255.90901740293543</v>
      </c>
      <c r="W1242" s="239">
        <f t="shared" si="239"/>
        <v>-0.34442350376662989</v>
      </c>
      <c r="X1242" s="239">
        <f t="shared" si="240"/>
        <v>-0.19585503584511046</v>
      </c>
      <c r="Y1242" s="239">
        <f t="shared" si="241"/>
        <v>-0.1333210014350121</v>
      </c>
    </row>
    <row r="1243" spans="1:25">
      <c r="A1243" s="147">
        <v>37166</v>
      </c>
      <c r="B1243" s="243">
        <v>1.153773884889997E-2</v>
      </c>
      <c r="C1243" s="243">
        <v>9.1831554898829104E-3</v>
      </c>
      <c r="D1243" s="243">
        <v>1.6311750176867257E-2</v>
      </c>
      <c r="E1243" s="243">
        <v>-6.7671146116065062E-3</v>
      </c>
      <c r="F1243" s="243">
        <v>-4.8306357800670385E-3</v>
      </c>
      <c r="H1243" s="239">
        <f t="shared" si="234"/>
        <v>169.30857603507769</v>
      </c>
      <c r="I1243" s="239"/>
      <c r="J1243" s="239">
        <f t="shared" si="235"/>
        <v>205.78794762639652</v>
      </c>
      <c r="K1243" s="239">
        <f t="shared" si="230"/>
        <v>205.78794762639652</v>
      </c>
      <c r="L1243" s="239" t="b">
        <f t="shared" si="231"/>
        <v>1</v>
      </c>
      <c r="M1243" s="239">
        <f t="shared" si="236"/>
        <v>0</v>
      </c>
      <c r="O1243" s="239">
        <f t="shared" si="237"/>
        <v>221.79097092652614</v>
      </c>
      <c r="P1243" s="239">
        <f t="shared" si="232"/>
        <v>221.79097092652614</v>
      </c>
      <c r="Q1243" s="239">
        <f t="shared" si="233"/>
        <v>52.48239489144845</v>
      </c>
      <c r="R1243" s="239">
        <f t="shared" si="238"/>
        <v>0</v>
      </c>
      <c r="T1243" s="239">
        <f>MAX($H$4:H1243)</f>
        <v>255.90901740293543</v>
      </c>
      <c r="U1243" s="239">
        <f>MAX($K$4:K1243)</f>
        <v>255.90901740293543</v>
      </c>
      <c r="V1243" s="239">
        <f>MAX($K$4:L1243)</f>
        <v>255.90901740293543</v>
      </c>
      <c r="W1243" s="239">
        <f t="shared" si="239"/>
        <v>-0.33840324286620616</v>
      </c>
      <c r="X1243" s="239">
        <f t="shared" si="240"/>
        <v>-0.19585503584511046</v>
      </c>
      <c r="Y1243" s="239">
        <f t="shared" si="241"/>
        <v>-0.1333210014350121</v>
      </c>
    </row>
    <row r="1244" spans="1:25">
      <c r="A1244" s="147">
        <v>37167</v>
      </c>
      <c r="B1244" s="243">
        <v>2.1293183823503092E-2</v>
      </c>
      <c r="C1244" s="243">
        <v>8.8223205186606091E-3</v>
      </c>
      <c r="D1244" s="243">
        <v>-1.3643817885776399E-2</v>
      </c>
      <c r="E1244" s="243">
        <v>-4.2619131940181409E-3</v>
      </c>
      <c r="F1244" s="243">
        <v>7.2226162502087021E-3</v>
      </c>
      <c r="H1244" s="239">
        <f t="shared" si="234"/>
        <v>170.80227055941717</v>
      </c>
      <c r="I1244" s="239"/>
      <c r="J1244" s="239">
        <f t="shared" si="235"/>
        <v>205.78794762639652</v>
      </c>
      <c r="K1244" s="239">
        <f t="shared" si="230"/>
        <v>205.78794762639652</v>
      </c>
      <c r="L1244" s="239" t="b">
        <f t="shared" si="231"/>
        <v>1</v>
      </c>
      <c r="M1244" s="239">
        <f t="shared" si="236"/>
        <v>0</v>
      </c>
      <c r="O1244" s="239">
        <f t="shared" si="237"/>
        <v>221.79097092652614</v>
      </c>
      <c r="P1244" s="239">
        <f t="shared" si="232"/>
        <v>221.79097092652614</v>
      </c>
      <c r="Q1244" s="239">
        <f t="shared" si="233"/>
        <v>50.988700367108976</v>
      </c>
      <c r="R1244" s="239">
        <f t="shared" si="238"/>
        <v>0</v>
      </c>
      <c r="T1244" s="239">
        <f>MAX($H$4:H1244)</f>
        <v>255.90901740293543</v>
      </c>
      <c r="U1244" s="239">
        <f>MAX($K$4:K1244)</f>
        <v>255.90901740293543</v>
      </c>
      <c r="V1244" s="239">
        <f>MAX($K$4:L1244)</f>
        <v>255.90901740293543</v>
      </c>
      <c r="W1244" s="239">
        <f t="shared" si="239"/>
        <v>-0.3325664242206654</v>
      </c>
      <c r="X1244" s="239">
        <f t="shared" si="240"/>
        <v>-0.19585503584511046</v>
      </c>
      <c r="Y1244" s="239">
        <f t="shared" si="241"/>
        <v>-0.1333210014350121</v>
      </c>
    </row>
    <row r="1245" spans="1:25">
      <c r="A1245" s="147">
        <v>37168</v>
      </c>
      <c r="B1245" s="243">
        <v>-1.9465001036208518E-3</v>
      </c>
      <c r="C1245" s="243">
        <v>2.6886784579787104E-2</v>
      </c>
      <c r="D1245" s="243">
        <v>2.1787639023599592E-2</v>
      </c>
      <c r="E1245" s="243">
        <v>2.009196044171091E-2</v>
      </c>
      <c r="F1245" s="243">
        <v>2.0255296132923872E-2</v>
      </c>
      <c r="H1245" s="239">
        <f t="shared" si="234"/>
        <v>175.39459441368672</v>
      </c>
      <c r="I1245" s="239"/>
      <c r="J1245" s="239">
        <f t="shared" si="235"/>
        <v>205.78794762639652</v>
      </c>
      <c r="K1245" s="239">
        <f t="shared" si="230"/>
        <v>205.78794762639652</v>
      </c>
      <c r="L1245" s="239" t="b">
        <f t="shared" si="231"/>
        <v>1</v>
      </c>
      <c r="M1245" s="239">
        <f t="shared" si="236"/>
        <v>0</v>
      </c>
      <c r="O1245" s="239">
        <f t="shared" si="237"/>
        <v>221.79097092652614</v>
      </c>
      <c r="P1245" s="239">
        <f t="shared" si="232"/>
        <v>221.79097092652614</v>
      </c>
      <c r="Q1245" s="239">
        <f t="shared" si="233"/>
        <v>46.396376512839424</v>
      </c>
      <c r="R1245" s="239">
        <f t="shared" si="238"/>
        <v>0</v>
      </c>
      <c r="T1245" s="239">
        <f>MAX($H$4:H1245)</f>
        <v>255.90901740293543</v>
      </c>
      <c r="U1245" s="239">
        <f>MAX($K$4:K1245)</f>
        <v>255.90901740293543</v>
      </c>
      <c r="V1245" s="239">
        <f>MAX($K$4:L1245)</f>
        <v>255.90901740293543</v>
      </c>
      <c r="W1245" s="239">
        <f t="shared" si="239"/>
        <v>-0.31462128144736945</v>
      </c>
      <c r="X1245" s="239">
        <f t="shared" si="240"/>
        <v>-0.19585503584511046</v>
      </c>
      <c r="Y1245" s="239">
        <f t="shared" si="241"/>
        <v>-0.1333210014350121</v>
      </c>
    </row>
    <row r="1246" spans="1:25">
      <c r="A1246" s="147">
        <v>37169</v>
      </c>
      <c r="B1246" s="243">
        <v>5.2700056511278959E-4</v>
      </c>
      <c r="C1246" s="243">
        <v>-3.2371023507654639E-3</v>
      </c>
      <c r="D1246" s="243">
        <v>8.2960788817287856E-4</v>
      </c>
      <c r="E1246" s="243">
        <v>1.4558937365327651E-4</v>
      </c>
      <c r="F1246" s="243">
        <v>2.8039594029025672E-3</v>
      </c>
      <c r="H1246" s="239">
        <f t="shared" si="234"/>
        <v>174.8268241597986</v>
      </c>
      <c r="I1246" s="239"/>
      <c r="J1246" s="239">
        <f t="shared" si="235"/>
        <v>205.78794762639652</v>
      </c>
      <c r="K1246" s="239">
        <f t="shared" si="230"/>
        <v>205.78794762639652</v>
      </c>
      <c r="L1246" s="239" t="b">
        <f t="shared" si="231"/>
        <v>1</v>
      </c>
      <c r="M1246" s="239">
        <f t="shared" si="236"/>
        <v>0</v>
      </c>
      <c r="O1246" s="239">
        <f t="shared" si="237"/>
        <v>221.79097092652614</v>
      </c>
      <c r="P1246" s="239">
        <f t="shared" si="232"/>
        <v>221.79097092652614</v>
      </c>
      <c r="Q1246" s="239">
        <f t="shared" si="233"/>
        <v>46.964146766727538</v>
      </c>
      <c r="R1246" s="239">
        <f t="shared" si="238"/>
        <v>0</v>
      </c>
      <c r="T1246" s="239">
        <f>MAX($H$4:H1246)</f>
        <v>255.90901740293543</v>
      </c>
      <c r="U1246" s="239">
        <f>MAX($K$4:K1246)</f>
        <v>255.90901740293543</v>
      </c>
      <c r="V1246" s="239">
        <f>MAX($K$4:L1246)</f>
        <v>255.90901740293543</v>
      </c>
      <c r="W1246" s="239">
        <f t="shared" si="239"/>
        <v>-0.31683992250836085</v>
      </c>
      <c r="X1246" s="239">
        <f t="shared" si="240"/>
        <v>-0.19585503584511046</v>
      </c>
      <c r="Y1246" s="239">
        <f t="shared" si="241"/>
        <v>-0.1333210014350121</v>
      </c>
    </row>
    <row r="1247" spans="1:25">
      <c r="A1247" s="147">
        <v>37172</v>
      </c>
      <c r="B1247" s="243">
        <v>-7.8885851730325918E-3</v>
      </c>
      <c r="C1247" s="243">
        <v>-1.1151433340947925E-3</v>
      </c>
      <c r="D1247" s="243">
        <v>-2.1240602827430344E-3</v>
      </c>
      <c r="E1247" s="243">
        <v>-1.2414628559126117E-2</v>
      </c>
      <c r="F1247" s="243">
        <v>-5.7193736904735948E-3</v>
      </c>
      <c r="H1247" s="239">
        <f t="shared" si="234"/>
        <v>174.63186719221585</v>
      </c>
      <c r="I1247" s="239"/>
      <c r="J1247" s="239">
        <f t="shared" si="235"/>
        <v>205.78794762639652</v>
      </c>
      <c r="K1247" s="239">
        <f t="shared" si="230"/>
        <v>205.78794762639652</v>
      </c>
      <c r="L1247" s="239" t="b">
        <f t="shared" si="231"/>
        <v>1</v>
      </c>
      <c r="M1247" s="239">
        <f t="shared" si="236"/>
        <v>0</v>
      </c>
      <c r="O1247" s="239">
        <f t="shared" si="237"/>
        <v>221.79097092652614</v>
      </c>
      <c r="P1247" s="239">
        <f t="shared" si="232"/>
        <v>221.79097092652614</v>
      </c>
      <c r="Q1247" s="239">
        <f t="shared" si="233"/>
        <v>47.159103734310293</v>
      </c>
      <c r="R1247" s="239">
        <f t="shared" si="238"/>
        <v>0</v>
      </c>
      <c r="T1247" s="239">
        <f>MAX($H$4:H1247)</f>
        <v>255.90901740293543</v>
      </c>
      <c r="U1247" s="239">
        <f>MAX($K$4:K1247)</f>
        <v>255.90901740293543</v>
      </c>
      <c r="V1247" s="239">
        <f>MAX($K$4:L1247)</f>
        <v>255.90901740293543</v>
      </c>
      <c r="W1247" s="239">
        <f t="shared" si="239"/>
        <v>-0.31760174391489532</v>
      </c>
      <c r="X1247" s="239">
        <f t="shared" si="240"/>
        <v>-0.19585503584511046</v>
      </c>
      <c r="Y1247" s="239">
        <f t="shared" si="241"/>
        <v>-0.1333210014350121</v>
      </c>
    </row>
    <row r="1248" spans="1:25">
      <c r="A1248" s="147">
        <v>37173</v>
      </c>
      <c r="B1248" s="243">
        <v>-4.9273671221704562E-3</v>
      </c>
      <c r="C1248" s="243">
        <v>2.3635035252456138E-3</v>
      </c>
      <c r="D1248" s="243">
        <v>-1.2903882933314015E-2</v>
      </c>
      <c r="E1248" s="243">
        <v>2.3027626106680854E-2</v>
      </c>
      <c r="F1248" s="243">
        <v>9.7745886537583537E-3</v>
      </c>
      <c r="H1248" s="239">
        <f t="shared" si="234"/>
        <v>175.04461022594487</v>
      </c>
      <c r="I1248" s="239"/>
      <c r="J1248" s="239">
        <f t="shared" si="235"/>
        <v>205.78794762639652</v>
      </c>
      <c r="K1248" s="239">
        <f t="shared" si="230"/>
        <v>205.78794762639652</v>
      </c>
      <c r="L1248" s="239" t="b">
        <f t="shared" si="231"/>
        <v>1</v>
      </c>
      <c r="M1248" s="239">
        <f t="shared" si="236"/>
        <v>0</v>
      </c>
      <c r="O1248" s="239">
        <f t="shared" si="237"/>
        <v>221.79097092652614</v>
      </c>
      <c r="P1248" s="239">
        <f t="shared" si="232"/>
        <v>221.79097092652614</v>
      </c>
      <c r="Q1248" s="239">
        <f t="shared" si="233"/>
        <v>46.746360700581278</v>
      </c>
      <c r="R1248" s="239">
        <f t="shared" si="238"/>
        <v>0</v>
      </c>
      <c r="T1248" s="239">
        <f>MAX($H$4:H1248)</f>
        <v>255.90901740293543</v>
      </c>
      <c r="U1248" s="239">
        <f>MAX($K$4:K1248)</f>
        <v>255.90901740293543</v>
      </c>
      <c r="V1248" s="239">
        <f>MAX($K$4:L1248)</f>
        <v>255.90901740293543</v>
      </c>
      <c r="W1248" s="239">
        <f t="shared" si="239"/>
        <v>-0.31598889323101675</v>
      </c>
      <c r="X1248" s="239">
        <f t="shared" si="240"/>
        <v>-0.19585503584511046</v>
      </c>
      <c r="Y1248" s="239">
        <f t="shared" si="241"/>
        <v>-0.1333210014350121</v>
      </c>
    </row>
    <row r="1249" spans="1:25">
      <c r="A1249" s="147">
        <v>37174</v>
      </c>
      <c r="B1249" s="243">
        <v>2.2961737238391233E-2</v>
      </c>
      <c r="C1249" s="243">
        <v>1.8793394714061051E-2</v>
      </c>
      <c r="D1249" s="243">
        <v>-9.767212195623598E-3</v>
      </c>
      <c r="E1249" s="243">
        <v>1.3640424945575491E-2</v>
      </c>
      <c r="F1249" s="243">
        <v>8.6302149557571095E-3</v>
      </c>
      <c r="H1249" s="239">
        <f t="shared" si="234"/>
        <v>178.33429267849002</v>
      </c>
      <c r="I1249" s="239"/>
      <c r="J1249" s="239">
        <f t="shared" si="235"/>
        <v>205.78794762639652</v>
      </c>
      <c r="K1249" s="239">
        <f t="shared" si="230"/>
        <v>205.78794762639652</v>
      </c>
      <c r="L1249" s="239" t="b">
        <f t="shared" si="231"/>
        <v>1</v>
      </c>
      <c r="M1249" s="239">
        <f t="shared" si="236"/>
        <v>0</v>
      </c>
      <c r="O1249" s="239">
        <f t="shared" si="237"/>
        <v>221.79097092652614</v>
      </c>
      <c r="P1249" s="239">
        <f t="shared" si="232"/>
        <v>221.79097092652614</v>
      </c>
      <c r="Q1249" s="239">
        <f t="shared" si="233"/>
        <v>43.456678248036127</v>
      </c>
      <c r="R1249" s="239">
        <f t="shared" si="238"/>
        <v>0</v>
      </c>
      <c r="T1249" s="239">
        <f>MAX($H$4:H1249)</f>
        <v>255.90901740293543</v>
      </c>
      <c r="U1249" s="239">
        <f>MAX($K$4:K1249)</f>
        <v>255.90901740293543</v>
      </c>
      <c r="V1249" s="239">
        <f>MAX($K$4:L1249)</f>
        <v>255.90901740293543</v>
      </c>
      <c r="W1249" s="239">
        <f t="shared" si="239"/>
        <v>-0.30313400251270545</v>
      </c>
      <c r="X1249" s="239">
        <f t="shared" si="240"/>
        <v>-0.19585503584511046</v>
      </c>
      <c r="Y1249" s="239">
        <f t="shared" si="241"/>
        <v>-0.1333210014350121</v>
      </c>
    </row>
    <row r="1250" spans="1:25">
      <c r="A1250" s="147">
        <v>37175</v>
      </c>
      <c r="B1250" s="243">
        <v>1.6594667993916623E-2</v>
      </c>
      <c r="C1250" s="243">
        <v>1.6123373355754644E-2</v>
      </c>
      <c r="D1250" s="243">
        <v>3.4898288738091088E-2</v>
      </c>
      <c r="E1250" s="243">
        <v>4.0405569673165109E-2</v>
      </c>
      <c r="F1250" s="243">
        <v>2.476212181736992E-2</v>
      </c>
      <c r="H1250" s="239">
        <f t="shared" si="234"/>
        <v>181.20964306147974</v>
      </c>
      <c r="I1250" s="239"/>
      <c r="J1250" s="239">
        <f t="shared" si="235"/>
        <v>205.78794762639652</v>
      </c>
      <c r="K1250" s="239">
        <f t="shared" si="230"/>
        <v>205.78794762639652</v>
      </c>
      <c r="L1250" s="239" t="b">
        <f t="shared" si="231"/>
        <v>1</v>
      </c>
      <c r="M1250" s="239">
        <f t="shared" si="236"/>
        <v>0</v>
      </c>
      <c r="O1250" s="239">
        <f t="shared" si="237"/>
        <v>221.79097092652614</v>
      </c>
      <c r="P1250" s="239">
        <f t="shared" si="232"/>
        <v>221.79097092652614</v>
      </c>
      <c r="Q1250" s="239">
        <f t="shared" si="233"/>
        <v>40.581327865046404</v>
      </c>
      <c r="R1250" s="239">
        <f t="shared" si="238"/>
        <v>0</v>
      </c>
      <c r="T1250" s="239">
        <f>MAX($H$4:H1250)</f>
        <v>255.90901740293543</v>
      </c>
      <c r="U1250" s="239">
        <f>MAX($K$4:K1250)</f>
        <v>255.90901740293543</v>
      </c>
      <c r="V1250" s="239">
        <f>MAX($K$4:L1250)</f>
        <v>255.90901740293543</v>
      </c>
      <c r="W1250" s="239">
        <f t="shared" si="239"/>
        <v>-0.29189817185628741</v>
      </c>
      <c r="X1250" s="239">
        <f t="shared" si="240"/>
        <v>-0.19585503584511046</v>
      </c>
      <c r="Y1250" s="239">
        <f t="shared" si="241"/>
        <v>-0.1333210014350121</v>
      </c>
    </row>
    <row r="1251" spans="1:25">
      <c r="A1251" s="147">
        <v>37176</v>
      </c>
      <c r="B1251" s="243">
        <v>-5.4379904469464835E-3</v>
      </c>
      <c r="C1251" s="243">
        <v>-1.2974653266439318E-2</v>
      </c>
      <c r="D1251" s="243">
        <v>5.4893844575414352E-3</v>
      </c>
      <c r="E1251" s="243">
        <v>-1.673702218489137E-2</v>
      </c>
      <c r="F1251" s="243">
        <v>-6.7852307912578125E-3</v>
      </c>
      <c r="H1251" s="239">
        <f t="shared" si="234"/>
        <v>178.8585107742218</v>
      </c>
      <c r="I1251" s="239"/>
      <c r="J1251" s="239">
        <f t="shared" si="235"/>
        <v>205.78794762639652</v>
      </c>
      <c r="K1251" s="239">
        <f t="shared" si="230"/>
        <v>205.78794762639652</v>
      </c>
      <c r="L1251" s="239" t="b">
        <f t="shared" si="231"/>
        <v>1</v>
      </c>
      <c r="M1251" s="239">
        <f t="shared" si="236"/>
        <v>0</v>
      </c>
      <c r="O1251" s="239">
        <f t="shared" si="237"/>
        <v>221.79097092652614</v>
      </c>
      <c r="P1251" s="239">
        <f t="shared" si="232"/>
        <v>221.79097092652614</v>
      </c>
      <c r="Q1251" s="239">
        <f t="shared" si="233"/>
        <v>42.932460152304344</v>
      </c>
      <c r="R1251" s="239">
        <f t="shared" si="238"/>
        <v>0</v>
      </c>
      <c r="T1251" s="239">
        <f>MAX($H$4:H1251)</f>
        <v>255.90901740293543</v>
      </c>
      <c r="U1251" s="239">
        <f>MAX($K$4:K1251)</f>
        <v>255.90901740293543</v>
      </c>
      <c r="V1251" s="239">
        <f>MAX($K$4:L1251)</f>
        <v>255.90901740293543</v>
      </c>
      <c r="W1251" s="239">
        <f t="shared" si="239"/>
        <v>-0.30108554755378392</v>
      </c>
      <c r="X1251" s="239">
        <f t="shared" si="240"/>
        <v>-0.19585503584511046</v>
      </c>
      <c r="Y1251" s="239">
        <f t="shared" si="241"/>
        <v>-0.1333210014350121</v>
      </c>
    </row>
    <row r="1252" spans="1:25">
      <c r="A1252" s="147">
        <v>37179</v>
      </c>
      <c r="B1252" s="243">
        <v>-1.4682367308748168E-3</v>
      </c>
      <c r="C1252" s="243">
        <v>-1.5873162653205819E-2</v>
      </c>
      <c r="D1252" s="243">
        <v>-3.1304248925497768E-3</v>
      </c>
      <c r="E1252" s="243">
        <v>-1.4122209874508629E-3</v>
      </c>
      <c r="F1252" s="243">
        <v>-2.9892526764719873E-3</v>
      </c>
      <c r="H1252" s="239">
        <f t="shared" si="234"/>
        <v>176.01946054079241</v>
      </c>
      <c r="I1252" s="239"/>
      <c r="J1252" s="239">
        <f t="shared" si="235"/>
        <v>205.78794762639652</v>
      </c>
      <c r="K1252" s="239">
        <f t="shared" si="230"/>
        <v>205.78794762639652</v>
      </c>
      <c r="L1252" s="239" t="b">
        <f t="shared" si="231"/>
        <v>1</v>
      </c>
      <c r="M1252" s="239">
        <f t="shared" si="236"/>
        <v>0</v>
      </c>
      <c r="O1252" s="239">
        <f t="shared" si="237"/>
        <v>221.79097092652614</v>
      </c>
      <c r="P1252" s="239">
        <f t="shared" si="232"/>
        <v>221.79097092652614</v>
      </c>
      <c r="Q1252" s="239">
        <f t="shared" si="233"/>
        <v>45.771510385733734</v>
      </c>
      <c r="R1252" s="239">
        <f t="shared" si="238"/>
        <v>0</v>
      </c>
      <c r="T1252" s="239">
        <f>MAX($H$4:H1252)</f>
        <v>255.90901740293543</v>
      </c>
      <c r="U1252" s="239">
        <f>MAX($K$4:K1252)</f>
        <v>255.90901740293543</v>
      </c>
      <c r="V1252" s="239">
        <f>MAX($K$4:L1252)</f>
        <v>255.90901740293543</v>
      </c>
      <c r="W1252" s="239">
        <f t="shared" si="239"/>
        <v>-0.312179530338139</v>
      </c>
      <c r="X1252" s="239">
        <f t="shared" si="240"/>
        <v>-0.19585503584511046</v>
      </c>
      <c r="Y1252" s="239">
        <f t="shared" si="241"/>
        <v>-0.1333210014350121</v>
      </c>
    </row>
    <row r="1253" spans="1:25">
      <c r="A1253" s="147">
        <v>37180</v>
      </c>
      <c r="B1253" s="243">
        <v>7.6448547962855162E-3</v>
      </c>
      <c r="C1253" s="243">
        <v>1.1148511656322357E-2</v>
      </c>
      <c r="D1253" s="243">
        <v>3.5806689783497436E-3</v>
      </c>
      <c r="E1253" s="243">
        <v>1.0152904004024244E-2</v>
      </c>
      <c r="F1253" s="243">
        <v>8.870887985766851E-3</v>
      </c>
      <c r="H1253" s="239">
        <f t="shared" si="234"/>
        <v>177.981815548371</v>
      </c>
      <c r="I1253" s="239"/>
      <c r="J1253" s="239">
        <f t="shared" si="235"/>
        <v>205.78794762639652</v>
      </c>
      <c r="K1253" s="239">
        <f t="shared" si="230"/>
        <v>205.78794762639652</v>
      </c>
      <c r="L1253" s="239" t="b">
        <f t="shared" si="231"/>
        <v>1</v>
      </c>
      <c r="M1253" s="239">
        <f t="shared" si="236"/>
        <v>0</v>
      </c>
      <c r="O1253" s="239">
        <f t="shared" si="237"/>
        <v>221.79097092652614</v>
      </c>
      <c r="P1253" s="239">
        <f t="shared" si="232"/>
        <v>221.79097092652614</v>
      </c>
      <c r="Q1253" s="239">
        <f t="shared" si="233"/>
        <v>43.80915537815514</v>
      </c>
      <c r="R1253" s="239">
        <f t="shared" si="238"/>
        <v>0</v>
      </c>
      <c r="T1253" s="239">
        <f>MAX($H$4:H1253)</f>
        <v>255.90901740293543</v>
      </c>
      <c r="U1253" s="239">
        <f>MAX($K$4:K1253)</f>
        <v>255.90901740293543</v>
      </c>
      <c r="V1253" s="239">
        <f>MAX($K$4:L1253)</f>
        <v>255.90901740293543</v>
      </c>
      <c r="W1253" s="239">
        <f t="shared" si="239"/>
        <v>-0.30451135581465666</v>
      </c>
      <c r="X1253" s="239">
        <f t="shared" si="240"/>
        <v>-0.19585503584511046</v>
      </c>
      <c r="Y1253" s="239">
        <f t="shared" si="241"/>
        <v>-0.1333210014350121</v>
      </c>
    </row>
    <row r="1254" spans="1:25">
      <c r="A1254" s="147">
        <v>37181</v>
      </c>
      <c r="B1254" s="243">
        <v>-1.9613224702920706E-2</v>
      </c>
      <c r="C1254" s="243">
        <v>2.4633301520123885E-2</v>
      </c>
      <c r="D1254" s="243">
        <v>1.7237056012143537E-2</v>
      </c>
      <c r="E1254" s="243">
        <v>1.3451618871735072E-2</v>
      </c>
      <c r="F1254" s="243">
        <v>1.9782522669566038E-2</v>
      </c>
      <c r="H1254" s="239">
        <f t="shared" si="234"/>
        <v>182.36609527587311</v>
      </c>
      <c r="I1254" s="239"/>
      <c r="J1254" s="239">
        <f t="shared" si="235"/>
        <v>205.78794762639652</v>
      </c>
      <c r="K1254" s="239">
        <f t="shared" si="230"/>
        <v>205.78794762639652</v>
      </c>
      <c r="L1254" s="239" t="b">
        <f t="shared" si="231"/>
        <v>1</v>
      </c>
      <c r="M1254" s="239">
        <f t="shared" si="236"/>
        <v>0</v>
      </c>
      <c r="O1254" s="239">
        <f t="shared" si="237"/>
        <v>221.79097092652614</v>
      </c>
      <c r="P1254" s="239">
        <f t="shared" si="232"/>
        <v>221.79097092652614</v>
      </c>
      <c r="Q1254" s="239">
        <f t="shared" si="233"/>
        <v>39.424875650653036</v>
      </c>
      <c r="R1254" s="239">
        <f t="shared" si="238"/>
        <v>0</v>
      </c>
      <c r="T1254" s="239">
        <f>MAX($H$4:H1254)</f>
        <v>255.90901740293543</v>
      </c>
      <c r="U1254" s="239">
        <f>MAX($K$4:K1254)</f>
        <v>255.90901740293543</v>
      </c>
      <c r="V1254" s="239">
        <f>MAX($K$4:L1254)</f>
        <v>255.90901740293543</v>
      </c>
      <c r="W1254" s="239">
        <f t="shared" si="239"/>
        <v>-0.28737917433861687</v>
      </c>
      <c r="X1254" s="239">
        <f t="shared" si="240"/>
        <v>-0.19585503584511046</v>
      </c>
      <c r="Y1254" s="239">
        <f t="shared" si="241"/>
        <v>-0.1333210014350121</v>
      </c>
    </row>
    <row r="1255" spans="1:25">
      <c r="A1255" s="147">
        <v>37182</v>
      </c>
      <c r="B1255" s="243">
        <v>-7.8003621969339187E-3</v>
      </c>
      <c r="C1255" s="243">
        <v>-1.7808159688493364E-2</v>
      </c>
      <c r="D1255" s="243">
        <v>-1.9965178450913612E-2</v>
      </c>
      <c r="E1255" s="243">
        <v>-1.0661504809816869E-2</v>
      </c>
      <c r="F1255" s="243">
        <v>-1.4484727959614307E-2</v>
      </c>
      <c r="H1255" s="239">
        <f t="shared" si="234"/>
        <v>179.11849072943338</v>
      </c>
      <c r="I1255" s="239"/>
      <c r="J1255" s="239">
        <f t="shared" si="235"/>
        <v>205.78794762639652</v>
      </c>
      <c r="K1255" s="239">
        <f t="shared" si="230"/>
        <v>205.78794762639652</v>
      </c>
      <c r="L1255" s="239" t="b">
        <f t="shared" si="231"/>
        <v>1</v>
      </c>
      <c r="M1255" s="239">
        <f t="shared" si="236"/>
        <v>0</v>
      </c>
      <c r="O1255" s="239">
        <f t="shared" si="237"/>
        <v>221.79097092652614</v>
      </c>
      <c r="P1255" s="239">
        <f t="shared" si="232"/>
        <v>221.79097092652614</v>
      </c>
      <c r="Q1255" s="239">
        <f t="shared" si="233"/>
        <v>42.672480197092767</v>
      </c>
      <c r="R1255" s="239">
        <f t="shared" si="238"/>
        <v>0</v>
      </c>
      <c r="T1255" s="239">
        <f>MAX($H$4:H1255)</f>
        <v>255.90901740293543</v>
      </c>
      <c r="U1255" s="239">
        <f>MAX($K$4:K1255)</f>
        <v>255.90901740293543</v>
      </c>
      <c r="V1255" s="239">
        <f>MAX($K$4:L1255)</f>
        <v>255.90901740293543</v>
      </c>
      <c r="W1255" s="239">
        <f t="shared" si="239"/>
        <v>-0.30006963979934076</v>
      </c>
      <c r="X1255" s="239">
        <f t="shared" si="240"/>
        <v>-0.19585503584511046</v>
      </c>
      <c r="Y1255" s="239">
        <f t="shared" si="241"/>
        <v>-0.1333210014350121</v>
      </c>
    </row>
    <row r="1256" spans="1:25">
      <c r="A1256" s="147">
        <v>37183</v>
      </c>
      <c r="B1256" s="243">
        <v>4.8846377289084586E-3</v>
      </c>
      <c r="C1256" s="243">
        <v>-1.6262799269179062E-2</v>
      </c>
      <c r="D1256" s="243">
        <v>2.8992961098652792E-3</v>
      </c>
      <c r="E1256" s="243">
        <v>6.8035621218627274E-3</v>
      </c>
      <c r="F1256" s="243">
        <v>-9.34345671446557E-3</v>
      </c>
      <c r="H1256" s="239">
        <f t="shared" si="234"/>
        <v>176.2055226693023</v>
      </c>
      <c r="I1256" s="239"/>
      <c r="J1256" s="239">
        <f t="shared" si="235"/>
        <v>205.78794762639652</v>
      </c>
      <c r="K1256" s="239">
        <f t="shared" si="230"/>
        <v>205.78794762639652</v>
      </c>
      <c r="L1256" s="239" t="b">
        <f t="shared" si="231"/>
        <v>1</v>
      </c>
      <c r="M1256" s="239">
        <f t="shared" si="236"/>
        <v>0</v>
      </c>
      <c r="O1256" s="239">
        <f t="shared" si="237"/>
        <v>221.79097092652614</v>
      </c>
      <c r="P1256" s="239">
        <f t="shared" si="232"/>
        <v>221.79097092652614</v>
      </c>
      <c r="Q1256" s="239">
        <f t="shared" si="233"/>
        <v>45.585448257223845</v>
      </c>
      <c r="R1256" s="239">
        <f t="shared" si="238"/>
        <v>0</v>
      </c>
      <c r="T1256" s="239">
        <f>MAX($H$4:H1256)</f>
        <v>255.90901740293543</v>
      </c>
      <c r="U1256" s="239">
        <f>MAX($K$4:K1256)</f>
        <v>255.90901740293543</v>
      </c>
      <c r="V1256" s="239">
        <f>MAX($K$4:L1256)</f>
        <v>255.90901740293543</v>
      </c>
      <c r="W1256" s="239">
        <f t="shared" si="239"/>
        <v>-0.31145246674968824</v>
      </c>
      <c r="X1256" s="239">
        <f t="shared" si="240"/>
        <v>-0.19585503584511046</v>
      </c>
      <c r="Y1256" s="239">
        <f t="shared" si="241"/>
        <v>-0.1333210014350121</v>
      </c>
    </row>
    <row r="1257" spans="1:25">
      <c r="A1257" s="147">
        <v>37186</v>
      </c>
      <c r="B1257" s="243">
        <v>1.5286811931055411E-2</v>
      </c>
      <c r="C1257" s="243">
        <v>1.7654732865335809E-2</v>
      </c>
      <c r="D1257" s="243">
        <v>6.9135538673936736E-3</v>
      </c>
      <c r="E1257" s="243">
        <v>1.3347178042418584E-2</v>
      </c>
      <c r="F1257" s="243">
        <v>4.9035969617241548E-3</v>
      </c>
      <c r="H1257" s="239">
        <f t="shared" si="234"/>
        <v>179.31638410142571</v>
      </c>
      <c r="I1257" s="239"/>
      <c r="J1257" s="239">
        <f t="shared" si="235"/>
        <v>205.78794762639652</v>
      </c>
      <c r="K1257" s="239">
        <f t="shared" si="230"/>
        <v>205.78794762639652</v>
      </c>
      <c r="L1257" s="239" t="b">
        <f t="shared" si="231"/>
        <v>1</v>
      </c>
      <c r="M1257" s="239">
        <f t="shared" si="236"/>
        <v>0</v>
      </c>
      <c r="O1257" s="239">
        <f t="shared" si="237"/>
        <v>221.79097092652614</v>
      </c>
      <c r="P1257" s="239">
        <f t="shared" si="232"/>
        <v>221.79097092652614</v>
      </c>
      <c r="Q1257" s="239">
        <f t="shared" si="233"/>
        <v>42.474586825100431</v>
      </c>
      <c r="R1257" s="239">
        <f t="shared" si="238"/>
        <v>0</v>
      </c>
      <c r="T1257" s="239">
        <f>MAX($H$4:H1257)</f>
        <v>255.90901740293543</v>
      </c>
      <c r="U1257" s="239">
        <f>MAX($K$4:K1257)</f>
        <v>255.90901740293543</v>
      </c>
      <c r="V1257" s="239">
        <f>MAX($K$4:L1257)</f>
        <v>255.90901740293543</v>
      </c>
      <c r="W1257" s="239">
        <f t="shared" si="239"/>
        <v>-0.29929634398506799</v>
      </c>
      <c r="X1257" s="239">
        <f t="shared" si="240"/>
        <v>-0.19585503584511046</v>
      </c>
      <c r="Y1257" s="239">
        <f t="shared" si="241"/>
        <v>-0.1333210014350121</v>
      </c>
    </row>
    <row r="1258" spans="1:25">
      <c r="A1258" s="147">
        <v>37187</v>
      </c>
      <c r="B1258" s="243">
        <v>-5.0045669787042169E-3</v>
      </c>
      <c r="C1258" s="243">
        <v>2.0856645011165575E-2</v>
      </c>
      <c r="D1258" s="243">
        <v>1.5369294609060224E-2</v>
      </c>
      <c r="E1258" s="243">
        <v>8.0529997929523756E-3</v>
      </c>
      <c r="F1258" s="243">
        <v>1.3200713481796633E-2</v>
      </c>
      <c r="H1258" s="239">
        <f t="shared" si="234"/>
        <v>183.05632226931496</v>
      </c>
      <c r="I1258" s="239"/>
      <c r="J1258" s="239">
        <f t="shared" si="235"/>
        <v>205.78794762639652</v>
      </c>
      <c r="K1258" s="239">
        <f t="shared" si="230"/>
        <v>205.78794762639652</v>
      </c>
      <c r="L1258" s="239" t="b">
        <f t="shared" si="231"/>
        <v>1</v>
      </c>
      <c r="M1258" s="239">
        <f t="shared" si="236"/>
        <v>0</v>
      </c>
      <c r="O1258" s="239">
        <f t="shared" si="237"/>
        <v>221.79097092652614</v>
      </c>
      <c r="P1258" s="239">
        <f t="shared" si="232"/>
        <v>221.79097092652614</v>
      </c>
      <c r="Q1258" s="239">
        <f t="shared" si="233"/>
        <v>38.734648657211181</v>
      </c>
      <c r="R1258" s="239">
        <f t="shared" si="238"/>
        <v>0</v>
      </c>
      <c r="T1258" s="239">
        <f>MAX($H$4:H1258)</f>
        <v>255.90901740293543</v>
      </c>
      <c r="U1258" s="239">
        <f>MAX($K$4:K1258)</f>
        <v>255.90901740293543</v>
      </c>
      <c r="V1258" s="239">
        <f>MAX($K$4:L1258)</f>
        <v>255.90901740293543</v>
      </c>
      <c r="W1258" s="239">
        <f t="shared" si="239"/>
        <v>-0.2846820165735387</v>
      </c>
      <c r="X1258" s="239">
        <f t="shared" si="240"/>
        <v>-0.19585503584511046</v>
      </c>
      <c r="Y1258" s="239">
        <f t="shared" si="241"/>
        <v>-0.1333210014350121</v>
      </c>
    </row>
    <row r="1259" spans="1:25">
      <c r="A1259" s="147">
        <v>37188</v>
      </c>
      <c r="B1259" s="243">
        <v>6.8018432304617349E-4</v>
      </c>
      <c r="C1259" s="243">
        <v>2.7311672269303422E-3</v>
      </c>
      <c r="D1259" s="243">
        <v>1.0162431301208308E-3</v>
      </c>
      <c r="E1259" s="243">
        <v>9.0969406332752634E-3</v>
      </c>
      <c r="F1259" s="243">
        <v>4.0799208234079121E-3</v>
      </c>
      <c r="H1259" s="239">
        <f t="shared" si="234"/>
        <v>183.55627969737932</v>
      </c>
      <c r="I1259" s="239"/>
      <c r="J1259" s="239">
        <f t="shared" si="235"/>
        <v>205.78794762639652</v>
      </c>
      <c r="K1259" s="239">
        <f t="shared" si="230"/>
        <v>205.78794762639652</v>
      </c>
      <c r="L1259" s="239" t="b">
        <f t="shared" si="231"/>
        <v>1</v>
      </c>
      <c r="M1259" s="239">
        <f t="shared" si="236"/>
        <v>0</v>
      </c>
      <c r="O1259" s="239">
        <f t="shared" si="237"/>
        <v>221.79097092652614</v>
      </c>
      <c r="P1259" s="239">
        <f t="shared" si="232"/>
        <v>221.79097092652614</v>
      </c>
      <c r="Q1259" s="239">
        <f t="shared" si="233"/>
        <v>38.234691229146819</v>
      </c>
      <c r="R1259" s="239">
        <f t="shared" si="238"/>
        <v>0</v>
      </c>
      <c r="T1259" s="239">
        <f>MAX($H$4:H1259)</f>
        <v>255.90901740293543</v>
      </c>
      <c r="U1259" s="239">
        <f>MAX($K$4:K1259)</f>
        <v>255.90901740293543</v>
      </c>
      <c r="V1259" s="239">
        <f>MAX($K$4:L1259)</f>
        <v>255.90901740293543</v>
      </c>
      <c r="W1259" s="239">
        <f t="shared" si="239"/>
        <v>-0.2827283635403704</v>
      </c>
      <c r="X1259" s="239">
        <f t="shared" si="240"/>
        <v>-0.19585503584511046</v>
      </c>
      <c r="Y1259" s="239">
        <f t="shared" si="241"/>
        <v>-0.1333210014350121</v>
      </c>
    </row>
    <row r="1260" spans="1:25">
      <c r="A1260" s="147">
        <v>37189</v>
      </c>
      <c r="B1260" s="243">
        <v>1.4116307505191772E-2</v>
      </c>
      <c r="C1260" s="243">
        <v>-1.6218736422154767E-2</v>
      </c>
      <c r="D1260" s="243">
        <v>3.6522322429117793E-3</v>
      </c>
      <c r="E1260" s="243">
        <v>-2.8192375317968033E-3</v>
      </c>
      <c r="F1260" s="243">
        <v>-3.1573353144811467E-3</v>
      </c>
      <c r="H1260" s="239">
        <f t="shared" si="234"/>
        <v>180.57922877833622</v>
      </c>
      <c r="I1260" s="239"/>
      <c r="J1260" s="239">
        <f t="shared" si="235"/>
        <v>205.78794762639652</v>
      </c>
      <c r="K1260" s="239">
        <f t="shared" si="230"/>
        <v>205.78794762639652</v>
      </c>
      <c r="L1260" s="239" t="b">
        <f t="shared" si="231"/>
        <v>1</v>
      </c>
      <c r="M1260" s="239">
        <f t="shared" si="236"/>
        <v>0</v>
      </c>
      <c r="O1260" s="239">
        <f t="shared" si="237"/>
        <v>221.79097092652614</v>
      </c>
      <c r="P1260" s="239">
        <f t="shared" si="232"/>
        <v>221.79097092652614</v>
      </c>
      <c r="Q1260" s="239">
        <f t="shared" si="233"/>
        <v>41.211742148189927</v>
      </c>
      <c r="R1260" s="239">
        <f t="shared" si="238"/>
        <v>0</v>
      </c>
      <c r="T1260" s="239">
        <f>MAX($H$4:H1260)</f>
        <v>255.90901740293543</v>
      </c>
      <c r="U1260" s="239">
        <f>MAX($K$4:K1260)</f>
        <v>255.90901740293543</v>
      </c>
      <c r="V1260" s="239">
        <f>MAX($K$4:L1260)</f>
        <v>255.90901740293543</v>
      </c>
      <c r="W1260" s="239">
        <f t="shared" si="239"/>
        <v>-0.29436160315519677</v>
      </c>
      <c r="X1260" s="239">
        <f t="shared" si="240"/>
        <v>-0.19585503584511046</v>
      </c>
      <c r="Y1260" s="239">
        <f t="shared" si="241"/>
        <v>-0.1333210014350121</v>
      </c>
    </row>
    <row r="1261" spans="1:25">
      <c r="A1261" s="147">
        <v>37190</v>
      </c>
      <c r="B1261" s="243">
        <v>3.9637225819484367E-3</v>
      </c>
      <c r="C1261" s="243">
        <v>2.1730647780284773E-2</v>
      </c>
      <c r="D1261" s="243">
        <v>-7.3268990211575735E-3</v>
      </c>
      <c r="E1261" s="243">
        <v>7.5782778939819107E-3</v>
      </c>
      <c r="F1261" s="243">
        <v>1.3149720326252723E-2</v>
      </c>
      <c r="H1261" s="239">
        <f t="shared" si="234"/>
        <v>184.50333239535371</v>
      </c>
      <c r="I1261" s="239"/>
      <c r="J1261" s="239">
        <f t="shared" si="235"/>
        <v>205.78794762639652</v>
      </c>
      <c r="K1261" s="239">
        <f t="shared" si="230"/>
        <v>205.78794762639652</v>
      </c>
      <c r="L1261" s="239" t="b">
        <f t="shared" si="231"/>
        <v>1</v>
      </c>
      <c r="M1261" s="239">
        <f t="shared" si="236"/>
        <v>0</v>
      </c>
      <c r="O1261" s="239">
        <f t="shared" si="237"/>
        <v>221.79097092652614</v>
      </c>
      <c r="P1261" s="239">
        <f t="shared" si="232"/>
        <v>221.79097092652614</v>
      </c>
      <c r="Q1261" s="239">
        <f t="shared" si="233"/>
        <v>37.287638531172433</v>
      </c>
      <c r="R1261" s="239">
        <f t="shared" si="238"/>
        <v>0</v>
      </c>
      <c r="T1261" s="239">
        <f>MAX($H$4:H1261)</f>
        <v>255.90901740293543</v>
      </c>
      <c r="U1261" s="239">
        <f>MAX($K$4:K1261)</f>
        <v>255.90901740293543</v>
      </c>
      <c r="V1261" s="239">
        <f>MAX($K$4:L1261)</f>
        <v>255.90901740293543</v>
      </c>
      <c r="W1261" s="239">
        <f t="shared" si="239"/>
        <v>-0.27902762369311751</v>
      </c>
      <c r="X1261" s="239">
        <f t="shared" si="240"/>
        <v>-0.19585503584511046</v>
      </c>
      <c r="Y1261" s="239">
        <f t="shared" si="241"/>
        <v>-0.1333210014350121</v>
      </c>
    </row>
    <row r="1262" spans="1:25">
      <c r="A1262" s="147">
        <v>37193</v>
      </c>
      <c r="B1262" s="243">
        <v>-2.337369659563393E-2</v>
      </c>
      <c r="C1262" s="243">
        <v>-2.1107881240759241E-2</v>
      </c>
      <c r="D1262" s="243">
        <v>-2.4553743169261621E-2</v>
      </c>
      <c r="E1262" s="243">
        <v>-1.5322961357635223E-2</v>
      </c>
      <c r="F1262" s="243">
        <v>-8.9107064876133846E-3</v>
      </c>
      <c r="H1262" s="239">
        <f t="shared" si="234"/>
        <v>180.60885796662825</v>
      </c>
      <c r="I1262" s="239"/>
      <c r="J1262" s="239">
        <f t="shared" si="235"/>
        <v>205.78794762639652</v>
      </c>
      <c r="K1262" s="239">
        <f t="shared" si="230"/>
        <v>205.78794762639652</v>
      </c>
      <c r="L1262" s="239" t="b">
        <f t="shared" si="231"/>
        <v>1</v>
      </c>
      <c r="M1262" s="239">
        <f t="shared" si="236"/>
        <v>0</v>
      </c>
      <c r="O1262" s="239">
        <f t="shared" si="237"/>
        <v>221.79097092652614</v>
      </c>
      <c r="P1262" s="239">
        <f t="shared" si="232"/>
        <v>221.79097092652614</v>
      </c>
      <c r="Q1262" s="239">
        <f t="shared" si="233"/>
        <v>41.182112959897893</v>
      </c>
      <c r="R1262" s="239">
        <f t="shared" si="238"/>
        <v>0</v>
      </c>
      <c r="T1262" s="239">
        <f>MAX($H$4:H1262)</f>
        <v>255.90901740293543</v>
      </c>
      <c r="U1262" s="239">
        <f>MAX($K$4:K1262)</f>
        <v>255.90901740293543</v>
      </c>
      <c r="V1262" s="239">
        <f>MAX($K$4:L1262)</f>
        <v>255.90901740293543</v>
      </c>
      <c r="W1262" s="239">
        <f t="shared" si="239"/>
        <v>-0.29424582299007118</v>
      </c>
      <c r="X1262" s="239">
        <f t="shared" si="240"/>
        <v>-0.19585503584511046</v>
      </c>
      <c r="Y1262" s="239">
        <f t="shared" si="241"/>
        <v>-0.1333210014350121</v>
      </c>
    </row>
    <row r="1263" spans="1:25">
      <c r="A1263" s="147">
        <v>37194</v>
      </c>
      <c r="B1263" s="243">
        <v>-1.7439409265276984E-2</v>
      </c>
      <c r="C1263" s="243">
        <v>-2.1844517853315204E-2</v>
      </c>
      <c r="D1263" s="243">
        <v>-1.0346394298789696E-2</v>
      </c>
      <c r="E1263" s="243">
        <v>-2.1284471710052988E-2</v>
      </c>
      <c r="F1263" s="243">
        <v>-1.6248982104194343E-2</v>
      </c>
      <c r="H1263" s="239">
        <f t="shared" si="234"/>
        <v>176.66354454430936</v>
      </c>
      <c r="I1263" s="239"/>
      <c r="J1263" s="239">
        <f t="shared" si="235"/>
        <v>205.78794762639652</v>
      </c>
      <c r="K1263" s="239">
        <f t="shared" si="230"/>
        <v>205.78794762639652</v>
      </c>
      <c r="L1263" s="239" t="b">
        <f t="shared" si="231"/>
        <v>1</v>
      </c>
      <c r="M1263" s="239">
        <f t="shared" si="236"/>
        <v>0</v>
      </c>
      <c r="O1263" s="239">
        <f t="shared" si="237"/>
        <v>221.79097092652614</v>
      </c>
      <c r="P1263" s="239">
        <f t="shared" si="232"/>
        <v>221.79097092652614</v>
      </c>
      <c r="Q1263" s="239">
        <f t="shared" si="233"/>
        <v>45.127426382216782</v>
      </c>
      <c r="R1263" s="239">
        <f t="shared" si="238"/>
        <v>0</v>
      </c>
      <c r="T1263" s="239">
        <f>MAX($H$4:H1263)</f>
        <v>255.90901740293543</v>
      </c>
      <c r="U1263" s="239">
        <f>MAX($K$4:K1263)</f>
        <v>255.90901740293543</v>
      </c>
      <c r="V1263" s="239">
        <f>MAX($K$4:L1263)</f>
        <v>255.90901740293543</v>
      </c>
      <c r="W1263" s="239">
        <f t="shared" si="239"/>
        <v>-0.30966268270981639</v>
      </c>
      <c r="X1263" s="239">
        <f t="shared" si="240"/>
        <v>-0.19585503584511046</v>
      </c>
      <c r="Y1263" s="239">
        <f t="shared" si="241"/>
        <v>-0.1333210014350121</v>
      </c>
    </row>
    <row r="1264" spans="1:25">
      <c r="A1264" s="147">
        <v>37195</v>
      </c>
      <c r="B1264" s="243">
        <v>5.3724469840554789E-4</v>
      </c>
      <c r="C1264" s="243">
        <v>1.1890917088447361E-2</v>
      </c>
      <c r="D1264" s="243">
        <v>-8.0000304274736589E-3</v>
      </c>
      <c r="E1264" s="243">
        <v>9.3118984363063095E-3</v>
      </c>
      <c r="F1264" s="243">
        <v>5.2824254742147581E-3</v>
      </c>
      <c r="H1264" s="239">
        <f t="shared" si="234"/>
        <v>178.76423610503696</v>
      </c>
      <c r="I1264" s="239"/>
      <c r="J1264" s="239">
        <f t="shared" si="235"/>
        <v>205.78794762639652</v>
      </c>
      <c r="K1264" s="239">
        <f t="shared" si="230"/>
        <v>205.78794762639652</v>
      </c>
      <c r="L1264" s="239" t="b">
        <f t="shared" si="231"/>
        <v>1</v>
      </c>
      <c r="M1264" s="239">
        <f t="shared" si="236"/>
        <v>0</v>
      </c>
      <c r="O1264" s="239">
        <f t="shared" si="237"/>
        <v>221.79097092652614</v>
      </c>
      <c r="P1264" s="239">
        <f t="shared" si="232"/>
        <v>221.79097092652614</v>
      </c>
      <c r="Q1264" s="239">
        <f t="shared" si="233"/>
        <v>43.026734821489185</v>
      </c>
      <c r="R1264" s="239">
        <f t="shared" si="238"/>
        <v>0</v>
      </c>
      <c r="T1264" s="239">
        <f>MAX($H$4:H1264)</f>
        <v>255.90901740293543</v>
      </c>
      <c r="U1264" s="239">
        <f>MAX($K$4:K1264)</f>
        <v>255.90901740293543</v>
      </c>
      <c r="V1264" s="239">
        <f>MAX($K$4:L1264)</f>
        <v>255.90901740293543</v>
      </c>
      <c r="W1264" s="239">
        <f t="shared" si="239"/>
        <v>-0.30145393890685768</v>
      </c>
      <c r="X1264" s="239">
        <f t="shared" si="240"/>
        <v>-0.19585503584511046</v>
      </c>
      <c r="Y1264" s="239">
        <f t="shared" si="241"/>
        <v>-0.1333210014350121</v>
      </c>
    </row>
    <row r="1265" spans="1:25">
      <c r="A1265" s="147">
        <v>37196</v>
      </c>
      <c r="B1265" s="243">
        <v>2.2061532447466004E-2</v>
      </c>
      <c r="C1265" s="243">
        <v>1.027882286008075E-2</v>
      </c>
      <c r="D1265" s="243">
        <v>5.5810885260201282E-3</v>
      </c>
      <c r="E1265" s="243">
        <v>3.1189267883917626E-3</v>
      </c>
      <c r="F1265" s="243">
        <v>5.1121959452296029E-3</v>
      </c>
      <c r="H1265" s="239">
        <f t="shared" si="234"/>
        <v>180.60172202167828</v>
      </c>
      <c r="I1265" s="239"/>
      <c r="J1265" s="239">
        <f t="shared" si="235"/>
        <v>205.78794762639652</v>
      </c>
      <c r="K1265" s="239">
        <f t="shared" si="230"/>
        <v>205.78794762639652</v>
      </c>
      <c r="L1265" s="239" t="b">
        <f t="shared" si="231"/>
        <v>1</v>
      </c>
      <c r="M1265" s="239">
        <f t="shared" si="236"/>
        <v>0</v>
      </c>
      <c r="O1265" s="239">
        <f t="shared" si="237"/>
        <v>162.54154981951046</v>
      </c>
      <c r="P1265" s="239">
        <f t="shared" si="232"/>
        <v>180.60172202167828</v>
      </c>
      <c r="Q1265" s="239">
        <f t="shared" si="233"/>
        <v>0</v>
      </c>
      <c r="R1265" s="239">
        <f t="shared" si="238"/>
        <v>-0.18571201854061425</v>
      </c>
      <c r="T1265" s="239">
        <f>MAX($H$4:H1265)</f>
        <v>255.90901740293543</v>
      </c>
      <c r="U1265" s="239">
        <f>MAX($K$4:K1265)</f>
        <v>255.90901740293543</v>
      </c>
      <c r="V1265" s="239">
        <f>MAX($K$4:L1265)</f>
        <v>255.90901740293543</v>
      </c>
      <c r="W1265" s="239">
        <f t="shared" si="239"/>
        <v>-0.29427370768527411</v>
      </c>
      <c r="X1265" s="239">
        <f t="shared" si="240"/>
        <v>-0.19585503584511046</v>
      </c>
      <c r="Y1265" s="239">
        <f t="shared" si="241"/>
        <v>-0.29427370768527411</v>
      </c>
    </row>
    <row r="1266" spans="1:25">
      <c r="A1266" s="147">
        <v>37197</v>
      </c>
      <c r="B1266" s="243">
        <v>2.1282281184260565E-3</v>
      </c>
      <c r="C1266" s="243">
        <v>2.7429817340507423E-3</v>
      </c>
      <c r="D1266" s="243">
        <v>-3.7159615266402213E-4</v>
      </c>
      <c r="E1266" s="243">
        <v>8.0349409321816001E-3</v>
      </c>
      <c r="F1266" s="243">
        <v>3.665717273880098E-3</v>
      </c>
      <c r="H1266" s="239">
        <f t="shared" si="234"/>
        <v>181.09710924632185</v>
      </c>
      <c r="I1266" s="239"/>
      <c r="J1266" s="239">
        <f t="shared" si="235"/>
        <v>205.78794762639652</v>
      </c>
      <c r="K1266" s="239">
        <f t="shared" si="230"/>
        <v>205.78794762639652</v>
      </c>
      <c r="L1266" s="239" t="b">
        <f t="shared" si="231"/>
        <v>1</v>
      </c>
      <c r="M1266" s="239">
        <f t="shared" si="236"/>
        <v>0</v>
      </c>
      <c r="O1266" s="239">
        <f t="shared" si="237"/>
        <v>162.54154981951046</v>
      </c>
      <c r="P1266" s="239">
        <f t="shared" si="232"/>
        <v>181.09710924632185</v>
      </c>
      <c r="Q1266" s="239">
        <f t="shared" si="233"/>
        <v>0</v>
      </c>
      <c r="R1266" s="239">
        <f t="shared" si="238"/>
        <v>2.7429817340506972E-3</v>
      </c>
      <c r="T1266" s="239">
        <f>MAX($H$4:H1266)</f>
        <v>255.90901740293543</v>
      </c>
      <c r="U1266" s="239">
        <f>MAX($K$4:K1266)</f>
        <v>255.90901740293543</v>
      </c>
      <c r="V1266" s="239">
        <f>MAX($K$4:L1266)</f>
        <v>255.90901740293543</v>
      </c>
      <c r="W1266" s="239">
        <f t="shared" si="239"/>
        <v>-0.29233791335621551</v>
      </c>
      <c r="X1266" s="239">
        <f t="shared" si="240"/>
        <v>-0.19585503584511046</v>
      </c>
      <c r="Y1266" s="239">
        <f t="shared" si="241"/>
        <v>-0.29233791335621551</v>
      </c>
    </row>
    <row r="1267" spans="1:25">
      <c r="A1267" s="147">
        <v>37200</v>
      </c>
      <c r="B1267" s="243">
        <v>1.4528233044471817E-2</v>
      </c>
      <c r="C1267" s="243">
        <v>2.1986318924152037E-2</v>
      </c>
      <c r="D1267" s="243">
        <v>1.0034093906362784E-2</v>
      </c>
      <c r="E1267" s="243">
        <v>2.4917259217710042E-2</v>
      </c>
      <c r="F1267" s="243">
        <v>1.1373614186069414E-2</v>
      </c>
      <c r="H1267" s="239">
        <f t="shared" si="234"/>
        <v>185.07876804645349</v>
      </c>
      <c r="I1267" s="239"/>
      <c r="J1267" s="239">
        <f t="shared" si="235"/>
        <v>205.78794762639652</v>
      </c>
      <c r="K1267" s="239">
        <f t="shared" si="230"/>
        <v>205.78794762639652</v>
      </c>
      <c r="L1267" s="239" t="b">
        <f t="shared" si="231"/>
        <v>1</v>
      </c>
      <c r="M1267" s="239">
        <f t="shared" si="236"/>
        <v>0</v>
      </c>
      <c r="O1267" s="239">
        <f t="shared" si="237"/>
        <v>162.54154981951046</v>
      </c>
      <c r="P1267" s="239">
        <f t="shared" si="232"/>
        <v>185.07876804645349</v>
      </c>
      <c r="Q1267" s="239">
        <f t="shared" si="233"/>
        <v>0</v>
      </c>
      <c r="R1267" s="239">
        <f t="shared" si="238"/>
        <v>2.1986318924152069E-2</v>
      </c>
      <c r="T1267" s="239">
        <f>MAX($H$4:H1267)</f>
        <v>255.90901740293543</v>
      </c>
      <c r="U1267" s="239">
        <f>MAX($K$4:K1267)</f>
        <v>255.90901740293543</v>
      </c>
      <c r="V1267" s="239">
        <f>MAX($K$4:L1267)</f>
        <v>255.90901740293543</v>
      </c>
      <c r="W1267" s="239">
        <f t="shared" si="239"/>
        <v>-0.2767790290287343</v>
      </c>
      <c r="X1267" s="239">
        <f t="shared" si="240"/>
        <v>-0.19585503584511046</v>
      </c>
      <c r="Y1267" s="239">
        <f t="shared" si="241"/>
        <v>-0.2767790290287343</v>
      </c>
    </row>
    <row r="1268" spans="1:25">
      <c r="A1268" s="147">
        <v>37201</v>
      </c>
      <c r="B1268" s="243">
        <v>1.4657321421216674E-2</v>
      </c>
      <c r="C1268" s="243">
        <v>5.6635592340814611E-5</v>
      </c>
      <c r="D1268" s="243">
        <v>1.4818118743185726E-2</v>
      </c>
      <c r="E1268" s="243">
        <v>3.0170212260509643E-3</v>
      </c>
      <c r="F1268" s="243">
        <v>2.4059590417560006E-3</v>
      </c>
      <c r="H1268" s="239">
        <f t="shared" si="234"/>
        <v>185.08925009211151</v>
      </c>
      <c r="I1268" s="239"/>
      <c r="J1268" s="239">
        <f t="shared" si="235"/>
        <v>205.78794762639652</v>
      </c>
      <c r="K1268" s="239">
        <f t="shared" si="230"/>
        <v>205.78794762639652</v>
      </c>
      <c r="L1268" s="239" t="b">
        <f t="shared" si="231"/>
        <v>1</v>
      </c>
      <c r="M1268" s="239">
        <f t="shared" si="236"/>
        <v>0</v>
      </c>
      <c r="O1268" s="239">
        <f t="shared" si="237"/>
        <v>162.54154981951046</v>
      </c>
      <c r="P1268" s="239">
        <f t="shared" si="232"/>
        <v>185.08925009211151</v>
      </c>
      <c r="Q1268" s="239">
        <f t="shared" si="233"/>
        <v>0</v>
      </c>
      <c r="R1268" s="239">
        <f t="shared" si="238"/>
        <v>5.6635592340834459E-5</v>
      </c>
      <c r="T1268" s="239">
        <f>MAX($H$4:H1268)</f>
        <v>255.90901740293543</v>
      </c>
      <c r="U1268" s="239">
        <f>MAX($K$4:K1268)</f>
        <v>255.90901740293543</v>
      </c>
      <c r="V1268" s="239">
        <f>MAX($K$4:L1268)</f>
        <v>255.90901740293543</v>
      </c>
      <c r="W1268" s="239">
        <f t="shared" si="239"/>
        <v>-0.27673806898065006</v>
      </c>
      <c r="X1268" s="239">
        <f t="shared" si="240"/>
        <v>-0.19585503584511046</v>
      </c>
      <c r="Y1268" s="239">
        <f t="shared" si="241"/>
        <v>-0.27673806898065006</v>
      </c>
    </row>
    <row r="1269" spans="1:25">
      <c r="A1269" s="147">
        <v>37202</v>
      </c>
      <c r="B1269" s="243">
        <v>-1.8713982801716877E-3</v>
      </c>
      <c r="C1269" s="243">
        <v>1.1980215580033038E-2</v>
      </c>
      <c r="D1269" s="243">
        <v>-2.2996987920872014E-2</v>
      </c>
      <c r="E1269" s="243">
        <v>-8.4981473830458842E-4</v>
      </c>
      <c r="F1269" s="243">
        <v>9.7415490865702115E-3</v>
      </c>
      <c r="H1269" s="239">
        <f t="shared" si="234"/>
        <v>187.30665920976165</v>
      </c>
      <c r="I1269" s="239"/>
      <c r="J1269" s="239">
        <f t="shared" si="235"/>
        <v>205.78794762639652</v>
      </c>
      <c r="K1269" s="239">
        <f t="shared" si="230"/>
        <v>205.78794762639652</v>
      </c>
      <c r="L1269" s="239" t="b">
        <f t="shared" si="231"/>
        <v>1</v>
      </c>
      <c r="M1269" s="239">
        <f t="shared" si="236"/>
        <v>0</v>
      </c>
      <c r="O1269" s="239">
        <f t="shared" si="237"/>
        <v>162.54154981951046</v>
      </c>
      <c r="P1269" s="239">
        <f t="shared" si="232"/>
        <v>187.30665920976165</v>
      </c>
      <c r="Q1269" s="239">
        <f t="shared" si="233"/>
        <v>0</v>
      </c>
      <c r="R1269" s="239">
        <f t="shared" si="238"/>
        <v>1.1980215580032979E-2</v>
      </c>
      <c r="T1269" s="239">
        <f>MAX($H$4:H1269)</f>
        <v>255.90901740293543</v>
      </c>
      <c r="U1269" s="239">
        <f>MAX($K$4:K1269)</f>
        <v>255.90901740293543</v>
      </c>
      <c r="V1269" s="239">
        <f>MAX($K$4:L1269)</f>
        <v>255.90901740293543</v>
      </c>
      <c r="W1269" s="239">
        <f t="shared" si="239"/>
        <v>-0.26807323512620729</v>
      </c>
      <c r="X1269" s="239">
        <f t="shared" si="240"/>
        <v>-0.19585503584511046</v>
      </c>
      <c r="Y1269" s="239">
        <f t="shared" si="241"/>
        <v>-0.26807323512620729</v>
      </c>
    </row>
    <row r="1270" spans="1:25">
      <c r="A1270" s="147">
        <v>37203</v>
      </c>
      <c r="B1270" s="243">
        <v>1.5650777612639111E-3</v>
      </c>
      <c r="C1270" s="243">
        <v>1.5653124471946223E-2</v>
      </c>
      <c r="D1270" s="243">
        <v>1.8908953741264556E-2</v>
      </c>
      <c r="E1270" s="243">
        <v>1.7813586950276905E-2</v>
      </c>
      <c r="F1270" s="243">
        <v>1.2953402252104285E-2</v>
      </c>
      <c r="H1270" s="239">
        <f t="shared" si="234"/>
        <v>190.23859366079645</v>
      </c>
      <c r="I1270" s="239"/>
      <c r="J1270" s="239">
        <f t="shared" si="235"/>
        <v>205.78794762639652</v>
      </c>
      <c r="K1270" s="239">
        <f t="shared" si="230"/>
        <v>205.78794762639652</v>
      </c>
      <c r="L1270" s="239" t="b">
        <f t="shared" si="231"/>
        <v>1</v>
      </c>
      <c r="M1270" s="239">
        <f t="shared" si="236"/>
        <v>0</v>
      </c>
      <c r="O1270" s="239">
        <f t="shared" si="237"/>
        <v>162.54154981951046</v>
      </c>
      <c r="P1270" s="239">
        <f t="shared" si="232"/>
        <v>190.23859366079645</v>
      </c>
      <c r="Q1270" s="239">
        <f t="shared" si="233"/>
        <v>0</v>
      </c>
      <c r="R1270" s="239">
        <f t="shared" si="238"/>
        <v>1.5653124471946195E-2</v>
      </c>
      <c r="T1270" s="239">
        <f>MAX($H$4:H1270)</f>
        <v>255.90901740293543</v>
      </c>
      <c r="U1270" s="239">
        <f>MAX($K$4:K1270)</f>
        <v>255.90901740293543</v>
      </c>
      <c r="V1270" s="239">
        <f>MAX($K$4:L1270)</f>
        <v>255.90901740293543</v>
      </c>
      <c r="W1270" s="239">
        <f t="shared" si="239"/>
        <v>-0.25661629437128891</v>
      </c>
      <c r="X1270" s="239">
        <f t="shared" si="240"/>
        <v>-0.19585503584511046</v>
      </c>
      <c r="Y1270" s="239">
        <f t="shared" si="241"/>
        <v>-0.25661629437128891</v>
      </c>
    </row>
    <row r="1271" spans="1:25">
      <c r="A1271" s="147">
        <v>37204</v>
      </c>
      <c r="B1271" s="243">
        <v>9.9752272786246543E-4</v>
      </c>
      <c r="C1271" s="243">
        <v>-1.1711957156726682E-2</v>
      </c>
      <c r="D1271" s="243">
        <v>-6.0518311331413388E-3</v>
      </c>
      <c r="E1271" s="243">
        <v>1.9180561524536621E-3</v>
      </c>
      <c r="F1271" s="243">
        <v>-2.2223904254761173E-3</v>
      </c>
      <c r="H1271" s="239">
        <f t="shared" si="234"/>
        <v>188.01052740228528</v>
      </c>
      <c r="I1271" s="239"/>
      <c r="J1271" s="239">
        <f t="shared" si="235"/>
        <v>205.78794762639652</v>
      </c>
      <c r="K1271" s="239">
        <f t="shared" si="230"/>
        <v>205.78794762639652</v>
      </c>
      <c r="L1271" s="239" t="b">
        <f t="shared" si="231"/>
        <v>1</v>
      </c>
      <c r="M1271" s="239">
        <f t="shared" si="236"/>
        <v>0</v>
      </c>
      <c r="O1271" s="239">
        <f t="shared" si="237"/>
        <v>162.54154981951046</v>
      </c>
      <c r="P1271" s="239">
        <f t="shared" si="232"/>
        <v>188.01052740228528</v>
      </c>
      <c r="Q1271" s="239">
        <f t="shared" si="233"/>
        <v>0</v>
      </c>
      <c r="R1271" s="239">
        <f t="shared" si="238"/>
        <v>-1.1711957156726644E-2</v>
      </c>
      <c r="T1271" s="239">
        <f>MAX($H$4:H1271)</f>
        <v>255.90901740293543</v>
      </c>
      <c r="U1271" s="239">
        <f>MAX($K$4:K1271)</f>
        <v>255.90901740293543</v>
      </c>
      <c r="V1271" s="239">
        <f>MAX($K$4:L1271)</f>
        <v>255.90901740293543</v>
      </c>
      <c r="W1271" s="239">
        <f t="shared" si="239"/>
        <v>-0.26532277248262109</v>
      </c>
      <c r="X1271" s="239">
        <f t="shared" si="240"/>
        <v>-0.19585503584511046</v>
      </c>
      <c r="Y1271" s="239">
        <f t="shared" si="241"/>
        <v>-0.26532277248262109</v>
      </c>
    </row>
    <row r="1272" spans="1:25">
      <c r="A1272" s="147">
        <v>37207</v>
      </c>
      <c r="B1272" s="243">
        <v>-1.2265289898678589E-3</v>
      </c>
      <c r="C1272" s="243">
        <v>-2.101507699642613E-2</v>
      </c>
      <c r="D1272" s="243">
        <v>-7.5268411078851516E-3</v>
      </c>
      <c r="E1272" s="243">
        <v>-1.8064116704490374E-3</v>
      </c>
      <c r="F1272" s="243">
        <v>-1.2579351689931184E-2</v>
      </c>
      <c r="H1272" s="239">
        <f t="shared" si="234"/>
        <v>184.05947169278755</v>
      </c>
      <c r="I1272" s="239"/>
      <c r="J1272" s="239">
        <f t="shared" si="235"/>
        <v>205.78794762639652</v>
      </c>
      <c r="K1272" s="239">
        <f t="shared" si="230"/>
        <v>205.78794762639652</v>
      </c>
      <c r="L1272" s="239" t="b">
        <f t="shared" si="231"/>
        <v>1</v>
      </c>
      <c r="M1272" s="239">
        <f t="shared" si="236"/>
        <v>0</v>
      </c>
      <c r="O1272" s="239">
        <f t="shared" si="237"/>
        <v>162.54154981951046</v>
      </c>
      <c r="P1272" s="239">
        <f t="shared" si="232"/>
        <v>184.05947169278755</v>
      </c>
      <c r="Q1272" s="239">
        <f t="shared" si="233"/>
        <v>0</v>
      </c>
      <c r="R1272" s="239">
        <f t="shared" si="238"/>
        <v>-2.1015076996426199E-2</v>
      </c>
      <c r="T1272" s="239">
        <f>MAX($H$4:H1272)</f>
        <v>255.90901740293543</v>
      </c>
      <c r="U1272" s="239">
        <f>MAX($K$4:K1272)</f>
        <v>255.90901740293543</v>
      </c>
      <c r="V1272" s="239">
        <f>MAX($K$4:L1272)</f>
        <v>255.90901740293543</v>
      </c>
      <c r="W1272" s="239">
        <f t="shared" si="239"/>
        <v>-0.28076207098641975</v>
      </c>
      <c r="X1272" s="239">
        <f t="shared" si="240"/>
        <v>-0.19585503584511046</v>
      </c>
      <c r="Y1272" s="239">
        <f t="shared" si="241"/>
        <v>-0.28076207098641975</v>
      </c>
    </row>
    <row r="1273" spans="1:25">
      <c r="A1273" s="147">
        <v>37208</v>
      </c>
      <c r="B1273" s="243">
        <v>1.922316828897408E-2</v>
      </c>
      <c r="C1273" s="243">
        <v>3.2557902378558934E-2</v>
      </c>
      <c r="D1273" s="243">
        <v>-9.179875007504501E-4</v>
      </c>
      <c r="E1273" s="243">
        <v>2.8384358967349144E-2</v>
      </c>
      <c r="F1273" s="243">
        <v>2.4747683098120143E-2</v>
      </c>
      <c r="H1273" s="239">
        <f t="shared" si="234"/>
        <v>190.05206200401045</v>
      </c>
      <c r="I1273" s="239"/>
      <c r="J1273" s="239">
        <f t="shared" si="235"/>
        <v>205.78794762639652</v>
      </c>
      <c r="K1273" s="239">
        <f t="shared" si="230"/>
        <v>205.78794762639652</v>
      </c>
      <c r="L1273" s="239" t="b">
        <f t="shared" si="231"/>
        <v>1</v>
      </c>
      <c r="M1273" s="239">
        <f t="shared" si="236"/>
        <v>0</v>
      </c>
      <c r="O1273" s="239">
        <f t="shared" si="237"/>
        <v>162.54154981951046</v>
      </c>
      <c r="P1273" s="239">
        <f t="shared" si="232"/>
        <v>190.05206200401045</v>
      </c>
      <c r="Q1273" s="239">
        <f t="shared" si="233"/>
        <v>0</v>
      </c>
      <c r="R1273" s="239">
        <f t="shared" si="238"/>
        <v>3.2557902378558878E-2</v>
      </c>
      <c r="T1273" s="239">
        <f>MAX($H$4:H1273)</f>
        <v>255.90901740293543</v>
      </c>
      <c r="U1273" s="239">
        <f>MAX($K$4:K1273)</f>
        <v>255.90901740293543</v>
      </c>
      <c r="V1273" s="239">
        <f>MAX($K$4:L1273)</f>
        <v>255.90901740293543</v>
      </c>
      <c r="W1273" s="239">
        <f t="shared" si="239"/>
        <v>-0.25734519270663875</v>
      </c>
      <c r="X1273" s="239">
        <f t="shared" si="240"/>
        <v>-0.19585503584511046</v>
      </c>
      <c r="Y1273" s="239">
        <f t="shared" si="241"/>
        <v>-0.25734519270663875</v>
      </c>
    </row>
    <row r="1274" spans="1:25">
      <c r="A1274" s="147">
        <v>37209</v>
      </c>
      <c r="B1274" s="243">
        <v>2.7556402714559169E-3</v>
      </c>
      <c r="C1274" s="243">
        <v>-1.561171333023359E-3</v>
      </c>
      <c r="D1274" s="243">
        <v>1.2763551060688272E-3</v>
      </c>
      <c r="E1274" s="243">
        <v>1.3229307099857035E-2</v>
      </c>
      <c r="F1274" s="243">
        <v>9.9634077198489379E-3</v>
      </c>
      <c r="H1274" s="239">
        <f t="shared" si="234"/>
        <v>189.75535817302782</v>
      </c>
      <c r="I1274" s="239"/>
      <c r="J1274" s="239">
        <f t="shared" si="235"/>
        <v>205.78794762639652</v>
      </c>
      <c r="K1274" s="239">
        <f t="shared" si="230"/>
        <v>205.78794762639652</v>
      </c>
      <c r="L1274" s="239" t="b">
        <f t="shared" si="231"/>
        <v>1</v>
      </c>
      <c r="M1274" s="239">
        <f t="shared" si="236"/>
        <v>0</v>
      </c>
      <c r="O1274" s="239">
        <f t="shared" si="237"/>
        <v>162.54154981951046</v>
      </c>
      <c r="P1274" s="239">
        <f t="shared" si="232"/>
        <v>189.75535817302782</v>
      </c>
      <c r="Q1274" s="239">
        <f t="shared" si="233"/>
        <v>0</v>
      </c>
      <c r="R1274" s="239">
        <f t="shared" si="238"/>
        <v>-1.5611713330233451E-3</v>
      </c>
      <c r="T1274" s="239">
        <f>MAX($H$4:H1274)</f>
        <v>255.90901740293543</v>
      </c>
      <c r="U1274" s="239">
        <f>MAX($K$4:K1274)</f>
        <v>255.90901740293543</v>
      </c>
      <c r="V1274" s="239">
        <f>MAX($K$4:L1274)</f>
        <v>255.90901740293543</v>
      </c>
      <c r="W1274" s="239">
        <f t="shared" si="239"/>
        <v>-0.25850460410211712</v>
      </c>
      <c r="X1274" s="239">
        <f t="shared" si="240"/>
        <v>-0.19585503584511046</v>
      </c>
      <c r="Y1274" s="239">
        <f t="shared" si="241"/>
        <v>-0.25850460410211712</v>
      </c>
    </row>
    <row r="1275" spans="1:25">
      <c r="A1275" s="147">
        <v>37210</v>
      </c>
      <c r="B1275" s="243">
        <v>7.206098514207504E-4</v>
      </c>
      <c r="C1275" s="243">
        <v>1.2599247405415959E-3</v>
      </c>
      <c r="D1275" s="243">
        <v>2.0731950477860472E-2</v>
      </c>
      <c r="E1275" s="243">
        <v>1.4051346070563797E-2</v>
      </c>
      <c r="F1275" s="243">
        <v>6.5709616284168604E-3</v>
      </c>
      <c r="H1275" s="239">
        <f t="shared" si="234"/>
        <v>189.99443564344034</v>
      </c>
      <c r="I1275" s="239"/>
      <c r="J1275" s="239">
        <f t="shared" si="235"/>
        <v>205.78794762639652</v>
      </c>
      <c r="K1275" s="239">
        <f t="shared" si="230"/>
        <v>205.78794762639652</v>
      </c>
      <c r="L1275" s="239" t="b">
        <f t="shared" si="231"/>
        <v>1</v>
      </c>
      <c r="M1275" s="239">
        <f t="shared" si="236"/>
        <v>0</v>
      </c>
      <c r="O1275" s="239">
        <f t="shared" si="237"/>
        <v>162.54154981951046</v>
      </c>
      <c r="P1275" s="239">
        <f t="shared" si="232"/>
        <v>189.99443564344034</v>
      </c>
      <c r="Q1275" s="239">
        <f t="shared" si="233"/>
        <v>0</v>
      </c>
      <c r="R1275" s="239">
        <f t="shared" si="238"/>
        <v>1.2599247405415709E-3</v>
      </c>
      <c r="T1275" s="239">
        <f>MAX($H$4:H1275)</f>
        <v>255.90901740293543</v>
      </c>
      <c r="U1275" s="239">
        <f>MAX($K$4:K1275)</f>
        <v>255.90901740293543</v>
      </c>
      <c r="V1275" s="239">
        <f>MAX($K$4:L1275)</f>
        <v>255.90901740293543</v>
      </c>
      <c r="W1275" s="239">
        <f t="shared" si="239"/>
        <v>-0.2575703757078277</v>
      </c>
      <c r="X1275" s="239">
        <f t="shared" si="240"/>
        <v>-0.19585503584511046</v>
      </c>
      <c r="Y1275" s="239">
        <f t="shared" si="241"/>
        <v>-0.2575703757078277</v>
      </c>
    </row>
    <row r="1276" spans="1:25">
      <c r="A1276" s="147">
        <v>37211</v>
      </c>
      <c r="B1276" s="243">
        <v>-2.8901887915531166E-3</v>
      </c>
      <c r="C1276" s="243">
        <v>8.1857126207178776E-3</v>
      </c>
      <c r="D1276" s="243">
        <v>7.1513572670567349E-4</v>
      </c>
      <c r="E1276" s="243">
        <v>-1.5797483077816254E-3</v>
      </c>
      <c r="F1276" s="243">
        <v>5.2063640213466655E-3</v>
      </c>
      <c r="H1276" s="239">
        <f t="shared" si="234"/>
        <v>191.54967549315302</v>
      </c>
      <c r="I1276" s="239"/>
      <c r="J1276" s="239">
        <f t="shared" si="235"/>
        <v>205.78794762639652</v>
      </c>
      <c r="K1276" s="239">
        <f t="shared" si="230"/>
        <v>205.78794762639652</v>
      </c>
      <c r="L1276" s="239" t="b">
        <f t="shared" si="231"/>
        <v>1</v>
      </c>
      <c r="M1276" s="239">
        <f t="shared" si="236"/>
        <v>0</v>
      </c>
      <c r="O1276" s="239">
        <f t="shared" si="237"/>
        <v>162.54154981951046</v>
      </c>
      <c r="P1276" s="239">
        <f t="shared" si="232"/>
        <v>191.54967549315302</v>
      </c>
      <c r="Q1276" s="239">
        <f t="shared" si="233"/>
        <v>0</v>
      </c>
      <c r="R1276" s="239">
        <f t="shared" si="238"/>
        <v>8.185712620717862E-3</v>
      </c>
      <c r="T1276" s="239">
        <f>MAX($H$4:H1276)</f>
        <v>255.90901740293543</v>
      </c>
      <c r="U1276" s="239">
        <f>MAX($K$4:K1276)</f>
        <v>255.90901740293543</v>
      </c>
      <c r="V1276" s="239">
        <f>MAX($K$4:L1276)</f>
        <v>255.90901740293543</v>
      </c>
      <c r="W1276" s="239">
        <f t="shared" si="239"/>
        <v>-0.25149306016226441</v>
      </c>
      <c r="X1276" s="239">
        <f t="shared" si="240"/>
        <v>-0.19585503584511046</v>
      </c>
      <c r="Y1276" s="239">
        <f t="shared" si="241"/>
        <v>-0.25149306016226441</v>
      </c>
    </row>
    <row r="1277" spans="1:25">
      <c r="A1277" s="147">
        <v>37214</v>
      </c>
      <c r="B1277" s="243">
        <v>1.1321241193962939E-2</v>
      </c>
      <c r="C1277" s="243">
        <v>7.7915569436930454E-3</v>
      </c>
      <c r="D1277" s="243">
        <v>1.4101190174255152E-2</v>
      </c>
      <c r="E1277" s="243">
        <v>2.0376630790394978E-2</v>
      </c>
      <c r="F1277" s="243">
        <v>7.7511101575018504E-3</v>
      </c>
      <c r="H1277" s="239">
        <f t="shared" si="234"/>
        <v>193.04214569730385</v>
      </c>
      <c r="I1277" s="239"/>
      <c r="J1277" s="239">
        <f t="shared" si="235"/>
        <v>205.78794762639652</v>
      </c>
      <c r="K1277" s="239">
        <f t="shared" si="230"/>
        <v>205.78794762639652</v>
      </c>
      <c r="L1277" s="239" t="b">
        <f t="shared" si="231"/>
        <v>1</v>
      </c>
      <c r="M1277" s="239">
        <f t="shared" si="236"/>
        <v>0</v>
      </c>
      <c r="O1277" s="239">
        <f t="shared" si="237"/>
        <v>162.54154981951046</v>
      </c>
      <c r="P1277" s="239">
        <f t="shared" si="232"/>
        <v>193.04214569730385</v>
      </c>
      <c r="Q1277" s="239">
        <f t="shared" si="233"/>
        <v>0</v>
      </c>
      <c r="R1277" s="239">
        <f t="shared" si="238"/>
        <v>7.791556943693087E-3</v>
      </c>
      <c r="T1277" s="239">
        <f>MAX($H$4:H1277)</f>
        <v>255.90901740293543</v>
      </c>
      <c r="U1277" s="239">
        <f>MAX($K$4:K1277)</f>
        <v>255.90901740293543</v>
      </c>
      <c r="V1277" s="239">
        <f>MAX($K$4:L1277)</f>
        <v>255.90901740293543</v>
      </c>
      <c r="W1277" s="239">
        <f t="shared" si="239"/>
        <v>-0.24566102571776927</v>
      </c>
      <c r="X1277" s="239">
        <f t="shared" si="240"/>
        <v>-0.19585503584511046</v>
      </c>
      <c r="Y1277" s="239">
        <f t="shared" si="241"/>
        <v>-0.24566102571776927</v>
      </c>
    </row>
    <row r="1278" spans="1:25">
      <c r="A1278" s="147">
        <v>37215</v>
      </c>
      <c r="B1278" s="243">
        <v>-7.9289170214130733E-3</v>
      </c>
      <c r="C1278" s="243">
        <v>-1.0386901573112395E-2</v>
      </c>
      <c r="D1278" s="243">
        <v>1.2254646583476081E-4</v>
      </c>
      <c r="E1278" s="243">
        <v>-1.4704246576252356E-2</v>
      </c>
      <c r="F1278" s="243">
        <v>-7.6966335406741804E-3</v>
      </c>
      <c r="H1278" s="239">
        <f t="shared" si="234"/>
        <v>191.03703593048354</v>
      </c>
      <c r="I1278" s="239"/>
      <c r="J1278" s="239">
        <f t="shared" si="235"/>
        <v>205.78794762639652</v>
      </c>
      <c r="K1278" s="239">
        <f t="shared" si="230"/>
        <v>205.78794762639652</v>
      </c>
      <c r="L1278" s="239" t="b">
        <f t="shared" si="231"/>
        <v>1</v>
      </c>
      <c r="M1278" s="239">
        <f t="shared" si="236"/>
        <v>0</v>
      </c>
      <c r="O1278" s="239">
        <f t="shared" si="237"/>
        <v>162.54154981951046</v>
      </c>
      <c r="P1278" s="239">
        <f t="shared" si="232"/>
        <v>191.03703593048354</v>
      </c>
      <c r="Q1278" s="239">
        <f t="shared" si="233"/>
        <v>0</v>
      </c>
      <c r="R1278" s="239">
        <f t="shared" si="238"/>
        <v>-1.0386901573112362E-2</v>
      </c>
      <c r="T1278" s="239">
        <f>MAX($H$4:H1278)</f>
        <v>255.90901740293543</v>
      </c>
      <c r="U1278" s="239">
        <f>MAX($K$4:K1278)</f>
        <v>255.90901740293543</v>
      </c>
      <c r="V1278" s="239">
        <f>MAX($K$4:L1278)</f>
        <v>255.90901740293543</v>
      </c>
      <c r="W1278" s="239">
        <f t="shared" si="239"/>
        <v>-0.25349627039640132</v>
      </c>
      <c r="X1278" s="239">
        <f t="shared" si="240"/>
        <v>-0.19585503584511046</v>
      </c>
      <c r="Y1278" s="239">
        <f t="shared" si="241"/>
        <v>-0.25349627039640132</v>
      </c>
    </row>
    <row r="1279" spans="1:25">
      <c r="A1279" s="147">
        <v>37216</v>
      </c>
      <c r="B1279" s="243">
        <v>-4.5696518970379518E-3</v>
      </c>
      <c r="C1279" s="243">
        <v>-1.9675397188742005E-3</v>
      </c>
      <c r="D1279" s="243">
        <v>4.2520458706325481E-3</v>
      </c>
      <c r="E1279" s="243">
        <v>5.8799867658050342E-3</v>
      </c>
      <c r="F1279" s="243">
        <v>-4.7484324824059732E-3</v>
      </c>
      <c r="H1279" s="239">
        <f t="shared" si="234"/>
        <v>190.66116297451433</v>
      </c>
      <c r="I1279" s="239"/>
      <c r="J1279" s="239">
        <f t="shared" si="235"/>
        <v>205.78794762639652</v>
      </c>
      <c r="K1279" s="239">
        <f t="shared" si="230"/>
        <v>205.78794762639652</v>
      </c>
      <c r="L1279" s="239" t="b">
        <f t="shared" si="231"/>
        <v>1</v>
      </c>
      <c r="M1279" s="239">
        <f t="shared" si="236"/>
        <v>0</v>
      </c>
      <c r="O1279" s="239">
        <f t="shared" si="237"/>
        <v>162.54154981951046</v>
      </c>
      <c r="P1279" s="239">
        <f t="shared" si="232"/>
        <v>190.66116297451433</v>
      </c>
      <c r="Q1279" s="239">
        <f t="shared" si="233"/>
        <v>0</v>
      </c>
      <c r="R1279" s="239">
        <f t="shared" si="238"/>
        <v>-1.9675397188741485E-3</v>
      </c>
      <c r="T1279" s="239">
        <f>MAX($H$4:H1279)</f>
        <v>255.90901740293543</v>
      </c>
      <c r="U1279" s="239">
        <f>MAX($K$4:K1279)</f>
        <v>255.90901740293543</v>
      </c>
      <c r="V1279" s="239">
        <f>MAX($K$4:L1279)</f>
        <v>255.90901740293543</v>
      </c>
      <c r="W1279" s="239">
        <f t="shared" si="239"/>
        <v>-0.25496504613468407</v>
      </c>
      <c r="X1279" s="239">
        <f t="shared" si="240"/>
        <v>-0.19585503584511046</v>
      </c>
      <c r="Y1279" s="239">
        <f t="shared" si="241"/>
        <v>-0.25496504613468407</v>
      </c>
    </row>
    <row r="1280" spans="1:25">
      <c r="A1280" s="147">
        <v>37217</v>
      </c>
      <c r="B1280" s="243">
        <v>0</v>
      </c>
      <c r="C1280" s="243">
        <v>1.0983336205262706E-2</v>
      </c>
      <c r="D1280" s="243">
        <v>-3.9237895666740519E-3</v>
      </c>
      <c r="E1280" s="243">
        <v>4.5646842735658222E-3</v>
      </c>
      <c r="F1280" s="243">
        <v>7.103239436566211E-3</v>
      </c>
      <c r="H1280" s="239">
        <f t="shared" si="234"/>
        <v>192.7552586287498</v>
      </c>
      <c r="I1280" s="239"/>
      <c r="J1280" s="239">
        <f t="shared" si="235"/>
        <v>205.78794762639652</v>
      </c>
      <c r="K1280" s="239">
        <f t="shared" si="230"/>
        <v>205.78794762639652</v>
      </c>
      <c r="L1280" s="239" t="b">
        <f t="shared" si="231"/>
        <v>1</v>
      </c>
      <c r="M1280" s="239">
        <f t="shared" si="236"/>
        <v>0</v>
      </c>
      <c r="O1280" s="239">
        <f t="shared" si="237"/>
        <v>162.54154981951046</v>
      </c>
      <c r="P1280" s="239">
        <f t="shared" si="232"/>
        <v>192.7552586287498</v>
      </c>
      <c r="Q1280" s="239">
        <f t="shared" si="233"/>
        <v>0</v>
      </c>
      <c r="R1280" s="239">
        <f t="shared" si="238"/>
        <v>1.0983336205262694E-2</v>
      </c>
      <c r="T1280" s="239">
        <f>MAX($H$4:H1280)</f>
        <v>255.90901740293543</v>
      </c>
      <c r="U1280" s="239">
        <f>MAX($K$4:K1280)</f>
        <v>255.90901740293543</v>
      </c>
      <c r="V1280" s="239">
        <f>MAX($K$4:L1280)</f>
        <v>255.90901740293543</v>
      </c>
      <c r="W1280" s="239">
        <f t="shared" si="239"/>
        <v>-0.24678207675170893</v>
      </c>
      <c r="X1280" s="239">
        <f t="shared" si="240"/>
        <v>-0.19585503584511046</v>
      </c>
      <c r="Y1280" s="239">
        <f t="shared" si="241"/>
        <v>-0.24678207675170893</v>
      </c>
    </row>
    <row r="1281" spans="1:25">
      <c r="A1281" s="147">
        <v>37218</v>
      </c>
      <c r="B1281" s="243">
        <v>1.1760019469169158E-2</v>
      </c>
      <c r="C1281" s="243">
        <v>-7.2357738659727389E-3</v>
      </c>
      <c r="D1281" s="243">
        <v>-1.721923105163059E-3</v>
      </c>
      <c r="E1281" s="243">
        <v>1.2347280889440038E-2</v>
      </c>
      <c r="F1281" s="243">
        <v>-2.5839957360616062E-3</v>
      </c>
      <c r="H1281" s="239">
        <f t="shared" si="234"/>
        <v>191.36052516583507</v>
      </c>
      <c r="I1281" s="239"/>
      <c r="J1281" s="239">
        <f t="shared" si="235"/>
        <v>205.78794762639652</v>
      </c>
      <c r="K1281" s="239">
        <f t="shared" si="230"/>
        <v>205.78794762639652</v>
      </c>
      <c r="L1281" s="239" t="b">
        <f t="shared" si="231"/>
        <v>1</v>
      </c>
      <c r="M1281" s="239">
        <f t="shared" si="236"/>
        <v>0</v>
      </c>
      <c r="O1281" s="239">
        <f t="shared" si="237"/>
        <v>162.54154981951046</v>
      </c>
      <c r="P1281" s="239">
        <f t="shared" si="232"/>
        <v>191.36052516583507</v>
      </c>
      <c r="Q1281" s="239">
        <f t="shared" si="233"/>
        <v>0</v>
      </c>
      <c r="R1281" s="239">
        <f t="shared" si="238"/>
        <v>-7.2357738659727657E-3</v>
      </c>
      <c r="T1281" s="239">
        <f>MAX($H$4:H1281)</f>
        <v>255.90901740293543</v>
      </c>
      <c r="U1281" s="239">
        <f>MAX($K$4:K1281)</f>
        <v>255.90901740293543</v>
      </c>
      <c r="V1281" s="239">
        <f>MAX($K$4:L1281)</f>
        <v>255.90901740293543</v>
      </c>
      <c r="W1281" s="239">
        <f t="shared" si="239"/>
        <v>-0.25223219131613123</v>
      </c>
      <c r="X1281" s="239">
        <f t="shared" si="240"/>
        <v>-0.19585503584511046</v>
      </c>
      <c r="Y1281" s="239">
        <f t="shared" si="241"/>
        <v>-0.25223219131613123</v>
      </c>
    </row>
    <row r="1282" spans="1:25">
      <c r="A1282" s="147">
        <v>37221</v>
      </c>
      <c r="B1282" s="243">
        <v>7.1872291685544099E-3</v>
      </c>
      <c r="C1282" s="243">
        <v>-1.6365186697387957E-3</v>
      </c>
      <c r="D1282" s="243">
        <v>1.5242722992522273E-2</v>
      </c>
      <c r="E1282" s="243">
        <v>1.4850341768165132E-2</v>
      </c>
      <c r="F1282" s="243">
        <v>5.4535524787595602E-3</v>
      </c>
      <c r="H1282" s="239">
        <f t="shared" si="234"/>
        <v>191.04736009375017</v>
      </c>
      <c r="I1282" s="239"/>
      <c r="J1282" s="239">
        <f t="shared" si="235"/>
        <v>205.78794762639652</v>
      </c>
      <c r="K1282" s="239">
        <f t="shared" si="230"/>
        <v>205.78794762639652</v>
      </c>
      <c r="L1282" s="239" t="b">
        <f t="shared" si="231"/>
        <v>1</v>
      </c>
      <c r="M1282" s="239">
        <f t="shared" si="236"/>
        <v>0</v>
      </c>
      <c r="O1282" s="239">
        <f t="shared" si="237"/>
        <v>162.54154981951046</v>
      </c>
      <c r="P1282" s="239">
        <f t="shared" si="232"/>
        <v>191.04736009375017</v>
      </c>
      <c r="Q1282" s="239">
        <f t="shared" si="233"/>
        <v>0</v>
      </c>
      <c r="R1282" s="239">
        <f t="shared" si="238"/>
        <v>-1.6365186697387423E-3</v>
      </c>
      <c r="T1282" s="239">
        <f>MAX($H$4:H1282)</f>
        <v>255.90901740293543</v>
      </c>
      <c r="U1282" s="239">
        <f>MAX($K$4:K1282)</f>
        <v>255.90901740293543</v>
      </c>
      <c r="V1282" s="239">
        <f>MAX($K$4:L1282)</f>
        <v>255.90901740293543</v>
      </c>
      <c r="W1282" s="239">
        <f t="shared" si="239"/>
        <v>-0.25345592729567201</v>
      </c>
      <c r="X1282" s="239">
        <f t="shared" si="240"/>
        <v>-0.19585503584511046</v>
      </c>
      <c r="Y1282" s="239">
        <f t="shared" si="241"/>
        <v>-0.25345592729567201</v>
      </c>
    </row>
    <row r="1283" spans="1:25">
      <c r="A1283" s="147">
        <v>37222</v>
      </c>
      <c r="B1283" s="243">
        <v>-6.1100667242200979E-3</v>
      </c>
      <c r="C1283" s="243">
        <v>-1.0159886181522526E-2</v>
      </c>
      <c r="D1283" s="243">
        <v>-2.5397339698577381E-3</v>
      </c>
      <c r="E1283" s="243">
        <v>-5.3933638388918848E-3</v>
      </c>
      <c r="F1283" s="243">
        <v>-4.1064347292254499E-3</v>
      </c>
      <c r="H1283" s="239">
        <f t="shared" si="234"/>
        <v>189.10634065991732</v>
      </c>
      <c r="I1283" s="239"/>
      <c r="J1283" s="239">
        <f t="shared" si="235"/>
        <v>205.78794762639652</v>
      </c>
      <c r="K1283" s="239">
        <f t="shared" si="230"/>
        <v>205.78794762639652</v>
      </c>
      <c r="L1283" s="239" t="b">
        <f t="shared" si="231"/>
        <v>1</v>
      </c>
      <c r="M1283" s="239">
        <f t="shared" si="236"/>
        <v>0</v>
      </c>
      <c r="O1283" s="239">
        <f t="shared" si="237"/>
        <v>162.54154981951046</v>
      </c>
      <c r="P1283" s="239">
        <f t="shared" si="232"/>
        <v>189.10634065991732</v>
      </c>
      <c r="Q1283" s="239">
        <f t="shared" si="233"/>
        <v>0</v>
      </c>
      <c r="R1283" s="239">
        <f t="shared" si="238"/>
        <v>-1.0159886181522521E-2</v>
      </c>
      <c r="T1283" s="239">
        <f>MAX($H$4:H1283)</f>
        <v>255.90901740293543</v>
      </c>
      <c r="U1283" s="239">
        <f>MAX($K$4:K1283)</f>
        <v>255.90901740293543</v>
      </c>
      <c r="V1283" s="239">
        <f>MAX($K$4:L1283)</f>
        <v>255.90901740293543</v>
      </c>
      <c r="W1283" s="239">
        <f t="shared" si="239"/>
        <v>-0.26104073010383821</v>
      </c>
      <c r="X1283" s="239">
        <f t="shared" si="240"/>
        <v>-0.19585503584511046</v>
      </c>
      <c r="Y1283" s="239">
        <f t="shared" si="241"/>
        <v>-0.26104073010383821</v>
      </c>
    </row>
    <row r="1284" spans="1:25">
      <c r="A1284" s="147">
        <v>37223</v>
      </c>
      <c r="B1284" s="243">
        <v>-1.8526906938061805E-2</v>
      </c>
      <c r="C1284" s="243">
        <v>-1.3047053437209466E-2</v>
      </c>
      <c r="D1284" s="243">
        <v>-2.3541819410190734E-2</v>
      </c>
      <c r="E1284" s="243">
        <v>-2.7909855206515011E-2</v>
      </c>
      <c r="F1284" s="243">
        <v>-1.132832388059013E-2</v>
      </c>
      <c r="H1284" s="239">
        <f t="shared" si="234"/>
        <v>186.63906012801223</v>
      </c>
      <c r="I1284" s="239"/>
      <c r="J1284" s="239">
        <f t="shared" si="235"/>
        <v>205.78794762639652</v>
      </c>
      <c r="K1284" s="239">
        <f t="shared" si="230"/>
        <v>205.78794762639652</v>
      </c>
      <c r="L1284" s="239" t="b">
        <f t="shared" si="231"/>
        <v>1</v>
      </c>
      <c r="M1284" s="239">
        <f t="shared" si="236"/>
        <v>0</v>
      </c>
      <c r="O1284" s="239">
        <f t="shared" si="237"/>
        <v>162.54154981951046</v>
      </c>
      <c r="P1284" s="239">
        <f t="shared" si="232"/>
        <v>186.63906012801223</v>
      </c>
      <c r="Q1284" s="239">
        <f t="shared" si="233"/>
        <v>0</v>
      </c>
      <c r="R1284" s="239">
        <f t="shared" si="238"/>
        <v>-1.3047053437209523E-2</v>
      </c>
      <c r="T1284" s="239">
        <f>MAX($H$4:H1284)</f>
        <v>255.90901740293543</v>
      </c>
      <c r="U1284" s="239">
        <f>MAX($K$4:K1284)</f>
        <v>255.90901740293543</v>
      </c>
      <c r="V1284" s="239">
        <f>MAX($K$4:L1284)</f>
        <v>255.90901740293543</v>
      </c>
      <c r="W1284" s="239">
        <f t="shared" si="239"/>
        <v>-0.27068197118609477</v>
      </c>
      <c r="X1284" s="239">
        <f t="shared" si="240"/>
        <v>-0.19585503584511046</v>
      </c>
      <c r="Y1284" s="239">
        <f t="shared" si="241"/>
        <v>-0.27068197118609477</v>
      </c>
    </row>
    <row r="1285" spans="1:25">
      <c r="A1285" s="147">
        <v>37224</v>
      </c>
      <c r="B1285" s="243">
        <v>1.0781743614429518E-2</v>
      </c>
      <c r="C1285" s="243">
        <v>1.1365499039956983E-3</v>
      </c>
      <c r="D1285" s="243">
        <v>-1.6624714777719873E-3</v>
      </c>
      <c r="E1285" s="243">
        <v>-6.4738026062374221E-3</v>
      </c>
      <c r="F1285" s="243">
        <v>-1.476952811279908E-3</v>
      </c>
      <c r="H1285" s="239">
        <f t="shared" si="234"/>
        <v>186.85118473388258</v>
      </c>
      <c r="I1285" s="239"/>
      <c r="J1285" s="239">
        <f t="shared" si="235"/>
        <v>205.78794762639652</v>
      </c>
      <c r="K1285" s="239">
        <f t="shared" ref="K1285:K1348" si="242">MAX(H1285:J1285)</f>
        <v>205.78794762639652</v>
      </c>
      <c r="L1285" s="239" t="b">
        <f t="shared" ref="L1285:L1348" si="243">J1285=K1285</f>
        <v>1</v>
      </c>
      <c r="M1285" s="239">
        <f t="shared" si="236"/>
        <v>0</v>
      </c>
      <c r="O1285" s="239">
        <f t="shared" si="237"/>
        <v>162.54154981951046</v>
      </c>
      <c r="P1285" s="239">
        <f t="shared" ref="P1285:P1348" si="244">MAX(H1285,O1285)</f>
        <v>186.85118473388258</v>
      </c>
      <c r="Q1285" s="239">
        <f t="shared" ref="Q1285:Q1348" si="245">P1285-H1285</f>
        <v>0</v>
      </c>
      <c r="R1285" s="239">
        <f t="shared" si="238"/>
        <v>1.1365499039957185E-3</v>
      </c>
      <c r="T1285" s="239">
        <f>MAX($H$4:H1285)</f>
        <v>255.90901740293543</v>
      </c>
      <c r="U1285" s="239">
        <f>MAX($K$4:K1285)</f>
        <v>255.90901740293543</v>
      </c>
      <c r="V1285" s="239">
        <f>MAX($K$4:L1285)</f>
        <v>255.90901740293543</v>
      </c>
      <c r="W1285" s="239">
        <f t="shared" si="239"/>
        <v>-0.26985306485046401</v>
      </c>
      <c r="X1285" s="239">
        <f t="shared" si="240"/>
        <v>-0.19585503584511046</v>
      </c>
      <c r="Y1285" s="239">
        <f t="shared" si="241"/>
        <v>-0.26985306485046401</v>
      </c>
    </row>
    <row r="1286" spans="1:25">
      <c r="A1286" s="147">
        <v>37225</v>
      </c>
      <c r="B1286" s="243">
        <v>-1.28347803317308E-3</v>
      </c>
      <c r="C1286" s="243">
        <v>1.6732974765800712E-3</v>
      </c>
      <c r="D1286" s="243">
        <v>1.7045677132392356E-3</v>
      </c>
      <c r="E1286" s="243">
        <v>-5.9252517253535197E-3</v>
      </c>
      <c r="F1286" s="243">
        <v>-9.9437883992192777E-4</v>
      </c>
      <c r="H1286" s="239">
        <f t="shared" ref="H1286:H1349" si="246">(1+C1286)*H1285</f>
        <v>187.16384234979378</v>
      </c>
      <c r="I1286" s="239"/>
      <c r="J1286" s="239">
        <f t="shared" ref="J1286:J1349" si="247">IF(NOT(YEAR(A1286)=YEAR(A1285)),$J$1*H1286,J1285)</f>
        <v>205.78794762639652</v>
      </c>
      <c r="K1286" s="239">
        <f t="shared" si="242"/>
        <v>205.78794762639652</v>
      </c>
      <c r="L1286" s="239" t="b">
        <f t="shared" si="243"/>
        <v>1</v>
      </c>
      <c r="M1286" s="239">
        <f t="shared" ref="M1286:M1349" si="248">(K1286-K1285)/K1285</f>
        <v>0</v>
      </c>
      <c r="O1286" s="239">
        <f t="shared" ref="O1286:O1349" si="249">IF(AND(MONTH(A1286)=$O$2,MONTH(A1285)=$O$2-1),$O$1*H1286,O1285)</f>
        <v>162.54154981951046</v>
      </c>
      <c r="P1286" s="239">
        <f t="shared" si="244"/>
        <v>187.16384234979378</v>
      </c>
      <c r="Q1286" s="239">
        <f t="shared" si="245"/>
        <v>0</v>
      </c>
      <c r="R1286" s="239">
        <f t="shared" ref="R1286:R1349" si="250">(P1286-P1285)/P1285</f>
        <v>1.6732974765800914E-3</v>
      </c>
      <c r="T1286" s="239">
        <f>MAX($H$4:H1286)</f>
        <v>255.90901740293543</v>
      </c>
      <c r="U1286" s="239">
        <f>MAX($K$4:K1286)</f>
        <v>255.90901740293543</v>
      </c>
      <c r="V1286" s="239">
        <f>MAX($K$4:L1286)</f>
        <v>255.90901740293543</v>
      </c>
      <c r="W1286" s="239">
        <f t="shared" ref="W1286:W1349" si="251">(H1286-T1286)/T1286</f>
        <v>-0.26863131182634559</v>
      </c>
      <c r="X1286" s="239">
        <f t="shared" ref="X1286:X1349" si="252">(K1286-U1286)/U1286</f>
        <v>-0.19585503584511046</v>
      </c>
      <c r="Y1286" s="239">
        <f t="shared" ref="Y1286:Y1349" si="253">(P1286-V1286)/V1286</f>
        <v>-0.26863131182634559</v>
      </c>
    </row>
    <row r="1287" spans="1:25">
      <c r="A1287" s="147">
        <v>37228</v>
      </c>
      <c r="B1287" s="243">
        <v>-8.6431684024967925E-3</v>
      </c>
      <c r="C1287" s="243">
        <v>-4.8609045011477336E-3</v>
      </c>
      <c r="D1287" s="243">
        <v>-1.7120351517473154E-2</v>
      </c>
      <c r="E1287" s="243">
        <v>1.8760142563272852E-2</v>
      </c>
      <c r="F1287" s="243">
        <v>-3.0128977732027939E-3</v>
      </c>
      <c r="H1287" s="239">
        <f t="shared" si="246"/>
        <v>186.25405678606356</v>
      </c>
      <c r="I1287" s="239"/>
      <c r="J1287" s="239">
        <f t="shared" si="247"/>
        <v>205.78794762639652</v>
      </c>
      <c r="K1287" s="239">
        <f t="shared" si="242"/>
        <v>205.78794762639652</v>
      </c>
      <c r="L1287" s="239" t="b">
        <f t="shared" si="243"/>
        <v>1</v>
      </c>
      <c r="M1287" s="239">
        <f t="shared" si="248"/>
        <v>0</v>
      </c>
      <c r="O1287" s="239">
        <f t="shared" si="249"/>
        <v>162.54154981951046</v>
      </c>
      <c r="P1287" s="239">
        <f t="shared" si="244"/>
        <v>186.25405678606356</v>
      </c>
      <c r="Q1287" s="239">
        <f t="shared" si="245"/>
        <v>0</v>
      </c>
      <c r="R1287" s="239">
        <f t="shared" si="250"/>
        <v>-4.8609045011477718E-3</v>
      </c>
      <c r="T1287" s="239">
        <f>MAX($H$4:H1287)</f>
        <v>255.90901740293543</v>
      </c>
      <c r="U1287" s="239">
        <f>MAX($K$4:K1287)</f>
        <v>255.90901740293543</v>
      </c>
      <c r="V1287" s="239">
        <f>MAX($K$4:L1287)</f>
        <v>255.90901740293543</v>
      </c>
      <c r="W1287" s="239">
        <f t="shared" si="251"/>
        <v>-0.27218642517468744</v>
      </c>
      <c r="X1287" s="239">
        <f t="shared" si="252"/>
        <v>-0.19585503584511046</v>
      </c>
      <c r="Y1287" s="239">
        <f t="shared" si="253"/>
        <v>-0.27218642517468744</v>
      </c>
    </row>
    <row r="1288" spans="1:25">
      <c r="A1288" s="147">
        <v>37229</v>
      </c>
      <c r="B1288" s="243">
        <v>1.3909636948557846E-2</v>
      </c>
      <c r="C1288" s="243">
        <v>1.6109143221825661E-2</v>
      </c>
      <c r="D1288" s="243">
        <v>8.1525849483421453E-4</v>
      </c>
      <c r="E1288" s="243">
        <v>1.3193837494247296E-2</v>
      </c>
      <c r="F1288" s="243">
        <v>1.1211594880721432E-2</v>
      </c>
      <c r="H1288" s="239">
        <f t="shared" si="246"/>
        <v>189.25445006247631</v>
      </c>
      <c r="I1288" s="239"/>
      <c r="J1288" s="239">
        <f t="shared" si="247"/>
        <v>205.78794762639652</v>
      </c>
      <c r="K1288" s="239">
        <f t="shared" si="242"/>
        <v>205.78794762639652</v>
      </c>
      <c r="L1288" s="239" t="b">
        <f t="shared" si="243"/>
        <v>1</v>
      </c>
      <c r="M1288" s="239">
        <f t="shared" si="248"/>
        <v>0</v>
      </c>
      <c r="O1288" s="239">
        <f t="shared" si="249"/>
        <v>162.54154981951046</v>
      </c>
      <c r="P1288" s="239">
        <f t="shared" si="244"/>
        <v>189.25445006247631</v>
      </c>
      <c r="Q1288" s="239">
        <f t="shared" si="245"/>
        <v>0</v>
      </c>
      <c r="R1288" s="239">
        <f t="shared" si="250"/>
        <v>1.6109143221825682E-2</v>
      </c>
      <c r="T1288" s="239">
        <f>MAX($H$4:H1288)</f>
        <v>255.90901740293543</v>
      </c>
      <c r="U1288" s="239">
        <f>MAX($K$4:K1288)</f>
        <v>255.90901740293543</v>
      </c>
      <c r="V1288" s="239">
        <f>MAX($K$4:L1288)</f>
        <v>255.90901740293543</v>
      </c>
      <c r="W1288" s="239">
        <f t="shared" si="251"/>
        <v>-0.26046197205903754</v>
      </c>
      <c r="X1288" s="239">
        <f t="shared" si="252"/>
        <v>-0.19585503584511046</v>
      </c>
      <c r="Y1288" s="239">
        <f t="shared" si="253"/>
        <v>-0.26046197205903754</v>
      </c>
    </row>
    <row r="1289" spans="1:25">
      <c r="A1289" s="147">
        <v>37230</v>
      </c>
      <c r="B1289" s="243">
        <v>2.2706959057534615E-2</v>
      </c>
      <c r="C1289" s="243">
        <v>2.9902072784979916E-2</v>
      </c>
      <c r="D1289" s="243">
        <v>2.4224056511048753E-2</v>
      </c>
      <c r="E1289" s="243">
        <v>3.374949286146367E-2</v>
      </c>
      <c r="F1289" s="243">
        <v>2.2094102702401086E-2</v>
      </c>
      <c r="H1289" s="239">
        <f t="shared" si="246"/>
        <v>194.91355040312581</v>
      </c>
      <c r="I1289" s="239"/>
      <c r="J1289" s="239">
        <f t="shared" si="247"/>
        <v>205.78794762639652</v>
      </c>
      <c r="K1289" s="239">
        <f t="shared" si="242"/>
        <v>205.78794762639652</v>
      </c>
      <c r="L1289" s="239" t="b">
        <f t="shared" si="243"/>
        <v>1</v>
      </c>
      <c r="M1289" s="239">
        <f t="shared" si="248"/>
        <v>0</v>
      </c>
      <c r="O1289" s="239">
        <f t="shared" si="249"/>
        <v>162.54154981951046</v>
      </c>
      <c r="P1289" s="239">
        <f t="shared" si="244"/>
        <v>194.91355040312581</v>
      </c>
      <c r="Q1289" s="239">
        <f t="shared" si="245"/>
        <v>0</v>
      </c>
      <c r="R1289" s="239">
        <f t="shared" si="250"/>
        <v>2.9902072784979857E-2</v>
      </c>
      <c r="T1289" s="239">
        <f>MAX($H$4:H1289)</f>
        <v>255.90901740293543</v>
      </c>
      <c r="U1289" s="239">
        <f>MAX($K$4:K1289)</f>
        <v>255.90901740293543</v>
      </c>
      <c r="V1289" s="239">
        <f>MAX($K$4:L1289)</f>
        <v>255.90901740293543</v>
      </c>
      <c r="W1289" s="239">
        <f t="shared" si="251"/>
        <v>-0.23834825212028643</v>
      </c>
      <c r="X1289" s="239">
        <f t="shared" si="252"/>
        <v>-0.19585503584511046</v>
      </c>
      <c r="Y1289" s="239">
        <f t="shared" si="253"/>
        <v>-0.23834825212028643</v>
      </c>
    </row>
    <row r="1290" spans="1:25">
      <c r="A1290" s="147">
        <v>37231</v>
      </c>
      <c r="B1290" s="243">
        <v>-1.9579337163917465E-3</v>
      </c>
      <c r="C1290" s="243">
        <v>-2.600491962626128E-3</v>
      </c>
      <c r="D1290" s="243">
        <v>-3.272362179579269E-3</v>
      </c>
      <c r="E1290" s="243">
        <v>6.0675220519941231E-3</v>
      </c>
      <c r="F1290" s="243">
        <v>5.0678003917670189E-4</v>
      </c>
      <c r="H1290" s="239">
        <f t="shared" si="246"/>
        <v>194.40667928189555</v>
      </c>
      <c r="I1290" s="239"/>
      <c r="J1290" s="239">
        <f t="shared" si="247"/>
        <v>205.78794762639652</v>
      </c>
      <c r="K1290" s="239">
        <f t="shared" si="242"/>
        <v>205.78794762639652</v>
      </c>
      <c r="L1290" s="239" t="b">
        <f t="shared" si="243"/>
        <v>1</v>
      </c>
      <c r="M1290" s="239">
        <f t="shared" si="248"/>
        <v>0</v>
      </c>
      <c r="O1290" s="239">
        <f t="shared" si="249"/>
        <v>162.54154981951046</v>
      </c>
      <c r="P1290" s="239">
        <f t="shared" si="244"/>
        <v>194.40667928189555</v>
      </c>
      <c r="Q1290" s="239">
        <f t="shared" si="245"/>
        <v>0</v>
      </c>
      <c r="R1290" s="239">
        <f t="shared" si="250"/>
        <v>-2.6004919626261809E-3</v>
      </c>
      <c r="T1290" s="239">
        <f>MAX($H$4:H1290)</f>
        <v>255.90901740293543</v>
      </c>
      <c r="U1290" s="239">
        <f>MAX($K$4:K1290)</f>
        <v>255.90901740293543</v>
      </c>
      <c r="V1290" s="239">
        <f>MAX($K$4:L1290)</f>
        <v>255.90901740293543</v>
      </c>
      <c r="W1290" s="239">
        <f t="shared" si="251"/>
        <v>-0.2403289213689678</v>
      </c>
      <c r="X1290" s="239">
        <f t="shared" si="252"/>
        <v>-0.19585503584511046</v>
      </c>
      <c r="Y1290" s="239">
        <f t="shared" si="253"/>
        <v>-0.2403289213689678</v>
      </c>
    </row>
    <row r="1291" spans="1:25">
      <c r="A1291" s="147">
        <v>37232</v>
      </c>
      <c r="B1291" s="243">
        <v>-7.6234893875292142E-3</v>
      </c>
      <c r="C1291" s="243">
        <v>-5.5954134348761286E-3</v>
      </c>
      <c r="D1291" s="243">
        <v>-8.317148762012061E-3</v>
      </c>
      <c r="E1291" s="243">
        <v>1.0801650093147153E-2</v>
      </c>
      <c r="F1291" s="243">
        <v>4.6979174141357216E-3</v>
      </c>
      <c r="H1291" s="239">
        <f t="shared" si="246"/>
        <v>193.31889353681197</v>
      </c>
      <c r="I1291" s="239"/>
      <c r="J1291" s="239">
        <f t="shared" si="247"/>
        <v>205.78794762639652</v>
      </c>
      <c r="K1291" s="239">
        <f t="shared" si="242"/>
        <v>205.78794762639652</v>
      </c>
      <c r="L1291" s="239" t="b">
        <f t="shared" si="243"/>
        <v>1</v>
      </c>
      <c r="M1291" s="239">
        <f t="shared" si="248"/>
        <v>0</v>
      </c>
      <c r="O1291" s="239">
        <f t="shared" si="249"/>
        <v>162.54154981951046</v>
      </c>
      <c r="P1291" s="239">
        <f t="shared" si="244"/>
        <v>193.31889353681197</v>
      </c>
      <c r="Q1291" s="239">
        <f t="shared" si="245"/>
        <v>0</v>
      </c>
      <c r="R1291" s="239">
        <f t="shared" si="250"/>
        <v>-5.595413434876159E-3</v>
      </c>
      <c r="T1291" s="239">
        <f>MAX($H$4:H1291)</f>
        <v>255.90901740293543</v>
      </c>
      <c r="U1291" s="239">
        <f>MAX($K$4:K1291)</f>
        <v>255.90901740293543</v>
      </c>
      <c r="V1291" s="239">
        <f>MAX($K$4:L1291)</f>
        <v>255.90901740293543</v>
      </c>
      <c r="W1291" s="239">
        <f t="shared" si="251"/>
        <v>-0.24457959512842675</v>
      </c>
      <c r="X1291" s="239">
        <f t="shared" si="252"/>
        <v>-0.19585503584511046</v>
      </c>
      <c r="Y1291" s="239">
        <f t="shared" si="253"/>
        <v>-0.24457959512842675</v>
      </c>
    </row>
    <row r="1292" spans="1:25">
      <c r="A1292" s="147">
        <v>37235</v>
      </c>
      <c r="B1292" s="243">
        <v>-1.5160507517685273E-2</v>
      </c>
      <c r="C1292" s="243">
        <v>-1.5808404550717636E-2</v>
      </c>
      <c r="D1292" s="243">
        <v>-1.9122970654883775E-2</v>
      </c>
      <c r="E1292" s="243">
        <v>-8.7979352593752225E-3</v>
      </c>
      <c r="F1292" s="243">
        <v>-1.0282645904219678E-2</v>
      </c>
      <c r="H1292" s="239">
        <f t="shared" si="246"/>
        <v>190.26283026048495</v>
      </c>
      <c r="I1292" s="239"/>
      <c r="J1292" s="239">
        <f t="shared" si="247"/>
        <v>205.78794762639652</v>
      </c>
      <c r="K1292" s="239">
        <f t="shared" si="242"/>
        <v>205.78794762639652</v>
      </c>
      <c r="L1292" s="239" t="b">
        <f t="shared" si="243"/>
        <v>1</v>
      </c>
      <c r="M1292" s="239">
        <f t="shared" si="248"/>
        <v>0</v>
      </c>
      <c r="O1292" s="239">
        <f t="shared" si="249"/>
        <v>162.54154981951046</v>
      </c>
      <c r="P1292" s="239">
        <f t="shared" si="244"/>
        <v>190.26283026048495</v>
      </c>
      <c r="Q1292" s="239">
        <f t="shared" si="245"/>
        <v>0</v>
      </c>
      <c r="R1292" s="239">
        <f t="shared" si="250"/>
        <v>-1.5808404550717567E-2</v>
      </c>
      <c r="T1292" s="239">
        <f>MAX($H$4:H1292)</f>
        <v>255.90901740293543</v>
      </c>
      <c r="U1292" s="239">
        <f>MAX($K$4:K1292)</f>
        <v>255.90901740293543</v>
      </c>
      <c r="V1292" s="239">
        <f>MAX($K$4:L1292)</f>
        <v>255.90901740293543</v>
      </c>
      <c r="W1292" s="239">
        <f t="shared" si="251"/>
        <v>-0.25652158649450346</v>
      </c>
      <c r="X1292" s="239">
        <f t="shared" si="252"/>
        <v>-0.19585503584511046</v>
      </c>
      <c r="Y1292" s="239">
        <f t="shared" si="253"/>
        <v>-0.25652158649450346</v>
      </c>
    </row>
    <row r="1293" spans="1:25">
      <c r="A1293" s="147">
        <v>37236</v>
      </c>
      <c r="B1293" s="243">
        <v>-2.642594056614711E-3</v>
      </c>
      <c r="C1293" s="243">
        <v>-1.25855528812302E-3</v>
      </c>
      <c r="D1293" s="243">
        <v>-8.311395827043655E-3</v>
      </c>
      <c r="E1293" s="243">
        <v>-7.2612901918730488E-3</v>
      </c>
      <c r="F1293" s="243">
        <v>-3.3170040364292053E-3</v>
      </c>
      <c r="H1293" s="239">
        <f t="shared" si="246"/>
        <v>190.02337396932737</v>
      </c>
      <c r="I1293" s="239"/>
      <c r="J1293" s="239">
        <f t="shared" si="247"/>
        <v>205.78794762639652</v>
      </c>
      <c r="K1293" s="239">
        <f t="shared" si="242"/>
        <v>205.78794762639652</v>
      </c>
      <c r="L1293" s="239" t="b">
        <f t="shared" si="243"/>
        <v>1</v>
      </c>
      <c r="M1293" s="239">
        <f t="shared" si="248"/>
        <v>0</v>
      </c>
      <c r="O1293" s="239">
        <f t="shared" si="249"/>
        <v>162.54154981951046</v>
      </c>
      <c r="P1293" s="239">
        <f t="shared" si="244"/>
        <v>190.02337396932737</v>
      </c>
      <c r="Q1293" s="239">
        <f t="shared" si="245"/>
        <v>0</v>
      </c>
      <c r="R1293" s="239">
        <f t="shared" si="250"/>
        <v>-1.2585552881229911E-3</v>
      </c>
      <c r="T1293" s="239">
        <f>MAX($H$4:H1293)</f>
        <v>255.90901740293543</v>
      </c>
      <c r="U1293" s="239">
        <f>MAX($K$4:K1293)</f>
        <v>255.90901740293543</v>
      </c>
      <c r="V1293" s="239">
        <f>MAX($K$4:L1293)</f>
        <v>255.90901740293543</v>
      </c>
      <c r="W1293" s="239">
        <f t="shared" si="251"/>
        <v>-0.25745729518342608</v>
      </c>
      <c r="X1293" s="239">
        <f t="shared" si="252"/>
        <v>-0.19585503584511046</v>
      </c>
      <c r="Y1293" s="239">
        <f t="shared" si="253"/>
        <v>-0.25745729518342608</v>
      </c>
    </row>
    <row r="1294" spans="1:25">
      <c r="A1294" s="147">
        <v>37237</v>
      </c>
      <c r="B1294" s="243">
        <v>1.163397070287342E-4</v>
      </c>
      <c r="C1294" s="243">
        <v>-8.9027305630249298E-3</v>
      </c>
      <c r="D1294" s="243">
        <v>1.3248806564170712E-2</v>
      </c>
      <c r="E1294" s="243">
        <v>5.8886019819790469E-3</v>
      </c>
      <c r="F1294" s="243">
        <v>-6.1878243786585019E-3</v>
      </c>
      <c r="H1294" s="239">
        <f t="shared" si="246"/>
        <v>188.33164707020151</v>
      </c>
      <c r="I1294" s="239"/>
      <c r="J1294" s="239">
        <f t="shared" si="247"/>
        <v>205.78794762639652</v>
      </c>
      <c r="K1294" s="239">
        <f t="shared" si="242"/>
        <v>205.78794762639652</v>
      </c>
      <c r="L1294" s="239" t="b">
        <f t="shared" si="243"/>
        <v>1</v>
      </c>
      <c r="M1294" s="239">
        <f t="shared" si="248"/>
        <v>0</v>
      </c>
      <c r="O1294" s="239">
        <f t="shared" si="249"/>
        <v>162.54154981951046</v>
      </c>
      <c r="P1294" s="239">
        <f t="shared" si="244"/>
        <v>188.33164707020151</v>
      </c>
      <c r="Q1294" s="239">
        <f t="shared" si="245"/>
        <v>0</v>
      </c>
      <c r="R1294" s="239">
        <f t="shared" si="250"/>
        <v>-8.902730563024968E-3</v>
      </c>
      <c r="T1294" s="239">
        <f>MAX($H$4:H1294)</f>
        <v>255.90901740293543</v>
      </c>
      <c r="U1294" s="239">
        <f>MAX($K$4:K1294)</f>
        <v>255.90901740293543</v>
      </c>
      <c r="V1294" s="239">
        <f>MAX($K$4:L1294)</f>
        <v>255.90901740293543</v>
      </c>
      <c r="W1294" s="239">
        <f t="shared" si="251"/>
        <v>-0.2640679528159478</v>
      </c>
      <c r="X1294" s="239">
        <f t="shared" si="252"/>
        <v>-0.19585503584511046</v>
      </c>
      <c r="Y1294" s="239">
        <f t="shared" si="253"/>
        <v>-0.2640679528159478</v>
      </c>
    </row>
    <row r="1295" spans="1:25">
      <c r="A1295" s="147">
        <v>37238</v>
      </c>
      <c r="B1295" s="243">
        <v>-1.5368981298109929E-2</v>
      </c>
      <c r="C1295" s="243">
        <v>-1.106714515764351E-2</v>
      </c>
      <c r="D1295" s="243">
        <v>-1.9694837361825646E-2</v>
      </c>
      <c r="E1295" s="243">
        <v>-1.3809228634427573E-2</v>
      </c>
      <c r="F1295" s="243">
        <v>-8.5338690052895183E-3</v>
      </c>
      <c r="H1295" s="239">
        <f t="shared" si="246"/>
        <v>186.24735339429751</v>
      </c>
      <c r="I1295" s="239"/>
      <c r="J1295" s="239">
        <f t="shared" si="247"/>
        <v>205.78794762639652</v>
      </c>
      <c r="K1295" s="239">
        <f t="shared" si="242"/>
        <v>205.78794762639652</v>
      </c>
      <c r="L1295" s="239" t="b">
        <f t="shared" si="243"/>
        <v>1</v>
      </c>
      <c r="M1295" s="239">
        <f t="shared" si="248"/>
        <v>0</v>
      </c>
      <c r="O1295" s="239">
        <f t="shared" si="249"/>
        <v>162.54154981951046</v>
      </c>
      <c r="P1295" s="239">
        <f t="shared" si="244"/>
        <v>186.24735339429751</v>
      </c>
      <c r="Q1295" s="239">
        <f t="shared" si="245"/>
        <v>0</v>
      </c>
      <c r="R1295" s="239">
        <f t="shared" si="250"/>
        <v>-1.106714515764351E-2</v>
      </c>
      <c r="T1295" s="239">
        <f>MAX($H$4:H1295)</f>
        <v>255.90901740293543</v>
      </c>
      <c r="U1295" s="239">
        <f>MAX($K$4:K1295)</f>
        <v>255.90901740293543</v>
      </c>
      <c r="V1295" s="239">
        <f>MAX($K$4:L1295)</f>
        <v>255.90901740293543</v>
      </c>
      <c r="W1295" s="239">
        <f t="shared" si="251"/>
        <v>-0.27221261960829546</v>
      </c>
      <c r="X1295" s="239">
        <f t="shared" si="252"/>
        <v>-0.19585503584511046</v>
      </c>
      <c r="Y1295" s="239">
        <f t="shared" si="253"/>
        <v>-0.27221261960829546</v>
      </c>
    </row>
    <row r="1296" spans="1:25">
      <c r="A1296" s="147">
        <v>37239</v>
      </c>
      <c r="B1296" s="243">
        <v>2.8919804533402704E-3</v>
      </c>
      <c r="C1296" s="243">
        <v>-1.4931714274371122E-2</v>
      </c>
      <c r="D1296" s="243">
        <v>-1.9274810387443053E-2</v>
      </c>
      <c r="E1296" s="243">
        <v>-1.6880768901118115E-2</v>
      </c>
      <c r="F1296" s="243">
        <v>-1.089909207831552E-2</v>
      </c>
      <c r="H1296" s="239">
        <f t="shared" si="246"/>
        <v>183.46636112905603</v>
      </c>
      <c r="I1296" s="239"/>
      <c r="J1296" s="239">
        <f t="shared" si="247"/>
        <v>205.78794762639652</v>
      </c>
      <c r="K1296" s="239">
        <f t="shared" si="242"/>
        <v>205.78794762639652</v>
      </c>
      <c r="L1296" s="239" t="b">
        <f t="shared" si="243"/>
        <v>1</v>
      </c>
      <c r="M1296" s="239">
        <f t="shared" si="248"/>
        <v>0</v>
      </c>
      <c r="O1296" s="239">
        <f t="shared" si="249"/>
        <v>162.54154981951046</v>
      </c>
      <c r="P1296" s="239">
        <f t="shared" si="244"/>
        <v>183.46636112905603</v>
      </c>
      <c r="Q1296" s="239">
        <f t="shared" si="245"/>
        <v>0</v>
      </c>
      <c r="R1296" s="239">
        <f t="shared" si="250"/>
        <v>-1.4931714274371148E-2</v>
      </c>
      <c r="T1296" s="239">
        <f>MAX($H$4:H1296)</f>
        <v>255.90901740293543</v>
      </c>
      <c r="U1296" s="239">
        <f>MAX($K$4:K1296)</f>
        <v>255.90901740293543</v>
      </c>
      <c r="V1296" s="239">
        <f>MAX($K$4:L1296)</f>
        <v>255.90901740293543</v>
      </c>
      <c r="W1296" s="239">
        <f t="shared" si="251"/>
        <v>-0.28307973282479748</v>
      </c>
      <c r="X1296" s="239">
        <f t="shared" si="252"/>
        <v>-0.19585503584511046</v>
      </c>
      <c r="Y1296" s="239">
        <f t="shared" si="253"/>
        <v>-0.28307973282479748</v>
      </c>
    </row>
    <row r="1297" spans="1:25">
      <c r="A1297" s="147">
        <v>37242</v>
      </c>
      <c r="B1297" s="243">
        <v>9.7119635844920005E-3</v>
      </c>
      <c r="C1297" s="243">
        <v>2.4827167875223211E-2</v>
      </c>
      <c r="D1297" s="243">
        <v>-1.6770802979353738E-2</v>
      </c>
      <c r="E1297" s="243">
        <v>-1.143592400095983E-3</v>
      </c>
      <c r="F1297" s="243">
        <v>1.2013067621089002E-2</v>
      </c>
      <c r="H1297" s="239">
        <f t="shared" si="246"/>
        <v>188.02131127626342</v>
      </c>
      <c r="I1297" s="239"/>
      <c r="J1297" s="239">
        <f t="shared" si="247"/>
        <v>205.78794762639652</v>
      </c>
      <c r="K1297" s="239">
        <f t="shared" si="242"/>
        <v>205.78794762639652</v>
      </c>
      <c r="L1297" s="239" t="b">
        <f t="shared" si="243"/>
        <v>1</v>
      </c>
      <c r="M1297" s="239">
        <f t="shared" si="248"/>
        <v>0</v>
      </c>
      <c r="O1297" s="239">
        <f t="shared" si="249"/>
        <v>162.54154981951046</v>
      </c>
      <c r="P1297" s="239">
        <f t="shared" si="244"/>
        <v>188.02131127626342</v>
      </c>
      <c r="Q1297" s="239">
        <f t="shared" si="245"/>
        <v>0</v>
      </c>
      <c r="R1297" s="239">
        <f t="shared" si="250"/>
        <v>2.4827167875223169E-2</v>
      </c>
      <c r="T1297" s="239">
        <f>MAX($H$4:H1297)</f>
        <v>255.90901740293543</v>
      </c>
      <c r="U1297" s="239">
        <f>MAX($K$4:K1297)</f>
        <v>255.90901740293543</v>
      </c>
      <c r="V1297" s="239">
        <f>MAX($K$4:L1297)</f>
        <v>255.90901740293543</v>
      </c>
      <c r="W1297" s="239">
        <f t="shared" si="251"/>
        <v>-0.26528063299848886</v>
      </c>
      <c r="X1297" s="239">
        <f t="shared" si="252"/>
        <v>-0.19585503584511046</v>
      </c>
      <c r="Y1297" s="239">
        <f t="shared" si="253"/>
        <v>-0.26528063299848886</v>
      </c>
    </row>
    <row r="1298" spans="1:25">
      <c r="A1298" s="147">
        <v>37243</v>
      </c>
      <c r="B1298" s="243">
        <v>8.2694705361598952E-3</v>
      </c>
      <c r="C1298" s="243">
        <v>8.0484040617334607E-4</v>
      </c>
      <c r="D1298" s="243">
        <v>8.4395240389241177E-3</v>
      </c>
      <c r="E1298" s="243">
        <v>2.1681193755793693E-3</v>
      </c>
      <c r="F1298" s="243">
        <v>3.5638108828204285E-3</v>
      </c>
      <c r="H1298" s="239">
        <f t="shared" si="246"/>
        <v>188.17263842480025</v>
      </c>
      <c r="I1298" s="239"/>
      <c r="J1298" s="239">
        <f t="shared" si="247"/>
        <v>205.78794762639652</v>
      </c>
      <c r="K1298" s="239">
        <f t="shared" si="242"/>
        <v>205.78794762639652</v>
      </c>
      <c r="L1298" s="239" t="b">
        <f t="shared" si="243"/>
        <v>1</v>
      </c>
      <c r="M1298" s="239">
        <f t="shared" si="248"/>
        <v>0</v>
      </c>
      <c r="O1298" s="239">
        <f t="shared" si="249"/>
        <v>162.54154981951046</v>
      </c>
      <c r="P1298" s="239">
        <f t="shared" si="244"/>
        <v>188.17263842480025</v>
      </c>
      <c r="Q1298" s="239">
        <f t="shared" si="245"/>
        <v>0</v>
      </c>
      <c r="R1298" s="239">
        <f t="shared" si="250"/>
        <v>8.0484040617336407E-4</v>
      </c>
      <c r="T1298" s="239">
        <f>MAX($H$4:H1298)</f>
        <v>255.90901740293543</v>
      </c>
      <c r="U1298" s="239">
        <f>MAX($K$4:K1298)</f>
        <v>255.90901740293543</v>
      </c>
      <c r="V1298" s="239">
        <f>MAX($K$4:L1298)</f>
        <v>255.90901740293543</v>
      </c>
      <c r="W1298" s="239">
        <f t="shared" si="251"/>
        <v>-0.26468930116472794</v>
      </c>
      <c r="X1298" s="239">
        <f t="shared" si="252"/>
        <v>-0.19585503584511046</v>
      </c>
      <c r="Y1298" s="239">
        <f t="shared" si="253"/>
        <v>-0.26468930116472794</v>
      </c>
    </row>
    <row r="1299" spans="1:25">
      <c r="A1299" s="147">
        <v>37244</v>
      </c>
      <c r="B1299" s="243">
        <v>5.3496089651785539E-3</v>
      </c>
      <c r="C1299" s="243">
        <v>-1.1909924678862871E-2</v>
      </c>
      <c r="D1299" s="243">
        <v>3.2940203841733684E-3</v>
      </c>
      <c r="E1299" s="243">
        <v>-1.4163407673607464E-3</v>
      </c>
      <c r="F1299" s="243">
        <v>-8.1021553529649903E-3</v>
      </c>
      <c r="H1299" s="239">
        <f t="shared" si="246"/>
        <v>185.931516474538</v>
      </c>
      <c r="I1299" s="239"/>
      <c r="J1299" s="239">
        <f t="shared" si="247"/>
        <v>205.78794762639652</v>
      </c>
      <c r="K1299" s="239">
        <f t="shared" si="242"/>
        <v>205.78794762639652</v>
      </c>
      <c r="L1299" s="239" t="b">
        <f t="shared" si="243"/>
        <v>1</v>
      </c>
      <c r="M1299" s="239">
        <f t="shared" si="248"/>
        <v>0</v>
      </c>
      <c r="O1299" s="239">
        <f t="shared" si="249"/>
        <v>162.54154981951046</v>
      </c>
      <c r="P1299" s="239">
        <f t="shared" si="244"/>
        <v>185.931516474538</v>
      </c>
      <c r="Q1299" s="239">
        <f t="shared" si="245"/>
        <v>0</v>
      </c>
      <c r="R1299" s="239">
        <f t="shared" si="250"/>
        <v>-1.1909924678862796E-2</v>
      </c>
      <c r="T1299" s="239">
        <f>MAX($H$4:H1299)</f>
        <v>255.90901740293543</v>
      </c>
      <c r="U1299" s="239">
        <f>MAX($K$4:K1299)</f>
        <v>255.90901740293543</v>
      </c>
      <c r="V1299" s="239">
        <f>MAX($K$4:L1299)</f>
        <v>255.90901740293543</v>
      </c>
      <c r="W1299" s="239">
        <f t="shared" si="251"/>
        <v>-0.273446796203418</v>
      </c>
      <c r="X1299" s="239">
        <f t="shared" si="252"/>
        <v>-0.19585503584511046</v>
      </c>
      <c r="Y1299" s="239">
        <f t="shared" si="253"/>
        <v>-0.273446796203418</v>
      </c>
    </row>
    <row r="1300" spans="1:25">
      <c r="A1300" s="147">
        <v>37245</v>
      </c>
      <c r="B1300" s="243">
        <v>-8.4988338470080027E-3</v>
      </c>
      <c r="C1300" s="243">
        <v>-2.2660095826206872E-3</v>
      </c>
      <c r="D1300" s="243">
        <v>9.8111797543363188E-3</v>
      </c>
      <c r="E1300" s="243">
        <v>5.5254639827588825E-3</v>
      </c>
      <c r="F1300" s="243">
        <v>-6.3446451886106647E-4</v>
      </c>
      <c r="H1300" s="239">
        <f t="shared" si="246"/>
        <v>185.51019387649549</v>
      </c>
      <c r="I1300" s="239"/>
      <c r="J1300" s="239">
        <f t="shared" si="247"/>
        <v>205.78794762639652</v>
      </c>
      <c r="K1300" s="239">
        <f t="shared" si="242"/>
        <v>205.78794762639652</v>
      </c>
      <c r="L1300" s="239" t="b">
        <f t="shared" si="243"/>
        <v>1</v>
      </c>
      <c r="M1300" s="239">
        <f t="shared" si="248"/>
        <v>0</v>
      </c>
      <c r="O1300" s="239">
        <f t="shared" si="249"/>
        <v>162.54154981951046</v>
      </c>
      <c r="P1300" s="239">
        <f t="shared" si="244"/>
        <v>185.51019387649549</v>
      </c>
      <c r="Q1300" s="239">
        <f t="shared" si="245"/>
        <v>0</v>
      </c>
      <c r="R1300" s="239">
        <f t="shared" si="250"/>
        <v>-2.2660095826207336E-3</v>
      </c>
      <c r="T1300" s="239">
        <f>MAX($H$4:H1300)</f>
        <v>255.90901740293543</v>
      </c>
      <c r="U1300" s="239">
        <f>MAX($K$4:K1300)</f>
        <v>255.90901740293543</v>
      </c>
      <c r="V1300" s="239">
        <f>MAX($K$4:L1300)</f>
        <v>255.90901740293543</v>
      </c>
      <c r="W1300" s="239">
        <f t="shared" si="251"/>
        <v>-0.27509317272550482</v>
      </c>
      <c r="X1300" s="239">
        <f t="shared" si="252"/>
        <v>-0.19585503584511046</v>
      </c>
      <c r="Y1300" s="239">
        <f t="shared" si="253"/>
        <v>-0.27509317272550482</v>
      </c>
    </row>
    <row r="1301" spans="1:25">
      <c r="A1301" s="147">
        <v>37246</v>
      </c>
      <c r="B1301" s="243">
        <v>4.2664264366387705E-3</v>
      </c>
      <c r="C1301" s="243">
        <v>1.622632031507476E-2</v>
      </c>
      <c r="D1301" s="243">
        <v>-2.8026235452212056E-3</v>
      </c>
      <c r="E1301" s="243">
        <v>-1.0775143502250728E-4</v>
      </c>
      <c r="F1301" s="243">
        <v>6.9947460928776461E-3</v>
      </c>
      <c r="H1301" s="239">
        <f t="shared" si="246"/>
        <v>188.52034170404713</v>
      </c>
      <c r="I1301" s="239"/>
      <c r="J1301" s="239">
        <f t="shared" si="247"/>
        <v>205.78794762639652</v>
      </c>
      <c r="K1301" s="239">
        <f t="shared" si="242"/>
        <v>205.78794762639652</v>
      </c>
      <c r="L1301" s="239" t="b">
        <f t="shared" si="243"/>
        <v>1</v>
      </c>
      <c r="M1301" s="239">
        <f t="shared" si="248"/>
        <v>0</v>
      </c>
      <c r="O1301" s="239">
        <f t="shared" si="249"/>
        <v>162.54154981951046</v>
      </c>
      <c r="P1301" s="239">
        <f t="shared" si="244"/>
        <v>188.52034170404713</v>
      </c>
      <c r="Q1301" s="239">
        <f t="shared" si="245"/>
        <v>0</v>
      </c>
      <c r="R1301" s="239">
        <f t="shared" si="250"/>
        <v>1.622632031507475E-2</v>
      </c>
      <c r="T1301" s="239">
        <f>MAX($H$4:H1301)</f>
        <v>255.90901740293543</v>
      </c>
      <c r="U1301" s="239">
        <f>MAX($K$4:K1301)</f>
        <v>255.90901740293543</v>
      </c>
      <c r="V1301" s="239">
        <f>MAX($K$4:L1301)</f>
        <v>255.90901740293543</v>
      </c>
      <c r="W1301" s="239">
        <f t="shared" si="251"/>
        <v>-0.26333060234756434</v>
      </c>
      <c r="X1301" s="239">
        <f t="shared" si="252"/>
        <v>-0.19585503584511046</v>
      </c>
      <c r="Y1301" s="239">
        <f t="shared" si="253"/>
        <v>-0.26333060234756434</v>
      </c>
    </row>
    <row r="1302" spans="1:25">
      <c r="A1302" s="147">
        <v>37249</v>
      </c>
      <c r="B1302" s="243">
        <v>-3.6630304983686912E-6</v>
      </c>
      <c r="C1302" s="243">
        <v>8.2159696595938136E-3</v>
      </c>
      <c r="D1302" s="243">
        <v>1.0730567506245015E-2</v>
      </c>
      <c r="E1302" s="243">
        <v>2.0188949584281302E-2</v>
      </c>
      <c r="F1302" s="243">
        <v>8.1964017075826234E-3</v>
      </c>
      <c r="H1302" s="239">
        <f t="shared" si="246"/>
        <v>190.06921911170383</v>
      </c>
      <c r="I1302" s="239"/>
      <c r="J1302" s="239">
        <f t="shared" si="247"/>
        <v>205.78794762639652</v>
      </c>
      <c r="K1302" s="239">
        <f t="shared" si="242"/>
        <v>205.78794762639652</v>
      </c>
      <c r="L1302" s="239" t="b">
        <f t="shared" si="243"/>
        <v>1</v>
      </c>
      <c r="M1302" s="239">
        <f t="shared" si="248"/>
        <v>0</v>
      </c>
      <c r="O1302" s="239">
        <f t="shared" si="249"/>
        <v>162.54154981951046</v>
      </c>
      <c r="P1302" s="239">
        <f t="shared" si="244"/>
        <v>190.06921911170383</v>
      </c>
      <c r="Q1302" s="239">
        <f t="shared" si="245"/>
        <v>0</v>
      </c>
      <c r="R1302" s="239">
        <f t="shared" si="250"/>
        <v>8.2159696595937842E-3</v>
      </c>
      <c r="T1302" s="239">
        <f>MAX($H$4:H1302)</f>
        <v>255.90901740293543</v>
      </c>
      <c r="U1302" s="239">
        <f>MAX($K$4:K1302)</f>
        <v>255.90901740293543</v>
      </c>
      <c r="V1302" s="239">
        <f>MAX($K$4:L1302)</f>
        <v>255.90901740293543</v>
      </c>
      <c r="W1302" s="239">
        <f t="shared" si="251"/>
        <v>-0.25727814892730066</v>
      </c>
      <c r="X1302" s="239">
        <f t="shared" si="252"/>
        <v>-0.19585503584511046</v>
      </c>
      <c r="Y1302" s="239">
        <f t="shared" si="253"/>
        <v>-0.25727814892730066</v>
      </c>
    </row>
    <row r="1303" spans="1:25">
      <c r="A1303" s="147">
        <v>37250</v>
      </c>
      <c r="B1303" s="243">
        <v>0</v>
      </c>
      <c r="C1303" s="243">
        <v>-1.1406410402647893E-4</v>
      </c>
      <c r="D1303" s="243">
        <v>-1.1406410402647893E-4</v>
      </c>
      <c r="E1303" s="243">
        <v>5.086599412756021E-3</v>
      </c>
      <c r="F1303" s="243">
        <v>-1.1406410402647893E-4</v>
      </c>
      <c r="H1303" s="239">
        <f t="shared" si="246"/>
        <v>190.04753903652283</v>
      </c>
      <c r="I1303" s="239"/>
      <c r="J1303" s="239">
        <f t="shared" si="247"/>
        <v>205.78794762639652</v>
      </c>
      <c r="K1303" s="239">
        <f t="shared" si="242"/>
        <v>205.78794762639652</v>
      </c>
      <c r="L1303" s="239" t="b">
        <f t="shared" si="243"/>
        <v>1</v>
      </c>
      <c r="M1303" s="239">
        <f t="shared" si="248"/>
        <v>0</v>
      </c>
      <c r="O1303" s="239">
        <f t="shared" si="249"/>
        <v>162.54154981951046</v>
      </c>
      <c r="P1303" s="239">
        <f t="shared" si="244"/>
        <v>190.04753903652283</v>
      </c>
      <c r="Q1303" s="239">
        <f t="shared" si="245"/>
        <v>0</v>
      </c>
      <c r="R1303" s="239">
        <f t="shared" si="250"/>
        <v>-1.140641040265135E-4</v>
      </c>
      <c r="T1303" s="239">
        <f>MAX($H$4:H1303)</f>
        <v>255.90901740293543</v>
      </c>
      <c r="U1303" s="239">
        <f>MAX($K$4:K1303)</f>
        <v>255.90901740293543</v>
      </c>
      <c r="V1303" s="239">
        <f>MAX($K$4:L1303)</f>
        <v>255.90901740293543</v>
      </c>
      <c r="W1303" s="239">
        <f t="shared" si="251"/>
        <v>-0.25736286682978421</v>
      </c>
      <c r="X1303" s="239">
        <f t="shared" si="252"/>
        <v>-0.19585503584511046</v>
      </c>
      <c r="Y1303" s="239">
        <f t="shared" si="253"/>
        <v>-0.25736286682978421</v>
      </c>
    </row>
    <row r="1304" spans="1:25">
      <c r="A1304" s="147">
        <v>37251</v>
      </c>
      <c r="B1304" s="243">
        <v>4.3069256357313179E-3</v>
      </c>
      <c r="C1304" s="243">
        <v>3.0242405968428088E-4</v>
      </c>
      <c r="D1304" s="243">
        <v>-9.9443554695248793E-3</v>
      </c>
      <c r="E1304" s="243">
        <v>4.4861781681881929E-4</v>
      </c>
      <c r="F1304" s="243">
        <v>5.3590315107587827E-4</v>
      </c>
      <c r="H1304" s="239">
        <f t="shared" si="246"/>
        <v>190.10501398481128</v>
      </c>
      <c r="I1304" s="239"/>
      <c r="J1304" s="239">
        <f t="shared" si="247"/>
        <v>205.78794762639652</v>
      </c>
      <c r="K1304" s="239">
        <f t="shared" si="242"/>
        <v>205.78794762639652</v>
      </c>
      <c r="L1304" s="239" t="b">
        <f t="shared" si="243"/>
        <v>1</v>
      </c>
      <c r="M1304" s="239">
        <f t="shared" si="248"/>
        <v>0</v>
      </c>
      <c r="O1304" s="239">
        <f t="shared" si="249"/>
        <v>162.54154981951046</v>
      </c>
      <c r="P1304" s="239">
        <f t="shared" si="244"/>
        <v>190.10501398481128</v>
      </c>
      <c r="Q1304" s="239">
        <f t="shared" si="245"/>
        <v>0</v>
      </c>
      <c r="R1304" s="239">
        <f t="shared" si="250"/>
        <v>3.0242405968434484E-4</v>
      </c>
      <c r="T1304" s="239">
        <f>MAX($H$4:H1304)</f>
        <v>255.90901740293543</v>
      </c>
      <c r="U1304" s="239">
        <f>MAX($K$4:K1304)</f>
        <v>255.90901740293543</v>
      </c>
      <c r="V1304" s="239">
        <f>MAX($K$4:L1304)</f>
        <v>255.90901740293543</v>
      </c>
      <c r="W1304" s="239">
        <f t="shared" si="251"/>
        <v>-0.25713827549309853</v>
      </c>
      <c r="X1304" s="239">
        <f t="shared" si="252"/>
        <v>-0.19585503584511046</v>
      </c>
      <c r="Y1304" s="239">
        <f t="shared" si="253"/>
        <v>-0.25713827549309853</v>
      </c>
    </row>
    <row r="1305" spans="1:25">
      <c r="A1305" s="147">
        <v>37252</v>
      </c>
      <c r="B1305" s="243">
        <v>7.0523250748211197E-3</v>
      </c>
      <c r="C1305" s="243">
        <v>1.4214778210680956E-2</v>
      </c>
      <c r="D1305" s="243">
        <v>6.9767637099154012E-3</v>
      </c>
      <c r="E1305" s="243">
        <v>3.5362201068545041E-4</v>
      </c>
      <c r="F1305" s="243">
        <v>8.5080449927414925E-3</v>
      </c>
      <c r="H1305" s="239">
        <f t="shared" si="246"/>
        <v>192.80731459534377</v>
      </c>
      <c r="I1305" s="239"/>
      <c r="J1305" s="239">
        <f t="shared" si="247"/>
        <v>205.78794762639652</v>
      </c>
      <c r="K1305" s="239">
        <f t="shared" si="242"/>
        <v>205.78794762639652</v>
      </c>
      <c r="L1305" s="239" t="b">
        <f t="shared" si="243"/>
        <v>1</v>
      </c>
      <c r="M1305" s="239">
        <f t="shared" si="248"/>
        <v>0</v>
      </c>
      <c r="O1305" s="239">
        <f t="shared" si="249"/>
        <v>162.54154981951046</v>
      </c>
      <c r="P1305" s="239">
        <f t="shared" si="244"/>
        <v>192.80731459534377</v>
      </c>
      <c r="Q1305" s="239">
        <f t="shared" si="245"/>
        <v>0</v>
      </c>
      <c r="R1305" s="239">
        <f t="shared" si="250"/>
        <v>1.4214778210680934E-2</v>
      </c>
      <c r="T1305" s="239">
        <f>MAX($H$4:H1305)</f>
        <v>255.90901740293543</v>
      </c>
      <c r="U1305" s="239">
        <f>MAX($K$4:K1305)</f>
        <v>255.90901740293543</v>
      </c>
      <c r="V1305" s="239">
        <f>MAX($K$4:L1305)</f>
        <v>255.90901740293543</v>
      </c>
      <c r="W1305" s="239">
        <f t="shared" si="251"/>
        <v>-0.24657866083802896</v>
      </c>
      <c r="X1305" s="239">
        <f t="shared" si="252"/>
        <v>-0.19585503584511046</v>
      </c>
      <c r="Y1305" s="239">
        <f t="shared" si="253"/>
        <v>-0.24657866083802896</v>
      </c>
    </row>
    <row r="1306" spans="1:25">
      <c r="A1306" s="147">
        <v>37253</v>
      </c>
      <c r="B1306" s="243">
        <v>3.8684774022248458E-3</v>
      </c>
      <c r="C1306" s="243">
        <v>1.0399830266327736E-3</v>
      </c>
      <c r="D1306" s="243">
        <v>1.4477653560732939E-2</v>
      </c>
      <c r="E1306" s="243">
        <v>1.0286802825280716E-2</v>
      </c>
      <c r="F1306" s="243">
        <v>1.3107346727883051E-3</v>
      </c>
      <c r="H1306" s="239">
        <f t="shared" si="246"/>
        <v>193.00783092993356</v>
      </c>
      <c r="I1306" s="239"/>
      <c r="J1306" s="239">
        <f t="shared" si="247"/>
        <v>205.78794762639652</v>
      </c>
      <c r="K1306" s="239">
        <f t="shared" si="242"/>
        <v>205.78794762639652</v>
      </c>
      <c r="L1306" s="239" t="b">
        <f t="shared" si="243"/>
        <v>1</v>
      </c>
      <c r="M1306" s="239">
        <f t="shared" si="248"/>
        <v>0</v>
      </c>
      <c r="O1306" s="239">
        <f t="shared" si="249"/>
        <v>162.54154981951046</v>
      </c>
      <c r="P1306" s="239">
        <f t="shared" si="244"/>
        <v>193.00783092993356</v>
      </c>
      <c r="Q1306" s="239">
        <f t="shared" si="245"/>
        <v>0</v>
      </c>
      <c r="R1306" s="239">
        <f t="shared" si="250"/>
        <v>1.0399830266327203E-3</v>
      </c>
      <c r="T1306" s="239">
        <f>MAX($H$4:H1306)</f>
        <v>255.90901740293543</v>
      </c>
      <c r="U1306" s="239">
        <f>MAX($K$4:K1306)</f>
        <v>255.90901740293543</v>
      </c>
      <c r="V1306" s="239">
        <f>MAX($K$4:L1306)</f>
        <v>255.90901740293543</v>
      </c>
      <c r="W1306" s="239">
        <f t="shared" si="251"/>
        <v>-0.2457951154333976</v>
      </c>
      <c r="X1306" s="239">
        <f t="shared" si="252"/>
        <v>-0.19585503584511046</v>
      </c>
      <c r="Y1306" s="239">
        <f t="shared" si="253"/>
        <v>-0.2457951154333976</v>
      </c>
    </row>
    <row r="1307" spans="1:25">
      <c r="A1307" s="147">
        <v>37256</v>
      </c>
      <c r="B1307" s="243">
        <v>-1.1040379704718717E-2</v>
      </c>
      <c r="C1307" s="243">
        <v>1.3755485247490817E-3</v>
      </c>
      <c r="D1307" s="243">
        <v>-3.9978108537805923E-3</v>
      </c>
      <c r="E1307" s="243">
        <v>1.5505584708492837E-3</v>
      </c>
      <c r="F1307" s="243">
        <v>3.2868802142309583E-3</v>
      </c>
      <c r="H1307" s="239">
        <f t="shared" si="246"/>
        <v>193.27332256703426</v>
      </c>
      <c r="I1307" s="239"/>
      <c r="J1307" s="239">
        <f t="shared" si="247"/>
        <v>205.78794762639652</v>
      </c>
      <c r="K1307" s="239">
        <f t="shared" si="242"/>
        <v>205.78794762639652</v>
      </c>
      <c r="L1307" s="239" t="b">
        <f t="shared" si="243"/>
        <v>1</v>
      </c>
      <c r="M1307" s="239">
        <f t="shared" si="248"/>
        <v>0</v>
      </c>
      <c r="O1307" s="239">
        <f t="shared" si="249"/>
        <v>162.54154981951046</v>
      </c>
      <c r="P1307" s="239">
        <f t="shared" si="244"/>
        <v>193.27332256703426</v>
      </c>
      <c r="Q1307" s="239">
        <f t="shared" si="245"/>
        <v>0</v>
      </c>
      <c r="R1307" s="239">
        <f t="shared" si="250"/>
        <v>1.3755485247491049E-3</v>
      </c>
      <c r="T1307" s="239">
        <f>MAX($H$4:H1307)</f>
        <v>255.90901740293543</v>
      </c>
      <c r="U1307" s="239">
        <f>MAX($K$4:K1307)</f>
        <v>255.90901740293543</v>
      </c>
      <c r="V1307" s="239">
        <f>MAX($K$4:L1307)</f>
        <v>255.90901740293543</v>
      </c>
      <c r="W1307" s="239">
        <f t="shared" si="251"/>
        <v>-0.24475767001707344</v>
      </c>
      <c r="X1307" s="239">
        <f t="shared" si="252"/>
        <v>-0.19585503584511046</v>
      </c>
      <c r="Y1307" s="239">
        <f t="shared" si="253"/>
        <v>-0.24475767001707344</v>
      </c>
    </row>
    <row r="1308" spans="1:25">
      <c r="A1308" s="147">
        <v>37257</v>
      </c>
      <c r="B1308" s="243">
        <v>0</v>
      </c>
      <c r="C1308" s="243">
        <v>4.4948870659622386E-4</v>
      </c>
      <c r="D1308" s="243">
        <v>4.4948870659622386E-4</v>
      </c>
      <c r="E1308" s="243">
        <v>6.1385890549003896E-4</v>
      </c>
      <c r="F1308" s="243">
        <v>4.4948870659622386E-4</v>
      </c>
      <c r="H1308" s="239">
        <f t="shared" si="246"/>
        <v>193.36019674281448</v>
      </c>
      <c r="I1308" s="239"/>
      <c r="J1308" s="239">
        <f t="shared" si="247"/>
        <v>174.02417706853305</v>
      </c>
      <c r="K1308" s="239">
        <f t="shared" si="242"/>
        <v>193.36019674281448</v>
      </c>
      <c r="L1308" s="239" t="b">
        <f t="shared" si="243"/>
        <v>0</v>
      </c>
      <c r="M1308" s="239">
        <f t="shared" si="248"/>
        <v>-6.0391053154115436E-2</v>
      </c>
      <c r="O1308" s="239">
        <f t="shared" si="249"/>
        <v>162.54154981951046</v>
      </c>
      <c r="P1308" s="239">
        <f t="shared" si="244"/>
        <v>193.36019674281448</v>
      </c>
      <c r="Q1308" s="239">
        <f t="shared" si="245"/>
        <v>0</v>
      </c>
      <c r="R1308" s="239">
        <f t="shared" si="250"/>
        <v>4.4948870659629141E-4</v>
      </c>
      <c r="T1308" s="239">
        <f>MAX($H$4:H1308)</f>
        <v>255.90901740293543</v>
      </c>
      <c r="U1308" s="239">
        <f>MAX($K$4:K1308)</f>
        <v>255.90901740293543</v>
      </c>
      <c r="V1308" s="239">
        <f>MAX($K$4:L1308)</f>
        <v>255.90901740293543</v>
      </c>
      <c r="W1308" s="239">
        <f t="shared" si="251"/>
        <v>-0.24441819711900264</v>
      </c>
      <c r="X1308" s="239">
        <f t="shared" si="252"/>
        <v>-0.24441819711900264</v>
      </c>
      <c r="Y1308" s="239">
        <f t="shared" si="253"/>
        <v>-0.24441819711900264</v>
      </c>
    </row>
    <row r="1309" spans="1:25">
      <c r="A1309" s="147">
        <v>37258</v>
      </c>
      <c r="B1309" s="243">
        <v>5.618904358238197E-3</v>
      </c>
      <c r="C1309" s="243">
        <v>-1.4625437165245003E-2</v>
      </c>
      <c r="D1309" s="243">
        <v>-2.0459651760024733E-2</v>
      </c>
      <c r="E1309" s="243">
        <v>-1.4263281768590597E-3</v>
      </c>
      <c r="F1309" s="243">
        <v>-7.8024212668527104E-3</v>
      </c>
      <c r="H1309" s="239">
        <f t="shared" si="246"/>
        <v>190.53221933509303</v>
      </c>
      <c r="I1309" s="239"/>
      <c r="J1309" s="239">
        <f t="shared" si="247"/>
        <v>174.02417706853305</v>
      </c>
      <c r="K1309" s="239">
        <f t="shared" si="242"/>
        <v>190.53221933509303</v>
      </c>
      <c r="L1309" s="239" t="b">
        <f t="shared" si="243"/>
        <v>0</v>
      </c>
      <c r="M1309" s="239">
        <f t="shared" si="248"/>
        <v>-1.4625437165245022E-2</v>
      </c>
      <c r="O1309" s="239">
        <f t="shared" si="249"/>
        <v>162.54154981951046</v>
      </c>
      <c r="P1309" s="239">
        <f t="shared" si="244"/>
        <v>190.53221933509303</v>
      </c>
      <c r="Q1309" s="239">
        <f t="shared" si="245"/>
        <v>0</v>
      </c>
      <c r="R1309" s="239">
        <f t="shared" si="250"/>
        <v>-1.4625437165245022E-2</v>
      </c>
      <c r="T1309" s="239">
        <f>MAX($H$4:H1309)</f>
        <v>255.90901740293543</v>
      </c>
      <c r="U1309" s="239">
        <f>MAX($K$4:K1309)</f>
        <v>255.90901740293543</v>
      </c>
      <c r="V1309" s="239">
        <f>MAX($K$4:L1309)</f>
        <v>255.90901740293543</v>
      </c>
      <c r="W1309" s="239">
        <f t="shared" si="251"/>
        <v>-0.25546891130024124</v>
      </c>
      <c r="X1309" s="239">
        <f t="shared" si="252"/>
        <v>-0.25546891130024124</v>
      </c>
      <c r="Y1309" s="239">
        <f t="shared" si="253"/>
        <v>-0.25546891130024124</v>
      </c>
    </row>
    <row r="1310" spans="1:25">
      <c r="A1310" s="147">
        <v>37259</v>
      </c>
      <c r="B1310" s="243">
        <v>9.5699488611147299E-3</v>
      </c>
      <c r="C1310" s="243">
        <v>2.1194963843739867E-2</v>
      </c>
      <c r="D1310" s="243">
        <v>9.2695014012431631E-3</v>
      </c>
      <c r="E1310" s="243">
        <v>1.9554292605260759E-2</v>
      </c>
      <c r="F1310" s="243">
        <v>1.7670143142104688E-2</v>
      </c>
      <c r="H1310" s="239">
        <f t="shared" si="246"/>
        <v>194.57054283496785</v>
      </c>
      <c r="I1310" s="239"/>
      <c r="J1310" s="239">
        <f t="shared" si="247"/>
        <v>174.02417706853305</v>
      </c>
      <c r="K1310" s="239">
        <f t="shared" si="242"/>
        <v>194.57054283496785</v>
      </c>
      <c r="L1310" s="239" t="b">
        <f t="shared" si="243"/>
        <v>0</v>
      </c>
      <c r="M1310" s="239">
        <f t="shared" si="248"/>
        <v>2.1194963843739919E-2</v>
      </c>
      <c r="O1310" s="239">
        <f t="shared" si="249"/>
        <v>162.54154981951046</v>
      </c>
      <c r="P1310" s="239">
        <f t="shared" si="244"/>
        <v>194.57054283496785</v>
      </c>
      <c r="Q1310" s="239">
        <f t="shared" si="245"/>
        <v>0</v>
      </c>
      <c r="R1310" s="239">
        <f t="shared" si="250"/>
        <v>2.1194963843739919E-2</v>
      </c>
      <c r="T1310" s="239">
        <f>MAX($H$4:H1310)</f>
        <v>255.90901740293543</v>
      </c>
      <c r="U1310" s="239">
        <f>MAX($K$4:K1310)</f>
        <v>255.90901740293543</v>
      </c>
      <c r="V1310" s="239">
        <f>MAX($K$4:L1310)</f>
        <v>255.90901740293543</v>
      </c>
      <c r="W1310" s="239">
        <f t="shared" si="251"/>
        <v>-0.23968860179470952</v>
      </c>
      <c r="X1310" s="239">
        <f t="shared" si="252"/>
        <v>-0.23968860179470952</v>
      </c>
      <c r="Y1310" s="239">
        <f t="shared" si="253"/>
        <v>-0.23968860179470952</v>
      </c>
    </row>
    <row r="1311" spans="1:25">
      <c r="A1311" s="147">
        <v>37260</v>
      </c>
      <c r="B1311" s="243">
        <v>7.0161975826399381E-3</v>
      </c>
      <c r="C1311" s="243">
        <v>4.9252933011278976E-4</v>
      </c>
      <c r="D1311" s="243">
        <v>2.9657496695207008E-2</v>
      </c>
      <c r="E1311" s="243">
        <v>2.3644650131408484E-2</v>
      </c>
      <c r="F1311" s="243">
        <v>9.5457191367833705E-3</v>
      </c>
      <c r="H1311" s="239">
        <f t="shared" si="246"/>
        <v>194.66637453409004</v>
      </c>
      <c r="I1311" s="239"/>
      <c r="J1311" s="239">
        <f t="shared" si="247"/>
        <v>174.02417706853305</v>
      </c>
      <c r="K1311" s="239">
        <f t="shared" si="242"/>
        <v>194.66637453409004</v>
      </c>
      <c r="L1311" s="239" t="b">
        <f t="shared" si="243"/>
        <v>0</v>
      </c>
      <c r="M1311" s="239">
        <f t="shared" si="248"/>
        <v>4.9252933011277838E-4</v>
      </c>
      <c r="O1311" s="239">
        <f t="shared" si="249"/>
        <v>162.54154981951046</v>
      </c>
      <c r="P1311" s="239">
        <f t="shared" si="244"/>
        <v>194.66637453409004</v>
      </c>
      <c r="Q1311" s="239">
        <f t="shared" si="245"/>
        <v>0</v>
      </c>
      <c r="R1311" s="239">
        <f t="shared" si="250"/>
        <v>4.9252933011277838E-4</v>
      </c>
      <c r="T1311" s="239">
        <f>MAX($H$4:H1311)</f>
        <v>255.90901740293543</v>
      </c>
      <c r="U1311" s="239">
        <f>MAX($K$4:K1311)</f>
        <v>255.90901740293543</v>
      </c>
      <c r="V1311" s="239">
        <f>MAX($K$4:L1311)</f>
        <v>255.90901740293543</v>
      </c>
      <c r="W1311" s="239">
        <f t="shared" si="251"/>
        <v>-0.23931412613107436</v>
      </c>
      <c r="X1311" s="239">
        <f t="shared" si="252"/>
        <v>-0.23931412613107436</v>
      </c>
      <c r="Y1311" s="239">
        <f t="shared" si="253"/>
        <v>-0.23931412613107436</v>
      </c>
    </row>
    <row r="1312" spans="1:25">
      <c r="A1312" s="147">
        <v>37263</v>
      </c>
      <c r="B1312" s="243">
        <v>-6.6592498788760057E-3</v>
      </c>
      <c r="C1312" s="243">
        <v>-9.9894402449306474E-3</v>
      </c>
      <c r="D1312" s="243">
        <v>4.292089298572499E-3</v>
      </c>
      <c r="E1312" s="243">
        <v>1.0725793212119195E-2</v>
      </c>
      <c r="F1312" s="243">
        <v>2.5030257557312474E-4</v>
      </c>
      <c r="H1312" s="239">
        <f t="shared" si="246"/>
        <v>192.72176641798447</v>
      </c>
      <c r="I1312" s="239"/>
      <c r="J1312" s="239">
        <f t="shared" si="247"/>
        <v>174.02417706853305</v>
      </c>
      <c r="K1312" s="239">
        <f t="shared" si="242"/>
        <v>192.72176641798447</v>
      </c>
      <c r="L1312" s="239" t="b">
        <f t="shared" si="243"/>
        <v>0</v>
      </c>
      <c r="M1312" s="239">
        <f t="shared" si="248"/>
        <v>-9.9894402449305884E-3</v>
      </c>
      <c r="O1312" s="239">
        <f t="shared" si="249"/>
        <v>162.54154981951046</v>
      </c>
      <c r="P1312" s="239">
        <f t="shared" si="244"/>
        <v>192.72176641798447</v>
      </c>
      <c r="Q1312" s="239">
        <f t="shared" si="245"/>
        <v>0</v>
      </c>
      <c r="R1312" s="239">
        <f t="shared" si="250"/>
        <v>-9.9894402449305884E-3</v>
      </c>
      <c r="T1312" s="239">
        <f>MAX($H$4:H1312)</f>
        <v>255.90901740293543</v>
      </c>
      <c r="U1312" s="239">
        <f>MAX($K$4:K1312)</f>
        <v>255.90901740293543</v>
      </c>
      <c r="V1312" s="239">
        <f>MAX($K$4:L1312)</f>
        <v>255.90901740293543</v>
      </c>
      <c r="W1312" s="239">
        <f t="shared" si="251"/>
        <v>-0.2469129522132508</v>
      </c>
      <c r="X1312" s="239">
        <f t="shared" si="252"/>
        <v>-0.2469129522132508</v>
      </c>
      <c r="Y1312" s="239">
        <f t="shared" si="253"/>
        <v>-0.2469129522132508</v>
      </c>
    </row>
    <row r="1313" spans="1:25">
      <c r="A1313" s="147">
        <v>37264</v>
      </c>
      <c r="B1313" s="243">
        <v>-3.1260352596980123E-3</v>
      </c>
      <c r="C1313" s="243">
        <v>-7.3769346413389281E-3</v>
      </c>
      <c r="D1313" s="243">
        <v>-2.0282854191140509E-2</v>
      </c>
      <c r="E1313" s="243">
        <v>-4.9797912842677317E-3</v>
      </c>
      <c r="F1313" s="243">
        <v>-2.690866328276531E-3</v>
      </c>
      <c r="H1313" s="239">
        <f t="shared" si="246"/>
        <v>191.30007054315561</v>
      </c>
      <c r="I1313" s="239"/>
      <c r="J1313" s="239">
        <f t="shared" si="247"/>
        <v>174.02417706853305</v>
      </c>
      <c r="K1313" s="239">
        <f t="shared" si="242"/>
        <v>191.30007054315561</v>
      </c>
      <c r="L1313" s="239" t="b">
        <f t="shared" si="243"/>
        <v>0</v>
      </c>
      <c r="M1313" s="239">
        <f t="shared" si="248"/>
        <v>-7.3769346413389142E-3</v>
      </c>
      <c r="O1313" s="239">
        <f t="shared" si="249"/>
        <v>162.54154981951046</v>
      </c>
      <c r="P1313" s="239">
        <f t="shared" si="244"/>
        <v>191.30007054315561</v>
      </c>
      <c r="Q1313" s="239">
        <f t="shared" si="245"/>
        <v>0</v>
      </c>
      <c r="R1313" s="239">
        <f t="shared" si="250"/>
        <v>-7.3769346413389142E-3</v>
      </c>
      <c r="T1313" s="239">
        <f>MAX($H$4:H1313)</f>
        <v>255.90901740293543</v>
      </c>
      <c r="U1313" s="239">
        <f>MAX($K$4:K1313)</f>
        <v>255.90901740293543</v>
      </c>
      <c r="V1313" s="239">
        <f>MAX($K$4:L1313)</f>
        <v>255.90901740293543</v>
      </c>
      <c r="W1313" s="239">
        <f t="shared" si="251"/>
        <v>-0.25246842614401255</v>
      </c>
      <c r="X1313" s="239">
        <f t="shared" si="252"/>
        <v>-0.25246842614401255</v>
      </c>
      <c r="Y1313" s="239">
        <f t="shared" si="253"/>
        <v>-0.25246842614401255</v>
      </c>
    </row>
    <row r="1314" spans="1:25">
      <c r="A1314" s="147">
        <v>37265</v>
      </c>
      <c r="B1314" s="243">
        <v>-4.5744317094401632E-3</v>
      </c>
      <c r="C1314" s="243">
        <v>1.2619449721784637E-3</v>
      </c>
      <c r="D1314" s="243">
        <v>-3.3067099406813849E-3</v>
      </c>
      <c r="E1314" s="243">
        <v>2.9880927079963815E-3</v>
      </c>
      <c r="F1314" s="243">
        <v>2.3310459761272107E-3</v>
      </c>
      <c r="H1314" s="239">
        <f t="shared" si="246"/>
        <v>191.54148070535493</v>
      </c>
      <c r="I1314" s="239"/>
      <c r="J1314" s="239">
        <f t="shared" si="247"/>
        <v>174.02417706853305</v>
      </c>
      <c r="K1314" s="239">
        <f t="shared" si="242"/>
        <v>191.54148070535493</v>
      </c>
      <c r="L1314" s="239" t="b">
        <f t="shared" si="243"/>
        <v>0</v>
      </c>
      <c r="M1314" s="239">
        <f t="shared" si="248"/>
        <v>1.2619449721784364E-3</v>
      </c>
      <c r="O1314" s="239">
        <f t="shared" si="249"/>
        <v>162.54154981951046</v>
      </c>
      <c r="P1314" s="239">
        <f t="shared" si="244"/>
        <v>191.54148070535493</v>
      </c>
      <c r="Q1314" s="239">
        <f t="shared" si="245"/>
        <v>0</v>
      </c>
      <c r="R1314" s="239">
        <f t="shared" si="250"/>
        <v>1.2619449721784364E-3</v>
      </c>
      <c r="T1314" s="239">
        <f>MAX($H$4:H1314)</f>
        <v>255.90901740293543</v>
      </c>
      <c r="U1314" s="239">
        <f>MAX($K$4:K1314)</f>
        <v>255.90901740293543</v>
      </c>
      <c r="V1314" s="239">
        <f>MAX($K$4:L1314)</f>
        <v>255.90901740293543</v>
      </c>
      <c r="W1314" s="239">
        <f t="shared" si="251"/>
        <v>-0.25152508243284033</v>
      </c>
      <c r="X1314" s="239">
        <f t="shared" si="252"/>
        <v>-0.25152508243284033</v>
      </c>
      <c r="Y1314" s="239">
        <f t="shared" si="253"/>
        <v>-0.25152508243284033</v>
      </c>
    </row>
    <row r="1315" spans="1:25">
      <c r="A1315" s="147">
        <v>37266</v>
      </c>
      <c r="B1315" s="243">
        <v>8.4467850530534072E-4</v>
      </c>
      <c r="C1315" s="243">
        <v>-9.4165910601324843E-3</v>
      </c>
      <c r="D1315" s="243">
        <v>-1.3863642902464557E-2</v>
      </c>
      <c r="E1315" s="243">
        <v>-1.8368122996074043E-2</v>
      </c>
      <c r="F1315" s="243">
        <v>-5.9029845595872654E-3</v>
      </c>
      <c r="H1315" s="239">
        <f t="shared" si="246"/>
        <v>189.73781291050034</v>
      </c>
      <c r="I1315" s="239"/>
      <c r="J1315" s="239">
        <f t="shared" si="247"/>
        <v>174.02417706853305</v>
      </c>
      <c r="K1315" s="239">
        <f t="shared" si="242"/>
        <v>189.73781291050034</v>
      </c>
      <c r="L1315" s="239" t="b">
        <f t="shared" si="243"/>
        <v>0</v>
      </c>
      <c r="M1315" s="239">
        <f t="shared" si="248"/>
        <v>-9.4165910601325155E-3</v>
      </c>
      <c r="O1315" s="239">
        <f t="shared" si="249"/>
        <v>162.54154981951046</v>
      </c>
      <c r="P1315" s="239">
        <f t="shared" si="244"/>
        <v>189.73781291050034</v>
      </c>
      <c r="Q1315" s="239">
        <f t="shared" si="245"/>
        <v>0</v>
      </c>
      <c r="R1315" s="239">
        <f t="shared" si="250"/>
        <v>-9.4165910601325155E-3</v>
      </c>
      <c r="T1315" s="239">
        <f>MAX($H$4:H1315)</f>
        <v>255.90901740293543</v>
      </c>
      <c r="U1315" s="239">
        <f>MAX($K$4:K1315)</f>
        <v>255.90901740293543</v>
      </c>
      <c r="V1315" s="239">
        <f>MAX($K$4:L1315)</f>
        <v>255.90901740293543</v>
      </c>
      <c r="W1315" s="239">
        <f t="shared" si="251"/>
        <v>-0.25857316465033664</v>
      </c>
      <c r="X1315" s="239">
        <f t="shared" si="252"/>
        <v>-0.25857316465033664</v>
      </c>
      <c r="Y1315" s="239">
        <f t="shared" si="253"/>
        <v>-0.25857316465033664</v>
      </c>
    </row>
    <row r="1316" spans="1:25">
      <c r="A1316" s="147">
        <v>37267</v>
      </c>
      <c r="B1316" s="243">
        <v>-8.6012153908786582E-3</v>
      </c>
      <c r="C1316" s="243">
        <v>2.8342113116877066E-3</v>
      </c>
      <c r="D1316" s="243">
        <v>-5.6796633535503016E-3</v>
      </c>
      <c r="E1316" s="243">
        <v>-7.512199603087244E-3</v>
      </c>
      <c r="F1316" s="243">
        <v>1.7414812093672349E-3</v>
      </c>
      <c r="H1316" s="239">
        <f t="shared" si="246"/>
        <v>190.27556996610616</v>
      </c>
      <c r="I1316" s="239"/>
      <c r="J1316" s="239">
        <f t="shared" si="247"/>
        <v>174.02417706853305</v>
      </c>
      <c r="K1316" s="239">
        <f t="shared" si="242"/>
        <v>190.27556996610616</v>
      </c>
      <c r="L1316" s="239" t="b">
        <f t="shared" si="243"/>
        <v>0</v>
      </c>
      <c r="M1316" s="239">
        <f t="shared" si="248"/>
        <v>2.8342113116876923E-3</v>
      </c>
      <c r="O1316" s="239">
        <f t="shared" si="249"/>
        <v>162.54154981951046</v>
      </c>
      <c r="P1316" s="239">
        <f t="shared" si="244"/>
        <v>190.27556996610616</v>
      </c>
      <c r="Q1316" s="239">
        <f t="shared" si="245"/>
        <v>0</v>
      </c>
      <c r="R1316" s="239">
        <f t="shared" si="250"/>
        <v>2.8342113116876923E-3</v>
      </c>
      <c r="T1316" s="239">
        <f>MAX($H$4:H1316)</f>
        <v>255.90901740293543</v>
      </c>
      <c r="U1316" s="239">
        <f>MAX($K$4:K1316)</f>
        <v>255.90901740293543</v>
      </c>
      <c r="V1316" s="239">
        <f>MAX($K$4:L1316)</f>
        <v>255.90901740293543</v>
      </c>
      <c r="W1316" s="239">
        <f t="shared" si="251"/>
        <v>-0.25647180432679983</v>
      </c>
      <c r="X1316" s="239">
        <f t="shared" si="252"/>
        <v>-0.25647180432679983</v>
      </c>
      <c r="Y1316" s="239">
        <f t="shared" si="253"/>
        <v>-0.25647180432679983</v>
      </c>
    </row>
    <row r="1317" spans="1:25">
      <c r="A1317" s="147">
        <v>37270</v>
      </c>
      <c r="B1317" s="243">
        <v>-7.4175537963176996E-3</v>
      </c>
      <c r="C1317" s="243">
        <v>-1.9045626975558116E-2</v>
      </c>
      <c r="D1317" s="243">
        <v>3.74445437277382E-4</v>
      </c>
      <c r="E1317" s="243">
        <v>-2.3747861599987541E-3</v>
      </c>
      <c r="F1317" s="243">
        <v>-8.3961321957111146E-3</v>
      </c>
      <c r="H1317" s="239">
        <f t="shared" si="246"/>
        <v>186.65165243797</v>
      </c>
      <c r="I1317" s="239"/>
      <c r="J1317" s="239">
        <f t="shared" si="247"/>
        <v>174.02417706853305</v>
      </c>
      <c r="K1317" s="239">
        <f t="shared" si="242"/>
        <v>186.65165243797</v>
      </c>
      <c r="L1317" s="239" t="b">
        <f t="shared" si="243"/>
        <v>0</v>
      </c>
      <c r="M1317" s="239">
        <f t="shared" si="248"/>
        <v>-1.9045626975558085E-2</v>
      </c>
      <c r="O1317" s="239">
        <f t="shared" si="249"/>
        <v>162.54154981951046</v>
      </c>
      <c r="P1317" s="239">
        <f t="shared" si="244"/>
        <v>186.65165243797</v>
      </c>
      <c r="Q1317" s="239">
        <f t="shared" si="245"/>
        <v>0</v>
      </c>
      <c r="R1317" s="239">
        <f t="shared" si="250"/>
        <v>-1.9045626975558085E-2</v>
      </c>
      <c r="T1317" s="239">
        <f>MAX($H$4:H1317)</f>
        <v>255.90901740293543</v>
      </c>
      <c r="U1317" s="239">
        <f>MAX($K$4:K1317)</f>
        <v>255.90901740293543</v>
      </c>
      <c r="V1317" s="239">
        <f>MAX($K$4:L1317)</f>
        <v>255.90901740293543</v>
      </c>
      <c r="W1317" s="239">
        <f t="shared" si="251"/>
        <v>-0.27063276498740135</v>
      </c>
      <c r="X1317" s="239">
        <f t="shared" si="252"/>
        <v>-0.27063276498740135</v>
      </c>
      <c r="Y1317" s="239">
        <f t="shared" si="253"/>
        <v>-0.27063276498740135</v>
      </c>
    </row>
    <row r="1318" spans="1:25">
      <c r="A1318" s="147">
        <v>37271</v>
      </c>
      <c r="B1318" s="243">
        <v>6.9265398788591614E-3</v>
      </c>
      <c r="C1318" s="243">
        <v>9.6584854579637724E-3</v>
      </c>
      <c r="D1318" s="243">
        <v>-1.1015515355218275E-2</v>
      </c>
      <c r="E1318" s="243">
        <v>-5.1596329859227019E-3</v>
      </c>
      <c r="F1318" s="243">
        <v>2.469543554146636E-3</v>
      </c>
      <c r="H1318" s="239">
        <f t="shared" si="246"/>
        <v>188.45442470874704</v>
      </c>
      <c r="I1318" s="239"/>
      <c r="J1318" s="239">
        <f t="shared" si="247"/>
        <v>174.02417706853305</v>
      </c>
      <c r="K1318" s="239">
        <f t="shared" si="242"/>
        <v>188.45442470874704</v>
      </c>
      <c r="L1318" s="239" t="b">
        <f t="shared" si="243"/>
        <v>0</v>
      </c>
      <c r="M1318" s="239">
        <f t="shared" si="248"/>
        <v>9.658485457963769E-3</v>
      </c>
      <c r="O1318" s="239">
        <f t="shared" si="249"/>
        <v>162.54154981951046</v>
      </c>
      <c r="P1318" s="239">
        <f t="shared" si="244"/>
        <v>188.45442470874704</v>
      </c>
      <c r="Q1318" s="239">
        <f t="shared" si="245"/>
        <v>0</v>
      </c>
      <c r="R1318" s="239">
        <f t="shared" si="250"/>
        <v>9.658485457963769E-3</v>
      </c>
      <c r="T1318" s="239">
        <f>MAX($H$4:H1318)</f>
        <v>255.90901740293543</v>
      </c>
      <c r="U1318" s="239">
        <f>MAX($K$4:K1318)</f>
        <v>255.90901740293543</v>
      </c>
      <c r="V1318" s="239">
        <f>MAX($K$4:L1318)</f>
        <v>255.90901740293543</v>
      </c>
      <c r="W1318" s="239">
        <f t="shared" si="251"/>
        <v>-0.26358818215451696</v>
      </c>
      <c r="X1318" s="239">
        <f t="shared" si="252"/>
        <v>-0.26358818215451696</v>
      </c>
      <c r="Y1318" s="239">
        <f t="shared" si="253"/>
        <v>-0.26358818215451696</v>
      </c>
    </row>
    <row r="1319" spans="1:25">
      <c r="A1319" s="147">
        <v>37272</v>
      </c>
      <c r="B1319" s="243">
        <v>-1.5712754303059739E-2</v>
      </c>
      <c r="C1319" s="243">
        <v>-1.0406753700266558E-2</v>
      </c>
      <c r="D1319" s="243">
        <v>7.2159485075167229E-3</v>
      </c>
      <c r="E1319" s="243">
        <v>-2.986138244411185E-3</v>
      </c>
      <c r="F1319" s="243">
        <v>-7.4861121732446856E-3</v>
      </c>
      <c r="H1319" s="239">
        <f t="shared" si="246"/>
        <v>186.49322592707767</v>
      </c>
      <c r="I1319" s="239"/>
      <c r="J1319" s="239">
        <f t="shared" si="247"/>
        <v>174.02417706853305</v>
      </c>
      <c r="K1319" s="239">
        <f t="shared" si="242"/>
        <v>186.49322592707767</v>
      </c>
      <c r="L1319" s="239" t="b">
        <f t="shared" si="243"/>
        <v>0</v>
      </c>
      <c r="M1319" s="239">
        <f t="shared" si="248"/>
        <v>-1.0406753700266601E-2</v>
      </c>
      <c r="O1319" s="239">
        <f t="shared" si="249"/>
        <v>162.54154981951046</v>
      </c>
      <c r="P1319" s="239">
        <f t="shared" si="244"/>
        <v>186.49322592707767</v>
      </c>
      <c r="Q1319" s="239">
        <f t="shared" si="245"/>
        <v>0</v>
      </c>
      <c r="R1319" s="239">
        <f t="shared" si="250"/>
        <v>-1.0406753700266601E-2</v>
      </c>
      <c r="T1319" s="239">
        <f>MAX($H$4:H1319)</f>
        <v>255.90901740293543</v>
      </c>
      <c r="U1319" s="239">
        <f>MAX($K$4:K1319)</f>
        <v>255.90901740293543</v>
      </c>
      <c r="V1319" s="239">
        <f>MAX($K$4:L1319)</f>
        <v>255.90901740293543</v>
      </c>
      <c r="W1319" s="239">
        <f t="shared" si="251"/>
        <v>-0.27125183856480051</v>
      </c>
      <c r="X1319" s="239">
        <f t="shared" si="252"/>
        <v>-0.27125183856480051</v>
      </c>
      <c r="Y1319" s="239">
        <f t="shared" si="253"/>
        <v>-0.27125183856480051</v>
      </c>
    </row>
    <row r="1320" spans="1:25">
      <c r="A1320" s="147">
        <v>37273</v>
      </c>
      <c r="B1320" s="243">
        <v>1.0137330520818999E-2</v>
      </c>
      <c r="C1320" s="243">
        <v>1.0954216910862957E-2</v>
      </c>
      <c r="D1320" s="243">
        <v>-3.2949198448543049E-3</v>
      </c>
      <c r="E1320" s="243">
        <v>8.5597015184946112E-3</v>
      </c>
      <c r="F1320" s="243">
        <v>6.0189466401729952E-3</v>
      </c>
      <c r="H1320" s="239">
        <f t="shared" si="246"/>
        <v>188.53611317628946</v>
      </c>
      <c r="I1320" s="239"/>
      <c r="J1320" s="239">
        <f t="shared" si="247"/>
        <v>174.02417706853305</v>
      </c>
      <c r="K1320" s="239">
        <f t="shared" si="242"/>
        <v>188.53611317628946</v>
      </c>
      <c r="L1320" s="239" t="b">
        <f t="shared" si="243"/>
        <v>0</v>
      </c>
      <c r="M1320" s="239">
        <f t="shared" si="248"/>
        <v>1.0954216910862995E-2</v>
      </c>
      <c r="O1320" s="239">
        <f t="shared" si="249"/>
        <v>162.54154981951046</v>
      </c>
      <c r="P1320" s="239">
        <f t="shared" si="244"/>
        <v>188.53611317628946</v>
      </c>
      <c r="Q1320" s="239">
        <f t="shared" si="245"/>
        <v>0</v>
      </c>
      <c r="R1320" s="239">
        <f t="shared" si="250"/>
        <v>1.0954216910862995E-2</v>
      </c>
      <c r="T1320" s="239">
        <f>MAX($H$4:H1320)</f>
        <v>255.90901740293543</v>
      </c>
      <c r="U1320" s="239">
        <f>MAX($K$4:K1320)</f>
        <v>255.90901740293543</v>
      </c>
      <c r="V1320" s="239">
        <f>MAX($K$4:L1320)</f>
        <v>255.90901740293543</v>
      </c>
      <c r="W1320" s="239">
        <f t="shared" si="251"/>
        <v>-0.26326897313104669</v>
      </c>
      <c r="X1320" s="239">
        <f t="shared" si="252"/>
        <v>-0.26326897313104669</v>
      </c>
      <c r="Y1320" s="239">
        <f t="shared" si="253"/>
        <v>-0.26326897313104669</v>
      </c>
    </row>
    <row r="1321" spans="1:25">
      <c r="A1321" s="147">
        <v>37274</v>
      </c>
      <c r="B1321" s="243">
        <v>-9.9829728144297247E-3</v>
      </c>
      <c r="C1321" s="243">
        <v>-5.3929833783514791E-3</v>
      </c>
      <c r="D1321" s="243">
        <v>7.6014899028233884E-3</v>
      </c>
      <c r="E1321" s="243">
        <v>-5.5474821655644435E-3</v>
      </c>
      <c r="F1321" s="243">
        <v>-3.6023096075572525E-3</v>
      </c>
      <c r="H1321" s="239">
        <f t="shared" si="246"/>
        <v>187.51934105171074</v>
      </c>
      <c r="I1321" s="239"/>
      <c r="J1321" s="239">
        <f t="shared" si="247"/>
        <v>174.02417706853305</v>
      </c>
      <c r="K1321" s="239">
        <f t="shared" si="242"/>
        <v>187.51934105171074</v>
      </c>
      <c r="L1321" s="239" t="b">
        <f t="shared" si="243"/>
        <v>0</v>
      </c>
      <c r="M1321" s="239">
        <f t="shared" si="248"/>
        <v>-5.3929833783514774E-3</v>
      </c>
      <c r="O1321" s="239">
        <f t="shared" si="249"/>
        <v>162.54154981951046</v>
      </c>
      <c r="P1321" s="239">
        <f t="shared" si="244"/>
        <v>187.51934105171074</v>
      </c>
      <c r="Q1321" s="239">
        <f t="shared" si="245"/>
        <v>0</v>
      </c>
      <c r="R1321" s="239">
        <f t="shared" si="250"/>
        <v>-5.3929833783514774E-3</v>
      </c>
      <c r="T1321" s="239">
        <f>MAX($H$4:H1321)</f>
        <v>255.90901740293543</v>
      </c>
      <c r="U1321" s="239">
        <f>MAX($K$4:K1321)</f>
        <v>255.90901740293543</v>
      </c>
      <c r="V1321" s="239">
        <f>MAX($K$4:L1321)</f>
        <v>255.90901740293543</v>
      </c>
      <c r="W1321" s="239">
        <f t="shared" si="251"/>
        <v>-0.26724215131326678</v>
      </c>
      <c r="X1321" s="239">
        <f t="shared" si="252"/>
        <v>-0.26724215131326678</v>
      </c>
      <c r="Y1321" s="239">
        <f t="shared" si="253"/>
        <v>-0.26724215131326678</v>
      </c>
    </row>
    <row r="1322" spans="1:25">
      <c r="A1322" s="147">
        <v>37277</v>
      </c>
      <c r="B1322" s="243">
        <v>0</v>
      </c>
      <c r="C1322" s="243">
        <v>-4.0937304756299975E-3</v>
      </c>
      <c r="D1322" s="243">
        <v>2.229783061049373E-3</v>
      </c>
      <c r="E1322" s="243">
        <v>8.6474645238030501E-3</v>
      </c>
      <c r="F1322" s="243">
        <v>-1.4700068598679783E-3</v>
      </c>
      <c r="H1322" s="239">
        <f t="shared" si="246"/>
        <v>186.7516874104773</v>
      </c>
      <c r="I1322" s="239"/>
      <c r="J1322" s="239">
        <f t="shared" si="247"/>
        <v>174.02417706853305</v>
      </c>
      <c r="K1322" s="239">
        <f t="shared" si="242"/>
        <v>186.7516874104773</v>
      </c>
      <c r="L1322" s="239" t="b">
        <f t="shared" si="243"/>
        <v>0</v>
      </c>
      <c r="M1322" s="239">
        <f t="shared" si="248"/>
        <v>-4.0937304756299637E-3</v>
      </c>
      <c r="O1322" s="239">
        <f t="shared" si="249"/>
        <v>162.54154981951046</v>
      </c>
      <c r="P1322" s="239">
        <f t="shared" si="244"/>
        <v>186.7516874104773</v>
      </c>
      <c r="Q1322" s="239">
        <f t="shared" si="245"/>
        <v>0</v>
      </c>
      <c r="R1322" s="239">
        <f t="shared" si="250"/>
        <v>-4.0937304756299637E-3</v>
      </c>
      <c r="T1322" s="239">
        <f>MAX($H$4:H1322)</f>
        <v>255.90901740293543</v>
      </c>
      <c r="U1322" s="239">
        <f>MAX($K$4:K1322)</f>
        <v>255.90901740293543</v>
      </c>
      <c r="V1322" s="239">
        <f>MAX($K$4:L1322)</f>
        <v>255.90901740293543</v>
      </c>
      <c r="W1322" s="239">
        <f t="shared" si="251"/>
        <v>-0.27024186444969273</v>
      </c>
      <c r="X1322" s="239">
        <f t="shared" si="252"/>
        <v>-0.27024186444969273</v>
      </c>
      <c r="Y1322" s="239">
        <f t="shared" si="253"/>
        <v>-0.27024186444969273</v>
      </c>
    </row>
    <row r="1323" spans="1:25">
      <c r="A1323" s="147">
        <v>37278</v>
      </c>
      <c r="B1323" s="243">
        <v>-8.0724314372808692E-3</v>
      </c>
      <c r="C1323" s="243">
        <v>-5.230904504412992E-4</v>
      </c>
      <c r="D1323" s="243">
        <v>-2.5467891756144945E-2</v>
      </c>
      <c r="E1323" s="243">
        <v>-3.1591049473970179E-3</v>
      </c>
      <c r="F1323" s="243">
        <v>-2.4757153586291158E-3</v>
      </c>
      <c r="H1323" s="239">
        <f t="shared" si="246"/>
        <v>186.65399938618907</v>
      </c>
      <c r="I1323" s="239"/>
      <c r="J1323" s="239">
        <f t="shared" si="247"/>
        <v>174.02417706853305</v>
      </c>
      <c r="K1323" s="239">
        <f t="shared" si="242"/>
        <v>186.65399938618907</v>
      </c>
      <c r="L1323" s="239" t="b">
        <f t="shared" si="243"/>
        <v>0</v>
      </c>
      <c r="M1323" s="239">
        <f t="shared" si="248"/>
        <v>-5.2309045044136545E-4</v>
      </c>
      <c r="O1323" s="239">
        <f t="shared" si="249"/>
        <v>162.54154981951046</v>
      </c>
      <c r="P1323" s="239">
        <f t="shared" si="244"/>
        <v>186.65399938618907</v>
      </c>
      <c r="Q1323" s="239">
        <f t="shared" si="245"/>
        <v>0</v>
      </c>
      <c r="R1323" s="239">
        <f t="shared" si="250"/>
        <v>-5.2309045044136545E-4</v>
      </c>
      <c r="T1323" s="239">
        <f>MAX($H$4:H1323)</f>
        <v>255.90901740293543</v>
      </c>
      <c r="U1323" s="239">
        <f>MAX($K$4:K1323)</f>
        <v>255.90901740293543</v>
      </c>
      <c r="V1323" s="239">
        <f>MAX($K$4:L1323)</f>
        <v>255.90901740293543</v>
      </c>
      <c r="W1323" s="239">
        <f t="shared" si="251"/>
        <v>-0.27062359396153096</v>
      </c>
      <c r="X1323" s="239">
        <f t="shared" si="252"/>
        <v>-0.27062359396153096</v>
      </c>
      <c r="Y1323" s="239">
        <f t="shared" si="253"/>
        <v>-0.27062359396153096</v>
      </c>
    </row>
    <row r="1324" spans="1:25">
      <c r="A1324" s="147">
        <v>37279</v>
      </c>
      <c r="B1324" s="243">
        <v>8.7512581465378769E-3</v>
      </c>
      <c r="C1324" s="243">
        <v>1.1236357282598863E-2</v>
      </c>
      <c r="D1324" s="243">
        <v>-1.8246026955853756E-3</v>
      </c>
      <c r="E1324" s="243">
        <v>1.2811009401552331E-2</v>
      </c>
      <c r="F1324" s="243">
        <v>4.2378631794821597E-3</v>
      </c>
      <c r="H1324" s="239">
        <f t="shared" si="246"/>
        <v>188.75131041151829</v>
      </c>
      <c r="I1324" s="239"/>
      <c r="J1324" s="239">
        <f t="shared" si="247"/>
        <v>174.02417706853305</v>
      </c>
      <c r="K1324" s="239">
        <f t="shared" si="242"/>
        <v>188.75131041151829</v>
      </c>
      <c r="L1324" s="239" t="b">
        <f t="shared" si="243"/>
        <v>0</v>
      </c>
      <c r="M1324" s="239">
        <f t="shared" si="248"/>
        <v>1.1236357282598915E-2</v>
      </c>
      <c r="O1324" s="239">
        <f t="shared" si="249"/>
        <v>162.54154981951046</v>
      </c>
      <c r="P1324" s="239">
        <f t="shared" si="244"/>
        <v>188.75131041151829</v>
      </c>
      <c r="Q1324" s="239">
        <f t="shared" si="245"/>
        <v>0</v>
      </c>
      <c r="R1324" s="239">
        <f t="shared" si="250"/>
        <v>1.1236357282598915E-2</v>
      </c>
      <c r="T1324" s="239">
        <f>MAX($H$4:H1324)</f>
        <v>255.90901740293543</v>
      </c>
      <c r="U1324" s="239">
        <f>MAX($K$4:K1324)</f>
        <v>255.90901740293543</v>
      </c>
      <c r="V1324" s="239">
        <f>MAX($K$4:L1324)</f>
        <v>255.90901740293543</v>
      </c>
      <c r="W1324" s="239">
        <f t="shared" si="251"/>
        <v>-0.26242806006978481</v>
      </c>
      <c r="X1324" s="239">
        <f t="shared" si="252"/>
        <v>-0.26242806006978481</v>
      </c>
      <c r="Y1324" s="239">
        <f t="shared" si="253"/>
        <v>-0.26242806006978481</v>
      </c>
    </row>
    <row r="1325" spans="1:25">
      <c r="A1325" s="147">
        <v>37280</v>
      </c>
      <c r="B1325" s="243">
        <v>3.6629388011257813E-3</v>
      </c>
      <c r="C1325" s="243">
        <v>1.1297894497609873E-2</v>
      </c>
      <c r="D1325" s="243">
        <v>6.9832360644570546E-3</v>
      </c>
      <c r="E1325" s="243">
        <v>7.6720115563133628E-3</v>
      </c>
      <c r="F1325" s="243">
        <v>5.2131377747053342E-3</v>
      </c>
      <c r="H1325" s="239">
        <f t="shared" si="246"/>
        <v>190.88380280283323</v>
      </c>
      <c r="I1325" s="239"/>
      <c r="J1325" s="239">
        <f t="shared" si="247"/>
        <v>174.02417706853305</v>
      </c>
      <c r="K1325" s="239">
        <f t="shared" si="242"/>
        <v>190.88380280283323</v>
      </c>
      <c r="L1325" s="239" t="b">
        <f t="shared" si="243"/>
        <v>0</v>
      </c>
      <c r="M1325" s="239">
        <f t="shared" si="248"/>
        <v>1.1297894497609847E-2</v>
      </c>
      <c r="O1325" s="239">
        <f t="shared" si="249"/>
        <v>162.54154981951046</v>
      </c>
      <c r="P1325" s="239">
        <f t="shared" si="244"/>
        <v>190.88380280283323</v>
      </c>
      <c r="Q1325" s="239">
        <f t="shared" si="245"/>
        <v>0</v>
      </c>
      <c r="R1325" s="239">
        <f t="shared" si="250"/>
        <v>1.1297894497609847E-2</v>
      </c>
      <c r="T1325" s="239">
        <f>MAX($H$4:H1325)</f>
        <v>255.90901740293543</v>
      </c>
      <c r="U1325" s="239">
        <f>MAX($K$4:K1325)</f>
        <v>255.90901740293543</v>
      </c>
      <c r="V1325" s="239">
        <f>MAX($K$4:L1325)</f>
        <v>255.90901740293543</v>
      </c>
      <c r="W1325" s="239">
        <f t="shared" si="251"/>
        <v>-0.25409505010805578</v>
      </c>
      <c r="X1325" s="239">
        <f t="shared" si="252"/>
        <v>-0.25409505010805578</v>
      </c>
      <c r="Y1325" s="239">
        <f t="shared" si="253"/>
        <v>-0.25409505010805578</v>
      </c>
    </row>
    <row r="1326" spans="1:25">
      <c r="A1326" s="147">
        <v>37281</v>
      </c>
      <c r="B1326" s="243">
        <v>1.3314060427369601E-3</v>
      </c>
      <c r="C1326" s="243">
        <v>-3.4920736892635196E-3</v>
      </c>
      <c r="D1326" s="243">
        <v>2.1717333397003102E-2</v>
      </c>
      <c r="E1326" s="243">
        <v>2.1284668942330942E-2</v>
      </c>
      <c r="F1326" s="243">
        <v>-1.6670544459544967E-3</v>
      </c>
      <c r="H1326" s="239">
        <f t="shared" si="246"/>
        <v>190.2172224973589</v>
      </c>
      <c r="I1326" s="239"/>
      <c r="J1326" s="239">
        <f t="shared" si="247"/>
        <v>174.02417706853305</v>
      </c>
      <c r="K1326" s="239">
        <f t="shared" si="242"/>
        <v>190.2172224973589</v>
      </c>
      <c r="L1326" s="239" t="b">
        <f t="shared" si="243"/>
        <v>0</v>
      </c>
      <c r="M1326" s="239">
        <f t="shared" si="248"/>
        <v>-3.4920736892634485E-3</v>
      </c>
      <c r="O1326" s="239">
        <f t="shared" si="249"/>
        <v>162.54154981951046</v>
      </c>
      <c r="P1326" s="239">
        <f t="shared" si="244"/>
        <v>190.2172224973589</v>
      </c>
      <c r="Q1326" s="239">
        <f t="shared" si="245"/>
        <v>0</v>
      </c>
      <c r="R1326" s="239">
        <f t="shared" si="250"/>
        <v>-3.4920736892634485E-3</v>
      </c>
      <c r="T1326" s="239">
        <f>MAX($H$4:H1326)</f>
        <v>255.90901740293543</v>
      </c>
      <c r="U1326" s="239">
        <f>MAX($K$4:K1326)</f>
        <v>255.90901740293543</v>
      </c>
      <c r="V1326" s="239">
        <f>MAX($K$4:L1326)</f>
        <v>255.90901740293543</v>
      </c>
      <c r="W1326" s="239">
        <f t="shared" si="251"/>
        <v>-0.25669980515826485</v>
      </c>
      <c r="X1326" s="239">
        <f t="shared" si="252"/>
        <v>-0.25669980515826485</v>
      </c>
      <c r="Y1326" s="239">
        <f t="shared" si="253"/>
        <v>-0.25669980515826485</v>
      </c>
    </row>
    <row r="1327" spans="1:25">
      <c r="A1327" s="147">
        <v>37284</v>
      </c>
      <c r="B1327" s="243">
        <v>2.9665833237046968E-4</v>
      </c>
      <c r="C1327" s="243">
        <v>8.0342974570621895E-3</v>
      </c>
      <c r="D1327" s="243">
        <v>1.7370782524040784E-2</v>
      </c>
      <c r="E1327" s="243">
        <v>7.5497649634848063E-3</v>
      </c>
      <c r="F1327" s="243">
        <v>4.4227117136583782E-3</v>
      </c>
      <c r="H1327" s="239">
        <f t="shared" si="246"/>
        <v>191.74548424435886</v>
      </c>
      <c r="I1327" s="239"/>
      <c r="J1327" s="239">
        <f t="shared" si="247"/>
        <v>174.02417706853305</v>
      </c>
      <c r="K1327" s="239">
        <f t="shared" si="242"/>
        <v>191.74548424435886</v>
      </c>
      <c r="L1327" s="239" t="b">
        <f t="shared" si="243"/>
        <v>0</v>
      </c>
      <c r="M1327" s="239">
        <f t="shared" si="248"/>
        <v>8.0342974570621686E-3</v>
      </c>
      <c r="O1327" s="239">
        <f t="shared" si="249"/>
        <v>162.54154981951046</v>
      </c>
      <c r="P1327" s="239">
        <f t="shared" si="244"/>
        <v>191.74548424435886</v>
      </c>
      <c r="Q1327" s="239">
        <f t="shared" si="245"/>
        <v>0</v>
      </c>
      <c r="R1327" s="239">
        <f t="shared" si="250"/>
        <v>8.0342974570621686E-3</v>
      </c>
      <c r="T1327" s="239">
        <f>MAX($H$4:H1327)</f>
        <v>255.90901740293543</v>
      </c>
      <c r="U1327" s="239">
        <f>MAX($K$4:K1327)</f>
        <v>255.90901740293543</v>
      </c>
      <c r="V1327" s="239">
        <f>MAX($K$4:L1327)</f>
        <v>255.90901740293543</v>
      </c>
      <c r="W1327" s="239">
        <f t="shared" si="251"/>
        <v>-0.25072791029301406</v>
      </c>
      <c r="X1327" s="239">
        <f t="shared" si="252"/>
        <v>-0.25072791029301406</v>
      </c>
      <c r="Y1327" s="239">
        <f t="shared" si="253"/>
        <v>-0.25072791029301406</v>
      </c>
    </row>
    <row r="1328" spans="1:25">
      <c r="A1328" s="147">
        <v>37285</v>
      </c>
      <c r="B1328" s="243">
        <v>-2.6760149137201483E-2</v>
      </c>
      <c r="C1328" s="243">
        <v>-1.6747251499460991E-2</v>
      </c>
      <c r="D1328" s="243">
        <v>-1.8867777353026138E-2</v>
      </c>
      <c r="E1328" s="243">
        <v>-9.1965561017666175E-3</v>
      </c>
      <c r="F1328" s="243">
        <v>-7.4028554388509971E-3</v>
      </c>
      <c r="H1328" s="239">
        <f t="shared" si="246"/>
        <v>188.53427439583265</v>
      </c>
      <c r="I1328" s="239"/>
      <c r="J1328" s="239">
        <f t="shared" si="247"/>
        <v>174.02417706853305</v>
      </c>
      <c r="K1328" s="239">
        <f t="shared" si="242"/>
        <v>188.53427439583265</v>
      </c>
      <c r="L1328" s="239" t="b">
        <f t="shared" si="243"/>
        <v>0</v>
      </c>
      <c r="M1328" s="239">
        <f t="shared" si="248"/>
        <v>-1.6747251499460974E-2</v>
      </c>
      <c r="O1328" s="239">
        <f t="shared" si="249"/>
        <v>162.54154981951046</v>
      </c>
      <c r="P1328" s="239">
        <f t="shared" si="244"/>
        <v>188.53427439583265</v>
      </c>
      <c r="Q1328" s="239">
        <f t="shared" si="245"/>
        <v>0</v>
      </c>
      <c r="R1328" s="239">
        <f t="shared" si="250"/>
        <v>-1.6747251499460974E-2</v>
      </c>
      <c r="T1328" s="239">
        <f>MAX($H$4:H1328)</f>
        <v>255.90901740293543</v>
      </c>
      <c r="U1328" s="239">
        <f>MAX($K$4:K1328)</f>
        <v>255.90901740293543</v>
      </c>
      <c r="V1328" s="239">
        <f>MAX($K$4:L1328)</f>
        <v>255.90901740293543</v>
      </c>
      <c r="W1328" s="239">
        <f t="shared" si="251"/>
        <v>-0.26327615842086366</v>
      </c>
      <c r="X1328" s="239">
        <f t="shared" si="252"/>
        <v>-0.26327615842086366</v>
      </c>
      <c r="Y1328" s="239">
        <f t="shared" si="253"/>
        <v>-0.26327615842086366</v>
      </c>
    </row>
    <row r="1329" spans="1:25">
      <c r="A1329" s="147">
        <v>37286</v>
      </c>
      <c r="B1329" s="243">
        <v>1.0976407395216992E-2</v>
      </c>
      <c r="C1329" s="243">
        <v>-1.0786430560229543E-2</v>
      </c>
      <c r="D1329" s="243">
        <v>-1.3731021842810609E-2</v>
      </c>
      <c r="E1329" s="243">
        <v>-1.3544026364819772E-2</v>
      </c>
      <c r="F1329" s="243">
        <v>-7.5680988808408678E-3</v>
      </c>
      <c r="H1329" s="239">
        <f t="shared" si="246"/>
        <v>186.50066253683875</v>
      </c>
      <c r="I1329" s="239"/>
      <c r="J1329" s="239">
        <f t="shared" si="247"/>
        <v>174.02417706853305</v>
      </c>
      <c r="K1329" s="239">
        <f t="shared" si="242"/>
        <v>186.50066253683875</v>
      </c>
      <c r="L1329" s="239" t="b">
        <f t="shared" si="243"/>
        <v>0</v>
      </c>
      <c r="M1329" s="239">
        <f t="shared" si="248"/>
        <v>-1.0786430560229522E-2</v>
      </c>
      <c r="O1329" s="239">
        <f t="shared" si="249"/>
        <v>162.54154981951046</v>
      </c>
      <c r="P1329" s="239">
        <f t="shared" si="244"/>
        <v>186.50066253683875</v>
      </c>
      <c r="Q1329" s="239">
        <f t="shared" si="245"/>
        <v>0</v>
      </c>
      <c r="R1329" s="239">
        <f t="shared" si="250"/>
        <v>-1.0786430560229522E-2</v>
      </c>
      <c r="T1329" s="239">
        <f>MAX($H$4:H1329)</f>
        <v>255.90901740293543</v>
      </c>
      <c r="U1329" s="239">
        <f>MAX($K$4:K1329)</f>
        <v>255.90901740293543</v>
      </c>
      <c r="V1329" s="239">
        <f>MAX($K$4:L1329)</f>
        <v>255.90901740293543</v>
      </c>
      <c r="W1329" s="239">
        <f t="shared" si="251"/>
        <v>-0.27122277898012254</v>
      </c>
      <c r="X1329" s="239">
        <f t="shared" si="252"/>
        <v>-0.27122277898012254</v>
      </c>
      <c r="Y1329" s="239">
        <f t="shared" si="253"/>
        <v>-0.27122277898012254</v>
      </c>
    </row>
    <row r="1330" spans="1:25">
      <c r="A1330" s="147">
        <v>37287</v>
      </c>
      <c r="B1330" s="243">
        <v>1.40295995866766E-2</v>
      </c>
      <c r="C1330" s="243">
        <v>1.7596501440716228E-2</v>
      </c>
      <c r="D1330" s="243">
        <v>1.1128648958265375E-2</v>
      </c>
      <c r="E1330" s="243">
        <v>2.0384255492817527E-2</v>
      </c>
      <c r="F1330" s="243">
        <v>1.4985701751166536E-2</v>
      </c>
      <c r="H1330" s="239">
        <f t="shared" si="246"/>
        <v>189.78242171386276</v>
      </c>
      <c r="I1330" s="239"/>
      <c r="J1330" s="239">
        <f t="shared" si="247"/>
        <v>174.02417706853305</v>
      </c>
      <c r="K1330" s="239">
        <f t="shared" si="242"/>
        <v>189.78242171386276</v>
      </c>
      <c r="L1330" s="239" t="b">
        <f t="shared" si="243"/>
        <v>0</v>
      </c>
      <c r="M1330" s="239">
        <f t="shared" si="248"/>
        <v>1.7596501440716228E-2</v>
      </c>
      <c r="O1330" s="239">
        <f t="shared" si="249"/>
        <v>162.54154981951046</v>
      </c>
      <c r="P1330" s="239">
        <f t="shared" si="244"/>
        <v>189.78242171386276</v>
      </c>
      <c r="Q1330" s="239">
        <f t="shared" si="245"/>
        <v>0</v>
      </c>
      <c r="R1330" s="239">
        <f t="shared" si="250"/>
        <v>1.7596501440716228E-2</v>
      </c>
      <c r="T1330" s="239">
        <f>MAX($H$4:H1330)</f>
        <v>255.90901740293543</v>
      </c>
      <c r="U1330" s="239">
        <f>MAX($K$4:K1330)</f>
        <v>255.90901740293543</v>
      </c>
      <c r="V1330" s="239">
        <f>MAX($K$4:L1330)</f>
        <v>255.90901740293543</v>
      </c>
      <c r="W1330" s="239">
        <f t="shared" si="251"/>
        <v>-0.25839884956048509</v>
      </c>
      <c r="X1330" s="239">
        <f t="shared" si="252"/>
        <v>-0.25839884956048509</v>
      </c>
      <c r="Y1330" s="239">
        <f t="shared" si="253"/>
        <v>-0.25839884956048509</v>
      </c>
    </row>
    <row r="1331" spans="1:25">
      <c r="A1331" s="147">
        <v>37288</v>
      </c>
      <c r="B1331" s="243">
        <v>-6.9450488813856959E-3</v>
      </c>
      <c r="C1331" s="243">
        <v>-2.5657153778546604E-4</v>
      </c>
      <c r="D1331" s="243">
        <v>-1.862683394346476E-2</v>
      </c>
      <c r="E1331" s="243">
        <v>-5.0699974901989853E-3</v>
      </c>
      <c r="F1331" s="243">
        <v>-7.5821149895372031E-4</v>
      </c>
      <c r="H1331" s="239">
        <f t="shared" si="246"/>
        <v>189.733728946079</v>
      </c>
      <c r="I1331" s="239"/>
      <c r="J1331" s="239">
        <f t="shared" si="247"/>
        <v>174.02417706853305</v>
      </c>
      <c r="K1331" s="239">
        <f t="shared" si="242"/>
        <v>189.733728946079</v>
      </c>
      <c r="L1331" s="239" t="b">
        <f t="shared" si="243"/>
        <v>0</v>
      </c>
      <c r="M1331" s="239">
        <f t="shared" si="248"/>
        <v>-2.5657153778539839E-4</v>
      </c>
      <c r="O1331" s="239">
        <f t="shared" si="249"/>
        <v>162.54154981951046</v>
      </c>
      <c r="P1331" s="239">
        <f t="shared" si="244"/>
        <v>189.733728946079</v>
      </c>
      <c r="Q1331" s="239">
        <f t="shared" si="245"/>
        <v>0</v>
      </c>
      <c r="R1331" s="239">
        <f t="shared" si="250"/>
        <v>-2.5657153778539839E-4</v>
      </c>
      <c r="T1331" s="239">
        <f>MAX($H$4:H1331)</f>
        <v>255.90901740293543</v>
      </c>
      <c r="U1331" s="239">
        <f>MAX($K$4:K1331)</f>
        <v>255.90901740293543</v>
      </c>
      <c r="V1331" s="239">
        <f>MAX($K$4:L1331)</f>
        <v>255.90901740293543</v>
      </c>
      <c r="W1331" s="239">
        <f t="shared" si="251"/>
        <v>-0.25858912330807676</v>
      </c>
      <c r="X1331" s="239">
        <f t="shared" si="252"/>
        <v>-0.25858912330807676</v>
      </c>
      <c r="Y1331" s="239">
        <f t="shared" si="253"/>
        <v>-0.25858912330807676</v>
      </c>
    </row>
    <row r="1332" spans="1:25">
      <c r="A1332" s="147">
        <v>37291</v>
      </c>
      <c r="B1332" s="243">
        <v>-2.4041085243114546E-2</v>
      </c>
      <c r="C1332" s="243">
        <v>-1.5118999790462384E-2</v>
      </c>
      <c r="D1332" s="243">
        <v>-1.3791314345289796E-2</v>
      </c>
      <c r="E1332" s="243">
        <v>-1.4508337058538268E-2</v>
      </c>
      <c r="F1332" s="243">
        <v>-9.598774689812406E-3</v>
      </c>
      <c r="H1332" s="239">
        <f t="shared" si="246"/>
        <v>186.86514473789958</v>
      </c>
      <c r="I1332" s="239"/>
      <c r="J1332" s="239">
        <f t="shared" si="247"/>
        <v>174.02417706853305</v>
      </c>
      <c r="K1332" s="239">
        <f t="shared" si="242"/>
        <v>186.86514473789958</v>
      </c>
      <c r="L1332" s="239" t="b">
        <f t="shared" si="243"/>
        <v>0</v>
      </c>
      <c r="M1332" s="239">
        <f t="shared" si="248"/>
        <v>-1.5118999790462375E-2</v>
      </c>
      <c r="O1332" s="239">
        <f t="shared" si="249"/>
        <v>162.54154981951046</v>
      </c>
      <c r="P1332" s="239">
        <f t="shared" si="244"/>
        <v>186.86514473789958</v>
      </c>
      <c r="Q1332" s="239">
        <f t="shared" si="245"/>
        <v>0</v>
      </c>
      <c r="R1332" s="239">
        <f t="shared" si="250"/>
        <v>-1.5118999790462375E-2</v>
      </c>
      <c r="T1332" s="239">
        <f>MAX($H$4:H1332)</f>
        <v>255.90901740293543</v>
      </c>
      <c r="U1332" s="239">
        <f>MAX($K$4:K1332)</f>
        <v>255.90901740293543</v>
      </c>
      <c r="V1332" s="239">
        <f>MAX($K$4:L1332)</f>
        <v>255.90901740293543</v>
      </c>
      <c r="W1332" s="239">
        <f t="shared" si="251"/>
        <v>-0.26979851419742851</v>
      </c>
      <c r="X1332" s="239">
        <f t="shared" si="252"/>
        <v>-0.26979851419742851</v>
      </c>
      <c r="Y1332" s="239">
        <f t="shared" si="253"/>
        <v>-0.26979851419742851</v>
      </c>
    </row>
    <row r="1333" spans="1:25">
      <c r="A1333" s="147">
        <v>37292</v>
      </c>
      <c r="B1333" s="243">
        <v>-2.8623763357685794E-3</v>
      </c>
      <c r="C1333" s="243">
        <v>-1.1902271922070162E-2</v>
      </c>
      <c r="D1333" s="243">
        <v>-1.7506558822731666E-2</v>
      </c>
      <c r="E1333" s="243">
        <v>3.2052093034438123E-3</v>
      </c>
      <c r="F1333" s="243">
        <v>-4.415903446020053E-3</v>
      </c>
      <c r="H1333" s="239">
        <f t="shared" si="246"/>
        <v>184.64102497247211</v>
      </c>
      <c r="I1333" s="239"/>
      <c r="J1333" s="239">
        <f t="shared" si="247"/>
        <v>174.02417706853305</v>
      </c>
      <c r="K1333" s="239">
        <f t="shared" si="242"/>
        <v>184.64102497247211</v>
      </c>
      <c r="L1333" s="239" t="b">
        <f t="shared" si="243"/>
        <v>0</v>
      </c>
      <c r="M1333" s="239">
        <f t="shared" si="248"/>
        <v>-1.1902271922070136E-2</v>
      </c>
      <c r="O1333" s="239">
        <f t="shared" si="249"/>
        <v>162.54154981951046</v>
      </c>
      <c r="P1333" s="239">
        <f t="shared" si="244"/>
        <v>184.64102497247211</v>
      </c>
      <c r="Q1333" s="239">
        <f t="shared" si="245"/>
        <v>0</v>
      </c>
      <c r="R1333" s="239">
        <f t="shared" si="250"/>
        <v>-1.1902271922070136E-2</v>
      </c>
      <c r="T1333" s="239">
        <f>MAX($H$4:H1333)</f>
        <v>255.90901740293543</v>
      </c>
      <c r="U1333" s="239">
        <f>MAX($K$4:K1333)</f>
        <v>255.90901740293543</v>
      </c>
      <c r="V1333" s="239">
        <f>MAX($K$4:L1333)</f>
        <v>255.90901740293543</v>
      </c>
      <c r="W1333" s="239">
        <f t="shared" si="251"/>
        <v>-0.27848957083935033</v>
      </c>
      <c r="X1333" s="239">
        <f t="shared" si="252"/>
        <v>-0.27848957083935033</v>
      </c>
      <c r="Y1333" s="239">
        <f t="shared" si="253"/>
        <v>-0.27848957083935033</v>
      </c>
    </row>
    <row r="1334" spans="1:25">
      <c r="A1334" s="147">
        <v>37293</v>
      </c>
      <c r="B1334" s="243">
        <v>-7.2098319830032898E-3</v>
      </c>
      <c r="C1334" s="243">
        <v>-1.0093285495678894E-2</v>
      </c>
      <c r="D1334" s="243">
        <v>-2.6988499658979759E-3</v>
      </c>
      <c r="E1334" s="243">
        <v>4.5988338028097875E-3</v>
      </c>
      <c r="F1334" s="243">
        <v>-5.7143801270981287E-3</v>
      </c>
      <c r="H1334" s="239">
        <f t="shared" si="246"/>
        <v>182.77739039321017</v>
      </c>
      <c r="I1334" s="239"/>
      <c r="J1334" s="239">
        <f t="shared" si="247"/>
        <v>174.02417706853305</v>
      </c>
      <c r="K1334" s="239">
        <f t="shared" si="242"/>
        <v>182.77739039321017</v>
      </c>
      <c r="L1334" s="239" t="b">
        <f t="shared" si="243"/>
        <v>0</v>
      </c>
      <c r="M1334" s="239">
        <f t="shared" si="248"/>
        <v>-1.0093285495678913E-2</v>
      </c>
      <c r="O1334" s="239">
        <f t="shared" si="249"/>
        <v>162.54154981951046</v>
      </c>
      <c r="P1334" s="239">
        <f t="shared" si="244"/>
        <v>182.77739039321017</v>
      </c>
      <c r="Q1334" s="239">
        <f t="shared" si="245"/>
        <v>0</v>
      </c>
      <c r="R1334" s="239">
        <f t="shared" si="250"/>
        <v>-1.0093285495678913E-2</v>
      </c>
      <c r="T1334" s="239">
        <f>MAX($H$4:H1334)</f>
        <v>255.90901740293543</v>
      </c>
      <c r="U1334" s="239">
        <f>MAX($K$4:K1334)</f>
        <v>255.90901740293543</v>
      </c>
      <c r="V1334" s="239">
        <f>MAX($K$4:L1334)</f>
        <v>255.90901740293543</v>
      </c>
      <c r="W1334" s="239">
        <f t="shared" si="251"/>
        <v>-0.2857719815889786</v>
      </c>
      <c r="X1334" s="239">
        <f t="shared" si="252"/>
        <v>-0.2857719815889786</v>
      </c>
      <c r="Y1334" s="239">
        <f t="shared" si="253"/>
        <v>-0.2857719815889786</v>
      </c>
    </row>
    <row r="1335" spans="1:25">
      <c r="A1335" s="147">
        <v>37294</v>
      </c>
      <c r="B1335" s="243">
        <v>-3.6304537040127149E-3</v>
      </c>
      <c r="C1335" s="243">
        <v>1.0161309794955553E-2</v>
      </c>
      <c r="D1335" s="243">
        <v>1.3600718606613826E-2</v>
      </c>
      <c r="E1335" s="243">
        <v>-9.3769785974673336E-3</v>
      </c>
      <c r="F1335" s="243">
        <v>1.2164755404286964E-3</v>
      </c>
      <c r="H1335" s="239">
        <f t="shared" si="246"/>
        <v>184.63464808050912</v>
      </c>
      <c r="I1335" s="239"/>
      <c r="J1335" s="239">
        <f t="shared" si="247"/>
        <v>174.02417706853305</v>
      </c>
      <c r="K1335" s="239">
        <f t="shared" si="242"/>
        <v>184.63464808050912</v>
      </c>
      <c r="L1335" s="239" t="b">
        <f t="shared" si="243"/>
        <v>0</v>
      </c>
      <c r="M1335" s="239">
        <f t="shared" si="248"/>
        <v>1.0161309794955624E-2</v>
      </c>
      <c r="O1335" s="239">
        <f t="shared" si="249"/>
        <v>162.54154981951046</v>
      </c>
      <c r="P1335" s="239">
        <f t="shared" si="244"/>
        <v>184.63464808050912</v>
      </c>
      <c r="Q1335" s="239">
        <f t="shared" si="245"/>
        <v>0</v>
      </c>
      <c r="R1335" s="239">
        <f t="shared" si="250"/>
        <v>1.0161309794955624E-2</v>
      </c>
      <c r="T1335" s="239">
        <f>MAX($H$4:H1335)</f>
        <v>255.90901740293543</v>
      </c>
      <c r="U1335" s="239">
        <f>MAX($K$4:K1335)</f>
        <v>255.90901740293543</v>
      </c>
      <c r="V1335" s="239">
        <f>MAX($K$4:L1335)</f>
        <v>255.90901740293543</v>
      </c>
      <c r="W1335" s="239">
        <f t="shared" si="251"/>
        <v>-0.27851448942966694</v>
      </c>
      <c r="X1335" s="239">
        <f t="shared" si="252"/>
        <v>-0.27851448942966694</v>
      </c>
      <c r="Y1335" s="239">
        <f t="shared" si="253"/>
        <v>-0.27851448942966694</v>
      </c>
    </row>
    <row r="1336" spans="1:25">
      <c r="A1336" s="147">
        <v>37295</v>
      </c>
      <c r="B1336" s="243">
        <v>1.5485648170814992E-2</v>
      </c>
      <c r="C1336" s="243">
        <v>-1.708307753827687E-3</v>
      </c>
      <c r="D1336" s="243">
        <v>1.1374331737346033E-3</v>
      </c>
      <c r="E1336" s="243">
        <v>-2.2573403971647421E-3</v>
      </c>
      <c r="F1336" s="243">
        <v>6.2495160297060259E-4</v>
      </c>
      <c r="H1336" s="239">
        <f t="shared" si="246"/>
        <v>184.31923527956795</v>
      </c>
      <c r="I1336" s="239"/>
      <c r="J1336" s="239">
        <f t="shared" si="247"/>
        <v>174.02417706853305</v>
      </c>
      <c r="K1336" s="239">
        <f t="shared" si="242"/>
        <v>184.31923527956795</v>
      </c>
      <c r="L1336" s="239" t="b">
        <f t="shared" si="243"/>
        <v>0</v>
      </c>
      <c r="M1336" s="239">
        <f t="shared" si="248"/>
        <v>-1.7083077538276596E-3</v>
      </c>
      <c r="O1336" s="239">
        <f t="shared" si="249"/>
        <v>162.54154981951046</v>
      </c>
      <c r="P1336" s="239">
        <f t="shared" si="244"/>
        <v>184.31923527956795</v>
      </c>
      <c r="Q1336" s="239">
        <f t="shared" si="245"/>
        <v>0</v>
      </c>
      <c r="R1336" s="239">
        <f t="shared" si="250"/>
        <v>-1.7083077538276596E-3</v>
      </c>
      <c r="T1336" s="239">
        <f>MAX($H$4:H1336)</f>
        <v>255.90901740293543</v>
      </c>
      <c r="U1336" s="239">
        <f>MAX($K$4:K1336)</f>
        <v>255.90901740293543</v>
      </c>
      <c r="V1336" s="239">
        <f>MAX($K$4:L1336)</f>
        <v>255.90901740293543</v>
      </c>
      <c r="W1336" s="239">
        <f t="shared" si="251"/>
        <v>-0.27974700872164854</v>
      </c>
      <c r="X1336" s="239">
        <f t="shared" si="252"/>
        <v>-0.27974700872164854</v>
      </c>
      <c r="Y1336" s="239">
        <f t="shared" si="253"/>
        <v>-0.27974700872164854</v>
      </c>
    </row>
    <row r="1337" spans="1:25">
      <c r="A1337" s="147">
        <v>37298</v>
      </c>
      <c r="B1337" s="243">
        <v>1.4034851770226897E-2</v>
      </c>
      <c r="C1337" s="243">
        <v>7.676759735202543E-3</v>
      </c>
      <c r="D1337" s="243">
        <v>3.8961284013601105E-3</v>
      </c>
      <c r="E1337" s="243">
        <v>-8.0123884131899636E-3</v>
      </c>
      <c r="F1337" s="243">
        <v>3.5154638713126296E-3</v>
      </c>
      <c r="H1337" s="239">
        <f t="shared" si="246"/>
        <v>185.73420976338545</v>
      </c>
      <c r="I1337" s="239"/>
      <c r="J1337" s="239">
        <f t="shared" si="247"/>
        <v>174.02417706853305</v>
      </c>
      <c r="K1337" s="239">
        <f t="shared" si="242"/>
        <v>185.73420976338545</v>
      </c>
      <c r="L1337" s="239" t="b">
        <f t="shared" si="243"/>
        <v>0</v>
      </c>
      <c r="M1337" s="239">
        <f t="shared" si="248"/>
        <v>7.6767597352024953E-3</v>
      </c>
      <c r="O1337" s="239">
        <f t="shared" si="249"/>
        <v>162.54154981951046</v>
      </c>
      <c r="P1337" s="239">
        <f t="shared" si="244"/>
        <v>185.73420976338545</v>
      </c>
      <c r="Q1337" s="239">
        <f t="shared" si="245"/>
        <v>0</v>
      </c>
      <c r="R1337" s="239">
        <f t="shared" si="250"/>
        <v>7.6767597352024953E-3</v>
      </c>
      <c r="T1337" s="239">
        <f>MAX($H$4:H1337)</f>
        <v>255.90901740293543</v>
      </c>
      <c r="U1337" s="239">
        <f>MAX($K$4:K1337)</f>
        <v>255.90901740293543</v>
      </c>
      <c r="V1337" s="239">
        <f>MAX($K$4:L1337)</f>
        <v>255.90901740293543</v>
      </c>
      <c r="W1337" s="239">
        <f t="shared" si="251"/>
        <v>-0.27421779955904374</v>
      </c>
      <c r="X1337" s="239">
        <f t="shared" si="252"/>
        <v>-0.27421779955904374</v>
      </c>
      <c r="Y1337" s="239">
        <f t="shared" si="253"/>
        <v>-0.27421779955904374</v>
      </c>
    </row>
    <row r="1338" spans="1:25">
      <c r="A1338" s="147">
        <v>37299</v>
      </c>
      <c r="B1338" s="243">
        <v>-3.4492020540061175E-3</v>
      </c>
      <c r="C1338" s="243">
        <v>-1.8636135100845719E-3</v>
      </c>
      <c r="D1338" s="243">
        <v>2.1204137910482368E-2</v>
      </c>
      <c r="E1338" s="243">
        <v>4.8359908759023629E-3</v>
      </c>
      <c r="F1338" s="243">
        <v>3.1310114545697321E-3</v>
      </c>
      <c r="H1338" s="239">
        <f t="shared" si="246"/>
        <v>185.38807298078552</v>
      </c>
      <c r="I1338" s="239"/>
      <c r="J1338" s="239">
        <f t="shared" si="247"/>
        <v>174.02417706853305</v>
      </c>
      <c r="K1338" s="239">
        <f t="shared" si="242"/>
        <v>185.38807298078552</v>
      </c>
      <c r="L1338" s="239" t="b">
        <f t="shared" si="243"/>
        <v>0</v>
      </c>
      <c r="M1338" s="239">
        <f t="shared" si="248"/>
        <v>-1.8636135100845751E-3</v>
      </c>
      <c r="O1338" s="239">
        <f t="shared" si="249"/>
        <v>162.54154981951046</v>
      </c>
      <c r="P1338" s="239">
        <f t="shared" si="244"/>
        <v>185.38807298078552</v>
      </c>
      <c r="Q1338" s="239">
        <f t="shared" si="245"/>
        <v>0</v>
      </c>
      <c r="R1338" s="239">
        <f t="shared" si="250"/>
        <v>-1.8636135100845751E-3</v>
      </c>
      <c r="T1338" s="239">
        <f>MAX($H$4:H1338)</f>
        <v>255.90901740293543</v>
      </c>
      <c r="U1338" s="239">
        <f>MAX($K$4:K1338)</f>
        <v>255.90901740293543</v>
      </c>
      <c r="V1338" s="239">
        <f>MAX($K$4:L1338)</f>
        <v>255.90901740293543</v>
      </c>
      <c r="W1338" s="239">
        <f t="shared" si="251"/>
        <v>-0.2755703770731644</v>
      </c>
      <c r="X1338" s="239">
        <f t="shared" si="252"/>
        <v>-0.2755703770731644</v>
      </c>
      <c r="Y1338" s="239">
        <f t="shared" si="253"/>
        <v>-0.2755703770731644</v>
      </c>
    </row>
    <row r="1339" spans="1:25">
      <c r="A1339" s="147">
        <v>37300</v>
      </c>
      <c r="B1339" s="243">
        <v>1.016369895864444E-2</v>
      </c>
      <c r="C1339" s="243">
        <v>9.0046840958970531E-3</v>
      </c>
      <c r="D1339" s="243">
        <v>9.1283436919342709E-3</v>
      </c>
      <c r="E1339" s="243">
        <v>1.1622347573465808E-2</v>
      </c>
      <c r="F1339" s="243">
        <v>5.2815103406045338E-3</v>
      </c>
      <c r="H1339" s="239">
        <f t="shared" si="246"/>
        <v>187.05743401312461</v>
      </c>
      <c r="I1339" s="239"/>
      <c r="J1339" s="239">
        <f t="shared" si="247"/>
        <v>174.02417706853305</v>
      </c>
      <c r="K1339" s="239">
        <f t="shared" si="242"/>
        <v>187.05743401312461</v>
      </c>
      <c r="L1339" s="239" t="b">
        <f t="shared" si="243"/>
        <v>0</v>
      </c>
      <c r="M1339" s="239">
        <f t="shared" si="248"/>
        <v>9.00468409589706E-3</v>
      </c>
      <c r="O1339" s="239">
        <f t="shared" si="249"/>
        <v>162.54154981951046</v>
      </c>
      <c r="P1339" s="239">
        <f t="shared" si="244"/>
        <v>187.05743401312461</v>
      </c>
      <c r="Q1339" s="239">
        <f t="shared" si="245"/>
        <v>0</v>
      </c>
      <c r="R1339" s="239">
        <f t="shared" si="250"/>
        <v>9.00468409589706E-3</v>
      </c>
      <c r="T1339" s="239">
        <f>MAX($H$4:H1339)</f>
        <v>255.90901740293543</v>
      </c>
      <c r="U1339" s="239">
        <f>MAX($K$4:K1339)</f>
        <v>255.90901740293543</v>
      </c>
      <c r="V1339" s="239">
        <f>MAX($K$4:L1339)</f>
        <v>255.90901740293543</v>
      </c>
      <c r="W1339" s="239">
        <f t="shared" si="251"/>
        <v>-0.26904711716899843</v>
      </c>
      <c r="X1339" s="239">
        <f t="shared" si="252"/>
        <v>-0.26904711716899843</v>
      </c>
      <c r="Y1339" s="239">
        <f t="shared" si="253"/>
        <v>-0.26904711716899843</v>
      </c>
    </row>
    <row r="1340" spans="1:25">
      <c r="A1340" s="147">
        <v>37301</v>
      </c>
      <c r="B1340" s="243">
        <v>-1.6124815685318872E-3</v>
      </c>
      <c r="C1340" s="243">
        <v>7.3617108160126676E-3</v>
      </c>
      <c r="D1340" s="243">
        <v>7.5573400578292649E-3</v>
      </c>
      <c r="E1340" s="243">
        <v>2.0163194551059416E-2</v>
      </c>
      <c r="F1340" s="243">
        <v>8.4634102473035711E-4</v>
      </c>
      <c r="H1340" s="239">
        <f t="shared" si="246"/>
        <v>188.43449674831461</v>
      </c>
      <c r="I1340" s="239"/>
      <c r="J1340" s="239">
        <f t="shared" si="247"/>
        <v>174.02417706853305</v>
      </c>
      <c r="K1340" s="239">
        <f t="shared" si="242"/>
        <v>188.43449674831461</v>
      </c>
      <c r="L1340" s="239" t="b">
        <f t="shared" si="243"/>
        <v>0</v>
      </c>
      <c r="M1340" s="239">
        <f t="shared" si="248"/>
        <v>7.3617108160127405E-3</v>
      </c>
      <c r="O1340" s="239">
        <f t="shared" si="249"/>
        <v>162.54154981951046</v>
      </c>
      <c r="P1340" s="239">
        <f t="shared" si="244"/>
        <v>188.43449674831461</v>
      </c>
      <c r="Q1340" s="239">
        <f t="shared" si="245"/>
        <v>0</v>
      </c>
      <c r="R1340" s="239">
        <f t="shared" si="250"/>
        <v>7.3617108160127405E-3</v>
      </c>
      <c r="T1340" s="239">
        <f>MAX($H$4:H1340)</f>
        <v>255.90901740293543</v>
      </c>
      <c r="U1340" s="239">
        <f>MAX($K$4:K1340)</f>
        <v>255.90901740293543</v>
      </c>
      <c r="V1340" s="239">
        <f>MAX($K$4:L1340)</f>
        <v>255.90901740293543</v>
      </c>
      <c r="W1340" s="239">
        <f t="shared" si="251"/>
        <v>-0.26366605342546573</v>
      </c>
      <c r="X1340" s="239">
        <f t="shared" si="252"/>
        <v>-0.26366605342546573</v>
      </c>
      <c r="Y1340" s="239">
        <f t="shared" si="253"/>
        <v>-0.26366605342546573</v>
      </c>
    </row>
    <row r="1341" spans="1:25">
      <c r="A1341" s="147">
        <v>37302</v>
      </c>
      <c r="B1341" s="243">
        <v>-1.1547531952100121E-2</v>
      </c>
      <c r="C1341" s="243">
        <v>-5.0293394754491461E-3</v>
      </c>
      <c r="D1341" s="243">
        <v>-1.7965977634637476E-3</v>
      </c>
      <c r="E1341" s="243">
        <v>-5.5140689111188301E-4</v>
      </c>
      <c r="F1341" s="243">
        <v>4.1336251234598276E-3</v>
      </c>
      <c r="H1341" s="239">
        <f t="shared" si="246"/>
        <v>187.48679569528193</v>
      </c>
      <c r="I1341" s="239"/>
      <c r="J1341" s="239">
        <f t="shared" si="247"/>
        <v>174.02417706853305</v>
      </c>
      <c r="K1341" s="239">
        <f t="shared" si="242"/>
        <v>187.48679569528193</v>
      </c>
      <c r="L1341" s="239" t="b">
        <f t="shared" si="243"/>
        <v>0</v>
      </c>
      <c r="M1341" s="239">
        <f t="shared" si="248"/>
        <v>-5.0293394754491218E-3</v>
      </c>
      <c r="O1341" s="239">
        <f t="shared" si="249"/>
        <v>162.54154981951046</v>
      </c>
      <c r="P1341" s="239">
        <f t="shared" si="244"/>
        <v>187.48679569528193</v>
      </c>
      <c r="Q1341" s="239">
        <f t="shared" si="245"/>
        <v>0</v>
      </c>
      <c r="R1341" s="239">
        <f t="shared" si="250"/>
        <v>-5.0293394754491218E-3</v>
      </c>
      <c r="T1341" s="239">
        <f>MAX($H$4:H1341)</f>
        <v>255.90901740293543</v>
      </c>
      <c r="U1341" s="239">
        <f>MAX($K$4:K1341)</f>
        <v>255.90901740293543</v>
      </c>
      <c r="V1341" s="239">
        <f>MAX($K$4:L1341)</f>
        <v>255.90901740293543</v>
      </c>
      <c r="W1341" s="239">
        <f t="shared" si="251"/>
        <v>-0.26736932681008629</v>
      </c>
      <c r="X1341" s="239">
        <f t="shared" si="252"/>
        <v>-0.26736932681008629</v>
      </c>
      <c r="Y1341" s="239">
        <f t="shared" si="253"/>
        <v>-0.26736932681008629</v>
      </c>
    </row>
    <row r="1342" spans="1:25">
      <c r="A1342" s="147">
        <v>37305</v>
      </c>
      <c r="B1342" s="243">
        <v>0</v>
      </c>
      <c r="C1342" s="243">
        <v>-7.3085082291074466E-3</v>
      </c>
      <c r="D1342" s="243">
        <v>2.1003338144827133E-3</v>
      </c>
      <c r="E1342" s="243">
        <v>1.7148348800097857E-3</v>
      </c>
      <c r="F1342" s="243">
        <v>-5.3600116606143944E-3</v>
      </c>
      <c r="H1342" s="239">
        <f t="shared" si="246"/>
        <v>186.11654690609396</v>
      </c>
      <c r="I1342" s="239"/>
      <c r="J1342" s="239">
        <f t="shared" si="247"/>
        <v>174.02417706853305</v>
      </c>
      <c r="K1342" s="239">
        <f t="shared" si="242"/>
        <v>186.11654690609396</v>
      </c>
      <c r="L1342" s="239" t="b">
        <f t="shared" si="243"/>
        <v>0</v>
      </c>
      <c r="M1342" s="239">
        <f t="shared" si="248"/>
        <v>-7.3085082291075203E-3</v>
      </c>
      <c r="O1342" s="239">
        <f t="shared" si="249"/>
        <v>162.54154981951046</v>
      </c>
      <c r="P1342" s="239">
        <f t="shared" si="244"/>
        <v>186.11654690609396</v>
      </c>
      <c r="Q1342" s="239">
        <f t="shared" si="245"/>
        <v>0</v>
      </c>
      <c r="R1342" s="239">
        <f t="shared" si="250"/>
        <v>-7.3085082291075203E-3</v>
      </c>
      <c r="T1342" s="239">
        <f>MAX($H$4:H1342)</f>
        <v>255.90901740293543</v>
      </c>
      <c r="U1342" s="239">
        <f>MAX($K$4:K1342)</f>
        <v>255.90901740293543</v>
      </c>
      <c r="V1342" s="239">
        <f>MAX($K$4:L1342)</f>
        <v>255.90901740293543</v>
      </c>
      <c r="W1342" s="239">
        <f t="shared" si="251"/>
        <v>-0.27272376411399135</v>
      </c>
      <c r="X1342" s="239">
        <f t="shared" si="252"/>
        <v>-0.27272376411399135</v>
      </c>
      <c r="Y1342" s="239">
        <f t="shared" si="253"/>
        <v>-0.27272376411399135</v>
      </c>
    </row>
    <row r="1343" spans="1:25">
      <c r="A1343" s="147">
        <v>37306</v>
      </c>
      <c r="B1343" s="243">
        <v>-1.9104918990810904E-2</v>
      </c>
      <c r="C1343" s="243">
        <v>-2.105331624689466E-2</v>
      </c>
      <c r="D1343" s="243">
        <v>-3.1254938135776289E-2</v>
      </c>
      <c r="E1343" s="243">
        <v>-1.7403588031286721E-2</v>
      </c>
      <c r="F1343" s="243">
        <v>-1.3398006512302829E-2</v>
      </c>
      <c r="H1343" s="239">
        <f t="shared" si="246"/>
        <v>182.19817638529994</v>
      </c>
      <c r="I1343" s="239"/>
      <c r="J1343" s="239">
        <f t="shared" si="247"/>
        <v>174.02417706853305</v>
      </c>
      <c r="K1343" s="239">
        <f t="shared" si="242"/>
        <v>182.19817638529994</v>
      </c>
      <c r="L1343" s="239" t="b">
        <f t="shared" si="243"/>
        <v>0</v>
      </c>
      <c r="M1343" s="239">
        <f t="shared" si="248"/>
        <v>-2.1053316246894733E-2</v>
      </c>
      <c r="O1343" s="239">
        <f t="shared" si="249"/>
        <v>162.54154981951046</v>
      </c>
      <c r="P1343" s="239">
        <f t="shared" si="244"/>
        <v>182.19817638529994</v>
      </c>
      <c r="Q1343" s="239">
        <f t="shared" si="245"/>
        <v>0</v>
      </c>
      <c r="R1343" s="239">
        <f t="shared" si="250"/>
        <v>-2.1053316246894733E-2</v>
      </c>
      <c r="T1343" s="239">
        <f>MAX($H$4:H1343)</f>
        <v>255.90901740293543</v>
      </c>
      <c r="U1343" s="239">
        <f>MAX($K$4:K1343)</f>
        <v>255.90901740293543</v>
      </c>
      <c r="V1343" s="239">
        <f>MAX($K$4:L1343)</f>
        <v>255.90901740293543</v>
      </c>
      <c r="W1343" s="239">
        <f t="shared" si="251"/>
        <v>-0.28803534070695069</v>
      </c>
      <c r="X1343" s="239">
        <f t="shared" si="252"/>
        <v>-0.28803534070695069</v>
      </c>
      <c r="Y1343" s="239">
        <f t="shared" si="253"/>
        <v>-0.28803534070695069</v>
      </c>
    </row>
    <row r="1344" spans="1:25">
      <c r="A1344" s="147">
        <v>37307</v>
      </c>
      <c r="B1344" s="243">
        <v>1.3538944849974976E-2</v>
      </c>
      <c r="C1344" s="243">
        <v>-4.860860471220807E-4</v>
      </c>
      <c r="D1344" s="243">
        <v>2.1998701612728766E-3</v>
      </c>
      <c r="E1344" s="243">
        <v>-2.8008126997784988E-3</v>
      </c>
      <c r="F1344" s="243">
        <v>7.5324888096295339E-4</v>
      </c>
      <c r="H1344" s="239">
        <f t="shared" si="246"/>
        <v>182.10961239394797</v>
      </c>
      <c r="I1344" s="239"/>
      <c r="J1344" s="239">
        <f t="shared" si="247"/>
        <v>174.02417706853305</v>
      </c>
      <c r="K1344" s="239">
        <f t="shared" si="242"/>
        <v>182.10961239394797</v>
      </c>
      <c r="L1344" s="239" t="b">
        <f t="shared" si="243"/>
        <v>0</v>
      </c>
      <c r="M1344" s="239">
        <f t="shared" si="248"/>
        <v>-4.8608604712204373E-4</v>
      </c>
      <c r="O1344" s="239">
        <f t="shared" si="249"/>
        <v>162.54154981951046</v>
      </c>
      <c r="P1344" s="239">
        <f t="shared" si="244"/>
        <v>182.10961239394797</v>
      </c>
      <c r="Q1344" s="239">
        <f t="shared" si="245"/>
        <v>0</v>
      </c>
      <c r="R1344" s="239">
        <f t="shared" si="250"/>
        <v>-4.8608604712204373E-4</v>
      </c>
      <c r="T1344" s="239">
        <f>MAX($H$4:H1344)</f>
        <v>255.90901740293543</v>
      </c>
      <c r="U1344" s="239">
        <f>MAX($K$4:K1344)</f>
        <v>255.90901740293543</v>
      </c>
      <c r="V1344" s="239">
        <f>MAX($K$4:L1344)</f>
        <v>255.90901740293543</v>
      </c>
      <c r="W1344" s="239">
        <f t="shared" si="251"/>
        <v>-0.28838141679387708</v>
      </c>
      <c r="X1344" s="239">
        <f t="shared" si="252"/>
        <v>-0.28838141679387708</v>
      </c>
      <c r="Y1344" s="239">
        <f t="shared" si="253"/>
        <v>-0.28838141679387708</v>
      </c>
    </row>
    <row r="1345" spans="1:25">
      <c r="A1345" s="147">
        <v>37308</v>
      </c>
      <c r="B1345" s="243">
        <v>-1.5403631130393447E-2</v>
      </c>
      <c r="C1345" s="243">
        <v>9.0421565573737261E-3</v>
      </c>
      <c r="D1345" s="243">
        <v>2.2233311338430761E-2</v>
      </c>
      <c r="E1345" s="243">
        <v>-4.3364150126956602E-5</v>
      </c>
      <c r="F1345" s="243">
        <v>4.1882731892073366E-3</v>
      </c>
      <c r="H1345" s="239">
        <f t="shared" si="246"/>
        <v>183.75627601981668</v>
      </c>
      <c r="I1345" s="239"/>
      <c r="J1345" s="239">
        <f t="shared" si="247"/>
        <v>174.02417706853305</v>
      </c>
      <c r="K1345" s="239">
        <f t="shared" si="242"/>
        <v>183.75627601981668</v>
      </c>
      <c r="L1345" s="239" t="b">
        <f t="shared" si="243"/>
        <v>0</v>
      </c>
      <c r="M1345" s="239">
        <f t="shared" si="248"/>
        <v>9.0421565573736568E-3</v>
      </c>
      <c r="O1345" s="239">
        <f t="shared" si="249"/>
        <v>162.54154981951046</v>
      </c>
      <c r="P1345" s="239">
        <f t="shared" si="244"/>
        <v>183.75627601981668</v>
      </c>
      <c r="Q1345" s="239">
        <f t="shared" si="245"/>
        <v>0</v>
      </c>
      <c r="R1345" s="239">
        <f t="shared" si="250"/>
        <v>9.0421565573736568E-3</v>
      </c>
      <c r="T1345" s="239">
        <f>MAX($H$4:H1345)</f>
        <v>255.90901740293543</v>
      </c>
      <c r="U1345" s="239">
        <f>MAX($K$4:K1345)</f>
        <v>255.90901740293543</v>
      </c>
      <c r="V1345" s="239">
        <f>MAX($K$4:L1345)</f>
        <v>255.90901740293543</v>
      </c>
      <c r="W1345" s="239">
        <f t="shared" si="251"/>
        <v>-0.28194685015539089</v>
      </c>
      <c r="X1345" s="239">
        <f t="shared" si="252"/>
        <v>-0.28194685015539089</v>
      </c>
      <c r="Y1345" s="239">
        <f t="shared" si="253"/>
        <v>-0.28194685015539089</v>
      </c>
    </row>
    <row r="1346" spans="1:25">
      <c r="A1346" s="147">
        <v>37309</v>
      </c>
      <c r="B1346" s="243">
        <v>7.7530417940290253E-3</v>
      </c>
      <c r="C1346" s="243">
        <v>-8.8782073055027055E-3</v>
      </c>
      <c r="D1346" s="243">
        <v>-3.7250527594268057E-3</v>
      </c>
      <c r="E1346" s="243">
        <v>-6.2595856111142822E-3</v>
      </c>
      <c r="F1346" s="243">
        <v>-5.8784412372951955E-3</v>
      </c>
      <c r="H1346" s="239">
        <f t="shared" si="246"/>
        <v>182.12484970762557</v>
      </c>
      <c r="I1346" s="239"/>
      <c r="J1346" s="239">
        <f t="shared" si="247"/>
        <v>174.02417706853305</v>
      </c>
      <c r="K1346" s="239">
        <f t="shared" si="242"/>
        <v>182.12484970762557</v>
      </c>
      <c r="L1346" s="239" t="b">
        <f t="shared" si="243"/>
        <v>0</v>
      </c>
      <c r="M1346" s="239">
        <f t="shared" si="248"/>
        <v>-8.8782073055027142E-3</v>
      </c>
      <c r="O1346" s="239">
        <f t="shared" si="249"/>
        <v>162.54154981951046</v>
      </c>
      <c r="P1346" s="239">
        <f t="shared" si="244"/>
        <v>182.12484970762557</v>
      </c>
      <c r="Q1346" s="239">
        <f t="shared" si="245"/>
        <v>0</v>
      </c>
      <c r="R1346" s="239">
        <f t="shared" si="250"/>
        <v>-8.8782073055027142E-3</v>
      </c>
      <c r="T1346" s="239">
        <f>MAX($H$4:H1346)</f>
        <v>255.90901740293543</v>
      </c>
      <c r="U1346" s="239">
        <f>MAX($K$4:K1346)</f>
        <v>255.90901740293543</v>
      </c>
      <c r="V1346" s="239">
        <f>MAX($K$4:L1346)</f>
        <v>255.90901740293543</v>
      </c>
      <c r="W1346" s="239">
        <f t="shared" si="251"/>
        <v>-0.28832187487608052</v>
      </c>
      <c r="X1346" s="239">
        <f t="shared" si="252"/>
        <v>-0.28832187487608052</v>
      </c>
      <c r="Y1346" s="239">
        <f t="shared" si="253"/>
        <v>-0.28832187487608052</v>
      </c>
    </row>
    <row r="1347" spans="1:25">
      <c r="A1347" s="147">
        <v>37312</v>
      </c>
      <c r="B1347" s="243">
        <v>1.769604175550854E-2</v>
      </c>
      <c r="C1347" s="243">
        <v>1.5659019594219892E-2</v>
      </c>
      <c r="D1347" s="243">
        <v>1.7620378823548499E-3</v>
      </c>
      <c r="E1347" s="243">
        <v>9.2259228910991364E-3</v>
      </c>
      <c r="F1347" s="243">
        <v>8.5199017558814649E-3</v>
      </c>
      <c r="H1347" s="239">
        <f t="shared" si="246"/>
        <v>184.97674629779164</v>
      </c>
      <c r="I1347" s="239"/>
      <c r="J1347" s="239">
        <f t="shared" si="247"/>
        <v>174.02417706853305</v>
      </c>
      <c r="K1347" s="239">
        <f t="shared" si="242"/>
        <v>184.97674629779164</v>
      </c>
      <c r="L1347" s="239" t="b">
        <f t="shared" si="243"/>
        <v>0</v>
      </c>
      <c r="M1347" s="239">
        <f t="shared" si="248"/>
        <v>1.5659019594219902E-2</v>
      </c>
      <c r="O1347" s="239">
        <f t="shared" si="249"/>
        <v>162.54154981951046</v>
      </c>
      <c r="P1347" s="239">
        <f t="shared" si="244"/>
        <v>184.97674629779164</v>
      </c>
      <c r="Q1347" s="239">
        <f t="shared" si="245"/>
        <v>0</v>
      </c>
      <c r="R1347" s="239">
        <f t="shared" si="250"/>
        <v>1.5659019594219902E-2</v>
      </c>
      <c r="T1347" s="239">
        <f>MAX($H$4:H1347)</f>
        <v>255.90901740293543</v>
      </c>
      <c r="U1347" s="239">
        <f>MAX($K$4:K1347)</f>
        <v>255.90901740293543</v>
      </c>
      <c r="V1347" s="239">
        <f>MAX($K$4:L1347)</f>
        <v>255.90901740293543</v>
      </c>
      <c r="W1347" s="239">
        <f t="shared" si="251"/>
        <v>-0.27717769316998736</v>
      </c>
      <c r="X1347" s="239">
        <f t="shared" si="252"/>
        <v>-0.27717769316998736</v>
      </c>
      <c r="Y1347" s="239">
        <f t="shared" si="253"/>
        <v>-0.27717769316998736</v>
      </c>
    </row>
    <row r="1348" spans="1:25">
      <c r="A1348" s="147">
        <v>37313</v>
      </c>
      <c r="B1348" s="243">
        <v>2.8771466734256457E-4</v>
      </c>
      <c r="C1348" s="243">
        <v>1.2380326195958968E-2</v>
      </c>
      <c r="D1348" s="243">
        <v>2.6126015739886821E-3</v>
      </c>
      <c r="E1348" s="243">
        <v>1.2894507444243919E-2</v>
      </c>
      <c r="F1348" s="243">
        <v>1.5290179048415009E-2</v>
      </c>
      <c r="H1348" s="239">
        <f t="shared" si="246"/>
        <v>187.26681875562545</v>
      </c>
      <c r="I1348" s="239"/>
      <c r="J1348" s="239">
        <f t="shared" si="247"/>
        <v>174.02417706853305</v>
      </c>
      <c r="K1348" s="239">
        <f t="shared" si="242"/>
        <v>187.26681875562545</v>
      </c>
      <c r="L1348" s="239" t="b">
        <f t="shared" si="243"/>
        <v>0</v>
      </c>
      <c r="M1348" s="239">
        <f t="shared" si="248"/>
        <v>1.238032619595902E-2</v>
      </c>
      <c r="O1348" s="239">
        <f t="shared" si="249"/>
        <v>162.54154981951046</v>
      </c>
      <c r="P1348" s="239">
        <f t="shared" si="244"/>
        <v>187.26681875562545</v>
      </c>
      <c r="Q1348" s="239">
        <f t="shared" si="245"/>
        <v>0</v>
      </c>
      <c r="R1348" s="239">
        <f t="shared" si="250"/>
        <v>1.238032619595902E-2</v>
      </c>
      <c r="T1348" s="239">
        <f>MAX($H$4:H1348)</f>
        <v>255.90901740293543</v>
      </c>
      <c r="U1348" s="239">
        <f>MAX($K$4:K1348)</f>
        <v>255.90901740293543</v>
      </c>
      <c r="V1348" s="239">
        <f>MAX($K$4:L1348)</f>
        <v>255.90901740293543</v>
      </c>
      <c r="W1348" s="239">
        <f t="shared" si="251"/>
        <v>-0.26822891722971626</v>
      </c>
      <c r="X1348" s="239">
        <f t="shared" si="252"/>
        <v>-0.26822891722971626</v>
      </c>
      <c r="Y1348" s="239">
        <f t="shared" si="253"/>
        <v>-0.26822891722971626</v>
      </c>
    </row>
    <row r="1349" spans="1:25">
      <c r="A1349" s="147">
        <v>37314</v>
      </c>
      <c r="B1349" s="243">
        <v>8.482632969137871E-4</v>
      </c>
      <c r="C1349" s="243">
        <v>8.8900347940472635E-3</v>
      </c>
      <c r="D1349" s="243">
        <v>1.6521029043947699E-2</v>
      </c>
      <c r="E1349" s="243">
        <v>1.7054915715230656E-2</v>
      </c>
      <c r="F1349" s="243">
        <v>3.2474360083443177E-3</v>
      </c>
      <c r="H1349" s="239">
        <f t="shared" si="246"/>
        <v>188.93162729013349</v>
      </c>
      <c r="I1349" s="239"/>
      <c r="J1349" s="239">
        <f t="shared" si="247"/>
        <v>174.02417706853305</v>
      </c>
      <c r="K1349" s="239">
        <f t="shared" ref="K1349:K1412" si="254">MAX(H1349:J1349)</f>
        <v>188.93162729013349</v>
      </c>
      <c r="L1349" s="239" t="b">
        <f t="shared" ref="L1349:L1412" si="255">J1349=K1349</f>
        <v>0</v>
      </c>
      <c r="M1349" s="239">
        <f t="shared" si="248"/>
        <v>8.8900347940471958E-3</v>
      </c>
      <c r="O1349" s="239">
        <f t="shared" si="249"/>
        <v>162.54154981951046</v>
      </c>
      <c r="P1349" s="239">
        <f t="shared" ref="P1349:P1412" si="256">MAX(H1349,O1349)</f>
        <v>188.93162729013349</v>
      </c>
      <c r="Q1349" s="239">
        <f t="shared" ref="Q1349:Q1412" si="257">P1349-H1349</f>
        <v>0</v>
      </c>
      <c r="R1349" s="239">
        <f t="shared" si="250"/>
        <v>8.8900347940471958E-3</v>
      </c>
      <c r="T1349" s="239">
        <f>MAX($H$4:H1349)</f>
        <v>255.90901740293543</v>
      </c>
      <c r="U1349" s="239">
        <f>MAX($K$4:K1349)</f>
        <v>255.90901740293543</v>
      </c>
      <c r="V1349" s="239">
        <f>MAX($K$4:L1349)</f>
        <v>255.90901740293543</v>
      </c>
      <c r="W1349" s="239">
        <f t="shared" si="251"/>
        <v>-0.26172344684261084</v>
      </c>
      <c r="X1349" s="239">
        <f t="shared" si="252"/>
        <v>-0.26172344684261084</v>
      </c>
      <c r="Y1349" s="239">
        <f t="shared" si="253"/>
        <v>-0.26172344684261084</v>
      </c>
    </row>
    <row r="1350" spans="1:25">
      <c r="A1350" s="147">
        <v>37315</v>
      </c>
      <c r="B1350" s="243">
        <v>-2.841717227623497E-3</v>
      </c>
      <c r="C1350" s="243">
        <v>-7.3336760402692436E-3</v>
      </c>
      <c r="D1350" s="243">
        <v>1.8908944383413395E-3</v>
      </c>
      <c r="E1350" s="243">
        <v>-1.3602447083637559E-2</v>
      </c>
      <c r="F1350" s="243">
        <v>-7.1862617028359832E-3</v>
      </c>
      <c r="H1350" s="239">
        <f t="shared" ref="H1350:H1413" si="258">(1+C1350)*H1349</f>
        <v>187.54606394182676</v>
      </c>
      <c r="I1350" s="239"/>
      <c r="J1350" s="239">
        <f t="shared" ref="J1350:J1413" si="259">IF(NOT(YEAR(A1350)=YEAR(A1349)),$J$1*H1350,J1349)</f>
        <v>174.02417706853305</v>
      </c>
      <c r="K1350" s="239">
        <f t="shared" si="254"/>
        <v>187.54606394182676</v>
      </c>
      <c r="L1350" s="239" t="b">
        <f t="shared" si="255"/>
        <v>0</v>
      </c>
      <c r="M1350" s="239">
        <f t="shared" ref="M1350:M1413" si="260">(K1350-K1349)/K1349</f>
        <v>-7.3336760402692514E-3</v>
      </c>
      <c r="O1350" s="239">
        <f t="shared" ref="O1350:O1413" si="261">IF(AND(MONTH(A1350)=$O$2,MONTH(A1349)=$O$2-1),$O$1*H1350,O1349)</f>
        <v>162.54154981951046</v>
      </c>
      <c r="P1350" s="239">
        <f t="shared" si="256"/>
        <v>187.54606394182676</v>
      </c>
      <c r="Q1350" s="239">
        <f t="shared" si="257"/>
        <v>0</v>
      </c>
      <c r="R1350" s="239">
        <f t="shared" ref="R1350:R1413" si="262">(P1350-P1349)/P1349</f>
        <v>-7.3336760402692514E-3</v>
      </c>
      <c r="T1350" s="239">
        <f>MAX($H$4:H1350)</f>
        <v>255.90901740293543</v>
      </c>
      <c r="U1350" s="239">
        <f>MAX($K$4:K1350)</f>
        <v>255.90901740293543</v>
      </c>
      <c r="V1350" s="239">
        <f>MAX($K$4:L1350)</f>
        <v>255.90901740293543</v>
      </c>
      <c r="W1350" s="239">
        <f t="shared" ref="W1350:W1413" si="263">(H1350-T1350)/T1350</f>
        <v>-0.26713772791159374</v>
      </c>
      <c r="X1350" s="239">
        <f t="shared" ref="X1350:X1413" si="264">(K1350-U1350)/U1350</f>
        <v>-0.26713772791159374</v>
      </c>
      <c r="Y1350" s="239">
        <f t="shared" ref="Y1350:Y1413" si="265">(P1350-V1350)/V1350</f>
        <v>-0.26713772791159374</v>
      </c>
    </row>
    <row r="1351" spans="1:25">
      <c r="A1351" s="147">
        <v>37316</v>
      </c>
      <c r="B1351" s="243">
        <v>2.3127784675758711E-2</v>
      </c>
      <c r="C1351" s="243">
        <v>1.3782741188176129E-2</v>
      </c>
      <c r="D1351" s="243">
        <v>2.2584381600952996E-2</v>
      </c>
      <c r="E1351" s="243">
        <v>1.6426247709360631E-2</v>
      </c>
      <c r="F1351" s="243">
        <v>1.2521411410291394E-2</v>
      </c>
      <c r="H1351" s="239">
        <f t="shared" si="258"/>
        <v>190.13096280199809</v>
      </c>
      <c r="I1351" s="239"/>
      <c r="J1351" s="239">
        <f t="shared" si="259"/>
        <v>174.02417706853305</v>
      </c>
      <c r="K1351" s="239">
        <f t="shared" si="254"/>
        <v>190.13096280199809</v>
      </c>
      <c r="L1351" s="239" t="b">
        <f t="shared" si="255"/>
        <v>0</v>
      </c>
      <c r="M1351" s="239">
        <f t="shared" si="260"/>
        <v>1.3782741188176162E-2</v>
      </c>
      <c r="O1351" s="239">
        <f t="shared" si="261"/>
        <v>162.54154981951046</v>
      </c>
      <c r="P1351" s="239">
        <f t="shared" si="256"/>
        <v>190.13096280199809</v>
      </c>
      <c r="Q1351" s="239">
        <f t="shared" si="257"/>
        <v>0</v>
      </c>
      <c r="R1351" s="239">
        <f t="shared" si="262"/>
        <v>1.3782741188176162E-2</v>
      </c>
      <c r="T1351" s="239">
        <f>MAX($H$4:H1351)</f>
        <v>255.90901740293543</v>
      </c>
      <c r="U1351" s="239">
        <f>MAX($K$4:K1351)</f>
        <v>255.90901740293543</v>
      </c>
      <c r="V1351" s="239">
        <f>MAX($K$4:L1351)</f>
        <v>255.90901740293543</v>
      </c>
      <c r="W1351" s="239">
        <f t="shared" si="263"/>
        <v>-0.25703687688882049</v>
      </c>
      <c r="X1351" s="239">
        <f t="shared" si="264"/>
        <v>-0.25703687688882049</v>
      </c>
      <c r="Y1351" s="239">
        <f t="shared" si="265"/>
        <v>-0.25703687688882049</v>
      </c>
    </row>
    <row r="1352" spans="1:25">
      <c r="A1352" s="147">
        <v>37319</v>
      </c>
      <c r="B1352" s="243">
        <v>2.0311319031994124E-2</v>
      </c>
      <c r="C1352" s="243">
        <v>1.8941979057341518E-2</v>
      </c>
      <c r="D1352" s="243">
        <v>4.3448112932503058E-2</v>
      </c>
      <c r="E1352" s="243">
        <v>1.7248374663098698E-2</v>
      </c>
      <c r="F1352" s="243">
        <v>1.4801224582946526E-2</v>
      </c>
      <c r="H1352" s="239">
        <f t="shared" si="258"/>
        <v>193.73241951754571</v>
      </c>
      <c r="I1352" s="239"/>
      <c r="J1352" s="239">
        <f t="shared" si="259"/>
        <v>174.02417706853305</v>
      </c>
      <c r="K1352" s="239">
        <f t="shared" si="254"/>
        <v>193.73241951754571</v>
      </c>
      <c r="L1352" s="239" t="b">
        <f t="shared" si="255"/>
        <v>0</v>
      </c>
      <c r="M1352" s="239">
        <f t="shared" si="260"/>
        <v>1.8941979057341442E-2</v>
      </c>
      <c r="O1352" s="239">
        <f t="shared" si="261"/>
        <v>162.54154981951046</v>
      </c>
      <c r="P1352" s="239">
        <f t="shared" si="256"/>
        <v>193.73241951754571</v>
      </c>
      <c r="Q1352" s="239">
        <f t="shared" si="257"/>
        <v>0</v>
      </c>
      <c r="R1352" s="239">
        <f t="shared" si="262"/>
        <v>1.8941979057341442E-2</v>
      </c>
      <c r="T1352" s="239">
        <f>MAX($H$4:H1352)</f>
        <v>255.90901740293543</v>
      </c>
      <c r="U1352" s="239">
        <f>MAX($K$4:K1352)</f>
        <v>255.90901740293543</v>
      </c>
      <c r="V1352" s="239">
        <f>MAX($K$4:L1352)</f>
        <v>255.90901740293543</v>
      </c>
      <c r="W1352" s="239">
        <f t="shared" si="263"/>
        <v>-0.24296368497047155</v>
      </c>
      <c r="X1352" s="239">
        <f t="shared" si="264"/>
        <v>-0.24296368497047155</v>
      </c>
      <c r="Y1352" s="239">
        <f t="shared" si="265"/>
        <v>-0.24296368497047155</v>
      </c>
    </row>
    <row r="1353" spans="1:25">
      <c r="A1353" s="147">
        <v>37320</v>
      </c>
      <c r="B1353" s="243">
        <v>-5.7251433593231704E-3</v>
      </c>
      <c r="C1353" s="243">
        <v>-3.862571192374098E-3</v>
      </c>
      <c r="D1353" s="243">
        <v>-1.2353012869631419E-3</v>
      </c>
      <c r="E1353" s="243">
        <v>5.7583991083769437E-3</v>
      </c>
      <c r="F1353" s="243">
        <v>2.3349081934109783E-4</v>
      </c>
      <c r="H1353" s="239">
        <f t="shared" si="258"/>
        <v>192.98411425488831</v>
      </c>
      <c r="I1353" s="239"/>
      <c r="J1353" s="239">
        <f t="shared" si="259"/>
        <v>174.02417706853305</v>
      </c>
      <c r="K1353" s="239">
        <f t="shared" si="254"/>
        <v>192.98411425488831</v>
      </c>
      <c r="L1353" s="239" t="b">
        <f t="shared" si="255"/>
        <v>0</v>
      </c>
      <c r="M1353" s="239">
        <f t="shared" si="260"/>
        <v>-3.8625711923740516E-3</v>
      </c>
      <c r="O1353" s="239">
        <f t="shared" si="261"/>
        <v>162.54154981951046</v>
      </c>
      <c r="P1353" s="239">
        <f t="shared" si="256"/>
        <v>192.98411425488831</v>
      </c>
      <c r="Q1353" s="239">
        <f t="shared" si="257"/>
        <v>0</v>
      </c>
      <c r="R1353" s="239">
        <f t="shared" si="262"/>
        <v>-3.8625711923740516E-3</v>
      </c>
      <c r="T1353" s="239">
        <f>MAX($H$4:H1353)</f>
        <v>255.90901740293543</v>
      </c>
      <c r="U1353" s="239">
        <f>MAX($K$4:K1353)</f>
        <v>255.90901740293543</v>
      </c>
      <c r="V1353" s="239">
        <f>MAX($K$4:L1353)</f>
        <v>255.90901740293543</v>
      </c>
      <c r="W1353" s="239">
        <f t="shared" si="263"/>
        <v>-0.24588779163248561</v>
      </c>
      <c r="X1353" s="239">
        <f t="shared" si="264"/>
        <v>-0.24588779163248561</v>
      </c>
      <c r="Y1353" s="239">
        <f t="shared" si="265"/>
        <v>-0.24588779163248561</v>
      </c>
    </row>
    <row r="1354" spans="1:25">
      <c r="A1354" s="147">
        <v>37321</v>
      </c>
      <c r="B1354" s="243">
        <v>1.4399107567714342E-2</v>
      </c>
      <c r="C1354" s="243">
        <v>2.3993574839027421E-3</v>
      </c>
      <c r="D1354" s="243">
        <v>-6.3884761983046268E-4</v>
      </c>
      <c r="E1354" s="243">
        <v>-1.2932254996103065E-3</v>
      </c>
      <c r="F1354" s="243">
        <v>1.5146214943446701E-3</v>
      </c>
      <c r="H1354" s="239">
        <f t="shared" si="258"/>
        <v>193.44715213370011</v>
      </c>
      <c r="I1354" s="239"/>
      <c r="J1354" s="239">
        <f t="shared" si="259"/>
        <v>174.02417706853305</v>
      </c>
      <c r="K1354" s="239">
        <f t="shared" si="254"/>
        <v>193.44715213370011</v>
      </c>
      <c r="L1354" s="239" t="b">
        <f t="shared" si="255"/>
        <v>0</v>
      </c>
      <c r="M1354" s="239">
        <f t="shared" si="260"/>
        <v>2.3993574839027191E-3</v>
      </c>
      <c r="O1354" s="239">
        <f t="shared" si="261"/>
        <v>162.54154981951046</v>
      </c>
      <c r="P1354" s="239">
        <f t="shared" si="256"/>
        <v>193.44715213370011</v>
      </c>
      <c r="Q1354" s="239">
        <f t="shared" si="257"/>
        <v>0</v>
      </c>
      <c r="R1354" s="239">
        <f t="shared" si="262"/>
        <v>2.3993574839027191E-3</v>
      </c>
      <c r="T1354" s="239">
        <f>MAX($H$4:H1354)</f>
        <v>255.90901740293543</v>
      </c>
      <c r="U1354" s="239">
        <f>MAX($K$4:K1354)</f>
        <v>255.90901740293543</v>
      </c>
      <c r="V1354" s="239">
        <f>MAX($K$4:L1354)</f>
        <v>255.90901740293543</v>
      </c>
      <c r="W1354" s="239">
        <f t="shared" si="263"/>
        <v>-0.24407840686163662</v>
      </c>
      <c r="X1354" s="239">
        <f t="shared" si="264"/>
        <v>-0.24407840686163662</v>
      </c>
      <c r="Y1354" s="239">
        <f t="shared" si="265"/>
        <v>-0.24407840686163662</v>
      </c>
    </row>
    <row r="1355" spans="1:25">
      <c r="A1355" s="147">
        <v>37322</v>
      </c>
      <c r="B1355" s="243">
        <v>-4.6287896872762024E-3</v>
      </c>
      <c r="C1355" s="243">
        <v>5.5773095081703694E-3</v>
      </c>
      <c r="D1355" s="243">
        <v>3.5925507921992228E-2</v>
      </c>
      <c r="E1355" s="243">
        <v>-8.7949907451075893E-3</v>
      </c>
      <c r="F1355" s="243">
        <v>9.8451835875021931E-3</v>
      </c>
      <c r="H1355" s="239">
        <f t="shared" si="258"/>
        <v>194.52606677462387</v>
      </c>
      <c r="I1355" s="239"/>
      <c r="J1355" s="239">
        <f t="shared" si="259"/>
        <v>174.02417706853305</v>
      </c>
      <c r="K1355" s="239">
        <f t="shared" si="254"/>
        <v>194.52606677462387</v>
      </c>
      <c r="L1355" s="239" t="b">
        <f t="shared" si="255"/>
        <v>0</v>
      </c>
      <c r="M1355" s="239">
        <f t="shared" si="260"/>
        <v>5.57730950817032E-3</v>
      </c>
      <c r="O1355" s="239">
        <f t="shared" si="261"/>
        <v>162.54154981951046</v>
      </c>
      <c r="P1355" s="239">
        <f t="shared" si="256"/>
        <v>194.52606677462387</v>
      </c>
      <c r="Q1355" s="239">
        <f t="shared" si="257"/>
        <v>0</v>
      </c>
      <c r="R1355" s="239">
        <f t="shared" si="262"/>
        <v>5.57730950817032E-3</v>
      </c>
      <c r="T1355" s="239">
        <f>MAX($H$4:H1355)</f>
        <v>255.90901740293543</v>
      </c>
      <c r="U1355" s="239">
        <f>MAX($K$4:K1355)</f>
        <v>255.90901740293543</v>
      </c>
      <c r="V1355" s="239">
        <f>MAX($K$4:L1355)</f>
        <v>255.90901740293543</v>
      </c>
      <c r="W1355" s="239">
        <f t="shared" si="263"/>
        <v>-0.23986239817279476</v>
      </c>
      <c r="X1355" s="239">
        <f t="shared" si="264"/>
        <v>-0.23986239817279476</v>
      </c>
      <c r="Y1355" s="239">
        <f t="shared" si="265"/>
        <v>-0.23986239817279476</v>
      </c>
    </row>
    <row r="1356" spans="1:25">
      <c r="A1356" s="147">
        <v>37323</v>
      </c>
      <c r="B1356" s="243">
        <v>6.2411912225204258E-3</v>
      </c>
      <c r="C1356" s="243">
        <v>8.0534560611669193E-3</v>
      </c>
      <c r="D1356" s="243">
        <v>6.8735912266615351E-3</v>
      </c>
      <c r="E1356" s="243">
        <v>6.5077349644522275E-3</v>
      </c>
      <c r="F1356" s="243">
        <v>8.3191027651039473E-3</v>
      </c>
      <c r="H1356" s="239">
        <f t="shared" si="258"/>
        <v>196.09267390614494</v>
      </c>
      <c r="I1356" s="239"/>
      <c r="J1356" s="239">
        <f t="shared" si="259"/>
        <v>174.02417706853305</v>
      </c>
      <c r="K1356" s="239">
        <f t="shared" si="254"/>
        <v>196.09267390614494</v>
      </c>
      <c r="L1356" s="239" t="b">
        <f t="shared" si="255"/>
        <v>0</v>
      </c>
      <c r="M1356" s="239">
        <f t="shared" si="260"/>
        <v>8.05345606116698E-3</v>
      </c>
      <c r="O1356" s="239">
        <f t="shared" si="261"/>
        <v>162.54154981951046</v>
      </c>
      <c r="P1356" s="239">
        <f t="shared" si="256"/>
        <v>196.09267390614494</v>
      </c>
      <c r="Q1356" s="239">
        <f t="shared" si="257"/>
        <v>0</v>
      </c>
      <c r="R1356" s="239">
        <f t="shared" si="262"/>
        <v>8.05345606116698E-3</v>
      </c>
      <c r="T1356" s="239">
        <f>MAX($H$4:H1356)</f>
        <v>255.90901740293543</v>
      </c>
      <c r="U1356" s="239">
        <f>MAX($K$4:K1356)</f>
        <v>255.90901740293543</v>
      </c>
      <c r="V1356" s="239">
        <f>MAX($K$4:L1356)</f>
        <v>255.90901740293543</v>
      </c>
      <c r="W1356" s="239">
        <f t="shared" si="263"/>
        <v>-0.23374066339603852</v>
      </c>
      <c r="X1356" s="239">
        <f t="shared" si="264"/>
        <v>-0.23374066339603852</v>
      </c>
      <c r="Y1356" s="239">
        <f t="shared" si="265"/>
        <v>-0.23374066339603852</v>
      </c>
    </row>
    <row r="1357" spans="1:25">
      <c r="A1357" s="147">
        <v>37326</v>
      </c>
      <c r="B1357" s="243">
        <v>2.8740198142511719E-3</v>
      </c>
      <c r="C1357" s="243">
        <v>-6.7077143636495862E-3</v>
      </c>
      <c r="D1357" s="243">
        <v>1.0733302117154508E-2</v>
      </c>
      <c r="E1357" s="243">
        <v>4.2965127802083725E-3</v>
      </c>
      <c r="F1357" s="243">
        <v>-2.4827824645384799E-3</v>
      </c>
      <c r="H1357" s="239">
        <f t="shared" si="258"/>
        <v>194.77734026077823</v>
      </c>
      <c r="I1357" s="239"/>
      <c r="J1357" s="239">
        <f t="shared" si="259"/>
        <v>174.02417706853305</v>
      </c>
      <c r="K1357" s="239">
        <f t="shared" si="254"/>
        <v>194.77734026077823</v>
      </c>
      <c r="L1357" s="239" t="b">
        <f t="shared" si="255"/>
        <v>0</v>
      </c>
      <c r="M1357" s="239">
        <f t="shared" si="260"/>
        <v>-6.7077143636496053E-3</v>
      </c>
      <c r="O1357" s="239">
        <f t="shared" si="261"/>
        <v>162.54154981951046</v>
      </c>
      <c r="P1357" s="239">
        <f t="shared" si="256"/>
        <v>194.77734026077823</v>
      </c>
      <c r="Q1357" s="239">
        <f t="shared" si="257"/>
        <v>0</v>
      </c>
      <c r="R1357" s="239">
        <f t="shared" si="262"/>
        <v>-6.7077143636496053E-3</v>
      </c>
      <c r="T1357" s="239">
        <f>MAX($H$4:H1357)</f>
        <v>255.90901740293543</v>
      </c>
      <c r="U1357" s="239">
        <f>MAX($K$4:K1357)</f>
        <v>255.90901740293543</v>
      </c>
      <c r="V1357" s="239">
        <f>MAX($K$4:L1357)</f>
        <v>255.90901740293543</v>
      </c>
      <c r="W1357" s="239">
        <f t="shared" si="263"/>
        <v>-0.23888051215445752</v>
      </c>
      <c r="X1357" s="239">
        <f t="shared" si="264"/>
        <v>-0.23888051215445752</v>
      </c>
      <c r="Y1357" s="239">
        <f t="shared" si="265"/>
        <v>-0.23888051215445752</v>
      </c>
    </row>
    <row r="1358" spans="1:25">
      <c r="A1358" s="147">
        <v>37327</v>
      </c>
      <c r="B1358" s="243">
        <v>-2.3528339964705713E-3</v>
      </c>
      <c r="C1358" s="243">
        <v>-1.1051341872255649E-2</v>
      </c>
      <c r="D1358" s="243">
        <v>-2.4421242985337099E-2</v>
      </c>
      <c r="E1358" s="243">
        <v>7.5293029449885474E-4</v>
      </c>
      <c r="F1358" s="243">
        <v>-1.118757121417846E-2</v>
      </c>
      <c r="H1358" s="239">
        <f t="shared" si="258"/>
        <v>192.62478928458771</v>
      </c>
      <c r="I1358" s="239"/>
      <c r="J1358" s="239">
        <f t="shared" si="259"/>
        <v>174.02417706853305</v>
      </c>
      <c r="K1358" s="239">
        <f t="shared" si="254"/>
        <v>192.62478928458771</v>
      </c>
      <c r="L1358" s="239" t="b">
        <f t="shared" si="255"/>
        <v>0</v>
      </c>
      <c r="M1358" s="239">
        <f t="shared" si="260"/>
        <v>-1.1051341872255654E-2</v>
      </c>
      <c r="O1358" s="239">
        <f t="shared" si="261"/>
        <v>162.54154981951046</v>
      </c>
      <c r="P1358" s="239">
        <f t="shared" si="256"/>
        <v>192.62478928458771</v>
      </c>
      <c r="Q1358" s="239">
        <f t="shared" si="257"/>
        <v>0</v>
      </c>
      <c r="R1358" s="239">
        <f t="shared" si="262"/>
        <v>-1.1051341872255654E-2</v>
      </c>
      <c r="T1358" s="239">
        <f>MAX($H$4:H1358)</f>
        <v>255.90901740293543</v>
      </c>
      <c r="U1358" s="239">
        <f>MAX($K$4:K1358)</f>
        <v>255.90901740293543</v>
      </c>
      <c r="V1358" s="239">
        <f>MAX($K$4:L1358)</f>
        <v>255.90901740293543</v>
      </c>
      <c r="W1358" s="239">
        <f t="shared" si="263"/>
        <v>-0.24729190382027474</v>
      </c>
      <c r="X1358" s="239">
        <f t="shared" si="264"/>
        <v>-0.24729190382027474</v>
      </c>
      <c r="Y1358" s="239">
        <f t="shared" si="265"/>
        <v>-0.24729190382027474</v>
      </c>
    </row>
    <row r="1359" spans="1:25">
      <c r="A1359" s="147">
        <v>37328</v>
      </c>
      <c r="B1359" s="243">
        <v>-9.3108479656962562E-3</v>
      </c>
      <c r="C1359" s="243">
        <v>3.0831571320439899E-3</v>
      </c>
      <c r="D1359" s="243">
        <v>-1.9683794660044329E-2</v>
      </c>
      <c r="E1359" s="243">
        <v>-2.9055117527969632E-3</v>
      </c>
      <c r="F1359" s="243">
        <v>3.2691521922625366E-3</v>
      </c>
      <c r="H1359" s="239">
        <f t="shared" si="258"/>
        <v>193.21868177747896</v>
      </c>
      <c r="I1359" s="239"/>
      <c r="J1359" s="239">
        <f t="shared" si="259"/>
        <v>174.02417706853305</v>
      </c>
      <c r="K1359" s="239">
        <f t="shared" si="254"/>
        <v>193.21868177747896</v>
      </c>
      <c r="L1359" s="239" t="b">
        <f t="shared" si="255"/>
        <v>0</v>
      </c>
      <c r="M1359" s="239">
        <f t="shared" si="260"/>
        <v>3.0831571320440402E-3</v>
      </c>
      <c r="O1359" s="239">
        <f t="shared" si="261"/>
        <v>162.54154981951046</v>
      </c>
      <c r="P1359" s="239">
        <f t="shared" si="256"/>
        <v>193.21868177747896</v>
      </c>
      <c r="Q1359" s="239">
        <f t="shared" si="257"/>
        <v>0</v>
      </c>
      <c r="R1359" s="239">
        <f t="shared" si="262"/>
        <v>3.0831571320440402E-3</v>
      </c>
      <c r="T1359" s="239">
        <f>MAX($H$4:H1359)</f>
        <v>255.90901740293543</v>
      </c>
      <c r="U1359" s="239">
        <f>MAX($K$4:K1359)</f>
        <v>255.90901740293543</v>
      </c>
      <c r="V1359" s="239">
        <f>MAX($K$4:L1359)</f>
        <v>255.90901740293543</v>
      </c>
      <c r="W1359" s="239">
        <f t="shared" si="263"/>
        <v>-0.24497118648519095</v>
      </c>
      <c r="X1359" s="239">
        <f t="shared" si="264"/>
        <v>-0.24497118648519095</v>
      </c>
      <c r="Y1359" s="239">
        <f t="shared" si="265"/>
        <v>-0.24497118648519095</v>
      </c>
    </row>
    <row r="1360" spans="1:25">
      <c r="A1360" s="147">
        <v>37329</v>
      </c>
      <c r="B1360" s="243">
        <v>-7.7027152672470844E-4</v>
      </c>
      <c r="C1360" s="243">
        <v>1.0413096764254615E-3</v>
      </c>
      <c r="D1360" s="243">
        <v>5.321450765168878E-3</v>
      </c>
      <c r="E1360" s="243">
        <v>-7.2945518384972541E-3</v>
      </c>
      <c r="F1360" s="243">
        <v>5.8231420382126586E-4</v>
      </c>
      <c r="H1360" s="239">
        <f t="shared" si="258"/>
        <v>193.41988226048002</v>
      </c>
      <c r="I1360" s="239"/>
      <c r="J1360" s="239">
        <f t="shared" si="259"/>
        <v>174.02417706853305</v>
      </c>
      <c r="K1360" s="239">
        <f t="shared" si="254"/>
        <v>193.41988226048002</v>
      </c>
      <c r="L1360" s="239" t="b">
        <f t="shared" si="255"/>
        <v>0</v>
      </c>
      <c r="M1360" s="239">
        <f t="shared" si="260"/>
        <v>1.0413096764254554E-3</v>
      </c>
      <c r="O1360" s="239">
        <f t="shared" si="261"/>
        <v>162.54154981951046</v>
      </c>
      <c r="P1360" s="239">
        <f t="shared" si="256"/>
        <v>193.41988226048002</v>
      </c>
      <c r="Q1360" s="239">
        <f t="shared" si="257"/>
        <v>0</v>
      </c>
      <c r="R1360" s="239">
        <f t="shared" si="262"/>
        <v>1.0413096764254554E-3</v>
      </c>
      <c r="T1360" s="239">
        <f>MAX($H$4:H1360)</f>
        <v>255.90901740293543</v>
      </c>
      <c r="U1360" s="239">
        <f>MAX($K$4:K1360)</f>
        <v>255.90901740293543</v>
      </c>
      <c r="V1360" s="239">
        <f>MAX($K$4:L1360)</f>
        <v>255.90901740293543</v>
      </c>
      <c r="W1360" s="239">
        <f t="shared" si="263"/>
        <v>-0.24418496767569794</v>
      </c>
      <c r="X1360" s="239">
        <f t="shared" si="264"/>
        <v>-0.24418496767569794</v>
      </c>
      <c r="Y1360" s="239">
        <f t="shared" si="265"/>
        <v>-0.24418496767569794</v>
      </c>
    </row>
    <row r="1361" spans="1:25">
      <c r="A1361" s="147">
        <v>37330</v>
      </c>
      <c r="B1361" s="243">
        <v>1.1395731443683887E-2</v>
      </c>
      <c r="C1361" s="243">
        <v>8.7108705799514574E-3</v>
      </c>
      <c r="D1361" s="243">
        <v>4.532311483727014E-3</v>
      </c>
      <c r="E1361" s="243">
        <v>-2.7354788070903524E-3</v>
      </c>
      <c r="F1361" s="243">
        <v>4.7487604140572515E-3</v>
      </c>
      <c r="H1361" s="239">
        <f t="shared" si="258"/>
        <v>195.10473782244051</v>
      </c>
      <c r="I1361" s="239"/>
      <c r="J1361" s="239">
        <f t="shared" si="259"/>
        <v>174.02417706853305</v>
      </c>
      <c r="K1361" s="239">
        <f t="shared" si="254"/>
        <v>195.10473782244051</v>
      </c>
      <c r="L1361" s="239" t="b">
        <f t="shared" si="255"/>
        <v>0</v>
      </c>
      <c r="M1361" s="239">
        <f t="shared" si="260"/>
        <v>8.7108705799514539E-3</v>
      </c>
      <c r="O1361" s="239">
        <f t="shared" si="261"/>
        <v>162.54154981951046</v>
      </c>
      <c r="P1361" s="239">
        <f t="shared" si="256"/>
        <v>195.10473782244051</v>
      </c>
      <c r="Q1361" s="239">
        <f t="shared" si="257"/>
        <v>0</v>
      </c>
      <c r="R1361" s="239">
        <f t="shared" si="262"/>
        <v>8.7108705799514539E-3</v>
      </c>
      <c r="T1361" s="239">
        <f>MAX($H$4:H1361)</f>
        <v>255.90901740293543</v>
      </c>
      <c r="U1361" s="239">
        <f>MAX($K$4:K1361)</f>
        <v>255.90901740293543</v>
      </c>
      <c r="V1361" s="239">
        <f>MAX($K$4:L1361)</f>
        <v>255.90901740293543</v>
      </c>
      <c r="W1361" s="239">
        <f t="shared" si="263"/>
        <v>-0.23760116074673912</v>
      </c>
      <c r="X1361" s="239">
        <f t="shared" si="264"/>
        <v>-0.23760116074673912</v>
      </c>
      <c r="Y1361" s="239">
        <f t="shared" si="265"/>
        <v>-0.23760116074673912</v>
      </c>
    </row>
    <row r="1362" spans="1:25">
      <c r="A1362" s="147">
        <v>37333</v>
      </c>
      <c r="B1362" s="243">
        <v>8.72422141284801E-6</v>
      </c>
      <c r="C1362" s="243">
        <v>3.3308500816011666E-3</v>
      </c>
      <c r="D1362" s="243">
        <v>-1.7968434166096392E-2</v>
      </c>
      <c r="E1362" s="243">
        <v>6.1464894658915803E-3</v>
      </c>
      <c r="F1362" s="243">
        <v>6.3617213627504832E-3</v>
      </c>
      <c r="H1362" s="239">
        <f t="shared" si="258"/>
        <v>195.75460245433717</v>
      </c>
      <c r="I1362" s="239"/>
      <c r="J1362" s="239">
        <f t="shared" si="259"/>
        <v>174.02417706853305</v>
      </c>
      <c r="K1362" s="239">
        <f t="shared" si="254"/>
        <v>195.75460245433717</v>
      </c>
      <c r="L1362" s="239" t="b">
        <f t="shared" si="255"/>
        <v>0</v>
      </c>
      <c r="M1362" s="239">
        <f t="shared" si="260"/>
        <v>3.3308500816012277E-3</v>
      </c>
      <c r="O1362" s="239">
        <f t="shared" si="261"/>
        <v>162.54154981951046</v>
      </c>
      <c r="P1362" s="239">
        <f t="shared" si="256"/>
        <v>195.75460245433717</v>
      </c>
      <c r="Q1362" s="239">
        <f t="shared" si="257"/>
        <v>0</v>
      </c>
      <c r="R1362" s="239">
        <f t="shared" si="262"/>
        <v>3.3308500816012277E-3</v>
      </c>
      <c r="T1362" s="239">
        <f>MAX($H$4:H1362)</f>
        <v>255.90901740293543</v>
      </c>
      <c r="U1362" s="239">
        <f>MAX($K$4:K1362)</f>
        <v>255.90901740293543</v>
      </c>
      <c r="V1362" s="239">
        <f>MAX($K$4:L1362)</f>
        <v>255.90901740293543</v>
      </c>
      <c r="W1362" s="239">
        <f t="shared" si="263"/>
        <v>-0.23506172451079971</v>
      </c>
      <c r="X1362" s="239">
        <f t="shared" si="264"/>
        <v>-0.23506172451079971</v>
      </c>
      <c r="Y1362" s="239">
        <f t="shared" si="265"/>
        <v>-0.23506172451079971</v>
      </c>
    </row>
    <row r="1363" spans="1:25">
      <c r="A1363" s="147">
        <v>37334</v>
      </c>
      <c r="B1363" s="243">
        <v>3.7664514578641395E-3</v>
      </c>
      <c r="C1363" s="243">
        <v>5.6563522004478006E-3</v>
      </c>
      <c r="D1363" s="243">
        <v>1.8565991865274079E-2</v>
      </c>
      <c r="E1363" s="243">
        <v>5.3048293413695546E-3</v>
      </c>
      <c r="F1363" s="243">
        <v>3.6249369446559321E-3</v>
      </c>
      <c r="H1363" s="239">
        <f t="shared" si="258"/>
        <v>196.86185943067755</v>
      </c>
      <c r="I1363" s="239"/>
      <c r="J1363" s="239">
        <f t="shared" si="259"/>
        <v>174.02417706853305</v>
      </c>
      <c r="K1363" s="239">
        <f t="shared" si="254"/>
        <v>196.86185943067755</v>
      </c>
      <c r="L1363" s="239" t="b">
        <f t="shared" si="255"/>
        <v>0</v>
      </c>
      <c r="M1363" s="239">
        <f t="shared" si="260"/>
        <v>5.6563522004478319E-3</v>
      </c>
      <c r="O1363" s="239">
        <f t="shared" si="261"/>
        <v>162.54154981951046</v>
      </c>
      <c r="P1363" s="239">
        <f t="shared" si="256"/>
        <v>196.86185943067755</v>
      </c>
      <c r="Q1363" s="239">
        <f t="shared" si="257"/>
        <v>0</v>
      </c>
      <c r="R1363" s="239">
        <f t="shared" si="262"/>
        <v>5.6563522004478319E-3</v>
      </c>
      <c r="T1363" s="239">
        <f>MAX($H$4:H1363)</f>
        <v>255.90901740293543</v>
      </c>
      <c r="U1363" s="239">
        <f>MAX($K$4:K1363)</f>
        <v>255.90901740293543</v>
      </c>
      <c r="V1363" s="239">
        <f>MAX($K$4:L1363)</f>
        <v>255.90901740293543</v>
      </c>
      <c r="W1363" s="239">
        <f t="shared" si="263"/>
        <v>-0.23073496421302961</v>
      </c>
      <c r="X1363" s="239">
        <f t="shared" si="264"/>
        <v>-0.23073496421302961</v>
      </c>
      <c r="Y1363" s="239">
        <f t="shared" si="265"/>
        <v>-0.23073496421302961</v>
      </c>
    </row>
    <row r="1364" spans="1:25">
      <c r="A1364" s="147">
        <v>37335</v>
      </c>
      <c r="B1364" s="243">
        <v>-1.5812044318287422E-2</v>
      </c>
      <c r="C1364" s="243">
        <v>-1.0025115266469653E-2</v>
      </c>
      <c r="D1364" s="243">
        <v>-1.2268216321434822E-2</v>
      </c>
      <c r="E1364" s="243">
        <v>-9.9542086759174531E-4</v>
      </c>
      <c r="F1364" s="243">
        <v>-2.1833650407956373E-3</v>
      </c>
      <c r="H1364" s="239">
        <f t="shared" si="258"/>
        <v>194.88829659831347</v>
      </c>
      <c r="I1364" s="239"/>
      <c r="J1364" s="239">
        <f t="shared" si="259"/>
        <v>174.02417706853305</v>
      </c>
      <c r="K1364" s="239">
        <f t="shared" si="254"/>
        <v>194.88829659831347</v>
      </c>
      <c r="L1364" s="239" t="b">
        <f t="shared" si="255"/>
        <v>0</v>
      </c>
      <c r="M1364" s="239">
        <f t="shared" si="260"/>
        <v>-1.0025115266469615E-2</v>
      </c>
      <c r="O1364" s="239">
        <f t="shared" si="261"/>
        <v>162.54154981951046</v>
      </c>
      <c r="P1364" s="239">
        <f t="shared" si="256"/>
        <v>194.88829659831347</v>
      </c>
      <c r="Q1364" s="239">
        <f t="shared" si="257"/>
        <v>0</v>
      </c>
      <c r="R1364" s="239">
        <f t="shared" si="262"/>
        <v>-1.0025115266469615E-2</v>
      </c>
      <c r="T1364" s="239">
        <f>MAX($H$4:H1364)</f>
        <v>255.90901740293543</v>
      </c>
      <c r="U1364" s="239">
        <f>MAX($K$4:K1364)</f>
        <v>255.90901740293543</v>
      </c>
      <c r="V1364" s="239">
        <f>MAX($K$4:L1364)</f>
        <v>255.90901740293543</v>
      </c>
      <c r="W1364" s="239">
        <f t="shared" si="263"/>
        <v>-0.23844693486725885</v>
      </c>
      <c r="X1364" s="239">
        <f t="shared" si="264"/>
        <v>-0.23844693486725885</v>
      </c>
      <c r="Y1364" s="239">
        <f t="shared" si="265"/>
        <v>-0.23844693486725885</v>
      </c>
    </row>
    <row r="1365" spans="1:25">
      <c r="A1365" s="147">
        <v>37336</v>
      </c>
      <c r="B1365" s="243">
        <v>2.2659662308814887E-3</v>
      </c>
      <c r="C1365" s="243">
        <v>-3.9789090177480002E-3</v>
      </c>
      <c r="D1365" s="243">
        <v>-5.085767153490961E-3</v>
      </c>
      <c r="E1365" s="243">
        <v>-9.4371898638168084E-4</v>
      </c>
      <c r="F1365" s="243">
        <v>-8.4991330039208002E-4</v>
      </c>
      <c r="H1365" s="239">
        <f t="shared" si="258"/>
        <v>194.11285379752491</v>
      </c>
      <c r="I1365" s="239"/>
      <c r="J1365" s="239">
        <f t="shared" si="259"/>
        <v>174.02417706853305</v>
      </c>
      <c r="K1365" s="239">
        <f t="shared" si="254"/>
        <v>194.11285379752491</v>
      </c>
      <c r="L1365" s="239" t="b">
        <f t="shared" si="255"/>
        <v>0</v>
      </c>
      <c r="M1365" s="239">
        <f t="shared" si="260"/>
        <v>-3.9789090177479568E-3</v>
      </c>
      <c r="O1365" s="239">
        <f t="shared" si="261"/>
        <v>162.54154981951046</v>
      </c>
      <c r="P1365" s="239">
        <f t="shared" si="256"/>
        <v>194.11285379752491</v>
      </c>
      <c r="Q1365" s="239">
        <f t="shared" si="257"/>
        <v>0</v>
      </c>
      <c r="R1365" s="239">
        <f t="shared" si="262"/>
        <v>-3.9789090177479568E-3</v>
      </c>
      <c r="T1365" s="239">
        <f>MAX($H$4:H1365)</f>
        <v>255.90901740293543</v>
      </c>
      <c r="U1365" s="239">
        <f>MAX($K$4:K1365)</f>
        <v>255.90901740293543</v>
      </c>
      <c r="V1365" s="239">
        <f>MAX($K$4:L1365)</f>
        <v>255.90901740293543</v>
      </c>
      <c r="W1365" s="239">
        <f t="shared" si="263"/>
        <v>-0.24147708522560912</v>
      </c>
      <c r="X1365" s="239">
        <f t="shared" si="264"/>
        <v>-0.24147708522560912</v>
      </c>
      <c r="Y1365" s="239">
        <f t="shared" si="265"/>
        <v>-0.24147708522560912</v>
      </c>
    </row>
    <row r="1366" spans="1:25">
      <c r="A1366" s="147">
        <v>37337</v>
      </c>
      <c r="B1366" s="243">
        <v>-3.910117363596588E-3</v>
      </c>
      <c r="C1366" s="243">
        <v>7.9669904160017957E-3</v>
      </c>
      <c r="D1366" s="243">
        <v>-1.3104270806567064E-2</v>
      </c>
      <c r="E1366" s="243">
        <v>9.8543452496862027E-3</v>
      </c>
      <c r="F1366" s="243">
        <v>7.0888433223132985E-3</v>
      </c>
      <c r="H1366" s="239">
        <f t="shared" si="258"/>
        <v>195.65934904335253</v>
      </c>
      <c r="I1366" s="239"/>
      <c r="J1366" s="239">
        <f t="shared" si="259"/>
        <v>174.02417706853305</v>
      </c>
      <c r="K1366" s="239">
        <f t="shared" si="254"/>
        <v>195.65934904335253</v>
      </c>
      <c r="L1366" s="239" t="b">
        <f t="shared" si="255"/>
        <v>0</v>
      </c>
      <c r="M1366" s="239">
        <f t="shared" si="260"/>
        <v>7.9669904160017437E-3</v>
      </c>
      <c r="O1366" s="239">
        <f t="shared" si="261"/>
        <v>162.54154981951046</v>
      </c>
      <c r="P1366" s="239">
        <f t="shared" si="256"/>
        <v>195.65934904335253</v>
      </c>
      <c r="Q1366" s="239">
        <f t="shared" si="257"/>
        <v>0</v>
      </c>
      <c r="R1366" s="239">
        <f t="shared" si="262"/>
        <v>7.9669904160017437E-3</v>
      </c>
      <c r="T1366" s="239">
        <f>MAX($H$4:H1366)</f>
        <v>255.90901740293543</v>
      </c>
      <c r="U1366" s="239">
        <f>MAX($K$4:K1366)</f>
        <v>255.90901740293543</v>
      </c>
      <c r="V1366" s="239">
        <f>MAX($K$4:L1366)</f>
        <v>255.90901740293543</v>
      </c>
      <c r="W1366" s="239">
        <f t="shared" si="263"/>
        <v>-0.23543394043328383</v>
      </c>
      <c r="X1366" s="239">
        <f t="shared" si="264"/>
        <v>-0.23543394043328383</v>
      </c>
      <c r="Y1366" s="239">
        <f t="shared" si="265"/>
        <v>-0.23543394043328383</v>
      </c>
    </row>
    <row r="1367" spans="1:25">
      <c r="A1367" s="147">
        <v>37340</v>
      </c>
      <c r="B1367" s="243">
        <v>-1.4756585298579483E-2</v>
      </c>
      <c r="C1367" s="243">
        <v>-8.1895426054185982E-3</v>
      </c>
      <c r="D1367" s="243">
        <v>-4.8970992357642018E-3</v>
      </c>
      <c r="E1367" s="243">
        <v>-7.2795207285708541E-3</v>
      </c>
      <c r="F1367" s="243">
        <v>-3.3224830759742696E-3</v>
      </c>
      <c r="H1367" s="239">
        <f t="shared" si="258"/>
        <v>194.05698846821352</v>
      </c>
      <c r="I1367" s="239"/>
      <c r="J1367" s="239">
        <f t="shared" si="259"/>
        <v>174.02417706853305</v>
      </c>
      <c r="K1367" s="239">
        <f t="shared" si="254"/>
        <v>194.05698846821352</v>
      </c>
      <c r="L1367" s="239" t="b">
        <f t="shared" si="255"/>
        <v>0</v>
      </c>
      <c r="M1367" s="239">
        <f t="shared" si="260"/>
        <v>-8.1895426054186607E-3</v>
      </c>
      <c r="O1367" s="239">
        <f t="shared" si="261"/>
        <v>162.54154981951046</v>
      </c>
      <c r="P1367" s="239">
        <f t="shared" si="256"/>
        <v>194.05698846821352</v>
      </c>
      <c r="Q1367" s="239">
        <f t="shared" si="257"/>
        <v>0</v>
      </c>
      <c r="R1367" s="239">
        <f t="shared" si="262"/>
        <v>-8.1895426054186607E-3</v>
      </c>
      <c r="T1367" s="239">
        <f>MAX($H$4:H1367)</f>
        <v>255.90901740293543</v>
      </c>
      <c r="U1367" s="239">
        <f>MAX($K$4:K1367)</f>
        <v>255.90901740293543</v>
      </c>
      <c r="V1367" s="239">
        <f>MAX($K$4:L1367)</f>
        <v>255.90901740293543</v>
      </c>
      <c r="W1367" s="239">
        <f t="shared" si="263"/>
        <v>-0.24169538675276253</v>
      </c>
      <c r="X1367" s="239">
        <f t="shared" si="264"/>
        <v>-0.24169538675276253</v>
      </c>
      <c r="Y1367" s="239">
        <f t="shared" si="265"/>
        <v>-0.24169538675276253</v>
      </c>
    </row>
    <row r="1368" spans="1:25">
      <c r="A1368" s="147">
        <v>37341</v>
      </c>
      <c r="B1368" s="243">
        <v>5.9806757449420989E-3</v>
      </c>
      <c r="C1368" s="243">
        <v>2.8355998518376779E-3</v>
      </c>
      <c r="D1368" s="243">
        <v>-3.4650211134051867E-3</v>
      </c>
      <c r="E1368" s="243">
        <v>2.5230800112214791E-3</v>
      </c>
      <c r="F1368" s="243">
        <v>1.2527621380031828E-3</v>
      </c>
      <c r="H1368" s="239">
        <f t="shared" si="258"/>
        <v>194.60725643596206</v>
      </c>
      <c r="I1368" s="239"/>
      <c r="J1368" s="239">
        <f t="shared" si="259"/>
        <v>174.02417706853305</v>
      </c>
      <c r="K1368" s="239">
        <f t="shared" si="254"/>
        <v>194.60725643596206</v>
      </c>
      <c r="L1368" s="239" t="b">
        <f t="shared" si="255"/>
        <v>0</v>
      </c>
      <c r="M1368" s="239">
        <f t="shared" si="260"/>
        <v>2.8355998518377126E-3</v>
      </c>
      <c r="O1368" s="239">
        <f t="shared" si="261"/>
        <v>162.54154981951046</v>
      </c>
      <c r="P1368" s="239">
        <f t="shared" si="256"/>
        <v>194.60725643596206</v>
      </c>
      <c r="Q1368" s="239">
        <f t="shared" si="257"/>
        <v>0</v>
      </c>
      <c r="R1368" s="239">
        <f t="shared" si="262"/>
        <v>2.8355998518377126E-3</v>
      </c>
      <c r="T1368" s="239">
        <f>MAX($H$4:H1368)</f>
        <v>255.90901740293543</v>
      </c>
      <c r="U1368" s="239">
        <f>MAX($K$4:K1368)</f>
        <v>255.90901740293543</v>
      </c>
      <c r="V1368" s="239">
        <f>MAX($K$4:L1368)</f>
        <v>255.90901740293543</v>
      </c>
      <c r="W1368" s="239">
        <f t="shared" si="263"/>
        <v>-0.23954513830379082</v>
      </c>
      <c r="X1368" s="239">
        <f t="shared" si="264"/>
        <v>-0.23954513830379082</v>
      </c>
      <c r="Y1368" s="239">
        <f t="shared" si="265"/>
        <v>-0.23954513830379082</v>
      </c>
    </row>
    <row r="1369" spans="1:25">
      <c r="A1369" s="147">
        <v>37342</v>
      </c>
      <c r="B1369" s="243">
        <v>5.4339734698769515E-3</v>
      </c>
      <c r="C1369" s="243">
        <v>1.51945385955643E-3</v>
      </c>
      <c r="D1369" s="243">
        <v>1.4552823479267785E-2</v>
      </c>
      <c r="E1369" s="243">
        <v>1.0433764300693982E-2</v>
      </c>
      <c r="F1369" s="243">
        <v>3.773965526945311E-3</v>
      </c>
      <c r="H1369" s="239">
        <f t="shared" si="258"/>
        <v>194.90295318285138</v>
      </c>
      <c r="I1369" s="239"/>
      <c r="J1369" s="239">
        <f t="shared" si="259"/>
        <v>174.02417706853305</v>
      </c>
      <c r="K1369" s="239">
        <f t="shared" si="254"/>
        <v>194.90295318285138</v>
      </c>
      <c r="L1369" s="239" t="b">
        <f t="shared" si="255"/>
        <v>0</v>
      </c>
      <c r="M1369" s="239">
        <f t="shared" si="260"/>
        <v>1.5194538595564775E-3</v>
      </c>
      <c r="O1369" s="239">
        <f t="shared" si="261"/>
        <v>162.54154981951046</v>
      </c>
      <c r="P1369" s="239">
        <f t="shared" si="256"/>
        <v>194.90295318285138</v>
      </c>
      <c r="Q1369" s="239">
        <f t="shared" si="257"/>
        <v>0</v>
      </c>
      <c r="R1369" s="239">
        <f t="shared" si="262"/>
        <v>1.5194538595564775E-3</v>
      </c>
      <c r="T1369" s="239">
        <f>MAX($H$4:H1369)</f>
        <v>255.90901740293543</v>
      </c>
      <c r="U1369" s="239">
        <f>MAX($K$4:K1369)</f>
        <v>255.90901740293543</v>
      </c>
      <c r="V1369" s="239">
        <f>MAX($K$4:L1369)</f>
        <v>255.90901740293543</v>
      </c>
      <c r="W1369" s="239">
        <f t="shared" si="263"/>
        <v>-0.23838966222916802</v>
      </c>
      <c r="X1369" s="239">
        <f t="shared" si="264"/>
        <v>-0.23838966222916802</v>
      </c>
      <c r="Y1369" s="239">
        <f t="shared" si="265"/>
        <v>-0.23838966222916802</v>
      </c>
    </row>
    <row r="1370" spans="1:25">
      <c r="A1370" s="147">
        <v>37343</v>
      </c>
      <c r="B1370" s="243">
        <v>2.7521321862686854E-3</v>
      </c>
      <c r="C1370" s="243">
        <v>1.2188759920976899E-2</v>
      </c>
      <c r="D1370" s="243">
        <v>1.0445731381224066E-2</v>
      </c>
      <c r="E1370" s="243">
        <v>3.5929650194088669E-3</v>
      </c>
      <c r="F1370" s="243">
        <v>7.9143171900368792E-3</v>
      </c>
      <c r="H1370" s="239">
        <f t="shared" si="258"/>
        <v>197.27857848708655</v>
      </c>
      <c r="I1370" s="239"/>
      <c r="J1370" s="239">
        <f t="shared" si="259"/>
        <v>174.02417706853305</v>
      </c>
      <c r="K1370" s="239">
        <f t="shared" si="254"/>
        <v>197.27857848708655</v>
      </c>
      <c r="L1370" s="239" t="b">
        <f t="shared" si="255"/>
        <v>0</v>
      </c>
      <c r="M1370" s="239">
        <f t="shared" si="260"/>
        <v>1.2188759920976877E-2</v>
      </c>
      <c r="O1370" s="239">
        <f t="shared" si="261"/>
        <v>162.54154981951046</v>
      </c>
      <c r="P1370" s="239">
        <f t="shared" si="256"/>
        <v>197.27857848708655</v>
      </c>
      <c r="Q1370" s="239">
        <f t="shared" si="257"/>
        <v>0</v>
      </c>
      <c r="R1370" s="239">
        <f t="shared" si="262"/>
        <v>1.2188759920976877E-2</v>
      </c>
      <c r="T1370" s="239">
        <f>MAX($H$4:H1370)</f>
        <v>255.90901740293543</v>
      </c>
      <c r="U1370" s="239">
        <f>MAX($K$4:K1370)</f>
        <v>255.90901740293543</v>
      </c>
      <c r="V1370" s="239">
        <f>MAX($K$4:L1370)</f>
        <v>255.90901740293543</v>
      </c>
      <c r="W1370" s="239">
        <f t="shared" si="263"/>
        <v>-0.22910657666874523</v>
      </c>
      <c r="X1370" s="239">
        <f t="shared" si="264"/>
        <v>-0.22910657666874523</v>
      </c>
      <c r="Y1370" s="239">
        <f t="shared" si="265"/>
        <v>-0.22910657666874523</v>
      </c>
    </row>
    <row r="1371" spans="1:25">
      <c r="A1371" s="147">
        <v>37344</v>
      </c>
      <c r="B1371" s="243">
        <v>0</v>
      </c>
      <c r="C1371" s="243">
        <v>-4.5887346564188469E-4</v>
      </c>
      <c r="D1371" s="243">
        <v>-1.7120950625421516E-2</v>
      </c>
      <c r="E1371" s="243">
        <v>-5.5105229411389622E-4</v>
      </c>
      <c r="F1371" s="243">
        <v>-4.5727262589390083E-4</v>
      </c>
      <c r="H1371" s="239">
        <f t="shared" si="258"/>
        <v>197.18805258207928</v>
      </c>
      <c r="I1371" s="239"/>
      <c r="J1371" s="239">
        <f t="shared" si="259"/>
        <v>174.02417706853305</v>
      </c>
      <c r="K1371" s="239">
        <f t="shared" si="254"/>
        <v>197.18805258207928</v>
      </c>
      <c r="L1371" s="239" t="b">
        <f t="shared" si="255"/>
        <v>0</v>
      </c>
      <c r="M1371" s="239">
        <f t="shared" si="260"/>
        <v>-4.5887346564185775E-4</v>
      </c>
      <c r="O1371" s="239">
        <f t="shared" si="261"/>
        <v>162.54154981951046</v>
      </c>
      <c r="P1371" s="239">
        <f t="shared" si="256"/>
        <v>197.18805258207928</v>
      </c>
      <c r="Q1371" s="239">
        <f t="shared" si="257"/>
        <v>0</v>
      </c>
      <c r="R1371" s="239">
        <f t="shared" si="262"/>
        <v>-4.5887346564185775E-4</v>
      </c>
      <c r="T1371" s="239">
        <f>MAX($H$4:H1371)</f>
        <v>255.90901740293543</v>
      </c>
      <c r="U1371" s="239">
        <f>MAX($K$4:K1371)</f>
        <v>255.90901740293543</v>
      </c>
      <c r="V1371" s="239">
        <f>MAX($K$4:L1371)</f>
        <v>255.90901740293543</v>
      </c>
      <c r="W1371" s="239">
        <f t="shared" si="263"/>
        <v>-0.22946031920554977</v>
      </c>
      <c r="X1371" s="239">
        <f t="shared" si="264"/>
        <v>-0.22946031920554977</v>
      </c>
      <c r="Y1371" s="239">
        <f t="shared" si="265"/>
        <v>-0.22946031920554977</v>
      </c>
    </row>
    <row r="1372" spans="1:25">
      <c r="A1372" s="147">
        <v>37347</v>
      </c>
      <c r="B1372" s="243">
        <v>-3.6213471169854738E-4</v>
      </c>
      <c r="C1372" s="243">
        <v>-7.1608601146744277E-4</v>
      </c>
      <c r="D1372" s="243">
        <v>-1.8224975478969618E-2</v>
      </c>
      <c r="E1372" s="243">
        <v>-1.3132801584623488E-2</v>
      </c>
      <c r="F1372" s="243">
        <v>-6.8890835420332142E-4</v>
      </c>
      <c r="H1372" s="239">
        <f t="shared" si="258"/>
        <v>197.04684897599674</v>
      </c>
      <c r="I1372" s="239"/>
      <c r="J1372" s="239">
        <f t="shared" si="259"/>
        <v>174.02417706853305</v>
      </c>
      <c r="K1372" s="239">
        <f t="shared" si="254"/>
        <v>197.04684897599674</v>
      </c>
      <c r="L1372" s="239" t="b">
        <f t="shared" si="255"/>
        <v>0</v>
      </c>
      <c r="M1372" s="239">
        <f t="shared" si="260"/>
        <v>-7.16086011467483E-4</v>
      </c>
      <c r="O1372" s="239">
        <f t="shared" si="261"/>
        <v>162.54154981951046</v>
      </c>
      <c r="P1372" s="239">
        <f t="shared" si="256"/>
        <v>197.04684897599674</v>
      </c>
      <c r="Q1372" s="239">
        <f t="shared" si="257"/>
        <v>0</v>
      </c>
      <c r="R1372" s="239">
        <f t="shared" si="262"/>
        <v>-7.16086011467483E-4</v>
      </c>
      <c r="T1372" s="239">
        <f>MAX($H$4:H1372)</f>
        <v>255.90901740293543</v>
      </c>
      <c r="U1372" s="239">
        <f>MAX($K$4:K1372)</f>
        <v>255.90901740293543</v>
      </c>
      <c r="V1372" s="239">
        <f>MAX($K$4:L1372)</f>
        <v>255.90901740293543</v>
      </c>
      <c r="W1372" s="239">
        <f t="shared" si="263"/>
        <v>-0.23001209189224728</v>
      </c>
      <c r="X1372" s="239">
        <f t="shared" si="264"/>
        <v>-0.23001209189224728</v>
      </c>
      <c r="Y1372" s="239">
        <f t="shared" si="265"/>
        <v>-0.23001209189224728</v>
      </c>
    </row>
    <row r="1373" spans="1:25">
      <c r="A1373" s="147">
        <v>37348</v>
      </c>
      <c r="B1373" s="243">
        <v>-9.1057546743369411E-3</v>
      </c>
      <c r="C1373" s="243">
        <v>-2.3072294211005095E-3</v>
      </c>
      <c r="D1373" s="243">
        <v>1.3249610074354434E-2</v>
      </c>
      <c r="E1373" s="243">
        <v>1.2102401754411796E-2</v>
      </c>
      <c r="F1373" s="243">
        <v>4.0993222750187464E-3</v>
      </c>
      <c r="H1373" s="239">
        <f t="shared" si="258"/>
        <v>196.59221668870418</v>
      </c>
      <c r="I1373" s="239"/>
      <c r="J1373" s="239">
        <f t="shared" si="259"/>
        <v>174.02417706853305</v>
      </c>
      <c r="K1373" s="239">
        <f t="shared" si="254"/>
        <v>196.59221668870418</v>
      </c>
      <c r="L1373" s="239" t="b">
        <f t="shared" si="255"/>
        <v>0</v>
      </c>
      <c r="M1373" s="239">
        <f t="shared" si="260"/>
        <v>-2.3072294211004376E-3</v>
      </c>
      <c r="O1373" s="239">
        <f t="shared" si="261"/>
        <v>162.54154981951046</v>
      </c>
      <c r="P1373" s="239">
        <f t="shared" si="256"/>
        <v>196.59221668870418</v>
      </c>
      <c r="Q1373" s="239">
        <f t="shared" si="257"/>
        <v>0</v>
      </c>
      <c r="R1373" s="239">
        <f t="shared" si="262"/>
        <v>-2.3072294211004376E-3</v>
      </c>
      <c r="T1373" s="239">
        <f>MAX($H$4:H1373)</f>
        <v>255.90901740293543</v>
      </c>
      <c r="U1373" s="239">
        <f>MAX($K$4:K1373)</f>
        <v>255.90901740293543</v>
      </c>
      <c r="V1373" s="239">
        <f>MAX($K$4:L1373)</f>
        <v>255.90901740293543</v>
      </c>
      <c r="W1373" s="239">
        <f t="shared" si="263"/>
        <v>-0.23178863064772506</v>
      </c>
      <c r="X1373" s="239">
        <f t="shared" si="264"/>
        <v>-0.23178863064772506</v>
      </c>
      <c r="Y1373" s="239">
        <f t="shared" si="265"/>
        <v>-0.23178863064772506</v>
      </c>
    </row>
    <row r="1374" spans="1:25">
      <c r="A1374" s="147">
        <v>37349</v>
      </c>
      <c r="B1374" s="243">
        <v>-9.9055912055735496E-3</v>
      </c>
      <c r="C1374" s="243">
        <v>-4.5193507745791006E-3</v>
      </c>
      <c r="D1374" s="243">
        <v>1.0349858640611442E-2</v>
      </c>
      <c r="E1374" s="243">
        <v>-3.2904065981225195E-3</v>
      </c>
      <c r="F1374" s="243">
        <v>-5.6028930970171142E-3</v>
      </c>
      <c r="H1374" s="239">
        <f t="shared" si="258"/>
        <v>195.70374750193588</v>
      </c>
      <c r="I1374" s="239"/>
      <c r="J1374" s="239">
        <f t="shared" si="259"/>
        <v>174.02417706853305</v>
      </c>
      <c r="K1374" s="239">
        <f t="shared" si="254"/>
        <v>195.70374750193588</v>
      </c>
      <c r="L1374" s="239" t="b">
        <f t="shared" si="255"/>
        <v>0</v>
      </c>
      <c r="M1374" s="239">
        <f t="shared" si="260"/>
        <v>-4.5193507745790338E-3</v>
      </c>
      <c r="O1374" s="239">
        <f t="shared" si="261"/>
        <v>162.54154981951046</v>
      </c>
      <c r="P1374" s="239">
        <f t="shared" si="256"/>
        <v>195.70374750193588</v>
      </c>
      <c r="Q1374" s="239">
        <f t="shared" si="257"/>
        <v>0</v>
      </c>
      <c r="R1374" s="239">
        <f t="shared" si="262"/>
        <v>-4.5193507745790338E-3</v>
      </c>
      <c r="T1374" s="239">
        <f>MAX($H$4:H1374)</f>
        <v>255.90901740293543</v>
      </c>
      <c r="U1374" s="239">
        <f>MAX($K$4:K1374)</f>
        <v>255.90901740293543</v>
      </c>
      <c r="V1374" s="239">
        <f>MAX($K$4:L1374)</f>
        <v>255.90901740293543</v>
      </c>
      <c r="W1374" s="239">
        <f t="shared" si="263"/>
        <v>-0.23526044729484769</v>
      </c>
      <c r="X1374" s="239">
        <f t="shared" si="264"/>
        <v>-0.23526044729484769</v>
      </c>
      <c r="Y1374" s="239">
        <f t="shared" si="265"/>
        <v>-0.23526044729484769</v>
      </c>
    </row>
    <row r="1375" spans="1:25">
      <c r="A1375" s="147">
        <v>37350</v>
      </c>
      <c r="B1375" s="243">
        <v>8.8825760373123508E-4</v>
      </c>
      <c r="C1375" s="243">
        <v>-4.974303871377761E-3</v>
      </c>
      <c r="D1375" s="243">
        <v>1.0947634355207514E-2</v>
      </c>
      <c r="E1375" s="243">
        <v>1.3464153105728904E-3</v>
      </c>
      <c r="F1375" s="243">
        <v>-3.7352680429836305E-4</v>
      </c>
      <c r="H1375" s="239">
        <f t="shared" si="258"/>
        <v>194.73025759309385</v>
      </c>
      <c r="I1375" s="239"/>
      <c r="J1375" s="239">
        <f t="shared" si="259"/>
        <v>174.02417706853305</v>
      </c>
      <c r="K1375" s="239">
        <f t="shared" si="254"/>
        <v>194.73025759309385</v>
      </c>
      <c r="L1375" s="239" t="b">
        <f t="shared" si="255"/>
        <v>0</v>
      </c>
      <c r="M1375" s="239">
        <f t="shared" si="260"/>
        <v>-4.9743038713778165E-3</v>
      </c>
      <c r="O1375" s="239">
        <f t="shared" si="261"/>
        <v>162.54154981951046</v>
      </c>
      <c r="P1375" s="239">
        <f t="shared" si="256"/>
        <v>194.73025759309385</v>
      </c>
      <c r="Q1375" s="239">
        <f t="shared" si="257"/>
        <v>0</v>
      </c>
      <c r="R1375" s="239">
        <f t="shared" si="262"/>
        <v>-4.9743038713778165E-3</v>
      </c>
      <c r="T1375" s="239">
        <f>MAX($H$4:H1375)</f>
        <v>255.90901740293543</v>
      </c>
      <c r="U1375" s="239">
        <f>MAX($K$4:K1375)</f>
        <v>255.90901740293543</v>
      </c>
      <c r="V1375" s="239">
        <f>MAX($K$4:L1375)</f>
        <v>255.90901740293543</v>
      </c>
      <c r="W1375" s="239">
        <f t="shared" si="263"/>
        <v>-0.23906449421246467</v>
      </c>
      <c r="X1375" s="239">
        <f t="shared" si="264"/>
        <v>-0.23906449421246467</v>
      </c>
      <c r="Y1375" s="239">
        <f t="shared" si="265"/>
        <v>-0.23906449421246467</v>
      </c>
    </row>
    <row r="1376" spans="1:25">
      <c r="A1376" s="147">
        <v>37351</v>
      </c>
      <c r="B1376" s="243">
        <v>-2.9825527224403015E-3</v>
      </c>
      <c r="C1376" s="243">
        <v>-3.0673027064360703E-3</v>
      </c>
      <c r="D1376" s="243">
        <v>-2.0812599421606848E-3</v>
      </c>
      <c r="E1376" s="243">
        <v>5.1385354844946107E-3</v>
      </c>
      <c r="F1376" s="243">
        <v>-3.3651682713209397E-4</v>
      </c>
      <c r="H1376" s="239">
        <f t="shared" si="258"/>
        <v>194.13296094695357</v>
      </c>
      <c r="I1376" s="239"/>
      <c r="J1376" s="239">
        <f t="shared" si="259"/>
        <v>174.02417706853305</v>
      </c>
      <c r="K1376" s="239">
        <f t="shared" si="254"/>
        <v>194.13296094695357</v>
      </c>
      <c r="L1376" s="239" t="b">
        <f t="shared" si="255"/>
        <v>0</v>
      </c>
      <c r="M1376" s="239">
        <f t="shared" si="260"/>
        <v>-3.0673027064360148E-3</v>
      </c>
      <c r="O1376" s="239">
        <f t="shared" si="261"/>
        <v>162.54154981951046</v>
      </c>
      <c r="P1376" s="239">
        <f t="shared" si="256"/>
        <v>194.13296094695357</v>
      </c>
      <c r="Q1376" s="239">
        <f t="shared" si="257"/>
        <v>0</v>
      </c>
      <c r="R1376" s="239">
        <f t="shared" si="262"/>
        <v>-3.0673027064360148E-3</v>
      </c>
      <c r="T1376" s="239">
        <f>MAX($H$4:H1376)</f>
        <v>255.90901740293543</v>
      </c>
      <c r="U1376" s="239">
        <f>MAX($K$4:K1376)</f>
        <v>255.90901740293543</v>
      </c>
      <c r="V1376" s="239">
        <f>MAX($K$4:L1376)</f>
        <v>255.90901740293543</v>
      </c>
      <c r="W1376" s="239">
        <f t="shared" si="263"/>
        <v>-0.24139851374879004</v>
      </c>
      <c r="X1376" s="239">
        <f t="shared" si="264"/>
        <v>-0.24139851374879004</v>
      </c>
      <c r="Y1376" s="239">
        <f t="shared" si="265"/>
        <v>-0.24139851374879004</v>
      </c>
    </row>
    <row r="1377" spans="1:25">
      <c r="A1377" s="147">
        <v>37354</v>
      </c>
      <c r="B1377" s="243">
        <v>2.7665798470137837E-3</v>
      </c>
      <c r="C1377" s="243">
        <v>-1.3498044489164029E-2</v>
      </c>
      <c r="D1377" s="243">
        <v>4.2935990704657812E-3</v>
      </c>
      <c r="E1377" s="243">
        <v>-2.8309946600917346E-3</v>
      </c>
      <c r="F1377" s="243">
        <v>-7.7964222051876142E-3</v>
      </c>
      <c r="H1377" s="239">
        <f t="shared" si="258"/>
        <v>191.51254560327845</v>
      </c>
      <c r="I1377" s="239"/>
      <c r="J1377" s="239">
        <f t="shared" si="259"/>
        <v>174.02417706853305</v>
      </c>
      <c r="K1377" s="239">
        <f t="shared" si="254"/>
        <v>191.51254560327845</v>
      </c>
      <c r="L1377" s="239" t="b">
        <f t="shared" si="255"/>
        <v>0</v>
      </c>
      <c r="M1377" s="239">
        <f t="shared" si="260"/>
        <v>-1.3498044489164016E-2</v>
      </c>
      <c r="O1377" s="239">
        <f t="shared" si="261"/>
        <v>162.54154981951046</v>
      </c>
      <c r="P1377" s="239">
        <f t="shared" si="256"/>
        <v>191.51254560327845</v>
      </c>
      <c r="Q1377" s="239">
        <f t="shared" si="257"/>
        <v>0</v>
      </c>
      <c r="R1377" s="239">
        <f t="shared" si="262"/>
        <v>-1.3498044489164016E-2</v>
      </c>
      <c r="T1377" s="239">
        <f>MAX($H$4:H1377)</f>
        <v>255.90901740293543</v>
      </c>
      <c r="U1377" s="239">
        <f>MAX($K$4:K1377)</f>
        <v>255.90901740293543</v>
      </c>
      <c r="V1377" s="239">
        <f>MAX($K$4:L1377)</f>
        <v>255.90901740293543</v>
      </c>
      <c r="W1377" s="239">
        <f t="shared" si="263"/>
        <v>-0.25163815035975484</v>
      </c>
      <c r="X1377" s="239">
        <f t="shared" si="264"/>
        <v>-0.25163815035975484</v>
      </c>
      <c r="Y1377" s="239">
        <f t="shared" si="265"/>
        <v>-0.25163815035975484</v>
      </c>
    </row>
    <row r="1378" spans="1:25">
      <c r="A1378" s="147">
        <v>37355</v>
      </c>
      <c r="B1378" s="243">
        <v>-6.7327490985964467E-3</v>
      </c>
      <c r="C1378" s="243">
        <v>-1.9802768009216098E-3</v>
      </c>
      <c r="D1378" s="243">
        <v>-1.8200658870349939E-2</v>
      </c>
      <c r="E1378" s="243">
        <v>-9.0784892214030855E-3</v>
      </c>
      <c r="F1378" s="243">
        <v>-2.8210731517475107E-4</v>
      </c>
      <c r="H1378" s="239">
        <f t="shared" si="258"/>
        <v>191.13329775213484</v>
      </c>
      <c r="I1378" s="239"/>
      <c r="J1378" s="239">
        <f t="shared" si="259"/>
        <v>174.02417706853305</v>
      </c>
      <c r="K1378" s="239">
        <f t="shared" si="254"/>
        <v>191.13329775213484</v>
      </c>
      <c r="L1378" s="239" t="b">
        <f t="shared" si="255"/>
        <v>0</v>
      </c>
      <c r="M1378" s="239">
        <f t="shared" si="260"/>
        <v>-1.9802768009216259E-3</v>
      </c>
      <c r="O1378" s="239">
        <f t="shared" si="261"/>
        <v>162.54154981951046</v>
      </c>
      <c r="P1378" s="239">
        <f t="shared" si="256"/>
        <v>191.13329775213484</v>
      </c>
      <c r="Q1378" s="239">
        <f t="shared" si="257"/>
        <v>0</v>
      </c>
      <c r="R1378" s="239">
        <f t="shared" si="262"/>
        <v>-1.9802768009216259E-3</v>
      </c>
      <c r="T1378" s="239">
        <f>MAX($H$4:H1378)</f>
        <v>255.90901740293543</v>
      </c>
      <c r="U1378" s="239">
        <f>MAX($K$4:K1378)</f>
        <v>255.90901740293543</v>
      </c>
      <c r="V1378" s="239">
        <f>MAX($K$4:L1378)</f>
        <v>255.90901740293543</v>
      </c>
      <c r="W1378" s="239">
        <f t="shared" si="263"/>
        <v>-0.25312011396929218</v>
      </c>
      <c r="X1378" s="239">
        <f t="shared" si="264"/>
        <v>-0.25312011396929218</v>
      </c>
      <c r="Y1378" s="239">
        <f t="shared" si="265"/>
        <v>-0.25312011396929218</v>
      </c>
    </row>
    <row r="1379" spans="1:25">
      <c r="A1379" s="147">
        <v>37356</v>
      </c>
      <c r="B1379" s="243">
        <v>1.1534938554491836E-2</v>
      </c>
      <c r="C1379" s="243">
        <v>9.6267644757070947E-3</v>
      </c>
      <c r="D1379" s="243">
        <v>5.8198860781297768E-3</v>
      </c>
      <c r="E1379" s="243">
        <v>-1.7899912525256578E-3</v>
      </c>
      <c r="F1379" s="243">
        <v>7.0455687939496858E-3</v>
      </c>
      <c r="H1379" s="239">
        <f t="shared" si="258"/>
        <v>192.97329299305983</v>
      </c>
      <c r="I1379" s="239"/>
      <c r="J1379" s="239">
        <f t="shared" si="259"/>
        <v>174.02417706853305</v>
      </c>
      <c r="K1379" s="239">
        <f t="shared" si="254"/>
        <v>192.97329299305983</v>
      </c>
      <c r="L1379" s="239" t="b">
        <f t="shared" si="255"/>
        <v>0</v>
      </c>
      <c r="M1379" s="239">
        <f t="shared" si="260"/>
        <v>9.6267644757070617E-3</v>
      </c>
      <c r="O1379" s="239">
        <f t="shared" si="261"/>
        <v>162.54154981951046</v>
      </c>
      <c r="P1379" s="239">
        <f t="shared" si="256"/>
        <v>192.97329299305983</v>
      </c>
      <c r="Q1379" s="239">
        <f t="shared" si="257"/>
        <v>0</v>
      </c>
      <c r="R1379" s="239">
        <f t="shared" si="262"/>
        <v>9.6267644757070617E-3</v>
      </c>
      <c r="T1379" s="239">
        <f>MAX($H$4:H1379)</f>
        <v>255.90901740293543</v>
      </c>
      <c r="U1379" s="239">
        <f>MAX($K$4:K1379)</f>
        <v>255.90901740293543</v>
      </c>
      <c r="V1379" s="239">
        <f>MAX($K$4:L1379)</f>
        <v>255.90901740293543</v>
      </c>
      <c r="W1379" s="239">
        <f t="shared" si="263"/>
        <v>-0.24593007721483165</v>
      </c>
      <c r="X1379" s="239">
        <f t="shared" si="264"/>
        <v>-0.24593007721483165</v>
      </c>
      <c r="Y1379" s="239">
        <f t="shared" si="265"/>
        <v>-0.24593007721483165</v>
      </c>
    </row>
    <row r="1380" spans="1:25">
      <c r="A1380" s="147">
        <v>37357</v>
      </c>
      <c r="B1380" s="243">
        <v>-2.3103884640544359E-2</v>
      </c>
      <c r="C1380" s="243">
        <v>-1.5891253215466139E-2</v>
      </c>
      <c r="D1380" s="243">
        <v>-1.1737781592223162E-2</v>
      </c>
      <c r="E1380" s="243">
        <v>-2.8965521207593437E-3</v>
      </c>
      <c r="F1380" s="243">
        <v>-6.1947126593946411E-3</v>
      </c>
      <c r="H1380" s="239">
        <f t="shared" si="258"/>
        <v>189.90670553028477</v>
      </c>
      <c r="I1380" s="239"/>
      <c r="J1380" s="239">
        <f t="shared" si="259"/>
        <v>174.02417706853305</v>
      </c>
      <c r="K1380" s="239">
        <f t="shared" si="254"/>
        <v>189.90670553028477</v>
      </c>
      <c r="L1380" s="239" t="b">
        <f t="shared" si="255"/>
        <v>0</v>
      </c>
      <c r="M1380" s="239">
        <f t="shared" si="260"/>
        <v>-1.5891253215466191E-2</v>
      </c>
      <c r="O1380" s="239">
        <f t="shared" si="261"/>
        <v>162.54154981951046</v>
      </c>
      <c r="P1380" s="239">
        <f t="shared" si="256"/>
        <v>189.90670553028477</v>
      </c>
      <c r="Q1380" s="239">
        <f t="shared" si="257"/>
        <v>0</v>
      </c>
      <c r="R1380" s="239">
        <f t="shared" si="262"/>
        <v>-1.5891253215466191E-2</v>
      </c>
      <c r="T1380" s="239">
        <f>MAX($H$4:H1380)</f>
        <v>255.90901740293543</v>
      </c>
      <c r="U1380" s="239">
        <f>MAX($K$4:K1380)</f>
        <v>255.90901740293543</v>
      </c>
      <c r="V1380" s="239">
        <f>MAX($K$4:L1380)</f>
        <v>255.90901740293543</v>
      </c>
      <c r="W1380" s="239">
        <f t="shared" si="263"/>
        <v>-0.25791319329997781</v>
      </c>
      <c r="X1380" s="239">
        <f t="shared" si="264"/>
        <v>-0.25791319329997781</v>
      </c>
      <c r="Y1380" s="239">
        <f t="shared" si="265"/>
        <v>-0.25791319329997781</v>
      </c>
    </row>
    <row r="1381" spans="1:25">
      <c r="A1381" s="147">
        <v>37358</v>
      </c>
      <c r="B1381" s="243">
        <v>6.9071937995248689E-3</v>
      </c>
      <c r="C1381" s="243">
        <v>6.5666822810730441E-3</v>
      </c>
      <c r="D1381" s="243">
        <v>-7.080476667759017E-3</v>
      </c>
      <c r="E1381" s="243">
        <v>9.6423033764361232E-3</v>
      </c>
      <c r="F1381" s="243">
        <v>4.6142295856244075E-3</v>
      </c>
      <c r="H1381" s="239">
        <f t="shared" si="258"/>
        <v>191.15376252854745</v>
      </c>
      <c r="I1381" s="239"/>
      <c r="J1381" s="239">
        <f t="shared" si="259"/>
        <v>174.02417706853305</v>
      </c>
      <c r="K1381" s="239">
        <f t="shared" si="254"/>
        <v>191.15376252854745</v>
      </c>
      <c r="L1381" s="239" t="b">
        <f t="shared" si="255"/>
        <v>0</v>
      </c>
      <c r="M1381" s="239">
        <f t="shared" si="260"/>
        <v>6.5666822810730502E-3</v>
      </c>
      <c r="O1381" s="239">
        <f t="shared" si="261"/>
        <v>162.54154981951046</v>
      </c>
      <c r="P1381" s="239">
        <f t="shared" si="256"/>
        <v>191.15376252854745</v>
      </c>
      <c r="Q1381" s="239">
        <f t="shared" si="257"/>
        <v>0</v>
      </c>
      <c r="R1381" s="239">
        <f t="shared" si="262"/>
        <v>6.5666822810730502E-3</v>
      </c>
      <c r="T1381" s="239">
        <f>MAX($H$4:H1381)</f>
        <v>255.90901740293543</v>
      </c>
      <c r="U1381" s="239">
        <f>MAX($K$4:K1381)</f>
        <v>255.90901740293543</v>
      </c>
      <c r="V1381" s="239">
        <f>MAX($K$4:L1381)</f>
        <v>255.90901740293543</v>
      </c>
      <c r="W1381" s="239">
        <f t="shared" si="263"/>
        <v>-0.25304014501540267</v>
      </c>
      <c r="X1381" s="239">
        <f t="shared" si="264"/>
        <v>-0.25304014501540267</v>
      </c>
      <c r="Y1381" s="239">
        <f t="shared" si="265"/>
        <v>-0.25304014501540267</v>
      </c>
    </row>
    <row r="1382" spans="1:25">
      <c r="A1382" s="147">
        <v>37361</v>
      </c>
      <c r="B1382" s="243">
        <v>-7.0336406661755113E-3</v>
      </c>
      <c r="C1382" s="243">
        <v>7.4349791039443058E-3</v>
      </c>
      <c r="D1382" s="243">
        <v>1.0256400860410464E-2</v>
      </c>
      <c r="E1382" s="243">
        <v>5.3755575148761725E-3</v>
      </c>
      <c r="F1382" s="243">
        <v>1.2168225344701966E-3</v>
      </c>
      <c r="H1382" s="239">
        <f t="shared" si="258"/>
        <v>192.57498675858753</v>
      </c>
      <c r="I1382" s="239"/>
      <c r="J1382" s="239">
        <f t="shared" si="259"/>
        <v>174.02417706853305</v>
      </c>
      <c r="K1382" s="239">
        <f t="shared" si="254"/>
        <v>192.57498675858753</v>
      </c>
      <c r="L1382" s="239" t="b">
        <f t="shared" si="255"/>
        <v>0</v>
      </c>
      <c r="M1382" s="239">
        <f t="shared" si="260"/>
        <v>7.4349791039443024E-3</v>
      </c>
      <c r="O1382" s="239">
        <f t="shared" si="261"/>
        <v>162.54154981951046</v>
      </c>
      <c r="P1382" s="239">
        <f t="shared" si="256"/>
        <v>192.57498675858753</v>
      </c>
      <c r="Q1382" s="239">
        <f t="shared" si="257"/>
        <v>0</v>
      </c>
      <c r="R1382" s="239">
        <f t="shared" si="262"/>
        <v>7.4349791039443024E-3</v>
      </c>
      <c r="T1382" s="239">
        <f>MAX($H$4:H1382)</f>
        <v>255.90901740293543</v>
      </c>
      <c r="U1382" s="239">
        <f>MAX($K$4:K1382)</f>
        <v>255.90901740293543</v>
      </c>
      <c r="V1382" s="239">
        <f>MAX($K$4:L1382)</f>
        <v>255.90901740293543</v>
      </c>
      <c r="W1382" s="239">
        <f t="shared" si="263"/>
        <v>-0.24748651410210692</v>
      </c>
      <c r="X1382" s="239">
        <f t="shared" si="264"/>
        <v>-0.24748651410210692</v>
      </c>
      <c r="Y1382" s="239">
        <f t="shared" si="265"/>
        <v>-0.24748651410210692</v>
      </c>
    </row>
    <row r="1383" spans="1:25">
      <c r="A1383" s="147">
        <v>37362</v>
      </c>
      <c r="B1383" s="243">
        <v>2.308789527471089E-2</v>
      </c>
      <c r="C1383" s="243">
        <v>1.4802185344326313E-2</v>
      </c>
      <c r="D1383" s="243">
        <v>8.7469850472303712E-3</v>
      </c>
      <c r="E1383" s="243">
        <v>4.4015664036469726E-3</v>
      </c>
      <c r="F1383" s="243">
        <v>4.4186415071585383E-3</v>
      </c>
      <c r="H1383" s="239">
        <f t="shared" si="258"/>
        <v>195.42551740526932</v>
      </c>
      <c r="I1383" s="239"/>
      <c r="J1383" s="239">
        <f t="shared" si="259"/>
        <v>174.02417706853305</v>
      </c>
      <c r="K1383" s="239">
        <f t="shared" si="254"/>
        <v>195.42551740526932</v>
      </c>
      <c r="L1383" s="239" t="b">
        <f t="shared" si="255"/>
        <v>0</v>
      </c>
      <c r="M1383" s="239">
        <f t="shared" si="260"/>
        <v>1.4802185344326271E-2</v>
      </c>
      <c r="O1383" s="239">
        <f t="shared" si="261"/>
        <v>162.54154981951046</v>
      </c>
      <c r="P1383" s="239">
        <f t="shared" si="256"/>
        <v>195.42551740526932</v>
      </c>
      <c r="Q1383" s="239">
        <f t="shared" si="257"/>
        <v>0</v>
      </c>
      <c r="R1383" s="239">
        <f t="shared" si="262"/>
        <v>1.4802185344326271E-2</v>
      </c>
      <c r="T1383" s="239">
        <f>MAX($H$4:H1383)</f>
        <v>255.90901740293543</v>
      </c>
      <c r="U1383" s="239">
        <f>MAX($K$4:K1383)</f>
        <v>255.90901740293543</v>
      </c>
      <c r="V1383" s="239">
        <f>MAX($K$4:L1383)</f>
        <v>255.90901740293543</v>
      </c>
      <c r="W1383" s="239">
        <f t="shared" si="263"/>
        <v>-0.23634767000974125</v>
      </c>
      <c r="X1383" s="239">
        <f t="shared" si="264"/>
        <v>-0.23634767000974125</v>
      </c>
      <c r="Y1383" s="239">
        <f t="shared" si="265"/>
        <v>-0.23634767000974125</v>
      </c>
    </row>
    <row r="1384" spans="1:25">
      <c r="A1384" s="147">
        <v>37363</v>
      </c>
      <c r="B1384" s="243">
        <v>-2.0112532169842545E-3</v>
      </c>
      <c r="C1384" s="243">
        <v>1.383585006244914E-4</v>
      </c>
      <c r="D1384" s="243">
        <v>9.6929395932503493E-3</v>
      </c>
      <c r="E1384" s="243">
        <v>1.311758523435036E-2</v>
      </c>
      <c r="F1384" s="243">
        <v>2.3980382892736518E-3</v>
      </c>
      <c r="H1384" s="239">
        <f t="shared" si="258"/>
        <v>195.45255618684126</v>
      </c>
      <c r="I1384" s="239"/>
      <c r="J1384" s="239">
        <f t="shared" si="259"/>
        <v>174.02417706853305</v>
      </c>
      <c r="K1384" s="239">
        <f t="shared" si="254"/>
        <v>195.45255618684126</v>
      </c>
      <c r="L1384" s="239" t="b">
        <f t="shared" si="255"/>
        <v>0</v>
      </c>
      <c r="M1384" s="239">
        <f t="shared" si="260"/>
        <v>1.3835850062442711E-4</v>
      </c>
      <c r="O1384" s="239">
        <f t="shared" si="261"/>
        <v>162.54154981951046</v>
      </c>
      <c r="P1384" s="239">
        <f t="shared" si="256"/>
        <v>195.45255618684126</v>
      </c>
      <c r="Q1384" s="239">
        <f t="shared" si="257"/>
        <v>0</v>
      </c>
      <c r="R1384" s="239">
        <f t="shared" si="262"/>
        <v>1.3835850062442711E-4</v>
      </c>
      <c r="T1384" s="239">
        <f>MAX($H$4:H1384)</f>
        <v>255.90901740293543</v>
      </c>
      <c r="U1384" s="239">
        <f>MAX($K$4:K1384)</f>
        <v>255.90901740293543</v>
      </c>
      <c r="V1384" s="239">
        <f>MAX($K$4:L1384)</f>
        <v>255.90901740293543</v>
      </c>
      <c r="W1384" s="239">
        <f t="shared" si="263"/>
        <v>-0.23624201221836544</v>
      </c>
      <c r="X1384" s="239">
        <f t="shared" si="264"/>
        <v>-0.23624201221836544</v>
      </c>
      <c r="Y1384" s="239">
        <f t="shared" si="265"/>
        <v>-0.23624201221836544</v>
      </c>
    </row>
    <row r="1385" spans="1:25">
      <c r="A1385" s="147">
        <v>37364</v>
      </c>
      <c r="B1385" s="243">
        <v>-1.1036104881052555E-3</v>
      </c>
      <c r="C1385" s="243">
        <v>-4.7309781510652682E-3</v>
      </c>
      <c r="D1385" s="243">
        <v>9.4282114064889733E-3</v>
      </c>
      <c r="E1385" s="243">
        <v>-2.2486343686178856E-4</v>
      </c>
      <c r="F1385" s="243">
        <v>-5.3121621429641497E-4</v>
      </c>
      <c r="H1385" s="239">
        <f t="shared" si="258"/>
        <v>194.52787441395145</v>
      </c>
      <c r="I1385" s="239"/>
      <c r="J1385" s="239">
        <f t="shared" si="259"/>
        <v>174.02417706853305</v>
      </c>
      <c r="K1385" s="239">
        <f t="shared" si="254"/>
        <v>194.52787441395145</v>
      </c>
      <c r="L1385" s="239" t="b">
        <f t="shared" si="255"/>
        <v>0</v>
      </c>
      <c r="M1385" s="239">
        <f t="shared" si="260"/>
        <v>-4.7309781510653168E-3</v>
      </c>
      <c r="O1385" s="239">
        <f t="shared" si="261"/>
        <v>162.54154981951046</v>
      </c>
      <c r="P1385" s="239">
        <f t="shared" si="256"/>
        <v>194.52787441395145</v>
      </c>
      <c r="Q1385" s="239">
        <f t="shared" si="257"/>
        <v>0</v>
      </c>
      <c r="R1385" s="239">
        <f t="shared" si="262"/>
        <v>-4.7309781510653168E-3</v>
      </c>
      <c r="T1385" s="239">
        <f>MAX($H$4:H1385)</f>
        <v>255.90901740293543</v>
      </c>
      <c r="U1385" s="239">
        <f>MAX($K$4:K1385)</f>
        <v>255.90901740293543</v>
      </c>
      <c r="V1385" s="239">
        <f>MAX($K$4:L1385)</f>
        <v>255.90901740293543</v>
      </c>
      <c r="W1385" s="239">
        <f t="shared" si="263"/>
        <v>-0.23985533457126199</v>
      </c>
      <c r="X1385" s="239">
        <f t="shared" si="264"/>
        <v>-0.23985533457126199</v>
      </c>
      <c r="Y1385" s="239">
        <f t="shared" si="265"/>
        <v>-0.23985533457126199</v>
      </c>
    </row>
    <row r="1386" spans="1:25">
      <c r="A1386" s="147">
        <v>37365</v>
      </c>
      <c r="B1386" s="243">
        <v>4.485682684036707E-4</v>
      </c>
      <c r="C1386" s="243">
        <v>-3.8781326841659247E-3</v>
      </c>
      <c r="D1386" s="243">
        <v>-1.1313680273911886E-2</v>
      </c>
      <c r="E1386" s="243">
        <v>-6.0273882526424849E-3</v>
      </c>
      <c r="F1386" s="243">
        <v>-3.9688017160448563E-3</v>
      </c>
      <c r="H1386" s="239">
        <f t="shared" si="258"/>
        <v>193.77346950620537</v>
      </c>
      <c r="I1386" s="239"/>
      <c r="J1386" s="239">
        <f t="shared" si="259"/>
        <v>174.02417706853305</v>
      </c>
      <c r="K1386" s="239">
        <f t="shared" si="254"/>
        <v>193.77346950620537</v>
      </c>
      <c r="L1386" s="239" t="b">
        <f t="shared" si="255"/>
        <v>0</v>
      </c>
      <c r="M1386" s="239">
        <f t="shared" si="260"/>
        <v>-3.8781326841659707E-3</v>
      </c>
      <c r="O1386" s="239">
        <f t="shared" si="261"/>
        <v>162.54154981951046</v>
      </c>
      <c r="P1386" s="239">
        <f t="shared" si="256"/>
        <v>193.77346950620537</v>
      </c>
      <c r="Q1386" s="239">
        <f t="shared" si="257"/>
        <v>0</v>
      </c>
      <c r="R1386" s="239">
        <f t="shared" si="262"/>
        <v>-3.8781326841659707E-3</v>
      </c>
      <c r="T1386" s="239">
        <f>MAX($H$4:H1386)</f>
        <v>255.90901740293543</v>
      </c>
      <c r="U1386" s="239">
        <f>MAX($K$4:K1386)</f>
        <v>255.90901740293543</v>
      </c>
      <c r="V1386" s="239">
        <f>MAX($K$4:L1386)</f>
        <v>255.90901740293543</v>
      </c>
      <c r="W1386" s="239">
        <f t="shared" si="263"/>
        <v>-0.24280327644295557</v>
      </c>
      <c r="X1386" s="239">
        <f t="shared" si="264"/>
        <v>-0.24280327644295557</v>
      </c>
      <c r="Y1386" s="239">
        <f t="shared" si="265"/>
        <v>-0.24280327644295557</v>
      </c>
    </row>
    <row r="1387" spans="1:25">
      <c r="A1387" s="147">
        <v>37368</v>
      </c>
      <c r="B1387" s="243">
        <v>-1.5343574120821768E-2</v>
      </c>
      <c r="C1387" s="243">
        <v>-2.9895942070511383E-3</v>
      </c>
      <c r="D1387" s="243">
        <v>1.8219703121171271E-2</v>
      </c>
      <c r="E1387" s="243">
        <v>5.0528518566703706E-3</v>
      </c>
      <c r="F1387" s="243">
        <v>2.7982020286778653E-3</v>
      </c>
      <c r="H1387" s="239">
        <f t="shared" si="258"/>
        <v>193.19416546428943</v>
      </c>
      <c r="I1387" s="239"/>
      <c r="J1387" s="239">
        <f t="shared" si="259"/>
        <v>174.02417706853305</v>
      </c>
      <c r="K1387" s="239">
        <f t="shared" si="254"/>
        <v>193.19416546428943</v>
      </c>
      <c r="L1387" s="239" t="b">
        <f t="shared" si="255"/>
        <v>0</v>
      </c>
      <c r="M1387" s="239">
        <f t="shared" si="260"/>
        <v>-2.9895942070511114E-3</v>
      </c>
      <c r="O1387" s="239">
        <f t="shared" si="261"/>
        <v>162.54154981951046</v>
      </c>
      <c r="P1387" s="239">
        <f t="shared" si="256"/>
        <v>193.19416546428943</v>
      </c>
      <c r="Q1387" s="239">
        <f t="shared" si="257"/>
        <v>0</v>
      </c>
      <c r="R1387" s="239">
        <f t="shared" si="262"/>
        <v>-2.9895942070511114E-3</v>
      </c>
      <c r="T1387" s="239">
        <f>MAX($H$4:H1387)</f>
        <v>255.90901740293543</v>
      </c>
      <c r="U1387" s="239">
        <f>MAX($K$4:K1387)</f>
        <v>255.90901740293543</v>
      </c>
      <c r="V1387" s="239">
        <f>MAX($K$4:L1387)</f>
        <v>255.90901740293543</v>
      </c>
      <c r="W1387" s="239">
        <f t="shared" si="263"/>
        <v>-0.24506698738129978</v>
      </c>
      <c r="X1387" s="239">
        <f t="shared" si="264"/>
        <v>-0.24506698738129978</v>
      </c>
      <c r="Y1387" s="239">
        <f t="shared" si="265"/>
        <v>-0.24506698738129978</v>
      </c>
    </row>
    <row r="1388" spans="1:25">
      <c r="A1388" s="147">
        <v>37369</v>
      </c>
      <c r="B1388" s="243">
        <v>-5.9054618764822209E-3</v>
      </c>
      <c r="C1388" s="243">
        <v>-3.714780969268916E-3</v>
      </c>
      <c r="D1388" s="243">
        <v>1.2231450396587018E-3</v>
      </c>
      <c r="E1388" s="243">
        <v>-1.1131152871779459E-4</v>
      </c>
      <c r="F1388" s="243">
        <v>-2.0278983505127579E-3</v>
      </c>
      <c r="H1388" s="239">
        <f t="shared" si="258"/>
        <v>192.47649145504889</v>
      </c>
      <c r="I1388" s="239"/>
      <c r="J1388" s="239">
        <f t="shared" si="259"/>
        <v>174.02417706853305</v>
      </c>
      <c r="K1388" s="239">
        <f t="shared" si="254"/>
        <v>192.47649145504889</v>
      </c>
      <c r="L1388" s="239" t="b">
        <f t="shared" si="255"/>
        <v>0</v>
      </c>
      <c r="M1388" s="239">
        <f t="shared" si="260"/>
        <v>-3.7147809692689533E-3</v>
      </c>
      <c r="O1388" s="239">
        <f t="shared" si="261"/>
        <v>162.54154981951046</v>
      </c>
      <c r="P1388" s="239">
        <f t="shared" si="256"/>
        <v>192.47649145504889</v>
      </c>
      <c r="Q1388" s="239">
        <f t="shared" si="257"/>
        <v>0</v>
      </c>
      <c r="R1388" s="239">
        <f t="shared" si="262"/>
        <v>-3.7147809692689533E-3</v>
      </c>
      <c r="T1388" s="239">
        <f>MAX($H$4:H1388)</f>
        <v>255.90901740293543</v>
      </c>
      <c r="U1388" s="239">
        <f>MAX($K$4:K1388)</f>
        <v>255.90901740293543</v>
      </c>
      <c r="V1388" s="239">
        <f>MAX($K$4:L1388)</f>
        <v>255.90901740293543</v>
      </c>
      <c r="W1388" s="239">
        <f t="shared" si="263"/>
        <v>-0.24787139816964862</v>
      </c>
      <c r="X1388" s="239">
        <f t="shared" si="264"/>
        <v>-0.24787139816964862</v>
      </c>
      <c r="Y1388" s="239">
        <f t="shared" si="265"/>
        <v>-0.24787139816964862</v>
      </c>
    </row>
    <row r="1389" spans="1:25">
      <c r="A1389" s="147">
        <v>37370</v>
      </c>
      <c r="B1389" s="243">
        <v>-6.5416674684440901E-3</v>
      </c>
      <c r="C1389" s="243">
        <v>-4.0084651403623495E-3</v>
      </c>
      <c r="D1389" s="243">
        <v>-5.7991837842178429E-3</v>
      </c>
      <c r="E1389" s="243">
        <v>-3.9475432400475352E-3</v>
      </c>
      <c r="F1389" s="243">
        <v>-2.3996236173884355E-3</v>
      </c>
      <c r="H1389" s="239">
        <f t="shared" si="258"/>
        <v>191.70495614871209</v>
      </c>
      <c r="I1389" s="239"/>
      <c r="J1389" s="239">
        <f t="shared" si="259"/>
        <v>174.02417706853305</v>
      </c>
      <c r="K1389" s="239">
        <f t="shared" si="254"/>
        <v>191.70495614871209</v>
      </c>
      <c r="L1389" s="239" t="b">
        <f t="shared" si="255"/>
        <v>0</v>
      </c>
      <c r="M1389" s="239">
        <f t="shared" si="260"/>
        <v>-4.0084651403622783E-3</v>
      </c>
      <c r="O1389" s="239">
        <f t="shared" si="261"/>
        <v>162.54154981951046</v>
      </c>
      <c r="P1389" s="239">
        <f t="shared" si="256"/>
        <v>191.70495614871209</v>
      </c>
      <c r="Q1389" s="239">
        <f t="shared" si="257"/>
        <v>0</v>
      </c>
      <c r="R1389" s="239">
        <f t="shared" si="262"/>
        <v>-4.0084651403622783E-3</v>
      </c>
      <c r="T1389" s="239">
        <f>MAX($H$4:H1389)</f>
        <v>255.90901740293543</v>
      </c>
      <c r="U1389" s="239">
        <f>MAX($K$4:K1389)</f>
        <v>255.90901740293543</v>
      </c>
      <c r="V1389" s="239">
        <f>MAX($K$4:L1389)</f>
        <v>255.90901740293543</v>
      </c>
      <c r="W1389" s="239">
        <f t="shared" si="263"/>
        <v>-0.25088627945115499</v>
      </c>
      <c r="X1389" s="239">
        <f t="shared" si="264"/>
        <v>-0.25088627945115499</v>
      </c>
      <c r="Y1389" s="239">
        <f t="shared" si="265"/>
        <v>-0.25088627945115499</v>
      </c>
    </row>
    <row r="1390" spans="1:25">
      <c r="A1390" s="147">
        <v>37371</v>
      </c>
      <c r="B1390" s="243">
        <v>-9.8236377018834364E-4</v>
      </c>
      <c r="C1390" s="243">
        <v>-1.0134166049206472E-2</v>
      </c>
      <c r="D1390" s="243">
        <v>7.8332737896880111E-4</v>
      </c>
      <c r="E1390" s="243">
        <v>-2.1222230710962964E-2</v>
      </c>
      <c r="F1390" s="243">
        <v>-9.6525492534722535E-3</v>
      </c>
      <c r="H1390" s="239">
        <f t="shared" si="258"/>
        <v>189.76218629064519</v>
      </c>
      <c r="I1390" s="239"/>
      <c r="J1390" s="239">
        <f t="shared" si="259"/>
        <v>174.02417706853305</v>
      </c>
      <c r="K1390" s="239">
        <f t="shared" si="254"/>
        <v>189.76218629064519</v>
      </c>
      <c r="L1390" s="239" t="b">
        <f t="shared" si="255"/>
        <v>0</v>
      </c>
      <c r="M1390" s="239">
        <f t="shared" si="260"/>
        <v>-1.0134166049206484E-2</v>
      </c>
      <c r="O1390" s="239">
        <f t="shared" si="261"/>
        <v>162.54154981951046</v>
      </c>
      <c r="P1390" s="239">
        <f t="shared" si="256"/>
        <v>189.76218629064519</v>
      </c>
      <c r="Q1390" s="239">
        <f t="shared" si="257"/>
        <v>0</v>
      </c>
      <c r="R1390" s="239">
        <f t="shared" si="262"/>
        <v>-1.0134166049206484E-2</v>
      </c>
      <c r="T1390" s="239">
        <f>MAX($H$4:H1390)</f>
        <v>255.90901740293543</v>
      </c>
      <c r="U1390" s="239">
        <f>MAX($K$4:K1390)</f>
        <v>255.90901740293543</v>
      </c>
      <c r="V1390" s="239">
        <f>MAX($K$4:L1390)</f>
        <v>255.90901740293543</v>
      </c>
      <c r="W1390" s="239">
        <f t="shared" si="263"/>
        <v>-0.25847792228493588</v>
      </c>
      <c r="X1390" s="239">
        <f t="shared" si="264"/>
        <v>-0.25847792228493588</v>
      </c>
      <c r="Y1390" s="239">
        <f t="shared" si="265"/>
        <v>-0.25847792228493588</v>
      </c>
    </row>
    <row r="1391" spans="1:25">
      <c r="A1391" s="147">
        <v>37372</v>
      </c>
      <c r="B1391" s="243">
        <v>-1.3799071126395224E-2</v>
      </c>
      <c r="C1391" s="243">
        <v>-8.0216255590198626E-3</v>
      </c>
      <c r="D1391" s="243">
        <v>-9.5982591384207172E-3</v>
      </c>
      <c r="E1391" s="243">
        <v>-4.0216787523480457E-3</v>
      </c>
      <c r="F1391" s="243">
        <v>-4.4024805979259174E-3</v>
      </c>
      <c r="H1391" s="239">
        <f t="shared" si="258"/>
        <v>188.23998508696067</v>
      </c>
      <c r="I1391" s="239"/>
      <c r="J1391" s="239">
        <f t="shared" si="259"/>
        <v>174.02417706853305</v>
      </c>
      <c r="K1391" s="239">
        <f t="shared" si="254"/>
        <v>188.23998508696067</v>
      </c>
      <c r="L1391" s="239" t="b">
        <f t="shared" si="255"/>
        <v>0</v>
      </c>
      <c r="M1391" s="239">
        <f t="shared" si="260"/>
        <v>-8.0216255590198054E-3</v>
      </c>
      <c r="O1391" s="239">
        <f t="shared" si="261"/>
        <v>162.54154981951046</v>
      </c>
      <c r="P1391" s="239">
        <f t="shared" si="256"/>
        <v>188.23998508696067</v>
      </c>
      <c r="Q1391" s="239">
        <f t="shared" si="257"/>
        <v>0</v>
      </c>
      <c r="R1391" s="239">
        <f t="shared" si="262"/>
        <v>-8.0216255590198054E-3</v>
      </c>
      <c r="T1391" s="239">
        <f>MAX($H$4:H1391)</f>
        <v>255.90901740293543</v>
      </c>
      <c r="U1391" s="239">
        <f>MAX($K$4:K1391)</f>
        <v>255.90901740293543</v>
      </c>
      <c r="V1391" s="239">
        <f>MAX($K$4:L1391)</f>
        <v>255.90901740293543</v>
      </c>
      <c r="W1391" s="239">
        <f t="shared" si="263"/>
        <v>-0.26442613473611248</v>
      </c>
      <c r="X1391" s="239">
        <f t="shared" si="264"/>
        <v>-0.26442613473611248</v>
      </c>
      <c r="Y1391" s="239">
        <f t="shared" si="265"/>
        <v>-0.26442613473611248</v>
      </c>
    </row>
    <row r="1392" spans="1:25">
      <c r="A1392" s="147">
        <v>37375</v>
      </c>
      <c r="B1392" s="243">
        <v>-9.8597665111554988E-3</v>
      </c>
      <c r="C1392" s="243">
        <v>1.0911403274915799E-4</v>
      </c>
      <c r="D1392" s="243">
        <v>-4.4708979618561795E-3</v>
      </c>
      <c r="E1392" s="243">
        <v>-1.4008498355521981E-2</v>
      </c>
      <c r="F1392" s="243">
        <v>1.755226814825761E-5</v>
      </c>
      <c r="H1392" s="239">
        <f t="shared" si="258"/>
        <v>188.26052471085816</v>
      </c>
      <c r="I1392" s="239"/>
      <c r="J1392" s="239">
        <f t="shared" si="259"/>
        <v>174.02417706853305</v>
      </c>
      <c r="K1392" s="239">
        <f t="shared" si="254"/>
        <v>188.26052471085816</v>
      </c>
      <c r="L1392" s="239" t="b">
        <f t="shared" si="255"/>
        <v>0</v>
      </c>
      <c r="M1392" s="239">
        <f t="shared" si="260"/>
        <v>1.0911403274922E-4</v>
      </c>
      <c r="O1392" s="239">
        <f t="shared" si="261"/>
        <v>162.54154981951046</v>
      </c>
      <c r="P1392" s="239">
        <f t="shared" si="256"/>
        <v>188.26052471085816</v>
      </c>
      <c r="Q1392" s="239">
        <f t="shared" si="257"/>
        <v>0</v>
      </c>
      <c r="R1392" s="239">
        <f t="shared" si="262"/>
        <v>1.0911403274922E-4</v>
      </c>
      <c r="T1392" s="239">
        <f>MAX($H$4:H1392)</f>
        <v>255.90901740293543</v>
      </c>
      <c r="U1392" s="239">
        <f>MAX($K$4:K1392)</f>
        <v>255.90901740293543</v>
      </c>
      <c r="V1392" s="239">
        <f>MAX($K$4:L1392)</f>
        <v>255.90901740293543</v>
      </c>
      <c r="W1392" s="239">
        <f t="shared" si="263"/>
        <v>-0.26434587330528864</v>
      </c>
      <c r="X1392" s="239">
        <f t="shared" si="264"/>
        <v>-0.26434587330528864</v>
      </c>
      <c r="Y1392" s="239">
        <f t="shared" si="265"/>
        <v>-0.26434587330528864</v>
      </c>
    </row>
    <row r="1393" spans="1:25">
      <c r="A1393" s="147">
        <v>37376</v>
      </c>
      <c r="B1393" s="243">
        <v>1.1279633209049456E-2</v>
      </c>
      <c r="C1393" s="243">
        <v>4.8444401418310523E-3</v>
      </c>
      <c r="D1393" s="243">
        <v>-3.3834882470215044E-3</v>
      </c>
      <c r="E1393" s="243">
        <v>-2.8112542995084588E-4</v>
      </c>
      <c r="F1393" s="243">
        <v>1.5179813020780308E-3</v>
      </c>
      <c r="H1393" s="239">
        <f t="shared" si="258"/>
        <v>189.17254155388963</v>
      </c>
      <c r="I1393" s="239"/>
      <c r="J1393" s="239">
        <f t="shared" si="259"/>
        <v>174.02417706853305</v>
      </c>
      <c r="K1393" s="239">
        <f t="shared" si="254"/>
        <v>189.17254155388963</v>
      </c>
      <c r="L1393" s="239" t="b">
        <f t="shared" si="255"/>
        <v>0</v>
      </c>
      <c r="M1393" s="239">
        <f t="shared" si="260"/>
        <v>4.8444401418310966E-3</v>
      </c>
      <c r="O1393" s="239">
        <f t="shared" si="261"/>
        <v>162.54154981951046</v>
      </c>
      <c r="P1393" s="239">
        <f t="shared" si="256"/>
        <v>189.17254155388963</v>
      </c>
      <c r="Q1393" s="239">
        <f t="shared" si="257"/>
        <v>0</v>
      </c>
      <c r="R1393" s="239">
        <f t="shared" si="262"/>
        <v>4.8444401418310966E-3</v>
      </c>
      <c r="T1393" s="239">
        <f>MAX($H$4:H1393)</f>
        <v>255.90901740293543</v>
      </c>
      <c r="U1393" s="239">
        <f>MAX($K$4:K1393)</f>
        <v>255.90901740293543</v>
      </c>
      <c r="V1393" s="239">
        <f>MAX($K$4:L1393)</f>
        <v>255.90901740293543</v>
      </c>
      <c r="W1393" s="239">
        <f t="shared" si="263"/>
        <v>-0.26078204092342505</v>
      </c>
      <c r="X1393" s="239">
        <f t="shared" si="264"/>
        <v>-0.26078204092342505</v>
      </c>
      <c r="Y1393" s="239">
        <f t="shared" si="265"/>
        <v>-0.26078204092342505</v>
      </c>
    </row>
    <row r="1394" spans="1:25">
      <c r="A1394" s="147">
        <v>37377</v>
      </c>
      <c r="B1394" s="243">
        <v>8.10756361631082E-3</v>
      </c>
      <c r="C1394" s="243">
        <v>-3.0436207566937323E-3</v>
      </c>
      <c r="D1394" s="243">
        <v>4.1411559498847339E-3</v>
      </c>
      <c r="E1394" s="243">
        <v>-5.7514589984563047E-3</v>
      </c>
      <c r="F1394" s="243">
        <v>-2.4286220227787148E-4</v>
      </c>
      <c r="H1394" s="239">
        <f t="shared" si="258"/>
        <v>188.59677207981971</v>
      </c>
      <c r="I1394" s="239"/>
      <c r="J1394" s="239">
        <f t="shared" si="259"/>
        <v>174.02417706853305</v>
      </c>
      <c r="K1394" s="239">
        <f t="shared" si="254"/>
        <v>188.59677207981971</v>
      </c>
      <c r="L1394" s="239" t="b">
        <f t="shared" si="255"/>
        <v>0</v>
      </c>
      <c r="M1394" s="239">
        <f t="shared" si="260"/>
        <v>-3.0436207566936742E-3</v>
      </c>
      <c r="O1394" s="239">
        <f t="shared" si="261"/>
        <v>162.54154981951046</v>
      </c>
      <c r="P1394" s="239">
        <f t="shared" si="256"/>
        <v>188.59677207981971</v>
      </c>
      <c r="Q1394" s="239">
        <f t="shared" si="257"/>
        <v>0</v>
      </c>
      <c r="R1394" s="239">
        <f t="shared" si="262"/>
        <v>-3.0436207566936742E-3</v>
      </c>
      <c r="T1394" s="239">
        <f>MAX($H$4:H1394)</f>
        <v>255.90901740293543</v>
      </c>
      <c r="U1394" s="239">
        <f>MAX($K$4:K1394)</f>
        <v>255.90901740293543</v>
      </c>
      <c r="V1394" s="239">
        <f>MAX($K$4:L1394)</f>
        <v>255.90901740293543</v>
      </c>
      <c r="W1394" s="239">
        <f t="shared" si="263"/>
        <v>-0.26303194004739128</v>
      </c>
      <c r="X1394" s="239">
        <f t="shared" si="264"/>
        <v>-0.26303194004739128</v>
      </c>
      <c r="Y1394" s="239">
        <f t="shared" si="265"/>
        <v>-0.26303194004739128</v>
      </c>
    </row>
    <row r="1395" spans="1:25">
      <c r="A1395" s="147">
        <v>37378</v>
      </c>
      <c r="B1395" s="243">
        <v>-2.2503364919900237E-3</v>
      </c>
      <c r="C1395" s="243">
        <v>1.181427332360041E-3</v>
      </c>
      <c r="D1395" s="243">
        <v>3.3232765488577787E-3</v>
      </c>
      <c r="E1395" s="243">
        <v>5.6409487290320914E-3</v>
      </c>
      <c r="F1395" s="243">
        <v>5.1163264915812245E-3</v>
      </c>
      <c r="H1395" s="239">
        <f t="shared" si="258"/>
        <v>188.8195854611497</v>
      </c>
      <c r="I1395" s="239"/>
      <c r="J1395" s="239">
        <f t="shared" si="259"/>
        <v>174.02417706853305</v>
      </c>
      <c r="K1395" s="239">
        <f t="shared" si="254"/>
        <v>188.8195854611497</v>
      </c>
      <c r="L1395" s="239" t="b">
        <f t="shared" si="255"/>
        <v>0</v>
      </c>
      <c r="M1395" s="239">
        <f t="shared" si="260"/>
        <v>1.1814273323600877E-3</v>
      </c>
      <c r="O1395" s="239">
        <f t="shared" si="261"/>
        <v>162.54154981951046</v>
      </c>
      <c r="P1395" s="239">
        <f t="shared" si="256"/>
        <v>188.8195854611497</v>
      </c>
      <c r="Q1395" s="239">
        <f t="shared" si="257"/>
        <v>0</v>
      </c>
      <c r="R1395" s="239">
        <f t="shared" si="262"/>
        <v>1.1814273323600877E-3</v>
      </c>
      <c r="T1395" s="239">
        <f>MAX($H$4:H1395)</f>
        <v>255.90901740293543</v>
      </c>
      <c r="U1395" s="239">
        <f>MAX($K$4:K1395)</f>
        <v>255.90901740293543</v>
      </c>
      <c r="V1395" s="239">
        <f>MAX($K$4:L1395)</f>
        <v>255.90901740293543</v>
      </c>
      <c r="W1395" s="239">
        <f t="shared" si="263"/>
        <v>-0.26216126583828686</v>
      </c>
      <c r="X1395" s="239">
        <f t="shared" si="264"/>
        <v>-0.26216126583828686</v>
      </c>
      <c r="Y1395" s="239">
        <f t="shared" si="265"/>
        <v>-0.26216126583828686</v>
      </c>
    </row>
    <row r="1396" spans="1:25">
      <c r="A1396" s="147">
        <v>37379</v>
      </c>
      <c r="B1396" s="243">
        <v>-1.0308696511940774E-2</v>
      </c>
      <c r="C1396" s="243">
        <v>-1.2662063666463497E-2</v>
      </c>
      <c r="D1396" s="243">
        <v>-9.7152593323062142E-3</v>
      </c>
      <c r="E1396" s="243">
        <v>-1.3108860745494222E-2</v>
      </c>
      <c r="F1396" s="243">
        <v>-9.3502560490291708E-3</v>
      </c>
      <c r="H1396" s="239">
        <f t="shared" si="258"/>
        <v>186.42873984856539</v>
      </c>
      <c r="I1396" s="239"/>
      <c r="J1396" s="239">
        <f t="shared" si="259"/>
        <v>174.02417706853305</v>
      </c>
      <c r="K1396" s="239">
        <f t="shared" si="254"/>
        <v>186.42873984856539</v>
      </c>
      <c r="L1396" s="239" t="b">
        <f t="shared" si="255"/>
        <v>0</v>
      </c>
      <c r="M1396" s="239">
        <f t="shared" si="260"/>
        <v>-1.2662063666463453E-2</v>
      </c>
      <c r="O1396" s="239">
        <f t="shared" si="261"/>
        <v>162.54154981951046</v>
      </c>
      <c r="P1396" s="239">
        <f t="shared" si="256"/>
        <v>186.42873984856539</v>
      </c>
      <c r="Q1396" s="239">
        <f t="shared" si="257"/>
        <v>0</v>
      </c>
      <c r="R1396" s="239">
        <f t="shared" si="262"/>
        <v>-1.2662063666463453E-2</v>
      </c>
      <c r="T1396" s="239">
        <f>MAX($H$4:H1396)</f>
        <v>255.90901740293543</v>
      </c>
      <c r="U1396" s="239">
        <f>MAX($K$4:K1396)</f>
        <v>255.90901740293543</v>
      </c>
      <c r="V1396" s="239">
        <f>MAX($K$4:L1396)</f>
        <v>255.90901740293543</v>
      </c>
      <c r="W1396" s="239">
        <f t="shared" si="263"/>
        <v>-0.27150382686582525</v>
      </c>
      <c r="X1396" s="239">
        <f t="shared" si="264"/>
        <v>-0.27150382686582525</v>
      </c>
      <c r="Y1396" s="239">
        <f t="shared" si="265"/>
        <v>-0.27150382686582525</v>
      </c>
    </row>
    <row r="1397" spans="1:25">
      <c r="A1397" s="147">
        <v>37382</v>
      </c>
      <c r="B1397" s="243">
        <v>-1.8676726146859113E-2</v>
      </c>
      <c r="C1397" s="243">
        <v>1.1178387007677593E-3</v>
      </c>
      <c r="D1397" s="243">
        <v>-3.0887711814442387E-3</v>
      </c>
      <c r="E1397" s="243">
        <v>-1.2464131412590507E-2</v>
      </c>
      <c r="F1397" s="243">
        <v>1.6732182161012243E-3</v>
      </c>
      <c r="H1397" s="239">
        <f t="shared" si="258"/>
        <v>186.63713710890349</v>
      </c>
      <c r="I1397" s="239"/>
      <c r="J1397" s="239">
        <f t="shared" si="259"/>
        <v>174.02417706853305</v>
      </c>
      <c r="K1397" s="239">
        <f t="shared" si="254"/>
        <v>186.63713710890349</v>
      </c>
      <c r="L1397" s="239" t="b">
        <f t="shared" si="255"/>
        <v>0</v>
      </c>
      <c r="M1397" s="239">
        <f t="shared" si="260"/>
        <v>1.117838700767823E-3</v>
      </c>
      <c r="O1397" s="239">
        <f t="shared" si="261"/>
        <v>162.54154981951046</v>
      </c>
      <c r="P1397" s="239">
        <f t="shared" si="256"/>
        <v>186.63713710890349</v>
      </c>
      <c r="Q1397" s="239">
        <f t="shared" si="257"/>
        <v>0</v>
      </c>
      <c r="R1397" s="239">
        <f t="shared" si="262"/>
        <v>1.117838700767823E-3</v>
      </c>
      <c r="T1397" s="239">
        <f>MAX($H$4:H1397)</f>
        <v>255.90901740293543</v>
      </c>
      <c r="U1397" s="239">
        <f>MAX($K$4:K1397)</f>
        <v>255.90901740293543</v>
      </c>
      <c r="V1397" s="239">
        <f>MAX($K$4:L1397)</f>
        <v>255.90901740293543</v>
      </c>
      <c r="W1397" s="239">
        <f t="shared" si="263"/>
        <v>-0.27068948565013462</v>
      </c>
      <c r="X1397" s="239">
        <f t="shared" si="264"/>
        <v>-0.27068948565013462</v>
      </c>
      <c r="Y1397" s="239">
        <f t="shared" si="265"/>
        <v>-0.27068948565013462</v>
      </c>
    </row>
    <row r="1398" spans="1:25">
      <c r="A1398" s="147">
        <v>37383</v>
      </c>
      <c r="B1398" s="243">
        <v>-3.3840141704775117E-3</v>
      </c>
      <c r="C1398" s="243">
        <v>-1.263602192677804E-2</v>
      </c>
      <c r="D1398" s="243">
        <v>-8.6123469762663385E-3</v>
      </c>
      <c r="E1398" s="243">
        <v>3.0612312888806947E-3</v>
      </c>
      <c r="F1398" s="243">
        <v>-8.9371285624363361E-3</v>
      </c>
      <c r="H1398" s="239">
        <f t="shared" si="258"/>
        <v>184.27878615204429</v>
      </c>
      <c r="I1398" s="239"/>
      <c r="J1398" s="239">
        <f t="shared" si="259"/>
        <v>174.02417706853305</v>
      </c>
      <c r="K1398" s="239">
        <f t="shared" si="254"/>
        <v>184.27878615204429</v>
      </c>
      <c r="L1398" s="239" t="b">
        <f t="shared" si="255"/>
        <v>0</v>
      </c>
      <c r="M1398" s="239">
        <f t="shared" si="260"/>
        <v>-1.2636021926778115E-2</v>
      </c>
      <c r="O1398" s="239">
        <f t="shared" si="261"/>
        <v>162.54154981951046</v>
      </c>
      <c r="P1398" s="239">
        <f t="shared" si="256"/>
        <v>184.27878615204429</v>
      </c>
      <c r="Q1398" s="239">
        <f t="shared" si="257"/>
        <v>0</v>
      </c>
      <c r="R1398" s="239">
        <f t="shared" si="262"/>
        <v>-1.2636021926778115E-2</v>
      </c>
      <c r="T1398" s="239">
        <f>MAX($H$4:H1398)</f>
        <v>255.90901740293543</v>
      </c>
      <c r="U1398" s="239">
        <f>MAX($K$4:K1398)</f>
        <v>255.90901740293543</v>
      </c>
      <c r="V1398" s="239">
        <f>MAX($K$4:L1398)</f>
        <v>255.90901740293543</v>
      </c>
      <c r="W1398" s="239">
        <f t="shared" si="263"/>
        <v>-0.27990506930088938</v>
      </c>
      <c r="X1398" s="239">
        <f t="shared" si="264"/>
        <v>-0.27990506930088938</v>
      </c>
      <c r="Y1398" s="239">
        <f t="shared" si="265"/>
        <v>-0.27990506930088938</v>
      </c>
    </row>
    <row r="1399" spans="1:25">
      <c r="A1399" s="147">
        <v>37384</v>
      </c>
      <c r="B1399" s="243">
        <v>3.755660453046672E-2</v>
      </c>
      <c r="C1399" s="243">
        <v>2.7648731772478952E-2</v>
      </c>
      <c r="D1399" s="243">
        <v>1.3118356287419752E-2</v>
      </c>
      <c r="E1399" s="243">
        <v>2.3631715277599552E-2</v>
      </c>
      <c r="F1399" s="243">
        <v>1.7909269202405209E-2</v>
      </c>
      <c r="H1399" s="239">
        <f t="shared" si="258"/>
        <v>189.37386088172016</v>
      </c>
      <c r="I1399" s="239"/>
      <c r="J1399" s="239">
        <f t="shared" si="259"/>
        <v>174.02417706853305</v>
      </c>
      <c r="K1399" s="239">
        <f t="shared" si="254"/>
        <v>189.37386088172016</v>
      </c>
      <c r="L1399" s="239" t="b">
        <f t="shared" si="255"/>
        <v>0</v>
      </c>
      <c r="M1399" s="239">
        <f t="shared" si="260"/>
        <v>2.7648731772478903E-2</v>
      </c>
      <c r="O1399" s="239">
        <f t="shared" si="261"/>
        <v>162.54154981951046</v>
      </c>
      <c r="P1399" s="239">
        <f t="shared" si="256"/>
        <v>189.37386088172016</v>
      </c>
      <c r="Q1399" s="239">
        <f t="shared" si="257"/>
        <v>0</v>
      </c>
      <c r="R1399" s="239">
        <f t="shared" si="262"/>
        <v>2.7648731772478903E-2</v>
      </c>
      <c r="T1399" s="239">
        <f>MAX($H$4:H1399)</f>
        <v>255.90901740293543</v>
      </c>
      <c r="U1399" s="239">
        <f>MAX($K$4:K1399)</f>
        <v>255.90901740293543</v>
      </c>
      <c r="V1399" s="239">
        <f>MAX($K$4:L1399)</f>
        <v>255.90901740293543</v>
      </c>
      <c r="W1399" s="239">
        <f t="shared" si="263"/>
        <v>-0.25999535771126786</v>
      </c>
      <c r="X1399" s="239">
        <f t="shared" si="264"/>
        <v>-0.25999535771126786</v>
      </c>
      <c r="Y1399" s="239">
        <f t="shared" si="265"/>
        <v>-0.25999535771126786</v>
      </c>
    </row>
    <row r="1400" spans="1:25">
      <c r="A1400" s="147">
        <v>37385</v>
      </c>
      <c r="B1400" s="243">
        <v>-1.4227451616692366E-2</v>
      </c>
      <c r="C1400" s="243">
        <v>-7.1100784075113221E-3</v>
      </c>
      <c r="D1400" s="243">
        <v>2.3644527522177494E-3</v>
      </c>
      <c r="E1400" s="243">
        <v>-9.8674519009911421E-3</v>
      </c>
      <c r="F1400" s="243">
        <v>-5.0072427621932203E-3</v>
      </c>
      <c r="H1400" s="239">
        <f t="shared" si="258"/>
        <v>188.02739788251799</v>
      </c>
      <c r="I1400" s="239"/>
      <c r="J1400" s="239">
        <f t="shared" si="259"/>
        <v>174.02417706853305</v>
      </c>
      <c r="K1400" s="239">
        <f t="shared" si="254"/>
        <v>188.02739788251799</v>
      </c>
      <c r="L1400" s="239" t="b">
        <f t="shared" si="255"/>
        <v>0</v>
      </c>
      <c r="M1400" s="239">
        <f t="shared" si="260"/>
        <v>-7.110078407511336E-3</v>
      </c>
      <c r="O1400" s="239">
        <f t="shared" si="261"/>
        <v>162.54154981951046</v>
      </c>
      <c r="P1400" s="239">
        <f t="shared" si="256"/>
        <v>188.02739788251799</v>
      </c>
      <c r="Q1400" s="239">
        <f t="shared" si="257"/>
        <v>0</v>
      </c>
      <c r="R1400" s="239">
        <f t="shared" si="262"/>
        <v>-7.110078407511336E-3</v>
      </c>
      <c r="T1400" s="239">
        <f>MAX($H$4:H1400)</f>
        <v>255.90901740293543</v>
      </c>
      <c r="U1400" s="239">
        <f>MAX($K$4:K1400)</f>
        <v>255.90901740293543</v>
      </c>
      <c r="V1400" s="239">
        <f>MAX($K$4:L1400)</f>
        <v>255.90901740293543</v>
      </c>
      <c r="W1400" s="239">
        <f t="shared" si="263"/>
        <v>-0.2652568487398631</v>
      </c>
      <c r="X1400" s="239">
        <f t="shared" si="264"/>
        <v>-0.2652568487398631</v>
      </c>
      <c r="Y1400" s="239">
        <f t="shared" si="265"/>
        <v>-0.2652568487398631</v>
      </c>
    </row>
    <row r="1401" spans="1:25">
      <c r="A1401" s="147">
        <v>37386</v>
      </c>
      <c r="B1401" s="243">
        <v>-1.6275524003718789E-2</v>
      </c>
      <c r="C1401" s="243">
        <v>-1.2227320581038592E-2</v>
      </c>
      <c r="D1401" s="243">
        <v>-4.4606596811287424E-3</v>
      </c>
      <c r="E1401" s="243">
        <v>-1.3409884950622342E-2</v>
      </c>
      <c r="F1401" s="243">
        <v>-4.6639741050349404E-3</v>
      </c>
      <c r="H1401" s="239">
        <f t="shared" si="258"/>
        <v>185.72832661058993</v>
      </c>
      <c r="I1401" s="239"/>
      <c r="J1401" s="239">
        <f t="shared" si="259"/>
        <v>174.02417706853305</v>
      </c>
      <c r="K1401" s="239">
        <f t="shared" si="254"/>
        <v>185.72832661058993</v>
      </c>
      <c r="L1401" s="239" t="b">
        <f t="shared" si="255"/>
        <v>0</v>
      </c>
      <c r="M1401" s="239">
        <f t="shared" si="260"/>
        <v>-1.2227320581038656E-2</v>
      </c>
      <c r="O1401" s="239">
        <f t="shared" si="261"/>
        <v>162.54154981951046</v>
      </c>
      <c r="P1401" s="239">
        <f t="shared" si="256"/>
        <v>185.72832661058993</v>
      </c>
      <c r="Q1401" s="239">
        <f t="shared" si="257"/>
        <v>0</v>
      </c>
      <c r="R1401" s="239">
        <f t="shared" si="262"/>
        <v>-1.2227320581038656E-2</v>
      </c>
      <c r="T1401" s="239">
        <f>MAX($H$4:H1401)</f>
        <v>255.90901740293543</v>
      </c>
      <c r="U1401" s="239">
        <f>MAX($K$4:K1401)</f>
        <v>255.90901740293543</v>
      </c>
      <c r="V1401" s="239">
        <f>MAX($K$4:L1401)</f>
        <v>255.90901740293543</v>
      </c>
      <c r="W1401" s="239">
        <f t="shared" si="263"/>
        <v>-0.27424078879504338</v>
      </c>
      <c r="X1401" s="239">
        <f t="shared" si="264"/>
        <v>-0.27424078879504338</v>
      </c>
      <c r="Y1401" s="239">
        <f t="shared" si="265"/>
        <v>-0.27424078879504338</v>
      </c>
    </row>
    <row r="1402" spans="1:25">
      <c r="A1402" s="147">
        <v>37389</v>
      </c>
      <c r="B1402" s="243">
        <v>1.7902980460404727E-2</v>
      </c>
      <c r="C1402" s="243">
        <v>9.4224545041898811E-3</v>
      </c>
      <c r="D1402" s="243">
        <v>-5.4371346465380554E-3</v>
      </c>
      <c r="E1402" s="243">
        <v>2.8591730364708745E-3</v>
      </c>
      <c r="F1402" s="243">
        <v>1.9057273710030298E-3</v>
      </c>
      <c r="H1402" s="239">
        <f t="shared" si="258"/>
        <v>187.47834331821753</v>
      </c>
      <c r="I1402" s="239"/>
      <c r="J1402" s="239">
        <f t="shared" si="259"/>
        <v>174.02417706853305</v>
      </c>
      <c r="K1402" s="239">
        <f t="shared" si="254"/>
        <v>187.47834331821753</v>
      </c>
      <c r="L1402" s="239" t="b">
        <f t="shared" si="255"/>
        <v>0</v>
      </c>
      <c r="M1402" s="239">
        <f t="shared" si="260"/>
        <v>9.4224545041898377E-3</v>
      </c>
      <c r="O1402" s="239">
        <f t="shared" si="261"/>
        <v>162.54154981951046</v>
      </c>
      <c r="P1402" s="239">
        <f t="shared" si="256"/>
        <v>187.47834331821753</v>
      </c>
      <c r="Q1402" s="239">
        <f t="shared" si="257"/>
        <v>0</v>
      </c>
      <c r="R1402" s="239">
        <f t="shared" si="262"/>
        <v>9.4224545041898377E-3</v>
      </c>
      <c r="T1402" s="239">
        <f>MAX($H$4:H1402)</f>
        <v>255.90901740293543</v>
      </c>
      <c r="U1402" s="239">
        <f>MAX($K$4:K1402)</f>
        <v>255.90901740293543</v>
      </c>
      <c r="V1402" s="239">
        <f>MAX($K$4:L1402)</f>
        <v>255.90901740293543</v>
      </c>
      <c r="W1402" s="239">
        <f t="shared" si="263"/>
        <v>-0.26740235564646797</v>
      </c>
      <c r="X1402" s="239">
        <f t="shared" si="264"/>
        <v>-0.26740235564646797</v>
      </c>
      <c r="Y1402" s="239">
        <f t="shared" si="265"/>
        <v>-0.26740235564646797</v>
      </c>
    </row>
    <row r="1403" spans="1:25">
      <c r="A1403" s="147">
        <v>37390</v>
      </c>
      <c r="B1403" s="243">
        <v>2.1772482650333602E-2</v>
      </c>
      <c r="C1403" s="243">
        <v>1.2079051996379819E-2</v>
      </c>
      <c r="D1403" s="243">
        <v>2.5190052105856786E-3</v>
      </c>
      <c r="E1403" s="243">
        <v>1.942732719907192E-2</v>
      </c>
      <c r="F1403" s="243">
        <v>6.3994074151465519E-3</v>
      </c>
      <c r="H1403" s="239">
        <f t="shared" si="258"/>
        <v>189.74290397535341</v>
      </c>
      <c r="I1403" s="239"/>
      <c r="J1403" s="239">
        <f t="shared" si="259"/>
        <v>174.02417706853305</v>
      </c>
      <c r="K1403" s="239">
        <f t="shared" si="254"/>
        <v>189.74290397535341</v>
      </c>
      <c r="L1403" s="239" t="b">
        <f t="shared" si="255"/>
        <v>0</v>
      </c>
      <c r="M1403" s="239">
        <f t="shared" si="260"/>
        <v>1.2079051996379776E-2</v>
      </c>
      <c r="O1403" s="239">
        <f t="shared" si="261"/>
        <v>162.54154981951046</v>
      </c>
      <c r="P1403" s="239">
        <f t="shared" si="256"/>
        <v>189.74290397535341</v>
      </c>
      <c r="Q1403" s="239">
        <f t="shared" si="257"/>
        <v>0</v>
      </c>
      <c r="R1403" s="239">
        <f t="shared" si="262"/>
        <v>1.2079051996379776E-2</v>
      </c>
      <c r="T1403" s="239">
        <f>MAX($H$4:H1403)</f>
        <v>255.90901740293543</v>
      </c>
      <c r="U1403" s="239">
        <f>MAX($K$4:K1403)</f>
        <v>255.90901740293543</v>
      </c>
      <c r="V1403" s="239">
        <f>MAX($K$4:L1403)</f>
        <v>255.90901740293543</v>
      </c>
      <c r="W1403" s="239">
        <f t="shared" si="263"/>
        <v>-0.25855327060789635</v>
      </c>
      <c r="X1403" s="239">
        <f t="shared" si="264"/>
        <v>-0.25855327060789635</v>
      </c>
      <c r="Y1403" s="239">
        <f t="shared" si="265"/>
        <v>-0.25855327060789635</v>
      </c>
    </row>
    <row r="1404" spans="1:25">
      <c r="A1404" s="147">
        <v>37391</v>
      </c>
      <c r="B1404" s="243">
        <v>-4.910072771300289E-3</v>
      </c>
      <c r="C1404" s="243">
        <v>4.1424405116698981E-3</v>
      </c>
      <c r="D1404" s="243">
        <v>1.6406632730654236E-2</v>
      </c>
      <c r="E1404" s="243">
        <v>5.0939268084886358E-3</v>
      </c>
      <c r="F1404" s="243">
        <v>2.1878490753448609E-3</v>
      </c>
      <c r="H1404" s="239">
        <f t="shared" si="258"/>
        <v>190.5289026675828</v>
      </c>
      <c r="I1404" s="239"/>
      <c r="J1404" s="239">
        <f t="shared" si="259"/>
        <v>174.02417706853305</v>
      </c>
      <c r="K1404" s="239">
        <f t="shared" si="254"/>
        <v>190.5289026675828</v>
      </c>
      <c r="L1404" s="239" t="b">
        <f t="shared" si="255"/>
        <v>0</v>
      </c>
      <c r="M1404" s="239">
        <f t="shared" si="260"/>
        <v>4.1424405116698391E-3</v>
      </c>
      <c r="O1404" s="239">
        <f t="shared" si="261"/>
        <v>162.54154981951046</v>
      </c>
      <c r="P1404" s="239">
        <f t="shared" si="256"/>
        <v>190.5289026675828</v>
      </c>
      <c r="Q1404" s="239">
        <f t="shared" si="257"/>
        <v>0</v>
      </c>
      <c r="R1404" s="239">
        <f t="shared" si="262"/>
        <v>4.1424405116698391E-3</v>
      </c>
      <c r="T1404" s="239">
        <f>MAX($H$4:H1404)</f>
        <v>255.90901740293543</v>
      </c>
      <c r="U1404" s="239">
        <f>MAX($K$4:K1404)</f>
        <v>255.90901740293543</v>
      </c>
      <c r="V1404" s="239">
        <f>MAX($K$4:L1404)</f>
        <v>255.90901740293543</v>
      </c>
      <c r="W1404" s="239">
        <f t="shared" si="263"/>
        <v>-0.25548187163881736</v>
      </c>
      <c r="X1404" s="239">
        <f t="shared" si="264"/>
        <v>-0.25548187163881736</v>
      </c>
      <c r="Y1404" s="239">
        <f t="shared" si="265"/>
        <v>-0.25548187163881736</v>
      </c>
    </row>
    <row r="1405" spans="1:25">
      <c r="A1405" s="147">
        <v>37392</v>
      </c>
      <c r="B1405" s="243">
        <v>4.8787265126029045E-3</v>
      </c>
      <c r="C1405" s="243">
        <v>-4.1275986977110657E-3</v>
      </c>
      <c r="D1405" s="243">
        <v>6.4477983187101184E-3</v>
      </c>
      <c r="E1405" s="243">
        <v>-1.2395423654490978E-3</v>
      </c>
      <c r="F1405" s="243">
        <v>-1.6612627810231873E-3</v>
      </c>
      <c r="H1405" s="239">
        <f t="shared" si="258"/>
        <v>189.74247581705578</v>
      </c>
      <c r="I1405" s="239"/>
      <c r="J1405" s="239">
        <f t="shared" si="259"/>
        <v>174.02417706853305</v>
      </c>
      <c r="K1405" s="239">
        <f t="shared" si="254"/>
        <v>189.74247581705578</v>
      </c>
      <c r="L1405" s="239" t="b">
        <f t="shared" si="255"/>
        <v>0</v>
      </c>
      <c r="M1405" s="239">
        <f t="shared" si="260"/>
        <v>-4.1275986977110058E-3</v>
      </c>
      <c r="O1405" s="239">
        <f t="shared" si="261"/>
        <v>162.54154981951046</v>
      </c>
      <c r="P1405" s="239">
        <f t="shared" si="256"/>
        <v>189.74247581705578</v>
      </c>
      <c r="Q1405" s="239">
        <f t="shared" si="257"/>
        <v>0</v>
      </c>
      <c r="R1405" s="239">
        <f t="shared" si="262"/>
        <v>-4.1275986977110058E-3</v>
      </c>
      <c r="T1405" s="239">
        <f>MAX($H$4:H1405)</f>
        <v>255.90901740293543</v>
      </c>
      <c r="U1405" s="239">
        <f>MAX($K$4:K1405)</f>
        <v>255.90901740293543</v>
      </c>
      <c r="V1405" s="239">
        <f>MAX($K$4:L1405)</f>
        <v>255.90901740293543</v>
      </c>
      <c r="W1405" s="239">
        <f t="shared" si="263"/>
        <v>-0.25855494369586324</v>
      </c>
      <c r="X1405" s="239">
        <f t="shared" si="264"/>
        <v>-0.25855494369586324</v>
      </c>
      <c r="Y1405" s="239">
        <f t="shared" si="265"/>
        <v>-0.25855494369586324</v>
      </c>
    </row>
    <row r="1406" spans="1:25">
      <c r="A1406" s="147">
        <v>37393</v>
      </c>
      <c r="B1406" s="243">
        <v>7.706140192844213E-3</v>
      </c>
      <c r="C1406" s="243">
        <v>-3.8160752617916183E-3</v>
      </c>
      <c r="D1406" s="243">
        <v>9.1102185609872599E-3</v>
      </c>
      <c r="E1406" s="243">
        <v>3.6403250853767055E-4</v>
      </c>
      <c r="F1406" s="243">
        <v>-5.1630865347107591E-4</v>
      </c>
      <c r="H1406" s="239">
        <f t="shared" si="258"/>
        <v>189.01840424897921</v>
      </c>
      <c r="I1406" s="239"/>
      <c r="J1406" s="239">
        <f t="shared" si="259"/>
        <v>174.02417706853305</v>
      </c>
      <c r="K1406" s="239">
        <f t="shared" si="254"/>
        <v>189.01840424897921</v>
      </c>
      <c r="L1406" s="239" t="b">
        <f t="shared" si="255"/>
        <v>0</v>
      </c>
      <c r="M1406" s="239">
        <f t="shared" si="260"/>
        <v>-3.816075261791653E-3</v>
      </c>
      <c r="O1406" s="239">
        <f t="shared" si="261"/>
        <v>162.54154981951046</v>
      </c>
      <c r="P1406" s="239">
        <f t="shared" si="256"/>
        <v>189.01840424897921</v>
      </c>
      <c r="Q1406" s="239">
        <f t="shared" si="257"/>
        <v>0</v>
      </c>
      <c r="R1406" s="239">
        <f t="shared" si="262"/>
        <v>-3.816075261791653E-3</v>
      </c>
      <c r="T1406" s="239">
        <f>MAX($H$4:H1406)</f>
        <v>255.90901740293543</v>
      </c>
      <c r="U1406" s="239">
        <f>MAX($K$4:K1406)</f>
        <v>255.90901740293543</v>
      </c>
      <c r="V1406" s="239">
        <f>MAX($K$4:L1406)</f>
        <v>255.90901740293543</v>
      </c>
      <c r="W1406" s="239">
        <f t="shared" si="263"/>
        <v>-0.26138435383320319</v>
      </c>
      <c r="X1406" s="239">
        <f t="shared" si="264"/>
        <v>-0.26138435383320319</v>
      </c>
      <c r="Y1406" s="239">
        <f t="shared" si="265"/>
        <v>-0.26138435383320319</v>
      </c>
    </row>
    <row r="1407" spans="1:25">
      <c r="A1407" s="147">
        <v>37396</v>
      </c>
      <c r="B1407" s="243">
        <v>-1.3025576762926372E-2</v>
      </c>
      <c r="C1407" s="243">
        <v>-6.4696979370365559E-3</v>
      </c>
      <c r="D1407" s="243">
        <v>2.9744194733429818E-3</v>
      </c>
      <c r="E1407" s="243">
        <v>-8.9613101862829891E-3</v>
      </c>
      <c r="F1407" s="243">
        <v>-2.4908813460545742E-3</v>
      </c>
      <c r="H1407" s="239">
        <f t="shared" si="258"/>
        <v>187.79551226894765</v>
      </c>
      <c r="I1407" s="239"/>
      <c r="J1407" s="239">
        <f t="shared" si="259"/>
        <v>174.02417706853305</v>
      </c>
      <c r="K1407" s="239">
        <f t="shared" si="254"/>
        <v>187.79551226894765</v>
      </c>
      <c r="L1407" s="239" t="b">
        <f t="shared" si="255"/>
        <v>0</v>
      </c>
      <c r="M1407" s="239">
        <f t="shared" si="260"/>
        <v>-6.4696979370365542E-3</v>
      </c>
      <c r="O1407" s="239">
        <f t="shared" si="261"/>
        <v>162.54154981951046</v>
      </c>
      <c r="P1407" s="239">
        <f t="shared" si="256"/>
        <v>187.79551226894765</v>
      </c>
      <c r="Q1407" s="239">
        <f t="shared" si="257"/>
        <v>0</v>
      </c>
      <c r="R1407" s="239">
        <f t="shared" si="262"/>
        <v>-6.4696979370365542E-3</v>
      </c>
      <c r="T1407" s="239">
        <f>MAX($H$4:H1407)</f>
        <v>255.90901740293543</v>
      </c>
      <c r="U1407" s="239">
        <f>MAX($K$4:K1407)</f>
        <v>255.90901740293543</v>
      </c>
      <c r="V1407" s="239">
        <f>MAX($K$4:L1407)</f>
        <v>255.90901740293543</v>
      </c>
      <c r="W1407" s="239">
        <f t="shared" si="263"/>
        <v>-0.26616297395547139</v>
      </c>
      <c r="X1407" s="239">
        <f t="shared" si="264"/>
        <v>-0.26616297395547139</v>
      </c>
      <c r="Y1407" s="239">
        <f t="shared" si="265"/>
        <v>-0.26616297395547139</v>
      </c>
    </row>
    <row r="1408" spans="1:25">
      <c r="A1408" s="147">
        <v>37397</v>
      </c>
      <c r="B1408" s="243">
        <v>-1.098547430305552E-2</v>
      </c>
      <c r="C1408" s="243">
        <v>-2.8106917016261779E-3</v>
      </c>
      <c r="D1408" s="243">
        <v>7.8464804438678204E-3</v>
      </c>
      <c r="E1408" s="243">
        <v>-1.0928472014183011E-2</v>
      </c>
      <c r="F1408" s="243">
        <v>-1.7842261859680741E-3</v>
      </c>
      <c r="H1408" s="239">
        <f t="shared" si="258"/>
        <v>187.26767698101068</v>
      </c>
      <c r="I1408" s="239"/>
      <c r="J1408" s="239">
        <f t="shared" si="259"/>
        <v>174.02417706853305</v>
      </c>
      <c r="K1408" s="239">
        <f t="shared" si="254"/>
        <v>187.26767698101068</v>
      </c>
      <c r="L1408" s="239" t="b">
        <f t="shared" si="255"/>
        <v>0</v>
      </c>
      <c r="M1408" s="239">
        <f t="shared" si="260"/>
        <v>-2.8106917016261679E-3</v>
      </c>
      <c r="O1408" s="239">
        <f t="shared" si="261"/>
        <v>162.54154981951046</v>
      </c>
      <c r="P1408" s="239">
        <f t="shared" si="256"/>
        <v>187.26767698101068</v>
      </c>
      <c r="Q1408" s="239">
        <f t="shared" si="257"/>
        <v>0</v>
      </c>
      <c r="R1408" s="239">
        <f t="shared" si="262"/>
        <v>-2.8106917016261679E-3</v>
      </c>
      <c r="T1408" s="239">
        <f>MAX($H$4:H1408)</f>
        <v>255.90901740293543</v>
      </c>
      <c r="U1408" s="239">
        <f>MAX($K$4:K1408)</f>
        <v>255.90901740293543</v>
      </c>
      <c r="V1408" s="239">
        <f>MAX($K$4:L1408)</f>
        <v>255.90901740293543</v>
      </c>
      <c r="W1408" s="239">
        <f t="shared" si="263"/>
        <v>-0.26822556359492078</v>
      </c>
      <c r="X1408" s="239">
        <f t="shared" si="264"/>
        <v>-0.26822556359492078</v>
      </c>
      <c r="Y1408" s="239">
        <f t="shared" si="265"/>
        <v>-0.26822556359492078</v>
      </c>
    </row>
    <row r="1409" spans="1:25">
      <c r="A1409" s="147">
        <v>37398</v>
      </c>
      <c r="B1409" s="243">
        <v>4.9629778548623271E-3</v>
      </c>
      <c r="C1409" s="243">
        <v>-1.1959897780272066E-2</v>
      </c>
      <c r="D1409" s="243">
        <v>2.7037689191657943E-3</v>
      </c>
      <c r="E1409" s="243">
        <v>1.5806996761935643E-4</v>
      </c>
      <c r="F1409" s="243">
        <v>-8.5797294476708252E-3</v>
      </c>
      <c r="H1409" s="239">
        <f t="shared" si="258"/>
        <v>185.02797470676879</v>
      </c>
      <c r="I1409" s="239"/>
      <c r="J1409" s="239">
        <f t="shared" si="259"/>
        <v>174.02417706853305</v>
      </c>
      <c r="K1409" s="239">
        <f t="shared" si="254"/>
        <v>185.02797470676879</v>
      </c>
      <c r="L1409" s="239" t="b">
        <f t="shared" si="255"/>
        <v>0</v>
      </c>
      <c r="M1409" s="239">
        <f t="shared" si="260"/>
        <v>-1.1959897780272049E-2</v>
      </c>
      <c r="O1409" s="239">
        <f t="shared" si="261"/>
        <v>162.54154981951046</v>
      </c>
      <c r="P1409" s="239">
        <f t="shared" si="256"/>
        <v>185.02797470676879</v>
      </c>
      <c r="Q1409" s="239">
        <f t="shared" si="257"/>
        <v>0</v>
      </c>
      <c r="R1409" s="239">
        <f t="shared" si="262"/>
        <v>-1.1959897780272049E-2</v>
      </c>
      <c r="T1409" s="239">
        <f>MAX($H$4:H1409)</f>
        <v>255.90901740293543</v>
      </c>
      <c r="U1409" s="239">
        <f>MAX($K$4:K1409)</f>
        <v>255.90901740293543</v>
      </c>
      <c r="V1409" s="239">
        <f>MAX($K$4:L1409)</f>
        <v>255.90901740293543</v>
      </c>
      <c r="W1409" s="239">
        <f t="shared" si="263"/>
        <v>-0.27697751105254176</v>
      </c>
      <c r="X1409" s="239">
        <f t="shared" si="264"/>
        <v>-0.27697751105254176</v>
      </c>
      <c r="Y1409" s="239">
        <f t="shared" si="265"/>
        <v>-0.27697751105254176</v>
      </c>
    </row>
    <row r="1410" spans="1:25">
      <c r="A1410" s="147">
        <v>37399</v>
      </c>
      <c r="B1410" s="243">
        <v>1.0499119281048408E-2</v>
      </c>
      <c r="C1410" s="243">
        <v>-7.0766855011417107E-4</v>
      </c>
      <c r="D1410" s="243">
        <v>-1.8003211293133869E-3</v>
      </c>
      <c r="E1410" s="243">
        <v>-4.4550258981901347E-3</v>
      </c>
      <c r="F1410" s="243">
        <v>-4.6243380864074979E-3</v>
      </c>
      <c r="H1410" s="239">
        <f t="shared" si="258"/>
        <v>184.89703622817748</v>
      </c>
      <c r="I1410" s="239"/>
      <c r="J1410" s="239">
        <f t="shared" si="259"/>
        <v>174.02417706853305</v>
      </c>
      <c r="K1410" s="239">
        <f t="shared" si="254"/>
        <v>184.89703622817748</v>
      </c>
      <c r="L1410" s="239" t="b">
        <f t="shared" si="255"/>
        <v>0</v>
      </c>
      <c r="M1410" s="239">
        <f t="shared" si="260"/>
        <v>-7.0766855011418907E-4</v>
      </c>
      <c r="O1410" s="239">
        <f t="shared" si="261"/>
        <v>162.54154981951046</v>
      </c>
      <c r="P1410" s="239">
        <f t="shared" si="256"/>
        <v>184.89703622817748</v>
      </c>
      <c r="Q1410" s="239">
        <f t="shared" si="257"/>
        <v>0</v>
      </c>
      <c r="R1410" s="239">
        <f t="shared" si="262"/>
        <v>-7.0766855011418907E-4</v>
      </c>
      <c r="T1410" s="239">
        <f>MAX($H$4:H1410)</f>
        <v>255.90901740293543</v>
      </c>
      <c r="U1410" s="239">
        <f>MAX($K$4:K1410)</f>
        <v>255.90901740293543</v>
      </c>
      <c r="V1410" s="239">
        <f>MAX($K$4:L1410)</f>
        <v>255.90901740293543</v>
      </c>
      <c r="W1410" s="239">
        <f t="shared" si="263"/>
        <v>-0.27748917132899514</v>
      </c>
      <c r="X1410" s="239">
        <f t="shared" si="264"/>
        <v>-0.27748917132899514</v>
      </c>
      <c r="Y1410" s="239">
        <f t="shared" si="265"/>
        <v>-0.27748917132899514</v>
      </c>
    </row>
    <row r="1411" spans="1:25">
      <c r="A1411" s="147">
        <v>37400</v>
      </c>
      <c r="B1411" s="243">
        <v>-1.1723389905578752E-2</v>
      </c>
      <c r="C1411" s="243">
        <v>4.6099166817987758E-3</v>
      </c>
      <c r="D1411" s="243">
        <v>7.9856168883072343E-3</v>
      </c>
      <c r="E1411" s="243">
        <v>1.2419167645739915E-2</v>
      </c>
      <c r="F1411" s="243">
        <v>5.4622034304856459E-3</v>
      </c>
      <c r="H1411" s="239">
        <f t="shared" si="258"/>
        <v>185.74939615990093</v>
      </c>
      <c r="I1411" s="239"/>
      <c r="J1411" s="239">
        <f t="shared" si="259"/>
        <v>174.02417706853305</v>
      </c>
      <c r="K1411" s="239">
        <f t="shared" si="254"/>
        <v>185.74939615990093</v>
      </c>
      <c r="L1411" s="239" t="b">
        <f t="shared" si="255"/>
        <v>0</v>
      </c>
      <c r="M1411" s="239">
        <f t="shared" si="260"/>
        <v>4.6099166817988486E-3</v>
      </c>
      <c r="O1411" s="239">
        <f t="shared" si="261"/>
        <v>162.54154981951046</v>
      </c>
      <c r="P1411" s="239">
        <f t="shared" si="256"/>
        <v>185.74939615990093</v>
      </c>
      <c r="Q1411" s="239">
        <f t="shared" si="257"/>
        <v>0</v>
      </c>
      <c r="R1411" s="239">
        <f t="shared" si="262"/>
        <v>4.6099166817988486E-3</v>
      </c>
      <c r="T1411" s="239">
        <f>MAX($H$4:H1411)</f>
        <v>255.90901740293543</v>
      </c>
      <c r="U1411" s="239">
        <f>MAX($K$4:K1411)</f>
        <v>255.90901740293543</v>
      </c>
      <c r="V1411" s="239">
        <f>MAX($K$4:L1411)</f>
        <v>255.90901740293543</v>
      </c>
      <c r="W1411" s="239">
        <f t="shared" si="263"/>
        <v>-0.27415845660712435</v>
      </c>
      <c r="X1411" s="239">
        <f t="shared" si="264"/>
        <v>-0.27415845660712435</v>
      </c>
      <c r="Y1411" s="239">
        <f t="shared" si="265"/>
        <v>-0.27415845660712435</v>
      </c>
    </row>
    <row r="1412" spans="1:25">
      <c r="A1412" s="147">
        <v>37403</v>
      </c>
      <c r="B1412" s="243">
        <v>0</v>
      </c>
      <c r="C1412" s="243">
        <v>-2.5652494460283171E-3</v>
      </c>
      <c r="D1412" s="243">
        <v>-6.3187028253369748E-3</v>
      </c>
      <c r="E1412" s="243">
        <v>-1.6369192933817223E-3</v>
      </c>
      <c r="F1412" s="243">
        <v>-2.3089792383959029E-3</v>
      </c>
      <c r="H1412" s="239">
        <f t="shared" si="258"/>
        <v>185.27290262430165</v>
      </c>
      <c r="I1412" s="239"/>
      <c r="J1412" s="239">
        <f t="shared" si="259"/>
        <v>174.02417706853305</v>
      </c>
      <c r="K1412" s="239">
        <f t="shared" si="254"/>
        <v>185.27290262430165</v>
      </c>
      <c r="L1412" s="239" t="b">
        <f t="shared" si="255"/>
        <v>0</v>
      </c>
      <c r="M1412" s="239">
        <f t="shared" si="260"/>
        <v>-2.5652494460282876E-3</v>
      </c>
      <c r="O1412" s="239">
        <f t="shared" si="261"/>
        <v>162.54154981951046</v>
      </c>
      <c r="P1412" s="239">
        <f t="shared" si="256"/>
        <v>185.27290262430165</v>
      </c>
      <c r="Q1412" s="239">
        <f t="shared" si="257"/>
        <v>0</v>
      </c>
      <c r="R1412" s="239">
        <f t="shared" si="262"/>
        <v>-2.5652494460282876E-3</v>
      </c>
      <c r="T1412" s="239">
        <f>MAX($H$4:H1412)</f>
        <v>255.90901740293543</v>
      </c>
      <c r="U1412" s="239">
        <f>MAX($K$4:K1412)</f>
        <v>255.90901740293543</v>
      </c>
      <c r="V1412" s="239">
        <f>MAX($K$4:L1412)</f>
        <v>255.90901740293543</v>
      </c>
      <c r="W1412" s="239">
        <f t="shared" si="263"/>
        <v>-0.27602042122421727</v>
      </c>
      <c r="X1412" s="239">
        <f t="shared" si="264"/>
        <v>-0.27602042122421727</v>
      </c>
      <c r="Y1412" s="239">
        <f t="shared" si="265"/>
        <v>-0.27602042122421727</v>
      </c>
    </row>
    <row r="1413" spans="1:25">
      <c r="A1413" s="147">
        <v>37404</v>
      </c>
      <c r="B1413" s="243">
        <v>-7.8336106799895555E-3</v>
      </c>
      <c r="C1413" s="243">
        <v>-8.25298223974269E-3</v>
      </c>
      <c r="D1413" s="243">
        <v>-6.3870947686486268E-3</v>
      </c>
      <c r="E1413" s="243">
        <v>-1.07074071505463E-2</v>
      </c>
      <c r="F1413" s="243">
        <v>-3.6652568112900408E-3</v>
      </c>
      <c r="H1413" s="239">
        <f t="shared" si="258"/>
        <v>183.74384864943772</v>
      </c>
      <c r="I1413" s="239"/>
      <c r="J1413" s="239">
        <f t="shared" si="259"/>
        <v>174.02417706853305</v>
      </c>
      <c r="K1413" s="239">
        <f t="shared" ref="K1413:K1476" si="266">MAX(H1413:J1413)</f>
        <v>183.74384864943772</v>
      </c>
      <c r="L1413" s="239" t="b">
        <f t="shared" ref="L1413:L1476" si="267">J1413=K1413</f>
        <v>0</v>
      </c>
      <c r="M1413" s="239">
        <f t="shared" si="260"/>
        <v>-8.2529822397426327E-3</v>
      </c>
      <c r="O1413" s="239">
        <f t="shared" si="261"/>
        <v>162.54154981951046</v>
      </c>
      <c r="P1413" s="239">
        <f t="shared" ref="P1413:P1476" si="268">MAX(H1413,O1413)</f>
        <v>183.74384864943772</v>
      </c>
      <c r="Q1413" s="239">
        <f t="shared" ref="Q1413:Q1476" si="269">P1413-H1413</f>
        <v>0</v>
      </c>
      <c r="R1413" s="239">
        <f t="shared" si="262"/>
        <v>-8.2529822397426327E-3</v>
      </c>
      <c r="T1413" s="239">
        <f>MAX($H$4:H1413)</f>
        <v>255.90901740293543</v>
      </c>
      <c r="U1413" s="239">
        <f>MAX($K$4:K1413)</f>
        <v>255.90901740293543</v>
      </c>
      <c r="V1413" s="239">
        <f>MAX($K$4:L1413)</f>
        <v>255.90901740293543</v>
      </c>
      <c r="W1413" s="239">
        <f t="shared" si="263"/>
        <v>-0.28199541182979015</v>
      </c>
      <c r="X1413" s="239">
        <f t="shared" si="264"/>
        <v>-0.28199541182979015</v>
      </c>
      <c r="Y1413" s="239">
        <f t="shared" si="265"/>
        <v>-0.28199541182979015</v>
      </c>
    </row>
    <row r="1414" spans="1:25">
      <c r="A1414" s="147">
        <v>37405</v>
      </c>
      <c r="B1414" s="243">
        <v>-6.2327856244270841E-3</v>
      </c>
      <c r="C1414" s="243">
        <v>-5.2197411952569217E-3</v>
      </c>
      <c r="D1414" s="243">
        <v>-8.8394088471893673E-3</v>
      </c>
      <c r="E1414" s="243">
        <v>-1.0941828279362187E-2</v>
      </c>
      <c r="F1414" s="243">
        <v>-7.2138132551444745E-3</v>
      </c>
      <c r="H1414" s="239">
        <f t="shared" ref="H1414:H1477" si="270">(1+C1414)*H1413</f>
        <v>182.7847533132672</v>
      </c>
      <c r="I1414" s="239"/>
      <c r="J1414" s="239">
        <f t="shared" ref="J1414:J1477" si="271">IF(NOT(YEAR(A1414)=YEAR(A1413)),$J$1*H1414,J1413)</f>
        <v>174.02417706853305</v>
      </c>
      <c r="K1414" s="239">
        <f t="shared" si="266"/>
        <v>182.7847533132672</v>
      </c>
      <c r="L1414" s="239" t="b">
        <f t="shared" si="267"/>
        <v>0</v>
      </c>
      <c r="M1414" s="239">
        <f t="shared" ref="M1414:M1477" si="272">(K1414-K1413)/K1413</f>
        <v>-5.219741195256907E-3</v>
      </c>
      <c r="O1414" s="239">
        <f t="shared" ref="O1414:O1477" si="273">IF(AND(MONTH(A1414)=$O$2,MONTH(A1413)=$O$2-1),$O$1*H1414,O1413)</f>
        <v>162.54154981951046</v>
      </c>
      <c r="P1414" s="239">
        <f t="shared" si="268"/>
        <v>182.7847533132672</v>
      </c>
      <c r="Q1414" s="239">
        <f t="shared" si="269"/>
        <v>0</v>
      </c>
      <c r="R1414" s="239">
        <f t="shared" ref="R1414:R1477" si="274">(P1414-P1413)/P1413</f>
        <v>-5.219741195256907E-3</v>
      </c>
      <c r="T1414" s="239">
        <f>MAX($H$4:H1414)</f>
        <v>255.90901740293543</v>
      </c>
      <c r="U1414" s="239">
        <f>MAX($K$4:K1414)</f>
        <v>255.90901740293543</v>
      </c>
      <c r="V1414" s="239">
        <f>MAX($K$4:L1414)</f>
        <v>255.90901740293543</v>
      </c>
      <c r="W1414" s="239">
        <f t="shared" ref="W1414:W1477" si="275">(H1414-T1414)/T1414</f>
        <v>-0.28574320995704566</v>
      </c>
      <c r="X1414" s="239">
        <f t="shared" ref="X1414:X1477" si="276">(K1414-U1414)/U1414</f>
        <v>-0.28574320995704566</v>
      </c>
      <c r="Y1414" s="239">
        <f t="shared" ref="Y1414:Y1477" si="277">(P1414-V1414)/V1414</f>
        <v>-0.28574320995704566</v>
      </c>
    </row>
    <row r="1415" spans="1:25">
      <c r="A1415" s="147">
        <v>37406</v>
      </c>
      <c r="B1415" s="243">
        <v>-2.5219220842723766E-3</v>
      </c>
      <c r="C1415" s="243">
        <v>-1.4046113359633683E-2</v>
      </c>
      <c r="D1415" s="243">
        <v>-1.2478991854795174E-3</v>
      </c>
      <c r="E1415" s="243">
        <v>-1.1786608107762664E-2</v>
      </c>
      <c r="F1415" s="243">
        <v>-6.8801030851854961E-3</v>
      </c>
      <c r="H1415" s="239">
        <f t="shared" si="270"/>
        <v>180.21733794781636</v>
      </c>
      <c r="I1415" s="239"/>
      <c r="J1415" s="239">
        <f t="shared" si="271"/>
        <v>174.02417706853305</v>
      </c>
      <c r="K1415" s="239">
        <f t="shared" si="266"/>
        <v>180.21733794781636</v>
      </c>
      <c r="L1415" s="239" t="b">
        <f t="shared" si="267"/>
        <v>0</v>
      </c>
      <c r="M1415" s="239">
        <f t="shared" si="272"/>
        <v>-1.4046113359633749E-2</v>
      </c>
      <c r="O1415" s="239">
        <f t="shared" si="273"/>
        <v>162.54154981951046</v>
      </c>
      <c r="P1415" s="239">
        <f t="shared" si="268"/>
        <v>180.21733794781636</v>
      </c>
      <c r="Q1415" s="239">
        <f t="shared" si="269"/>
        <v>0</v>
      </c>
      <c r="R1415" s="239">
        <f t="shared" si="274"/>
        <v>-1.4046113359633749E-2</v>
      </c>
      <c r="T1415" s="239">
        <f>MAX($H$4:H1415)</f>
        <v>255.90901740293543</v>
      </c>
      <c r="U1415" s="239">
        <f>MAX($K$4:K1415)</f>
        <v>255.90901740293543</v>
      </c>
      <c r="V1415" s="239">
        <f>MAX($K$4:L1415)</f>
        <v>255.90901740293543</v>
      </c>
      <c r="W1415" s="239">
        <f t="shared" si="275"/>
        <v>-0.29577574179787713</v>
      </c>
      <c r="X1415" s="239">
        <f t="shared" si="276"/>
        <v>-0.29577574179787713</v>
      </c>
      <c r="Y1415" s="239">
        <f t="shared" si="277"/>
        <v>-0.29577574179787713</v>
      </c>
    </row>
    <row r="1416" spans="1:25">
      <c r="A1416" s="147">
        <v>37407</v>
      </c>
      <c r="B1416" s="243">
        <v>2.0868493537282706E-3</v>
      </c>
      <c r="C1416" s="243">
        <v>1.0070888458280525E-2</v>
      </c>
      <c r="D1416" s="243">
        <v>-6.6492780611729918E-3</v>
      </c>
      <c r="E1416" s="243">
        <v>-7.8839069091007907E-3</v>
      </c>
      <c r="F1416" s="243">
        <v>9.6306519108304567E-3</v>
      </c>
      <c r="H1416" s="239">
        <f t="shared" si="270"/>
        <v>182.03228665653705</v>
      </c>
      <c r="I1416" s="239"/>
      <c r="J1416" s="239">
        <f t="shared" si="271"/>
        <v>174.02417706853305</v>
      </c>
      <c r="K1416" s="239">
        <f t="shared" si="266"/>
        <v>182.03228665653705</v>
      </c>
      <c r="L1416" s="239" t="b">
        <f t="shared" si="267"/>
        <v>0</v>
      </c>
      <c r="M1416" s="239">
        <f t="shared" si="272"/>
        <v>1.0070888458280455E-2</v>
      </c>
      <c r="O1416" s="239">
        <f t="shared" si="273"/>
        <v>162.54154981951046</v>
      </c>
      <c r="P1416" s="239">
        <f t="shared" si="268"/>
        <v>182.03228665653705</v>
      </c>
      <c r="Q1416" s="239">
        <f t="shared" si="269"/>
        <v>0</v>
      </c>
      <c r="R1416" s="239">
        <f t="shared" si="274"/>
        <v>1.0070888458280455E-2</v>
      </c>
      <c r="T1416" s="239">
        <f>MAX($H$4:H1416)</f>
        <v>255.90901740293543</v>
      </c>
      <c r="U1416" s="239">
        <f>MAX($K$4:K1416)</f>
        <v>255.90901740293543</v>
      </c>
      <c r="V1416" s="239">
        <f>MAX($K$4:L1416)</f>
        <v>255.90901740293543</v>
      </c>
      <c r="W1416" s="239">
        <f t="shared" si="275"/>
        <v>-0.28868357784390825</v>
      </c>
      <c r="X1416" s="239">
        <f t="shared" si="276"/>
        <v>-0.28868357784390825</v>
      </c>
      <c r="Y1416" s="239">
        <f t="shared" si="277"/>
        <v>-0.28868357784390825</v>
      </c>
    </row>
    <row r="1417" spans="1:25">
      <c r="A1417" s="147">
        <v>37410</v>
      </c>
      <c r="B1417" s="243">
        <v>-2.3960416931321782E-2</v>
      </c>
      <c r="C1417" s="243">
        <v>-8.5356895638841745E-3</v>
      </c>
      <c r="D1417" s="243">
        <v>7.22623106120035E-3</v>
      </c>
      <c r="E1417" s="243">
        <v>7.8684362693937082E-4</v>
      </c>
      <c r="F1417" s="243">
        <v>-4.8912947289528885E-3</v>
      </c>
      <c r="H1417" s="239">
        <f t="shared" si="270"/>
        <v>180.47851556703287</v>
      </c>
      <c r="I1417" s="239"/>
      <c r="J1417" s="239">
        <f t="shared" si="271"/>
        <v>174.02417706853305</v>
      </c>
      <c r="K1417" s="239">
        <f t="shared" si="266"/>
        <v>180.47851556703287</v>
      </c>
      <c r="L1417" s="239" t="b">
        <f t="shared" si="267"/>
        <v>0</v>
      </c>
      <c r="M1417" s="239">
        <f t="shared" si="272"/>
        <v>-8.535689563884204E-3</v>
      </c>
      <c r="O1417" s="239">
        <f t="shared" si="273"/>
        <v>162.54154981951046</v>
      </c>
      <c r="P1417" s="239">
        <f t="shared" si="268"/>
        <v>180.47851556703287</v>
      </c>
      <c r="Q1417" s="239">
        <f t="shared" si="269"/>
        <v>0</v>
      </c>
      <c r="R1417" s="239">
        <f t="shared" si="274"/>
        <v>-8.535689563884204E-3</v>
      </c>
      <c r="T1417" s="239">
        <f>MAX($H$4:H1417)</f>
        <v>255.90901740293543</v>
      </c>
      <c r="U1417" s="239">
        <f>MAX($K$4:K1417)</f>
        <v>255.90901740293543</v>
      </c>
      <c r="V1417" s="239">
        <f>MAX($K$4:L1417)</f>
        <v>255.90901740293543</v>
      </c>
      <c r="W1417" s="239">
        <f t="shared" si="275"/>
        <v>-0.29475515400512542</v>
      </c>
      <c r="X1417" s="239">
        <f t="shared" si="276"/>
        <v>-0.29475515400512542</v>
      </c>
      <c r="Y1417" s="239">
        <f t="shared" si="277"/>
        <v>-0.29475515400512542</v>
      </c>
    </row>
    <row r="1418" spans="1:25">
      <c r="A1418" s="147">
        <v>37411</v>
      </c>
      <c r="B1418" s="243">
        <v>-7.1517945224564006E-4</v>
      </c>
      <c r="C1418" s="243">
        <v>-1.909673630464559E-2</v>
      </c>
      <c r="D1418" s="243">
        <v>-1.7629810501933907E-2</v>
      </c>
      <c r="E1418" s="243">
        <v>-5.7658084269606169E-3</v>
      </c>
      <c r="F1418" s="243">
        <v>-1.1845563617647326E-2</v>
      </c>
      <c r="H1418" s="239">
        <f t="shared" si="270"/>
        <v>177.03196494659537</v>
      </c>
      <c r="I1418" s="239"/>
      <c r="J1418" s="239">
        <f t="shared" si="271"/>
        <v>174.02417706853305</v>
      </c>
      <c r="K1418" s="239">
        <f t="shared" si="266"/>
        <v>177.03196494659537</v>
      </c>
      <c r="L1418" s="239" t="b">
        <f t="shared" si="267"/>
        <v>0</v>
      </c>
      <c r="M1418" s="239">
        <f t="shared" si="272"/>
        <v>-1.9096736304645617E-2</v>
      </c>
      <c r="O1418" s="239">
        <f t="shared" si="273"/>
        <v>162.54154981951046</v>
      </c>
      <c r="P1418" s="239">
        <f t="shared" si="268"/>
        <v>177.03196494659537</v>
      </c>
      <c r="Q1418" s="239">
        <f t="shared" si="269"/>
        <v>0</v>
      </c>
      <c r="R1418" s="239">
        <f t="shared" si="274"/>
        <v>-1.9096736304645617E-2</v>
      </c>
      <c r="T1418" s="239">
        <f>MAX($H$4:H1418)</f>
        <v>255.90901740293543</v>
      </c>
      <c r="U1418" s="239">
        <f>MAX($K$4:K1418)</f>
        <v>255.90901740293543</v>
      </c>
      <c r="V1418" s="239">
        <f>MAX($K$4:L1418)</f>
        <v>255.90901740293543</v>
      </c>
      <c r="W1418" s="239">
        <f t="shared" si="275"/>
        <v>-0.30822302885929997</v>
      </c>
      <c r="X1418" s="239">
        <f t="shared" si="276"/>
        <v>-0.30822302885929997</v>
      </c>
      <c r="Y1418" s="239">
        <f t="shared" si="277"/>
        <v>-0.30822302885929997</v>
      </c>
    </row>
    <row r="1419" spans="1:25">
      <c r="A1419" s="147">
        <v>37412</v>
      </c>
      <c r="B1419" s="243">
        <v>8.6492242851143875E-3</v>
      </c>
      <c r="C1419" s="243">
        <v>-5.5947999348365807E-3</v>
      </c>
      <c r="D1419" s="243">
        <v>-3.0627905949331957E-4</v>
      </c>
      <c r="E1419" s="243">
        <v>1.4507116737454417E-3</v>
      </c>
      <c r="F1419" s="243">
        <v>-1.8555134609125057E-3</v>
      </c>
      <c r="H1419" s="239">
        <f t="shared" si="270"/>
        <v>176.04150652064817</v>
      </c>
      <c r="I1419" s="239"/>
      <c r="J1419" s="239">
        <f t="shared" si="271"/>
        <v>174.02417706853305</v>
      </c>
      <c r="K1419" s="239">
        <f t="shared" si="266"/>
        <v>176.04150652064817</v>
      </c>
      <c r="L1419" s="239" t="b">
        <f t="shared" si="267"/>
        <v>0</v>
      </c>
      <c r="M1419" s="239">
        <f t="shared" si="272"/>
        <v>-5.5947999348365382E-3</v>
      </c>
      <c r="O1419" s="239">
        <f t="shared" si="273"/>
        <v>162.54154981951046</v>
      </c>
      <c r="P1419" s="239">
        <f t="shared" si="268"/>
        <v>176.04150652064817</v>
      </c>
      <c r="Q1419" s="239">
        <f t="shared" si="269"/>
        <v>0</v>
      </c>
      <c r="R1419" s="239">
        <f t="shared" si="274"/>
        <v>-5.5947999348365382E-3</v>
      </c>
      <c r="T1419" s="239">
        <f>MAX($H$4:H1419)</f>
        <v>255.90901740293543</v>
      </c>
      <c r="U1419" s="239">
        <f>MAX($K$4:K1419)</f>
        <v>255.90901740293543</v>
      </c>
      <c r="V1419" s="239">
        <f>MAX($K$4:L1419)</f>
        <v>255.90901740293543</v>
      </c>
      <c r="W1419" s="239">
        <f t="shared" si="275"/>
        <v>-0.31209338261235936</v>
      </c>
      <c r="X1419" s="239">
        <f t="shared" si="276"/>
        <v>-0.31209338261235936</v>
      </c>
      <c r="Y1419" s="239">
        <f t="shared" si="277"/>
        <v>-0.31209338261235936</v>
      </c>
    </row>
    <row r="1420" spans="1:25">
      <c r="A1420" s="147">
        <v>37413</v>
      </c>
      <c r="B1420" s="243">
        <v>-1.9550166270305591E-2</v>
      </c>
      <c r="C1420" s="243">
        <v>-3.869758915021948E-3</v>
      </c>
      <c r="D1420" s="243">
        <v>-9.246219202516337E-3</v>
      </c>
      <c r="E1420" s="243">
        <v>-1.1384969875435469E-2</v>
      </c>
      <c r="F1420" s="243">
        <v>-2.7956902893230273E-3</v>
      </c>
      <c r="H1420" s="239">
        <f t="shared" si="270"/>
        <v>175.36026833137601</v>
      </c>
      <c r="I1420" s="239"/>
      <c r="J1420" s="239">
        <f t="shared" si="271"/>
        <v>174.02417706853305</v>
      </c>
      <c r="K1420" s="239">
        <f t="shared" si="266"/>
        <v>175.36026833137601</v>
      </c>
      <c r="L1420" s="239" t="b">
        <f t="shared" si="267"/>
        <v>0</v>
      </c>
      <c r="M1420" s="239">
        <f t="shared" si="272"/>
        <v>-3.8697589150219025E-3</v>
      </c>
      <c r="O1420" s="239">
        <f t="shared" si="273"/>
        <v>162.54154981951046</v>
      </c>
      <c r="P1420" s="239">
        <f t="shared" si="268"/>
        <v>175.36026833137601</v>
      </c>
      <c r="Q1420" s="239">
        <f t="shared" si="269"/>
        <v>0</v>
      </c>
      <c r="R1420" s="239">
        <f t="shared" si="274"/>
        <v>-3.8697589150219025E-3</v>
      </c>
      <c r="T1420" s="239">
        <f>MAX($H$4:H1420)</f>
        <v>255.90901740293543</v>
      </c>
      <c r="U1420" s="239">
        <f>MAX($K$4:K1420)</f>
        <v>255.90901740293543</v>
      </c>
      <c r="V1420" s="239">
        <f>MAX($K$4:L1420)</f>
        <v>255.90901740293543</v>
      </c>
      <c r="W1420" s="239">
        <f t="shared" si="275"/>
        <v>-0.31475541537769774</v>
      </c>
      <c r="X1420" s="239">
        <f t="shared" si="276"/>
        <v>-0.31475541537769774</v>
      </c>
      <c r="Y1420" s="239">
        <f t="shared" si="277"/>
        <v>-0.31475541537769774</v>
      </c>
    </row>
    <row r="1421" spans="1:25">
      <c r="A1421" s="147">
        <v>37414</v>
      </c>
      <c r="B1421" s="243">
        <v>-2.9376704898043116E-4</v>
      </c>
      <c r="C1421" s="243">
        <v>-1.127840270868874E-2</v>
      </c>
      <c r="D1421" s="243">
        <v>-5.0739468204138438E-3</v>
      </c>
      <c r="E1421" s="243">
        <v>-1.2085684398308816E-2</v>
      </c>
      <c r="F1421" s="243">
        <v>-6.2005835811872467E-3</v>
      </c>
      <c r="H1421" s="239">
        <f t="shared" si="270"/>
        <v>173.38248460603103</v>
      </c>
      <c r="I1421" s="239"/>
      <c r="J1421" s="239">
        <f t="shared" si="271"/>
        <v>174.02417706853305</v>
      </c>
      <c r="K1421" s="239">
        <f t="shared" si="266"/>
        <v>174.02417706853305</v>
      </c>
      <c r="L1421" s="239" t="b">
        <f t="shared" si="267"/>
        <v>1</v>
      </c>
      <c r="M1421" s="239">
        <f t="shared" si="272"/>
        <v>-7.6191219114592245E-3</v>
      </c>
      <c r="O1421" s="239">
        <f t="shared" si="273"/>
        <v>162.54154981951046</v>
      </c>
      <c r="P1421" s="239">
        <f t="shared" si="268"/>
        <v>173.38248460603103</v>
      </c>
      <c r="Q1421" s="239">
        <f t="shared" si="269"/>
        <v>0</v>
      </c>
      <c r="R1421" s="239">
        <f t="shared" si="274"/>
        <v>-1.1278402708688752E-2</v>
      </c>
      <c r="T1421" s="239">
        <f>MAX($H$4:H1421)</f>
        <v>255.90901740293543</v>
      </c>
      <c r="U1421" s="239">
        <f>MAX($K$4:K1421)</f>
        <v>255.90901740293543</v>
      </c>
      <c r="V1421" s="239">
        <f>MAX($K$4:L1421)</f>
        <v>255.90901740293543</v>
      </c>
      <c r="W1421" s="239">
        <f t="shared" si="275"/>
        <v>-0.32248387975701626</v>
      </c>
      <c r="X1421" s="239">
        <f t="shared" si="276"/>
        <v>-0.31997637740710233</v>
      </c>
      <c r="Y1421" s="239">
        <f t="shared" si="277"/>
        <v>-0.32248387975701626</v>
      </c>
    </row>
    <row r="1422" spans="1:25">
      <c r="A1422" s="147">
        <v>37417</v>
      </c>
      <c r="B1422" s="243">
        <v>2.5312475996019934E-3</v>
      </c>
      <c r="C1422" s="243">
        <v>2.529923386899835E-3</v>
      </c>
      <c r="D1422" s="243">
        <v>-4.5403089794128215E-3</v>
      </c>
      <c r="E1422" s="243">
        <v>8.9569036328172036E-3</v>
      </c>
      <c r="F1422" s="243">
        <v>2.4259928617083037E-3</v>
      </c>
      <c r="H1422" s="239">
        <f t="shared" si="270"/>
        <v>173.82112900871462</v>
      </c>
      <c r="I1422" s="239"/>
      <c r="J1422" s="239">
        <f t="shared" si="271"/>
        <v>174.02417706853305</v>
      </c>
      <c r="K1422" s="239">
        <f t="shared" si="266"/>
        <v>174.02417706853305</v>
      </c>
      <c r="L1422" s="239" t="b">
        <f t="shared" si="267"/>
        <v>1</v>
      </c>
      <c r="M1422" s="239">
        <f t="shared" si="272"/>
        <v>0</v>
      </c>
      <c r="O1422" s="239">
        <f t="shared" si="273"/>
        <v>162.54154981951046</v>
      </c>
      <c r="P1422" s="239">
        <f t="shared" si="268"/>
        <v>173.82112900871462</v>
      </c>
      <c r="Q1422" s="239">
        <f t="shared" si="269"/>
        <v>0</v>
      </c>
      <c r="R1422" s="239">
        <f t="shared" si="274"/>
        <v>2.5299233868998042E-3</v>
      </c>
      <c r="T1422" s="239">
        <f>MAX($H$4:H1422)</f>
        <v>255.90901740293543</v>
      </c>
      <c r="U1422" s="239">
        <f>MAX($K$4:K1422)</f>
        <v>255.90901740293543</v>
      </c>
      <c r="V1422" s="239">
        <f>MAX($K$4:L1422)</f>
        <v>255.90901740293543</v>
      </c>
      <c r="W1422" s="239">
        <f t="shared" si="275"/>
        <v>-0.32076981587941189</v>
      </c>
      <c r="X1422" s="239">
        <f t="shared" si="276"/>
        <v>-0.31997637740710233</v>
      </c>
      <c r="Y1422" s="239">
        <f t="shared" si="277"/>
        <v>-0.32076981587941189</v>
      </c>
    </row>
    <row r="1423" spans="1:25">
      <c r="A1423" s="147">
        <v>37418</v>
      </c>
      <c r="B1423" s="243">
        <v>-1.7698496133423669E-2</v>
      </c>
      <c r="C1423" s="243">
        <v>3.9598084819716384E-3</v>
      </c>
      <c r="D1423" s="243">
        <v>-7.310134076937258E-3</v>
      </c>
      <c r="E1423" s="243">
        <v>-8.2887587821874886E-3</v>
      </c>
      <c r="F1423" s="243">
        <v>-8.833824689451486E-4</v>
      </c>
      <c r="H1423" s="239">
        <f t="shared" si="270"/>
        <v>174.5094273897092</v>
      </c>
      <c r="I1423" s="239"/>
      <c r="J1423" s="239">
        <f t="shared" si="271"/>
        <v>174.02417706853305</v>
      </c>
      <c r="K1423" s="239">
        <f t="shared" si="266"/>
        <v>174.5094273897092</v>
      </c>
      <c r="L1423" s="239" t="b">
        <f t="shared" si="267"/>
        <v>0</v>
      </c>
      <c r="M1423" s="239">
        <f t="shared" si="272"/>
        <v>2.7884075037749203E-3</v>
      </c>
      <c r="O1423" s="239">
        <f t="shared" si="273"/>
        <v>162.54154981951046</v>
      </c>
      <c r="P1423" s="239">
        <f t="shared" si="268"/>
        <v>174.5094273897092</v>
      </c>
      <c r="Q1423" s="239">
        <f t="shared" si="269"/>
        <v>0</v>
      </c>
      <c r="R1423" s="239">
        <f t="shared" si="274"/>
        <v>3.959808481971562E-3</v>
      </c>
      <c r="T1423" s="239">
        <f>MAX($H$4:H1423)</f>
        <v>255.90901740293543</v>
      </c>
      <c r="U1423" s="239">
        <f>MAX($K$4:K1423)</f>
        <v>255.90901740293543</v>
      </c>
      <c r="V1423" s="239">
        <f>MAX($K$4:L1423)</f>
        <v>255.90901740293543</v>
      </c>
      <c r="W1423" s="239">
        <f t="shared" si="275"/>
        <v>-0.31808019443512009</v>
      </c>
      <c r="X1423" s="239">
        <f t="shared" si="276"/>
        <v>-0.31808019443512009</v>
      </c>
      <c r="Y1423" s="239">
        <f t="shared" si="277"/>
        <v>-0.31808019443512009</v>
      </c>
    </row>
    <row r="1424" spans="1:25">
      <c r="A1424" s="147">
        <v>37419</v>
      </c>
      <c r="B1424" s="243">
        <v>6.2231622443653656E-3</v>
      </c>
      <c r="C1424" s="243">
        <v>-1.7119878718223402E-2</v>
      </c>
      <c r="D1424" s="243">
        <v>-4.5409846708117652E-3</v>
      </c>
      <c r="E1424" s="243">
        <v>-5.1296270933972599E-3</v>
      </c>
      <c r="F1424" s="243">
        <v>-7.3024960435378317E-3</v>
      </c>
      <c r="H1424" s="239">
        <f t="shared" si="270"/>
        <v>171.52184715761078</v>
      </c>
      <c r="I1424" s="239"/>
      <c r="J1424" s="239">
        <f t="shared" si="271"/>
        <v>174.02417706853305</v>
      </c>
      <c r="K1424" s="239">
        <f t="shared" si="266"/>
        <v>174.02417706853305</v>
      </c>
      <c r="L1424" s="239" t="b">
        <f t="shared" si="267"/>
        <v>1</v>
      </c>
      <c r="M1424" s="239">
        <f t="shared" si="272"/>
        <v>-2.7806539075536964E-3</v>
      </c>
      <c r="O1424" s="239">
        <f t="shared" si="273"/>
        <v>162.54154981951046</v>
      </c>
      <c r="P1424" s="239">
        <f t="shared" si="268"/>
        <v>171.52184715761078</v>
      </c>
      <c r="Q1424" s="239">
        <f t="shared" si="269"/>
        <v>0</v>
      </c>
      <c r="R1424" s="239">
        <f t="shared" si="274"/>
        <v>-1.7119878718223337E-2</v>
      </c>
      <c r="T1424" s="239">
        <f>MAX($H$4:H1424)</f>
        <v>255.90901740293543</v>
      </c>
      <c r="U1424" s="239">
        <f>MAX($K$4:K1424)</f>
        <v>255.90901740293543</v>
      </c>
      <c r="V1424" s="239">
        <f>MAX($K$4:L1424)</f>
        <v>255.90901740293543</v>
      </c>
      <c r="W1424" s="239">
        <f t="shared" si="275"/>
        <v>-0.32975457880194525</v>
      </c>
      <c r="X1424" s="239">
        <f t="shared" si="276"/>
        <v>-0.31997637740710233</v>
      </c>
      <c r="Y1424" s="239">
        <f t="shared" si="277"/>
        <v>-0.32975457880194525</v>
      </c>
    </row>
    <row r="1425" spans="1:25">
      <c r="A1425" s="147">
        <v>37420</v>
      </c>
      <c r="B1425" s="243">
        <v>-1.0535984049553027E-2</v>
      </c>
      <c r="C1425" s="243">
        <v>-9.2258356458779778E-3</v>
      </c>
      <c r="D1425" s="243">
        <v>-7.845232718723838E-3</v>
      </c>
      <c r="E1425" s="243">
        <v>3.8224146253285074E-3</v>
      </c>
      <c r="F1425" s="243">
        <v>-4.9785613785801042E-3</v>
      </c>
      <c r="H1425" s="239">
        <f t="shared" si="270"/>
        <v>169.93941478605726</v>
      </c>
      <c r="I1425" s="239"/>
      <c r="J1425" s="239">
        <f t="shared" si="271"/>
        <v>174.02417706853305</v>
      </c>
      <c r="K1425" s="239">
        <f t="shared" si="266"/>
        <v>174.02417706853305</v>
      </c>
      <c r="L1425" s="239" t="b">
        <f t="shared" si="267"/>
        <v>1</v>
      </c>
      <c r="M1425" s="239">
        <f t="shared" si="272"/>
        <v>0</v>
      </c>
      <c r="O1425" s="239">
        <f t="shared" si="273"/>
        <v>162.54154981951046</v>
      </c>
      <c r="P1425" s="239">
        <f t="shared" si="268"/>
        <v>169.93941478605726</v>
      </c>
      <c r="Q1425" s="239">
        <f t="shared" si="269"/>
        <v>0</v>
      </c>
      <c r="R1425" s="239">
        <f t="shared" si="274"/>
        <v>-9.2258356458779951E-3</v>
      </c>
      <c r="T1425" s="239">
        <f>MAX($H$4:H1425)</f>
        <v>255.90901740293543</v>
      </c>
      <c r="U1425" s="239">
        <f>MAX($K$4:K1425)</f>
        <v>255.90901740293543</v>
      </c>
      <c r="V1425" s="239">
        <f>MAX($K$4:L1425)</f>
        <v>255.90901740293543</v>
      </c>
      <c r="W1425" s="239">
        <f t="shared" si="275"/>
        <v>-0.33593815290032081</v>
      </c>
      <c r="X1425" s="239">
        <f t="shared" si="276"/>
        <v>-0.31997637740710233</v>
      </c>
      <c r="Y1425" s="239">
        <f t="shared" si="277"/>
        <v>-0.33593815290032081</v>
      </c>
    </row>
    <row r="1426" spans="1:25">
      <c r="A1426" s="147">
        <v>37421</v>
      </c>
      <c r="B1426" s="243">
        <v>-1.5149210154981052E-3</v>
      </c>
      <c r="C1426" s="243">
        <v>-2.6334087767089676E-2</v>
      </c>
      <c r="D1426" s="243">
        <v>-1.8779024247136067E-2</v>
      </c>
      <c r="E1426" s="243">
        <v>-1.3781478029403882E-2</v>
      </c>
      <c r="F1426" s="243">
        <v>-2.5276629730284439E-2</v>
      </c>
      <c r="H1426" s="239">
        <f t="shared" si="270"/>
        <v>165.46421532199338</v>
      </c>
      <c r="I1426" s="239"/>
      <c r="J1426" s="239">
        <f t="shared" si="271"/>
        <v>174.02417706853305</v>
      </c>
      <c r="K1426" s="239">
        <f t="shared" si="266"/>
        <v>174.02417706853305</v>
      </c>
      <c r="L1426" s="239" t="b">
        <f t="shared" si="267"/>
        <v>1</v>
      </c>
      <c r="M1426" s="239">
        <f t="shared" si="272"/>
        <v>0</v>
      </c>
      <c r="O1426" s="239">
        <f t="shared" si="273"/>
        <v>162.54154981951046</v>
      </c>
      <c r="P1426" s="239">
        <f t="shared" si="268"/>
        <v>165.46421532199338</v>
      </c>
      <c r="Q1426" s="239">
        <f t="shared" si="269"/>
        <v>0</v>
      </c>
      <c r="R1426" s="239">
        <f t="shared" si="274"/>
        <v>-2.6334087767089606E-2</v>
      </c>
      <c r="T1426" s="239">
        <f>MAX($H$4:H1426)</f>
        <v>255.90901740293543</v>
      </c>
      <c r="U1426" s="239">
        <f>MAX($K$4:K1426)</f>
        <v>255.90901740293543</v>
      </c>
      <c r="V1426" s="239">
        <f>MAX($K$4:L1426)</f>
        <v>255.90901740293543</v>
      </c>
      <c r="W1426" s="239">
        <f t="shared" si="275"/>
        <v>-0.3534256158646194</v>
      </c>
      <c r="X1426" s="239">
        <f t="shared" si="276"/>
        <v>-0.31997637740710233</v>
      </c>
      <c r="Y1426" s="239">
        <f t="shared" si="277"/>
        <v>-0.3534256158646194</v>
      </c>
    </row>
    <row r="1427" spans="1:25">
      <c r="A1427" s="147">
        <v>37424</v>
      </c>
      <c r="B1427" s="243">
        <v>2.8201305739341098E-2</v>
      </c>
      <c r="C1427" s="243">
        <v>3.0728743623147814E-2</v>
      </c>
      <c r="D1427" s="243">
        <v>-1.9955380897964781E-2</v>
      </c>
      <c r="E1427" s="243">
        <v>-1.0048407283543836E-3</v>
      </c>
      <c r="F1427" s="243">
        <v>1.2260837220645637E-2</v>
      </c>
      <c r="H1427" s="239">
        <f t="shared" si="270"/>
        <v>170.54872277342824</v>
      </c>
      <c r="I1427" s="239"/>
      <c r="J1427" s="239">
        <f t="shared" si="271"/>
        <v>174.02417706853305</v>
      </c>
      <c r="K1427" s="239">
        <f t="shared" si="266"/>
        <v>174.02417706853305</v>
      </c>
      <c r="L1427" s="239" t="b">
        <f t="shared" si="267"/>
        <v>1</v>
      </c>
      <c r="M1427" s="239">
        <f t="shared" si="272"/>
        <v>0</v>
      </c>
      <c r="O1427" s="239">
        <f t="shared" si="273"/>
        <v>162.54154981951046</v>
      </c>
      <c r="P1427" s="239">
        <f t="shared" si="268"/>
        <v>170.54872277342824</v>
      </c>
      <c r="Q1427" s="239">
        <f t="shared" si="269"/>
        <v>0</v>
      </c>
      <c r="R1427" s="239">
        <f t="shared" si="274"/>
        <v>3.0728743623147807E-2</v>
      </c>
      <c r="T1427" s="239">
        <f>MAX($H$4:H1427)</f>
        <v>255.90901740293543</v>
      </c>
      <c r="U1427" s="239">
        <f>MAX($K$4:K1427)</f>
        <v>255.90901740293543</v>
      </c>
      <c r="V1427" s="239">
        <f>MAX($K$4:L1427)</f>
        <v>255.90901740293543</v>
      </c>
      <c r="W1427" s="239">
        <f t="shared" si="275"/>
        <v>-0.33355719738122858</v>
      </c>
      <c r="X1427" s="239">
        <f t="shared" si="276"/>
        <v>-0.31997637740710233</v>
      </c>
      <c r="Y1427" s="239">
        <f t="shared" si="277"/>
        <v>-0.33355719738122858</v>
      </c>
    </row>
    <row r="1428" spans="1:25">
      <c r="A1428" s="147">
        <v>37425</v>
      </c>
      <c r="B1428" s="243">
        <v>7.6131659856537581E-4</v>
      </c>
      <c r="C1428" s="243">
        <v>-7.1388826362751567E-3</v>
      </c>
      <c r="D1428" s="243">
        <v>6.7051786044141082E-3</v>
      </c>
      <c r="E1428" s="243">
        <v>-3.5523260349249464E-3</v>
      </c>
      <c r="F1428" s="243">
        <v>-4.6520875663265127E-3</v>
      </c>
      <c r="H1428" s="239">
        <f t="shared" si="270"/>
        <v>169.33119545778212</v>
      </c>
      <c r="I1428" s="239"/>
      <c r="J1428" s="239">
        <f t="shared" si="271"/>
        <v>174.02417706853305</v>
      </c>
      <c r="K1428" s="239">
        <f t="shared" si="266"/>
        <v>174.02417706853305</v>
      </c>
      <c r="L1428" s="239" t="b">
        <f t="shared" si="267"/>
        <v>1</v>
      </c>
      <c r="M1428" s="239">
        <f t="shared" si="272"/>
        <v>0</v>
      </c>
      <c r="O1428" s="239">
        <f t="shared" si="273"/>
        <v>162.54154981951046</v>
      </c>
      <c r="P1428" s="239">
        <f t="shared" si="268"/>
        <v>169.33119545778212</v>
      </c>
      <c r="Q1428" s="239">
        <f t="shared" si="269"/>
        <v>0</v>
      </c>
      <c r="R1428" s="239">
        <f t="shared" si="274"/>
        <v>-7.138882636275103E-3</v>
      </c>
      <c r="T1428" s="239">
        <f>MAX($H$4:H1428)</f>
        <v>255.90901740293543</v>
      </c>
      <c r="U1428" s="239">
        <f>MAX($K$4:K1428)</f>
        <v>255.90901740293543</v>
      </c>
      <c r="V1428" s="239">
        <f>MAX($K$4:L1428)</f>
        <v>255.90901740293543</v>
      </c>
      <c r="W1428" s="239">
        <f t="shared" si="275"/>
        <v>-0.33831485433291425</v>
      </c>
      <c r="X1428" s="239">
        <f t="shared" si="276"/>
        <v>-0.31997637740710233</v>
      </c>
      <c r="Y1428" s="239">
        <f t="shared" si="277"/>
        <v>-0.33831485433291425</v>
      </c>
    </row>
    <row r="1429" spans="1:25">
      <c r="A1429" s="147">
        <v>37426</v>
      </c>
      <c r="B1429" s="243">
        <v>-1.6329255674276788E-2</v>
      </c>
      <c r="C1429" s="243">
        <v>-1.3764098623902821E-2</v>
      </c>
      <c r="D1429" s="243">
        <v>-2.4916626249685159E-2</v>
      </c>
      <c r="E1429" s="243">
        <v>-2.6563807353781832E-2</v>
      </c>
      <c r="F1429" s="243">
        <v>-8.9624204025324783E-3</v>
      </c>
      <c r="H1429" s="239">
        <f t="shared" si="270"/>
        <v>167.00050418339785</v>
      </c>
      <c r="I1429" s="239"/>
      <c r="J1429" s="239">
        <f t="shared" si="271"/>
        <v>174.02417706853305</v>
      </c>
      <c r="K1429" s="239">
        <f t="shared" si="266"/>
        <v>174.02417706853305</v>
      </c>
      <c r="L1429" s="239" t="b">
        <f t="shared" si="267"/>
        <v>1</v>
      </c>
      <c r="M1429" s="239">
        <f t="shared" si="272"/>
        <v>0</v>
      </c>
      <c r="O1429" s="239">
        <f t="shared" si="273"/>
        <v>162.54154981951046</v>
      </c>
      <c r="P1429" s="239">
        <f t="shared" si="268"/>
        <v>167.00050418339785</v>
      </c>
      <c r="Q1429" s="239">
        <f t="shared" si="269"/>
        <v>0</v>
      </c>
      <c r="R1429" s="239">
        <f t="shared" si="274"/>
        <v>-1.3764098623902739E-2</v>
      </c>
      <c r="T1429" s="239">
        <f>MAX($H$4:H1429)</f>
        <v>255.90901740293543</v>
      </c>
      <c r="U1429" s="239">
        <f>MAX($K$4:K1429)</f>
        <v>255.90901740293543</v>
      </c>
      <c r="V1429" s="239">
        <f>MAX($K$4:L1429)</f>
        <v>255.90901740293543</v>
      </c>
      <c r="W1429" s="239">
        <f t="shared" si="275"/>
        <v>-0.34742235393584747</v>
      </c>
      <c r="X1429" s="239">
        <f t="shared" si="276"/>
        <v>-0.31997637740710233</v>
      </c>
      <c r="Y1429" s="239">
        <f t="shared" si="277"/>
        <v>-0.34742235393584747</v>
      </c>
    </row>
    <row r="1430" spans="1:25">
      <c r="A1430" s="147">
        <v>37427</v>
      </c>
      <c r="B1430" s="243">
        <v>-1.4583536139083253E-2</v>
      </c>
      <c r="C1430" s="243">
        <v>-2.1858078993071905E-2</v>
      </c>
      <c r="D1430" s="243">
        <v>3.7419838040411157E-3</v>
      </c>
      <c r="E1430" s="243">
        <v>-1.6517450802728706E-2</v>
      </c>
      <c r="F1430" s="243">
        <v>-1.7196374086069555E-2</v>
      </c>
      <c r="H1430" s="239">
        <f t="shared" si="270"/>
        <v>163.3501939710743</v>
      </c>
      <c r="I1430" s="239"/>
      <c r="J1430" s="239">
        <f t="shared" si="271"/>
        <v>174.02417706853305</v>
      </c>
      <c r="K1430" s="239">
        <f t="shared" si="266"/>
        <v>174.02417706853305</v>
      </c>
      <c r="L1430" s="239" t="b">
        <f t="shared" si="267"/>
        <v>1</v>
      </c>
      <c r="M1430" s="239">
        <f t="shared" si="272"/>
        <v>0</v>
      </c>
      <c r="O1430" s="239">
        <f t="shared" si="273"/>
        <v>162.54154981951046</v>
      </c>
      <c r="P1430" s="239">
        <f t="shared" si="268"/>
        <v>163.3501939710743</v>
      </c>
      <c r="Q1430" s="239">
        <f t="shared" si="269"/>
        <v>0</v>
      </c>
      <c r="R1430" s="239">
        <f t="shared" si="274"/>
        <v>-2.1858078993071912E-2</v>
      </c>
      <c r="T1430" s="239">
        <f>MAX($H$4:H1430)</f>
        <v>255.90901740293543</v>
      </c>
      <c r="U1430" s="239">
        <f>MAX($K$4:K1430)</f>
        <v>255.90901740293543</v>
      </c>
      <c r="V1430" s="239">
        <f>MAX($K$4:L1430)</f>
        <v>255.90901740293543</v>
      </c>
      <c r="W1430" s="239">
        <f t="shared" si="275"/>
        <v>-0.36168644767263064</v>
      </c>
      <c r="X1430" s="239">
        <f t="shared" si="276"/>
        <v>-0.31997637740710233</v>
      </c>
      <c r="Y1430" s="239">
        <f t="shared" si="277"/>
        <v>-0.36168644767263064</v>
      </c>
    </row>
    <row r="1431" spans="1:25">
      <c r="A1431" s="147">
        <v>37428</v>
      </c>
      <c r="B1431" s="243">
        <v>-1.685194645538346E-2</v>
      </c>
      <c r="C1431" s="243">
        <v>-4.9581405313143811E-3</v>
      </c>
      <c r="D1431" s="243">
        <v>-1.3219138587413304E-2</v>
      </c>
      <c r="E1431" s="243">
        <v>-1.3863186795573634E-2</v>
      </c>
      <c r="F1431" s="243">
        <v>-5.6966281944407227E-3</v>
      </c>
      <c r="H1431" s="239">
        <f t="shared" si="270"/>
        <v>162.54028075354825</v>
      </c>
      <c r="I1431" s="239"/>
      <c r="J1431" s="239">
        <f t="shared" si="271"/>
        <v>174.02417706853305</v>
      </c>
      <c r="K1431" s="239">
        <f t="shared" si="266"/>
        <v>174.02417706853305</v>
      </c>
      <c r="L1431" s="239" t="b">
        <f t="shared" si="267"/>
        <v>1</v>
      </c>
      <c r="M1431" s="239">
        <f t="shared" si="272"/>
        <v>0</v>
      </c>
      <c r="O1431" s="239">
        <f t="shared" si="273"/>
        <v>162.54154981951046</v>
      </c>
      <c r="P1431" s="239">
        <f t="shared" si="268"/>
        <v>162.54154981951046</v>
      </c>
      <c r="Q1431" s="239">
        <f t="shared" si="269"/>
        <v>1.2690659622194289E-3</v>
      </c>
      <c r="R1431" s="239">
        <f t="shared" si="274"/>
        <v>-4.9503715416893404E-3</v>
      </c>
      <c r="T1431" s="239">
        <f>MAX($H$4:H1431)</f>
        <v>255.90901740293543</v>
      </c>
      <c r="U1431" s="239">
        <f>MAX($K$4:K1431)</f>
        <v>255.90901740293543</v>
      </c>
      <c r="V1431" s="239">
        <f>MAX($K$4:L1431)</f>
        <v>255.90901740293543</v>
      </c>
      <c r="W1431" s="239">
        <f t="shared" si="275"/>
        <v>-0.36485129596811228</v>
      </c>
      <c r="X1431" s="239">
        <f t="shared" si="276"/>
        <v>-0.31997637740710233</v>
      </c>
      <c r="Y1431" s="239">
        <f t="shared" si="277"/>
        <v>-0.36484633691674667</v>
      </c>
    </row>
    <row r="1432" spans="1:25">
      <c r="A1432" s="147">
        <v>37431</v>
      </c>
      <c r="B1432" s="243">
        <v>2.5948217071860569E-3</v>
      </c>
      <c r="C1432" s="243">
        <v>-2.279227995084343E-2</v>
      </c>
      <c r="D1432" s="243">
        <v>1.5029559235046897E-3</v>
      </c>
      <c r="E1432" s="243">
        <v>-1.3907600395195452E-2</v>
      </c>
      <c r="F1432" s="243">
        <v>-1.5794847167265536E-2</v>
      </c>
      <c r="H1432" s="239">
        <f t="shared" si="270"/>
        <v>158.83561717132469</v>
      </c>
      <c r="I1432" s="239"/>
      <c r="J1432" s="239">
        <f t="shared" si="271"/>
        <v>174.02417706853305</v>
      </c>
      <c r="K1432" s="239">
        <f t="shared" si="266"/>
        <v>174.02417706853305</v>
      </c>
      <c r="L1432" s="239" t="b">
        <f t="shared" si="267"/>
        <v>1</v>
      </c>
      <c r="M1432" s="239">
        <f t="shared" si="272"/>
        <v>0</v>
      </c>
      <c r="O1432" s="239">
        <f t="shared" si="273"/>
        <v>162.54154981951046</v>
      </c>
      <c r="P1432" s="239">
        <f t="shared" si="268"/>
        <v>162.54154981951046</v>
      </c>
      <c r="Q1432" s="239">
        <f t="shared" si="269"/>
        <v>3.7059326481857795</v>
      </c>
      <c r="R1432" s="239">
        <f t="shared" si="274"/>
        <v>0</v>
      </c>
      <c r="T1432" s="239">
        <f>MAX($H$4:H1432)</f>
        <v>255.90901740293543</v>
      </c>
      <c r="U1432" s="239">
        <f>MAX($K$4:K1432)</f>
        <v>255.90901740293543</v>
      </c>
      <c r="V1432" s="239">
        <f>MAX($K$4:L1432)</f>
        <v>255.90901740293543</v>
      </c>
      <c r="W1432" s="239">
        <f t="shared" si="275"/>
        <v>-0.37932778304082243</v>
      </c>
      <c r="X1432" s="239">
        <f t="shared" si="276"/>
        <v>-0.31997637740710233</v>
      </c>
      <c r="Y1432" s="239">
        <f t="shared" si="277"/>
        <v>-0.36484633691674667</v>
      </c>
    </row>
    <row r="1433" spans="1:25">
      <c r="A1433" s="147">
        <v>37432</v>
      </c>
      <c r="B1433" s="243">
        <v>-1.6923837857801938E-2</v>
      </c>
      <c r="C1433" s="243">
        <v>2.2010030588553775E-2</v>
      </c>
      <c r="D1433" s="243">
        <v>2.3514661450168006E-3</v>
      </c>
      <c r="E1433" s="243">
        <v>2.0729040223628203E-3</v>
      </c>
      <c r="F1433" s="243">
        <v>7.4183707412271982E-3</v>
      </c>
      <c r="H1433" s="239">
        <f t="shared" si="270"/>
        <v>162.33159396381737</v>
      </c>
      <c r="I1433" s="239"/>
      <c r="J1433" s="239">
        <f t="shared" si="271"/>
        <v>174.02417706853305</v>
      </c>
      <c r="K1433" s="239">
        <f t="shared" si="266"/>
        <v>174.02417706853305</v>
      </c>
      <c r="L1433" s="239" t="b">
        <f t="shared" si="267"/>
        <v>1</v>
      </c>
      <c r="M1433" s="239">
        <f t="shared" si="272"/>
        <v>0</v>
      </c>
      <c r="O1433" s="239">
        <f t="shared" si="273"/>
        <v>162.54154981951046</v>
      </c>
      <c r="P1433" s="239">
        <f t="shared" si="268"/>
        <v>162.54154981951046</v>
      </c>
      <c r="Q1433" s="239">
        <f t="shared" si="269"/>
        <v>0.20995585569309583</v>
      </c>
      <c r="R1433" s="239">
        <f t="shared" si="274"/>
        <v>0</v>
      </c>
      <c r="T1433" s="239">
        <f>MAX($H$4:H1433)</f>
        <v>255.90901740293543</v>
      </c>
      <c r="U1433" s="239">
        <f>MAX($K$4:K1433)</f>
        <v>255.90901740293543</v>
      </c>
      <c r="V1433" s="239">
        <f>MAX($K$4:L1433)</f>
        <v>255.90901740293543</v>
      </c>
      <c r="W1433" s="239">
        <f t="shared" si="275"/>
        <v>-0.3656667685600854</v>
      </c>
      <c r="X1433" s="239">
        <f t="shared" si="276"/>
        <v>-0.31997637740710233</v>
      </c>
      <c r="Y1433" s="239">
        <f t="shared" si="277"/>
        <v>-0.36484633691674667</v>
      </c>
    </row>
    <row r="1434" spans="1:25">
      <c r="A1434" s="147">
        <v>37433</v>
      </c>
      <c r="B1434" s="243">
        <v>-2.5141957429053452E-3</v>
      </c>
      <c r="C1434" s="243">
        <v>-1.3846087450748223E-2</v>
      </c>
      <c r="D1434" s="243">
        <v>-2.6555911525019793E-2</v>
      </c>
      <c r="E1434" s="243">
        <v>-4.7134082470287386E-2</v>
      </c>
      <c r="F1434" s="243">
        <v>-1.20986906635E-2</v>
      </c>
      <c r="H1434" s="239">
        <f t="shared" si="270"/>
        <v>160.08393651777499</v>
      </c>
      <c r="I1434" s="239"/>
      <c r="J1434" s="239">
        <f t="shared" si="271"/>
        <v>174.02417706853305</v>
      </c>
      <c r="K1434" s="239">
        <f t="shared" si="266"/>
        <v>174.02417706853305</v>
      </c>
      <c r="L1434" s="239" t="b">
        <f t="shared" si="267"/>
        <v>1</v>
      </c>
      <c r="M1434" s="239">
        <f t="shared" si="272"/>
        <v>0</v>
      </c>
      <c r="O1434" s="239">
        <f t="shared" si="273"/>
        <v>162.54154981951046</v>
      </c>
      <c r="P1434" s="239">
        <f t="shared" si="268"/>
        <v>162.54154981951046</v>
      </c>
      <c r="Q1434" s="239">
        <f t="shared" si="269"/>
        <v>2.4576133017354778</v>
      </c>
      <c r="R1434" s="239">
        <f t="shared" si="274"/>
        <v>0</v>
      </c>
      <c r="T1434" s="239">
        <f>MAX($H$4:H1434)</f>
        <v>255.90901740293543</v>
      </c>
      <c r="U1434" s="239">
        <f>MAX($K$4:K1434)</f>
        <v>255.90901740293543</v>
      </c>
      <c r="V1434" s="239">
        <f>MAX($K$4:L1434)</f>
        <v>255.90901740293543</v>
      </c>
      <c r="W1434" s="239">
        <f t="shared" si="275"/>
        <v>-0.37444980195551825</v>
      </c>
      <c r="X1434" s="239">
        <f t="shared" si="276"/>
        <v>-0.31997637740710233</v>
      </c>
      <c r="Y1434" s="239">
        <f t="shared" si="277"/>
        <v>-0.36484633691674667</v>
      </c>
    </row>
    <row r="1435" spans="1:25">
      <c r="A1435" s="147">
        <v>37434</v>
      </c>
      <c r="B1435" s="243">
        <v>1.720558217353485E-2</v>
      </c>
      <c r="C1435" s="243">
        <v>3.12346655718998E-3</v>
      </c>
      <c r="D1435" s="243">
        <v>5.061878971071021E-3</v>
      </c>
      <c r="E1435" s="243">
        <v>1.1191166981240341E-2</v>
      </c>
      <c r="F1435" s="243">
        <v>2.244904761832256E-4</v>
      </c>
      <c r="H1435" s="239">
        <f t="shared" si="270"/>
        <v>160.5839533398316</v>
      </c>
      <c r="I1435" s="239"/>
      <c r="J1435" s="239">
        <f t="shared" si="271"/>
        <v>174.02417706853305</v>
      </c>
      <c r="K1435" s="239">
        <f t="shared" si="266"/>
        <v>174.02417706853305</v>
      </c>
      <c r="L1435" s="239" t="b">
        <f t="shared" si="267"/>
        <v>1</v>
      </c>
      <c r="M1435" s="239">
        <f t="shared" si="272"/>
        <v>0</v>
      </c>
      <c r="O1435" s="239">
        <f t="shared" si="273"/>
        <v>162.54154981951046</v>
      </c>
      <c r="P1435" s="239">
        <f t="shared" si="268"/>
        <v>162.54154981951046</v>
      </c>
      <c r="Q1435" s="239">
        <f t="shared" si="269"/>
        <v>1.9575964796788696</v>
      </c>
      <c r="R1435" s="239">
        <f t="shared" si="274"/>
        <v>0</v>
      </c>
      <c r="T1435" s="239">
        <f>MAX($H$4:H1435)</f>
        <v>255.90901740293543</v>
      </c>
      <c r="U1435" s="239">
        <f>MAX($K$4:K1435)</f>
        <v>255.90901740293543</v>
      </c>
      <c r="V1435" s="239">
        <f>MAX($K$4:L1435)</f>
        <v>255.90901740293543</v>
      </c>
      <c r="W1435" s="239">
        <f t="shared" si="275"/>
        <v>-0.37249591683208266</v>
      </c>
      <c r="X1435" s="239">
        <f t="shared" si="276"/>
        <v>-0.31997637740710233</v>
      </c>
      <c r="Y1435" s="239">
        <f t="shared" si="277"/>
        <v>-0.36484633691674667</v>
      </c>
    </row>
    <row r="1436" spans="1:25">
      <c r="A1436" s="147">
        <v>37435</v>
      </c>
      <c r="B1436" s="243">
        <v>4.6981005253976527E-4</v>
      </c>
      <c r="C1436" s="243">
        <v>3.0975701320678395E-2</v>
      </c>
      <c r="D1436" s="243">
        <v>2.1846693426112118E-2</v>
      </c>
      <c r="E1436" s="243">
        <v>1.5265679197440152E-2</v>
      </c>
      <c r="F1436" s="243">
        <v>1.4903632813590084E-2</v>
      </c>
      <c r="H1436" s="239">
        <f t="shared" si="270"/>
        <v>165.55815391537996</v>
      </c>
      <c r="I1436" s="239"/>
      <c r="J1436" s="239">
        <f t="shared" si="271"/>
        <v>174.02417706853305</v>
      </c>
      <c r="K1436" s="239">
        <f t="shared" si="266"/>
        <v>174.02417706853305</v>
      </c>
      <c r="L1436" s="239" t="b">
        <f t="shared" si="267"/>
        <v>1</v>
      </c>
      <c r="M1436" s="239">
        <f t="shared" si="272"/>
        <v>0</v>
      </c>
      <c r="O1436" s="239">
        <f t="shared" si="273"/>
        <v>162.54154981951046</v>
      </c>
      <c r="P1436" s="239">
        <f t="shared" si="268"/>
        <v>165.55815391537996</v>
      </c>
      <c r="Q1436" s="239">
        <f t="shared" si="269"/>
        <v>0</v>
      </c>
      <c r="R1436" s="239">
        <f t="shared" si="274"/>
        <v>1.855897214723987E-2</v>
      </c>
      <c r="T1436" s="239">
        <f>MAX($H$4:H1436)</f>
        <v>255.90901740293543</v>
      </c>
      <c r="U1436" s="239">
        <f>MAX($K$4:K1436)</f>
        <v>255.90901740293543</v>
      </c>
      <c r="V1436" s="239">
        <f>MAX($K$4:L1436)</f>
        <v>255.90901740293543</v>
      </c>
      <c r="W1436" s="239">
        <f t="shared" si="275"/>
        <v>-0.35305853777436719</v>
      </c>
      <c r="X1436" s="239">
        <f t="shared" si="276"/>
        <v>-0.31997637740710233</v>
      </c>
      <c r="Y1436" s="239">
        <f t="shared" si="277"/>
        <v>-0.35305853777436719</v>
      </c>
    </row>
    <row r="1437" spans="1:25">
      <c r="A1437" s="147">
        <v>37438</v>
      </c>
      <c r="B1437" s="243">
        <v>-2.2898761632218601E-2</v>
      </c>
      <c r="C1437" s="243">
        <v>6.3125438622344543E-3</v>
      </c>
      <c r="D1437" s="243">
        <v>2.6851826316893757E-3</v>
      </c>
      <c r="E1437" s="243">
        <v>6.0097087727895016E-4</v>
      </c>
      <c r="F1437" s="243">
        <v>5.580576135132187E-3</v>
      </c>
      <c r="H1437" s="239">
        <f t="shared" si="270"/>
        <v>166.60324702372137</v>
      </c>
      <c r="I1437" s="239"/>
      <c r="J1437" s="239">
        <f t="shared" si="271"/>
        <v>174.02417706853305</v>
      </c>
      <c r="K1437" s="239">
        <f t="shared" si="266"/>
        <v>174.02417706853305</v>
      </c>
      <c r="L1437" s="239" t="b">
        <f t="shared" si="267"/>
        <v>1</v>
      </c>
      <c r="M1437" s="239">
        <f t="shared" si="272"/>
        <v>0</v>
      </c>
      <c r="O1437" s="239">
        <f t="shared" si="273"/>
        <v>162.54154981951046</v>
      </c>
      <c r="P1437" s="239">
        <f t="shared" si="268"/>
        <v>166.60324702372137</v>
      </c>
      <c r="Q1437" s="239">
        <f t="shared" si="269"/>
        <v>0</v>
      </c>
      <c r="R1437" s="239">
        <f t="shared" si="274"/>
        <v>6.3125438622344899E-3</v>
      </c>
      <c r="T1437" s="239">
        <f>MAX($H$4:H1437)</f>
        <v>255.90901740293543</v>
      </c>
      <c r="U1437" s="239">
        <f>MAX($K$4:K1437)</f>
        <v>255.90901740293543</v>
      </c>
      <c r="V1437" s="239">
        <f>MAX($K$4:L1437)</f>
        <v>255.90901740293543</v>
      </c>
      <c r="W1437" s="239">
        <f t="shared" si="275"/>
        <v>-0.34897469141776977</v>
      </c>
      <c r="X1437" s="239">
        <f t="shared" si="276"/>
        <v>-0.31997637740710233</v>
      </c>
      <c r="Y1437" s="239">
        <f t="shared" si="277"/>
        <v>-0.34897469141776977</v>
      </c>
    </row>
    <row r="1438" spans="1:25">
      <c r="A1438" s="147">
        <v>37439</v>
      </c>
      <c r="B1438" s="243">
        <v>-2.1464014419736777E-2</v>
      </c>
      <c r="C1438" s="243">
        <v>-2.6968600755728045E-2</v>
      </c>
      <c r="D1438" s="243">
        <v>3.7533787596717438E-3</v>
      </c>
      <c r="E1438" s="243">
        <v>-1.4737418952701642E-3</v>
      </c>
      <c r="F1438" s="243">
        <v>-1.526176897981979E-2</v>
      </c>
      <c r="H1438" s="239">
        <f t="shared" si="270"/>
        <v>162.1101905701307</v>
      </c>
      <c r="I1438" s="239"/>
      <c r="J1438" s="239">
        <f t="shared" si="271"/>
        <v>174.02417706853305</v>
      </c>
      <c r="K1438" s="239">
        <f t="shared" si="266"/>
        <v>174.02417706853305</v>
      </c>
      <c r="L1438" s="239" t="b">
        <f t="shared" si="267"/>
        <v>1</v>
      </c>
      <c r="M1438" s="239">
        <f t="shared" si="272"/>
        <v>0</v>
      </c>
      <c r="O1438" s="239">
        <f t="shared" si="273"/>
        <v>162.54154981951046</v>
      </c>
      <c r="P1438" s="239">
        <f t="shared" si="268"/>
        <v>162.54154981951046</v>
      </c>
      <c r="Q1438" s="239">
        <f t="shared" si="269"/>
        <v>0.43135924937976711</v>
      </c>
      <c r="R1438" s="239">
        <f t="shared" si="274"/>
        <v>-2.4379460045172992E-2</v>
      </c>
      <c r="T1438" s="239">
        <f>MAX($H$4:H1438)</f>
        <v>255.90901740293543</v>
      </c>
      <c r="U1438" s="239">
        <f>MAX($K$4:K1438)</f>
        <v>255.90901740293543</v>
      </c>
      <c r="V1438" s="239">
        <f>MAX($K$4:L1438)</f>
        <v>255.90901740293543</v>
      </c>
      <c r="W1438" s="239">
        <f t="shared" si="275"/>
        <v>-0.36653193304679854</v>
      </c>
      <c r="X1438" s="239">
        <f t="shared" si="276"/>
        <v>-0.31997637740710233</v>
      </c>
      <c r="Y1438" s="239">
        <f t="shared" si="277"/>
        <v>-0.36484633691674667</v>
      </c>
    </row>
    <row r="1439" spans="1:25">
      <c r="A1439" s="147">
        <v>37440</v>
      </c>
      <c r="B1439" s="243">
        <v>4.7883348829247385E-3</v>
      </c>
      <c r="C1439" s="243">
        <v>-2.9321469934723621E-2</v>
      </c>
      <c r="D1439" s="243">
        <v>1.4330408736308975E-2</v>
      </c>
      <c r="E1439" s="243">
        <v>2.0490071598837645E-3</v>
      </c>
      <c r="F1439" s="243">
        <v>-2.1087873350144615E-2</v>
      </c>
      <c r="H1439" s="239">
        <f t="shared" si="270"/>
        <v>157.35688149121628</v>
      </c>
      <c r="I1439" s="239"/>
      <c r="J1439" s="239">
        <f t="shared" si="271"/>
        <v>174.02417706853305</v>
      </c>
      <c r="K1439" s="239">
        <f t="shared" si="266"/>
        <v>174.02417706853305</v>
      </c>
      <c r="L1439" s="239" t="b">
        <f t="shared" si="267"/>
        <v>1</v>
      </c>
      <c r="M1439" s="239">
        <f t="shared" si="272"/>
        <v>0</v>
      </c>
      <c r="O1439" s="239">
        <f t="shared" si="273"/>
        <v>162.54154981951046</v>
      </c>
      <c r="P1439" s="239">
        <f t="shared" si="268"/>
        <v>162.54154981951046</v>
      </c>
      <c r="Q1439" s="239">
        <f t="shared" si="269"/>
        <v>5.1846683282941797</v>
      </c>
      <c r="R1439" s="239">
        <f t="shared" si="274"/>
        <v>0</v>
      </c>
      <c r="T1439" s="239">
        <f>MAX($H$4:H1439)</f>
        <v>255.90901740293543</v>
      </c>
      <c r="U1439" s="239">
        <f>MAX($K$4:K1439)</f>
        <v>255.90901740293543</v>
      </c>
      <c r="V1439" s="239">
        <f>MAX($K$4:L1439)</f>
        <v>255.90901740293543</v>
      </c>
      <c r="W1439" s="239">
        <f t="shared" si="275"/>
        <v>-0.38510614792657438</v>
      </c>
      <c r="X1439" s="239">
        <f t="shared" si="276"/>
        <v>-0.31997637740710233</v>
      </c>
      <c r="Y1439" s="239">
        <f t="shared" si="277"/>
        <v>-0.36484633691674667</v>
      </c>
    </row>
    <row r="1440" spans="1:25">
      <c r="A1440" s="147">
        <v>37441</v>
      </c>
      <c r="B1440" s="243">
        <v>0</v>
      </c>
      <c r="C1440" s="243">
        <v>2.1196146080338041E-2</v>
      </c>
      <c r="D1440" s="243">
        <v>-5.974325234176181E-3</v>
      </c>
      <c r="E1440" s="243">
        <v>1.6681823148271713E-2</v>
      </c>
      <c r="F1440" s="243">
        <v>6.6751824519031278E-3</v>
      </c>
      <c r="H1440" s="239">
        <f t="shared" si="270"/>
        <v>160.69224093805056</v>
      </c>
      <c r="I1440" s="239"/>
      <c r="J1440" s="239">
        <f t="shared" si="271"/>
        <v>174.02417706853305</v>
      </c>
      <c r="K1440" s="239">
        <f t="shared" si="266"/>
        <v>174.02417706853305</v>
      </c>
      <c r="L1440" s="239" t="b">
        <f t="shared" si="267"/>
        <v>1</v>
      </c>
      <c r="M1440" s="239">
        <f t="shared" si="272"/>
        <v>0</v>
      </c>
      <c r="O1440" s="239">
        <f t="shared" si="273"/>
        <v>162.54154981951046</v>
      </c>
      <c r="P1440" s="239">
        <f t="shared" si="268"/>
        <v>162.54154981951046</v>
      </c>
      <c r="Q1440" s="239">
        <f t="shared" si="269"/>
        <v>1.8493088814599048</v>
      </c>
      <c r="R1440" s="239">
        <f t="shared" si="274"/>
        <v>0</v>
      </c>
      <c r="T1440" s="239">
        <f>MAX($H$4:H1440)</f>
        <v>255.90901740293543</v>
      </c>
      <c r="U1440" s="239">
        <f>MAX($K$4:K1440)</f>
        <v>255.90901740293543</v>
      </c>
      <c r="V1440" s="239">
        <f>MAX($K$4:L1440)</f>
        <v>255.90901740293543</v>
      </c>
      <c r="W1440" s="239">
        <f t="shared" si="275"/>
        <v>-0.3720727680141242</v>
      </c>
      <c r="X1440" s="239">
        <f t="shared" si="276"/>
        <v>-0.31997637740710233</v>
      </c>
      <c r="Y1440" s="239">
        <f t="shared" si="277"/>
        <v>-0.36484633691674667</v>
      </c>
    </row>
    <row r="1441" spans="1:25">
      <c r="A1441" s="147">
        <v>37442</v>
      </c>
      <c r="B1441" s="243">
        <v>3.673420597076027E-2</v>
      </c>
      <c r="C1441" s="243">
        <v>3.8464190396097386E-2</v>
      </c>
      <c r="D1441" s="243">
        <v>1.5381690466405917E-2</v>
      </c>
      <c r="E1441" s="243">
        <v>2.2369259930262064E-2</v>
      </c>
      <c r="F1441" s="243">
        <v>2.1095609689488537E-2</v>
      </c>
      <c r="H1441" s="239">
        <f t="shared" si="270"/>
        <v>166.87313788866729</v>
      </c>
      <c r="I1441" s="239"/>
      <c r="J1441" s="239">
        <f t="shared" si="271"/>
        <v>174.02417706853305</v>
      </c>
      <c r="K1441" s="239">
        <f t="shared" si="266"/>
        <v>174.02417706853305</v>
      </c>
      <c r="L1441" s="239" t="b">
        <f t="shared" si="267"/>
        <v>1</v>
      </c>
      <c r="M1441" s="239">
        <f t="shared" si="272"/>
        <v>0</v>
      </c>
      <c r="O1441" s="239">
        <f t="shared" si="273"/>
        <v>162.54154981951046</v>
      </c>
      <c r="P1441" s="239">
        <f t="shared" si="268"/>
        <v>166.87313788866729</v>
      </c>
      <c r="Q1441" s="239">
        <f t="shared" si="269"/>
        <v>0</v>
      </c>
      <c r="R1441" s="239">
        <f t="shared" si="274"/>
        <v>2.6649112635918067E-2</v>
      </c>
      <c r="T1441" s="239">
        <f>MAX($H$4:H1441)</f>
        <v>255.90901740293543</v>
      </c>
      <c r="U1441" s="239">
        <f>MAX($K$4:K1441)</f>
        <v>255.90901740293543</v>
      </c>
      <c r="V1441" s="239">
        <f>MAX($K$4:L1441)</f>
        <v>255.90901740293543</v>
      </c>
      <c r="W1441" s="239">
        <f t="shared" si="275"/>
        <v>-0.3479200554081251</v>
      </c>
      <c r="X1441" s="239">
        <f t="shared" si="276"/>
        <v>-0.31997637740710233</v>
      </c>
      <c r="Y1441" s="239">
        <f t="shared" si="277"/>
        <v>-0.3479200554081251</v>
      </c>
    </row>
    <row r="1442" spans="1:25">
      <c r="A1442" s="147">
        <v>37445</v>
      </c>
      <c r="B1442" s="243">
        <v>-1.2111341247601048E-2</v>
      </c>
      <c r="C1442" s="243">
        <v>-4.9094222232589635E-3</v>
      </c>
      <c r="D1442" s="243">
        <v>-7.2098312094426298E-3</v>
      </c>
      <c r="E1442" s="243">
        <v>-7.8789479367508131E-3</v>
      </c>
      <c r="F1442" s="243">
        <v>-2.8430650252545542E-3</v>
      </c>
      <c r="H1442" s="239">
        <f t="shared" si="270"/>
        <v>166.05388719705169</v>
      </c>
      <c r="I1442" s="239"/>
      <c r="J1442" s="239">
        <f t="shared" si="271"/>
        <v>174.02417706853305</v>
      </c>
      <c r="K1442" s="239">
        <f t="shared" si="266"/>
        <v>174.02417706853305</v>
      </c>
      <c r="L1442" s="239" t="b">
        <f t="shared" si="267"/>
        <v>1</v>
      </c>
      <c r="M1442" s="239">
        <f t="shared" si="272"/>
        <v>0</v>
      </c>
      <c r="O1442" s="239">
        <f t="shared" si="273"/>
        <v>162.54154981951046</v>
      </c>
      <c r="P1442" s="239">
        <f t="shared" si="268"/>
        <v>166.05388719705169</v>
      </c>
      <c r="Q1442" s="239">
        <f t="shared" si="269"/>
        <v>0</v>
      </c>
      <c r="R1442" s="239">
        <f t="shared" si="274"/>
        <v>-4.9094222232590416E-3</v>
      </c>
      <c r="T1442" s="239">
        <f>MAX($H$4:H1442)</f>
        <v>255.90901740293543</v>
      </c>
      <c r="U1442" s="239">
        <f>MAX($K$4:K1442)</f>
        <v>255.90901740293543</v>
      </c>
      <c r="V1442" s="239">
        <f>MAX($K$4:L1442)</f>
        <v>255.90901740293543</v>
      </c>
      <c r="W1442" s="239">
        <f t="shared" si="275"/>
        <v>-0.35112139117944596</v>
      </c>
      <c r="X1442" s="239">
        <f t="shared" si="276"/>
        <v>-0.31997637740710233</v>
      </c>
      <c r="Y1442" s="239">
        <f t="shared" si="277"/>
        <v>-0.35112139117944596</v>
      </c>
    </row>
    <row r="1443" spans="1:25">
      <c r="A1443" s="147">
        <v>37446</v>
      </c>
      <c r="B1443" s="243">
        <v>-2.5543623615601585E-2</v>
      </c>
      <c r="C1443" s="243">
        <v>-1.166392422410778E-2</v>
      </c>
      <c r="D1443" s="243">
        <v>1.1141611239866789E-2</v>
      </c>
      <c r="E1443" s="243">
        <v>2.9535586237425804E-3</v>
      </c>
      <c r="F1443" s="243">
        <v>-8.2925765055075207E-3</v>
      </c>
      <c r="H1443" s="239">
        <f t="shared" si="270"/>
        <v>164.11704723966673</v>
      </c>
      <c r="I1443" s="239"/>
      <c r="J1443" s="239">
        <f t="shared" si="271"/>
        <v>174.02417706853305</v>
      </c>
      <c r="K1443" s="239">
        <f t="shared" si="266"/>
        <v>174.02417706853305</v>
      </c>
      <c r="L1443" s="239" t="b">
        <f t="shared" si="267"/>
        <v>1</v>
      </c>
      <c r="M1443" s="239">
        <f t="shared" si="272"/>
        <v>0</v>
      </c>
      <c r="O1443" s="239">
        <f t="shared" si="273"/>
        <v>162.54154981951046</v>
      </c>
      <c r="P1443" s="239">
        <f t="shared" si="268"/>
        <v>164.11704723966673</v>
      </c>
      <c r="Q1443" s="239">
        <f t="shared" si="269"/>
        <v>0</v>
      </c>
      <c r="R1443" s="239">
        <f t="shared" si="274"/>
        <v>-1.1663924224107837E-2</v>
      </c>
      <c r="T1443" s="239">
        <f>MAX($H$4:H1443)</f>
        <v>255.90901740293543</v>
      </c>
      <c r="U1443" s="239">
        <f>MAX($K$4:K1443)</f>
        <v>255.90901740293543</v>
      </c>
      <c r="V1443" s="239">
        <f>MAX($K$4:L1443)</f>
        <v>255.90901740293543</v>
      </c>
      <c r="W1443" s="239">
        <f t="shared" si="275"/>
        <v>-0.35868986210337345</v>
      </c>
      <c r="X1443" s="239">
        <f t="shared" si="276"/>
        <v>-0.31997637740710233</v>
      </c>
      <c r="Y1443" s="239">
        <f t="shared" si="277"/>
        <v>-0.35868986210337345</v>
      </c>
    </row>
    <row r="1444" spans="1:25">
      <c r="A1444" s="147">
        <v>37447</v>
      </c>
      <c r="B1444" s="243">
        <v>-3.1577849922776791E-2</v>
      </c>
      <c r="C1444" s="243">
        <v>-3.0579836795042503E-2</v>
      </c>
      <c r="D1444" s="243">
        <v>-7.5831613675161336E-3</v>
      </c>
      <c r="E1444" s="243">
        <v>-5.5723319488079071E-3</v>
      </c>
      <c r="F1444" s="243">
        <v>-1.5530065954142747E-2</v>
      </c>
      <c r="H1444" s="239">
        <f t="shared" si="270"/>
        <v>159.09837471979344</v>
      </c>
      <c r="I1444" s="239"/>
      <c r="J1444" s="239">
        <f t="shared" si="271"/>
        <v>174.02417706853305</v>
      </c>
      <c r="K1444" s="239">
        <f t="shared" si="266"/>
        <v>174.02417706853305</v>
      </c>
      <c r="L1444" s="239" t="b">
        <f t="shared" si="267"/>
        <v>1</v>
      </c>
      <c r="M1444" s="239">
        <f t="shared" si="272"/>
        <v>0</v>
      </c>
      <c r="O1444" s="239">
        <f t="shared" si="273"/>
        <v>162.54154981951046</v>
      </c>
      <c r="P1444" s="239">
        <f t="shared" si="268"/>
        <v>162.54154981951046</v>
      </c>
      <c r="Q1444" s="239">
        <f t="shared" si="269"/>
        <v>3.4431750997170241</v>
      </c>
      <c r="R1444" s="239">
        <f t="shared" si="274"/>
        <v>-9.5998401546641601E-3</v>
      </c>
      <c r="T1444" s="239">
        <f>MAX($H$4:H1444)</f>
        <v>255.90901740293543</v>
      </c>
      <c r="U1444" s="239">
        <f>MAX($K$4:K1444)</f>
        <v>255.90901740293543</v>
      </c>
      <c r="V1444" s="239">
        <f>MAX($K$4:L1444)</f>
        <v>255.90901740293543</v>
      </c>
      <c r="W1444" s="239">
        <f t="shared" si="275"/>
        <v>-0.37830102145525846</v>
      </c>
      <c r="X1444" s="239">
        <f t="shared" si="276"/>
        <v>-0.31997637740710233</v>
      </c>
      <c r="Y1444" s="239">
        <f t="shared" si="277"/>
        <v>-0.36484633691674667</v>
      </c>
    </row>
    <row r="1445" spans="1:25">
      <c r="A1445" s="147">
        <v>37448</v>
      </c>
      <c r="B1445" s="243">
        <v>7.011218851475931E-3</v>
      </c>
      <c r="C1445" s="243">
        <v>-3.8185497464822804E-2</v>
      </c>
      <c r="D1445" s="243">
        <v>-1.5487107816363754E-2</v>
      </c>
      <c r="E1445" s="243">
        <v>-2.2246825359672151E-2</v>
      </c>
      <c r="F1445" s="243">
        <v>-2.7729071106905034E-2</v>
      </c>
      <c r="H1445" s="239">
        <f t="shared" si="270"/>
        <v>153.02312413527335</v>
      </c>
      <c r="I1445" s="239"/>
      <c r="J1445" s="239">
        <f t="shared" si="271"/>
        <v>174.02417706853305</v>
      </c>
      <c r="K1445" s="239">
        <f t="shared" si="266"/>
        <v>174.02417706853305</v>
      </c>
      <c r="L1445" s="239" t="b">
        <f t="shared" si="267"/>
        <v>1</v>
      </c>
      <c r="M1445" s="239">
        <f t="shared" si="272"/>
        <v>0</v>
      </c>
      <c r="O1445" s="239">
        <f t="shared" si="273"/>
        <v>162.54154981951046</v>
      </c>
      <c r="P1445" s="239">
        <f t="shared" si="268"/>
        <v>162.54154981951046</v>
      </c>
      <c r="Q1445" s="239">
        <f t="shared" si="269"/>
        <v>9.5184256842371155</v>
      </c>
      <c r="R1445" s="239">
        <f t="shared" si="274"/>
        <v>0</v>
      </c>
      <c r="T1445" s="239">
        <f>MAX($H$4:H1445)</f>
        <v>255.90901740293543</v>
      </c>
      <c r="U1445" s="239">
        <f>MAX($K$4:K1445)</f>
        <v>255.90901740293543</v>
      </c>
      <c r="V1445" s="239">
        <f>MAX($K$4:L1445)</f>
        <v>255.90901740293543</v>
      </c>
      <c r="W1445" s="239">
        <f t="shared" si="275"/>
        <v>-0.40204090622436162</v>
      </c>
      <c r="X1445" s="239">
        <f t="shared" si="276"/>
        <v>-0.31997637740710233</v>
      </c>
      <c r="Y1445" s="239">
        <f t="shared" si="277"/>
        <v>-0.36484633691674667</v>
      </c>
    </row>
    <row r="1446" spans="1:25">
      <c r="A1446" s="147">
        <v>37449</v>
      </c>
      <c r="B1446" s="243">
        <v>-5.2314991842720149E-3</v>
      </c>
      <c r="C1446" s="243">
        <v>9.1461927207081573E-4</v>
      </c>
      <c r="D1446" s="243">
        <v>3.0995461527369983E-3</v>
      </c>
      <c r="E1446" s="243">
        <v>2.0376880334573633E-2</v>
      </c>
      <c r="F1446" s="243">
        <v>-3.9061856316657817E-4</v>
      </c>
      <c r="H1446" s="239">
        <f t="shared" si="270"/>
        <v>153.16308203367996</v>
      </c>
      <c r="I1446" s="239"/>
      <c r="J1446" s="239">
        <f t="shared" si="271"/>
        <v>174.02417706853305</v>
      </c>
      <c r="K1446" s="239">
        <f t="shared" si="266"/>
        <v>174.02417706853305</v>
      </c>
      <c r="L1446" s="239" t="b">
        <f t="shared" si="267"/>
        <v>1</v>
      </c>
      <c r="M1446" s="239">
        <f t="shared" si="272"/>
        <v>0</v>
      </c>
      <c r="O1446" s="239">
        <f t="shared" si="273"/>
        <v>162.54154981951046</v>
      </c>
      <c r="P1446" s="239">
        <f t="shared" si="268"/>
        <v>162.54154981951046</v>
      </c>
      <c r="Q1446" s="239">
        <f t="shared" si="269"/>
        <v>9.3784677858305088</v>
      </c>
      <c r="R1446" s="239">
        <f t="shared" si="274"/>
        <v>0</v>
      </c>
      <c r="T1446" s="239">
        <f>MAX($H$4:H1446)</f>
        <v>255.90901740293543</v>
      </c>
      <c r="U1446" s="239">
        <f>MAX($K$4:K1446)</f>
        <v>255.90901740293543</v>
      </c>
      <c r="V1446" s="239">
        <f>MAX($K$4:L1446)</f>
        <v>255.90901740293543</v>
      </c>
      <c r="W1446" s="239">
        <f t="shared" si="275"/>
        <v>-0.40149400131328439</v>
      </c>
      <c r="X1446" s="239">
        <f t="shared" si="276"/>
        <v>-0.31997637740710233</v>
      </c>
      <c r="Y1446" s="239">
        <f t="shared" si="277"/>
        <v>-0.36484633691674667</v>
      </c>
    </row>
    <row r="1447" spans="1:25">
      <c r="A1447" s="147">
        <v>37452</v>
      </c>
      <c r="B1447" s="243">
        <v>-3.7849288651312651E-3</v>
      </c>
      <c r="C1447" s="243">
        <v>-5.0863801121987962E-2</v>
      </c>
      <c r="D1447" s="243">
        <v>-2.4995695488861935E-2</v>
      </c>
      <c r="E1447" s="243">
        <v>-2.1835098771266437E-2</v>
      </c>
      <c r="F1447" s="243">
        <v>-2.890535042246134E-2</v>
      </c>
      <c r="H1447" s="239">
        <f t="shared" si="270"/>
        <v>145.37262548988812</v>
      </c>
      <c r="I1447" s="239"/>
      <c r="J1447" s="239">
        <f t="shared" si="271"/>
        <v>174.02417706853305</v>
      </c>
      <c r="K1447" s="239">
        <f t="shared" si="266"/>
        <v>174.02417706853305</v>
      </c>
      <c r="L1447" s="239" t="b">
        <f t="shared" si="267"/>
        <v>1</v>
      </c>
      <c r="M1447" s="239">
        <f t="shared" si="272"/>
        <v>0</v>
      </c>
      <c r="O1447" s="239">
        <f t="shared" si="273"/>
        <v>162.54154981951046</v>
      </c>
      <c r="P1447" s="239">
        <f t="shared" si="268"/>
        <v>162.54154981951046</v>
      </c>
      <c r="Q1447" s="239">
        <f t="shared" si="269"/>
        <v>17.168924329622342</v>
      </c>
      <c r="R1447" s="239">
        <f t="shared" si="274"/>
        <v>0</v>
      </c>
      <c r="T1447" s="239">
        <f>MAX($H$4:H1447)</f>
        <v>255.90901740293543</v>
      </c>
      <c r="U1447" s="239">
        <f>MAX($K$4:K1447)</f>
        <v>255.90901740293543</v>
      </c>
      <c r="V1447" s="239">
        <f>MAX($K$4:L1447)</f>
        <v>255.90901740293543</v>
      </c>
      <c r="W1447" s="239">
        <f t="shared" si="275"/>
        <v>-0.43193629140080231</v>
      </c>
      <c r="X1447" s="239">
        <f t="shared" si="276"/>
        <v>-0.31997637740710233</v>
      </c>
      <c r="Y1447" s="239">
        <f t="shared" si="277"/>
        <v>-0.36484633691674667</v>
      </c>
    </row>
    <row r="1448" spans="1:25">
      <c r="A1448" s="147">
        <v>37453</v>
      </c>
      <c r="B1448" s="243">
        <v>-1.5530403001715043E-2</v>
      </c>
      <c r="C1448" s="243">
        <v>4.0885732549376108E-3</v>
      </c>
      <c r="D1448" s="243">
        <v>-1.3946511925050031E-2</v>
      </c>
      <c r="E1448" s="243">
        <v>-6.9582002281559641E-3</v>
      </c>
      <c r="F1448" s="243">
        <v>-5.2158095857753883E-3</v>
      </c>
      <c r="H1448" s="239">
        <f t="shared" si="270"/>
        <v>145.96699211846615</v>
      </c>
      <c r="I1448" s="239"/>
      <c r="J1448" s="239">
        <f t="shared" si="271"/>
        <v>174.02417706853305</v>
      </c>
      <c r="K1448" s="239">
        <f t="shared" si="266"/>
        <v>174.02417706853305</v>
      </c>
      <c r="L1448" s="239" t="b">
        <f t="shared" si="267"/>
        <v>1</v>
      </c>
      <c r="M1448" s="239">
        <f t="shared" si="272"/>
        <v>0</v>
      </c>
      <c r="O1448" s="239">
        <f t="shared" si="273"/>
        <v>162.54154981951046</v>
      </c>
      <c r="P1448" s="239">
        <f t="shared" si="268"/>
        <v>162.54154981951046</v>
      </c>
      <c r="Q1448" s="239">
        <f t="shared" si="269"/>
        <v>16.574557701044313</v>
      </c>
      <c r="R1448" s="239">
        <f t="shared" si="274"/>
        <v>0</v>
      </c>
      <c r="T1448" s="239">
        <f>MAX($H$4:H1448)</f>
        <v>255.90901740293543</v>
      </c>
      <c r="U1448" s="239">
        <f>MAX($K$4:K1448)</f>
        <v>255.90901740293543</v>
      </c>
      <c r="V1448" s="239">
        <f>MAX($K$4:L1448)</f>
        <v>255.90901740293543</v>
      </c>
      <c r="W1448" s="239">
        <f t="shared" si="275"/>
        <v>-0.42961372131472292</v>
      </c>
      <c r="X1448" s="239">
        <f t="shared" si="276"/>
        <v>-0.31997637740710233</v>
      </c>
      <c r="Y1448" s="239">
        <f t="shared" si="277"/>
        <v>-0.36484633691674667</v>
      </c>
    </row>
    <row r="1449" spans="1:25">
      <c r="A1449" s="147">
        <v>37454</v>
      </c>
      <c r="B1449" s="243">
        <v>6.6420596500993412E-3</v>
      </c>
      <c r="C1449" s="243">
        <v>2.6415243264268806E-2</v>
      </c>
      <c r="D1449" s="243">
        <v>-9.0572968750457505E-3</v>
      </c>
      <c r="E1449" s="243">
        <v>1.0248157459646912E-4</v>
      </c>
      <c r="F1449" s="243">
        <v>7.6920300010541176E-3</v>
      </c>
      <c r="H1449" s="239">
        <f t="shared" si="270"/>
        <v>149.82274572382903</v>
      </c>
      <c r="I1449" s="239"/>
      <c r="J1449" s="239">
        <f t="shared" si="271"/>
        <v>174.02417706853305</v>
      </c>
      <c r="K1449" s="239">
        <f t="shared" si="266"/>
        <v>174.02417706853305</v>
      </c>
      <c r="L1449" s="239" t="b">
        <f t="shared" si="267"/>
        <v>1</v>
      </c>
      <c r="M1449" s="239">
        <f t="shared" si="272"/>
        <v>0</v>
      </c>
      <c r="O1449" s="239">
        <f t="shared" si="273"/>
        <v>162.54154981951046</v>
      </c>
      <c r="P1449" s="239">
        <f t="shared" si="268"/>
        <v>162.54154981951046</v>
      </c>
      <c r="Q1449" s="239">
        <f t="shared" si="269"/>
        <v>12.718804095681435</v>
      </c>
      <c r="R1449" s="239">
        <f t="shared" si="274"/>
        <v>0</v>
      </c>
      <c r="T1449" s="239">
        <f>MAX($H$4:H1449)</f>
        <v>255.90901740293543</v>
      </c>
      <c r="U1449" s="239">
        <f>MAX($K$4:K1449)</f>
        <v>255.90901740293543</v>
      </c>
      <c r="V1449" s="239">
        <f>MAX($K$4:L1449)</f>
        <v>255.90901740293543</v>
      </c>
      <c r="W1449" s="239">
        <f t="shared" si="275"/>
        <v>-0.41454682900865036</v>
      </c>
      <c r="X1449" s="239">
        <f t="shared" si="276"/>
        <v>-0.31997637740710233</v>
      </c>
      <c r="Y1449" s="239">
        <f t="shared" si="277"/>
        <v>-0.36484633691674667</v>
      </c>
    </row>
    <row r="1450" spans="1:25">
      <c r="A1450" s="147">
        <v>37455</v>
      </c>
      <c r="B1450" s="243">
        <v>-2.7546309657258461E-2</v>
      </c>
      <c r="C1450" s="243">
        <v>1.8292253235855593E-2</v>
      </c>
      <c r="D1450" s="243">
        <v>1.8952699055472255E-2</v>
      </c>
      <c r="E1450" s="243">
        <v>7.7299276651909832E-3</v>
      </c>
      <c r="F1450" s="243">
        <v>1.8389458344197918E-2</v>
      </c>
      <c r="H1450" s="239">
        <f t="shared" si="270"/>
        <v>152.56334132910052</v>
      </c>
      <c r="I1450" s="239"/>
      <c r="J1450" s="239">
        <f t="shared" si="271"/>
        <v>174.02417706853305</v>
      </c>
      <c r="K1450" s="239">
        <f t="shared" si="266"/>
        <v>174.02417706853305</v>
      </c>
      <c r="L1450" s="239" t="b">
        <f t="shared" si="267"/>
        <v>1</v>
      </c>
      <c r="M1450" s="239">
        <f t="shared" si="272"/>
        <v>0</v>
      </c>
      <c r="O1450" s="239">
        <f t="shared" si="273"/>
        <v>162.54154981951046</v>
      </c>
      <c r="P1450" s="239">
        <f t="shared" si="268"/>
        <v>162.54154981951046</v>
      </c>
      <c r="Q1450" s="239">
        <f t="shared" si="269"/>
        <v>9.9782084904099406</v>
      </c>
      <c r="R1450" s="239">
        <f t="shared" si="274"/>
        <v>0</v>
      </c>
      <c r="T1450" s="239">
        <f>MAX($H$4:H1450)</f>
        <v>255.90901740293543</v>
      </c>
      <c r="U1450" s="239">
        <f>MAX($K$4:K1450)</f>
        <v>255.90901740293543</v>
      </c>
      <c r="V1450" s="239">
        <f>MAX($K$4:L1450)</f>
        <v>255.90901740293543</v>
      </c>
      <c r="W1450" s="239">
        <f t="shared" si="275"/>
        <v>-0.40383757134714188</v>
      </c>
      <c r="X1450" s="239">
        <f t="shared" si="276"/>
        <v>-0.31997637740710233</v>
      </c>
      <c r="Y1450" s="239">
        <f t="shared" si="277"/>
        <v>-0.36484633691674667</v>
      </c>
    </row>
    <row r="1451" spans="1:25">
      <c r="A1451" s="147">
        <v>37456</v>
      </c>
      <c r="B1451" s="243">
        <v>-3.5590742387544338E-2</v>
      </c>
      <c r="C1451" s="243">
        <v>-4.5127179514218518E-2</v>
      </c>
      <c r="D1451" s="243">
        <v>-1.7266450332926064E-2</v>
      </c>
      <c r="E1451" s="243">
        <v>-1.9371582216633709E-2</v>
      </c>
      <c r="F1451" s="243">
        <v>-1.9878902981531277E-2</v>
      </c>
      <c r="H1451" s="239">
        <f t="shared" si="270"/>
        <v>145.67858803765321</v>
      </c>
      <c r="I1451" s="239"/>
      <c r="J1451" s="239">
        <f t="shared" si="271"/>
        <v>174.02417706853305</v>
      </c>
      <c r="K1451" s="239">
        <f t="shared" si="266"/>
        <v>174.02417706853305</v>
      </c>
      <c r="L1451" s="239" t="b">
        <f t="shared" si="267"/>
        <v>1</v>
      </c>
      <c r="M1451" s="239">
        <f t="shared" si="272"/>
        <v>0</v>
      </c>
      <c r="O1451" s="239">
        <f t="shared" si="273"/>
        <v>162.54154981951046</v>
      </c>
      <c r="P1451" s="239">
        <f t="shared" si="268"/>
        <v>162.54154981951046</v>
      </c>
      <c r="Q1451" s="239">
        <f t="shared" si="269"/>
        <v>16.862961781857251</v>
      </c>
      <c r="R1451" s="239">
        <f t="shared" si="274"/>
        <v>0</v>
      </c>
      <c r="T1451" s="239">
        <f>MAX($H$4:H1451)</f>
        <v>255.90901740293543</v>
      </c>
      <c r="U1451" s="239">
        <f>MAX($K$4:K1451)</f>
        <v>255.90901740293543</v>
      </c>
      <c r="V1451" s="239">
        <f>MAX($K$4:L1451)</f>
        <v>255.90901740293543</v>
      </c>
      <c r="W1451" s="239">
        <f t="shared" si="275"/>
        <v>-0.43074070028459188</v>
      </c>
      <c r="X1451" s="239">
        <f t="shared" si="276"/>
        <v>-0.31997637740710233</v>
      </c>
      <c r="Y1451" s="239">
        <f t="shared" si="277"/>
        <v>-0.36484633691674667</v>
      </c>
    </row>
    <row r="1452" spans="1:25">
      <c r="A1452" s="147">
        <v>37459</v>
      </c>
      <c r="B1452" s="243">
        <v>-3.2491861513461506E-2</v>
      </c>
      <c r="C1452" s="243">
        <v>-5.1864180170334118E-2</v>
      </c>
      <c r="D1452" s="243">
        <v>-4.9347206433925095E-3</v>
      </c>
      <c r="E1452" s="243">
        <v>-3.0263300178562158E-2</v>
      </c>
      <c r="F1452" s="243">
        <v>-3.0345158461756561E-2</v>
      </c>
      <c r="H1452" s="239">
        <f t="shared" si="270"/>
        <v>138.12308750070849</v>
      </c>
      <c r="I1452" s="239"/>
      <c r="J1452" s="239">
        <f t="shared" si="271"/>
        <v>174.02417706853305</v>
      </c>
      <c r="K1452" s="239">
        <f t="shared" si="266"/>
        <v>174.02417706853305</v>
      </c>
      <c r="L1452" s="239" t="b">
        <f t="shared" si="267"/>
        <v>1</v>
      </c>
      <c r="M1452" s="239">
        <f t="shared" si="272"/>
        <v>0</v>
      </c>
      <c r="O1452" s="239">
        <f t="shared" si="273"/>
        <v>162.54154981951046</v>
      </c>
      <c r="P1452" s="239">
        <f t="shared" si="268"/>
        <v>162.54154981951046</v>
      </c>
      <c r="Q1452" s="239">
        <f t="shared" si="269"/>
        <v>24.418462318801971</v>
      </c>
      <c r="R1452" s="239">
        <f t="shared" si="274"/>
        <v>0</v>
      </c>
      <c r="T1452" s="239">
        <f>MAX($H$4:H1452)</f>
        <v>255.90901740293543</v>
      </c>
      <c r="U1452" s="239">
        <f>MAX($K$4:K1452)</f>
        <v>255.90901740293543</v>
      </c>
      <c r="V1452" s="239">
        <f>MAX($K$4:L1452)</f>
        <v>255.90901740293543</v>
      </c>
      <c r="W1452" s="239">
        <f t="shared" si="275"/>
        <v>-0.46026486716866999</v>
      </c>
      <c r="X1452" s="239">
        <f t="shared" si="276"/>
        <v>-0.31997637740710233</v>
      </c>
      <c r="Y1452" s="239">
        <f t="shared" si="277"/>
        <v>-0.36484633691674667</v>
      </c>
    </row>
    <row r="1453" spans="1:25">
      <c r="A1453" s="147">
        <v>37460</v>
      </c>
      <c r="B1453" s="243">
        <v>-2.7105810141591635E-2</v>
      </c>
      <c r="C1453" s="243">
        <v>-1.5275097352907108E-2</v>
      </c>
      <c r="D1453" s="243">
        <v>1.1997501019741064E-2</v>
      </c>
      <c r="E1453" s="243">
        <v>1.5238710631141572E-2</v>
      </c>
      <c r="F1453" s="243">
        <v>-1.1756676560711665E-2</v>
      </c>
      <c r="H1453" s="239">
        <f t="shared" si="270"/>
        <v>136.01324389245107</v>
      </c>
      <c r="I1453" s="239"/>
      <c r="J1453" s="239">
        <f t="shared" si="271"/>
        <v>174.02417706853305</v>
      </c>
      <c r="K1453" s="239">
        <f t="shared" si="266"/>
        <v>174.02417706853305</v>
      </c>
      <c r="L1453" s="239" t="b">
        <f t="shared" si="267"/>
        <v>1</v>
      </c>
      <c r="M1453" s="239">
        <f t="shared" si="272"/>
        <v>0</v>
      </c>
      <c r="O1453" s="239">
        <f t="shared" si="273"/>
        <v>162.54154981951046</v>
      </c>
      <c r="P1453" s="239">
        <f t="shared" si="268"/>
        <v>162.54154981951046</v>
      </c>
      <c r="Q1453" s="239">
        <f t="shared" si="269"/>
        <v>26.528305927059392</v>
      </c>
      <c r="R1453" s="239">
        <f t="shared" si="274"/>
        <v>0</v>
      </c>
      <c r="T1453" s="239">
        <f>MAX($H$4:H1453)</f>
        <v>255.90901740293543</v>
      </c>
      <c r="U1453" s="239">
        <f>MAX($K$4:K1453)</f>
        <v>255.90901740293543</v>
      </c>
      <c r="V1453" s="239">
        <f>MAX($K$4:L1453)</f>
        <v>255.90901740293543</v>
      </c>
      <c r="W1453" s="239">
        <f t="shared" si="275"/>
        <v>-0.46850937386745278</v>
      </c>
      <c r="X1453" s="239">
        <f t="shared" si="276"/>
        <v>-0.31997637740710233</v>
      </c>
      <c r="Y1453" s="239">
        <f t="shared" si="277"/>
        <v>-0.36484633691674667</v>
      </c>
    </row>
    <row r="1454" spans="1:25">
      <c r="A1454" s="147">
        <v>37461</v>
      </c>
      <c r="B1454" s="243">
        <v>5.6272611938415151E-2</v>
      </c>
      <c r="C1454" s="243">
        <v>-1.5898494249938278E-2</v>
      </c>
      <c r="D1454" s="243">
        <v>-2.0420541648636603E-2</v>
      </c>
      <c r="E1454" s="243">
        <v>-2.9912952097229883E-2</v>
      </c>
      <c r="F1454" s="243">
        <v>-2.8418578867150157E-2</v>
      </c>
      <c r="H1454" s="239">
        <f t="shared" si="270"/>
        <v>133.85083811651148</v>
      </c>
      <c r="I1454" s="239"/>
      <c r="J1454" s="239">
        <f t="shared" si="271"/>
        <v>174.02417706853305</v>
      </c>
      <c r="K1454" s="239">
        <f t="shared" si="266"/>
        <v>174.02417706853305</v>
      </c>
      <c r="L1454" s="239" t="b">
        <f t="shared" si="267"/>
        <v>1</v>
      </c>
      <c r="M1454" s="239">
        <f t="shared" si="272"/>
        <v>0</v>
      </c>
      <c r="O1454" s="239">
        <f t="shared" si="273"/>
        <v>162.54154981951046</v>
      </c>
      <c r="P1454" s="239">
        <f t="shared" si="268"/>
        <v>162.54154981951046</v>
      </c>
      <c r="Q1454" s="239">
        <f t="shared" si="269"/>
        <v>28.690711702998982</v>
      </c>
      <c r="R1454" s="239">
        <f t="shared" si="274"/>
        <v>0</v>
      </c>
      <c r="T1454" s="239">
        <f>MAX($H$4:H1454)</f>
        <v>255.90901740293543</v>
      </c>
      <c r="U1454" s="239">
        <f>MAX($K$4:K1454)</f>
        <v>255.90901740293543</v>
      </c>
      <c r="V1454" s="239">
        <f>MAX($K$4:L1454)</f>
        <v>255.90901740293543</v>
      </c>
      <c r="W1454" s="239">
        <f t="shared" si="275"/>
        <v>-0.47695927453091719</v>
      </c>
      <c r="X1454" s="239">
        <f t="shared" si="276"/>
        <v>-0.31997637740710233</v>
      </c>
      <c r="Y1454" s="239">
        <f t="shared" si="277"/>
        <v>-0.36484633691674667</v>
      </c>
    </row>
    <row r="1455" spans="1:25">
      <c r="A1455" s="147">
        <v>37462</v>
      </c>
      <c r="B1455" s="243">
        <v>-4.8016411263305248E-3</v>
      </c>
      <c r="C1455" s="243">
        <v>3.9297193692084731E-2</v>
      </c>
      <c r="D1455" s="243">
        <v>-1.3167099410088312E-2</v>
      </c>
      <c r="E1455" s="243">
        <v>-3.8716825842984859E-3</v>
      </c>
      <c r="F1455" s="243">
        <v>1.9329786604095123E-2</v>
      </c>
      <c r="H1455" s="239">
        <f t="shared" si="270"/>
        <v>139.1108004278239</v>
      </c>
      <c r="I1455" s="239"/>
      <c r="J1455" s="239">
        <f t="shared" si="271"/>
        <v>174.02417706853305</v>
      </c>
      <c r="K1455" s="239">
        <f t="shared" si="266"/>
        <v>174.02417706853305</v>
      </c>
      <c r="L1455" s="239" t="b">
        <f t="shared" si="267"/>
        <v>1</v>
      </c>
      <c r="M1455" s="239">
        <f t="shared" si="272"/>
        <v>0</v>
      </c>
      <c r="O1455" s="239">
        <f t="shared" si="273"/>
        <v>162.54154981951046</v>
      </c>
      <c r="P1455" s="239">
        <f t="shared" si="268"/>
        <v>162.54154981951046</v>
      </c>
      <c r="Q1455" s="239">
        <f t="shared" si="269"/>
        <v>23.430749391686561</v>
      </c>
      <c r="R1455" s="239">
        <f t="shared" si="274"/>
        <v>0</v>
      </c>
      <c r="T1455" s="239">
        <f>MAX($H$4:H1455)</f>
        <v>255.90901740293543</v>
      </c>
      <c r="U1455" s="239">
        <f>MAX($K$4:K1455)</f>
        <v>255.90901740293543</v>
      </c>
      <c r="V1455" s="239">
        <f>MAX($K$4:L1455)</f>
        <v>255.90901740293543</v>
      </c>
      <c r="W1455" s="239">
        <f t="shared" si="275"/>
        <v>-0.45640524183331016</v>
      </c>
      <c r="X1455" s="239">
        <f t="shared" si="276"/>
        <v>-0.31997637740710233</v>
      </c>
      <c r="Y1455" s="239">
        <f t="shared" si="277"/>
        <v>-0.36484633691674667</v>
      </c>
    </row>
    <row r="1456" spans="1:25">
      <c r="A1456" s="147">
        <v>37463</v>
      </c>
      <c r="B1456" s="243">
        <v>1.5769151236428636E-2</v>
      </c>
      <c r="C1456" s="243">
        <v>1.3893107728413012E-2</v>
      </c>
      <c r="D1456" s="243">
        <v>-2.5348095542924831E-2</v>
      </c>
      <c r="E1456" s="243">
        <v>-1.8635078328251509E-2</v>
      </c>
      <c r="F1456" s="243">
        <v>3.315422554849734E-3</v>
      </c>
      <c r="H1456" s="239">
        <f t="shared" si="270"/>
        <v>141.04348176435343</v>
      </c>
      <c r="I1456" s="239"/>
      <c r="J1456" s="239">
        <f t="shared" si="271"/>
        <v>174.02417706853305</v>
      </c>
      <c r="K1456" s="239">
        <f t="shared" si="266"/>
        <v>174.02417706853305</v>
      </c>
      <c r="L1456" s="239" t="b">
        <f t="shared" si="267"/>
        <v>1</v>
      </c>
      <c r="M1456" s="239">
        <f t="shared" si="272"/>
        <v>0</v>
      </c>
      <c r="O1456" s="239">
        <f t="shared" si="273"/>
        <v>162.54154981951046</v>
      </c>
      <c r="P1456" s="239">
        <f t="shared" si="268"/>
        <v>162.54154981951046</v>
      </c>
      <c r="Q1456" s="239">
        <f t="shared" si="269"/>
        <v>21.498068055157034</v>
      </c>
      <c r="R1456" s="239">
        <f t="shared" si="274"/>
        <v>0</v>
      </c>
      <c r="T1456" s="239">
        <f>MAX($H$4:H1456)</f>
        <v>255.90901740293543</v>
      </c>
      <c r="U1456" s="239">
        <f>MAX($K$4:K1456)</f>
        <v>255.90901740293543</v>
      </c>
      <c r="V1456" s="239">
        <f>MAX($K$4:L1456)</f>
        <v>255.90901740293543</v>
      </c>
      <c r="W1456" s="239">
        <f t="shared" si="275"/>
        <v>-0.44885302129749971</v>
      </c>
      <c r="X1456" s="239">
        <f t="shared" si="276"/>
        <v>-0.31997637740710233</v>
      </c>
      <c r="Y1456" s="239">
        <f t="shared" si="277"/>
        <v>-0.36484633691674667</v>
      </c>
    </row>
    <row r="1457" spans="1:25">
      <c r="A1457" s="147">
        <v>37466</v>
      </c>
      <c r="B1457" s="243">
        <v>5.4618817749813253E-2</v>
      </c>
      <c r="C1457" s="243">
        <v>5.3765487773007381E-2</v>
      </c>
      <c r="D1457" s="243">
        <v>1.0060008243547136E-2</v>
      </c>
      <c r="E1457" s="243">
        <v>1.1605190281930522E-2</v>
      </c>
      <c r="F1457" s="243">
        <v>2.8703586628150646E-2</v>
      </c>
      <c r="H1457" s="239">
        <f t="shared" si="270"/>
        <v>148.62675335861715</v>
      </c>
      <c r="I1457" s="239"/>
      <c r="J1457" s="239">
        <f t="shared" si="271"/>
        <v>174.02417706853305</v>
      </c>
      <c r="K1457" s="239">
        <f t="shared" si="266"/>
        <v>174.02417706853305</v>
      </c>
      <c r="L1457" s="239" t="b">
        <f t="shared" si="267"/>
        <v>1</v>
      </c>
      <c r="M1457" s="239">
        <f t="shared" si="272"/>
        <v>0</v>
      </c>
      <c r="O1457" s="239">
        <f t="shared" si="273"/>
        <v>162.54154981951046</v>
      </c>
      <c r="P1457" s="239">
        <f t="shared" si="268"/>
        <v>162.54154981951046</v>
      </c>
      <c r="Q1457" s="239">
        <f t="shared" si="269"/>
        <v>13.914796460893314</v>
      </c>
      <c r="R1457" s="239">
        <f t="shared" si="274"/>
        <v>0</v>
      </c>
      <c r="T1457" s="239">
        <f>MAX($H$4:H1457)</f>
        <v>255.90901740293543</v>
      </c>
      <c r="U1457" s="239">
        <f>MAX($K$4:K1457)</f>
        <v>255.90901740293543</v>
      </c>
      <c r="V1457" s="239">
        <f>MAX($K$4:L1457)</f>
        <v>255.90901740293543</v>
      </c>
      <c r="W1457" s="239">
        <f t="shared" si="275"/>
        <v>-0.41922033515294055</v>
      </c>
      <c r="X1457" s="239">
        <f t="shared" si="276"/>
        <v>-0.31997637740710233</v>
      </c>
      <c r="Y1457" s="239">
        <f t="shared" si="277"/>
        <v>-0.36484633691674667</v>
      </c>
    </row>
    <row r="1458" spans="1:25">
      <c r="A1458" s="147">
        <v>37467</v>
      </c>
      <c r="B1458" s="243">
        <v>4.6353123093236803E-3</v>
      </c>
      <c r="C1458" s="243">
        <v>-3.7410029247776366E-3</v>
      </c>
      <c r="D1458" s="243">
        <v>1.8673545532614577E-2</v>
      </c>
      <c r="E1458" s="243">
        <v>9.1671911119497462E-3</v>
      </c>
      <c r="F1458" s="243">
        <v>3.8200658051330549E-3</v>
      </c>
      <c r="H1458" s="239">
        <f t="shared" si="270"/>
        <v>148.07074023960237</v>
      </c>
      <c r="I1458" s="239"/>
      <c r="J1458" s="239">
        <f t="shared" si="271"/>
        <v>174.02417706853305</v>
      </c>
      <c r="K1458" s="239">
        <f t="shared" si="266"/>
        <v>174.02417706853305</v>
      </c>
      <c r="L1458" s="239" t="b">
        <f t="shared" si="267"/>
        <v>1</v>
      </c>
      <c r="M1458" s="239">
        <f t="shared" si="272"/>
        <v>0</v>
      </c>
      <c r="O1458" s="239">
        <f t="shared" si="273"/>
        <v>162.54154981951046</v>
      </c>
      <c r="P1458" s="239">
        <f t="shared" si="268"/>
        <v>162.54154981951046</v>
      </c>
      <c r="Q1458" s="239">
        <f t="shared" si="269"/>
        <v>14.470809579908092</v>
      </c>
      <c r="R1458" s="239">
        <f t="shared" si="274"/>
        <v>0</v>
      </c>
      <c r="T1458" s="239">
        <f>MAX($H$4:H1458)</f>
        <v>255.90901740293543</v>
      </c>
      <c r="U1458" s="239">
        <f>MAX($K$4:K1458)</f>
        <v>255.90901740293543</v>
      </c>
      <c r="V1458" s="239">
        <f>MAX($K$4:L1458)</f>
        <v>255.90901740293543</v>
      </c>
      <c r="W1458" s="239">
        <f t="shared" si="275"/>
        <v>-0.42139303357778468</v>
      </c>
      <c r="X1458" s="239">
        <f t="shared" si="276"/>
        <v>-0.31997637740710233</v>
      </c>
      <c r="Y1458" s="239">
        <f t="shared" si="277"/>
        <v>-0.36484633691674667</v>
      </c>
    </row>
    <row r="1459" spans="1:25">
      <c r="A1459" s="147">
        <v>37468</v>
      </c>
      <c r="B1459" s="243">
        <v>9.705415494089431E-3</v>
      </c>
      <c r="C1459" s="243">
        <v>5.9691711473726095E-3</v>
      </c>
      <c r="D1459" s="243">
        <v>5.4639057465166729E-5</v>
      </c>
      <c r="E1459" s="243">
        <v>-5.3770391968032127E-3</v>
      </c>
      <c r="F1459" s="243">
        <v>3.9627312753280908E-3</v>
      </c>
      <c r="H1459" s="239">
        <f t="shared" si="270"/>
        <v>148.95459983001072</v>
      </c>
      <c r="I1459" s="239"/>
      <c r="J1459" s="239">
        <f t="shared" si="271"/>
        <v>174.02417706853305</v>
      </c>
      <c r="K1459" s="239">
        <f t="shared" si="266"/>
        <v>174.02417706853305</v>
      </c>
      <c r="L1459" s="239" t="b">
        <f t="shared" si="267"/>
        <v>1</v>
      </c>
      <c r="M1459" s="239">
        <f t="shared" si="272"/>
        <v>0</v>
      </c>
      <c r="O1459" s="239">
        <f t="shared" si="273"/>
        <v>162.54154981951046</v>
      </c>
      <c r="P1459" s="239">
        <f t="shared" si="268"/>
        <v>162.54154981951046</v>
      </c>
      <c r="Q1459" s="239">
        <f t="shared" si="269"/>
        <v>13.586949989499743</v>
      </c>
      <c r="R1459" s="239">
        <f t="shared" si="274"/>
        <v>0</v>
      </c>
      <c r="T1459" s="239">
        <f>MAX($H$4:H1459)</f>
        <v>255.90901740293543</v>
      </c>
      <c r="U1459" s="239">
        <f>MAX($K$4:K1459)</f>
        <v>255.90901740293543</v>
      </c>
      <c r="V1459" s="239">
        <f>MAX($K$4:L1459)</f>
        <v>255.90901740293543</v>
      </c>
      <c r="W1459" s="239">
        <f t="shared" si="275"/>
        <v>-0.41793922956814838</v>
      </c>
      <c r="X1459" s="239">
        <f t="shared" si="276"/>
        <v>-0.31997637740710233</v>
      </c>
      <c r="Y1459" s="239">
        <f t="shared" si="277"/>
        <v>-0.36484633691674667</v>
      </c>
    </row>
    <row r="1460" spans="1:25">
      <c r="A1460" s="147">
        <v>37469</v>
      </c>
      <c r="B1460" s="243">
        <v>-2.8919725393655837E-2</v>
      </c>
      <c r="C1460" s="243">
        <v>-4.2164473773164235E-2</v>
      </c>
      <c r="D1460" s="243">
        <v>-9.3347105848179401E-3</v>
      </c>
      <c r="E1460" s="243">
        <v>-7.9563969467076889E-3</v>
      </c>
      <c r="F1460" s="243">
        <v>-2.1131613448081232E-2</v>
      </c>
      <c r="H1460" s="239">
        <f t="shared" si="270"/>
        <v>142.67400751208606</v>
      </c>
      <c r="I1460" s="239"/>
      <c r="J1460" s="239">
        <f t="shared" si="271"/>
        <v>174.02417706853305</v>
      </c>
      <c r="K1460" s="239">
        <f t="shared" si="266"/>
        <v>174.02417706853305</v>
      </c>
      <c r="L1460" s="239" t="b">
        <f t="shared" si="267"/>
        <v>1</v>
      </c>
      <c r="M1460" s="239">
        <f t="shared" si="272"/>
        <v>0</v>
      </c>
      <c r="O1460" s="239">
        <f t="shared" si="273"/>
        <v>162.54154981951046</v>
      </c>
      <c r="P1460" s="239">
        <f t="shared" si="268"/>
        <v>162.54154981951046</v>
      </c>
      <c r="Q1460" s="239">
        <f t="shared" si="269"/>
        <v>19.867542307424401</v>
      </c>
      <c r="R1460" s="239">
        <f t="shared" si="274"/>
        <v>0</v>
      </c>
      <c r="T1460" s="239">
        <f>MAX($H$4:H1460)</f>
        <v>255.90901740293543</v>
      </c>
      <c r="U1460" s="239">
        <f>MAX($K$4:K1460)</f>
        <v>255.90901740293543</v>
      </c>
      <c r="V1460" s="239">
        <f>MAX($K$4:L1460)</f>
        <v>255.90901740293543</v>
      </c>
      <c r="W1460" s="239">
        <f t="shared" si="275"/>
        <v>-0.44248151565740995</v>
      </c>
      <c r="X1460" s="239">
        <f t="shared" si="276"/>
        <v>-0.31997637740710233</v>
      </c>
      <c r="Y1460" s="239">
        <f t="shared" si="277"/>
        <v>-0.36484633691674667</v>
      </c>
    </row>
    <row r="1461" spans="1:25">
      <c r="A1461" s="147">
        <v>37470</v>
      </c>
      <c r="B1461" s="243">
        <v>-2.3125012603067319E-2</v>
      </c>
      <c r="C1461" s="243">
        <v>-1.1443848269878654E-3</v>
      </c>
      <c r="D1461" s="243">
        <v>-7.5144273232926606E-3</v>
      </c>
      <c r="E1461" s="243">
        <v>-4.042931681204065E-3</v>
      </c>
      <c r="F1461" s="243">
        <v>-9.1420823319123823E-3</v>
      </c>
      <c r="H1461" s="239">
        <f t="shared" si="270"/>
        <v>142.51073354268368</v>
      </c>
      <c r="I1461" s="239"/>
      <c r="J1461" s="239">
        <f t="shared" si="271"/>
        <v>174.02417706853305</v>
      </c>
      <c r="K1461" s="239">
        <f t="shared" si="266"/>
        <v>174.02417706853305</v>
      </c>
      <c r="L1461" s="239" t="b">
        <f t="shared" si="267"/>
        <v>1</v>
      </c>
      <c r="M1461" s="239">
        <f t="shared" si="272"/>
        <v>0</v>
      </c>
      <c r="O1461" s="239">
        <f t="shared" si="273"/>
        <v>162.54154981951046</v>
      </c>
      <c r="P1461" s="239">
        <f t="shared" si="268"/>
        <v>162.54154981951046</v>
      </c>
      <c r="Q1461" s="239">
        <f t="shared" si="269"/>
        <v>20.030816276826783</v>
      </c>
      <c r="R1461" s="239">
        <f t="shared" si="274"/>
        <v>0</v>
      </c>
      <c r="T1461" s="239">
        <f>MAX($H$4:H1461)</f>
        <v>255.90901740293543</v>
      </c>
      <c r="U1461" s="239">
        <f>MAX($K$4:K1461)</f>
        <v>255.90901740293543</v>
      </c>
      <c r="V1461" s="239">
        <f>MAX($K$4:L1461)</f>
        <v>255.90901740293543</v>
      </c>
      <c r="W1461" s="239">
        <f t="shared" si="275"/>
        <v>-0.44311953135165688</v>
      </c>
      <c r="X1461" s="239">
        <f t="shared" si="276"/>
        <v>-0.31997637740710233</v>
      </c>
      <c r="Y1461" s="239">
        <f t="shared" si="277"/>
        <v>-0.36484633691674667</v>
      </c>
    </row>
    <row r="1462" spans="1:25">
      <c r="A1462" s="147">
        <v>37473</v>
      </c>
      <c r="B1462" s="243">
        <v>-3.417670198081002E-2</v>
      </c>
      <c r="C1462" s="243">
        <v>-2.6647287605245817E-2</v>
      </c>
      <c r="D1462" s="243">
        <v>-2.0181687168830953E-3</v>
      </c>
      <c r="E1462" s="243">
        <v>-3.3582618982184287E-2</v>
      </c>
      <c r="F1462" s="243">
        <v>-2.0682492051658508E-2</v>
      </c>
      <c r="H1462" s="239">
        <f t="shared" si="270"/>
        <v>138.71320903913724</v>
      </c>
      <c r="I1462" s="239"/>
      <c r="J1462" s="239">
        <f t="shared" si="271"/>
        <v>174.02417706853305</v>
      </c>
      <c r="K1462" s="239">
        <f t="shared" si="266"/>
        <v>174.02417706853305</v>
      </c>
      <c r="L1462" s="239" t="b">
        <f t="shared" si="267"/>
        <v>1</v>
      </c>
      <c r="M1462" s="239">
        <f t="shared" si="272"/>
        <v>0</v>
      </c>
      <c r="O1462" s="239">
        <f t="shared" si="273"/>
        <v>162.54154981951046</v>
      </c>
      <c r="P1462" s="239">
        <f t="shared" si="268"/>
        <v>162.54154981951046</v>
      </c>
      <c r="Q1462" s="239">
        <f t="shared" si="269"/>
        <v>23.828340780373225</v>
      </c>
      <c r="R1462" s="239">
        <f t="shared" si="274"/>
        <v>0</v>
      </c>
      <c r="T1462" s="239">
        <f>MAX($H$4:H1462)</f>
        <v>255.90901740293543</v>
      </c>
      <c r="U1462" s="239">
        <f>MAX($K$4:K1462)</f>
        <v>255.90901740293543</v>
      </c>
      <c r="V1462" s="239">
        <f>MAX($K$4:L1462)</f>
        <v>255.90901740293543</v>
      </c>
      <c r="W1462" s="239">
        <f t="shared" si="275"/>
        <v>-0.45795888536147333</v>
      </c>
      <c r="X1462" s="239">
        <f t="shared" si="276"/>
        <v>-0.31997637740710233</v>
      </c>
      <c r="Y1462" s="239">
        <f t="shared" si="277"/>
        <v>-0.36484633691674667</v>
      </c>
    </row>
    <row r="1463" spans="1:25">
      <c r="A1463" s="147">
        <v>37474</v>
      </c>
      <c r="B1463" s="243">
        <v>2.9918504217273822E-2</v>
      </c>
      <c r="C1463" s="243">
        <v>4.085489188604452E-2</v>
      </c>
      <c r="D1463" s="243">
        <v>-8.3376154665254498E-3</v>
      </c>
      <c r="E1463" s="243">
        <v>1.5672469969345793E-2</v>
      </c>
      <c r="F1463" s="243">
        <v>7.2071234340354007E-3</v>
      </c>
      <c r="H1463" s="239">
        <f t="shared" si="270"/>
        <v>144.38032219759748</v>
      </c>
      <c r="I1463" s="239"/>
      <c r="J1463" s="239">
        <f t="shared" si="271"/>
        <v>174.02417706853305</v>
      </c>
      <c r="K1463" s="239">
        <f t="shared" si="266"/>
        <v>174.02417706853305</v>
      </c>
      <c r="L1463" s="239" t="b">
        <f t="shared" si="267"/>
        <v>1</v>
      </c>
      <c r="M1463" s="239">
        <f t="shared" si="272"/>
        <v>0</v>
      </c>
      <c r="O1463" s="239">
        <f t="shared" si="273"/>
        <v>162.54154981951046</v>
      </c>
      <c r="P1463" s="239">
        <f t="shared" si="268"/>
        <v>162.54154981951046</v>
      </c>
      <c r="Q1463" s="239">
        <f t="shared" si="269"/>
        <v>18.161227621912985</v>
      </c>
      <c r="R1463" s="239">
        <f t="shared" si="274"/>
        <v>0</v>
      </c>
      <c r="T1463" s="239">
        <f>MAX($H$4:H1463)</f>
        <v>255.90901740293543</v>
      </c>
      <c r="U1463" s="239">
        <f>MAX($K$4:K1463)</f>
        <v>255.90901740293543</v>
      </c>
      <c r="V1463" s="239">
        <f>MAX($K$4:L1463)</f>
        <v>255.90901740293543</v>
      </c>
      <c r="W1463" s="239">
        <f t="shared" si="275"/>
        <v>-0.43581385422512531</v>
      </c>
      <c r="X1463" s="239">
        <f t="shared" si="276"/>
        <v>-0.31997637740710233</v>
      </c>
      <c r="Y1463" s="239">
        <f t="shared" si="277"/>
        <v>-0.36484633691674667</v>
      </c>
    </row>
    <row r="1464" spans="1:25">
      <c r="A1464" s="147">
        <v>37475</v>
      </c>
      <c r="B1464" s="243">
        <v>1.9600915422398391E-2</v>
      </c>
      <c r="C1464" s="243">
        <v>-1.6290925897333608E-2</v>
      </c>
      <c r="D1464" s="243">
        <v>2.2854679309580073E-2</v>
      </c>
      <c r="E1464" s="243">
        <v>1.2072447298348665E-2</v>
      </c>
      <c r="F1464" s="243">
        <v>-6.3232916944020445E-3</v>
      </c>
      <c r="H1464" s="239">
        <f t="shared" si="270"/>
        <v>142.02823306764327</v>
      </c>
      <c r="I1464" s="239"/>
      <c r="J1464" s="239">
        <f t="shared" si="271"/>
        <v>174.02417706853305</v>
      </c>
      <c r="K1464" s="239">
        <f t="shared" si="266"/>
        <v>174.02417706853305</v>
      </c>
      <c r="L1464" s="239" t="b">
        <f t="shared" si="267"/>
        <v>1</v>
      </c>
      <c r="M1464" s="239">
        <f t="shared" si="272"/>
        <v>0</v>
      </c>
      <c r="O1464" s="239">
        <f t="shared" si="273"/>
        <v>162.54154981951046</v>
      </c>
      <c r="P1464" s="239">
        <f t="shared" si="268"/>
        <v>162.54154981951046</v>
      </c>
      <c r="Q1464" s="239">
        <f t="shared" si="269"/>
        <v>20.513316751867194</v>
      </c>
      <c r="R1464" s="239">
        <f t="shared" si="274"/>
        <v>0</v>
      </c>
      <c r="T1464" s="239">
        <f>MAX($H$4:H1464)</f>
        <v>255.90901740293543</v>
      </c>
      <c r="U1464" s="239">
        <f>MAX($K$4:K1464)</f>
        <v>255.90901740293543</v>
      </c>
      <c r="V1464" s="239">
        <f>MAX($K$4:L1464)</f>
        <v>255.90901740293543</v>
      </c>
      <c r="W1464" s="239">
        <f t="shared" si="275"/>
        <v>-0.44500496891824604</v>
      </c>
      <c r="X1464" s="239">
        <f t="shared" si="276"/>
        <v>-0.31997637740710233</v>
      </c>
      <c r="Y1464" s="239">
        <f t="shared" si="277"/>
        <v>-0.36484633691674667</v>
      </c>
    </row>
    <row r="1465" spans="1:25">
      <c r="A1465" s="147">
        <v>37476</v>
      </c>
      <c r="B1465" s="243">
        <v>3.2022953906401641E-2</v>
      </c>
      <c r="C1465" s="243">
        <v>4.3492306003344749E-2</v>
      </c>
      <c r="D1465" s="243">
        <v>5.2427727009254355E-3</v>
      </c>
      <c r="E1465" s="243">
        <v>2.1826530259702714E-2</v>
      </c>
      <c r="F1465" s="243">
        <v>1.9460621843911063E-2</v>
      </c>
      <c r="H1465" s="239">
        <f t="shared" si="270"/>
        <v>148.20536844133557</v>
      </c>
      <c r="I1465" s="239"/>
      <c r="J1465" s="239">
        <f t="shared" si="271"/>
        <v>174.02417706853305</v>
      </c>
      <c r="K1465" s="239">
        <f t="shared" si="266"/>
        <v>174.02417706853305</v>
      </c>
      <c r="L1465" s="239" t="b">
        <f t="shared" si="267"/>
        <v>1</v>
      </c>
      <c r="M1465" s="239">
        <f t="shared" si="272"/>
        <v>0</v>
      </c>
      <c r="O1465" s="239">
        <f t="shared" si="273"/>
        <v>162.54154981951046</v>
      </c>
      <c r="P1465" s="239">
        <f t="shared" si="268"/>
        <v>162.54154981951046</v>
      </c>
      <c r="Q1465" s="239">
        <f t="shared" si="269"/>
        <v>14.336181378174899</v>
      </c>
      <c r="R1465" s="239">
        <f t="shared" si="274"/>
        <v>0</v>
      </c>
      <c r="T1465" s="239">
        <f>MAX($H$4:H1465)</f>
        <v>255.90901740293543</v>
      </c>
      <c r="U1465" s="239">
        <f>MAX($K$4:K1465)</f>
        <v>255.90901740293543</v>
      </c>
      <c r="V1465" s="239">
        <f>MAX($K$4:L1465)</f>
        <v>255.90901740293543</v>
      </c>
      <c r="W1465" s="239">
        <f t="shared" si="275"/>
        <v>-0.42086695519610262</v>
      </c>
      <c r="X1465" s="239">
        <f t="shared" si="276"/>
        <v>-0.31997637740710233</v>
      </c>
      <c r="Y1465" s="239">
        <f t="shared" si="277"/>
        <v>-0.36484633691674667</v>
      </c>
    </row>
    <row r="1466" spans="1:25">
      <c r="A1466" s="147">
        <v>37477</v>
      </c>
      <c r="B1466" s="243">
        <v>3.5119213167809082E-3</v>
      </c>
      <c r="C1466" s="243">
        <v>1.345738643954153E-2</v>
      </c>
      <c r="D1466" s="243">
        <v>1.6047216212187188E-2</v>
      </c>
      <c r="E1466" s="243">
        <v>5.5818043432775966E-4</v>
      </c>
      <c r="F1466" s="243">
        <v>6.8554488862684337E-3</v>
      </c>
      <c r="H1466" s="239">
        <f t="shared" si="270"/>
        <v>150.19982535686526</v>
      </c>
      <c r="I1466" s="239"/>
      <c r="J1466" s="239">
        <f t="shared" si="271"/>
        <v>174.02417706853305</v>
      </c>
      <c r="K1466" s="239">
        <f t="shared" si="266"/>
        <v>174.02417706853305</v>
      </c>
      <c r="L1466" s="239" t="b">
        <f t="shared" si="267"/>
        <v>1</v>
      </c>
      <c r="M1466" s="239">
        <f t="shared" si="272"/>
        <v>0</v>
      </c>
      <c r="O1466" s="239">
        <f t="shared" si="273"/>
        <v>162.54154981951046</v>
      </c>
      <c r="P1466" s="239">
        <f t="shared" si="268"/>
        <v>162.54154981951046</v>
      </c>
      <c r="Q1466" s="239">
        <f t="shared" si="269"/>
        <v>12.341724462645203</v>
      </c>
      <c r="R1466" s="239">
        <f t="shared" si="274"/>
        <v>0</v>
      </c>
      <c r="T1466" s="239">
        <f>MAX($H$4:H1466)</f>
        <v>255.90901740293543</v>
      </c>
      <c r="U1466" s="239">
        <f>MAX($K$4:K1466)</f>
        <v>255.90901740293543</v>
      </c>
      <c r="V1466" s="239">
        <f>MAX($K$4:L1466)</f>
        <v>255.90901740293543</v>
      </c>
      <c r="W1466" s="239">
        <f t="shared" si="275"/>
        <v>-0.4130733380122682</v>
      </c>
      <c r="X1466" s="239">
        <f t="shared" si="276"/>
        <v>-0.31997637740710233</v>
      </c>
      <c r="Y1466" s="239">
        <f t="shared" si="277"/>
        <v>-0.36484633691674667</v>
      </c>
    </row>
    <row r="1467" spans="1:25">
      <c r="A1467" s="147">
        <v>37480</v>
      </c>
      <c r="B1467" s="243">
        <v>-4.8642097863687006E-3</v>
      </c>
      <c r="C1467" s="243">
        <v>-2.4085005675814952E-2</v>
      </c>
      <c r="D1467" s="243">
        <v>-1.5356987489527296E-2</v>
      </c>
      <c r="E1467" s="243">
        <v>-1.0411445959043641E-2</v>
      </c>
      <c r="F1467" s="243">
        <v>-1.0607445030238805E-2</v>
      </c>
      <c r="H1467" s="239">
        <f t="shared" si="270"/>
        <v>146.58226171063876</v>
      </c>
      <c r="I1467" s="239"/>
      <c r="J1467" s="239">
        <f t="shared" si="271"/>
        <v>174.02417706853305</v>
      </c>
      <c r="K1467" s="239">
        <f t="shared" si="266"/>
        <v>174.02417706853305</v>
      </c>
      <c r="L1467" s="239" t="b">
        <f t="shared" si="267"/>
        <v>1</v>
      </c>
      <c r="M1467" s="239">
        <f t="shared" si="272"/>
        <v>0</v>
      </c>
      <c r="O1467" s="239">
        <f t="shared" si="273"/>
        <v>162.54154981951046</v>
      </c>
      <c r="P1467" s="239">
        <f t="shared" si="268"/>
        <v>162.54154981951046</v>
      </c>
      <c r="Q1467" s="239">
        <f t="shared" si="269"/>
        <v>15.959288108871704</v>
      </c>
      <c r="R1467" s="239">
        <f t="shared" si="274"/>
        <v>0</v>
      </c>
      <c r="T1467" s="239">
        <f>MAX($H$4:H1467)</f>
        <v>255.90901740293543</v>
      </c>
      <c r="U1467" s="239">
        <f>MAX($K$4:K1467)</f>
        <v>255.90901740293543</v>
      </c>
      <c r="V1467" s="239">
        <f>MAX($K$4:L1467)</f>
        <v>255.90901740293543</v>
      </c>
      <c r="W1467" s="239">
        <f t="shared" si="275"/>
        <v>-0.42720946999752979</v>
      </c>
      <c r="X1467" s="239">
        <f t="shared" si="276"/>
        <v>-0.31997637740710233</v>
      </c>
      <c r="Y1467" s="239">
        <f t="shared" si="277"/>
        <v>-0.36484633691674667</v>
      </c>
    </row>
    <row r="1468" spans="1:25">
      <c r="A1468" s="147">
        <v>37481</v>
      </c>
      <c r="B1468" s="243">
        <v>-2.1818454337106608E-2</v>
      </c>
      <c r="C1468" s="243">
        <v>7.5963244990246981E-3</v>
      </c>
      <c r="D1468" s="243">
        <v>-6.1392584608039868E-3</v>
      </c>
      <c r="E1468" s="243">
        <v>-2.2739884198567095E-3</v>
      </c>
      <c r="F1468" s="243">
        <v>6.5496762196204372E-4</v>
      </c>
      <c r="H1468" s="239">
        <f t="shared" si="270"/>
        <v>147.69574813639375</v>
      </c>
      <c r="I1468" s="239"/>
      <c r="J1468" s="239">
        <f t="shared" si="271"/>
        <v>174.02417706853305</v>
      </c>
      <c r="K1468" s="239">
        <f t="shared" si="266"/>
        <v>174.02417706853305</v>
      </c>
      <c r="L1468" s="239" t="b">
        <f t="shared" si="267"/>
        <v>1</v>
      </c>
      <c r="M1468" s="239">
        <f t="shared" si="272"/>
        <v>0</v>
      </c>
      <c r="O1468" s="239">
        <f t="shared" si="273"/>
        <v>162.54154981951046</v>
      </c>
      <c r="P1468" s="239">
        <f t="shared" si="268"/>
        <v>162.54154981951046</v>
      </c>
      <c r="Q1468" s="239">
        <f t="shared" si="269"/>
        <v>14.845801683116719</v>
      </c>
      <c r="R1468" s="239">
        <f t="shared" si="274"/>
        <v>0</v>
      </c>
      <c r="T1468" s="239">
        <f>MAX($H$4:H1468)</f>
        <v>255.90901740293543</v>
      </c>
      <c r="U1468" s="239">
        <f>MAX($K$4:K1468)</f>
        <v>255.90901740293543</v>
      </c>
      <c r="V1468" s="239">
        <f>MAX($K$4:L1468)</f>
        <v>255.90901740293543</v>
      </c>
      <c r="W1468" s="239">
        <f t="shared" si="275"/>
        <v>-0.42285836726166265</v>
      </c>
      <c r="X1468" s="239">
        <f t="shared" si="276"/>
        <v>-0.31997637740710233</v>
      </c>
      <c r="Y1468" s="239">
        <f t="shared" si="277"/>
        <v>-0.36484633691674667</v>
      </c>
    </row>
    <row r="1469" spans="1:25">
      <c r="A1469" s="147">
        <v>37482</v>
      </c>
      <c r="B1469" s="243">
        <v>3.8489890534716187E-2</v>
      </c>
      <c r="C1469" s="243">
        <v>-1.845712148021128E-2</v>
      </c>
      <c r="D1469" s="243">
        <v>8.191383630350213E-3</v>
      </c>
      <c r="E1469" s="243">
        <v>4.3553233634421318E-3</v>
      </c>
      <c r="F1469" s="243">
        <v>-2.3618803564107171E-3</v>
      </c>
      <c r="H1469" s="239">
        <f t="shared" si="270"/>
        <v>144.96970977092963</v>
      </c>
      <c r="I1469" s="239"/>
      <c r="J1469" s="239">
        <f t="shared" si="271"/>
        <v>174.02417706853305</v>
      </c>
      <c r="K1469" s="239">
        <f t="shared" si="266"/>
        <v>174.02417706853305</v>
      </c>
      <c r="L1469" s="239" t="b">
        <f t="shared" si="267"/>
        <v>1</v>
      </c>
      <c r="M1469" s="239">
        <f t="shared" si="272"/>
        <v>0</v>
      </c>
      <c r="O1469" s="239">
        <f t="shared" si="273"/>
        <v>162.54154981951046</v>
      </c>
      <c r="P1469" s="239">
        <f t="shared" si="268"/>
        <v>162.54154981951046</v>
      </c>
      <c r="Q1469" s="239">
        <f t="shared" si="269"/>
        <v>17.571840048580839</v>
      </c>
      <c r="R1469" s="239">
        <f t="shared" si="274"/>
        <v>0</v>
      </c>
      <c r="T1469" s="239">
        <f>MAX($H$4:H1469)</f>
        <v>255.90901740293543</v>
      </c>
      <c r="U1469" s="239">
        <f>MAX($K$4:K1469)</f>
        <v>255.90901740293543</v>
      </c>
      <c r="V1469" s="239">
        <f>MAX($K$4:L1469)</f>
        <v>255.90901740293543</v>
      </c>
      <c r="W1469" s="239">
        <f t="shared" si="275"/>
        <v>-0.43351074048840166</v>
      </c>
      <c r="X1469" s="239">
        <f t="shared" si="276"/>
        <v>-0.31997637740710233</v>
      </c>
      <c r="Y1469" s="239">
        <f t="shared" si="277"/>
        <v>-0.36484633691674667</v>
      </c>
    </row>
    <row r="1470" spans="1:25">
      <c r="A1470" s="147">
        <v>37483</v>
      </c>
      <c r="B1470" s="243">
        <v>1.183087442494335E-2</v>
      </c>
      <c r="C1470" s="243">
        <v>2.4815441007655314E-2</v>
      </c>
      <c r="D1470" s="243">
        <v>7.1054855306920128E-3</v>
      </c>
      <c r="E1470" s="243">
        <v>7.0834750731083584E-3</v>
      </c>
      <c r="F1470" s="243">
        <v>8.1112432344596641E-3</v>
      </c>
      <c r="H1470" s="239">
        <f t="shared" si="270"/>
        <v>148.56719705164704</v>
      </c>
      <c r="I1470" s="239"/>
      <c r="J1470" s="239">
        <f t="shared" si="271"/>
        <v>174.02417706853305</v>
      </c>
      <c r="K1470" s="239">
        <f t="shared" si="266"/>
        <v>174.02417706853305</v>
      </c>
      <c r="L1470" s="239" t="b">
        <f t="shared" si="267"/>
        <v>1</v>
      </c>
      <c r="M1470" s="239">
        <f t="shared" si="272"/>
        <v>0</v>
      </c>
      <c r="O1470" s="239">
        <f t="shared" si="273"/>
        <v>162.54154981951046</v>
      </c>
      <c r="P1470" s="239">
        <f t="shared" si="268"/>
        <v>162.54154981951046</v>
      </c>
      <c r="Q1470" s="239">
        <f t="shared" si="269"/>
        <v>13.974352767863422</v>
      </c>
      <c r="R1470" s="239">
        <f t="shared" si="274"/>
        <v>0</v>
      </c>
      <c r="T1470" s="239">
        <f>MAX($H$4:H1470)</f>
        <v>255.90901740293543</v>
      </c>
      <c r="U1470" s="239">
        <f>MAX($K$4:K1470)</f>
        <v>255.90901740293543</v>
      </c>
      <c r="V1470" s="239">
        <f>MAX($K$4:L1470)</f>
        <v>255.90901740293543</v>
      </c>
      <c r="W1470" s="239">
        <f t="shared" si="275"/>
        <v>-0.41945305968752122</v>
      </c>
      <c r="X1470" s="239">
        <f t="shared" si="276"/>
        <v>-0.31997637740710233</v>
      </c>
      <c r="Y1470" s="239">
        <f t="shared" si="277"/>
        <v>-0.36484633691674667</v>
      </c>
    </row>
    <row r="1471" spans="1:25">
      <c r="A1471" s="147">
        <v>37484</v>
      </c>
      <c r="B1471" s="243">
        <v>-3.8328125207831576E-4</v>
      </c>
      <c r="C1471" s="243">
        <v>7.0578258579119257E-3</v>
      </c>
      <c r="D1471" s="243">
        <v>-1.3287553272844921E-4</v>
      </c>
      <c r="E1471" s="243">
        <v>4.8516083805032473E-3</v>
      </c>
      <c r="F1471" s="243">
        <v>5.3231245466933697E-3</v>
      </c>
      <c r="H1471" s="239">
        <f t="shared" si="270"/>
        <v>149.61575845663566</v>
      </c>
      <c r="I1471" s="239"/>
      <c r="J1471" s="239">
        <f t="shared" si="271"/>
        <v>174.02417706853305</v>
      </c>
      <c r="K1471" s="239">
        <f t="shared" si="266"/>
        <v>174.02417706853305</v>
      </c>
      <c r="L1471" s="239" t="b">
        <f t="shared" si="267"/>
        <v>1</v>
      </c>
      <c r="M1471" s="239">
        <f t="shared" si="272"/>
        <v>0</v>
      </c>
      <c r="O1471" s="239">
        <f t="shared" si="273"/>
        <v>162.54154981951046</v>
      </c>
      <c r="P1471" s="239">
        <f t="shared" si="268"/>
        <v>162.54154981951046</v>
      </c>
      <c r="Q1471" s="239">
        <f t="shared" si="269"/>
        <v>12.925791362874804</v>
      </c>
      <c r="R1471" s="239">
        <f t="shared" si="274"/>
        <v>0</v>
      </c>
      <c r="T1471" s="239">
        <f>MAX($H$4:H1471)</f>
        <v>255.90901740293543</v>
      </c>
      <c r="U1471" s="239">
        <f>MAX($K$4:K1471)</f>
        <v>255.90901740293543</v>
      </c>
      <c r="V1471" s="239">
        <f>MAX($K$4:L1471)</f>
        <v>255.90901740293543</v>
      </c>
      <c r="W1471" s="239">
        <f t="shared" si="275"/>
        <v>-0.41535566048045214</v>
      </c>
      <c r="X1471" s="239">
        <f t="shared" si="276"/>
        <v>-0.31997637740710233</v>
      </c>
      <c r="Y1471" s="239">
        <f t="shared" si="277"/>
        <v>-0.36484633691674667</v>
      </c>
    </row>
    <row r="1472" spans="1:25">
      <c r="A1472" s="147">
        <v>37487</v>
      </c>
      <c r="B1472" s="243">
        <v>2.2672041232824958E-2</v>
      </c>
      <c r="C1472" s="243">
        <v>2.7121389708637311E-2</v>
      </c>
      <c r="D1472" s="243">
        <v>-1.3983650783513046E-2</v>
      </c>
      <c r="E1472" s="243">
        <v>8.1792841246779435E-3</v>
      </c>
      <c r="F1472" s="243">
        <v>1.5598391808312018E-2</v>
      </c>
      <c r="H1472" s="239">
        <f t="shared" si="270"/>
        <v>153.67354574829142</v>
      </c>
      <c r="I1472" s="239"/>
      <c r="J1472" s="239">
        <f t="shared" si="271"/>
        <v>174.02417706853305</v>
      </c>
      <c r="K1472" s="239">
        <f t="shared" si="266"/>
        <v>174.02417706853305</v>
      </c>
      <c r="L1472" s="239" t="b">
        <f t="shared" si="267"/>
        <v>1</v>
      </c>
      <c r="M1472" s="239">
        <f t="shared" si="272"/>
        <v>0</v>
      </c>
      <c r="O1472" s="239">
        <f t="shared" si="273"/>
        <v>162.54154981951046</v>
      </c>
      <c r="P1472" s="239">
        <f t="shared" si="268"/>
        <v>162.54154981951046</v>
      </c>
      <c r="Q1472" s="239">
        <f t="shared" si="269"/>
        <v>8.8680040712190475</v>
      </c>
      <c r="R1472" s="239">
        <f t="shared" si="274"/>
        <v>0</v>
      </c>
      <c r="T1472" s="239">
        <f>MAX($H$4:H1472)</f>
        <v>255.90901740293543</v>
      </c>
      <c r="U1472" s="239">
        <f>MAX($K$4:K1472)</f>
        <v>255.90901740293543</v>
      </c>
      <c r="V1472" s="239">
        <f>MAX($K$4:L1472)</f>
        <v>255.90901740293543</v>
      </c>
      <c r="W1472" s="239">
        <f t="shared" si="275"/>
        <v>-0.39949929350739366</v>
      </c>
      <c r="X1472" s="239">
        <f t="shared" si="276"/>
        <v>-0.31997637740710233</v>
      </c>
      <c r="Y1472" s="239">
        <f t="shared" si="277"/>
        <v>-0.36484633691674667</v>
      </c>
    </row>
    <row r="1473" spans="1:25">
      <c r="A1473" s="147">
        <v>37488</v>
      </c>
      <c r="B1473" s="243">
        <v>-1.346029475688959E-2</v>
      </c>
      <c r="C1473" s="243">
        <v>-1.5589821542917992E-2</v>
      </c>
      <c r="D1473" s="243">
        <v>1.9433498618186551E-3</v>
      </c>
      <c r="E1473" s="243">
        <v>7.1046006583082022E-3</v>
      </c>
      <c r="F1473" s="243">
        <v>-3.6739904550043834E-3</v>
      </c>
      <c r="H1473" s="239">
        <f t="shared" si="270"/>
        <v>151.27780259420811</v>
      </c>
      <c r="I1473" s="239"/>
      <c r="J1473" s="239">
        <f t="shared" si="271"/>
        <v>174.02417706853305</v>
      </c>
      <c r="K1473" s="239">
        <f t="shared" si="266"/>
        <v>174.02417706853305</v>
      </c>
      <c r="L1473" s="239" t="b">
        <f t="shared" si="267"/>
        <v>1</v>
      </c>
      <c r="M1473" s="239">
        <f t="shared" si="272"/>
        <v>0</v>
      </c>
      <c r="O1473" s="239">
        <f t="shared" si="273"/>
        <v>162.54154981951046</v>
      </c>
      <c r="P1473" s="239">
        <f t="shared" si="268"/>
        <v>162.54154981951046</v>
      </c>
      <c r="Q1473" s="239">
        <f t="shared" si="269"/>
        <v>11.263747225302353</v>
      </c>
      <c r="R1473" s="239">
        <f t="shared" si="274"/>
        <v>0</v>
      </c>
      <c r="T1473" s="239">
        <f>MAX($H$4:H1473)</f>
        <v>255.90901740293543</v>
      </c>
      <c r="U1473" s="239">
        <f>MAX($K$4:K1473)</f>
        <v>255.90901740293543</v>
      </c>
      <c r="V1473" s="239">
        <f>MAX($K$4:L1473)</f>
        <v>255.90901740293543</v>
      </c>
      <c r="W1473" s="239">
        <f t="shared" si="275"/>
        <v>-0.40886099235800955</v>
      </c>
      <c r="X1473" s="239">
        <f t="shared" si="276"/>
        <v>-0.31997637740710233</v>
      </c>
      <c r="Y1473" s="239">
        <f t="shared" si="277"/>
        <v>-0.36484633691674667</v>
      </c>
    </row>
    <row r="1474" spans="1:25">
      <c r="A1474" s="147">
        <v>37489</v>
      </c>
      <c r="B1474" s="243">
        <v>1.3169136378402113E-2</v>
      </c>
      <c r="C1474" s="243">
        <v>1.3225592466969527E-2</v>
      </c>
      <c r="D1474" s="243">
        <v>3.9332859562202227E-3</v>
      </c>
      <c r="E1474" s="243">
        <v>4.8561205971955346E-3</v>
      </c>
      <c r="F1474" s="243">
        <v>1.4006762180243992E-2</v>
      </c>
      <c r="H1474" s="239">
        <f t="shared" si="270"/>
        <v>153.27854116061778</v>
      </c>
      <c r="I1474" s="239"/>
      <c r="J1474" s="239">
        <f t="shared" si="271"/>
        <v>174.02417706853305</v>
      </c>
      <c r="K1474" s="239">
        <f t="shared" si="266"/>
        <v>174.02417706853305</v>
      </c>
      <c r="L1474" s="239" t="b">
        <f t="shared" si="267"/>
        <v>1</v>
      </c>
      <c r="M1474" s="239">
        <f t="shared" si="272"/>
        <v>0</v>
      </c>
      <c r="O1474" s="239">
        <f t="shared" si="273"/>
        <v>162.54154981951046</v>
      </c>
      <c r="P1474" s="239">
        <f t="shared" si="268"/>
        <v>162.54154981951046</v>
      </c>
      <c r="Q1474" s="239">
        <f t="shared" si="269"/>
        <v>9.2630086588926872</v>
      </c>
      <c r="R1474" s="239">
        <f t="shared" si="274"/>
        <v>0</v>
      </c>
      <c r="T1474" s="239">
        <f>MAX($H$4:H1474)</f>
        <v>255.90901740293543</v>
      </c>
      <c r="U1474" s="239">
        <f>MAX($K$4:K1474)</f>
        <v>255.90901740293543</v>
      </c>
      <c r="V1474" s="239">
        <f>MAX($K$4:L1474)</f>
        <v>255.90901740293543</v>
      </c>
      <c r="W1474" s="239">
        <f t="shared" si="275"/>
        <v>-0.40104282875160779</v>
      </c>
      <c r="X1474" s="239">
        <f t="shared" si="276"/>
        <v>-0.31997637740710233</v>
      </c>
      <c r="Y1474" s="239">
        <f t="shared" si="277"/>
        <v>-0.36484633691674667</v>
      </c>
    </row>
    <row r="1475" spans="1:25">
      <c r="A1475" s="147">
        <v>37490</v>
      </c>
      <c r="B1475" s="243">
        <v>1.3528798598327674E-2</v>
      </c>
      <c r="C1475" s="243">
        <v>2.2033126871518149E-2</v>
      </c>
      <c r="D1475" s="243">
        <v>1.6163457227058808E-2</v>
      </c>
      <c r="E1475" s="243">
        <v>1.2754104851211423E-2</v>
      </c>
      <c r="F1475" s="243">
        <v>1.9200955538913211E-2</v>
      </c>
      <c r="H1475" s="239">
        <f t="shared" si="270"/>
        <v>156.6557467046909</v>
      </c>
      <c r="I1475" s="239"/>
      <c r="J1475" s="239">
        <f t="shared" si="271"/>
        <v>174.02417706853305</v>
      </c>
      <c r="K1475" s="239">
        <f t="shared" si="266"/>
        <v>174.02417706853305</v>
      </c>
      <c r="L1475" s="239" t="b">
        <f t="shared" si="267"/>
        <v>1</v>
      </c>
      <c r="M1475" s="239">
        <f t="shared" si="272"/>
        <v>0</v>
      </c>
      <c r="O1475" s="239">
        <f t="shared" si="273"/>
        <v>162.54154981951046</v>
      </c>
      <c r="P1475" s="239">
        <f t="shared" si="268"/>
        <v>162.54154981951046</v>
      </c>
      <c r="Q1475" s="239">
        <f t="shared" si="269"/>
        <v>5.8858031148195664</v>
      </c>
      <c r="R1475" s="239">
        <f t="shared" si="274"/>
        <v>0</v>
      </c>
      <c r="T1475" s="239">
        <f>MAX($H$4:H1475)</f>
        <v>255.90901740293543</v>
      </c>
      <c r="U1475" s="239">
        <f>MAX($K$4:K1475)</f>
        <v>255.90901740293543</v>
      </c>
      <c r="V1475" s="239">
        <f>MAX($K$4:L1475)</f>
        <v>255.90901740293543</v>
      </c>
      <c r="W1475" s="239">
        <f t="shared" si="275"/>
        <v>-0.38784592940688628</v>
      </c>
      <c r="X1475" s="239">
        <f t="shared" si="276"/>
        <v>-0.31997637740710233</v>
      </c>
      <c r="Y1475" s="239">
        <f t="shared" si="277"/>
        <v>-0.36484633691674667</v>
      </c>
    </row>
    <row r="1476" spans="1:25">
      <c r="A1476" s="147">
        <v>37491</v>
      </c>
      <c r="B1476" s="243">
        <v>-2.2725261802893582E-2</v>
      </c>
      <c r="C1476" s="243">
        <v>-1.704886613610801E-2</v>
      </c>
      <c r="D1476" s="243">
        <v>-1.7345072014562923E-3</v>
      </c>
      <c r="E1476" s="243">
        <v>-9.335161277496562E-3</v>
      </c>
      <c r="F1476" s="243">
        <v>-7.7097272720186849E-3</v>
      </c>
      <c r="H1476" s="239">
        <f t="shared" si="270"/>
        <v>153.98494384967057</v>
      </c>
      <c r="I1476" s="239"/>
      <c r="J1476" s="239">
        <f t="shared" si="271"/>
        <v>174.02417706853305</v>
      </c>
      <c r="K1476" s="239">
        <f t="shared" si="266"/>
        <v>174.02417706853305</v>
      </c>
      <c r="L1476" s="239" t="b">
        <f t="shared" si="267"/>
        <v>1</v>
      </c>
      <c r="M1476" s="239">
        <f t="shared" si="272"/>
        <v>0</v>
      </c>
      <c r="O1476" s="239">
        <f t="shared" si="273"/>
        <v>162.54154981951046</v>
      </c>
      <c r="P1476" s="239">
        <f t="shared" si="268"/>
        <v>162.54154981951046</v>
      </c>
      <c r="Q1476" s="239">
        <f t="shared" si="269"/>
        <v>8.5566059698398931</v>
      </c>
      <c r="R1476" s="239">
        <f t="shared" si="274"/>
        <v>0</v>
      </c>
      <c r="T1476" s="239">
        <f>MAX($H$4:H1476)</f>
        <v>255.90901740293543</v>
      </c>
      <c r="U1476" s="239">
        <f>MAX($K$4:K1476)</f>
        <v>255.90901740293543</v>
      </c>
      <c r="V1476" s="239">
        <f>MAX($K$4:L1476)</f>
        <v>255.90901740293543</v>
      </c>
      <c r="W1476" s="239">
        <f t="shared" si="275"/>
        <v>-0.39828246221110192</v>
      </c>
      <c r="X1476" s="239">
        <f t="shared" si="276"/>
        <v>-0.31997637740710233</v>
      </c>
      <c r="Y1476" s="239">
        <f t="shared" si="277"/>
        <v>-0.36484633691674667</v>
      </c>
    </row>
    <row r="1477" spans="1:25">
      <c r="A1477" s="147">
        <v>37494</v>
      </c>
      <c r="B1477" s="243">
        <v>7.8753610574859856E-3</v>
      </c>
      <c r="C1477" s="243">
        <v>-7.3062345113723559E-3</v>
      </c>
      <c r="D1477" s="243">
        <v>1.4011416598267212E-2</v>
      </c>
      <c r="E1477" s="243">
        <v>-1.5132209066087698E-3</v>
      </c>
      <c r="F1477" s="243">
        <v>-1.9930352038929344E-3</v>
      </c>
      <c r="H1477" s="239">
        <f t="shared" si="270"/>
        <v>152.85989373868438</v>
      </c>
      <c r="I1477" s="239"/>
      <c r="J1477" s="239">
        <f t="shared" si="271"/>
        <v>174.02417706853305</v>
      </c>
      <c r="K1477" s="239">
        <f t="shared" ref="K1477:K1540" si="278">MAX(H1477:J1477)</f>
        <v>174.02417706853305</v>
      </c>
      <c r="L1477" s="239" t="b">
        <f t="shared" ref="L1477:L1540" si="279">J1477=K1477</f>
        <v>1</v>
      </c>
      <c r="M1477" s="239">
        <f t="shared" si="272"/>
        <v>0</v>
      </c>
      <c r="O1477" s="239">
        <f t="shared" si="273"/>
        <v>162.54154981951046</v>
      </c>
      <c r="P1477" s="239">
        <f t="shared" ref="P1477:P1540" si="280">MAX(H1477,O1477)</f>
        <v>162.54154981951046</v>
      </c>
      <c r="Q1477" s="239">
        <f t="shared" ref="Q1477:Q1540" si="281">P1477-H1477</f>
        <v>9.6816560808260874</v>
      </c>
      <c r="R1477" s="239">
        <f t="shared" si="274"/>
        <v>0</v>
      </c>
      <c r="T1477" s="239">
        <f>MAX($H$4:H1477)</f>
        <v>255.90901740293543</v>
      </c>
      <c r="U1477" s="239">
        <f>MAX($K$4:K1477)</f>
        <v>255.90901740293543</v>
      </c>
      <c r="V1477" s="239">
        <f>MAX($K$4:L1477)</f>
        <v>255.90901740293543</v>
      </c>
      <c r="W1477" s="239">
        <f t="shared" si="275"/>
        <v>-0.40267875165179318</v>
      </c>
      <c r="X1477" s="239">
        <f t="shared" si="276"/>
        <v>-0.31997637740710233</v>
      </c>
      <c r="Y1477" s="239">
        <f t="shared" si="277"/>
        <v>-0.36484633691674667</v>
      </c>
    </row>
    <row r="1478" spans="1:25">
      <c r="A1478" s="147">
        <v>37495</v>
      </c>
      <c r="B1478" s="243">
        <v>-1.4531327500131752E-2</v>
      </c>
      <c r="C1478" s="243">
        <v>1.4303311308279998E-2</v>
      </c>
      <c r="D1478" s="243">
        <v>-1.5554591578896382E-2</v>
      </c>
      <c r="E1478" s="243">
        <v>-9.5748876220307366E-3</v>
      </c>
      <c r="F1478" s="243">
        <v>2.5806035570072883E-3</v>
      </c>
      <c r="H1478" s="239">
        <f t="shared" ref="H1478:H1541" si="282">(1+C1478)*H1477</f>
        <v>155.04629638537938</v>
      </c>
      <c r="I1478" s="239"/>
      <c r="J1478" s="239">
        <f t="shared" ref="J1478:J1541" si="283">IF(NOT(YEAR(A1478)=YEAR(A1477)),$J$1*H1478,J1477)</f>
        <v>174.02417706853305</v>
      </c>
      <c r="K1478" s="239">
        <f t="shared" si="278"/>
        <v>174.02417706853305</v>
      </c>
      <c r="L1478" s="239" t="b">
        <f t="shared" si="279"/>
        <v>1</v>
      </c>
      <c r="M1478" s="239">
        <f t="shared" ref="M1478:M1541" si="284">(K1478-K1477)/K1477</f>
        <v>0</v>
      </c>
      <c r="O1478" s="239">
        <f t="shared" ref="O1478:O1541" si="285">IF(AND(MONTH(A1478)=$O$2,MONTH(A1477)=$O$2-1),$O$1*H1478,O1477)</f>
        <v>162.54154981951046</v>
      </c>
      <c r="P1478" s="239">
        <f t="shared" si="280"/>
        <v>162.54154981951046</v>
      </c>
      <c r="Q1478" s="239">
        <f t="shared" si="281"/>
        <v>7.4952534341310866</v>
      </c>
      <c r="R1478" s="239">
        <f t="shared" ref="R1478:R1541" si="286">(P1478-P1477)/P1477</f>
        <v>0</v>
      </c>
      <c r="T1478" s="239">
        <f>MAX($H$4:H1478)</f>
        <v>255.90901740293543</v>
      </c>
      <c r="U1478" s="239">
        <f>MAX($K$4:K1478)</f>
        <v>255.90901740293543</v>
      </c>
      <c r="V1478" s="239">
        <f>MAX($K$4:L1478)</f>
        <v>255.90901740293543</v>
      </c>
      <c r="W1478" s="239">
        <f t="shared" ref="W1478:W1541" si="287">(H1478-T1478)/T1478</f>
        <v>-0.39413507988561836</v>
      </c>
      <c r="X1478" s="239">
        <f t="shared" ref="X1478:X1541" si="288">(K1478-U1478)/U1478</f>
        <v>-0.31997637740710233</v>
      </c>
      <c r="Y1478" s="239">
        <f t="shared" ref="Y1478:Y1541" si="289">(P1478-V1478)/V1478</f>
        <v>-0.36484633691674667</v>
      </c>
    </row>
    <row r="1479" spans="1:25">
      <c r="A1479" s="147">
        <v>37496</v>
      </c>
      <c r="B1479" s="243">
        <v>-1.7703738299894245E-2</v>
      </c>
      <c r="C1479" s="243">
        <v>-3.2710545904017896E-2</v>
      </c>
      <c r="D1479" s="243">
        <v>-7.9641084552936059E-3</v>
      </c>
      <c r="E1479" s="243">
        <v>-7.7960881608380994E-3</v>
      </c>
      <c r="F1479" s="243">
        <v>-1.3897587107428833E-2</v>
      </c>
      <c r="H1479" s="239">
        <f t="shared" si="282"/>
        <v>149.97464739021746</v>
      </c>
      <c r="I1479" s="239"/>
      <c r="J1479" s="239">
        <f t="shared" si="283"/>
        <v>174.02417706853305</v>
      </c>
      <c r="K1479" s="239">
        <f t="shared" si="278"/>
        <v>174.02417706853305</v>
      </c>
      <c r="L1479" s="239" t="b">
        <f t="shared" si="279"/>
        <v>1</v>
      </c>
      <c r="M1479" s="239">
        <f t="shared" si="284"/>
        <v>0</v>
      </c>
      <c r="O1479" s="239">
        <f t="shared" si="285"/>
        <v>162.54154981951046</v>
      </c>
      <c r="P1479" s="239">
        <f t="shared" si="280"/>
        <v>162.54154981951046</v>
      </c>
      <c r="Q1479" s="239">
        <f t="shared" si="281"/>
        <v>12.566902429293009</v>
      </c>
      <c r="R1479" s="239">
        <f t="shared" si="286"/>
        <v>0</v>
      </c>
      <c r="T1479" s="239">
        <f>MAX($H$4:H1479)</f>
        <v>255.90901740293543</v>
      </c>
      <c r="U1479" s="239">
        <f>MAX($K$4:K1479)</f>
        <v>255.90901740293543</v>
      </c>
      <c r="V1479" s="239">
        <f>MAX($K$4:L1479)</f>
        <v>255.90901740293543</v>
      </c>
      <c r="W1479" s="239">
        <f t="shared" si="287"/>
        <v>-0.41395325216665402</v>
      </c>
      <c r="X1479" s="239">
        <f t="shared" si="288"/>
        <v>-0.31997637740710233</v>
      </c>
      <c r="Y1479" s="239">
        <f t="shared" si="289"/>
        <v>-0.36484633691674667</v>
      </c>
    </row>
    <row r="1480" spans="1:25">
      <c r="A1480" s="147">
        <v>37497</v>
      </c>
      <c r="B1480" s="243">
        <v>1.0467238988818295E-3</v>
      </c>
      <c r="C1480" s="243">
        <v>-1.6597305334593915E-2</v>
      </c>
      <c r="D1480" s="243">
        <v>-1.5714460484819059E-2</v>
      </c>
      <c r="E1480" s="243">
        <v>-8.3669102987247168E-3</v>
      </c>
      <c r="F1480" s="243">
        <v>-1.1292752204005607E-2</v>
      </c>
      <c r="H1480" s="239">
        <f t="shared" si="282"/>
        <v>147.48547237503396</v>
      </c>
      <c r="I1480" s="239"/>
      <c r="J1480" s="239">
        <f t="shared" si="283"/>
        <v>174.02417706853305</v>
      </c>
      <c r="K1480" s="239">
        <f t="shared" si="278"/>
        <v>174.02417706853305</v>
      </c>
      <c r="L1480" s="239" t="b">
        <f t="shared" si="279"/>
        <v>1</v>
      </c>
      <c r="M1480" s="239">
        <f t="shared" si="284"/>
        <v>0</v>
      </c>
      <c r="O1480" s="239">
        <f t="shared" si="285"/>
        <v>162.54154981951046</v>
      </c>
      <c r="P1480" s="239">
        <f t="shared" si="280"/>
        <v>162.54154981951046</v>
      </c>
      <c r="Q1480" s="239">
        <f t="shared" si="281"/>
        <v>15.0560774444765</v>
      </c>
      <c r="R1480" s="239">
        <f t="shared" si="286"/>
        <v>0</v>
      </c>
      <c r="T1480" s="239">
        <f>MAX($H$4:H1480)</f>
        <v>255.90901740293543</v>
      </c>
      <c r="U1480" s="239">
        <f>MAX($K$4:K1480)</f>
        <v>255.90901740293543</v>
      </c>
      <c r="V1480" s="239">
        <f>MAX($K$4:L1480)</f>
        <v>255.90901740293543</v>
      </c>
      <c r="W1480" s="239">
        <f t="shared" si="287"/>
        <v>-0.42368004898078976</v>
      </c>
      <c r="X1480" s="239">
        <f t="shared" si="288"/>
        <v>-0.31997637740710233</v>
      </c>
      <c r="Y1480" s="239">
        <f t="shared" si="289"/>
        <v>-0.36484633691674667</v>
      </c>
    </row>
    <row r="1481" spans="1:25">
      <c r="A1481" s="147">
        <v>37498</v>
      </c>
      <c r="B1481" s="243">
        <v>-2.1774808903499698E-3</v>
      </c>
      <c r="C1481" s="243">
        <v>6.7952221649767441E-3</v>
      </c>
      <c r="D1481" s="243">
        <v>-5.418015497181683E-4</v>
      </c>
      <c r="E1481" s="243">
        <v>9.2473465969100666E-3</v>
      </c>
      <c r="F1481" s="243">
        <v>-3.8992332386289519E-4</v>
      </c>
      <c r="H1481" s="239">
        <f t="shared" si="282"/>
        <v>148.48766892592886</v>
      </c>
      <c r="I1481" s="239"/>
      <c r="J1481" s="239">
        <f t="shared" si="283"/>
        <v>174.02417706853305</v>
      </c>
      <c r="K1481" s="239">
        <f t="shared" si="278"/>
        <v>174.02417706853305</v>
      </c>
      <c r="L1481" s="239" t="b">
        <f t="shared" si="279"/>
        <v>1</v>
      </c>
      <c r="M1481" s="239">
        <f t="shared" si="284"/>
        <v>0</v>
      </c>
      <c r="O1481" s="239">
        <f t="shared" si="285"/>
        <v>162.54154981951046</v>
      </c>
      <c r="P1481" s="239">
        <f t="shared" si="280"/>
        <v>162.54154981951046</v>
      </c>
      <c r="Q1481" s="239">
        <f t="shared" si="281"/>
        <v>14.053880893581606</v>
      </c>
      <c r="R1481" s="239">
        <f t="shared" si="286"/>
        <v>0</v>
      </c>
      <c r="T1481" s="239">
        <f>MAX($H$4:H1481)</f>
        <v>255.90901740293543</v>
      </c>
      <c r="U1481" s="239">
        <f>MAX($K$4:K1481)</f>
        <v>255.90901740293543</v>
      </c>
      <c r="V1481" s="239">
        <f>MAX($K$4:L1481)</f>
        <v>255.90901740293543</v>
      </c>
      <c r="W1481" s="239">
        <f t="shared" si="287"/>
        <v>-0.41976382687550573</v>
      </c>
      <c r="X1481" s="239">
        <f t="shared" si="288"/>
        <v>-0.31997637740710233</v>
      </c>
      <c r="Y1481" s="239">
        <f t="shared" si="289"/>
        <v>-0.36484633691674667</v>
      </c>
    </row>
    <row r="1482" spans="1:25">
      <c r="A1482" s="147">
        <v>37501</v>
      </c>
      <c r="B1482" s="243">
        <v>0</v>
      </c>
      <c r="C1482" s="243">
        <v>-1.6424133677957142E-2</v>
      </c>
      <c r="D1482" s="243">
        <v>-8.5830379837821269E-3</v>
      </c>
      <c r="E1482" s="243">
        <v>-3.4863172768327955E-3</v>
      </c>
      <c r="F1482" s="243">
        <v>-6.09925694601543E-3</v>
      </c>
      <c r="H1482" s="239">
        <f t="shared" si="282"/>
        <v>146.04888760196116</v>
      </c>
      <c r="I1482" s="239"/>
      <c r="J1482" s="239">
        <f t="shared" si="283"/>
        <v>174.02417706853305</v>
      </c>
      <c r="K1482" s="239">
        <f t="shared" si="278"/>
        <v>174.02417706853305</v>
      </c>
      <c r="L1482" s="239" t="b">
        <f t="shared" si="279"/>
        <v>1</v>
      </c>
      <c r="M1482" s="239">
        <f t="shared" si="284"/>
        <v>0</v>
      </c>
      <c r="O1482" s="239">
        <f t="shared" si="285"/>
        <v>162.54154981951046</v>
      </c>
      <c r="P1482" s="239">
        <f t="shared" si="280"/>
        <v>162.54154981951046</v>
      </c>
      <c r="Q1482" s="239">
        <f t="shared" si="281"/>
        <v>16.492662217549309</v>
      </c>
      <c r="R1482" s="239">
        <f t="shared" si="286"/>
        <v>0</v>
      </c>
      <c r="T1482" s="239">
        <f>MAX($H$4:H1482)</f>
        <v>255.90901740293543</v>
      </c>
      <c r="U1482" s="239">
        <f>MAX($K$4:K1482)</f>
        <v>255.90901740293543</v>
      </c>
      <c r="V1482" s="239">
        <f>MAX($K$4:L1482)</f>
        <v>255.90901740293543</v>
      </c>
      <c r="W1482" s="239">
        <f t="shared" si="287"/>
        <v>-0.42929370334768874</v>
      </c>
      <c r="X1482" s="239">
        <f t="shared" si="288"/>
        <v>-0.31997637740710233</v>
      </c>
      <c r="Y1482" s="239">
        <f t="shared" si="289"/>
        <v>-0.36484633691674667</v>
      </c>
    </row>
    <row r="1483" spans="1:25">
      <c r="A1483" s="147">
        <v>37502</v>
      </c>
      <c r="B1483" s="243">
        <v>-4.0650264375314049E-2</v>
      </c>
      <c r="C1483" s="243">
        <v>-3.8013535798595788E-2</v>
      </c>
      <c r="D1483" s="243">
        <v>-2.690679952574937E-2</v>
      </c>
      <c r="E1483" s="243">
        <v>-2.6319492906240916E-2</v>
      </c>
      <c r="F1483" s="243">
        <v>-1.9478516719730221E-2</v>
      </c>
      <c r="H1483" s="239">
        <f t="shared" si="282"/>
        <v>140.49705298475891</v>
      </c>
      <c r="I1483" s="239"/>
      <c r="J1483" s="239">
        <f t="shared" si="283"/>
        <v>174.02417706853305</v>
      </c>
      <c r="K1483" s="239">
        <f t="shared" si="278"/>
        <v>174.02417706853305</v>
      </c>
      <c r="L1483" s="239" t="b">
        <f t="shared" si="279"/>
        <v>1</v>
      </c>
      <c r="M1483" s="239">
        <f t="shared" si="284"/>
        <v>0</v>
      </c>
      <c r="O1483" s="239">
        <f t="shared" si="285"/>
        <v>162.54154981951046</v>
      </c>
      <c r="P1483" s="239">
        <f t="shared" si="280"/>
        <v>162.54154981951046</v>
      </c>
      <c r="Q1483" s="239">
        <f t="shared" si="281"/>
        <v>22.044496834751556</v>
      </c>
      <c r="R1483" s="239">
        <f t="shared" si="286"/>
        <v>0</v>
      </c>
      <c r="T1483" s="239">
        <f>MAX($H$4:H1483)</f>
        <v>255.90901740293543</v>
      </c>
      <c r="U1483" s="239">
        <f>MAX($K$4:K1483)</f>
        <v>255.90901740293543</v>
      </c>
      <c r="V1483" s="239">
        <f>MAX($K$4:L1483)</f>
        <v>255.90901740293543</v>
      </c>
      <c r="W1483" s="239">
        <f t="shared" si="287"/>
        <v>-0.45098826758596539</v>
      </c>
      <c r="X1483" s="239">
        <f t="shared" si="288"/>
        <v>-0.31997637740710233</v>
      </c>
      <c r="Y1483" s="239">
        <f t="shared" si="289"/>
        <v>-0.36484633691674667</v>
      </c>
    </row>
    <row r="1484" spans="1:25">
      <c r="A1484" s="147">
        <v>37503</v>
      </c>
      <c r="B1484" s="243">
        <v>1.7864906052138529E-2</v>
      </c>
      <c r="C1484" s="243">
        <v>5.707365775871942E-3</v>
      </c>
      <c r="D1484" s="243">
        <v>-1.8880091694128298E-2</v>
      </c>
      <c r="E1484" s="243">
        <v>-4.342080952974614E-3</v>
      </c>
      <c r="F1484" s="243">
        <v>-1.6135019236688253E-3</v>
      </c>
      <c r="H1484" s="239">
        <f t="shared" si="282"/>
        <v>141.29892105657498</v>
      </c>
      <c r="I1484" s="239"/>
      <c r="J1484" s="239">
        <f t="shared" si="283"/>
        <v>174.02417706853305</v>
      </c>
      <c r="K1484" s="239">
        <f t="shared" si="278"/>
        <v>174.02417706853305</v>
      </c>
      <c r="L1484" s="239" t="b">
        <f t="shared" si="279"/>
        <v>1</v>
      </c>
      <c r="M1484" s="239">
        <f t="shared" si="284"/>
        <v>0</v>
      </c>
      <c r="O1484" s="239">
        <f t="shared" si="285"/>
        <v>162.54154981951046</v>
      </c>
      <c r="P1484" s="239">
        <f t="shared" si="280"/>
        <v>162.54154981951046</v>
      </c>
      <c r="Q1484" s="239">
        <f t="shared" si="281"/>
        <v>21.242628762935482</v>
      </c>
      <c r="R1484" s="239">
        <f t="shared" si="286"/>
        <v>0</v>
      </c>
      <c r="T1484" s="239">
        <f>MAX($H$4:H1484)</f>
        <v>255.90901740293543</v>
      </c>
      <c r="U1484" s="239">
        <f>MAX($K$4:K1484)</f>
        <v>255.90901740293543</v>
      </c>
      <c r="V1484" s="239">
        <f>MAX($K$4:L1484)</f>
        <v>255.90901740293543</v>
      </c>
      <c r="W1484" s="239">
        <f t="shared" si="287"/>
        <v>-0.44785485681383341</v>
      </c>
      <c r="X1484" s="239">
        <f t="shared" si="288"/>
        <v>-0.31997637740710233</v>
      </c>
      <c r="Y1484" s="239">
        <f t="shared" si="289"/>
        <v>-0.36484633691674667</v>
      </c>
    </row>
    <row r="1485" spans="1:25">
      <c r="A1485" s="147">
        <v>37504</v>
      </c>
      <c r="B1485" s="243">
        <v>-1.5767726544061778E-2</v>
      </c>
      <c r="C1485" s="243">
        <v>-6.8994592783259145E-3</v>
      </c>
      <c r="D1485" s="243">
        <v>1.2203823124847357E-2</v>
      </c>
      <c r="E1485" s="243">
        <v>-6.2494610631197434E-3</v>
      </c>
      <c r="F1485" s="243">
        <v>-1.2120156927339698E-2</v>
      </c>
      <c r="H1485" s="239">
        <f t="shared" si="282"/>
        <v>140.32403490467377</v>
      </c>
      <c r="I1485" s="239"/>
      <c r="J1485" s="239">
        <f t="shared" si="283"/>
        <v>174.02417706853305</v>
      </c>
      <c r="K1485" s="239">
        <f t="shared" si="278"/>
        <v>174.02417706853305</v>
      </c>
      <c r="L1485" s="239" t="b">
        <f t="shared" si="279"/>
        <v>1</v>
      </c>
      <c r="M1485" s="239">
        <f t="shared" si="284"/>
        <v>0</v>
      </c>
      <c r="O1485" s="239">
        <f t="shared" si="285"/>
        <v>162.54154981951046</v>
      </c>
      <c r="P1485" s="239">
        <f t="shared" si="280"/>
        <v>162.54154981951046</v>
      </c>
      <c r="Q1485" s="239">
        <f t="shared" si="281"/>
        <v>22.217514914836698</v>
      </c>
      <c r="R1485" s="239">
        <f t="shared" si="286"/>
        <v>0</v>
      </c>
      <c r="T1485" s="239">
        <f>MAX($H$4:H1485)</f>
        <v>255.90901740293543</v>
      </c>
      <c r="U1485" s="239">
        <f>MAX($K$4:K1485)</f>
        <v>255.90901740293543</v>
      </c>
      <c r="V1485" s="239">
        <f>MAX($K$4:L1485)</f>
        <v>255.90901740293543</v>
      </c>
      <c r="W1485" s="239">
        <f t="shared" si="287"/>
        <v>-0.45166435974497177</v>
      </c>
      <c r="X1485" s="239">
        <f t="shared" si="288"/>
        <v>-0.31997637740710233</v>
      </c>
      <c r="Y1485" s="239">
        <f t="shared" si="289"/>
        <v>-0.36484633691674667</v>
      </c>
    </row>
    <row r="1486" spans="1:25">
      <c r="A1486" s="147">
        <v>37505</v>
      </c>
      <c r="B1486" s="243">
        <v>1.7180305376835792E-2</v>
      </c>
      <c r="C1486" s="243">
        <v>3.3365536524802453E-2</v>
      </c>
      <c r="D1486" s="243">
        <v>1.8190118125160915E-4</v>
      </c>
      <c r="E1486" s="243">
        <v>8.2779564975858921E-3</v>
      </c>
      <c r="F1486" s="243">
        <v>1.6341826695995376E-2</v>
      </c>
      <c r="H1486" s="239">
        <f t="shared" si="282"/>
        <v>145.0060216165933</v>
      </c>
      <c r="I1486" s="239"/>
      <c r="J1486" s="239">
        <f t="shared" si="283"/>
        <v>174.02417706853305</v>
      </c>
      <c r="K1486" s="239">
        <f t="shared" si="278"/>
        <v>174.02417706853305</v>
      </c>
      <c r="L1486" s="239" t="b">
        <f t="shared" si="279"/>
        <v>1</v>
      </c>
      <c r="M1486" s="239">
        <f t="shared" si="284"/>
        <v>0</v>
      </c>
      <c r="O1486" s="239">
        <f t="shared" si="285"/>
        <v>162.54154981951046</v>
      </c>
      <c r="P1486" s="239">
        <f t="shared" si="280"/>
        <v>162.54154981951046</v>
      </c>
      <c r="Q1486" s="239">
        <f t="shared" si="281"/>
        <v>17.535528202917163</v>
      </c>
      <c r="R1486" s="239">
        <f t="shared" si="286"/>
        <v>0</v>
      </c>
      <c r="T1486" s="239">
        <f>MAX($H$4:H1486)</f>
        <v>255.90901740293543</v>
      </c>
      <c r="U1486" s="239">
        <f>MAX($K$4:K1486)</f>
        <v>255.90901740293543</v>
      </c>
      <c r="V1486" s="239">
        <f>MAX($K$4:L1486)</f>
        <v>255.90901740293543</v>
      </c>
      <c r="W1486" s="239">
        <f t="shared" si="287"/>
        <v>-0.43336884691219174</v>
      </c>
      <c r="X1486" s="239">
        <f t="shared" si="288"/>
        <v>-0.31997637740710233</v>
      </c>
      <c r="Y1486" s="239">
        <f t="shared" si="289"/>
        <v>-0.36484633691674667</v>
      </c>
    </row>
    <row r="1487" spans="1:25">
      <c r="A1487" s="147">
        <v>37508</v>
      </c>
      <c r="B1487" s="243">
        <v>9.6186564945091035E-3</v>
      </c>
      <c r="C1487" s="243">
        <v>-1.5355342620806733E-2</v>
      </c>
      <c r="D1487" s="243">
        <v>1.285421144198895E-2</v>
      </c>
      <c r="E1487" s="243">
        <v>5.5873936046950679E-3</v>
      </c>
      <c r="F1487" s="243">
        <v>-9.2429636448907448E-3</v>
      </c>
      <c r="H1487" s="239">
        <f t="shared" si="282"/>
        <v>142.77940447259041</v>
      </c>
      <c r="I1487" s="239"/>
      <c r="J1487" s="239">
        <f t="shared" si="283"/>
        <v>174.02417706853305</v>
      </c>
      <c r="K1487" s="239">
        <f t="shared" si="278"/>
        <v>174.02417706853305</v>
      </c>
      <c r="L1487" s="239" t="b">
        <f t="shared" si="279"/>
        <v>1</v>
      </c>
      <c r="M1487" s="239">
        <f t="shared" si="284"/>
        <v>0</v>
      </c>
      <c r="O1487" s="239">
        <f t="shared" si="285"/>
        <v>162.54154981951046</v>
      </c>
      <c r="P1487" s="239">
        <f t="shared" si="280"/>
        <v>162.54154981951046</v>
      </c>
      <c r="Q1487" s="239">
        <f t="shared" si="281"/>
        <v>19.76214534692005</v>
      </c>
      <c r="R1487" s="239">
        <f t="shared" si="286"/>
        <v>0</v>
      </c>
      <c r="T1487" s="239">
        <f>MAX($H$4:H1487)</f>
        <v>255.90901740293543</v>
      </c>
      <c r="U1487" s="239">
        <f>MAX($K$4:K1487)</f>
        <v>255.90901740293543</v>
      </c>
      <c r="V1487" s="239">
        <f>MAX($K$4:L1487)</f>
        <v>255.90901740293543</v>
      </c>
      <c r="W1487" s="239">
        <f t="shared" si="287"/>
        <v>-0.44206966240747775</v>
      </c>
      <c r="X1487" s="239">
        <f t="shared" si="288"/>
        <v>-0.31997637740710233</v>
      </c>
      <c r="Y1487" s="239">
        <f t="shared" si="289"/>
        <v>-0.36484633691674667</v>
      </c>
    </row>
    <row r="1488" spans="1:25">
      <c r="A1488" s="147">
        <v>37509</v>
      </c>
      <c r="B1488" s="243">
        <v>6.5422982251586159E-3</v>
      </c>
      <c r="C1488" s="243">
        <v>2.5663488967614168E-2</v>
      </c>
      <c r="D1488" s="243">
        <v>6.507517450921263E-3</v>
      </c>
      <c r="E1488" s="243">
        <v>2.4694775697352345E-2</v>
      </c>
      <c r="F1488" s="243">
        <v>1.4720708029331453E-2</v>
      </c>
      <c r="H1488" s="239">
        <f t="shared" si="282"/>
        <v>146.44362214407525</v>
      </c>
      <c r="I1488" s="239"/>
      <c r="J1488" s="239">
        <f t="shared" si="283"/>
        <v>174.02417706853305</v>
      </c>
      <c r="K1488" s="239">
        <f t="shared" si="278"/>
        <v>174.02417706853305</v>
      </c>
      <c r="L1488" s="239" t="b">
        <f t="shared" si="279"/>
        <v>1</v>
      </c>
      <c r="M1488" s="239">
        <f t="shared" si="284"/>
        <v>0</v>
      </c>
      <c r="O1488" s="239">
        <f t="shared" si="285"/>
        <v>162.54154981951046</v>
      </c>
      <c r="P1488" s="239">
        <f t="shared" si="280"/>
        <v>162.54154981951046</v>
      </c>
      <c r="Q1488" s="239">
        <f t="shared" si="281"/>
        <v>16.097927675435216</v>
      </c>
      <c r="R1488" s="239">
        <f t="shared" si="286"/>
        <v>0</v>
      </c>
      <c r="T1488" s="239">
        <f>MAX($H$4:H1488)</f>
        <v>255.90901740293543</v>
      </c>
      <c r="U1488" s="239">
        <f>MAX($K$4:K1488)</f>
        <v>255.90901740293543</v>
      </c>
      <c r="V1488" s="239">
        <f>MAX($K$4:L1488)</f>
        <v>255.90901740293543</v>
      </c>
      <c r="W1488" s="239">
        <f t="shared" si="287"/>
        <v>-0.42775122334397486</v>
      </c>
      <c r="X1488" s="239">
        <f t="shared" si="288"/>
        <v>-0.31997637740710233</v>
      </c>
      <c r="Y1488" s="239">
        <f t="shared" si="289"/>
        <v>-0.36484633691674667</v>
      </c>
    </row>
    <row r="1489" spans="1:25">
      <c r="A1489" s="147">
        <v>37510</v>
      </c>
      <c r="B1489" s="243">
        <v>-1.9607922002728984E-5</v>
      </c>
      <c r="C1489" s="243">
        <v>1.6092734957008137E-2</v>
      </c>
      <c r="D1489" s="243">
        <v>1.4576849837246719E-3</v>
      </c>
      <c r="E1489" s="243">
        <v>7.8306316002563214E-3</v>
      </c>
      <c r="F1489" s="243">
        <v>6.8314037604284561E-3</v>
      </c>
      <c r="H1489" s="239">
        <f t="shared" si="282"/>
        <v>148.8003005413841</v>
      </c>
      <c r="I1489" s="239"/>
      <c r="J1489" s="239">
        <f t="shared" si="283"/>
        <v>174.02417706853305</v>
      </c>
      <c r="K1489" s="239">
        <f t="shared" si="278"/>
        <v>174.02417706853305</v>
      </c>
      <c r="L1489" s="239" t="b">
        <f t="shared" si="279"/>
        <v>1</v>
      </c>
      <c r="M1489" s="239">
        <f t="shared" si="284"/>
        <v>0</v>
      </c>
      <c r="O1489" s="239">
        <f t="shared" si="285"/>
        <v>162.54154981951046</v>
      </c>
      <c r="P1489" s="239">
        <f t="shared" si="280"/>
        <v>162.54154981951046</v>
      </c>
      <c r="Q1489" s="239">
        <f t="shared" si="281"/>
        <v>13.741249278126361</v>
      </c>
      <c r="R1489" s="239">
        <f t="shared" si="286"/>
        <v>0</v>
      </c>
      <c r="T1489" s="239">
        <f>MAX($H$4:H1489)</f>
        <v>255.90901740293543</v>
      </c>
      <c r="U1489" s="239">
        <f>MAX($K$4:K1489)</f>
        <v>255.90901740293543</v>
      </c>
      <c r="V1489" s="239">
        <f>MAX($K$4:L1489)</f>
        <v>255.90901740293543</v>
      </c>
      <c r="W1489" s="239">
        <f t="shared" si="287"/>
        <v>-0.4185421754517773</v>
      </c>
      <c r="X1489" s="239">
        <f t="shared" si="288"/>
        <v>-0.31997637740710233</v>
      </c>
      <c r="Y1489" s="239">
        <f t="shared" si="289"/>
        <v>-0.36484633691674667</v>
      </c>
    </row>
    <row r="1490" spans="1:25">
      <c r="A1490" s="147">
        <v>37511</v>
      </c>
      <c r="B1490" s="243">
        <v>-2.460943018764139E-2</v>
      </c>
      <c r="C1490" s="243">
        <v>-3.6802504645686129E-2</v>
      </c>
      <c r="D1490" s="243">
        <v>-1.3594626477868577E-3</v>
      </c>
      <c r="E1490" s="243">
        <v>-6.3414857743140374E-3</v>
      </c>
      <c r="F1490" s="243">
        <v>-1.732258290454125E-2</v>
      </c>
      <c r="H1490" s="239">
        <f t="shared" si="282"/>
        <v>143.32407678943034</v>
      </c>
      <c r="I1490" s="239"/>
      <c r="J1490" s="239">
        <f t="shared" si="283"/>
        <v>174.02417706853305</v>
      </c>
      <c r="K1490" s="239">
        <f t="shared" si="278"/>
        <v>174.02417706853305</v>
      </c>
      <c r="L1490" s="239" t="b">
        <f t="shared" si="279"/>
        <v>1</v>
      </c>
      <c r="M1490" s="239">
        <f t="shared" si="284"/>
        <v>0</v>
      </c>
      <c r="O1490" s="239">
        <f t="shared" si="285"/>
        <v>162.54154981951046</v>
      </c>
      <c r="P1490" s="239">
        <f t="shared" si="280"/>
        <v>162.54154981951046</v>
      </c>
      <c r="Q1490" s="239">
        <f t="shared" si="281"/>
        <v>19.217473030080129</v>
      </c>
      <c r="R1490" s="239">
        <f t="shared" si="286"/>
        <v>0</v>
      </c>
      <c r="T1490" s="239">
        <f>MAX($H$4:H1490)</f>
        <v>255.90901740293543</v>
      </c>
      <c r="U1490" s="239">
        <f>MAX($K$4:K1490)</f>
        <v>255.90901740293543</v>
      </c>
      <c r="V1490" s="239">
        <f>MAX($K$4:L1490)</f>
        <v>255.90901740293543</v>
      </c>
      <c r="W1490" s="239">
        <f t="shared" si="287"/>
        <v>-0.43994127974098374</v>
      </c>
      <c r="X1490" s="239">
        <f t="shared" si="288"/>
        <v>-0.31997637740710233</v>
      </c>
      <c r="Y1490" s="239">
        <f t="shared" si="289"/>
        <v>-0.36484633691674667</v>
      </c>
    </row>
    <row r="1491" spans="1:25">
      <c r="A1491" s="147">
        <v>37512</v>
      </c>
      <c r="B1491" s="243">
        <v>3.2283405309054825E-3</v>
      </c>
      <c r="C1491" s="243">
        <v>-8.1482526572383973E-3</v>
      </c>
      <c r="D1491" s="243">
        <v>-8.361149534885759E-3</v>
      </c>
      <c r="E1491" s="243">
        <v>-8.8215323015945479E-3</v>
      </c>
      <c r="F1491" s="243">
        <v>-8.1783983001459948E-4</v>
      </c>
      <c r="H1491" s="239">
        <f t="shared" si="282"/>
        <v>142.15623599988461</v>
      </c>
      <c r="I1491" s="239"/>
      <c r="J1491" s="239">
        <f t="shared" si="283"/>
        <v>174.02417706853305</v>
      </c>
      <c r="K1491" s="239">
        <f t="shared" si="278"/>
        <v>174.02417706853305</v>
      </c>
      <c r="L1491" s="239" t="b">
        <f t="shared" si="279"/>
        <v>1</v>
      </c>
      <c r="M1491" s="239">
        <f t="shared" si="284"/>
        <v>0</v>
      </c>
      <c r="O1491" s="239">
        <f t="shared" si="285"/>
        <v>162.54154981951046</v>
      </c>
      <c r="P1491" s="239">
        <f t="shared" si="280"/>
        <v>162.54154981951046</v>
      </c>
      <c r="Q1491" s="239">
        <f t="shared" si="281"/>
        <v>20.38531381962585</v>
      </c>
      <c r="R1491" s="239">
        <f t="shared" si="286"/>
        <v>0</v>
      </c>
      <c r="T1491" s="239">
        <f>MAX($H$4:H1491)</f>
        <v>255.90901740293543</v>
      </c>
      <c r="U1491" s="239">
        <f>MAX($K$4:K1491)</f>
        <v>255.90901740293543</v>
      </c>
      <c r="V1491" s="239">
        <f>MAX($K$4:L1491)</f>
        <v>255.90901740293543</v>
      </c>
      <c r="W1491" s="239">
        <f t="shared" si="287"/>
        <v>-0.44450477969654384</v>
      </c>
      <c r="X1491" s="239">
        <f t="shared" si="288"/>
        <v>-0.31997637740710233</v>
      </c>
      <c r="Y1491" s="239">
        <f t="shared" si="289"/>
        <v>-0.36484633691674667</v>
      </c>
    </row>
    <row r="1492" spans="1:25">
      <c r="A1492" s="147">
        <v>37515</v>
      </c>
      <c r="B1492" s="243">
        <v>1.1026225049055594E-3</v>
      </c>
      <c r="C1492" s="243">
        <v>-7.3138588754507738E-3</v>
      </c>
      <c r="D1492" s="243">
        <v>-7.9035177183122141E-3</v>
      </c>
      <c r="E1492" s="243">
        <v>-1.7705613990844138E-2</v>
      </c>
      <c r="F1492" s="243">
        <v>-1.0878814592624297E-2</v>
      </c>
      <c r="H1492" s="239">
        <f t="shared" si="282"/>
        <v>141.11652535151617</v>
      </c>
      <c r="I1492" s="239"/>
      <c r="J1492" s="239">
        <f t="shared" si="283"/>
        <v>174.02417706853305</v>
      </c>
      <c r="K1492" s="239">
        <f t="shared" si="278"/>
        <v>174.02417706853305</v>
      </c>
      <c r="L1492" s="239" t="b">
        <f t="shared" si="279"/>
        <v>1</v>
      </c>
      <c r="M1492" s="239">
        <f t="shared" si="284"/>
        <v>0</v>
      </c>
      <c r="O1492" s="239">
        <f t="shared" si="285"/>
        <v>162.54154981951046</v>
      </c>
      <c r="P1492" s="239">
        <f t="shared" si="280"/>
        <v>162.54154981951046</v>
      </c>
      <c r="Q1492" s="239">
        <f t="shared" si="281"/>
        <v>21.425024467994291</v>
      </c>
      <c r="R1492" s="239">
        <f t="shared" si="286"/>
        <v>0</v>
      </c>
      <c r="T1492" s="239">
        <f>MAX($H$4:H1492)</f>
        <v>255.90901740293543</v>
      </c>
      <c r="U1492" s="239">
        <f>MAX($K$4:K1492)</f>
        <v>255.90901740293543</v>
      </c>
      <c r="V1492" s="239">
        <f>MAX($K$4:L1492)</f>
        <v>255.90901740293543</v>
      </c>
      <c r="W1492" s="239">
        <f t="shared" si="287"/>
        <v>-0.44856759334383078</v>
      </c>
      <c r="X1492" s="239">
        <f t="shared" si="288"/>
        <v>-0.31997637740710233</v>
      </c>
      <c r="Y1492" s="239">
        <f t="shared" si="289"/>
        <v>-0.36484633691674667</v>
      </c>
    </row>
    <row r="1493" spans="1:25">
      <c r="A1493" s="147">
        <v>37516</v>
      </c>
      <c r="B1493" s="243">
        <v>-1.9747846326372942E-2</v>
      </c>
      <c r="C1493" s="243">
        <v>-1.0080323281064452E-2</v>
      </c>
      <c r="D1493" s="243">
        <v>2.1999719215221925E-2</v>
      </c>
      <c r="E1493" s="243">
        <v>1.7603976900455676E-2</v>
      </c>
      <c r="F1493" s="243">
        <v>-6.1830514798257852E-3</v>
      </c>
      <c r="H1493" s="239">
        <f t="shared" si="282"/>
        <v>139.69402515567236</v>
      </c>
      <c r="I1493" s="239"/>
      <c r="J1493" s="239">
        <f t="shared" si="283"/>
        <v>174.02417706853305</v>
      </c>
      <c r="K1493" s="239">
        <f t="shared" si="278"/>
        <v>174.02417706853305</v>
      </c>
      <c r="L1493" s="239" t="b">
        <f t="shared" si="279"/>
        <v>1</v>
      </c>
      <c r="M1493" s="239">
        <f t="shared" si="284"/>
        <v>0</v>
      </c>
      <c r="O1493" s="239">
        <f t="shared" si="285"/>
        <v>162.54154981951046</v>
      </c>
      <c r="P1493" s="239">
        <f t="shared" si="280"/>
        <v>162.54154981951046</v>
      </c>
      <c r="Q1493" s="239">
        <f t="shared" si="281"/>
        <v>22.847524663838101</v>
      </c>
      <c r="R1493" s="239">
        <f t="shared" si="286"/>
        <v>0</v>
      </c>
      <c r="T1493" s="239">
        <f>MAX($H$4:H1493)</f>
        <v>255.90901740293543</v>
      </c>
      <c r="U1493" s="239">
        <f>MAX($K$4:K1493)</f>
        <v>255.90901740293543</v>
      </c>
      <c r="V1493" s="239">
        <f>MAX($K$4:L1493)</f>
        <v>255.90901740293543</v>
      </c>
      <c r="W1493" s="239">
        <f t="shared" si="287"/>
        <v>-0.45412621027058037</v>
      </c>
      <c r="X1493" s="239">
        <f t="shared" si="288"/>
        <v>-0.31997637740710233</v>
      </c>
      <c r="Y1493" s="239">
        <f t="shared" si="289"/>
        <v>-0.36484633691674667</v>
      </c>
    </row>
    <row r="1494" spans="1:25">
      <c r="A1494" s="147">
        <v>37517</v>
      </c>
      <c r="B1494" s="243">
        <v>-4.4483119347330513E-3</v>
      </c>
      <c r="C1494" s="243">
        <v>-3.666861141356359E-2</v>
      </c>
      <c r="D1494" s="243">
        <v>-1.0501842691958529E-2</v>
      </c>
      <c r="E1494" s="243">
        <v>-3.2975110353989145E-2</v>
      </c>
      <c r="F1494" s="243">
        <v>-2.5453170205497977E-2</v>
      </c>
      <c r="H1494" s="239">
        <f t="shared" si="282"/>
        <v>134.57163923044243</v>
      </c>
      <c r="I1494" s="239"/>
      <c r="J1494" s="239">
        <f t="shared" si="283"/>
        <v>174.02417706853305</v>
      </c>
      <c r="K1494" s="239">
        <f t="shared" si="278"/>
        <v>174.02417706853305</v>
      </c>
      <c r="L1494" s="239" t="b">
        <f t="shared" si="279"/>
        <v>1</v>
      </c>
      <c r="M1494" s="239">
        <f t="shared" si="284"/>
        <v>0</v>
      </c>
      <c r="O1494" s="239">
        <f t="shared" si="285"/>
        <v>162.54154981951046</v>
      </c>
      <c r="P1494" s="239">
        <f t="shared" si="280"/>
        <v>162.54154981951046</v>
      </c>
      <c r="Q1494" s="239">
        <f t="shared" si="281"/>
        <v>27.969910589068036</v>
      </c>
      <c r="R1494" s="239">
        <f t="shared" si="286"/>
        <v>0</v>
      </c>
      <c r="T1494" s="239">
        <f>MAX($H$4:H1494)</f>
        <v>255.90901740293543</v>
      </c>
      <c r="U1494" s="239">
        <f>MAX($K$4:K1494)</f>
        <v>255.90901740293543</v>
      </c>
      <c r="V1494" s="239">
        <f>MAX($K$4:L1494)</f>
        <v>255.90901740293543</v>
      </c>
      <c r="W1494" s="239">
        <f t="shared" si="287"/>
        <v>-0.47414264414701779</v>
      </c>
      <c r="X1494" s="239">
        <f t="shared" si="288"/>
        <v>-0.31997637740710233</v>
      </c>
      <c r="Y1494" s="239">
        <f t="shared" si="289"/>
        <v>-0.36484633691674667</v>
      </c>
    </row>
    <row r="1495" spans="1:25">
      <c r="A1495" s="147">
        <v>37518</v>
      </c>
      <c r="B1495" s="243">
        <v>-2.991203518171992E-2</v>
      </c>
      <c r="C1495" s="243">
        <v>-1.7100622970597112E-2</v>
      </c>
      <c r="D1495" s="243">
        <v>1.0859619427360245E-2</v>
      </c>
      <c r="E1495" s="243">
        <v>-1.2672792063400107E-2</v>
      </c>
      <c r="F1495" s="243">
        <v>-1.4365361100183938E-2</v>
      </c>
      <c r="H1495" s="239">
        <f t="shared" si="282"/>
        <v>132.27038036542743</v>
      </c>
      <c r="I1495" s="239"/>
      <c r="J1495" s="239">
        <f t="shared" si="283"/>
        <v>174.02417706853305</v>
      </c>
      <c r="K1495" s="239">
        <f t="shared" si="278"/>
        <v>174.02417706853305</v>
      </c>
      <c r="L1495" s="239" t="b">
        <f t="shared" si="279"/>
        <v>1</v>
      </c>
      <c r="M1495" s="239">
        <f t="shared" si="284"/>
        <v>0</v>
      </c>
      <c r="O1495" s="239">
        <f t="shared" si="285"/>
        <v>162.54154981951046</v>
      </c>
      <c r="P1495" s="239">
        <f t="shared" si="280"/>
        <v>162.54154981951046</v>
      </c>
      <c r="Q1495" s="239">
        <f t="shared" si="281"/>
        <v>30.271169454083036</v>
      </c>
      <c r="R1495" s="239">
        <f t="shared" si="286"/>
        <v>0</v>
      </c>
      <c r="T1495" s="239">
        <f>MAX($H$4:H1495)</f>
        <v>255.90901740293543</v>
      </c>
      <c r="U1495" s="239">
        <f>MAX($K$4:K1495)</f>
        <v>255.90901740293543</v>
      </c>
      <c r="V1495" s="239">
        <f>MAX($K$4:L1495)</f>
        <v>255.90901740293543</v>
      </c>
      <c r="W1495" s="239">
        <f t="shared" si="287"/>
        <v>-0.48313513252577472</v>
      </c>
      <c r="X1495" s="239">
        <f t="shared" si="288"/>
        <v>-0.31997637740710233</v>
      </c>
      <c r="Y1495" s="239">
        <f t="shared" si="289"/>
        <v>-0.36484633691674667</v>
      </c>
    </row>
    <row r="1496" spans="1:25">
      <c r="A1496" s="147">
        <v>37519</v>
      </c>
      <c r="B1496" s="243">
        <v>1.8665637336912067E-3</v>
      </c>
      <c r="C1496" s="243">
        <v>3.932216480021733E-3</v>
      </c>
      <c r="D1496" s="243">
        <v>-3.0163463489072839E-2</v>
      </c>
      <c r="E1496" s="243">
        <v>-2.7423993489628096E-3</v>
      </c>
      <c r="F1496" s="243">
        <v>2.7885730311425494E-3</v>
      </c>
      <c r="H1496" s="239">
        <f t="shared" si="282"/>
        <v>132.7904961349191</v>
      </c>
      <c r="I1496" s="239"/>
      <c r="J1496" s="239">
        <f t="shared" si="283"/>
        <v>174.02417706853305</v>
      </c>
      <c r="K1496" s="239">
        <f t="shared" si="278"/>
        <v>174.02417706853305</v>
      </c>
      <c r="L1496" s="239" t="b">
        <f t="shared" si="279"/>
        <v>1</v>
      </c>
      <c r="M1496" s="239">
        <f t="shared" si="284"/>
        <v>0</v>
      </c>
      <c r="O1496" s="239">
        <f t="shared" si="285"/>
        <v>162.54154981951046</v>
      </c>
      <c r="P1496" s="239">
        <f t="shared" si="280"/>
        <v>162.54154981951046</v>
      </c>
      <c r="Q1496" s="239">
        <f t="shared" si="281"/>
        <v>29.751053684591369</v>
      </c>
      <c r="R1496" s="239">
        <f t="shared" si="286"/>
        <v>0</v>
      </c>
      <c r="T1496" s="239">
        <f>MAX($H$4:H1496)</f>
        <v>255.90901740293543</v>
      </c>
      <c r="U1496" s="239">
        <f>MAX($K$4:K1496)</f>
        <v>255.90901740293543</v>
      </c>
      <c r="V1496" s="239">
        <f>MAX($K$4:L1496)</f>
        <v>255.90901740293543</v>
      </c>
      <c r="W1496" s="239">
        <f t="shared" si="287"/>
        <v>-0.4811027079759484</v>
      </c>
      <c r="X1496" s="239">
        <f t="shared" si="288"/>
        <v>-0.31997637740710233</v>
      </c>
      <c r="Y1496" s="239">
        <f t="shared" si="289"/>
        <v>-0.36484633691674667</v>
      </c>
    </row>
    <row r="1497" spans="1:25">
      <c r="A1497" s="147">
        <v>37522</v>
      </c>
      <c r="B1497" s="243">
        <v>-1.3152533348051887E-2</v>
      </c>
      <c r="C1497" s="243">
        <v>-2.6179533425846446E-2</v>
      </c>
      <c r="D1497" s="243">
        <v>2.0131281095014941E-4</v>
      </c>
      <c r="E1497" s="243">
        <v>-1.7091877846263426E-2</v>
      </c>
      <c r="F1497" s="243">
        <v>-1.5221859538962934E-2</v>
      </c>
      <c r="H1497" s="239">
        <f t="shared" si="282"/>
        <v>129.31410290272024</v>
      </c>
      <c r="I1497" s="239"/>
      <c r="J1497" s="239">
        <f t="shared" si="283"/>
        <v>174.02417706853305</v>
      </c>
      <c r="K1497" s="239">
        <f t="shared" si="278"/>
        <v>174.02417706853305</v>
      </c>
      <c r="L1497" s="239" t="b">
        <f t="shared" si="279"/>
        <v>1</v>
      </c>
      <c r="M1497" s="239">
        <f t="shared" si="284"/>
        <v>0</v>
      </c>
      <c r="O1497" s="239">
        <f t="shared" si="285"/>
        <v>162.54154981951046</v>
      </c>
      <c r="P1497" s="239">
        <f t="shared" si="280"/>
        <v>162.54154981951046</v>
      </c>
      <c r="Q1497" s="239">
        <f t="shared" si="281"/>
        <v>33.227446916790228</v>
      </c>
      <c r="R1497" s="239">
        <f t="shared" si="286"/>
        <v>0</v>
      </c>
      <c r="T1497" s="239">
        <f>MAX($H$4:H1497)</f>
        <v>255.90901740293543</v>
      </c>
      <c r="U1497" s="239">
        <f>MAX($K$4:K1497)</f>
        <v>255.90901740293543</v>
      </c>
      <c r="V1497" s="239">
        <f>MAX($K$4:L1497)</f>
        <v>255.90901740293543</v>
      </c>
      <c r="W1497" s="239">
        <f t="shared" si="287"/>
        <v>-0.49468719697707331</v>
      </c>
      <c r="X1497" s="239">
        <f t="shared" si="288"/>
        <v>-0.31997637740710233</v>
      </c>
      <c r="Y1497" s="239">
        <f t="shared" si="289"/>
        <v>-0.36484633691674667</v>
      </c>
    </row>
    <row r="1498" spans="1:25">
      <c r="A1498" s="147">
        <v>37523</v>
      </c>
      <c r="B1498" s="243">
        <v>-1.7060892042180087E-2</v>
      </c>
      <c r="C1498" s="243">
        <v>-2.2971604266959322E-2</v>
      </c>
      <c r="D1498" s="243">
        <v>-1.5680384426385086E-2</v>
      </c>
      <c r="E1498" s="243">
        <v>-1.4411335226404809E-2</v>
      </c>
      <c r="F1498" s="243">
        <v>-3.0755279681057845E-2</v>
      </c>
      <c r="H1498" s="239">
        <f t="shared" si="282"/>
        <v>126.34355050470209</v>
      </c>
      <c r="I1498" s="239"/>
      <c r="J1498" s="239">
        <f t="shared" si="283"/>
        <v>174.02417706853305</v>
      </c>
      <c r="K1498" s="239">
        <f t="shared" si="278"/>
        <v>174.02417706853305</v>
      </c>
      <c r="L1498" s="239" t="b">
        <f t="shared" si="279"/>
        <v>1</v>
      </c>
      <c r="M1498" s="239">
        <f t="shared" si="284"/>
        <v>0</v>
      </c>
      <c r="O1498" s="239">
        <f t="shared" si="285"/>
        <v>162.54154981951046</v>
      </c>
      <c r="P1498" s="239">
        <f t="shared" si="280"/>
        <v>162.54154981951046</v>
      </c>
      <c r="Q1498" s="239">
        <f t="shared" si="281"/>
        <v>36.197999314808371</v>
      </c>
      <c r="R1498" s="239">
        <f t="shared" si="286"/>
        <v>0</v>
      </c>
      <c r="T1498" s="239">
        <f>MAX($H$4:H1498)</f>
        <v>255.90901740293543</v>
      </c>
      <c r="U1498" s="239">
        <f>MAX($K$4:K1498)</f>
        <v>255.90901740293543</v>
      </c>
      <c r="V1498" s="239">
        <f>MAX($K$4:L1498)</f>
        <v>255.90901740293543</v>
      </c>
      <c r="W1498" s="239">
        <f t="shared" si="287"/>
        <v>-0.50629504271914394</v>
      </c>
      <c r="X1498" s="239">
        <f t="shared" si="288"/>
        <v>-0.31997637740710233</v>
      </c>
      <c r="Y1498" s="239">
        <f t="shared" si="289"/>
        <v>-0.36484633691674667</v>
      </c>
    </row>
    <row r="1499" spans="1:25">
      <c r="A1499" s="147">
        <v>37524</v>
      </c>
      <c r="B1499" s="243">
        <v>2.4901971394446942E-2</v>
      </c>
      <c r="C1499" s="243">
        <v>1.6434193820529686E-2</v>
      </c>
      <c r="D1499" s="243">
        <v>-7.1672469867646305E-3</v>
      </c>
      <c r="E1499" s="243">
        <v>-6.3287874167156088E-3</v>
      </c>
      <c r="F1499" s="243">
        <v>9.6646936684960938E-3</v>
      </c>
      <c r="H1499" s="239">
        <f t="shared" si="282"/>
        <v>128.41990490167024</v>
      </c>
      <c r="I1499" s="239"/>
      <c r="J1499" s="239">
        <f t="shared" si="283"/>
        <v>174.02417706853305</v>
      </c>
      <c r="K1499" s="239">
        <f t="shared" si="278"/>
        <v>174.02417706853305</v>
      </c>
      <c r="L1499" s="239" t="b">
        <f t="shared" si="279"/>
        <v>1</v>
      </c>
      <c r="M1499" s="239">
        <f t="shared" si="284"/>
        <v>0</v>
      </c>
      <c r="O1499" s="239">
        <f t="shared" si="285"/>
        <v>162.54154981951046</v>
      </c>
      <c r="P1499" s="239">
        <f t="shared" si="280"/>
        <v>162.54154981951046</v>
      </c>
      <c r="Q1499" s="239">
        <f t="shared" si="281"/>
        <v>34.121644917840229</v>
      </c>
      <c r="R1499" s="239">
        <f t="shared" si="286"/>
        <v>0</v>
      </c>
      <c r="T1499" s="239">
        <f>MAX($H$4:H1499)</f>
        <v>255.90901740293543</v>
      </c>
      <c r="U1499" s="239">
        <f>MAX($K$4:K1499)</f>
        <v>255.90901740293543</v>
      </c>
      <c r="V1499" s="239">
        <f>MAX($K$4:L1499)</f>
        <v>255.90901740293543</v>
      </c>
      <c r="W1499" s="239">
        <f t="shared" si="287"/>
        <v>-0.49818139976103404</v>
      </c>
      <c r="X1499" s="239">
        <f t="shared" si="288"/>
        <v>-0.31997637740710233</v>
      </c>
      <c r="Y1499" s="239">
        <f t="shared" si="289"/>
        <v>-0.36484633691674667</v>
      </c>
    </row>
    <row r="1500" spans="1:25">
      <c r="A1500" s="147">
        <v>37525</v>
      </c>
      <c r="B1500" s="243">
        <v>1.7893260934407795E-2</v>
      </c>
      <c r="C1500" s="243">
        <v>4.5808182722882229E-2</v>
      </c>
      <c r="D1500" s="243">
        <v>1.8784395078827343E-2</v>
      </c>
      <c r="E1500" s="243">
        <v>1.284393935557282E-2</v>
      </c>
      <c r="F1500" s="243">
        <v>1.986056193885033E-2</v>
      </c>
      <c r="H1500" s="239">
        <f t="shared" si="282"/>
        <v>134.30258737066112</v>
      </c>
      <c r="I1500" s="239"/>
      <c r="J1500" s="239">
        <f t="shared" si="283"/>
        <v>174.02417706853305</v>
      </c>
      <c r="K1500" s="239">
        <f t="shared" si="278"/>
        <v>174.02417706853305</v>
      </c>
      <c r="L1500" s="239" t="b">
        <f t="shared" si="279"/>
        <v>1</v>
      </c>
      <c r="M1500" s="239">
        <f t="shared" si="284"/>
        <v>0</v>
      </c>
      <c r="O1500" s="239">
        <f t="shared" si="285"/>
        <v>162.54154981951046</v>
      </c>
      <c r="P1500" s="239">
        <f t="shared" si="280"/>
        <v>162.54154981951046</v>
      </c>
      <c r="Q1500" s="239">
        <f t="shared" si="281"/>
        <v>28.23896244884935</v>
      </c>
      <c r="R1500" s="239">
        <f t="shared" si="286"/>
        <v>0</v>
      </c>
      <c r="T1500" s="239">
        <f>MAX($H$4:H1500)</f>
        <v>255.90901740293543</v>
      </c>
      <c r="U1500" s="239">
        <f>MAX($K$4:K1500)</f>
        <v>255.90901740293543</v>
      </c>
      <c r="V1500" s="239">
        <f>MAX($K$4:L1500)</f>
        <v>255.90901740293543</v>
      </c>
      <c r="W1500" s="239">
        <f t="shared" si="287"/>
        <v>-0.47519400162754649</v>
      </c>
      <c r="X1500" s="239">
        <f t="shared" si="288"/>
        <v>-0.31997637740710233</v>
      </c>
      <c r="Y1500" s="239">
        <f t="shared" si="289"/>
        <v>-0.36484633691674667</v>
      </c>
    </row>
    <row r="1501" spans="1:25">
      <c r="A1501" s="147">
        <v>37526</v>
      </c>
      <c r="B1501" s="243">
        <v>-3.1256049135287789E-2</v>
      </c>
      <c r="C1501" s="243">
        <v>-5.7420685990463571E-3</v>
      </c>
      <c r="D1501" s="243">
        <v>1.1586340648838567E-2</v>
      </c>
      <c r="E1501" s="243">
        <v>-1.0822424491655269E-2</v>
      </c>
      <c r="F1501" s="243">
        <v>-4.3677771284105216E-3</v>
      </c>
      <c r="H1501" s="239">
        <f t="shared" si="282"/>
        <v>133.53141270094937</v>
      </c>
      <c r="I1501" s="239"/>
      <c r="J1501" s="239">
        <f t="shared" si="283"/>
        <v>174.02417706853305</v>
      </c>
      <c r="K1501" s="239">
        <f t="shared" si="278"/>
        <v>174.02417706853305</v>
      </c>
      <c r="L1501" s="239" t="b">
        <f t="shared" si="279"/>
        <v>1</v>
      </c>
      <c r="M1501" s="239">
        <f t="shared" si="284"/>
        <v>0</v>
      </c>
      <c r="O1501" s="239">
        <f t="shared" si="285"/>
        <v>162.54154981951046</v>
      </c>
      <c r="P1501" s="239">
        <f t="shared" si="280"/>
        <v>162.54154981951046</v>
      </c>
      <c r="Q1501" s="239">
        <f t="shared" si="281"/>
        <v>29.01013711856109</v>
      </c>
      <c r="R1501" s="239">
        <f t="shared" si="286"/>
        <v>0</v>
      </c>
      <c r="T1501" s="239">
        <f>MAX($H$4:H1501)</f>
        <v>255.90901740293543</v>
      </c>
      <c r="U1501" s="239">
        <f>MAX($K$4:K1501)</f>
        <v>255.90901740293543</v>
      </c>
      <c r="V1501" s="239">
        <f>MAX($K$4:L1501)</f>
        <v>255.90901740293543</v>
      </c>
      <c r="W1501" s="239">
        <f t="shared" si="287"/>
        <v>-0.47820747367139205</v>
      </c>
      <c r="X1501" s="239">
        <f t="shared" si="288"/>
        <v>-0.31997637740710233</v>
      </c>
      <c r="Y1501" s="239">
        <f t="shared" si="289"/>
        <v>-0.36484633691674667</v>
      </c>
    </row>
    <row r="1502" spans="1:25">
      <c r="A1502" s="147">
        <v>37529</v>
      </c>
      <c r="B1502" s="243">
        <v>-1.3573261943532255E-2</v>
      </c>
      <c r="C1502" s="243">
        <v>-3.9753194789567292E-2</v>
      </c>
      <c r="D1502" s="243">
        <v>-1.570530157115313E-2</v>
      </c>
      <c r="E1502" s="243">
        <v>-2.3932513289793844E-2</v>
      </c>
      <c r="F1502" s="243">
        <v>-2.1275752429161465E-2</v>
      </c>
      <c r="H1502" s="239">
        <f t="shared" si="282"/>
        <v>128.22311244132243</v>
      </c>
      <c r="I1502" s="239"/>
      <c r="J1502" s="239">
        <f t="shared" si="283"/>
        <v>174.02417706853305</v>
      </c>
      <c r="K1502" s="239">
        <f t="shared" si="278"/>
        <v>174.02417706853305</v>
      </c>
      <c r="L1502" s="239" t="b">
        <f t="shared" si="279"/>
        <v>1</v>
      </c>
      <c r="M1502" s="239">
        <f t="shared" si="284"/>
        <v>0</v>
      </c>
      <c r="O1502" s="239">
        <f t="shared" si="285"/>
        <v>162.54154981951046</v>
      </c>
      <c r="P1502" s="239">
        <f t="shared" si="280"/>
        <v>162.54154981951046</v>
      </c>
      <c r="Q1502" s="239">
        <f t="shared" si="281"/>
        <v>34.318437378188037</v>
      </c>
      <c r="R1502" s="239">
        <f t="shared" si="286"/>
        <v>0</v>
      </c>
      <c r="T1502" s="239">
        <f>MAX($H$4:H1502)</f>
        <v>255.90901740293543</v>
      </c>
      <c r="U1502" s="239">
        <f>MAX($K$4:K1502)</f>
        <v>255.90901740293543</v>
      </c>
      <c r="V1502" s="239">
        <f>MAX($K$4:L1502)</f>
        <v>255.90901740293543</v>
      </c>
      <c r="W1502" s="239">
        <f t="shared" si="287"/>
        <v>-0.49895039361027366</v>
      </c>
      <c r="X1502" s="239">
        <f t="shared" si="288"/>
        <v>-0.31997637740710233</v>
      </c>
      <c r="Y1502" s="239">
        <f t="shared" si="289"/>
        <v>-0.36484633691674667</v>
      </c>
    </row>
    <row r="1503" spans="1:25">
      <c r="A1503" s="147">
        <v>37530</v>
      </c>
      <c r="B1503" s="243">
        <v>3.7958994102044619E-2</v>
      </c>
      <c r="C1503" s="243">
        <v>1.327574920754282E-2</v>
      </c>
      <c r="D1503" s="243">
        <v>-1.7013208797188817E-2</v>
      </c>
      <c r="E1503" s="243">
        <v>1.331801560574819E-2</v>
      </c>
      <c r="F1503" s="243">
        <v>-4.1233097577469957E-3</v>
      </c>
      <c r="H1503" s="239">
        <f t="shared" si="282"/>
        <v>129.92537032470398</v>
      </c>
      <c r="I1503" s="239"/>
      <c r="J1503" s="239">
        <f t="shared" si="283"/>
        <v>174.02417706853305</v>
      </c>
      <c r="K1503" s="239">
        <f t="shared" si="278"/>
        <v>174.02417706853305</v>
      </c>
      <c r="L1503" s="239" t="b">
        <f t="shared" si="279"/>
        <v>1</v>
      </c>
      <c r="M1503" s="239">
        <f t="shared" si="284"/>
        <v>0</v>
      </c>
      <c r="O1503" s="239">
        <f t="shared" si="285"/>
        <v>162.54154981951046</v>
      </c>
      <c r="P1503" s="239">
        <f t="shared" si="280"/>
        <v>162.54154981951046</v>
      </c>
      <c r="Q1503" s="239">
        <f t="shared" si="281"/>
        <v>32.616179494806488</v>
      </c>
      <c r="R1503" s="239">
        <f t="shared" si="286"/>
        <v>0</v>
      </c>
      <c r="T1503" s="239">
        <f>MAX($H$4:H1503)</f>
        <v>255.90901740293543</v>
      </c>
      <c r="U1503" s="239">
        <f>MAX($K$4:K1503)</f>
        <v>255.90901740293543</v>
      </c>
      <c r="V1503" s="239">
        <f>MAX($K$4:L1503)</f>
        <v>255.90901740293543</v>
      </c>
      <c r="W1503" s="239">
        <f t="shared" si="287"/>
        <v>-0.49229858469530563</v>
      </c>
      <c r="X1503" s="239">
        <f t="shared" si="288"/>
        <v>-0.31997637740710233</v>
      </c>
      <c r="Y1503" s="239">
        <f t="shared" si="289"/>
        <v>-0.36484633691674667</v>
      </c>
    </row>
    <row r="1504" spans="1:25">
      <c r="A1504" s="147">
        <v>37531</v>
      </c>
      <c r="B1504" s="243">
        <v>-2.3682203035751304E-2</v>
      </c>
      <c r="C1504" s="243">
        <v>2.946838570462007E-2</v>
      </c>
      <c r="D1504" s="243">
        <v>-9.1844702310706072E-3</v>
      </c>
      <c r="E1504" s="243">
        <v>3.5512470260143925E-3</v>
      </c>
      <c r="F1504" s="243">
        <v>6.2108654108044004E-3</v>
      </c>
      <c r="H1504" s="239">
        <f t="shared" si="282"/>
        <v>133.75406125024796</v>
      </c>
      <c r="I1504" s="239"/>
      <c r="J1504" s="239">
        <f t="shared" si="283"/>
        <v>174.02417706853305</v>
      </c>
      <c r="K1504" s="239">
        <f t="shared" si="278"/>
        <v>174.02417706853305</v>
      </c>
      <c r="L1504" s="239" t="b">
        <f t="shared" si="279"/>
        <v>1</v>
      </c>
      <c r="M1504" s="239">
        <f t="shared" si="284"/>
        <v>0</v>
      </c>
      <c r="O1504" s="239">
        <f t="shared" si="285"/>
        <v>162.54154981951046</v>
      </c>
      <c r="P1504" s="239">
        <f t="shared" si="280"/>
        <v>162.54154981951046</v>
      </c>
      <c r="Q1504" s="239">
        <f t="shared" si="281"/>
        <v>28.787488569262507</v>
      </c>
      <c r="R1504" s="239">
        <f t="shared" si="286"/>
        <v>0</v>
      </c>
      <c r="T1504" s="239">
        <f>MAX($H$4:H1504)</f>
        <v>255.90901740293543</v>
      </c>
      <c r="U1504" s="239">
        <f>MAX($K$4:K1504)</f>
        <v>255.90901740293543</v>
      </c>
      <c r="V1504" s="239">
        <f>MAX($K$4:L1504)</f>
        <v>255.90901740293543</v>
      </c>
      <c r="W1504" s="239">
        <f t="shared" si="287"/>
        <v>-0.4773374435663254</v>
      </c>
      <c r="X1504" s="239">
        <f t="shared" si="288"/>
        <v>-0.31997637740710233</v>
      </c>
      <c r="Y1504" s="239">
        <f t="shared" si="289"/>
        <v>-0.36484633691674667</v>
      </c>
    </row>
    <row r="1505" spans="1:25">
      <c r="A1505" s="147">
        <v>37532</v>
      </c>
      <c r="B1505" s="243">
        <v>-1.1539139034560053E-2</v>
      </c>
      <c r="C1505" s="243">
        <v>-1.3843419752940567E-2</v>
      </c>
      <c r="D1505" s="243">
        <v>-1.1787106922470647E-2</v>
      </c>
      <c r="E1505" s="243">
        <v>-6.4273881713613479E-3</v>
      </c>
      <c r="F1505" s="243">
        <v>-9.6426766417725407E-3</v>
      </c>
      <c r="H1505" s="239">
        <f t="shared" si="282"/>
        <v>131.90244763670026</v>
      </c>
      <c r="I1505" s="239"/>
      <c r="J1505" s="239">
        <f t="shared" si="283"/>
        <v>174.02417706853305</v>
      </c>
      <c r="K1505" s="239">
        <f t="shared" si="278"/>
        <v>174.02417706853305</v>
      </c>
      <c r="L1505" s="239" t="b">
        <f t="shared" si="279"/>
        <v>1</v>
      </c>
      <c r="M1505" s="239">
        <f t="shared" si="284"/>
        <v>0</v>
      </c>
      <c r="O1505" s="239">
        <f t="shared" si="285"/>
        <v>162.54154981951046</v>
      </c>
      <c r="P1505" s="239">
        <f t="shared" si="280"/>
        <v>162.54154981951046</v>
      </c>
      <c r="Q1505" s="239">
        <f t="shared" si="281"/>
        <v>30.639102182810205</v>
      </c>
      <c r="R1505" s="239">
        <f t="shared" si="286"/>
        <v>0</v>
      </c>
      <c r="T1505" s="239">
        <f>MAX($H$4:H1505)</f>
        <v>255.90901740293543</v>
      </c>
      <c r="U1505" s="239">
        <f>MAX($K$4:K1505)</f>
        <v>255.90901740293543</v>
      </c>
      <c r="V1505" s="239">
        <f>MAX($K$4:L1505)</f>
        <v>255.90901740293543</v>
      </c>
      <c r="W1505" s="239">
        <f t="shared" si="287"/>
        <v>-0.4845728807241817</v>
      </c>
      <c r="X1505" s="239">
        <f t="shared" si="288"/>
        <v>-0.31997637740710233</v>
      </c>
      <c r="Y1505" s="239">
        <f t="shared" si="289"/>
        <v>-0.36484633691674667</v>
      </c>
    </row>
    <row r="1506" spans="1:25">
      <c r="A1506" s="147">
        <v>37533</v>
      </c>
      <c r="B1506" s="243">
        <v>-2.319406503656285E-2</v>
      </c>
      <c r="C1506" s="243">
        <v>-1.6592098346424833E-2</v>
      </c>
      <c r="D1506" s="243">
        <v>1.5350649993407295E-2</v>
      </c>
      <c r="E1506" s="243">
        <v>1.2328948165126752E-2</v>
      </c>
      <c r="F1506" s="243">
        <v>-5.0233242724559979E-3</v>
      </c>
      <c r="H1506" s="239">
        <f t="shared" si="282"/>
        <v>129.71390925337798</v>
      </c>
      <c r="I1506" s="239"/>
      <c r="J1506" s="239">
        <f t="shared" si="283"/>
        <v>174.02417706853305</v>
      </c>
      <c r="K1506" s="239">
        <f t="shared" si="278"/>
        <v>174.02417706853305</v>
      </c>
      <c r="L1506" s="239" t="b">
        <f t="shared" si="279"/>
        <v>1</v>
      </c>
      <c r="M1506" s="239">
        <f t="shared" si="284"/>
        <v>0</v>
      </c>
      <c r="O1506" s="239">
        <f t="shared" si="285"/>
        <v>162.54154981951046</v>
      </c>
      <c r="P1506" s="239">
        <f t="shared" si="280"/>
        <v>162.54154981951046</v>
      </c>
      <c r="Q1506" s="239">
        <f t="shared" si="281"/>
        <v>32.827640566132487</v>
      </c>
      <c r="R1506" s="239">
        <f t="shared" si="286"/>
        <v>0</v>
      </c>
      <c r="T1506" s="239">
        <f>MAX($H$4:H1506)</f>
        <v>255.90901740293543</v>
      </c>
      <c r="U1506" s="239">
        <f>MAX($K$4:K1506)</f>
        <v>255.90901740293543</v>
      </c>
      <c r="V1506" s="239">
        <f>MAX($K$4:L1506)</f>
        <v>255.90901740293543</v>
      </c>
      <c r="W1506" s="239">
        <f t="shared" si="287"/>
        <v>-0.49312489817762051</v>
      </c>
      <c r="X1506" s="239">
        <f t="shared" si="288"/>
        <v>-0.31997637740710233</v>
      </c>
      <c r="Y1506" s="239">
        <f t="shared" si="289"/>
        <v>-0.36484633691674667</v>
      </c>
    </row>
    <row r="1507" spans="1:25">
      <c r="A1507" s="147">
        <v>37536</v>
      </c>
      <c r="B1507" s="243">
        <v>-1.9447531127201878E-2</v>
      </c>
      <c r="C1507" s="243">
        <v>-1.5735773958330257E-2</v>
      </c>
      <c r="D1507" s="243">
        <v>-3.8624596317142545E-2</v>
      </c>
      <c r="E1507" s="243">
        <v>-2.872855814100439E-2</v>
      </c>
      <c r="F1507" s="243">
        <v>-1.7138055164390154E-2</v>
      </c>
      <c r="H1507" s="239">
        <f t="shared" si="282"/>
        <v>127.67276049811545</v>
      </c>
      <c r="I1507" s="239"/>
      <c r="J1507" s="239">
        <f t="shared" si="283"/>
        <v>174.02417706853305</v>
      </c>
      <c r="K1507" s="239">
        <f t="shared" si="278"/>
        <v>174.02417706853305</v>
      </c>
      <c r="L1507" s="239" t="b">
        <f t="shared" si="279"/>
        <v>1</v>
      </c>
      <c r="M1507" s="239">
        <f t="shared" si="284"/>
        <v>0</v>
      </c>
      <c r="O1507" s="239">
        <f t="shared" si="285"/>
        <v>162.54154981951046</v>
      </c>
      <c r="P1507" s="239">
        <f t="shared" si="280"/>
        <v>162.54154981951046</v>
      </c>
      <c r="Q1507" s="239">
        <f t="shared" si="281"/>
        <v>34.868789321395013</v>
      </c>
      <c r="R1507" s="239">
        <f t="shared" si="286"/>
        <v>0</v>
      </c>
      <c r="T1507" s="239">
        <f>MAX($H$4:H1507)</f>
        <v>255.90901740293543</v>
      </c>
      <c r="U1507" s="239">
        <f>MAX($K$4:K1507)</f>
        <v>255.90901740293543</v>
      </c>
      <c r="V1507" s="239">
        <f>MAX($K$4:L1507)</f>
        <v>255.90901740293543</v>
      </c>
      <c r="W1507" s="239">
        <f t="shared" si="287"/>
        <v>-0.5011009702050031</v>
      </c>
      <c r="X1507" s="239">
        <f t="shared" si="288"/>
        <v>-0.31997637740710233</v>
      </c>
      <c r="Y1507" s="239">
        <f t="shared" si="289"/>
        <v>-0.36484633691674667</v>
      </c>
    </row>
    <row r="1508" spans="1:25">
      <c r="A1508" s="147">
        <v>37537</v>
      </c>
      <c r="B1508" s="243">
        <v>1.6004236690062568E-2</v>
      </c>
      <c r="C1508" s="243">
        <v>-1.5088874248676776E-2</v>
      </c>
      <c r="D1508" s="243">
        <v>5.7697352917247535E-3</v>
      </c>
      <c r="E1508" s="243">
        <v>5.806061994894085E-3</v>
      </c>
      <c r="F1508" s="243">
        <v>-5.800325649953586E-3</v>
      </c>
      <c r="H1508" s="239">
        <f t="shared" si="282"/>
        <v>125.74632226997797</v>
      </c>
      <c r="I1508" s="239"/>
      <c r="J1508" s="239">
        <f t="shared" si="283"/>
        <v>174.02417706853305</v>
      </c>
      <c r="K1508" s="239">
        <f t="shared" si="278"/>
        <v>174.02417706853305</v>
      </c>
      <c r="L1508" s="239" t="b">
        <f t="shared" si="279"/>
        <v>1</v>
      </c>
      <c r="M1508" s="239">
        <f t="shared" si="284"/>
        <v>0</v>
      </c>
      <c r="O1508" s="239">
        <f t="shared" si="285"/>
        <v>162.54154981951046</v>
      </c>
      <c r="P1508" s="239">
        <f t="shared" si="280"/>
        <v>162.54154981951046</v>
      </c>
      <c r="Q1508" s="239">
        <f t="shared" si="281"/>
        <v>36.795227549532498</v>
      </c>
      <c r="R1508" s="239">
        <f t="shared" si="286"/>
        <v>0</v>
      </c>
      <c r="T1508" s="239">
        <f>MAX($H$4:H1508)</f>
        <v>255.90901740293543</v>
      </c>
      <c r="U1508" s="239">
        <f>MAX($K$4:K1508)</f>
        <v>255.90901740293543</v>
      </c>
      <c r="V1508" s="239">
        <f>MAX($K$4:L1508)</f>
        <v>255.90901740293543</v>
      </c>
      <c r="W1508" s="239">
        <f t="shared" si="287"/>
        <v>-0.50862879492836677</v>
      </c>
      <c r="X1508" s="239">
        <f t="shared" si="288"/>
        <v>-0.31997637740710233</v>
      </c>
      <c r="Y1508" s="239">
        <f t="shared" si="289"/>
        <v>-0.36484633691674667</v>
      </c>
    </row>
    <row r="1509" spans="1:25">
      <c r="A1509" s="147">
        <v>37538</v>
      </c>
      <c r="B1509" s="243">
        <v>-2.7134546431486828E-2</v>
      </c>
      <c r="C1509" s="243">
        <v>-1.0236165077798454E-2</v>
      </c>
      <c r="D1509" s="243">
        <v>-2.2847064016045637E-2</v>
      </c>
      <c r="E1509" s="243">
        <v>-2.4232923386472427E-2</v>
      </c>
      <c r="F1509" s="243">
        <v>-1.5720225511020369E-2</v>
      </c>
      <c r="H1509" s="239">
        <f t="shared" si="282"/>
        <v>124.45916215729643</v>
      </c>
      <c r="I1509" s="239"/>
      <c r="J1509" s="239">
        <f t="shared" si="283"/>
        <v>174.02417706853305</v>
      </c>
      <c r="K1509" s="239">
        <f t="shared" si="278"/>
        <v>174.02417706853305</v>
      </c>
      <c r="L1509" s="239" t="b">
        <f t="shared" si="279"/>
        <v>1</v>
      </c>
      <c r="M1509" s="239">
        <f t="shared" si="284"/>
        <v>0</v>
      </c>
      <c r="O1509" s="239">
        <f t="shared" si="285"/>
        <v>162.54154981951046</v>
      </c>
      <c r="P1509" s="239">
        <f t="shared" si="280"/>
        <v>162.54154981951046</v>
      </c>
      <c r="Q1509" s="239">
        <f t="shared" si="281"/>
        <v>38.082387662214032</v>
      </c>
      <c r="R1509" s="239">
        <f t="shared" si="286"/>
        <v>0</v>
      </c>
      <c r="T1509" s="239">
        <f>MAX($H$4:H1509)</f>
        <v>255.90901740293543</v>
      </c>
      <c r="U1509" s="239">
        <f>MAX($K$4:K1509)</f>
        <v>255.90901740293543</v>
      </c>
      <c r="V1509" s="239">
        <f>MAX($K$4:L1509)</f>
        <v>255.90901740293543</v>
      </c>
      <c r="W1509" s="239">
        <f t="shared" si="287"/>
        <v>-0.51365855169795671</v>
      </c>
      <c r="X1509" s="239">
        <f t="shared" si="288"/>
        <v>-0.31997637740710233</v>
      </c>
      <c r="Y1509" s="239">
        <f t="shared" si="289"/>
        <v>-0.36484633691674667</v>
      </c>
    </row>
    <row r="1510" spans="1:25">
      <c r="A1510" s="147">
        <v>37539</v>
      </c>
      <c r="B1510" s="243">
        <v>3.564427828110639E-2</v>
      </c>
      <c r="C1510" s="243">
        <v>2.1961672232110985E-2</v>
      </c>
      <c r="D1510" s="243">
        <v>-8.5673561109378404E-3</v>
      </c>
      <c r="E1510" s="243">
        <v>-1.6514640936654224E-2</v>
      </c>
      <c r="F1510" s="243">
        <v>3.1456246901404583E-3</v>
      </c>
      <c r="H1510" s="239">
        <f t="shared" si="282"/>
        <v>127.19249348287813</v>
      </c>
      <c r="I1510" s="239"/>
      <c r="J1510" s="239">
        <f t="shared" si="283"/>
        <v>174.02417706853305</v>
      </c>
      <c r="K1510" s="239">
        <f t="shared" si="278"/>
        <v>174.02417706853305</v>
      </c>
      <c r="L1510" s="239" t="b">
        <f t="shared" si="279"/>
        <v>1</v>
      </c>
      <c r="M1510" s="239">
        <f t="shared" si="284"/>
        <v>0</v>
      </c>
      <c r="O1510" s="239">
        <f t="shared" si="285"/>
        <v>162.54154981951046</v>
      </c>
      <c r="P1510" s="239">
        <f t="shared" si="280"/>
        <v>162.54154981951046</v>
      </c>
      <c r="Q1510" s="239">
        <f t="shared" si="281"/>
        <v>35.34905633663233</v>
      </c>
      <c r="R1510" s="239">
        <f t="shared" si="286"/>
        <v>0</v>
      </c>
      <c r="T1510" s="239">
        <f>MAX($H$4:H1510)</f>
        <v>255.90901740293543</v>
      </c>
      <c r="U1510" s="239">
        <f>MAX($K$4:K1510)</f>
        <v>255.90901740293543</v>
      </c>
      <c r="V1510" s="239">
        <f>MAX($K$4:L1510)</f>
        <v>255.90901740293543</v>
      </c>
      <c r="W1510" s="239">
        <f t="shared" si="287"/>
        <v>-0.50297768021745692</v>
      </c>
      <c r="X1510" s="239">
        <f t="shared" si="288"/>
        <v>-0.31997637740710233</v>
      </c>
      <c r="Y1510" s="239">
        <f t="shared" si="289"/>
        <v>-0.36484633691674667</v>
      </c>
    </row>
    <row r="1511" spans="1:25">
      <c r="A1511" s="147">
        <v>37540</v>
      </c>
      <c r="B1511" s="243">
        <v>3.8442276191154479E-2</v>
      </c>
      <c r="C1511" s="243">
        <v>4.8333418115104276E-2</v>
      </c>
      <c r="D1511" s="243">
        <v>1.0767271210703866E-2</v>
      </c>
      <c r="E1511" s="243">
        <v>4.1548672193221226E-3</v>
      </c>
      <c r="F1511" s="243">
        <v>3.3296167847661984E-2</v>
      </c>
      <c r="H1511" s="239">
        <f t="shared" si="282"/>
        <v>133.34014145148876</v>
      </c>
      <c r="I1511" s="239"/>
      <c r="J1511" s="239">
        <f t="shared" si="283"/>
        <v>174.02417706853305</v>
      </c>
      <c r="K1511" s="239">
        <f t="shared" si="278"/>
        <v>174.02417706853305</v>
      </c>
      <c r="L1511" s="239" t="b">
        <f t="shared" si="279"/>
        <v>1</v>
      </c>
      <c r="M1511" s="239">
        <f t="shared" si="284"/>
        <v>0</v>
      </c>
      <c r="O1511" s="239">
        <f t="shared" si="285"/>
        <v>162.54154981951046</v>
      </c>
      <c r="P1511" s="239">
        <f t="shared" si="280"/>
        <v>162.54154981951046</v>
      </c>
      <c r="Q1511" s="239">
        <f t="shared" si="281"/>
        <v>29.201408368021703</v>
      </c>
      <c r="R1511" s="239">
        <f t="shared" si="286"/>
        <v>0</v>
      </c>
      <c r="T1511" s="239">
        <f>MAX($H$4:H1511)</f>
        <v>255.90901740293543</v>
      </c>
      <c r="U1511" s="239">
        <f>MAX($K$4:K1511)</f>
        <v>255.90901740293543</v>
      </c>
      <c r="V1511" s="239">
        <f>MAX($K$4:L1511)</f>
        <v>255.90901740293543</v>
      </c>
      <c r="W1511" s="239">
        <f t="shared" si="287"/>
        <v>-0.47895489262286828</v>
      </c>
      <c r="X1511" s="239">
        <f t="shared" si="288"/>
        <v>-0.31997637740710233</v>
      </c>
      <c r="Y1511" s="239">
        <f t="shared" si="289"/>
        <v>-0.36484633691674667</v>
      </c>
    </row>
    <row r="1512" spans="1:25">
      <c r="A1512" s="147">
        <v>37543</v>
      </c>
      <c r="B1512" s="243">
        <v>7.8168721976785704E-3</v>
      </c>
      <c r="C1512" s="243">
        <v>-7.1223769002535242E-3</v>
      </c>
      <c r="D1512" s="243">
        <v>2.5672671478080833E-3</v>
      </c>
      <c r="E1512" s="243">
        <v>1.0977571513866913E-2</v>
      </c>
      <c r="F1512" s="243">
        <v>-3.5118400675299144E-3</v>
      </c>
      <c r="H1512" s="239">
        <f t="shared" si="282"/>
        <v>132.39044270813815</v>
      </c>
      <c r="I1512" s="239"/>
      <c r="J1512" s="239">
        <f t="shared" si="283"/>
        <v>174.02417706853305</v>
      </c>
      <c r="K1512" s="239">
        <f t="shared" si="278"/>
        <v>174.02417706853305</v>
      </c>
      <c r="L1512" s="239" t="b">
        <f t="shared" si="279"/>
        <v>1</v>
      </c>
      <c r="M1512" s="239">
        <f t="shared" si="284"/>
        <v>0</v>
      </c>
      <c r="O1512" s="239">
        <f t="shared" si="285"/>
        <v>162.54154981951046</v>
      </c>
      <c r="P1512" s="239">
        <f t="shared" si="280"/>
        <v>162.54154981951046</v>
      </c>
      <c r="Q1512" s="239">
        <f t="shared" si="281"/>
        <v>30.151107111372312</v>
      </c>
      <c r="R1512" s="239">
        <f t="shared" si="286"/>
        <v>0</v>
      </c>
      <c r="T1512" s="239">
        <f>MAX($H$4:H1512)</f>
        <v>255.90901740293543</v>
      </c>
      <c r="U1512" s="239">
        <f>MAX($K$4:K1512)</f>
        <v>255.90901740293543</v>
      </c>
      <c r="V1512" s="239">
        <f>MAX($K$4:L1512)</f>
        <v>255.90901740293543</v>
      </c>
      <c r="W1512" s="239">
        <f t="shared" si="287"/>
        <v>-0.48266597225964125</v>
      </c>
      <c r="X1512" s="239">
        <f t="shared" si="288"/>
        <v>-0.31997637740710233</v>
      </c>
      <c r="Y1512" s="239">
        <f t="shared" si="289"/>
        <v>-0.36484633691674667</v>
      </c>
    </row>
    <row r="1513" spans="1:25">
      <c r="A1513" s="147">
        <v>37544</v>
      </c>
      <c r="B1513" s="243">
        <v>4.6717656326642931E-2</v>
      </c>
      <c r="C1513" s="243">
        <v>5.9866044587548517E-2</v>
      </c>
      <c r="D1513" s="243">
        <v>3.349403290374009E-2</v>
      </c>
      <c r="E1513" s="243">
        <v>3.2920989263896638E-2</v>
      </c>
      <c r="F1513" s="243">
        <v>4.109007849064783E-2</v>
      </c>
      <c r="H1513" s="239">
        <f t="shared" si="282"/>
        <v>140.31613485426885</v>
      </c>
      <c r="I1513" s="239"/>
      <c r="J1513" s="239">
        <f t="shared" si="283"/>
        <v>174.02417706853305</v>
      </c>
      <c r="K1513" s="239">
        <f t="shared" si="278"/>
        <v>174.02417706853305</v>
      </c>
      <c r="L1513" s="239" t="b">
        <f t="shared" si="279"/>
        <v>1</v>
      </c>
      <c r="M1513" s="239">
        <f t="shared" si="284"/>
        <v>0</v>
      </c>
      <c r="O1513" s="239">
        <f t="shared" si="285"/>
        <v>162.54154981951046</v>
      </c>
      <c r="P1513" s="239">
        <f t="shared" si="280"/>
        <v>162.54154981951046</v>
      </c>
      <c r="Q1513" s="239">
        <f t="shared" si="281"/>
        <v>22.225414965241612</v>
      </c>
      <c r="R1513" s="239">
        <f t="shared" si="286"/>
        <v>0</v>
      </c>
      <c r="T1513" s="239">
        <f>MAX($H$4:H1513)</f>
        <v>255.90901740293543</v>
      </c>
      <c r="U1513" s="239">
        <f>MAX($K$4:K1513)</f>
        <v>255.90901740293543</v>
      </c>
      <c r="V1513" s="239">
        <f>MAX($K$4:L1513)</f>
        <v>255.90901740293543</v>
      </c>
      <c r="W1513" s="239">
        <f t="shared" si="287"/>
        <v>-0.45169523028828079</v>
      </c>
      <c r="X1513" s="239">
        <f t="shared" si="288"/>
        <v>-0.31997637740710233</v>
      </c>
      <c r="Y1513" s="239">
        <f t="shared" si="289"/>
        <v>-0.36484633691674667</v>
      </c>
    </row>
    <row r="1514" spans="1:25">
      <c r="A1514" s="147">
        <v>37545</v>
      </c>
      <c r="B1514" s="243">
        <v>-2.44843591365278E-2</v>
      </c>
      <c r="C1514" s="243">
        <v>-1.7725368337305536E-2</v>
      </c>
      <c r="D1514" s="243">
        <v>5.9815495729582668E-3</v>
      </c>
      <c r="E1514" s="243">
        <v>6.6859098594966859E-3</v>
      </c>
      <c r="F1514" s="243">
        <v>-3.854216583487835E-3</v>
      </c>
      <c r="H1514" s="239">
        <f t="shared" si="282"/>
        <v>137.82897968030991</v>
      </c>
      <c r="I1514" s="239"/>
      <c r="J1514" s="239">
        <f t="shared" si="283"/>
        <v>174.02417706853305</v>
      </c>
      <c r="K1514" s="239">
        <f t="shared" si="278"/>
        <v>174.02417706853305</v>
      </c>
      <c r="L1514" s="239" t="b">
        <f t="shared" si="279"/>
        <v>1</v>
      </c>
      <c r="M1514" s="239">
        <f t="shared" si="284"/>
        <v>0</v>
      </c>
      <c r="O1514" s="239">
        <f t="shared" si="285"/>
        <v>162.54154981951046</v>
      </c>
      <c r="P1514" s="239">
        <f t="shared" si="280"/>
        <v>162.54154981951046</v>
      </c>
      <c r="Q1514" s="239">
        <f t="shared" si="281"/>
        <v>24.712570139200551</v>
      </c>
      <c r="R1514" s="239">
        <f t="shared" si="286"/>
        <v>0</v>
      </c>
      <c r="T1514" s="239">
        <f>MAX($H$4:H1514)</f>
        <v>255.90901740293543</v>
      </c>
      <c r="U1514" s="239">
        <f>MAX($K$4:K1514)</f>
        <v>255.90901740293543</v>
      </c>
      <c r="V1514" s="239">
        <f>MAX($K$4:L1514)</f>
        <v>255.90901740293543</v>
      </c>
      <c r="W1514" s="239">
        <f t="shared" si="287"/>
        <v>-0.46141413429252248</v>
      </c>
      <c r="X1514" s="239">
        <f t="shared" si="288"/>
        <v>-0.31997637740710233</v>
      </c>
      <c r="Y1514" s="239">
        <f t="shared" si="289"/>
        <v>-0.36484633691674667</v>
      </c>
    </row>
    <row r="1515" spans="1:25">
      <c r="A1515" s="147">
        <v>37546</v>
      </c>
      <c r="B1515" s="243">
        <v>2.3965373929465184E-2</v>
      </c>
      <c r="C1515" s="243">
        <v>3.4232998251182867E-2</v>
      </c>
      <c r="D1515" s="243">
        <v>1.3769639120546628E-2</v>
      </c>
      <c r="E1515" s="243">
        <v>2.8120225315908076E-2</v>
      </c>
      <c r="F1515" s="243">
        <v>2.8660087078010044E-2</v>
      </c>
      <c r="H1515" s="239">
        <f t="shared" si="282"/>
        <v>142.54727890066829</v>
      </c>
      <c r="I1515" s="239"/>
      <c r="J1515" s="239">
        <f t="shared" si="283"/>
        <v>174.02417706853305</v>
      </c>
      <c r="K1515" s="239">
        <f t="shared" si="278"/>
        <v>174.02417706853305</v>
      </c>
      <c r="L1515" s="239" t="b">
        <f t="shared" si="279"/>
        <v>1</v>
      </c>
      <c r="M1515" s="239">
        <f t="shared" si="284"/>
        <v>0</v>
      </c>
      <c r="O1515" s="239">
        <f t="shared" si="285"/>
        <v>162.54154981951046</v>
      </c>
      <c r="P1515" s="239">
        <f t="shared" si="280"/>
        <v>162.54154981951046</v>
      </c>
      <c r="Q1515" s="239">
        <f t="shared" si="281"/>
        <v>19.994270918842176</v>
      </c>
      <c r="R1515" s="239">
        <f t="shared" si="286"/>
        <v>0</v>
      </c>
      <c r="T1515" s="239">
        <f>MAX($H$4:H1515)</f>
        <v>255.90901740293543</v>
      </c>
      <c r="U1515" s="239">
        <f>MAX($K$4:K1515)</f>
        <v>255.90901740293543</v>
      </c>
      <c r="V1515" s="239">
        <f>MAX($K$4:L1515)</f>
        <v>255.90901740293543</v>
      </c>
      <c r="W1515" s="239">
        <f t="shared" si="287"/>
        <v>-0.44297672529364657</v>
      </c>
      <c r="X1515" s="239">
        <f t="shared" si="288"/>
        <v>-0.31997637740710233</v>
      </c>
      <c r="Y1515" s="239">
        <f t="shared" si="289"/>
        <v>-0.36484633691674667</v>
      </c>
    </row>
    <row r="1516" spans="1:25">
      <c r="A1516" s="147">
        <v>37547</v>
      </c>
      <c r="B1516" s="243">
        <v>4.9923718973408082E-3</v>
      </c>
      <c r="C1516" s="243">
        <v>-6.0752184174940327E-3</v>
      </c>
      <c r="D1516" s="243">
        <v>6.2197651295834433E-3</v>
      </c>
      <c r="E1516" s="243">
        <v>1.7502610453143053E-2</v>
      </c>
      <c r="F1516" s="243">
        <v>-2.0183989330196939E-3</v>
      </c>
      <c r="H1516" s="239">
        <f t="shared" si="282"/>
        <v>141.68127304652728</v>
      </c>
      <c r="I1516" s="239"/>
      <c r="J1516" s="239">
        <f t="shared" si="283"/>
        <v>174.02417706853305</v>
      </c>
      <c r="K1516" s="239">
        <f t="shared" si="278"/>
        <v>174.02417706853305</v>
      </c>
      <c r="L1516" s="239" t="b">
        <f t="shared" si="279"/>
        <v>1</v>
      </c>
      <c r="M1516" s="239">
        <f t="shared" si="284"/>
        <v>0</v>
      </c>
      <c r="O1516" s="239">
        <f t="shared" si="285"/>
        <v>162.54154981951046</v>
      </c>
      <c r="P1516" s="239">
        <f t="shared" si="280"/>
        <v>162.54154981951046</v>
      </c>
      <c r="Q1516" s="239">
        <f t="shared" si="281"/>
        <v>20.860276772983184</v>
      </c>
      <c r="R1516" s="239">
        <f t="shared" si="286"/>
        <v>0</v>
      </c>
      <c r="T1516" s="239">
        <f>MAX($H$4:H1516)</f>
        <v>255.90901740293543</v>
      </c>
      <c r="U1516" s="239">
        <f>MAX($K$4:K1516)</f>
        <v>255.90901740293543</v>
      </c>
      <c r="V1516" s="239">
        <f>MAX($K$4:L1516)</f>
        <v>255.90901740293543</v>
      </c>
      <c r="W1516" s="239">
        <f t="shared" si="287"/>
        <v>-0.44636076335111546</v>
      </c>
      <c r="X1516" s="239">
        <f t="shared" si="288"/>
        <v>-0.31997637740710233</v>
      </c>
      <c r="Y1516" s="239">
        <f t="shared" si="289"/>
        <v>-0.36484633691674667</v>
      </c>
    </row>
    <row r="1517" spans="1:25">
      <c r="A1517" s="147">
        <v>37550</v>
      </c>
      <c r="B1517" s="243">
        <v>1.7180814851734505E-2</v>
      </c>
      <c r="C1517" s="243">
        <v>1.1041838756902234E-3</v>
      </c>
      <c r="D1517" s="243">
        <v>-6.4915355799436414E-3</v>
      </c>
      <c r="E1517" s="243">
        <v>-5.3506182065901076E-3</v>
      </c>
      <c r="F1517" s="243">
        <v>1.7256776352525538E-3</v>
      </c>
      <c r="H1517" s="239">
        <f t="shared" si="282"/>
        <v>141.83771522371251</v>
      </c>
      <c r="I1517" s="239"/>
      <c r="J1517" s="239">
        <f t="shared" si="283"/>
        <v>174.02417706853305</v>
      </c>
      <c r="K1517" s="239">
        <f t="shared" si="278"/>
        <v>174.02417706853305</v>
      </c>
      <c r="L1517" s="239" t="b">
        <f t="shared" si="279"/>
        <v>1</v>
      </c>
      <c r="M1517" s="239">
        <f t="shared" si="284"/>
        <v>0</v>
      </c>
      <c r="O1517" s="239">
        <f t="shared" si="285"/>
        <v>162.54154981951046</v>
      </c>
      <c r="P1517" s="239">
        <f t="shared" si="280"/>
        <v>162.54154981951046</v>
      </c>
      <c r="Q1517" s="239">
        <f t="shared" si="281"/>
        <v>20.703834595797957</v>
      </c>
      <c r="R1517" s="239">
        <f t="shared" si="286"/>
        <v>0</v>
      </c>
      <c r="T1517" s="239">
        <f>MAX($H$4:H1517)</f>
        <v>255.90901740293543</v>
      </c>
      <c r="U1517" s="239">
        <f>MAX($K$4:K1517)</f>
        <v>255.90901740293543</v>
      </c>
      <c r="V1517" s="239">
        <f>MAX($K$4:L1517)</f>
        <v>255.90901740293543</v>
      </c>
      <c r="W1517" s="239">
        <f t="shared" si="287"/>
        <v>-0.44574944383305837</v>
      </c>
      <c r="X1517" s="239">
        <f t="shared" si="288"/>
        <v>-0.31997637740710233</v>
      </c>
      <c r="Y1517" s="239">
        <f t="shared" si="289"/>
        <v>-0.36484633691674667</v>
      </c>
    </row>
    <row r="1518" spans="1:25">
      <c r="A1518" s="147">
        <v>37551</v>
      </c>
      <c r="B1518" s="243">
        <v>-1.1102853949948033E-2</v>
      </c>
      <c r="C1518" s="243">
        <v>-1.1908944264710897E-2</v>
      </c>
      <c r="D1518" s="243">
        <v>-2.8808365542591918E-2</v>
      </c>
      <c r="E1518" s="243">
        <v>-1.3264202406288339E-2</v>
      </c>
      <c r="F1518" s="243">
        <v>-3.6103245139208484E-3</v>
      </c>
      <c r="H1518" s="239">
        <f t="shared" si="282"/>
        <v>140.14857777847939</v>
      </c>
      <c r="I1518" s="239"/>
      <c r="J1518" s="239">
        <f t="shared" si="283"/>
        <v>174.02417706853305</v>
      </c>
      <c r="K1518" s="239">
        <f t="shared" si="278"/>
        <v>174.02417706853305</v>
      </c>
      <c r="L1518" s="239" t="b">
        <f t="shared" si="279"/>
        <v>1</v>
      </c>
      <c r="M1518" s="239">
        <f t="shared" si="284"/>
        <v>0</v>
      </c>
      <c r="O1518" s="239">
        <f t="shared" si="285"/>
        <v>162.54154981951046</v>
      </c>
      <c r="P1518" s="239">
        <f t="shared" si="280"/>
        <v>162.54154981951046</v>
      </c>
      <c r="Q1518" s="239">
        <f t="shared" si="281"/>
        <v>22.392972041031072</v>
      </c>
      <c r="R1518" s="239">
        <f t="shared" si="286"/>
        <v>0</v>
      </c>
      <c r="T1518" s="239">
        <f>MAX($H$4:H1518)</f>
        <v>255.90901740293543</v>
      </c>
      <c r="U1518" s="239">
        <f>MAX($K$4:K1518)</f>
        <v>255.90901740293543</v>
      </c>
      <c r="V1518" s="239">
        <f>MAX($K$4:L1518)</f>
        <v>255.90901740293543</v>
      </c>
      <c r="W1518" s="239">
        <f t="shared" si="287"/>
        <v>-0.45234998281513544</v>
      </c>
      <c r="X1518" s="239">
        <f t="shared" si="288"/>
        <v>-0.31997637740710233</v>
      </c>
      <c r="Y1518" s="239">
        <f t="shared" si="289"/>
        <v>-0.36484633691674667</v>
      </c>
    </row>
    <row r="1519" spans="1:25">
      <c r="A1519" s="147">
        <v>37552</v>
      </c>
      <c r="B1519" s="243">
        <v>6.5990859555153936E-3</v>
      </c>
      <c r="C1519" s="243">
        <v>-2.7813167948310902E-2</v>
      </c>
      <c r="D1519" s="243">
        <v>1.3762705908784811E-2</v>
      </c>
      <c r="E1519" s="243">
        <v>2.4420072249938141E-2</v>
      </c>
      <c r="F1519" s="243">
        <v>-1.0051815641093365E-2</v>
      </c>
      <c r="H1519" s="239">
        <f t="shared" si="282"/>
        <v>136.25060184700962</v>
      </c>
      <c r="I1519" s="239"/>
      <c r="J1519" s="239">
        <f t="shared" si="283"/>
        <v>174.02417706853305</v>
      </c>
      <c r="K1519" s="239">
        <f t="shared" si="278"/>
        <v>174.02417706853305</v>
      </c>
      <c r="L1519" s="239" t="b">
        <f t="shared" si="279"/>
        <v>1</v>
      </c>
      <c r="M1519" s="239">
        <f t="shared" si="284"/>
        <v>0</v>
      </c>
      <c r="O1519" s="239">
        <f t="shared" si="285"/>
        <v>162.54154981951046</v>
      </c>
      <c r="P1519" s="239">
        <f t="shared" si="280"/>
        <v>162.54154981951046</v>
      </c>
      <c r="Q1519" s="239">
        <f t="shared" si="281"/>
        <v>26.290947972500845</v>
      </c>
      <c r="R1519" s="239">
        <f t="shared" si="286"/>
        <v>0</v>
      </c>
      <c r="T1519" s="239">
        <f>MAX($H$4:H1519)</f>
        <v>255.90901740293543</v>
      </c>
      <c r="U1519" s="239">
        <f>MAX($K$4:K1519)</f>
        <v>255.90901740293543</v>
      </c>
      <c r="V1519" s="239">
        <f>MAX($K$4:L1519)</f>
        <v>255.90901740293543</v>
      </c>
      <c r="W1519" s="239">
        <f t="shared" si="287"/>
        <v>-0.46758186471999347</v>
      </c>
      <c r="X1519" s="239">
        <f t="shared" si="288"/>
        <v>-0.31997637740710233</v>
      </c>
      <c r="Y1519" s="239">
        <f t="shared" si="289"/>
        <v>-0.36484633691674667</v>
      </c>
    </row>
    <row r="1520" spans="1:25">
      <c r="A1520" s="147">
        <v>37553</v>
      </c>
      <c r="B1520" s="243">
        <v>-1.5146654058526443E-2</v>
      </c>
      <c r="C1520" s="243">
        <v>2.5545204371158814E-2</v>
      </c>
      <c r="D1520" s="243">
        <v>-3.2010257888434035E-3</v>
      </c>
      <c r="E1520" s="243">
        <v>1.9353126509917828E-3</v>
      </c>
      <c r="F1520" s="243">
        <v>1.0896705343560464E-2</v>
      </c>
      <c r="H1520" s="239">
        <f t="shared" si="282"/>
        <v>139.73115131688488</v>
      </c>
      <c r="I1520" s="239"/>
      <c r="J1520" s="239">
        <f t="shared" si="283"/>
        <v>174.02417706853305</v>
      </c>
      <c r="K1520" s="239">
        <f t="shared" si="278"/>
        <v>174.02417706853305</v>
      </c>
      <c r="L1520" s="239" t="b">
        <f t="shared" si="279"/>
        <v>1</v>
      </c>
      <c r="M1520" s="239">
        <f t="shared" si="284"/>
        <v>0</v>
      </c>
      <c r="O1520" s="239">
        <f t="shared" si="285"/>
        <v>162.54154981951046</v>
      </c>
      <c r="P1520" s="239">
        <f t="shared" si="280"/>
        <v>162.54154981951046</v>
      </c>
      <c r="Q1520" s="239">
        <f t="shared" si="281"/>
        <v>22.810398502625588</v>
      </c>
      <c r="R1520" s="239">
        <f t="shared" si="286"/>
        <v>0</v>
      </c>
      <c r="T1520" s="239">
        <f>MAX($H$4:H1520)</f>
        <v>255.90901740293543</v>
      </c>
      <c r="U1520" s="239">
        <f>MAX($K$4:K1520)</f>
        <v>255.90901740293543</v>
      </c>
      <c r="V1520" s="239">
        <f>MAX($K$4:L1520)</f>
        <v>255.90901740293543</v>
      </c>
      <c r="W1520" s="239">
        <f t="shared" si="287"/>
        <v>-0.45398113464335443</v>
      </c>
      <c r="X1520" s="239">
        <f t="shared" si="288"/>
        <v>-0.31997637740710233</v>
      </c>
      <c r="Y1520" s="239">
        <f t="shared" si="289"/>
        <v>-0.36484633691674667</v>
      </c>
    </row>
    <row r="1521" spans="1:25">
      <c r="A1521" s="147">
        <v>37554</v>
      </c>
      <c r="B1521" s="243">
        <v>1.7431880009892486E-2</v>
      </c>
      <c r="C1521" s="243">
        <v>-2.9563207246707801E-3</v>
      </c>
      <c r="D1521" s="243">
        <v>1.0278028193370314E-2</v>
      </c>
      <c r="E1521" s="243">
        <v>-7.5049144692096448E-4</v>
      </c>
      <c r="F1521" s="243">
        <v>-2.4863190955513037E-3</v>
      </c>
      <c r="H1521" s="239">
        <f t="shared" si="282"/>
        <v>139.31806121836465</v>
      </c>
      <c r="I1521" s="239"/>
      <c r="J1521" s="239">
        <f t="shared" si="283"/>
        <v>174.02417706853305</v>
      </c>
      <c r="K1521" s="239">
        <f t="shared" si="278"/>
        <v>174.02417706853305</v>
      </c>
      <c r="L1521" s="239" t="b">
        <f t="shared" si="279"/>
        <v>1</v>
      </c>
      <c r="M1521" s="239">
        <f t="shared" si="284"/>
        <v>0</v>
      </c>
      <c r="O1521" s="239">
        <f t="shared" si="285"/>
        <v>162.54154981951046</v>
      </c>
      <c r="P1521" s="239">
        <f t="shared" si="280"/>
        <v>162.54154981951046</v>
      </c>
      <c r="Q1521" s="239">
        <f t="shared" si="281"/>
        <v>23.223488601145817</v>
      </c>
      <c r="R1521" s="239">
        <f t="shared" si="286"/>
        <v>0</v>
      </c>
      <c r="T1521" s="239">
        <f>MAX($H$4:H1521)</f>
        <v>255.90901740293543</v>
      </c>
      <c r="U1521" s="239">
        <f>MAX($K$4:K1521)</f>
        <v>255.90901740293543</v>
      </c>
      <c r="V1521" s="239">
        <f>MAX($K$4:L1521)</f>
        <v>255.90901740293543</v>
      </c>
      <c r="W1521" s="239">
        <f t="shared" si="287"/>
        <v>-0.45559534153106951</v>
      </c>
      <c r="X1521" s="239">
        <f t="shared" si="288"/>
        <v>-0.31997637740710233</v>
      </c>
      <c r="Y1521" s="239">
        <f t="shared" si="289"/>
        <v>-0.36484633691674667</v>
      </c>
    </row>
    <row r="1522" spans="1:25">
      <c r="A1522" s="147">
        <v>37557</v>
      </c>
      <c r="B1522" s="243">
        <v>-7.9157693912348392E-3</v>
      </c>
      <c r="C1522" s="243">
        <v>8.0612524749446024E-3</v>
      </c>
      <c r="D1522" s="243">
        <v>-2.015794188693798E-3</v>
      </c>
      <c r="E1522" s="243">
        <v>5.1082403484095096E-3</v>
      </c>
      <c r="F1522" s="243">
        <v>6.2697751989146955E-3</v>
      </c>
      <c r="H1522" s="239">
        <f t="shared" si="282"/>
        <v>140.44113928416567</v>
      </c>
      <c r="I1522" s="239"/>
      <c r="J1522" s="239">
        <f t="shared" si="283"/>
        <v>174.02417706853305</v>
      </c>
      <c r="K1522" s="239">
        <f t="shared" si="278"/>
        <v>174.02417706853305</v>
      </c>
      <c r="L1522" s="239" t="b">
        <f t="shared" si="279"/>
        <v>1</v>
      </c>
      <c r="M1522" s="239">
        <f t="shared" si="284"/>
        <v>0</v>
      </c>
      <c r="O1522" s="239">
        <f t="shared" si="285"/>
        <v>162.54154981951046</v>
      </c>
      <c r="P1522" s="239">
        <f t="shared" si="280"/>
        <v>162.54154981951046</v>
      </c>
      <c r="Q1522" s="239">
        <f t="shared" si="281"/>
        <v>22.100410535344793</v>
      </c>
      <c r="R1522" s="239">
        <f t="shared" si="286"/>
        <v>0</v>
      </c>
      <c r="T1522" s="239">
        <f>MAX($H$4:H1522)</f>
        <v>255.90901740293543</v>
      </c>
      <c r="U1522" s="239">
        <f>MAX($K$4:K1522)</f>
        <v>255.90901740293543</v>
      </c>
      <c r="V1522" s="239">
        <f>MAX($K$4:L1522)</f>
        <v>255.90901740293543</v>
      </c>
      <c r="W1522" s="239">
        <f t="shared" si="287"/>
        <v>-0.4512067581306155</v>
      </c>
      <c r="X1522" s="239">
        <f t="shared" si="288"/>
        <v>-0.31997637740710233</v>
      </c>
      <c r="Y1522" s="239">
        <f t="shared" si="289"/>
        <v>-0.36484633691674667</v>
      </c>
    </row>
    <row r="1523" spans="1:25">
      <c r="A1523" s="147">
        <v>37558</v>
      </c>
      <c r="B1523" s="243">
        <v>-9.6291736113183202E-3</v>
      </c>
      <c r="C1523" s="243">
        <v>-3.854267753375884E-2</v>
      </c>
      <c r="D1523" s="243">
        <v>-5.110191941578246E-3</v>
      </c>
      <c r="E1523" s="243">
        <v>-1.3047145629581758E-2</v>
      </c>
      <c r="F1523" s="243">
        <v>-1.9986740794784796E-2</v>
      </c>
      <c r="H1523" s="239">
        <f t="shared" si="282"/>
        <v>135.02816174026236</v>
      </c>
      <c r="I1523" s="239"/>
      <c r="J1523" s="239">
        <f t="shared" si="283"/>
        <v>174.02417706853305</v>
      </c>
      <c r="K1523" s="239">
        <f t="shared" si="278"/>
        <v>174.02417706853305</v>
      </c>
      <c r="L1523" s="239" t="b">
        <f t="shared" si="279"/>
        <v>1</v>
      </c>
      <c r="M1523" s="239">
        <f t="shared" si="284"/>
        <v>0</v>
      </c>
      <c r="O1523" s="239">
        <f t="shared" si="285"/>
        <v>162.54154981951046</v>
      </c>
      <c r="P1523" s="239">
        <f t="shared" si="280"/>
        <v>162.54154981951046</v>
      </c>
      <c r="Q1523" s="239">
        <f t="shared" si="281"/>
        <v>27.513388079248102</v>
      </c>
      <c r="R1523" s="239">
        <f t="shared" si="286"/>
        <v>0</v>
      </c>
      <c r="T1523" s="239">
        <f>MAX($H$4:H1523)</f>
        <v>255.90901740293543</v>
      </c>
      <c r="U1523" s="239">
        <f>MAX($K$4:K1523)</f>
        <v>255.90901740293543</v>
      </c>
      <c r="V1523" s="239">
        <f>MAX($K$4:L1523)</f>
        <v>255.90901740293543</v>
      </c>
      <c r="W1523" s="239">
        <f t="shared" si="287"/>
        <v>-0.47235871908469329</v>
      </c>
      <c r="X1523" s="239">
        <f t="shared" si="288"/>
        <v>-0.31997637740710233</v>
      </c>
      <c r="Y1523" s="239">
        <f t="shared" si="289"/>
        <v>-0.36484633691674667</v>
      </c>
    </row>
    <row r="1524" spans="1:25">
      <c r="A1524" s="147">
        <v>37559</v>
      </c>
      <c r="B1524" s="243">
        <v>1.0549704137398752E-2</v>
      </c>
      <c r="C1524" s="243">
        <v>2.4750583909125101E-2</v>
      </c>
      <c r="D1524" s="243">
        <v>4.2607608879312586E-3</v>
      </c>
      <c r="E1524" s="243">
        <v>-1.644090027916878E-3</v>
      </c>
      <c r="F1524" s="243">
        <v>1.1220287918849658E-2</v>
      </c>
      <c r="H1524" s="239">
        <f t="shared" si="282"/>
        <v>138.37018758750963</v>
      </c>
      <c r="I1524" s="239"/>
      <c r="J1524" s="239">
        <f t="shared" si="283"/>
        <v>174.02417706853305</v>
      </c>
      <c r="K1524" s="239">
        <f t="shared" si="278"/>
        <v>174.02417706853305</v>
      </c>
      <c r="L1524" s="239" t="b">
        <f t="shared" si="279"/>
        <v>1</v>
      </c>
      <c r="M1524" s="239">
        <f t="shared" si="284"/>
        <v>0</v>
      </c>
      <c r="O1524" s="239">
        <f t="shared" si="285"/>
        <v>162.54154981951046</v>
      </c>
      <c r="P1524" s="239">
        <f t="shared" si="280"/>
        <v>162.54154981951046</v>
      </c>
      <c r="Q1524" s="239">
        <f t="shared" si="281"/>
        <v>24.171362232000831</v>
      </c>
      <c r="R1524" s="239">
        <f t="shared" si="286"/>
        <v>0</v>
      </c>
      <c r="T1524" s="239">
        <f>MAX($H$4:H1524)</f>
        <v>255.90901740293543</v>
      </c>
      <c r="U1524" s="239">
        <f>MAX($K$4:K1524)</f>
        <v>255.90901740293543</v>
      </c>
      <c r="V1524" s="239">
        <f>MAX($K$4:L1524)</f>
        <v>255.90901740293543</v>
      </c>
      <c r="W1524" s="239">
        <f t="shared" si="287"/>
        <v>-0.45929928928748082</v>
      </c>
      <c r="X1524" s="239">
        <f t="shared" si="288"/>
        <v>-0.31997637740710233</v>
      </c>
      <c r="Y1524" s="239">
        <f t="shared" si="289"/>
        <v>-0.36484633691674667</v>
      </c>
    </row>
    <row r="1525" spans="1:25">
      <c r="A1525" s="147">
        <v>37560</v>
      </c>
      <c r="B1525" s="243">
        <v>-4.5218591671283281E-3</v>
      </c>
      <c r="C1525" s="243">
        <v>1.4590754161224462E-2</v>
      </c>
      <c r="D1525" s="243">
        <v>-8.0468272777229899E-3</v>
      </c>
      <c r="E1525" s="243">
        <v>7.2079922278480701E-3</v>
      </c>
      <c r="F1525" s="243">
        <v>1.2301159081235191E-2</v>
      </c>
      <c r="H1525" s="239">
        <f t="shared" si="282"/>
        <v>140.38911297784151</v>
      </c>
      <c r="I1525" s="239"/>
      <c r="J1525" s="239">
        <f t="shared" si="283"/>
        <v>174.02417706853305</v>
      </c>
      <c r="K1525" s="239">
        <f t="shared" si="278"/>
        <v>174.02417706853305</v>
      </c>
      <c r="L1525" s="239" t="b">
        <f t="shared" si="279"/>
        <v>1</v>
      </c>
      <c r="M1525" s="239">
        <f t="shared" si="284"/>
        <v>0</v>
      </c>
      <c r="O1525" s="239">
        <f t="shared" si="285"/>
        <v>162.54154981951046</v>
      </c>
      <c r="P1525" s="239">
        <f t="shared" si="280"/>
        <v>162.54154981951046</v>
      </c>
      <c r="Q1525" s="239">
        <f t="shared" si="281"/>
        <v>22.152436841668958</v>
      </c>
      <c r="R1525" s="239">
        <f t="shared" si="286"/>
        <v>0</v>
      </c>
      <c r="T1525" s="239">
        <f>MAX($H$4:H1525)</f>
        <v>255.90901740293543</v>
      </c>
      <c r="U1525" s="239">
        <f>MAX($K$4:K1525)</f>
        <v>255.90901740293543</v>
      </c>
      <c r="V1525" s="239">
        <f>MAX($K$4:L1525)</f>
        <v>255.90901740293543</v>
      </c>
      <c r="W1525" s="239">
        <f t="shared" si="287"/>
        <v>-0.45141005814267504</v>
      </c>
      <c r="X1525" s="239">
        <f t="shared" si="288"/>
        <v>-0.31997637740710233</v>
      </c>
      <c r="Y1525" s="239">
        <f t="shared" si="289"/>
        <v>-0.36484633691674667</v>
      </c>
    </row>
    <row r="1526" spans="1:25">
      <c r="A1526" s="147">
        <v>37561</v>
      </c>
      <c r="B1526" s="243">
        <v>1.7218958420410546E-2</v>
      </c>
      <c r="C1526" s="243">
        <v>-1.3106364387118652E-2</v>
      </c>
      <c r="D1526" s="243">
        <v>-4.5133491477232779E-3</v>
      </c>
      <c r="E1526" s="243">
        <v>-1.0874185715085583E-2</v>
      </c>
      <c r="F1526" s="243">
        <v>-5.5320543470297467E-3</v>
      </c>
      <c r="H1526" s="239">
        <f t="shared" si="282"/>
        <v>138.54912210716955</v>
      </c>
      <c r="I1526" s="239"/>
      <c r="J1526" s="239">
        <f t="shared" si="283"/>
        <v>174.02417706853305</v>
      </c>
      <c r="K1526" s="239">
        <f t="shared" si="278"/>
        <v>174.02417706853305</v>
      </c>
      <c r="L1526" s="239" t="b">
        <f t="shared" si="279"/>
        <v>1</v>
      </c>
      <c r="M1526" s="239">
        <f t="shared" si="284"/>
        <v>0</v>
      </c>
      <c r="O1526" s="239">
        <f t="shared" si="285"/>
        <v>124.69420989645261</v>
      </c>
      <c r="P1526" s="239">
        <f t="shared" si="280"/>
        <v>138.54912210716955</v>
      </c>
      <c r="Q1526" s="239">
        <f t="shared" si="281"/>
        <v>0</v>
      </c>
      <c r="R1526" s="239">
        <f t="shared" si="286"/>
        <v>-0.1476079669412689</v>
      </c>
      <c r="T1526" s="239">
        <f>MAX($H$4:H1526)</f>
        <v>255.90901740293543</v>
      </c>
      <c r="U1526" s="239">
        <f>MAX($K$4:K1526)</f>
        <v>255.90901740293543</v>
      </c>
      <c r="V1526" s="239">
        <f>MAX($K$4:L1526)</f>
        <v>255.90901740293543</v>
      </c>
      <c r="W1526" s="239">
        <f t="shared" si="287"/>
        <v>-0.45860007781976536</v>
      </c>
      <c r="X1526" s="239">
        <f t="shared" si="288"/>
        <v>-0.31997637740710233</v>
      </c>
      <c r="Y1526" s="239">
        <f t="shared" si="289"/>
        <v>-0.45860007781976536</v>
      </c>
    </row>
    <row r="1527" spans="1:25">
      <c r="A1527" s="147">
        <v>37564</v>
      </c>
      <c r="B1527" s="243">
        <v>7.8644135287824213E-3</v>
      </c>
      <c r="C1527" s="243">
        <v>3.3380424068931491E-2</v>
      </c>
      <c r="D1527" s="243">
        <v>5.2507951169258327E-3</v>
      </c>
      <c r="E1527" s="243">
        <v>2.0660885759320458E-2</v>
      </c>
      <c r="F1527" s="243">
        <v>2.2338891240352154E-2</v>
      </c>
      <c r="H1527" s="239">
        <f t="shared" si="282"/>
        <v>143.17395055748506</v>
      </c>
      <c r="I1527" s="239"/>
      <c r="J1527" s="239">
        <f t="shared" si="283"/>
        <v>174.02417706853305</v>
      </c>
      <c r="K1527" s="239">
        <f t="shared" si="278"/>
        <v>174.02417706853305</v>
      </c>
      <c r="L1527" s="239" t="b">
        <f t="shared" si="279"/>
        <v>1</v>
      </c>
      <c r="M1527" s="239">
        <f t="shared" si="284"/>
        <v>0</v>
      </c>
      <c r="O1527" s="239">
        <f t="shared" si="285"/>
        <v>124.69420989645261</v>
      </c>
      <c r="P1527" s="239">
        <f t="shared" si="280"/>
        <v>143.17395055748506</v>
      </c>
      <c r="Q1527" s="239">
        <f t="shared" si="281"/>
        <v>0</v>
      </c>
      <c r="R1527" s="239">
        <f t="shared" si="286"/>
        <v>3.3380424068931595E-2</v>
      </c>
      <c r="T1527" s="239">
        <f>MAX($H$4:H1527)</f>
        <v>255.90901740293543</v>
      </c>
      <c r="U1527" s="239">
        <f>MAX($K$4:K1527)</f>
        <v>255.90901740293543</v>
      </c>
      <c r="V1527" s="239">
        <f>MAX($K$4:L1527)</f>
        <v>255.90901740293543</v>
      </c>
      <c r="W1527" s="239">
        <f t="shared" si="287"/>
        <v>-0.44052791882650255</v>
      </c>
      <c r="X1527" s="239">
        <f t="shared" si="288"/>
        <v>-0.31997637740710233</v>
      </c>
      <c r="Y1527" s="239">
        <f t="shared" si="289"/>
        <v>-0.44052791882650255</v>
      </c>
    </row>
    <row r="1528" spans="1:25">
      <c r="A1528" s="147">
        <v>37565</v>
      </c>
      <c r="B1528" s="243">
        <v>7.2643325053556307E-3</v>
      </c>
      <c r="C1528" s="243">
        <v>4.0769877651860575E-3</v>
      </c>
      <c r="D1528" s="243">
        <v>1.5410741713114406E-2</v>
      </c>
      <c r="E1528" s="243">
        <v>-8.1791491351097534E-3</v>
      </c>
      <c r="F1528" s="243">
        <v>-2.6736098427171395E-4</v>
      </c>
      <c r="H1528" s="239">
        <f t="shared" si="282"/>
        <v>143.75766900220128</v>
      </c>
      <c r="I1528" s="239"/>
      <c r="J1528" s="239">
        <f t="shared" si="283"/>
        <v>174.02417706853305</v>
      </c>
      <c r="K1528" s="239">
        <f t="shared" si="278"/>
        <v>174.02417706853305</v>
      </c>
      <c r="L1528" s="239" t="b">
        <f t="shared" si="279"/>
        <v>1</v>
      </c>
      <c r="M1528" s="239">
        <f t="shared" si="284"/>
        <v>0</v>
      </c>
      <c r="O1528" s="239">
        <f t="shared" si="285"/>
        <v>124.69420989645261</v>
      </c>
      <c r="P1528" s="239">
        <f t="shared" si="280"/>
        <v>143.75766900220128</v>
      </c>
      <c r="Q1528" s="239">
        <f t="shared" si="281"/>
        <v>0</v>
      </c>
      <c r="R1528" s="239">
        <f t="shared" si="286"/>
        <v>4.0769877651860974E-3</v>
      </c>
      <c r="T1528" s="239">
        <f>MAX($H$4:H1528)</f>
        <v>255.90901740293543</v>
      </c>
      <c r="U1528" s="239">
        <f>MAX($K$4:K1528)</f>
        <v>255.90901740293543</v>
      </c>
      <c r="V1528" s="239">
        <f>MAX($K$4:L1528)</f>
        <v>255.90901740293543</v>
      </c>
      <c r="W1528" s="239">
        <f t="shared" si="287"/>
        <v>-0.43824695799659502</v>
      </c>
      <c r="X1528" s="239">
        <f t="shared" si="288"/>
        <v>-0.31997637740710233</v>
      </c>
      <c r="Y1528" s="239">
        <f t="shared" si="289"/>
        <v>-0.43824695799659502</v>
      </c>
    </row>
    <row r="1529" spans="1:25">
      <c r="A1529" s="147">
        <v>37566</v>
      </c>
      <c r="B1529" s="243">
        <v>9.5073565316234898E-3</v>
      </c>
      <c r="C1529" s="243">
        <v>-9.5960494974484112E-3</v>
      </c>
      <c r="D1529" s="243">
        <v>3.1491323704884167E-3</v>
      </c>
      <c r="E1529" s="243">
        <v>1.5655983786676986E-2</v>
      </c>
      <c r="F1529" s="243">
        <v>2.07631827413568E-5</v>
      </c>
      <c r="H1529" s="239">
        <f t="shared" si="282"/>
        <v>142.37816329481836</v>
      </c>
      <c r="I1529" s="239"/>
      <c r="J1529" s="239">
        <f t="shared" si="283"/>
        <v>174.02417706853305</v>
      </c>
      <c r="K1529" s="239">
        <f t="shared" si="278"/>
        <v>174.02417706853305</v>
      </c>
      <c r="L1529" s="239" t="b">
        <f t="shared" si="279"/>
        <v>1</v>
      </c>
      <c r="M1529" s="239">
        <f t="shared" si="284"/>
        <v>0</v>
      </c>
      <c r="O1529" s="239">
        <f t="shared" si="285"/>
        <v>124.69420989645261</v>
      </c>
      <c r="P1529" s="239">
        <f t="shared" si="280"/>
        <v>142.37816329481836</v>
      </c>
      <c r="Q1529" s="239">
        <f t="shared" si="281"/>
        <v>0</v>
      </c>
      <c r="R1529" s="239">
        <f t="shared" si="286"/>
        <v>-9.5960494974483401E-3</v>
      </c>
      <c r="T1529" s="239">
        <f>MAX($H$4:H1529)</f>
        <v>255.90901740293543</v>
      </c>
      <c r="U1529" s="239">
        <f>MAX($K$4:K1529)</f>
        <v>255.90901740293543</v>
      </c>
      <c r="V1529" s="239">
        <f>MAX($K$4:L1529)</f>
        <v>255.90901740293543</v>
      </c>
      <c r="W1529" s="239">
        <f t="shared" si="287"/>
        <v>-0.44363756799300186</v>
      </c>
      <c r="X1529" s="239">
        <f t="shared" si="288"/>
        <v>-0.31997637740710233</v>
      </c>
      <c r="Y1529" s="239">
        <f t="shared" si="289"/>
        <v>-0.44363756799300186</v>
      </c>
    </row>
    <row r="1530" spans="1:25">
      <c r="A1530" s="147">
        <v>37567</v>
      </c>
      <c r="B1530" s="243">
        <v>-2.2624965865799429E-2</v>
      </c>
      <c r="C1530" s="243">
        <v>-2.0089543590393166E-2</v>
      </c>
      <c r="D1530" s="243">
        <v>-1.1222910698502897E-2</v>
      </c>
      <c r="E1530" s="243">
        <v>-4.5790310885753804E-3</v>
      </c>
      <c r="F1530" s="243">
        <v>-1.0107701287251025E-2</v>
      </c>
      <c r="H1530" s="239">
        <f t="shared" si="282"/>
        <v>139.51785097698701</v>
      </c>
      <c r="I1530" s="239"/>
      <c r="J1530" s="239">
        <f t="shared" si="283"/>
        <v>174.02417706853305</v>
      </c>
      <c r="K1530" s="239">
        <f t="shared" si="278"/>
        <v>174.02417706853305</v>
      </c>
      <c r="L1530" s="239" t="b">
        <f t="shared" si="279"/>
        <v>1</v>
      </c>
      <c r="M1530" s="239">
        <f t="shared" si="284"/>
        <v>0</v>
      </c>
      <c r="O1530" s="239">
        <f t="shared" si="285"/>
        <v>124.69420989645261</v>
      </c>
      <c r="P1530" s="239">
        <f t="shared" si="280"/>
        <v>139.51785097698701</v>
      </c>
      <c r="Q1530" s="239">
        <f t="shared" si="281"/>
        <v>0</v>
      </c>
      <c r="R1530" s="239">
        <f t="shared" si="286"/>
        <v>-2.0089543590393083E-2</v>
      </c>
      <c r="T1530" s="239">
        <f>MAX($H$4:H1530)</f>
        <v>255.90901740293543</v>
      </c>
      <c r="U1530" s="239">
        <f>MAX($K$4:K1530)</f>
        <v>255.90901740293543</v>
      </c>
      <c r="V1530" s="239">
        <f>MAX($K$4:L1530)</f>
        <v>255.90901740293543</v>
      </c>
      <c r="W1530" s="239">
        <f t="shared" si="287"/>
        <v>-0.45481463532286359</v>
      </c>
      <c r="X1530" s="239">
        <f t="shared" si="288"/>
        <v>-0.31997637740710233</v>
      </c>
      <c r="Y1530" s="239">
        <f t="shared" si="289"/>
        <v>-0.45481463532286359</v>
      </c>
    </row>
    <row r="1531" spans="1:25">
      <c r="A1531" s="147">
        <v>37568</v>
      </c>
      <c r="B1531" s="243">
        <v>-9.3549121528669898E-3</v>
      </c>
      <c r="C1531" s="243">
        <v>-1.098273048789844E-2</v>
      </c>
      <c r="D1531" s="243">
        <v>-1.3424991482780424E-2</v>
      </c>
      <c r="E1531" s="243">
        <v>-2.5645028772859346E-3</v>
      </c>
      <c r="F1531" s="243">
        <v>-6.9492426406007057E-3</v>
      </c>
      <c r="H1531" s="239">
        <f t="shared" si="282"/>
        <v>137.98556402145599</v>
      </c>
      <c r="I1531" s="239"/>
      <c r="J1531" s="239">
        <f t="shared" si="283"/>
        <v>174.02417706853305</v>
      </c>
      <c r="K1531" s="239">
        <f t="shared" si="278"/>
        <v>174.02417706853305</v>
      </c>
      <c r="L1531" s="239" t="b">
        <f t="shared" si="279"/>
        <v>1</v>
      </c>
      <c r="M1531" s="239">
        <f t="shared" si="284"/>
        <v>0</v>
      </c>
      <c r="O1531" s="239">
        <f t="shared" si="285"/>
        <v>124.69420989645261</v>
      </c>
      <c r="P1531" s="239">
        <f t="shared" si="280"/>
        <v>137.98556402145599</v>
      </c>
      <c r="Q1531" s="239">
        <f t="shared" si="281"/>
        <v>0</v>
      </c>
      <c r="R1531" s="239">
        <f t="shared" si="286"/>
        <v>-1.0982730487898398E-2</v>
      </c>
      <c r="T1531" s="239">
        <f>MAX($H$4:H1531)</f>
        <v>255.90901740293543</v>
      </c>
      <c r="U1531" s="239">
        <f>MAX($K$4:K1531)</f>
        <v>255.90901740293543</v>
      </c>
      <c r="V1531" s="239">
        <f>MAX($K$4:L1531)</f>
        <v>255.90901740293543</v>
      </c>
      <c r="W1531" s="239">
        <f t="shared" si="287"/>
        <v>-0.46080225924905915</v>
      </c>
      <c r="X1531" s="239">
        <f t="shared" si="288"/>
        <v>-0.31997637740710233</v>
      </c>
      <c r="Y1531" s="239">
        <f t="shared" si="289"/>
        <v>-0.46080225924905915</v>
      </c>
    </row>
    <row r="1532" spans="1:25">
      <c r="A1532" s="147">
        <v>37571</v>
      </c>
      <c r="B1532" s="243">
        <v>-2.0629379577922657E-2</v>
      </c>
      <c r="C1532" s="243">
        <v>-5.8956591623925414E-3</v>
      </c>
      <c r="D1532" s="243">
        <v>-2.0894047638666868E-2</v>
      </c>
      <c r="E1532" s="243">
        <v>-1.1631997919528181E-2</v>
      </c>
      <c r="F1532" s="243">
        <v>-8.5921777577641079E-3</v>
      </c>
      <c r="H1532" s="239">
        <f t="shared" si="282"/>
        <v>137.17204816665497</v>
      </c>
      <c r="I1532" s="239"/>
      <c r="J1532" s="239">
        <f t="shared" si="283"/>
        <v>174.02417706853305</v>
      </c>
      <c r="K1532" s="239">
        <f t="shared" si="278"/>
        <v>174.02417706853305</v>
      </c>
      <c r="L1532" s="239" t="b">
        <f t="shared" si="279"/>
        <v>1</v>
      </c>
      <c r="M1532" s="239">
        <f t="shared" si="284"/>
        <v>0</v>
      </c>
      <c r="O1532" s="239">
        <f t="shared" si="285"/>
        <v>124.69420989645261</v>
      </c>
      <c r="P1532" s="239">
        <f t="shared" si="280"/>
        <v>137.17204816665497</v>
      </c>
      <c r="Q1532" s="239">
        <f t="shared" si="281"/>
        <v>0</v>
      </c>
      <c r="R1532" s="239">
        <f t="shared" si="286"/>
        <v>-5.8956591623926247E-3</v>
      </c>
      <c r="T1532" s="239">
        <f>MAX($H$4:H1532)</f>
        <v>255.90901740293543</v>
      </c>
      <c r="U1532" s="239">
        <f>MAX($K$4:K1532)</f>
        <v>255.90901740293543</v>
      </c>
      <c r="V1532" s="239">
        <f>MAX($K$4:L1532)</f>
        <v>255.90901740293543</v>
      </c>
      <c r="W1532" s="239">
        <f t="shared" si="287"/>
        <v>-0.46398118534965888</v>
      </c>
      <c r="X1532" s="239">
        <f t="shared" si="288"/>
        <v>-0.31997637740710233</v>
      </c>
      <c r="Y1532" s="239">
        <f t="shared" si="289"/>
        <v>-0.46398118534965888</v>
      </c>
    </row>
    <row r="1533" spans="1:25">
      <c r="A1533" s="147">
        <v>37572</v>
      </c>
      <c r="B1533" s="243">
        <v>8.0146673377350375E-3</v>
      </c>
      <c r="C1533" s="243">
        <v>1.4705980496836579E-2</v>
      </c>
      <c r="D1533" s="243">
        <v>3.3178544876300009E-4</v>
      </c>
      <c r="E1533" s="243">
        <v>-4.002060710312727E-3</v>
      </c>
      <c r="F1533" s="243">
        <v>7.1745424488627307E-3</v>
      </c>
      <c r="H1533" s="239">
        <f t="shared" si="282"/>
        <v>139.18929763170493</v>
      </c>
      <c r="I1533" s="239"/>
      <c r="J1533" s="239">
        <f t="shared" si="283"/>
        <v>174.02417706853305</v>
      </c>
      <c r="K1533" s="239">
        <f t="shared" si="278"/>
        <v>174.02417706853305</v>
      </c>
      <c r="L1533" s="239" t="b">
        <f t="shared" si="279"/>
        <v>1</v>
      </c>
      <c r="M1533" s="239">
        <f t="shared" si="284"/>
        <v>0</v>
      </c>
      <c r="O1533" s="239">
        <f t="shared" si="285"/>
        <v>124.69420989645261</v>
      </c>
      <c r="P1533" s="239">
        <f t="shared" si="280"/>
        <v>139.18929763170493</v>
      </c>
      <c r="Q1533" s="239">
        <f t="shared" si="281"/>
        <v>0</v>
      </c>
      <c r="R1533" s="239">
        <f t="shared" si="286"/>
        <v>1.470598049683659E-2</v>
      </c>
      <c r="T1533" s="239">
        <f>MAX($H$4:H1533)</f>
        <v>255.90901740293543</v>
      </c>
      <c r="U1533" s="239">
        <f>MAX($K$4:K1533)</f>
        <v>255.90901740293543</v>
      </c>
      <c r="V1533" s="239">
        <f>MAX($K$4:L1533)</f>
        <v>255.90901740293543</v>
      </c>
      <c r="W1533" s="239">
        <f t="shared" si="287"/>
        <v>-0.45609850311547345</v>
      </c>
      <c r="X1533" s="239">
        <f t="shared" si="288"/>
        <v>-0.31997637740710233</v>
      </c>
      <c r="Y1533" s="239">
        <f t="shared" si="289"/>
        <v>-0.45609850311547345</v>
      </c>
    </row>
    <row r="1534" spans="1:25">
      <c r="A1534" s="147">
        <v>37573</v>
      </c>
      <c r="B1534" s="243">
        <v>-7.3624644968484088E-4</v>
      </c>
      <c r="C1534" s="243">
        <v>-6.7547100116650549E-3</v>
      </c>
      <c r="D1534" s="243">
        <v>-3.2520969599897365E-3</v>
      </c>
      <c r="E1534" s="243">
        <v>4.2444202035585299E-4</v>
      </c>
      <c r="F1534" s="243">
        <v>-4.5553764027742583E-3</v>
      </c>
      <c r="H1534" s="239">
        <f t="shared" si="282"/>
        <v>138.24911428947541</v>
      </c>
      <c r="I1534" s="239"/>
      <c r="J1534" s="239">
        <f t="shared" si="283"/>
        <v>174.02417706853305</v>
      </c>
      <c r="K1534" s="239">
        <f t="shared" si="278"/>
        <v>174.02417706853305</v>
      </c>
      <c r="L1534" s="239" t="b">
        <f t="shared" si="279"/>
        <v>1</v>
      </c>
      <c r="M1534" s="239">
        <f t="shared" si="284"/>
        <v>0</v>
      </c>
      <c r="O1534" s="239">
        <f t="shared" si="285"/>
        <v>124.69420989645261</v>
      </c>
      <c r="P1534" s="239">
        <f t="shared" si="280"/>
        <v>138.24911428947541</v>
      </c>
      <c r="Q1534" s="239">
        <f t="shared" si="281"/>
        <v>0</v>
      </c>
      <c r="R1534" s="239">
        <f t="shared" si="286"/>
        <v>-6.7547100116651451E-3</v>
      </c>
      <c r="T1534" s="239">
        <f>MAX($H$4:H1534)</f>
        <v>255.90901740293543</v>
      </c>
      <c r="U1534" s="239">
        <f>MAX($K$4:K1534)</f>
        <v>255.90901740293543</v>
      </c>
      <c r="V1534" s="239">
        <f>MAX($K$4:L1534)</f>
        <v>255.90901740293543</v>
      </c>
      <c r="W1534" s="239">
        <f t="shared" si="287"/>
        <v>-0.45977240000183905</v>
      </c>
      <c r="X1534" s="239">
        <f t="shared" si="288"/>
        <v>-0.31997637740710233</v>
      </c>
      <c r="Y1534" s="239">
        <f t="shared" si="289"/>
        <v>-0.45977240000183905</v>
      </c>
    </row>
    <row r="1535" spans="1:25">
      <c r="A1535" s="147">
        <v>37574</v>
      </c>
      <c r="B1535" s="243">
        <v>2.4557900711987157E-2</v>
      </c>
      <c r="C1535" s="243">
        <v>1.7186728648344918E-2</v>
      </c>
      <c r="D1535" s="243">
        <v>-7.8725192710585867E-3</v>
      </c>
      <c r="E1535" s="243">
        <v>5.836756373588603E-3</v>
      </c>
      <c r="F1535" s="243">
        <v>7.9666165165643843E-3</v>
      </c>
      <c r="H1535" s="239">
        <f t="shared" si="282"/>
        <v>140.62516430264264</v>
      </c>
      <c r="I1535" s="239"/>
      <c r="J1535" s="239">
        <f t="shared" si="283"/>
        <v>174.02417706853305</v>
      </c>
      <c r="K1535" s="239">
        <f t="shared" si="278"/>
        <v>174.02417706853305</v>
      </c>
      <c r="L1535" s="239" t="b">
        <f t="shared" si="279"/>
        <v>1</v>
      </c>
      <c r="M1535" s="239">
        <f t="shared" si="284"/>
        <v>0</v>
      </c>
      <c r="O1535" s="239">
        <f t="shared" si="285"/>
        <v>124.69420989645261</v>
      </c>
      <c r="P1535" s="239">
        <f t="shared" si="280"/>
        <v>140.62516430264264</v>
      </c>
      <c r="Q1535" s="239">
        <f t="shared" si="281"/>
        <v>0</v>
      </c>
      <c r="R1535" s="239">
        <f t="shared" si="286"/>
        <v>1.7186728648344862E-2</v>
      </c>
      <c r="T1535" s="239">
        <f>MAX($H$4:H1535)</f>
        <v>255.90901740293543</v>
      </c>
      <c r="U1535" s="239">
        <f>MAX($K$4:K1535)</f>
        <v>255.90901740293543</v>
      </c>
      <c r="V1535" s="239">
        <f>MAX($K$4:L1535)</f>
        <v>255.90901740293543</v>
      </c>
      <c r="W1535" s="239">
        <f t="shared" si="287"/>
        <v>-0.45048765483232406</v>
      </c>
      <c r="X1535" s="239">
        <f t="shared" si="288"/>
        <v>-0.31997637740710233</v>
      </c>
      <c r="Y1535" s="239">
        <f t="shared" si="289"/>
        <v>-0.45048765483232406</v>
      </c>
    </row>
    <row r="1536" spans="1:25">
      <c r="A1536" s="147">
        <v>37575</v>
      </c>
      <c r="B1536" s="243">
        <v>6.670677581215978E-3</v>
      </c>
      <c r="C1536" s="243">
        <v>2.6743441555303615E-3</v>
      </c>
      <c r="D1536" s="243">
        <v>1.423098269741252E-2</v>
      </c>
      <c r="E1536" s="243">
        <v>1.2555596204260278E-2</v>
      </c>
      <c r="F1536" s="243">
        <v>-9.1996354375223355E-4</v>
      </c>
      <c r="H1536" s="239">
        <f t="shared" si="282"/>
        <v>141.00124438891592</v>
      </c>
      <c r="I1536" s="239"/>
      <c r="J1536" s="239">
        <f t="shared" si="283"/>
        <v>174.02417706853305</v>
      </c>
      <c r="K1536" s="239">
        <f t="shared" si="278"/>
        <v>174.02417706853305</v>
      </c>
      <c r="L1536" s="239" t="b">
        <f t="shared" si="279"/>
        <v>1</v>
      </c>
      <c r="M1536" s="239">
        <f t="shared" si="284"/>
        <v>0</v>
      </c>
      <c r="O1536" s="239">
        <f t="shared" si="285"/>
        <v>124.69420989645261</v>
      </c>
      <c r="P1536" s="239">
        <f t="shared" si="280"/>
        <v>141.00124438891592</v>
      </c>
      <c r="Q1536" s="239">
        <f t="shared" si="281"/>
        <v>0</v>
      </c>
      <c r="R1536" s="239">
        <f t="shared" si="286"/>
        <v>2.6743441555304136E-3</v>
      </c>
      <c r="T1536" s="239">
        <f>MAX($H$4:H1536)</f>
        <v>255.90901740293543</v>
      </c>
      <c r="U1536" s="239">
        <f>MAX($K$4:K1536)</f>
        <v>255.90901740293543</v>
      </c>
      <c r="V1536" s="239">
        <f>MAX($K$4:L1536)</f>
        <v>255.90901740293543</v>
      </c>
      <c r="W1536" s="239">
        <f t="shared" si="287"/>
        <v>-0.44901806970363306</v>
      </c>
      <c r="X1536" s="239">
        <f t="shared" si="288"/>
        <v>-0.31997637740710233</v>
      </c>
      <c r="Y1536" s="239">
        <f t="shared" si="289"/>
        <v>-0.44901806970363306</v>
      </c>
    </row>
    <row r="1537" spans="1:25">
      <c r="A1537" s="147">
        <v>37578</v>
      </c>
      <c r="B1537" s="243">
        <v>-9.9427301960374193E-3</v>
      </c>
      <c r="C1537" s="243">
        <v>1.322548572365756E-2</v>
      </c>
      <c r="D1537" s="243">
        <v>-1.5595700934319057E-2</v>
      </c>
      <c r="E1537" s="243">
        <v>6.2392032118550045E-3</v>
      </c>
      <c r="F1537" s="243">
        <v>1.1567627904696787E-2</v>
      </c>
      <c r="H1537" s="239">
        <f t="shared" si="282"/>
        <v>142.86605433359949</v>
      </c>
      <c r="I1537" s="239"/>
      <c r="J1537" s="239">
        <f t="shared" si="283"/>
        <v>174.02417706853305</v>
      </c>
      <c r="K1537" s="239">
        <f t="shared" si="278"/>
        <v>174.02417706853305</v>
      </c>
      <c r="L1537" s="239" t="b">
        <f t="shared" si="279"/>
        <v>1</v>
      </c>
      <c r="M1537" s="239">
        <f t="shared" si="284"/>
        <v>0</v>
      </c>
      <c r="O1537" s="239">
        <f t="shared" si="285"/>
        <v>124.69420989645261</v>
      </c>
      <c r="P1537" s="239">
        <f t="shared" si="280"/>
        <v>142.86605433359949</v>
      </c>
      <c r="Q1537" s="239">
        <f t="shared" si="281"/>
        <v>0</v>
      </c>
      <c r="R1537" s="239">
        <f t="shared" si="286"/>
        <v>1.3225485723657655E-2</v>
      </c>
      <c r="T1537" s="239">
        <f>MAX($H$4:H1537)</f>
        <v>255.90901740293543</v>
      </c>
      <c r="U1537" s="239">
        <f>MAX($K$4:K1537)</f>
        <v>255.90901740293543</v>
      </c>
      <c r="V1537" s="239">
        <f>MAX($K$4:L1537)</f>
        <v>255.90901740293543</v>
      </c>
      <c r="W1537" s="239">
        <f t="shared" si="287"/>
        <v>-0.44173106605050516</v>
      </c>
      <c r="X1537" s="239">
        <f t="shared" si="288"/>
        <v>-0.31997637740710233</v>
      </c>
      <c r="Y1537" s="239">
        <f t="shared" si="289"/>
        <v>-0.44173106605050516</v>
      </c>
    </row>
    <row r="1538" spans="1:25">
      <c r="A1538" s="147">
        <v>37579</v>
      </c>
      <c r="B1538" s="243">
        <v>-4.2906068027763755E-3</v>
      </c>
      <c r="C1538" s="243">
        <v>2.0930063186597181E-4</v>
      </c>
      <c r="D1538" s="243">
        <v>-2.9735034009060746E-3</v>
      </c>
      <c r="E1538" s="243">
        <v>-4.6768901220043402E-3</v>
      </c>
      <c r="F1538" s="243">
        <v>9.0491931061054132E-4</v>
      </c>
      <c r="H1538" s="239">
        <f t="shared" si="282"/>
        <v>142.89595628904371</v>
      </c>
      <c r="I1538" s="239"/>
      <c r="J1538" s="239">
        <f t="shared" si="283"/>
        <v>174.02417706853305</v>
      </c>
      <c r="K1538" s="239">
        <f t="shared" si="278"/>
        <v>174.02417706853305</v>
      </c>
      <c r="L1538" s="239" t="b">
        <f t="shared" si="279"/>
        <v>1</v>
      </c>
      <c r="M1538" s="239">
        <f t="shared" si="284"/>
        <v>0</v>
      </c>
      <c r="O1538" s="239">
        <f t="shared" si="285"/>
        <v>124.69420989645261</v>
      </c>
      <c r="P1538" s="239">
        <f t="shared" si="280"/>
        <v>142.89595628904371</v>
      </c>
      <c r="Q1538" s="239">
        <f t="shared" si="281"/>
        <v>0</v>
      </c>
      <c r="R1538" s="239">
        <f t="shared" si="286"/>
        <v>2.0930063186594506E-4</v>
      </c>
      <c r="T1538" s="239">
        <f>MAX($H$4:H1538)</f>
        <v>255.90901740293543</v>
      </c>
      <c r="U1538" s="239">
        <f>MAX($K$4:K1538)</f>
        <v>255.90901740293543</v>
      </c>
      <c r="V1538" s="239">
        <f>MAX($K$4:L1538)</f>
        <v>255.90901740293543</v>
      </c>
      <c r="W1538" s="239">
        <f t="shared" si="287"/>
        <v>-0.44161422000987838</v>
      </c>
      <c r="X1538" s="239">
        <f t="shared" si="288"/>
        <v>-0.31997637740710233</v>
      </c>
      <c r="Y1538" s="239">
        <f t="shared" si="289"/>
        <v>-0.44161422000987838</v>
      </c>
    </row>
    <row r="1539" spans="1:25">
      <c r="A1539" s="147">
        <v>37580</v>
      </c>
      <c r="B1539" s="243">
        <v>1.9239876381421217E-2</v>
      </c>
      <c r="C1539" s="243">
        <v>-6.9603267112906542E-3</v>
      </c>
      <c r="D1539" s="243">
        <v>6.477782891480377E-3</v>
      </c>
      <c r="E1539" s="243">
        <v>1.7062900502045064E-3</v>
      </c>
      <c r="F1539" s="243">
        <v>-1.0518639042640388E-2</v>
      </c>
      <c r="H1539" s="239">
        <f t="shared" si="282"/>
        <v>141.90135374754965</v>
      </c>
      <c r="I1539" s="239"/>
      <c r="J1539" s="239">
        <f t="shared" si="283"/>
        <v>174.02417706853305</v>
      </c>
      <c r="K1539" s="239">
        <f t="shared" si="278"/>
        <v>174.02417706853305</v>
      </c>
      <c r="L1539" s="239" t="b">
        <f t="shared" si="279"/>
        <v>1</v>
      </c>
      <c r="M1539" s="239">
        <f t="shared" si="284"/>
        <v>0</v>
      </c>
      <c r="O1539" s="239">
        <f t="shared" si="285"/>
        <v>124.69420989645261</v>
      </c>
      <c r="P1539" s="239">
        <f t="shared" si="280"/>
        <v>141.90135374754965</v>
      </c>
      <c r="Q1539" s="239">
        <f t="shared" si="281"/>
        <v>0</v>
      </c>
      <c r="R1539" s="239">
        <f t="shared" si="286"/>
        <v>-6.9603267112907105E-3</v>
      </c>
      <c r="T1539" s="239">
        <f>MAX($H$4:H1539)</f>
        <v>255.90901740293543</v>
      </c>
      <c r="U1539" s="239">
        <f>MAX($K$4:K1539)</f>
        <v>255.90901740293543</v>
      </c>
      <c r="V1539" s="239">
        <f>MAX($K$4:L1539)</f>
        <v>255.90901740293543</v>
      </c>
      <c r="W1539" s="239">
        <f t="shared" si="287"/>
        <v>-0.44550076746954853</v>
      </c>
      <c r="X1539" s="239">
        <f t="shared" si="288"/>
        <v>-0.31997637740710233</v>
      </c>
      <c r="Y1539" s="239">
        <f t="shared" si="289"/>
        <v>-0.44550076746954853</v>
      </c>
    </row>
    <row r="1540" spans="1:25">
      <c r="A1540" s="147">
        <v>37581</v>
      </c>
      <c r="B1540" s="243">
        <v>2.1991430336688156E-2</v>
      </c>
      <c r="C1540" s="243">
        <v>3.2157638612380746E-2</v>
      </c>
      <c r="D1540" s="243">
        <v>2.1357684403770394E-2</v>
      </c>
      <c r="E1540" s="243">
        <v>1.833628088938366E-2</v>
      </c>
      <c r="F1540" s="243">
        <v>2.2049477509455739E-2</v>
      </c>
      <c r="H1540" s="239">
        <f t="shared" si="282"/>
        <v>146.46456619997096</v>
      </c>
      <c r="I1540" s="239"/>
      <c r="J1540" s="239">
        <f t="shared" si="283"/>
        <v>174.02417706853305</v>
      </c>
      <c r="K1540" s="239">
        <f t="shared" si="278"/>
        <v>174.02417706853305</v>
      </c>
      <c r="L1540" s="239" t="b">
        <f t="shared" si="279"/>
        <v>1</v>
      </c>
      <c r="M1540" s="239">
        <f t="shared" si="284"/>
        <v>0</v>
      </c>
      <c r="O1540" s="239">
        <f t="shared" si="285"/>
        <v>124.69420989645261</v>
      </c>
      <c r="P1540" s="239">
        <f t="shared" si="280"/>
        <v>146.46456619997096</v>
      </c>
      <c r="Q1540" s="239">
        <f t="shared" si="281"/>
        <v>0</v>
      </c>
      <c r="R1540" s="239">
        <f t="shared" si="286"/>
        <v>3.2157638612380808E-2</v>
      </c>
      <c r="T1540" s="239">
        <f>MAX($H$4:H1540)</f>
        <v>255.90901740293543</v>
      </c>
      <c r="U1540" s="239">
        <f>MAX($K$4:K1540)</f>
        <v>255.90901740293543</v>
      </c>
      <c r="V1540" s="239">
        <f>MAX($K$4:L1540)</f>
        <v>255.90901740293543</v>
      </c>
      <c r="W1540" s="239">
        <f t="shared" si="287"/>
        <v>-0.42766938153899176</v>
      </c>
      <c r="X1540" s="239">
        <f t="shared" si="288"/>
        <v>-0.31997637740710233</v>
      </c>
      <c r="Y1540" s="239">
        <f t="shared" si="289"/>
        <v>-0.42766938153899176</v>
      </c>
    </row>
    <row r="1541" spans="1:25">
      <c r="A1541" s="147">
        <v>37582</v>
      </c>
      <c r="B1541" s="243">
        <v>-2.9433652050925296E-3</v>
      </c>
      <c r="C1541" s="243">
        <v>2.5259545274360917E-3</v>
      </c>
      <c r="D1541" s="243">
        <v>1.327165413530218E-2</v>
      </c>
      <c r="E1541" s="243">
        <v>8.3583675992318085E-3</v>
      </c>
      <c r="F1541" s="243">
        <v>6.2714896152689104E-3</v>
      </c>
      <c r="H1541" s="239">
        <f t="shared" si="282"/>
        <v>146.83452903407274</v>
      </c>
      <c r="I1541" s="239"/>
      <c r="J1541" s="239">
        <f t="shared" si="283"/>
        <v>174.02417706853305</v>
      </c>
      <c r="K1541" s="239">
        <f t="shared" ref="K1541:K1604" si="290">MAX(H1541:J1541)</f>
        <v>174.02417706853305</v>
      </c>
      <c r="L1541" s="239" t="b">
        <f t="shared" ref="L1541:L1604" si="291">J1541=K1541</f>
        <v>1</v>
      </c>
      <c r="M1541" s="239">
        <f t="shared" si="284"/>
        <v>0</v>
      </c>
      <c r="O1541" s="239">
        <f t="shared" si="285"/>
        <v>124.69420989645261</v>
      </c>
      <c r="P1541" s="239">
        <f t="shared" ref="P1541:P1604" si="292">MAX(H1541,O1541)</f>
        <v>146.83452903407274</v>
      </c>
      <c r="Q1541" s="239">
        <f t="shared" ref="Q1541:Q1604" si="293">P1541-H1541</f>
        <v>0</v>
      </c>
      <c r="R1541" s="239">
        <f t="shared" si="286"/>
        <v>2.5259545274361216E-3</v>
      </c>
      <c r="T1541" s="239">
        <f>MAX($H$4:H1541)</f>
        <v>255.90901740293543</v>
      </c>
      <c r="U1541" s="239">
        <f>MAX($K$4:K1541)</f>
        <v>255.90901740293543</v>
      </c>
      <c r="V1541" s="239">
        <f>MAX($K$4:L1541)</f>
        <v>255.90901740293543</v>
      </c>
      <c r="W1541" s="239">
        <f t="shared" si="287"/>
        <v>-0.42622370042209984</v>
      </c>
      <c r="X1541" s="239">
        <f t="shared" si="288"/>
        <v>-0.31997637740710233</v>
      </c>
      <c r="Y1541" s="239">
        <f t="shared" si="289"/>
        <v>-0.42622370042209984</v>
      </c>
    </row>
    <row r="1542" spans="1:25">
      <c r="A1542" s="147">
        <v>37585</v>
      </c>
      <c r="B1542" s="243">
        <v>3.1594055207539995E-3</v>
      </c>
      <c r="C1542" s="243">
        <v>-9.5560180727687349E-3</v>
      </c>
      <c r="D1542" s="243">
        <v>1.6103808058633762E-2</v>
      </c>
      <c r="E1542" s="243">
        <v>1.0959466072649304E-2</v>
      </c>
      <c r="F1542" s="243">
        <v>-5.9224894922116356E-3</v>
      </c>
      <c r="H1542" s="239">
        <f t="shared" ref="H1542:H1605" si="294">(1+C1542)*H1541</f>
        <v>145.43137562091667</v>
      </c>
      <c r="I1542" s="239"/>
      <c r="J1542" s="239">
        <f t="shared" ref="J1542:J1605" si="295">IF(NOT(YEAR(A1542)=YEAR(A1541)),$J$1*H1542,J1541)</f>
        <v>174.02417706853305</v>
      </c>
      <c r="K1542" s="239">
        <f t="shared" si="290"/>
        <v>174.02417706853305</v>
      </c>
      <c r="L1542" s="239" t="b">
        <f t="shared" si="291"/>
        <v>1</v>
      </c>
      <c r="M1542" s="239">
        <f t="shared" ref="M1542:M1605" si="296">(K1542-K1541)/K1541</f>
        <v>0</v>
      </c>
      <c r="O1542" s="239">
        <f t="shared" ref="O1542:O1605" si="297">IF(AND(MONTH(A1542)=$O$2,MONTH(A1541)=$O$2-1),$O$1*H1542,O1541)</f>
        <v>124.69420989645261</v>
      </c>
      <c r="P1542" s="239">
        <f t="shared" si="292"/>
        <v>145.43137562091667</v>
      </c>
      <c r="Q1542" s="239">
        <f t="shared" si="293"/>
        <v>0</v>
      </c>
      <c r="R1542" s="239">
        <f t="shared" ref="R1542:R1605" si="298">(P1542-P1541)/P1541</f>
        <v>-9.556018072768676E-3</v>
      </c>
      <c r="T1542" s="239">
        <f>MAX($H$4:H1542)</f>
        <v>255.90901740293543</v>
      </c>
      <c r="U1542" s="239">
        <f>MAX($K$4:K1542)</f>
        <v>255.90901740293543</v>
      </c>
      <c r="V1542" s="239">
        <f>MAX($K$4:L1542)</f>
        <v>255.90901740293543</v>
      </c>
      <c r="W1542" s="239">
        <f t="shared" ref="W1542:W1605" si="299">(H1542-T1542)/T1542</f>
        <v>-0.43170671711059261</v>
      </c>
      <c r="X1542" s="239">
        <f t="shared" ref="X1542:X1605" si="300">(K1542-U1542)/U1542</f>
        <v>-0.31997637740710233</v>
      </c>
      <c r="Y1542" s="239">
        <f t="shared" ref="Y1542:Y1605" si="301">(P1542-V1542)/V1542</f>
        <v>-0.43170671711059261</v>
      </c>
    </row>
    <row r="1543" spans="1:25">
      <c r="A1543" s="147">
        <v>37586</v>
      </c>
      <c r="B1543" s="243">
        <v>-2.084616013828211E-2</v>
      </c>
      <c r="C1543" s="243">
        <v>-1.617133829072348E-2</v>
      </c>
      <c r="D1543" s="243">
        <v>-4.1437191663670214E-3</v>
      </c>
      <c r="E1543" s="243">
        <v>-5.5344581073820676E-3</v>
      </c>
      <c r="F1543" s="243">
        <v>-7.584583955163704E-3</v>
      </c>
      <c r="H1543" s="239">
        <f t="shared" si="294"/>
        <v>143.07955564766556</v>
      </c>
      <c r="I1543" s="239"/>
      <c r="J1543" s="239">
        <f t="shared" si="295"/>
        <v>174.02417706853305</v>
      </c>
      <c r="K1543" s="239">
        <f t="shared" si="290"/>
        <v>174.02417706853305</v>
      </c>
      <c r="L1543" s="239" t="b">
        <f t="shared" si="291"/>
        <v>1</v>
      </c>
      <c r="M1543" s="239">
        <f t="shared" si="296"/>
        <v>0</v>
      </c>
      <c r="O1543" s="239">
        <f t="shared" si="297"/>
        <v>124.69420989645261</v>
      </c>
      <c r="P1543" s="239">
        <f t="shared" si="292"/>
        <v>143.07955564766556</v>
      </c>
      <c r="Q1543" s="239">
        <f t="shared" si="293"/>
        <v>0</v>
      </c>
      <c r="R1543" s="239">
        <f t="shared" si="298"/>
        <v>-1.6171338290723425E-2</v>
      </c>
      <c r="T1543" s="239">
        <f>MAX($H$4:H1543)</f>
        <v>255.90901740293543</v>
      </c>
      <c r="U1543" s="239">
        <f>MAX($K$4:K1543)</f>
        <v>255.90901740293543</v>
      </c>
      <c r="V1543" s="239">
        <f>MAX($K$4:L1543)</f>
        <v>255.90901740293543</v>
      </c>
      <c r="W1543" s="239">
        <f t="shared" si="299"/>
        <v>-0.44089678003654298</v>
      </c>
      <c r="X1543" s="239">
        <f t="shared" si="300"/>
        <v>-0.31997637740710233</v>
      </c>
      <c r="Y1543" s="239">
        <f t="shared" si="301"/>
        <v>-0.44089678003654298</v>
      </c>
    </row>
    <row r="1544" spans="1:25">
      <c r="A1544" s="147">
        <v>37587</v>
      </c>
      <c r="B1544" s="243">
        <v>2.7687971814795098E-2</v>
      </c>
      <c r="C1544" s="243">
        <v>1.868472284700684E-2</v>
      </c>
      <c r="D1544" s="243">
        <v>1.6783371475361797E-3</v>
      </c>
      <c r="E1544" s="243">
        <v>4.1005982345523329E-3</v>
      </c>
      <c r="F1544" s="243">
        <v>6.9308454096141947E-3</v>
      </c>
      <c r="H1544" s="239">
        <f t="shared" si="294"/>
        <v>145.75295749001509</v>
      </c>
      <c r="I1544" s="239"/>
      <c r="J1544" s="239">
        <f t="shared" si="295"/>
        <v>174.02417706853305</v>
      </c>
      <c r="K1544" s="239">
        <f t="shared" si="290"/>
        <v>174.02417706853305</v>
      </c>
      <c r="L1544" s="239" t="b">
        <f t="shared" si="291"/>
        <v>1</v>
      </c>
      <c r="M1544" s="239">
        <f t="shared" si="296"/>
        <v>0</v>
      </c>
      <c r="O1544" s="239">
        <f t="shared" si="297"/>
        <v>124.69420989645261</v>
      </c>
      <c r="P1544" s="239">
        <f t="shared" si="292"/>
        <v>145.75295749001509</v>
      </c>
      <c r="Q1544" s="239">
        <f t="shared" si="293"/>
        <v>0</v>
      </c>
      <c r="R1544" s="239">
        <f t="shared" si="298"/>
        <v>1.8684722847006917E-2</v>
      </c>
      <c r="T1544" s="239">
        <f>MAX($H$4:H1544)</f>
        <v>255.90901740293543</v>
      </c>
      <c r="U1544" s="239">
        <f>MAX($K$4:K1544)</f>
        <v>255.90901740293543</v>
      </c>
      <c r="V1544" s="239">
        <f>MAX($K$4:L1544)</f>
        <v>255.90901740293543</v>
      </c>
      <c r="W1544" s="239">
        <f t="shared" si="299"/>
        <v>-0.43045009132865664</v>
      </c>
      <c r="X1544" s="239">
        <f t="shared" si="300"/>
        <v>-0.31997637740710233</v>
      </c>
      <c r="Y1544" s="239">
        <f t="shared" si="301"/>
        <v>-0.43045009132865664</v>
      </c>
    </row>
    <row r="1545" spans="1:25">
      <c r="A1545" s="147">
        <v>37588</v>
      </c>
      <c r="B1545" s="243">
        <v>0</v>
      </c>
      <c r="C1545" s="243">
        <v>8.8209268653207662E-3</v>
      </c>
      <c r="D1545" s="243">
        <v>1.8165397131074235E-2</v>
      </c>
      <c r="E1545" s="243">
        <v>2.3063010554238428E-3</v>
      </c>
      <c r="F1545" s="243">
        <v>1.3984094682433224E-2</v>
      </c>
      <c r="H1545" s="239">
        <f t="shared" si="294"/>
        <v>147.03863366843873</v>
      </c>
      <c r="I1545" s="239"/>
      <c r="J1545" s="239">
        <f t="shared" si="295"/>
        <v>174.02417706853305</v>
      </c>
      <c r="K1545" s="239">
        <f t="shared" si="290"/>
        <v>174.02417706853305</v>
      </c>
      <c r="L1545" s="239" t="b">
        <f t="shared" si="291"/>
        <v>1</v>
      </c>
      <c r="M1545" s="239">
        <f t="shared" si="296"/>
        <v>0</v>
      </c>
      <c r="O1545" s="239">
        <f t="shared" si="297"/>
        <v>124.69420989645261</v>
      </c>
      <c r="P1545" s="239">
        <f t="shared" si="292"/>
        <v>147.03863366843873</v>
      </c>
      <c r="Q1545" s="239">
        <f t="shared" si="293"/>
        <v>0</v>
      </c>
      <c r="R1545" s="239">
        <f t="shared" si="298"/>
        <v>8.8209268653208547E-3</v>
      </c>
      <c r="T1545" s="239">
        <f>MAX($H$4:H1545)</f>
        <v>255.90901740293543</v>
      </c>
      <c r="U1545" s="239">
        <f>MAX($K$4:K1545)</f>
        <v>255.90901740293543</v>
      </c>
      <c r="V1545" s="239">
        <f>MAX($K$4:L1545)</f>
        <v>255.90901740293543</v>
      </c>
      <c r="W1545" s="239">
        <f t="shared" si="299"/>
        <v>-0.42542613323811657</v>
      </c>
      <c r="X1545" s="239">
        <f t="shared" si="300"/>
        <v>-0.31997637740710233</v>
      </c>
      <c r="Y1545" s="239">
        <f t="shared" si="301"/>
        <v>-0.42542613323811657</v>
      </c>
    </row>
    <row r="1546" spans="1:25">
      <c r="A1546" s="147">
        <v>37589</v>
      </c>
      <c r="B1546" s="243">
        <v>-2.7277864772077276E-3</v>
      </c>
      <c r="C1546" s="243">
        <v>-3.1758261024250611E-3</v>
      </c>
      <c r="D1546" s="243">
        <v>5.3105492628113815E-4</v>
      </c>
      <c r="E1546" s="243">
        <v>7.5760476215815942E-3</v>
      </c>
      <c r="F1546" s="243">
        <v>3.6322315254013748E-3</v>
      </c>
      <c r="H1546" s="239">
        <f t="shared" si="294"/>
        <v>146.5716645375696</v>
      </c>
      <c r="I1546" s="239"/>
      <c r="J1546" s="239">
        <f t="shared" si="295"/>
        <v>174.02417706853305</v>
      </c>
      <c r="K1546" s="239">
        <f t="shared" si="290"/>
        <v>174.02417706853305</v>
      </c>
      <c r="L1546" s="239" t="b">
        <f t="shared" si="291"/>
        <v>1</v>
      </c>
      <c r="M1546" s="239">
        <f t="shared" si="296"/>
        <v>0</v>
      </c>
      <c r="O1546" s="239">
        <f t="shared" si="297"/>
        <v>124.69420989645261</v>
      </c>
      <c r="P1546" s="239">
        <f t="shared" si="292"/>
        <v>146.5716645375696</v>
      </c>
      <c r="Q1546" s="239">
        <f t="shared" si="293"/>
        <v>0</v>
      </c>
      <c r="R1546" s="239">
        <f t="shared" si="298"/>
        <v>-3.1758261024249735E-3</v>
      </c>
      <c r="T1546" s="239">
        <f>MAX($H$4:H1546)</f>
        <v>255.90901740293543</v>
      </c>
      <c r="U1546" s="239">
        <f>MAX($K$4:K1546)</f>
        <v>255.90901740293543</v>
      </c>
      <c r="V1546" s="239">
        <f>MAX($K$4:L1546)</f>
        <v>255.90901740293543</v>
      </c>
      <c r="W1546" s="239">
        <f t="shared" si="299"/>
        <v>-0.42725087992195021</v>
      </c>
      <c r="X1546" s="239">
        <f t="shared" si="300"/>
        <v>-0.31997637740710233</v>
      </c>
      <c r="Y1546" s="239">
        <f t="shared" si="301"/>
        <v>-0.42725087992195021</v>
      </c>
    </row>
    <row r="1547" spans="1:25">
      <c r="A1547" s="147">
        <v>37592</v>
      </c>
      <c r="B1547" s="243">
        <v>-1.7473566350011405E-3</v>
      </c>
      <c r="C1547" s="243">
        <v>-6.1907837370889229E-4</v>
      </c>
      <c r="D1547" s="243">
        <v>-1.247292206384043E-2</v>
      </c>
      <c r="E1547" s="243">
        <v>6.4508762361654703E-3</v>
      </c>
      <c r="F1547" s="243">
        <v>1.7497392638030629E-3</v>
      </c>
      <c r="H1547" s="239">
        <f t="shared" si="294"/>
        <v>146.48092518985587</v>
      </c>
      <c r="I1547" s="239"/>
      <c r="J1547" s="239">
        <f t="shared" si="295"/>
        <v>174.02417706853305</v>
      </c>
      <c r="K1547" s="239">
        <f t="shared" si="290"/>
        <v>174.02417706853305</v>
      </c>
      <c r="L1547" s="239" t="b">
        <f t="shared" si="291"/>
        <v>1</v>
      </c>
      <c r="M1547" s="239">
        <f t="shared" si="296"/>
        <v>0</v>
      </c>
      <c r="O1547" s="239">
        <f t="shared" si="297"/>
        <v>124.69420989645261</v>
      </c>
      <c r="P1547" s="239">
        <f t="shared" si="292"/>
        <v>146.48092518985587</v>
      </c>
      <c r="Q1547" s="239">
        <f t="shared" si="293"/>
        <v>0</v>
      </c>
      <c r="R1547" s="239">
        <f t="shared" si="298"/>
        <v>-6.1907837370897578E-4</v>
      </c>
      <c r="T1547" s="239">
        <f>MAX($H$4:H1547)</f>
        <v>255.90901740293543</v>
      </c>
      <c r="U1547" s="239">
        <f>MAX($K$4:K1547)</f>
        <v>255.90901740293543</v>
      </c>
      <c r="V1547" s="239">
        <f>MAX($K$4:L1547)</f>
        <v>255.90901740293543</v>
      </c>
      <c r="W1547" s="239">
        <f t="shared" si="299"/>
        <v>-0.42760545651575138</v>
      </c>
      <c r="X1547" s="239">
        <f t="shared" si="300"/>
        <v>-0.31997637740710233</v>
      </c>
      <c r="Y1547" s="239">
        <f t="shared" si="301"/>
        <v>-0.42760545651575138</v>
      </c>
    </row>
    <row r="1548" spans="1:25">
      <c r="A1548" s="147">
        <v>37593</v>
      </c>
      <c r="B1548" s="243">
        <v>-1.5006632509122486E-2</v>
      </c>
      <c r="C1548" s="243">
        <v>-2.0985504091865725E-2</v>
      </c>
      <c r="D1548" s="243">
        <v>-1.8898758519960701E-3</v>
      </c>
      <c r="E1548" s="243">
        <v>-7.0753554814251274E-4</v>
      </c>
      <c r="F1548" s="243">
        <v>-1.3464272722071735E-2</v>
      </c>
      <c r="H1548" s="239">
        <f t="shared" si="294"/>
        <v>143.40694913490387</v>
      </c>
      <c r="I1548" s="239"/>
      <c r="J1548" s="239">
        <f t="shared" si="295"/>
        <v>174.02417706853305</v>
      </c>
      <c r="K1548" s="239">
        <f t="shared" si="290"/>
        <v>174.02417706853305</v>
      </c>
      <c r="L1548" s="239" t="b">
        <f t="shared" si="291"/>
        <v>1</v>
      </c>
      <c r="M1548" s="239">
        <f t="shared" si="296"/>
        <v>0</v>
      </c>
      <c r="O1548" s="239">
        <f t="shared" si="297"/>
        <v>124.69420989645261</v>
      </c>
      <c r="P1548" s="239">
        <f t="shared" si="292"/>
        <v>143.40694913490387</v>
      </c>
      <c r="Q1548" s="239">
        <f t="shared" si="293"/>
        <v>0</v>
      </c>
      <c r="R1548" s="239">
        <f t="shared" si="298"/>
        <v>-2.0985504091865732E-2</v>
      </c>
      <c r="T1548" s="239">
        <f>MAX($H$4:H1548)</f>
        <v>255.90901740293543</v>
      </c>
      <c r="U1548" s="239">
        <f>MAX($K$4:K1548)</f>
        <v>255.90901740293543</v>
      </c>
      <c r="V1548" s="239">
        <f>MAX($K$4:L1548)</f>
        <v>255.90901740293543</v>
      </c>
      <c r="W1548" s="239">
        <f t="shared" si="299"/>
        <v>-0.43961744455020169</v>
      </c>
      <c r="X1548" s="239">
        <f t="shared" si="300"/>
        <v>-0.31997637740710233</v>
      </c>
      <c r="Y1548" s="239">
        <f t="shared" si="301"/>
        <v>-0.43961744455020169</v>
      </c>
    </row>
    <row r="1549" spans="1:25">
      <c r="A1549" s="147">
        <v>37594</v>
      </c>
      <c r="B1549" s="243">
        <v>-3.3263226240074495E-3</v>
      </c>
      <c r="C1549" s="243">
        <v>-6.2873131807839044E-3</v>
      </c>
      <c r="D1549" s="243">
        <v>-2.4671590168925617E-2</v>
      </c>
      <c r="E1549" s="243">
        <v>-1.9450848761372042E-2</v>
      </c>
      <c r="F1549" s="243">
        <v>-7.2495748315302144E-3</v>
      </c>
      <c r="H1549" s="239">
        <f t="shared" si="294"/>
        <v>142.50530473339197</v>
      </c>
      <c r="I1549" s="239"/>
      <c r="J1549" s="239">
        <f t="shared" si="295"/>
        <v>174.02417706853305</v>
      </c>
      <c r="K1549" s="239">
        <f t="shared" si="290"/>
        <v>174.02417706853305</v>
      </c>
      <c r="L1549" s="239" t="b">
        <f t="shared" si="291"/>
        <v>1</v>
      </c>
      <c r="M1549" s="239">
        <f t="shared" si="296"/>
        <v>0</v>
      </c>
      <c r="O1549" s="239">
        <f t="shared" si="297"/>
        <v>124.69420989645261</v>
      </c>
      <c r="P1549" s="239">
        <f t="shared" si="292"/>
        <v>142.50530473339197</v>
      </c>
      <c r="Q1549" s="239">
        <f t="shared" si="293"/>
        <v>0</v>
      </c>
      <c r="R1549" s="239">
        <f t="shared" si="298"/>
        <v>-6.2873131807840025E-3</v>
      </c>
      <c r="T1549" s="239">
        <f>MAX($H$4:H1549)</f>
        <v>255.90901740293543</v>
      </c>
      <c r="U1549" s="239">
        <f>MAX($K$4:K1549)</f>
        <v>255.90901740293543</v>
      </c>
      <c r="V1549" s="239">
        <f>MAX($K$4:L1549)</f>
        <v>255.90901740293543</v>
      </c>
      <c r="W1549" s="239">
        <f t="shared" si="299"/>
        <v>-0.44314074517736263</v>
      </c>
      <c r="X1549" s="239">
        <f t="shared" si="300"/>
        <v>-0.31997637740710233</v>
      </c>
      <c r="Y1549" s="239">
        <f t="shared" si="301"/>
        <v>-0.44314074517736263</v>
      </c>
    </row>
    <row r="1550" spans="1:25">
      <c r="A1550" s="147">
        <v>37595</v>
      </c>
      <c r="B1550" s="243">
        <v>-1.1097021868319845E-2</v>
      </c>
      <c r="C1550" s="243">
        <v>-9.0750351679446117E-3</v>
      </c>
      <c r="D1550" s="243">
        <v>-7.6734955773813951E-3</v>
      </c>
      <c r="E1550" s="243">
        <v>1.3335908196574486E-3</v>
      </c>
      <c r="F1550" s="243">
        <v>-1.6759477164127734E-3</v>
      </c>
      <c r="H1550" s="239">
        <f t="shared" si="294"/>
        <v>141.21206408131778</v>
      </c>
      <c r="I1550" s="239"/>
      <c r="J1550" s="239">
        <f t="shared" si="295"/>
        <v>174.02417706853305</v>
      </c>
      <c r="K1550" s="239">
        <f t="shared" si="290"/>
        <v>174.02417706853305</v>
      </c>
      <c r="L1550" s="239" t="b">
        <f t="shared" si="291"/>
        <v>1</v>
      </c>
      <c r="M1550" s="239">
        <f t="shared" si="296"/>
        <v>0</v>
      </c>
      <c r="O1550" s="239">
        <f t="shared" si="297"/>
        <v>124.69420989645261</v>
      </c>
      <c r="P1550" s="239">
        <f t="shared" si="292"/>
        <v>141.21206408131778</v>
      </c>
      <c r="Q1550" s="239">
        <f t="shared" si="293"/>
        <v>0</v>
      </c>
      <c r="R1550" s="239">
        <f t="shared" si="298"/>
        <v>-9.0750351679445649E-3</v>
      </c>
      <c r="T1550" s="239">
        <f>MAX($H$4:H1550)</f>
        <v>255.90901740293543</v>
      </c>
      <c r="U1550" s="239">
        <f>MAX($K$4:K1550)</f>
        <v>255.90901740293543</v>
      </c>
      <c r="V1550" s="239">
        <f>MAX($K$4:L1550)</f>
        <v>255.90901740293543</v>
      </c>
      <c r="W1550" s="239">
        <f t="shared" si="299"/>
        <v>-0.44819426249847344</v>
      </c>
      <c r="X1550" s="239">
        <f t="shared" si="300"/>
        <v>-0.31997637740710233</v>
      </c>
      <c r="Y1550" s="239">
        <f t="shared" si="301"/>
        <v>-0.44819426249847344</v>
      </c>
    </row>
    <row r="1551" spans="1:25">
      <c r="A1551" s="147">
        <v>37596</v>
      </c>
      <c r="B1551" s="243">
        <v>6.2053179085947985E-3</v>
      </c>
      <c r="C1551" s="243">
        <v>-6.6623500575253569E-3</v>
      </c>
      <c r="D1551" s="243">
        <v>-5.3122465987953671E-3</v>
      </c>
      <c r="E1551" s="243">
        <v>-1.2203697083739251E-2</v>
      </c>
      <c r="F1551" s="243">
        <v>-9.2949608061967393E-3</v>
      </c>
      <c r="H1551" s="239">
        <f t="shared" si="294"/>
        <v>140.27125987806232</v>
      </c>
      <c r="I1551" s="239"/>
      <c r="J1551" s="239">
        <f t="shared" si="295"/>
        <v>174.02417706853305</v>
      </c>
      <c r="K1551" s="239">
        <f t="shared" si="290"/>
        <v>174.02417706853305</v>
      </c>
      <c r="L1551" s="239" t="b">
        <f t="shared" si="291"/>
        <v>1</v>
      </c>
      <c r="M1551" s="239">
        <f t="shared" si="296"/>
        <v>0</v>
      </c>
      <c r="O1551" s="239">
        <f t="shared" si="297"/>
        <v>124.69420989645261</v>
      </c>
      <c r="P1551" s="239">
        <f t="shared" si="292"/>
        <v>140.27125987806232</v>
      </c>
      <c r="Q1551" s="239">
        <f t="shared" si="293"/>
        <v>0</v>
      </c>
      <c r="R1551" s="239">
        <f t="shared" si="298"/>
        <v>-6.6623500575254376E-3</v>
      </c>
      <c r="T1551" s="239">
        <f>MAX($H$4:H1551)</f>
        <v>255.90901740293543</v>
      </c>
      <c r="U1551" s="239">
        <f>MAX($K$4:K1551)</f>
        <v>255.90901740293543</v>
      </c>
      <c r="V1551" s="239">
        <f>MAX($K$4:L1551)</f>
        <v>255.90901740293543</v>
      </c>
      <c r="W1551" s="239">
        <f t="shared" si="299"/>
        <v>-0.45187058548545961</v>
      </c>
      <c r="X1551" s="239">
        <f t="shared" si="300"/>
        <v>-0.31997637740710233</v>
      </c>
      <c r="Y1551" s="239">
        <f t="shared" si="301"/>
        <v>-0.45187058548545961</v>
      </c>
    </row>
    <row r="1552" spans="1:25">
      <c r="A1552" s="147">
        <v>37599</v>
      </c>
      <c r="B1552" s="243">
        <v>-2.186071608047746E-2</v>
      </c>
      <c r="C1552" s="243">
        <v>-2.0708345422966068E-2</v>
      </c>
      <c r="D1552" s="243">
        <v>-2.750864583512036E-3</v>
      </c>
      <c r="E1552" s="243">
        <v>2.8085066609995213E-3</v>
      </c>
      <c r="F1552" s="243">
        <v>-1.1051390818321516E-2</v>
      </c>
      <c r="H1552" s="239">
        <f t="shared" si="294"/>
        <v>137.36647417559277</v>
      </c>
      <c r="I1552" s="239"/>
      <c r="J1552" s="239">
        <f t="shared" si="295"/>
        <v>174.02417706853305</v>
      </c>
      <c r="K1552" s="239">
        <f t="shared" si="290"/>
        <v>174.02417706853305</v>
      </c>
      <c r="L1552" s="239" t="b">
        <f t="shared" si="291"/>
        <v>1</v>
      </c>
      <c r="M1552" s="239">
        <f t="shared" si="296"/>
        <v>0</v>
      </c>
      <c r="O1552" s="239">
        <f t="shared" si="297"/>
        <v>124.69420989645261</v>
      </c>
      <c r="P1552" s="239">
        <f t="shared" si="292"/>
        <v>137.36647417559277</v>
      </c>
      <c r="Q1552" s="239">
        <f t="shared" si="293"/>
        <v>0</v>
      </c>
      <c r="R1552" s="239">
        <f t="shared" si="298"/>
        <v>-2.0708345422966051E-2</v>
      </c>
      <c r="T1552" s="239">
        <f>MAX($H$4:H1552)</f>
        <v>255.90901740293543</v>
      </c>
      <c r="U1552" s="239">
        <f>MAX($K$4:K1552)</f>
        <v>255.90901740293543</v>
      </c>
      <c r="V1552" s="239">
        <f>MAX($K$4:L1552)</f>
        <v>255.90901740293543</v>
      </c>
      <c r="W1552" s="239">
        <f t="shared" si="299"/>
        <v>-0.46322143873771487</v>
      </c>
      <c r="X1552" s="239">
        <f t="shared" si="300"/>
        <v>-0.31997637740710233</v>
      </c>
      <c r="Y1552" s="239">
        <f t="shared" si="301"/>
        <v>-0.46322143873771487</v>
      </c>
    </row>
    <row r="1553" spans="1:25">
      <c r="A1553" s="147">
        <v>37600</v>
      </c>
      <c r="B1553" s="243">
        <v>1.3731443183173209E-2</v>
      </c>
      <c r="C1553" s="243">
        <v>3.6845709852253439E-3</v>
      </c>
      <c r="D1553" s="243">
        <v>-3.5348981178904282E-3</v>
      </c>
      <c r="E1553" s="243">
        <v>-8.4087068430966916E-3</v>
      </c>
      <c r="F1553" s="243">
        <v>-1.3757637995320815E-3</v>
      </c>
      <c r="H1553" s="239">
        <f t="shared" si="294"/>
        <v>137.87261070068286</v>
      </c>
      <c r="I1553" s="239"/>
      <c r="J1553" s="239">
        <f t="shared" si="295"/>
        <v>174.02417706853305</v>
      </c>
      <c r="K1553" s="239">
        <f t="shared" si="290"/>
        <v>174.02417706853305</v>
      </c>
      <c r="L1553" s="239" t="b">
        <f t="shared" si="291"/>
        <v>1</v>
      </c>
      <c r="M1553" s="239">
        <f t="shared" si="296"/>
        <v>0</v>
      </c>
      <c r="O1553" s="239">
        <f t="shared" si="297"/>
        <v>124.69420989645261</v>
      </c>
      <c r="P1553" s="239">
        <f t="shared" si="292"/>
        <v>137.87261070068286</v>
      </c>
      <c r="Q1553" s="239">
        <f t="shared" si="293"/>
        <v>0</v>
      </c>
      <c r="R1553" s="239">
        <f t="shared" si="298"/>
        <v>3.6845709852252658E-3</v>
      </c>
      <c r="T1553" s="239">
        <f>MAX($H$4:H1553)</f>
        <v>255.90901740293543</v>
      </c>
      <c r="U1553" s="239">
        <f>MAX($K$4:K1553)</f>
        <v>255.90901740293543</v>
      </c>
      <c r="V1553" s="239">
        <f>MAX($K$4:L1553)</f>
        <v>255.90901740293543</v>
      </c>
      <c r="W1553" s="239">
        <f t="shared" si="299"/>
        <v>-0.46124364002539686</v>
      </c>
      <c r="X1553" s="239">
        <f t="shared" si="300"/>
        <v>-0.31997637740710233</v>
      </c>
      <c r="Y1553" s="239">
        <f t="shared" si="301"/>
        <v>-0.46124364002539686</v>
      </c>
    </row>
    <row r="1554" spans="1:25">
      <c r="A1554" s="147">
        <v>37601</v>
      </c>
      <c r="B1554" s="243">
        <v>1.0136115717287453E-3</v>
      </c>
      <c r="C1554" s="243">
        <v>1.0684704153851587E-2</v>
      </c>
      <c r="D1554" s="243">
        <v>-3.3444141210634548E-3</v>
      </c>
      <c r="E1554" s="243">
        <v>-1.0995597604710472E-3</v>
      </c>
      <c r="F1554" s="243">
        <v>6.2675978029935742E-3</v>
      </c>
      <c r="H1554" s="239">
        <f t="shared" si="294"/>
        <v>139.3457387569388</v>
      </c>
      <c r="I1554" s="239"/>
      <c r="J1554" s="239">
        <f t="shared" si="295"/>
        <v>174.02417706853305</v>
      </c>
      <c r="K1554" s="239">
        <f t="shared" si="290"/>
        <v>174.02417706853305</v>
      </c>
      <c r="L1554" s="239" t="b">
        <f t="shared" si="291"/>
        <v>1</v>
      </c>
      <c r="M1554" s="239">
        <f t="shared" si="296"/>
        <v>0</v>
      </c>
      <c r="O1554" s="239">
        <f t="shared" si="297"/>
        <v>124.69420989645261</v>
      </c>
      <c r="P1554" s="239">
        <f t="shared" si="292"/>
        <v>139.3457387569388</v>
      </c>
      <c r="Q1554" s="239">
        <f t="shared" si="293"/>
        <v>0</v>
      </c>
      <c r="R1554" s="239">
        <f t="shared" si="298"/>
        <v>1.0684704153851558E-2</v>
      </c>
      <c r="T1554" s="239">
        <f>MAX($H$4:H1554)</f>
        <v>255.90901740293543</v>
      </c>
      <c r="U1554" s="239">
        <f>MAX($K$4:K1554)</f>
        <v>255.90901740293543</v>
      </c>
      <c r="V1554" s="239">
        <f>MAX($K$4:L1554)</f>
        <v>255.90901740293543</v>
      </c>
      <c r="W1554" s="239">
        <f t="shared" si="299"/>
        <v>-0.45548718770806229</v>
      </c>
      <c r="X1554" s="239">
        <f t="shared" si="300"/>
        <v>-0.31997637740710233</v>
      </c>
      <c r="Y1554" s="239">
        <f t="shared" si="301"/>
        <v>-0.45548718770806229</v>
      </c>
    </row>
    <row r="1555" spans="1:25">
      <c r="A1555" s="147">
        <v>37602</v>
      </c>
      <c r="B1555" s="243">
        <v>-3.3287225743465765E-3</v>
      </c>
      <c r="C1555" s="243">
        <v>-1.7425634575781723E-2</v>
      </c>
      <c r="D1555" s="243">
        <v>-6.0502943305802415E-3</v>
      </c>
      <c r="E1555" s="243">
        <v>-3.2074502838354002E-3</v>
      </c>
      <c r="F1555" s="243">
        <v>-1.3250692470499925E-2</v>
      </c>
      <c r="H1555" s="239">
        <f t="shared" si="294"/>
        <v>136.91755083366803</v>
      </c>
      <c r="I1555" s="239"/>
      <c r="J1555" s="239">
        <f t="shared" si="295"/>
        <v>174.02417706853305</v>
      </c>
      <c r="K1555" s="239">
        <f t="shared" si="290"/>
        <v>174.02417706853305</v>
      </c>
      <c r="L1555" s="239" t="b">
        <f t="shared" si="291"/>
        <v>1</v>
      </c>
      <c r="M1555" s="239">
        <f t="shared" si="296"/>
        <v>0</v>
      </c>
      <c r="O1555" s="239">
        <f t="shared" si="297"/>
        <v>124.69420989645261</v>
      </c>
      <c r="P1555" s="239">
        <f t="shared" si="292"/>
        <v>136.91755083366803</v>
      </c>
      <c r="Q1555" s="239">
        <f t="shared" si="293"/>
        <v>0</v>
      </c>
      <c r="R1555" s="239">
        <f t="shared" si="298"/>
        <v>-1.7425634575781789E-2</v>
      </c>
      <c r="T1555" s="239">
        <f>MAX($H$4:H1555)</f>
        <v>255.90901740293543</v>
      </c>
      <c r="U1555" s="239">
        <f>MAX($K$4:K1555)</f>
        <v>255.90901740293543</v>
      </c>
      <c r="V1555" s="239">
        <f>MAX($K$4:L1555)</f>
        <v>255.90901740293543</v>
      </c>
      <c r="W1555" s="239">
        <f t="shared" si="299"/>
        <v>-0.46497566899689285</v>
      </c>
      <c r="X1555" s="239">
        <f t="shared" si="300"/>
        <v>-0.31997637740710233</v>
      </c>
      <c r="Y1555" s="239">
        <f t="shared" si="301"/>
        <v>-0.46497566899689285</v>
      </c>
    </row>
    <row r="1556" spans="1:25">
      <c r="A1556" s="147">
        <v>37603</v>
      </c>
      <c r="B1556" s="243">
        <v>-1.3013789425644684E-2</v>
      </c>
      <c r="C1556" s="243">
        <v>-1.2777386057131968E-2</v>
      </c>
      <c r="D1556" s="243">
        <v>-6.4009899539232418E-3</v>
      </c>
      <c r="E1556" s="243">
        <v>-7.0249148524161864E-3</v>
      </c>
      <c r="F1556" s="243">
        <v>-1.0124740468819504E-2</v>
      </c>
      <c r="H1556" s="239">
        <f t="shared" si="294"/>
        <v>135.16810242866927</v>
      </c>
      <c r="I1556" s="239"/>
      <c r="J1556" s="239">
        <f t="shared" si="295"/>
        <v>174.02417706853305</v>
      </c>
      <c r="K1556" s="239">
        <f t="shared" si="290"/>
        <v>174.02417706853305</v>
      </c>
      <c r="L1556" s="239" t="b">
        <f t="shared" si="291"/>
        <v>1</v>
      </c>
      <c r="M1556" s="239">
        <f t="shared" si="296"/>
        <v>0</v>
      </c>
      <c r="O1556" s="239">
        <f t="shared" si="297"/>
        <v>124.69420989645261</v>
      </c>
      <c r="P1556" s="239">
        <f t="shared" si="292"/>
        <v>135.16810242866927</v>
      </c>
      <c r="Q1556" s="239">
        <f t="shared" si="293"/>
        <v>0</v>
      </c>
      <c r="R1556" s="239">
        <f t="shared" si="298"/>
        <v>-1.2777386057131907E-2</v>
      </c>
      <c r="T1556" s="239">
        <f>MAX($H$4:H1556)</f>
        <v>255.90901740293543</v>
      </c>
      <c r="U1556" s="239">
        <f>MAX($K$4:K1556)</f>
        <v>255.90901740293543</v>
      </c>
      <c r="V1556" s="239">
        <f>MAX($K$4:L1556)</f>
        <v>255.90901740293543</v>
      </c>
      <c r="W1556" s="239">
        <f t="shared" si="299"/>
        <v>-0.47181188142407832</v>
      </c>
      <c r="X1556" s="239">
        <f t="shared" si="300"/>
        <v>-0.31997637740710233</v>
      </c>
      <c r="Y1556" s="239">
        <f t="shared" si="301"/>
        <v>-0.47181188142407832</v>
      </c>
    </row>
    <row r="1557" spans="1:25">
      <c r="A1557" s="147">
        <v>37606</v>
      </c>
      <c r="B1557" s="243">
        <v>2.2896662311012062E-2</v>
      </c>
      <c r="C1557" s="243">
        <v>2.7706589061826881E-2</v>
      </c>
      <c r="D1557" s="243">
        <v>-7.4687273037113977E-3</v>
      </c>
      <c r="E1557" s="243">
        <v>-1.547184918863076E-3</v>
      </c>
      <c r="F1557" s="243">
        <v>8.4032836477687667E-3</v>
      </c>
      <c r="H1557" s="239">
        <f t="shared" si="294"/>
        <v>138.91314949692733</v>
      </c>
      <c r="I1557" s="239"/>
      <c r="J1557" s="239">
        <f t="shared" si="295"/>
        <v>174.02417706853305</v>
      </c>
      <c r="K1557" s="239">
        <f t="shared" si="290"/>
        <v>174.02417706853305</v>
      </c>
      <c r="L1557" s="239" t="b">
        <f t="shared" si="291"/>
        <v>1</v>
      </c>
      <c r="M1557" s="239">
        <f t="shared" si="296"/>
        <v>0</v>
      </c>
      <c r="O1557" s="239">
        <f t="shared" si="297"/>
        <v>124.69420989645261</v>
      </c>
      <c r="P1557" s="239">
        <f t="shared" si="292"/>
        <v>138.91314949692733</v>
      </c>
      <c r="Q1557" s="239">
        <f t="shared" si="293"/>
        <v>0</v>
      </c>
      <c r="R1557" s="239">
        <f t="shared" si="298"/>
        <v>2.7706589061826856E-2</v>
      </c>
      <c r="T1557" s="239">
        <f>MAX($H$4:H1557)</f>
        <v>255.90901740293543</v>
      </c>
      <c r="U1557" s="239">
        <f>MAX($K$4:K1557)</f>
        <v>255.90901740293543</v>
      </c>
      <c r="V1557" s="239">
        <f>MAX($K$4:L1557)</f>
        <v>255.90901740293543</v>
      </c>
      <c r="W1557" s="239">
        <f t="shared" si="299"/>
        <v>-0.45717759027535576</v>
      </c>
      <c r="X1557" s="239">
        <f t="shared" si="300"/>
        <v>-0.31997637740710233</v>
      </c>
      <c r="Y1557" s="239">
        <f t="shared" si="301"/>
        <v>-0.45717759027535576</v>
      </c>
    </row>
    <row r="1558" spans="1:25">
      <c r="A1558" s="147">
        <v>37607</v>
      </c>
      <c r="B1558" s="243">
        <v>-7.8977200401325609E-3</v>
      </c>
      <c r="C1558" s="243">
        <v>-1.0499251868337556E-2</v>
      </c>
      <c r="D1558" s="243">
        <v>4.3279773023678914E-3</v>
      </c>
      <c r="E1558" s="243">
        <v>3.3256374498067398E-3</v>
      </c>
      <c r="F1558" s="243">
        <v>-5.0605019889752301E-3</v>
      </c>
      <c r="H1558" s="239">
        <f t="shared" si="294"/>
        <v>137.45466535253507</v>
      </c>
      <c r="I1558" s="239"/>
      <c r="J1558" s="239">
        <f t="shared" si="295"/>
        <v>174.02417706853305</v>
      </c>
      <c r="K1558" s="239">
        <f t="shared" si="290"/>
        <v>174.02417706853305</v>
      </c>
      <c r="L1558" s="239" t="b">
        <f t="shared" si="291"/>
        <v>1</v>
      </c>
      <c r="M1558" s="239">
        <f t="shared" si="296"/>
        <v>0</v>
      </c>
      <c r="O1558" s="239">
        <f t="shared" si="297"/>
        <v>124.69420989645261</v>
      </c>
      <c r="P1558" s="239">
        <f t="shared" si="292"/>
        <v>137.45466535253507</v>
      </c>
      <c r="Q1558" s="239">
        <f t="shared" si="293"/>
        <v>0</v>
      </c>
      <c r="R1558" s="239">
        <f t="shared" si="298"/>
        <v>-1.0499251868337485E-2</v>
      </c>
      <c r="T1558" s="239">
        <f>MAX($H$4:H1558)</f>
        <v>255.90901740293543</v>
      </c>
      <c r="U1558" s="239">
        <f>MAX($K$4:K1558)</f>
        <v>255.90901740293543</v>
      </c>
      <c r="V1558" s="239">
        <f>MAX($K$4:L1558)</f>
        <v>255.90901740293543</v>
      </c>
      <c r="W1558" s="239">
        <f t="shared" si="299"/>
        <v>-0.46287681947483267</v>
      </c>
      <c r="X1558" s="239">
        <f t="shared" si="300"/>
        <v>-0.31997637740710233</v>
      </c>
      <c r="Y1558" s="239">
        <f t="shared" si="301"/>
        <v>-0.46287681947483267</v>
      </c>
    </row>
    <row r="1559" spans="1:25">
      <c r="A1559" s="147">
        <v>37608</v>
      </c>
      <c r="B1559" s="243">
        <v>-1.2973656148355217E-2</v>
      </c>
      <c r="C1559" s="243">
        <v>-1.8272366301551601E-2</v>
      </c>
      <c r="D1559" s="243">
        <v>-1.5832615417854301E-2</v>
      </c>
      <c r="E1559" s="243">
        <v>1.3733577171677336E-3</v>
      </c>
      <c r="F1559" s="243">
        <v>-8.4726304741467029E-3</v>
      </c>
      <c r="H1559" s="239">
        <f t="shared" si="294"/>
        <v>134.94304335735637</v>
      </c>
      <c r="I1559" s="239"/>
      <c r="J1559" s="239">
        <f t="shared" si="295"/>
        <v>174.02417706853305</v>
      </c>
      <c r="K1559" s="239">
        <f t="shared" si="290"/>
        <v>174.02417706853305</v>
      </c>
      <c r="L1559" s="239" t="b">
        <f t="shared" si="291"/>
        <v>1</v>
      </c>
      <c r="M1559" s="239">
        <f t="shared" si="296"/>
        <v>0</v>
      </c>
      <c r="O1559" s="239">
        <f t="shared" si="297"/>
        <v>124.69420989645261</v>
      </c>
      <c r="P1559" s="239">
        <f t="shared" si="292"/>
        <v>134.94304335735637</v>
      </c>
      <c r="Q1559" s="239">
        <f t="shared" si="293"/>
        <v>0</v>
      </c>
      <c r="R1559" s="239">
        <f t="shared" si="298"/>
        <v>-1.8272366301551497E-2</v>
      </c>
      <c r="T1559" s="239">
        <f>MAX($H$4:H1559)</f>
        <v>255.90901740293543</v>
      </c>
      <c r="U1559" s="239">
        <f>MAX($K$4:K1559)</f>
        <v>255.90901740293543</v>
      </c>
      <c r="V1559" s="239">
        <f>MAX($K$4:L1559)</f>
        <v>255.90901740293543</v>
      </c>
      <c r="W1559" s="239">
        <f t="shared" si="299"/>
        <v>-0.4726913309784429</v>
      </c>
      <c r="X1559" s="239">
        <f t="shared" si="300"/>
        <v>-0.31997637740710233</v>
      </c>
      <c r="Y1559" s="239">
        <f t="shared" si="301"/>
        <v>-0.4726913309784429</v>
      </c>
    </row>
    <row r="1560" spans="1:25">
      <c r="A1560" s="147">
        <v>37609</v>
      </c>
      <c r="B1560" s="243">
        <v>-7.3226254181286698E-3</v>
      </c>
      <c r="C1560" s="243">
        <v>-3.7637780691656131E-3</v>
      </c>
      <c r="D1560" s="243">
        <v>9.6882322017144418E-3</v>
      </c>
      <c r="E1560" s="243">
        <v>2.5395727773109833E-3</v>
      </c>
      <c r="F1560" s="243">
        <v>-3.8927542305092766E-3</v>
      </c>
      <c r="H1560" s="239">
        <f t="shared" si="294"/>
        <v>134.43514769018148</v>
      </c>
      <c r="I1560" s="239"/>
      <c r="J1560" s="239">
        <f t="shared" si="295"/>
        <v>174.02417706853305</v>
      </c>
      <c r="K1560" s="239">
        <f t="shared" si="290"/>
        <v>174.02417706853305</v>
      </c>
      <c r="L1560" s="239" t="b">
        <f t="shared" si="291"/>
        <v>1</v>
      </c>
      <c r="M1560" s="239">
        <f t="shared" si="296"/>
        <v>0</v>
      </c>
      <c r="O1560" s="239">
        <f t="shared" si="297"/>
        <v>124.69420989645261</v>
      </c>
      <c r="P1560" s="239">
        <f t="shared" si="292"/>
        <v>134.43514769018148</v>
      </c>
      <c r="Q1560" s="239">
        <f t="shared" si="293"/>
        <v>0</v>
      </c>
      <c r="R1560" s="239">
        <f t="shared" si="298"/>
        <v>-3.763778069165689E-3</v>
      </c>
      <c r="T1560" s="239">
        <f>MAX($H$4:H1560)</f>
        <v>255.90901740293543</v>
      </c>
      <c r="U1560" s="239">
        <f>MAX($K$4:K1560)</f>
        <v>255.90901740293543</v>
      </c>
      <c r="V1560" s="239">
        <f>MAX($K$4:L1560)</f>
        <v>255.90901740293543</v>
      </c>
      <c r="W1560" s="239">
        <f t="shared" si="299"/>
        <v>-0.47467600378258717</v>
      </c>
      <c r="X1560" s="239">
        <f t="shared" si="300"/>
        <v>-0.31997637740710233</v>
      </c>
      <c r="Y1560" s="239">
        <f t="shared" si="301"/>
        <v>-0.47467600378258717</v>
      </c>
    </row>
    <row r="1561" spans="1:25">
      <c r="A1561" s="147">
        <v>37610</v>
      </c>
      <c r="B1561" s="243">
        <v>1.3079258170089814E-2</v>
      </c>
      <c r="C1561" s="243">
        <v>7.28980676241342E-3</v>
      </c>
      <c r="D1561" s="243">
        <v>-4.452635986868736E-3</v>
      </c>
      <c r="E1561" s="243">
        <v>2.2743297084104608E-3</v>
      </c>
      <c r="F1561" s="243">
        <v>3.2279502768055579E-3</v>
      </c>
      <c r="H1561" s="239">
        <f t="shared" si="294"/>
        <v>135.41515393891942</v>
      </c>
      <c r="I1561" s="239"/>
      <c r="J1561" s="239">
        <f t="shared" si="295"/>
        <v>174.02417706853305</v>
      </c>
      <c r="K1561" s="239">
        <f t="shared" si="290"/>
        <v>174.02417706853305</v>
      </c>
      <c r="L1561" s="239" t="b">
        <f t="shared" si="291"/>
        <v>1</v>
      </c>
      <c r="M1561" s="239">
        <f t="shared" si="296"/>
        <v>0</v>
      </c>
      <c r="O1561" s="239">
        <f t="shared" si="297"/>
        <v>124.69420989645261</v>
      </c>
      <c r="P1561" s="239">
        <f t="shared" si="292"/>
        <v>135.41515393891942</v>
      </c>
      <c r="Q1561" s="239">
        <f t="shared" si="293"/>
        <v>0</v>
      </c>
      <c r="R1561" s="239">
        <f t="shared" si="298"/>
        <v>7.2898067624134538E-3</v>
      </c>
      <c r="T1561" s="239">
        <f>MAX($H$4:H1561)</f>
        <v>255.90901740293543</v>
      </c>
      <c r="U1561" s="239">
        <f>MAX($K$4:K1561)</f>
        <v>255.90901740293543</v>
      </c>
      <c r="V1561" s="239">
        <f>MAX($K$4:L1561)</f>
        <v>255.90901740293543</v>
      </c>
      <c r="W1561" s="239">
        <f t="shared" si="299"/>
        <v>-0.47084649336250345</v>
      </c>
      <c r="X1561" s="239">
        <f t="shared" si="300"/>
        <v>-0.31997637740710233</v>
      </c>
      <c r="Y1561" s="239">
        <f t="shared" si="301"/>
        <v>-0.47084649336250345</v>
      </c>
    </row>
    <row r="1562" spans="1:25">
      <c r="A1562" s="147">
        <v>37613</v>
      </c>
      <c r="B1562" s="243">
        <v>2.1552108009903481E-3</v>
      </c>
      <c r="C1562" s="243">
        <v>5.1792197445574839E-3</v>
      </c>
      <c r="D1562" s="243">
        <v>6.9239301682804122E-3</v>
      </c>
      <c r="E1562" s="243">
        <v>-5.9633980435639389E-3</v>
      </c>
      <c r="F1562" s="243">
        <v>-1.031445707506351E-3</v>
      </c>
      <c r="H1562" s="239">
        <f t="shared" si="294"/>
        <v>136.11649877791217</v>
      </c>
      <c r="I1562" s="239"/>
      <c r="J1562" s="239">
        <f t="shared" si="295"/>
        <v>174.02417706853305</v>
      </c>
      <c r="K1562" s="239">
        <f t="shared" si="290"/>
        <v>174.02417706853305</v>
      </c>
      <c r="L1562" s="239" t="b">
        <f t="shared" si="291"/>
        <v>1</v>
      </c>
      <c r="M1562" s="239">
        <f t="shared" si="296"/>
        <v>0</v>
      </c>
      <c r="O1562" s="239">
        <f t="shared" si="297"/>
        <v>124.69420989645261</v>
      </c>
      <c r="P1562" s="239">
        <f t="shared" si="292"/>
        <v>136.11649877791217</v>
      </c>
      <c r="Q1562" s="239">
        <f t="shared" si="293"/>
        <v>0</v>
      </c>
      <c r="R1562" s="239">
        <f t="shared" si="298"/>
        <v>5.1792197445575628E-3</v>
      </c>
      <c r="T1562" s="239">
        <f>MAX($H$4:H1562)</f>
        <v>255.90901740293543</v>
      </c>
      <c r="U1562" s="239">
        <f>MAX($K$4:K1562)</f>
        <v>255.90901740293543</v>
      </c>
      <c r="V1562" s="239">
        <f>MAX($K$4:L1562)</f>
        <v>255.90901740293543</v>
      </c>
      <c r="W1562" s="239">
        <f t="shared" si="299"/>
        <v>-0.46810589107302464</v>
      </c>
      <c r="X1562" s="239">
        <f t="shared" si="300"/>
        <v>-0.31997637740710233</v>
      </c>
      <c r="Y1562" s="239">
        <f t="shared" si="301"/>
        <v>-0.46810589107302464</v>
      </c>
    </row>
    <row r="1563" spans="1:25">
      <c r="A1563" s="147">
        <v>37614</v>
      </c>
      <c r="B1563" s="243">
        <v>-5.4208730271576577E-3</v>
      </c>
      <c r="C1563" s="243">
        <v>-1.4204835582138919E-3</v>
      </c>
      <c r="D1563" s="243">
        <v>2.1973799754377854E-3</v>
      </c>
      <c r="E1563" s="243">
        <v>-1.2544182757898481E-2</v>
      </c>
      <c r="F1563" s="243">
        <v>-1.3394795293042439E-3</v>
      </c>
      <c r="H1563" s="239">
        <f t="shared" si="294"/>
        <v>135.92314752939652</v>
      </c>
      <c r="I1563" s="239"/>
      <c r="J1563" s="239">
        <f t="shared" si="295"/>
        <v>174.02417706853305</v>
      </c>
      <c r="K1563" s="239">
        <f t="shared" si="290"/>
        <v>174.02417706853305</v>
      </c>
      <c r="L1563" s="239" t="b">
        <f t="shared" si="291"/>
        <v>1</v>
      </c>
      <c r="M1563" s="239">
        <f t="shared" si="296"/>
        <v>0</v>
      </c>
      <c r="O1563" s="239">
        <f t="shared" si="297"/>
        <v>124.69420989645261</v>
      </c>
      <c r="P1563" s="239">
        <f t="shared" si="292"/>
        <v>135.92314752939652</v>
      </c>
      <c r="Q1563" s="239">
        <f t="shared" si="293"/>
        <v>0</v>
      </c>
      <c r="R1563" s="239">
        <f t="shared" si="298"/>
        <v>-1.4204835582138078E-3</v>
      </c>
      <c r="T1563" s="239">
        <f>MAX($H$4:H1563)</f>
        <v>255.90901740293543</v>
      </c>
      <c r="U1563" s="239">
        <f>MAX($K$4:K1563)</f>
        <v>255.90901740293543</v>
      </c>
      <c r="V1563" s="239">
        <f>MAX($K$4:L1563)</f>
        <v>255.90901740293543</v>
      </c>
      <c r="W1563" s="239">
        <f t="shared" si="299"/>
        <v>-0.46886143790946622</v>
      </c>
      <c r="X1563" s="239">
        <f t="shared" si="300"/>
        <v>-0.31997637740710233</v>
      </c>
      <c r="Y1563" s="239">
        <f t="shared" si="301"/>
        <v>-0.46886143790946622</v>
      </c>
    </row>
    <row r="1564" spans="1:25">
      <c r="A1564" s="147">
        <v>37615</v>
      </c>
      <c r="B1564" s="243">
        <v>0</v>
      </c>
      <c r="C1564" s="243">
        <v>-3.8804811796655514E-4</v>
      </c>
      <c r="D1564" s="243">
        <v>-2.8248053137786E-3</v>
      </c>
      <c r="E1564" s="243">
        <v>-1.5173830037260583E-3</v>
      </c>
      <c r="F1564" s="243">
        <v>-3.8804811796655514E-4</v>
      </c>
      <c r="H1564" s="239">
        <f t="shared" si="294"/>
        <v>135.87040280780965</v>
      </c>
      <c r="I1564" s="239"/>
      <c r="J1564" s="239">
        <f t="shared" si="295"/>
        <v>174.02417706853305</v>
      </c>
      <c r="K1564" s="239">
        <f t="shared" si="290"/>
        <v>174.02417706853305</v>
      </c>
      <c r="L1564" s="239" t="b">
        <f t="shared" si="291"/>
        <v>1</v>
      </c>
      <c r="M1564" s="239">
        <f t="shared" si="296"/>
        <v>0</v>
      </c>
      <c r="O1564" s="239">
        <f t="shared" si="297"/>
        <v>124.69420989645261</v>
      </c>
      <c r="P1564" s="239">
        <f t="shared" si="292"/>
        <v>135.87040280780965</v>
      </c>
      <c r="Q1564" s="239">
        <f t="shared" si="293"/>
        <v>0</v>
      </c>
      <c r="R1564" s="239">
        <f t="shared" si="298"/>
        <v>-3.8804811796647572E-4</v>
      </c>
      <c r="T1564" s="239">
        <f>MAX($H$4:H1564)</f>
        <v>255.90901740293543</v>
      </c>
      <c r="U1564" s="239">
        <f>MAX($K$4:K1564)</f>
        <v>255.90901740293543</v>
      </c>
      <c r="V1564" s="239">
        <f>MAX($K$4:L1564)</f>
        <v>255.90901740293543</v>
      </c>
      <c r="W1564" s="239">
        <f t="shared" si="299"/>
        <v>-0.46906754522886485</v>
      </c>
      <c r="X1564" s="239">
        <f t="shared" si="300"/>
        <v>-0.31997637740710233</v>
      </c>
      <c r="Y1564" s="239">
        <f t="shared" si="301"/>
        <v>-0.46906754522886485</v>
      </c>
    </row>
    <row r="1565" spans="1:25">
      <c r="A1565" s="147">
        <v>37616</v>
      </c>
      <c r="B1565" s="243">
        <v>-2.7096369025281231E-3</v>
      </c>
      <c r="C1565" s="243">
        <v>-3.4875785391799141E-3</v>
      </c>
      <c r="D1565" s="243">
        <v>8.3845191812297326E-3</v>
      </c>
      <c r="E1565" s="243">
        <v>-2.779682489357671E-3</v>
      </c>
      <c r="F1565" s="243">
        <v>-3.4926069000649207E-3</v>
      </c>
      <c r="H1565" s="239">
        <f t="shared" si="294"/>
        <v>135.3965441068674</v>
      </c>
      <c r="I1565" s="239"/>
      <c r="J1565" s="239">
        <f t="shared" si="295"/>
        <v>174.02417706853305</v>
      </c>
      <c r="K1565" s="239">
        <f t="shared" si="290"/>
        <v>174.02417706853305</v>
      </c>
      <c r="L1565" s="239" t="b">
        <f t="shared" si="291"/>
        <v>1</v>
      </c>
      <c r="M1565" s="239">
        <f t="shared" si="296"/>
        <v>0</v>
      </c>
      <c r="O1565" s="239">
        <f t="shared" si="297"/>
        <v>124.69420989645261</v>
      </c>
      <c r="P1565" s="239">
        <f t="shared" si="292"/>
        <v>135.3965441068674</v>
      </c>
      <c r="Q1565" s="239">
        <f t="shared" si="293"/>
        <v>0</v>
      </c>
      <c r="R1565" s="239">
        <f t="shared" si="298"/>
        <v>-3.4875785391799987E-3</v>
      </c>
      <c r="T1565" s="239">
        <f>MAX($H$4:H1565)</f>
        <v>255.90901740293543</v>
      </c>
      <c r="U1565" s="239">
        <f>MAX($K$4:K1565)</f>
        <v>255.90901740293543</v>
      </c>
      <c r="V1565" s="239">
        <f>MAX($K$4:L1565)</f>
        <v>255.90901740293543</v>
      </c>
      <c r="W1565" s="239">
        <f t="shared" si="299"/>
        <v>-0.4709192138638788</v>
      </c>
      <c r="X1565" s="239">
        <f t="shared" si="300"/>
        <v>-0.31997637740710233</v>
      </c>
      <c r="Y1565" s="239">
        <f t="shared" si="301"/>
        <v>-0.4709192138638788</v>
      </c>
    </row>
    <row r="1566" spans="1:25">
      <c r="A1566" s="147">
        <v>37617</v>
      </c>
      <c r="B1566" s="243">
        <v>-1.5421925828538852E-2</v>
      </c>
      <c r="C1566" s="243">
        <v>-3.151855863352615E-2</v>
      </c>
      <c r="D1566" s="243">
        <v>-4.2977617429847959E-3</v>
      </c>
      <c r="E1566" s="243">
        <v>-1.2620412658518321E-2</v>
      </c>
      <c r="F1566" s="243">
        <v>-1.4040162477690687E-2</v>
      </c>
      <c r="H1566" s="239">
        <f t="shared" si="294"/>
        <v>131.12904019265829</v>
      </c>
      <c r="I1566" s="239"/>
      <c r="J1566" s="239">
        <f t="shared" si="295"/>
        <v>174.02417706853305</v>
      </c>
      <c r="K1566" s="239">
        <f t="shared" si="290"/>
        <v>174.02417706853305</v>
      </c>
      <c r="L1566" s="239" t="b">
        <f t="shared" si="291"/>
        <v>1</v>
      </c>
      <c r="M1566" s="239">
        <f t="shared" si="296"/>
        <v>0</v>
      </c>
      <c r="O1566" s="239">
        <f t="shared" si="297"/>
        <v>124.69420989645261</v>
      </c>
      <c r="P1566" s="239">
        <f t="shared" si="292"/>
        <v>131.12904019265829</v>
      </c>
      <c r="Q1566" s="239">
        <f t="shared" si="293"/>
        <v>0</v>
      </c>
      <c r="R1566" s="239">
        <f t="shared" si="298"/>
        <v>-3.1518558633526088E-2</v>
      </c>
      <c r="T1566" s="239">
        <f>MAX($H$4:H1566)</f>
        <v>255.90901740293543</v>
      </c>
      <c r="U1566" s="239">
        <f>MAX($K$4:K1566)</f>
        <v>255.90901740293543</v>
      </c>
      <c r="V1566" s="239">
        <f>MAX($K$4:L1566)</f>
        <v>255.90901740293543</v>
      </c>
      <c r="W1566" s="239">
        <f t="shared" si="299"/>
        <v>-0.48759507764358223</v>
      </c>
      <c r="X1566" s="239">
        <f t="shared" si="300"/>
        <v>-0.31997637740710233</v>
      </c>
      <c r="Y1566" s="239">
        <f t="shared" si="301"/>
        <v>-0.48759507764358223</v>
      </c>
    </row>
    <row r="1567" spans="1:25">
      <c r="A1567" s="147">
        <v>37620</v>
      </c>
      <c r="B1567" s="243">
        <v>4.060037386870885E-3</v>
      </c>
      <c r="C1567" s="243">
        <v>1.1661375082429704E-2</v>
      </c>
      <c r="D1567" s="243">
        <v>-1.9377584748949683E-3</v>
      </c>
      <c r="E1567" s="243">
        <v>-1.6944341143655173E-2</v>
      </c>
      <c r="F1567" s="243">
        <v>6.9574704624655315E-3</v>
      </c>
      <c r="H1567" s="239">
        <f t="shared" si="294"/>
        <v>132.65818511454387</v>
      </c>
      <c r="I1567" s="239"/>
      <c r="J1567" s="239">
        <f t="shared" si="295"/>
        <v>174.02417706853305</v>
      </c>
      <c r="K1567" s="239">
        <f t="shared" si="290"/>
        <v>174.02417706853305</v>
      </c>
      <c r="L1567" s="239" t="b">
        <f t="shared" si="291"/>
        <v>1</v>
      </c>
      <c r="M1567" s="239">
        <f t="shared" si="296"/>
        <v>0</v>
      </c>
      <c r="O1567" s="239">
        <f t="shared" si="297"/>
        <v>124.69420989645261</v>
      </c>
      <c r="P1567" s="239">
        <f t="shared" si="292"/>
        <v>132.65818511454387</v>
      </c>
      <c r="Q1567" s="239">
        <f t="shared" si="293"/>
        <v>0</v>
      </c>
      <c r="R1567" s="239">
        <f t="shared" si="298"/>
        <v>1.1661375082429598E-2</v>
      </c>
      <c r="T1567" s="239">
        <f>MAX($H$4:H1567)</f>
        <v>255.90901740293543</v>
      </c>
      <c r="U1567" s="239">
        <f>MAX($K$4:K1567)</f>
        <v>255.90901740293543</v>
      </c>
      <c r="V1567" s="239">
        <f>MAX($K$4:L1567)</f>
        <v>255.90901740293543</v>
      </c>
      <c r="W1567" s="239">
        <f t="shared" si="299"/>
        <v>-0.48161973164990085</v>
      </c>
      <c r="X1567" s="239">
        <f t="shared" si="300"/>
        <v>-0.31997637740710233</v>
      </c>
      <c r="Y1567" s="239">
        <f t="shared" si="301"/>
        <v>-0.48161973164990085</v>
      </c>
    </row>
    <row r="1568" spans="1:25">
      <c r="A1568" s="147">
        <v>37621</v>
      </c>
      <c r="B1568" s="243">
        <v>9.8915400402810327E-4</v>
      </c>
      <c r="C1568" s="243">
        <v>7.9475514795259716E-3</v>
      </c>
      <c r="D1568" s="243">
        <v>-2.0526603499905205E-3</v>
      </c>
      <c r="E1568" s="243">
        <v>-2.1008497525109027E-3</v>
      </c>
      <c r="F1568" s="243">
        <v>5.308097565580594E-3</v>
      </c>
      <c r="H1568" s="239">
        <f t="shared" si="294"/>
        <v>133.71249286992219</v>
      </c>
      <c r="I1568" s="239"/>
      <c r="J1568" s="239">
        <f t="shared" si="295"/>
        <v>174.02417706853305</v>
      </c>
      <c r="K1568" s="239">
        <f t="shared" si="290"/>
        <v>174.02417706853305</v>
      </c>
      <c r="L1568" s="239" t="b">
        <f t="shared" si="291"/>
        <v>1</v>
      </c>
      <c r="M1568" s="239">
        <f t="shared" si="296"/>
        <v>0</v>
      </c>
      <c r="O1568" s="239">
        <f t="shared" si="297"/>
        <v>124.69420989645261</v>
      </c>
      <c r="P1568" s="239">
        <f t="shared" si="292"/>
        <v>133.71249286992219</v>
      </c>
      <c r="Q1568" s="239">
        <f t="shared" si="293"/>
        <v>0</v>
      </c>
      <c r="R1568" s="239">
        <f t="shared" si="298"/>
        <v>7.94755147952593E-3</v>
      </c>
      <c r="T1568" s="239">
        <f>MAX($H$4:H1568)</f>
        <v>255.90901740293543</v>
      </c>
      <c r="U1568" s="239">
        <f>MAX($K$4:K1568)</f>
        <v>255.90901740293543</v>
      </c>
      <c r="V1568" s="239">
        <f>MAX($K$4:L1568)</f>
        <v>255.90901740293543</v>
      </c>
      <c r="W1568" s="239">
        <f t="shared" si="299"/>
        <v>-0.47749987778121794</v>
      </c>
      <c r="X1568" s="239">
        <f t="shared" si="300"/>
        <v>-0.31997637740710233</v>
      </c>
      <c r="Y1568" s="239">
        <f t="shared" si="301"/>
        <v>-0.47749987778121794</v>
      </c>
    </row>
    <row r="1569" spans="1:25">
      <c r="A1569" s="147">
        <v>37622</v>
      </c>
      <c r="B1569" s="243">
        <v>0</v>
      </c>
      <c r="C1569" s="243">
        <v>0</v>
      </c>
      <c r="D1569" s="243">
        <v>0</v>
      </c>
      <c r="E1569" s="243">
        <v>3.8303693570451713E-4</v>
      </c>
      <c r="F1569" s="243">
        <v>0</v>
      </c>
      <c r="H1569" s="239">
        <f t="shared" si="294"/>
        <v>133.71249286992219</v>
      </c>
      <c r="I1569" s="239"/>
      <c r="J1569" s="239">
        <f t="shared" si="295"/>
        <v>120.34124358292998</v>
      </c>
      <c r="K1569" s="239">
        <f t="shared" si="290"/>
        <v>133.71249286992219</v>
      </c>
      <c r="L1569" s="239" t="b">
        <f t="shared" si="291"/>
        <v>0</v>
      </c>
      <c r="M1569" s="239">
        <f t="shared" si="296"/>
        <v>-0.2316441593212395</v>
      </c>
      <c r="O1569" s="239">
        <f t="shared" si="297"/>
        <v>124.69420989645261</v>
      </c>
      <c r="P1569" s="239">
        <f t="shared" si="292"/>
        <v>133.71249286992219</v>
      </c>
      <c r="Q1569" s="239">
        <f t="shared" si="293"/>
        <v>0</v>
      </c>
      <c r="R1569" s="239">
        <f t="shared" si="298"/>
        <v>0</v>
      </c>
      <c r="T1569" s="239">
        <f>MAX($H$4:H1569)</f>
        <v>255.90901740293543</v>
      </c>
      <c r="U1569" s="239">
        <f>MAX($K$4:K1569)</f>
        <v>255.90901740293543</v>
      </c>
      <c r="V1569" s="239">
        <f>MAX($K$4:L1569)</f>
        <v>255.90901740293543</v>
      </c>
      <c r="W1569" s="239">
        <f t="shared" si="299"/>
        <v>-0.47749987778121794</v>
      </c>
      <c r="X1569" s="239">
        <f t="shared" si="300"/>
        <v>-0.47749987778121794</v>
      </c>
      <c r="Y1569" s="239">
        <f t="shared" si="301"/>
        <v>-0.47749987778121794</v>
      </c>
    </row>
    <row r="1570" spans="1:25">
      <c r="A1570" s="147">
        <v>37623</v>
      </c>
      <c r="B1570" s="243">
        <v>3.2686914110902299E-2</v>
      </c>
      <c r="C1570" s="243">
        <v>3.3589464097077526E-2</v>
      </c>
      <c r="D1570" s="243">
        <v>8.5482830136915933E-3</v>
      </c>
      <c r="E1570" s="243">
        <v>2.1863889163060035E-2</v>
      </c>
      <c r="F1570" s="243">
        <v>1.9494156344738389E-2</v>
      </c>
      <c r="H1570" s="239">
        <f t="shared" si="294"/>
        <v>138.20382384850717</v>
      </c>
      <c r="I1570" s="239"/>
      <c r="J1570" s="239">
        <f t="shared" si="295"/>
        <v>120.34124358292998</v>
      </c>
      <c r="K1570" s="239">
        <f t="shared" si="290"/>
        <v>138.20382384850717</v>
      </c>
      <c r="L1570" s="239" t="b">
        <f t="shared" si="291"/>
        <v>0</v>
      </c>
      <c r="M1570" s="239">
        <f t="shared" si="296"/>
        <v>3.3589464097077505E-2</v>
      </c>
      <c r="O1570" s="239">
        <f t="shared" si="297"/>
        <v>124.69420989645261</v>
      </c>
      <c r="P1570" s="239">
        <f t="shared" si="292"/>
        <v>138.20382384850717</v>
      </c>
      <c r="Q1570" s="239">
        <f t="shared" si="293"/>
        <v>0</v>
      </c>
      <c r="R1570" s="239">
        <f t="shared" si="298"/>
        <v>3.3589464097077505E-2</v>
      </c>
      <c r="T1570" s="239">
        <f>MAX($H$4:H1570)</f>
        <v>255.90901740293543</v>
      </c>
      <c r="U1570" s="239">
        <f>MAX($K$4:K1570)</f>
        <v>255.90901740293543</v>
      </c>
      <c r="V1570" s="239">
        <f>MAX($K$4:L1570)</f>
        <v>255.90901740293543</v>
      </c>
      <c r="W1570" s="239">
        <f t="shared" si="299"/>
        <v>-0.45994937868523156</v>
      </c>
      <c r="X1570" s="239">
        <f t="shared" si="300"/>
        <v>-0.45994937868523156</v>
      </c>
      <c r="Y1570" s="239">
        <f t="shared" si="301"/>
        <v>-0.45994937868523156</v>
      </c>
    </row>
    <row r="1571" spans="1:25">
      <c r="A1571" s="147">
        <v>37624</v>
      </c>
      <c r="B1571" s="243">
        <v>-4.5840948441711049E-4</v>
      </c>
      <c r="C1571" s="243">
        <v>1.5864645068242034E-3</v>
      </c>
      <c r="D1571" s="243">
        <v>-3.4624095242331565E-3</v>
      </c>
      <c r="E1571" s="243">
        <v>1.2533487848203739E-2</v>
      </c>
      <c r="F1571" s="243">
        <v>3.5298899034341691E-3</v>
      </c>
      <c r="H1571" s="239">
        <f t="shared" si="294"/>
        <v>138.42307930975022</v>
      </c>
      <c r="I1571" s="239"/>
      <c r="J1571" s="239">
        <f t="shared" si="295"/>
        <v>120.34124358292998</v>
      </c>
      <c r="K1571" s="239">
        <f t="shared" si="290"/>
        <v>138.42307930975022</v>
      </c>
      <c r="L1571" s="239" t="b">
        <f t="shared" si="291"/>
        <v>0</v>
      </c>
      <c r="M1571" s="239">
        <f t="shared" si="296"/>
        <v>1.5864645068242777E-3</v>
      </c>
      <c r="O1571" s="239">
        <f t="shared" si="297"/>
        <v>124.69420989645261</v>
      </c>
      <c r="P1571" s="239">
        <f t="shared" si="292"/>
        <v>138.42307930975022</v>
      </c>
      <c r="Q1571" s="239">
        <f t="shared" si="293"/>
        <v>0</v>
      </c>
      <c r="R1571" s="239">
        <f t="shared" si="298"/>
        <v>1.5864645068242777E-3</v>
      </c>
      <c r="T1571" s="239">
        <f>MAX($H$4:H1571)</f>
        <v>255.90901740293543</v>
      </c>
      <c r="U1571" s="239">
        <f>MAX($K$4:K1571)</f>
        <v>255.90901740293543</v>
      </c>
      <c r="V1571" s="239">
        <f>MAX($K$4:L1571)</f>
        <v>255.90901740293543</v>
      </c>
      <c r="W1571" s="239">
        <f t="shared" si="299"/>
        <v>-0.45909260754262726</v>
      </c>
      <c r="X1571" s="239">
        <f t="shared" si="300"/>
        <v>-0.45909260754262726</v>
      </c>
      <c r="Y1571" s="239">
        <f t="shared" si="301"/>
        <v>-0.45909260754262726</v>
      </c>
    </row>
    <row r="1572" spans="1:25">
      <c r="A1572" s="147">
        <v>37627</v>
      </c>
      <c r="B1572" s="243">
        <v>2.2701425530432529E-2</v>
      </c>
      <c r="C1572" s="243">
        <v>6.2351148776336185E-3</v>
      </c>
      <c r="D1572" s="243">
        <v>2.0454167025884207E-2</v>
      </c>
      <c r="E1572" s="243">
        <v>7.9365604609573648E-3</v>
      </c>
      <c r="F1572" s="243">
        <v>1.5521232485184999E-3</v>
      </c>
      <c r="H1572" s="239">
        <f t="shared" si="294"/>
        <v>139.28616311096229</v>
      </c>
      <c r="I1572" s="239"/>
      <c r="J1572" s="239">
        <f t="shared" si="295"/>
        <v>120.34124358292998</v>
      </c>
      <c r="K1572" s="239">
        <f t="shared" si="290"/>
        <v>139.28616311096229</v>
      </c>
      <c r="L1572" s="239" t="b">
        <f t="shared" si="291"/>
        <v>0</v>
      </c>
      <c r="M1572" s="239">
        <f t="shared" si="296"/>
        <v>6.2351148776335361E-3</v>
      </c>
      <c r="O1572" s="239">
        <f t="shared" si="297"/>
        <v>124.69420989645261</v>
      </c>
      <c r="P1572" s="239">
        <f t="shared" si="292"/>
        <v>139.28616311096229</v>
      </c>
      <c r="Q1572" s="239">
        <f t="shared" si="293"/>
        <v>0</v>
      </c>
      <c r="R1572" s="239">
        <f t="shared" si="298"/>
        <v>6.2351148776335361E-3</v>
      </c>
      <c r="T1572" s="239">
        <f>MAX($H$4:H1572)</f>
        <v>255.90901740293543</v>
      </c>
      <c r="U1572" s="239">
        <f>MAX($K$4:K1572)</f>
        <v>255.90901740293543</v>
      </c>
      <c r="V1572" s="239">
        <f>MAX($K$4:L1572)</f>
        <v>255.90901740293543</v>
      </c>
      <c r="W1572" s="239">
        <f t="shared" si="299"/>
        <v>-0.45571998781249434</v>
      </c>
      <c r="X1572" s="239">
        <f t="shared" si="300"/>
        <v>-0.45571998781249434</v>
      </c>
      <c r="Y1572" s="239">
        <f t="shared" si="301"/>
        <v>-0.45571998781249434</v>
      </c>
    </row>
    <row r="1573" spans="1:25">
      <c r="A1573" s="147">
        <v>37628</v>
      </c>
      <c r="B1573" s="243">
        <v>-6.8667605367356277E-3</v>
      </c>
      <c r="C1573" s="243">
        <v>-6.3822549490953895E-3</v>
      </c>
      <c r="D1573" s="243">
        <v>-8.2435456193357126E-3</v>
      </c>
      <c r="E1573" s="243">
        <v>-7.9914976471773258E-4</v>
      </c>
      <c r="F1573" s="243">
        <v>-2.6286357723650511E-3</v>
      </c>
      <c r="H1573" s="239">
        <f t="shared" si="294"/>
        <v>138.39720330710685</v>
      </c>
      <c r="I1573" s="239"/>
      <c r="J1573" s="239">
        <f t="shared" si="295"/>
        <v>120.34124358292998</v>
      </c>
      <c r="K1573" s="239">
        <f t="shared" si="290"/>
        <v>138.39720330710685</v>
      </c>
      <c r="L1573" s="239" t="b">
        <f t="shared" si="291"/>
        <v>0</v>
      </c>
      <c r="M1573" s="239">
        <f t="shared" si="296"/>
        <v>-6.3822549490953591E-3</v>
      </c>
      <c r="O1573" s="239">
        <f t="shared" si="297"/>
        <v>124.69420989645261</v>
      </c>
      <c r="P1573" s="239">
        <f t="shared" si="292"/>
        <v>138.39720330710685</v>
      </c>
      <c r="Q1573" s="239">
        <f t="shared" si="293"/>
        <v>0</v>
      </c>
      <c r="R1573" s="239">
        <f t="shared" si="298"/>
        <v>-6.3822549490953591E-3</v>
      </c>
      <c r="T1573" s="239">
        <f>MAX($H$4:H1573)</f>
        <v>255.90901740293543</v>
      </c>
      <c r="U1573" s="239">
        <f>MAX($K$4:K1573)</f>
        <v>255.90901740293543</v>
      </c>
      <c r="V1573" s="239">
        <f>MAX($K$4:L1573)</f>
        <v>255.90901740293543</v>
      </c>
      <c r="W1573" s="239">
        <f t="shared" si="299"/>
        <v>-0.45919372161397176</v>
      </c>
      <c r="X1573" s="239">
        <f t="shared" si="300"/>
        <v>-0.45919372161397176</v>
      </c>
      <c r="Y1573" s="239">
        <f t="shared" si="301"/>
        <v>-0.45919372161397176</v>
      </c>
    </row>
    <row r="1574" spans="1:25">
      <c r="A1574" s="147">
        <v>37629</v>
      </c>
      <c r="B1574" s="243">
        <v>-1.3717443463722279E-2</v>
      </c>
      <c r="C1574" s="243">
        <v>-2.7756661721920484E-2</v>
      </c>
      <c r="D1574" s="243">
        <v>-2.2384401185634673E-2</v>
      </c>
      <c r="E1574" s="243">
        <v>-7.8500003677898222E-3</v>
      </c>
      <c r="F1574" s="243">
        <v>-2.4164394378889953E-2</v>
      </c>
      <c r="H1574" s="239">
        <f t="shared" si="294"/>
        <v>134.55575895165163</v>
      </c>
      <c r="I1574" s="239"/>
      <c r="J1574" s="239">
        <f t="shared" si="295"/>
        <v>120.34124358292998</v>
      </c>
      <c r="K1574" s="239">
        <f t="shared" si="290"/>
        <v>134.55575895165163</v>
      </c>
      <c r="L1574" s="239" t="b">
        <f t="shared" si="291"/>
        <v>0</v>
      </c>
      <c r="M1574" s="239">
        <f t="shared" si="296"/>
        <v>-2.7756661721920511E-2</v>
      </c>
      <c r="O1574" s="239">
        <f t="shared" si="297"/>
        <v>124.69420989645261</v>
      </c>
      <c r="P1574" s="239">
        <f t="shared" si="292"/>
        <v>134.55575895165163</v>
      </c>
      <c r="Q1574" s="239">
        <f t="shared" si="293"/>
        <v>0</v>
      </c>
      <c r="R1574" s="239">
        <f t="shared" si="298"/>
        <v>-2.7756661721920511E-2</v>
      </c>
      <c r="T1574" s="239">
        <f>MAX($H$4:H1574)</f>
        <v>255.90901740293543</v>
      </c>
      <c r="U1574" s="239">
        <f>MAX($K$4:K1574)</f>
        <v>255.90901740293543</v>
      </c>
      <c r="V1574" s="239">
        <f>MAX($K$4:L1574)</f>
        <v>255.90901740293543</v>
      </c>
      <c r="W1574" s="239">
        <f t="shared" si="299"/>
        <v>-0.47420469854022351</v>
      </c>
      <c r="X1574" s="239">
        <f t="shared" si="300"/>
        <v>-0.47420469854022351</v>
      </c>
      <c r="Y1574" s="239">
        <f t="shared" si="301"/>
        <v>-0.47420469854022351</v>
      </c>
    </row>
    <row r="1575" spans="1:25">
      <c r="A1575" s="147">
        <v>37630</v>
      </c>
      <c r="B1575" s="243">
        <v>1.8764625855786088E-2</v>
      </c>
      <c r="C1575" s="243">
        <v>1.657071399184229E-2</v>
      </c>
      <c r="D1575" s="243">
        <v>5.3360385376730601E-3</v>
      </c>
      <c r="E1575" s="243">
        <v>8.4031742208834359E-5</v>
      </c>
      <c r="F1575" s="243">
        <v>9.9501722512893576E-3</v>
      </c>
      <c r="H1575" s="239">
        <f t="shared" si="294"/>
        <v>136.78544394919473</v>
      </c>
      <c r="I1575" s="239"/>
      <c r="J1575" s="239">
        <f t="shared" si="295"/>
        <v>120.34124358292998</v>
      </c>
      <c r="K1575" s="239">
        <f t="shared" si="290"/>
        <v>136.78544394919473</v>
      </c>
      <c r="L1575" s="239" t="b">
        <f t="shared" si="291"/>
        <v>0</v>
      </c>
      <c r="M1575" s="239">
        <f t="shared" si="296"/>
        <v>1.6570713991842373E-2</v>
      </c>
      <c r="O1575" s="239">
        <f t="shared" si="297"/>
        <v>124.69420989645261</v>
      </c>
      <c r="P1575" s="239">
        <f t="shared" si="292"/>
        <v>136.78544394919473</v>
      </c>
      <c r="Q1575" s="239">
        <f t="shared" si="293"/>
        <v>0</v>
      </c>
      <c r="R1575" s="239">
        <f t="shared" si="298"/>
        <v>1.6570713991842373E-2</v>
      </c>
      <c r="T1575" s="239">
        <f>MAX($H$4:H1575)</f>
        <v>255.90901740293543</v>
      </c>
      <c r="U1575" s="239">
        <f>MAX($K$4:K1575)</f>
        <v>255.90901740293543</v>
      </c>
      <c r="V1575" s="239">
        <f>MAX($K$4:L1575)</f>
        <v>255.90901740293543</v>
      </c>
      <c r="W1575" s="239">
        <f t="shared" si="299"/>
        <v>-0.46549189498147903</v>
      </c>
      <c r="X1575" s="239">
        <f t="shared" si="300"/>
        <v>-0.46549189498147903</v>
      </c>
      <c r="Y1575" s="239">
        <f t="shared" si="301"/>
        <v>-0.46549189498147903</v>
      </c>
    </row>
    <row r="1576" spans="1:25">
      <c r="A1576" s="147">
        <v>37631</v>
      </c>
      <c r="B1576" s="243">
        <v>1.925245468796799E-4</v>
      </c>
      <c r="C1576" s="243">
        <v>-9.9279829245990658E-4</v>
      </c>
      <c r="D1576" s="243">
        <v>-7.9694610259649634E-3</v>
      </c>
      <c r="E1576" s="243">
        <v>-3.6129333894757698E-3</v>
      </c>
      <c r="F1576" s="243">
        <v>-2.6479483909402912E-4</v>
      </c>
      <c r="H1576" s="239">
        <f t="shared" si="294"/>
        <v>136.64964359400861</v>
      </c>
      <c r="I1576" s="239"/>
      <c r="J1576" s="239">
        <f t="shared" si="295"/>
        <v>120.34124358292998</v>
      </c>
      <c r="K1576" s="239">
        <f t="shared" si="290"/>
        <v>136.64964359400861</v>
      </c>
      <c r="L1576" s="239" t="b">
        <f t="shared" si="291"/>
        <v>0</v>
      </c>
      <c r="M1576" s="239">
        <f t="shared" si="296"/>
        <v>-9.9279829245982939E-4</v>
      </c>
      <c r="O1576" s="239">
        <f t="shared" si="297"/>
        <v>124.69420989645261</v>
      </c>
      <c r="P1576" s="239">
        <f t="shared" si="292"/>
        <v>136.64964359400861</v>
      </c>
      <c r="Q1576" s="239">
        <f t="shared" si="293"/>
        <v>0</v>
      </c>
      <c r="R1576" s="239">
        <f t="shared" si="298"/>
        <v>-9.9279829245982939E-4</v>
      </c>
      <c r="T1576" s="239">
        <f>MAX($H$4:H1576)</f>
        <v>255.90901740293543</v>
      </c>
      <c r="U1576" s="239">
        <f>MAX($K$4:K1576)</f>
        <v>255.90901740293543</v>
      </c>
      <c r="V1576" s="239">
        <f>MAX($K$4:L1576)</f>
        <v>255.90901740293543</v>
      </c>
      <c r="W1576" s="239">
        <f t="shared" si="299"/>
        <v>-0.46602255371544732</v>
      </c>
      <c r="X1576" s="239">
        <f t="shared" si="300"/>
        <v>-0.46602255371544732</v>
      </c>
      <c r="Y1576" s="239">
        <f t="shared" si="301"/>
        <v>-0.46602255371544732</v>
      </c>
    </row>
    <row r="1577" spans="1:25">
      <c r="A1577" s="147">
        <v>37634</v>
      </c>
      <c r="B1577" s="243">
        <v>-1.2860324793174671E-3</v>
      </c>
      <c r="C1577" s="243">
        <v>2.2863945545694708E-3</v>
      </c>
      <c r="D1577" s="243">
        <v>6.9504567142026907E-3</v>
      </c>
      <c r="E1577" s="243">
        <v>1.5476576780633744E-2</v>
      </c>
      <c r="F1577" s="243">
        <v>3.201265857987412E-3</v>
      </c>
      <c r="H1577" s="239">
        <f t="shared" si="294"/>
        <v>136.96207859500581</v>
      </c>
      <c r="I1577" s="239"/>
      <c r="J1577" s="239">
        <f t="shared" si="295"/>
        <v>120.34124358292998</v>
      </c>
      <c r="K1577" s="239">
        <f t="shared" si="290"/>
        <v>136.96207859500581</v>
      </c>
      <c r="L1577" s="239" t="b">
        <f t="shared" si="291"/>
        <v>0</v>
      </c>
      <c r="M1577" s="239">
        <f t="shared" si="296"/>
        <v>2.2863945545694517E-3</v>
      </c>
      <c r="O1577" s="239">
        <f t="shared" si="297"/>
        <v>124.69420989645261</v>
      </c>
      <c r="P1577" s="239">
        <f t="shared" si="292"/>
        <v>136.96207859500581</v>
      </c>
      <c r="Q1577" s="239">
        <f t="shared" si="293"/>
        <v>0</v>
      </c>
      <c r="R1577" s="239">
        <f t="shared" si="298"/>
        <v>2.2863945545694517E-3</v>
      </c>
      <c r="T1577" s="239">
        <f>MAX($H$4:H1577)</f>
        <v>255.90901740293543</v>
      </c>
      <c r="U1577" s="239">
        <f>MAX($K$4:K1577)</f>
        <v>255.90901740293543</v>
      </c>
      <c r="V1577" s="239">
        <f>MAX($K$4:L1577)</f>
        <v>255.90901740293543</v>
      </c>
      <c r="W1577" s="239">
        <f t="shared" si="299"/>
        <v>-0.46480167058999944</v>
      </c>
      <c r="X1577" s="239">
        <f t="shared" si="300"/>
        <v>-0.46480167058999944</v>
      </c>
      <c r="Y1577" s="239">
        <f t="shared" si="301"/>
        <v>-0.46480167058999944</v>
      </c>
    </row>
    <row r="1578" spans="1:25">
      <c r="A1578" s="147">
        <v>37635</v>
      </c>
      <c r="B1578" s="243">
        <v>5.6979846863896011E-3</v>
      </c>
      <c r="C1578" s="243">
        <v>6.7793376957121509E-3</v>
      </c>
      <c r="D1578" s="243">
        <v>1.2991434690843517E-2</v>
      </c>
      <c r="E1578" s="243">
        <v>1.4846884551733552E-3</v>
      </c>
      <c r="F1578" s="243">
        <v>5.3984704506520043E-3</v>
      </c>
      <c r="H1578" s="239">
        <f t="shared" si="294"/>
        <v>137.89059077730801</v>
      </c>
      <c r="I1578" s="239"/>
      <c r="J1578" s="239">
        <f t="shared" si="295"/>
        <v>120.34124358292998</v>
      </c>
      <c r="K1578" s="239">
        <f t="shared" si="290"/>
        <v>137.89059077730801</v>
      </c>
      <c r="L1578" s="239" t="b">
        <f t="shared" si="291"/>
        <v>0</v>
      </c>
      <c r="M1578" s="239">
        <f t="shared" si="296"/>
        <v>6.7793376957120512E-3</v>
      </c>
      <c r="O1578" s="239">
        <f t="shared" si="297"/>
        <v>124.69420989645261</v>
      </c>
      <c r="P1578" s="239">
        <f t="shared" si="292"/>
        <v>137.89059077730801</v>
      </c>
      <c r="Q1578" s="239">
        <f t="shared" si="293"/>
        <v>0</v>
      </c>
      <c r="R1578" s="239">
        <f t="shared" si="298"/>
        <v>6.7793376957120512E-3</v>
      </c>
      <c r="T1578" s="239">
        <f>MAX($H$4:H1578)</f>
        <v>255.90901740293543</v>
      </c>
      <c r="U1578" s="239">
        <f>MAX($K$4:K1578)</f>
        <v>255.90901740293543</v>
      </c>
      <c r="V1578" s="239">
        <f>MAX($K$4:L1578)</f>
        <v>255.90901740293543</v>
      </c>
      <c r="W1578" s="239">
        <f t="shared" si="299"/>
        <v>-0.46117338038074812</v>
      </c>
      <c r="X1578" s="239">
        <f t="shared" si="300"/>
        <v>-0.46117338038074812</v>
      </c>
      <c r="Y1578" s="239">
        <f t="shared" si="301"/>
        <v>-0.46117338038074812</v>
      </c>
    </row>
    <row r="1579" spans="1:25">
      <c r="A1579" s="147">
        <v>37636</v>
      </c>
      <c r="B1579" s="243">
        <v>-1.3846722458354166E-2</v>
      </c>
      <c r="C1579" s="243">
        <v>-1.4916885354864906E-2</v>
      </c>
      <c r="D1579" s="243">
        <v>9.5152989911917452E-3</v>
      </c>
      <c r="E1579" s="243">
        <v>7.9294357517079028E-4</v>
      </c>
      <c r="F1579" s="243">
        <v>-1.0088830715568986E-2</v>
      </c>
      <c r="H1579" s="239">
        <f t="shared" si="294"/>
        <v>135.83369264316832</v>
      </c>
      <c r="I1579" s="239"/>
      <c r="J1579" s="239">
        <f t="shared" si="295"/>
        <v>120.34124358292998</v>
      </c>
      <c r="K1579" s="239">
        <f t="shared" si="290"/>
        <v>135.83369264316832</v>
      </c>
      <c r="L1579" s="239" t="b">
        <f t="shared" si="291"/>
        <v>0</v>
      </c>
      <c r="M1579" s="239">
        <f t="shared" si="296"/>
        <v>-1.4916885354864838E-2</v>
      </c>
      <c r="O1579" s="239">
        <f t="shared" si="297"/>
        <v>124.69420989645261</v>
      </c>
      <c r="P1579" s="239">
        <f t="shared" si="292"/>
        <v>135.83369264316832</v>
      </c>
      <c r="Q1579" s="239">
        <f t="shared" si="293"/>
        <v>0</v>
      </c>
      <c r="R1579" s="239">
        <f t="shared" si="298"/>
        <v>-1.4916885354864838E-2</v>
      </c>
      <c r="T1579" s="239">
        <f>MAX($H$4:H1579)</f>
        <v>255.90901740293543</v>
      </c>
      <c r="U1579" s="239">
        <f>MAX($K$4:K1579)</f>
        <v>255.90901740293543</v>
      </c>
      <c r="V1579" s="239">
        <f>MAX($K$4:L1579)</f>
        <v>255.90901740293543</v>
      </c>
      <c r="W1579" s="239">
        <f t="shared" si="299"/>
        <v>-0.46921099529175786</v>
      </c>
      <c r="X1579" s="239">
        <f t="shared" si="300"/>
        <v>-0.46921099529175786</v>
      </c>
      <c r="Y1579" s="239">
        <f t="shared" si="301"/>
        <v>-0.46921099529175786</v>
      </c>
    </row>
    <row r="1580" spans="1:25">
      <c r="A1580" s="147">
        <v>37637</v>
      </c>
      <c r="B1580" s="243">
        <v>-3.8951130385896926E-3</v>
      </c>
      <c r="C1580" s="243">
        <v>-5.0706576966813577E-3</v>
      </c>
      <c r="D1580" s="243">
        <v>-5.0497722118530985E-3</v>
      </c>
      <c r="E1580" s="243">
        <v>-1.0215938181039719E-2</v>
      </c>
      <c r="F1580" s="243">
        <v>-2.0274715731078974E-3</v>
      </c>
      <c r="H1580" s="239">
        <f t="shared" si="294"/>
        <v>135.14492648409859</v>
      </c>
      <c r="I1580" s="239"/>
      <c r="J1580" s="239">
        <f t="shared" si="295"/>
        <v>120.34124358292998</v>
      </c>
      <c r="K1580" s="239">
        <f t="shared" si="290"/>
        <v>135.14492648409859</v>
      </c>
      <c r="L1580" s="239" t="b">
        <f t="shared" si="291"/>
        <v>0</v>
      </c>
      <c r="M1580" s="239">
        <f t="shared" si="296"/>
        <v>-5.0706576966813412E-3</v>
      </c>
      <c r="O1580" s="239">
        <f t="shared" si="297"/>
        <v>124.69420989645261</v>
      </c>
      <c r="P1580" s="239">
        <f t="shared" si="292"/>
        <v>135.14492648409859</v>
      </c>
      <c r="Q1580" s="239">
        <f t="shared" si="293"/>
        <v>0</v>
      </c>
      <c r="R1580" s="239">
        <f t="shared" si="298"/>
        <v>-5.0706576966813412E-3</v>
      </c>
      <c r="T1580" s="239">
        <f>MAX($H$4:H1580)</f>
        <v>255.90901740293543</v>
      </c>
      <c r="U1580" s="239">
        <f>MAX($K$4:K1580)</f>
        <v>255.90901740293543</v>
      </c>
      <c r="V1580" s="239">
        <f>MAX($K$4:L1580)</f>
        <v>255.90901740293543</v>
      </c>
      <c r="W1580" s="239">
        <f t="shared" si="299"/>
        <v>-0.47190244464379549</v>
      </c>
      <c r="X1580" s="239">
        <f t="shared" si="300"/>
        <v>-0.47190244464379549</v>
      </c>
      <c r="Y1580" s="239">
        <f t="shared" si="301"/>
        <v>-0.47190244464379549</v>
      </c>
    </row>
    <row r="1581" spans="1:25">
      <c r="A1581" s="147">
        <v>37638</v>
      </c>
      <c r="B1581" s="243">
        <v>-1.3705863674957186E-2</v>
      </c>
      <c r="C1581" s="243">
        <v>-2.147636312169332E-2</v>
      </c>
      <c r="D1581" s="243">
        <v>-3.5008294571760024E-3</v>
      </c>
      <c r="E1581" s="243">
        <v>-1.9641361764548115E-2</v>
      </c>
      <c r="F1581" s="243">
        <v>-1.0679018221204761E-2</v>
      </c>
      <c r="H1581" s="239">
        <f t="shared" si="294"/>
        <v>132.24250496887154</v>
      </c>
      <c r="I1581" s="239"/>
      <c r="J1581" s="239">
        <f t="shared" si="295"/>
        <v>120.34124358292998</v>
      </c>
      <c r="K1581" s="239">
        <f t="shared" si="290"/>
        <v>132.24250496887154</v>
      </c>
      <c r="L1581" s="239" t="b">
        <f t="shared" si="291"/>
        <v>0</v>
      </c>
      <c r="M1581" s="239">
        <f t="shared" si="296"/>
        <v>-2.14763631216933E-2</v>
      </c>
      <c r="O1581" s="239">
        <f t="shared" si="297"/>
        <v>124.69420989645261</v>
      </c>
      <c r="P1581" s="239">
        <f t="shared" si="292"/>
        <v>132.24250496887154</v>
      </c>
      <c r="Q1581" s="239">
        <f t="shared" si="293"/>
        <v>0</v>
      </c>
      <c r="R1581" s="239">
        <f t="shared" si="298"/>
        <v>-2.14763631216933E-2</v>
      </c>
      <c r="T1581" s="239">
        <f>MAX($H$4:H1581)</f>
        <v>255.90901740293543</v>
      </c>
      <c r="U1581" s="239">
        <f>MAX($K$4:K1581)</f>
        <v>255.90901740293543</v>
      </c>
      <c r="V1581" s="239">
        <f>MAX($K$4:L1581)</f>
        <v>255.90901740293543</v>
      </c>
      <c r="W1581" s="239">
        <f t="shared" si="299"/>
        <v>-0.48324405950630389</v>
      </c>
      <c r="X1581" s="239">
        <f t="shared" si="300"/>
        <v>-0.48324405950630389</v>
      </c>
      <c r="Y1581" s="239">
        <f t="shared" si="301"/>
        <v>-0.48324405950630389</v>
      </c>
    </row>
    <row r="1582" spans="1:25">
      <c r="A1582" s="147">
        <v>37641</v>
      </c>
      <c r="B1582" s="243">
        <v>0</v>
      </c>
      <c r="C1582" s="243">
        <v>-1.3152833613868986E-2</v>
      </c>
      <c r="D1582" s="243">
        <v>-1.0798476539244151E-2</v>
      </c>
      <c r="E1582" s="243">
        <v>-4.1960515272252419E-3</v>
      </c>
      <c r="F1582" s="243">
        <v>-4.7876265134504381E-3</v>
      </c>
      <c r="H1582" s="239">
        <f t="shared" si="294"/>
        <v>130.50314130433475</v>
      </c>
      <c r="I1582" s="239"/>
      <c r="J1582" s="239">
        <f t="shared" si="295"/>
        <v>120.34124358292998</v>
      </c>
      <c r="K1582" s="239">
        <f t="shared" si="290"/>
        <v>130.50314130433475</v>
      </c>
      <c r="L1582" s="239" t="b">
        <f t="shared" si="291"/>
        <v>0</v>
      </c>
      <c r="M1582" s="239">
        <f t="shared" si="296"/>
        <v>-1.3152833613868882E-2</v>
      </c>
      <c r="O1582" s="239">
        <f t="shared" si="297"/>
        <v>124.69420989645261</v>
      </c>
      <c r="P1582" s="239">
        <f t="shared" si="292"/>
        <v>130.50314130433475</v>
      </c>
      <c r="Q1582" s="239">
        <f t="shared" si="293"/>
        <v>0</v>
      </c>
      <c r="R1582" s="239">
        <f t="shared" si="298"/>
        <v>-1.3152833613868882E-2</v>
      </c>
      <c r="T1582" s="239">
        <f>MAX($H$4:H1582)</f>
        <v>255.90901740293543</v>
      </c>
      <c r="U1582" s="239">
        <f>MAX($K$4:K1582)</f>
        <v>255.90901740293543</v>
      </c>
      <c r="V1582" s="239">
        <f>MAX($K$4:L1582)</f>
        <v>255.90901740293543</v>
      </c>
      <c r="W1582" s="239">
        <f t="shared" si="299"/>
        <v>-0.4900408644105958</v>
      </c>
      <c r="X1582" s="239">
        <f t="shared" si="300"/>
        <v>-0.4900408644105958</v>
      </c>
      <c r="Y1582" s="239">
        <f t="shared" si="301"/>
        <v>-0.4900408644105958</v>
      </c>
    </row>
    <row r="1583" spans="1:25">
      <c r="A1583" s="147">
        <v>37642</v>
      </c>
      <c r="B1583" s="243">
        <v>-1.5310733408452237E-2</v>
      </c>
      <c r="C1583" s="243">
        <v>-1.270527423477219E-2</v>
      </c>
      <c r="D1583" s="243">
        <v>2.6154853300575098E-3</v>
      </c>
      <c r="E1583" s="243">
        <v>-1.1438547153218126E-2</v>
      </c>
      <c r="F1583" s="243">
        <v>-7.6273331443578174E-3</v>
      </c>
      <c r="H1583" s="239">
        <f t="shared" si="294"/>
        <v>128.84506310556395</v>
      </c>
      <c r="I1583" s="239"/>
      <c r="J1583" s="239">
        <f t="shared" si="295"/>
        <v>120.34124358292998</v>
      </c>
      <c r="K1583" s="239">
        <f t="shared" si="290"/>
        <v>128.84506310556395</v>
      </c>
      <c r="L1583" s="239" t="b">
        <f t="shared" si="291"/>
        <v>0</v>
      </c>
      <c r="M1583" s="239">
        <f t="shared" si="296"/>
        <v>-1.2705274234772163E-2</v>
      </c>
      <c r="O1583" s="239">
        <f t="shared" si="297"/>
        <v>124.69420989645261</v>
      </c>
      <c r="P1583" s="239">
        <f t="shared" si="292"/>
        <v>128.84506310556395</v>
      </c>
      <c r="Q1583" s="239">
        <f t="shared" si="293"/>
        <v>0</v>
      </c>
      <c r="R1583" s="239">
        <f t="shared" si="298"/>
        <v>-1.2705274234772163E-2</v>
      </c>
      <c r="T1583" s="239">
        <f>MAX($H$4:H1583)</f>
        <v>255.90901740293543</v>
      </c>
      <c r="U1583" s="239">
        <f>MAX($K$4:K1583)</f>
        <v>255.90901740293543</v>
      </c>
      <c r="V1583" s="239">
        <f>MAX($K$4:L1583)</f>
        <v>255.90901740293543</v>
      </c>
      <c r="W1583" s="239">
        <f t="shared" si="299"/>
        <v>-0.49652003507678655</v>
      </c>
      <c r="X1583" s="239">
        <f t="shared" si="300"/>
        <v>-0.49652003507678655</v>
      </c>
      <c r="Y1583" s="239">
        <f t="shared" si="301"/>
        <v>-0.49652003507678655</v>
      </c>
    </row>
    <row r="1584" spans="1:25">
      <c r="A1584" s="147">
        <v>37643</v>
      </c>
      <c r="B1584" s="243">
        <v>-9.7350370630392424E-3</v>
      </c>
      <c r="C1584" s="243">
        <v>-1.6131532633121282E-2</v>
      </c>
      <c r="D1584" s="243">
        <v>-8.5677373543654456E-3</v>
      </c>
      <c r="E1584" s="243">
        <v>-8.0130346669483599E-3</v>
      </c>
      <c r="F1584" s="243">
        <v>-1.050303399552166E-2</v>
      </c>
      <c r="H1584" s="239">
        <f t="shared" si="294"/>
        <v>126.76659476545997</v>
      </c>
      <c r="I1584" s="239"/>
      <c r="J1584" s="239">
        <f t="shared" si="295"/>
        <v>120.34124358292998</v>
      </c>
      <c r="K1584" s="239">
        <f t="shared" si="290"/>
        <v>126.76659476545997</v>
      </c>
      <c r="L1584" s="239" t="b">
        <f t="shared" si="291"/>
        <v>0</v>
      </c>
      <c r="M1584" s="239">
        <f t="shared" si="296"/>
        <v>-1.6131532633121327E-2</v>
      </c>
      <c r="O1584" s="239">
        <f t="shared" si="297"/>
        <v>124.69420989645261</v>
      </c>
      <c r="P1584" s="239">
        <f t="shared" si="292"/>
        <v>126.76659476545997</v>
      </c>
      <c r="Q1584" s="239">
        <f t="shared" si="293"/>
        <v>0</v>
      </c>
      <c r="R1584" s="239">
        <f t="shared" si="298"/>
        <v>-1.6131532633121327E-2</v>
      </c>
      <c r="T1584" s="239">
        <f>MAX($H$4:H1584)</f>
        <v>255.90901740293543</v>
      </c>
      <c r="U1584" s="239">
        <f>MAX($K$4:K1584)</f>
        <v>255.90901740293543</v>
      </c>
      <c r="V1584" s="239">
        <f>MAX($K$4:L1584)</f>
        <v>255.90901740293543</v>
      </c>
      <c r="W1584" s="239">
        <f t="shared" si="299"/>
        <v>-0.5046419385610682</v>
      </c>
      <c r="X1584" s="239">
        <f t="shared" si="300"/>
        <v>-0.5046419385610682</v>
      </c>
      <c r="Y1584" s="239">
        <f t="shared" si="301"/>
        <v>-0.5046419385610682</v>
      </c>
    </row>
    <row r="1585" spans="1:25">
      <c r="A1585" s="147">
        <v>37644</v>
      </c>
      <c r="B1585" s="243">
        <v>9.878866160769384E-3</v>
      </c>
      <c r="C1585" s="243">
        <v>-6.4331823492026485E-3</v>
      </c>
      <c r="D1585" s="243">
        <v>1.3844889673905181E-2</v>
      </c>
      <c r="E1585" s="243">
        <v>1.6566995496167802E-3</v>
      </c>
      <c r="F1585" s="243">
        <v>-3.943089245117215E-3</v>
      </c>
      <c r="H1585" s="239">
        <f t="shared" si="294"/>
        <v>125.95108214554629</v>
      </c>
      <c r="I1585" s="239"/>
      <c r="J1585" s="239">
        <f t="shared" si="295"/>
        <v>120.34124358292998</v>
      </c>
      <c r="K1585" s="239">
        <f t="shared" si="290"/>
        <v>125.95108214554629</v>
      </c>
      <c r="L1585" s="239" t="b">
        <f t="shared" si="291"/>
        <v>0</v>
      </c>
      <c r="M1585" s="239">
        <f t="shared" si="296"/>
        <v>-6.4331823492026017E-3</v>
      </c>
      <c r="O1585" s="239">
        <f t="shared" si="297"/>
        <v>124.69420989645261</v>
      </c>
      <c r="P1585" s="239">
        <f t="shared" si="292"/>
        <v>125.95108214554629</v>
      </c>
      <c r="Q1585" s="239">
        <f t="shared" si="293"/>
        <v>0</v>
      </c>
      <c r="R1585" s="239">
        <f t="shared" si="298"/>
        <v>-6.4331823492026017E-3</v>
      </c>
      <c r="T1585" s="239">
        <f>MAX($H$4:H1585)</f>
        <v>255.90901740293543</v>
      </c>
      <c r="U1585" s="239">
        <f>MAX($K$4:K1585)</f>
        <v>255.90901740293543</v>
      </c>
      <c r="V1585" s="239">
        <f>MAX($K$4:L1585)</f>
        <v>255.90901740293543</v>
      </c>
      <c r="W1585" s="239">
        <f t="shared" si="299"/>
        <v>-0.50782866729845222</v>
      </c>
      <c r="X1585" s="239">
        <f t="shared" si="300"/>
        <v>-0.50782866729845222</v>
      </c>
      <c r="Y1585" s="239">
        <f t="shared" si="301"/>
        <v>-0.50782866729845222</v>
      </c>
    </row>
    <row r="1586" spans="1:25">
      <c r="A1586" s="147">
        <v>37645</v>
      </c>
      <c r="B1586" s="243">
        <v>-2.8303897826182811E-2</v>
      </c>
      <c r="C1586" s="243">
        <v>-9.6897507741380284E-3</v>
      </c>
      <c r="D1586" s="243">
        <v>-1.2236485096568606E-2</v>
      </c>
      <c r="E1586" s="243">
        <v>-1.859834991380338E-2</v>
      </c>
      <c r="F1586" s="243">
        <v>-6.0718554409259218E-3</v>
      </c>
      <c r="H1586" s="239">
        <f t="shared" si="294"/>
        <v>124.73064754982296</v>
      </c>
      <c r="I1586" s="239"/>
      <c r="J1586" s="239">
        <f t="shared" si="295"/>
        <v>120.34124358292998</v>
      </c>
      <c r="K1586" s="239">
        <f t="shared" si="290"/>
        <v>124.73064754982296</v>
      </c>
      <c r="L1586" s="239" t="b">
        <f t="shared" si="291"/>
        <v>0</v>
      </c>
      <c r="M1586" s="239">
        <f t="shared" si="296"/>
        <v>-9.6897507741380545E-3</v>
      </c>
      <c r="O1586" s="239">
        <f t="shared" si="297"/>
        <v>124.69420989645261</v>
      </c>
      <c r="P1586" s="239">
        <f t="shared" si="292"/>
        <v>124.73064754982296</v>
      </c>
      <c r="Q1586" s="239">
        <f t="shared" si="293"/>
        <v>0</v>
      </c>
      <c r="R1586" s="239">
        <f t="shared" si="298"/>
        <v>-9.6897507741380545E-3</v>
      </c>
      <c r="T1586" s="239">
        <f>MAX($H$4:H1586)</f>
        <v>255.90901740293543</v>
      </c>
      <c r="U1586" s="239">
        <f>MAX($K$4:K1586)</f>
        <v>255.90901740293543</v>
      </c>
      <c r="V1586" s="239">
        <f>MAX($K$4:L1586)</f>
        <v>255.90901740293543</v>
      </c>
      <c r="W1586" s="239">
        <f t="shared" si="299"/>
        <v>-0.51259768485050572</v>
      </c>
      <c r="X1586" s="239">
        <f t="shared" si="300"/>
        <v>-0.51259768485050572</v>
      </c>
      <c r="Y1586" s="239">
        <f t="shared" si="301"/>
        <v>-0.51259768485050572</v>
      </c>
    </row>
    <row r="1587" spans="1:25">
      <c r="A1587" s="147">
        <v>37648</v>
      </c>
      <c r="B1587" s="243">
        <v>-1.635216212097157E-2</v>
      </c>
      <c r="C1587" s="243">
        <v>-3.4545882785289916E-2</v>
      </c>
      <c r="D1587" s="243">
        <v>-2.0915567997299434E-2</v>
      </c>
      <c r="E1587" s="243">
        <v>-1.9313903956140521E-2</v>
      </c>
      <c r="F1587" s="243">
        <v>-2.5102450462874848E-2</v>
      </c>
      <c r="H1587" s="239">
        <f t="shared" si="294"/>
        <v>120.42171721983347</v>
      </c>
      <c r="I1587" s="239"/>
      <c r="J1587" s="239">
        <f t="shared" si="295"/>
        <v>120.34124358292998</v>
      </c>
      <c r="K1587" s="239">
        <f t="shared" si="290"/>
        <v>120.42171721983347</v>
      </c>
      <c r="L1587" s="239" t="b">
        <f t="shared" si="291"/>
        <v>0</v>
      </c>
      <c r="M1587" s="239">
        <f t="shared" si="296"/>
        <v>-3.4545882785289923E-2</v>
      </c>
      <c r="O1587" s="239">
        <f t="shared" si="297"/>
        <v>124.69420989645261</v>
      </c>
      <c r="P1587" s="239">
        <f t="shared" si="292"/>
        <v>124.69420989645261</v>
      </c>
      <c r="Q1587" s="239">
        <f t="shared" si="293"/>
        <v>4.2724926766191373</v>
      </c>
      <c r="R1587" s="239">
        <f t="shared" si="298"/>
        <v>-2.921307159557678E-4</v>
      </c>
      <c r="T1587" s="239">
        <f>MAX($H$4:H1587)</f>
        <v>255.90901740293543</v>
      </c>
      <c r="U1587" s="239">
        <f>MAX($K$4:K1587)</f>
        <v>255.90901740293543</v>
      </c>
      <c r="V1587" s="239">
        <f>MAX($K$4:L1587)</f>
        <v>255.90901740293543</v>
      </c>
      <c r="W1587" s="239">
        <f t="shared" si="299"/>
        <v>-0.52943542809893906</v>
      </c>
      <c r="X1587" s="239">
        <f t="shared" si="300"/>
        <v>-0.52943542809893906</v>
      </c>
      <c r="Y1587" s="239">
        <f t="shared" si="301"/>
        <v>-0.51274007003778876</v>
      </c>
    </row>
    <row r="1588" spans="1:25">
      <c r="A1588" s="147">
        <v>37649</v>
      </c>
      <c r="B1588" s="243">
        <v>1.2873306866889589E-2</v>
      </c>
      <c r="C1588" s="243">
        <v>4.0580237274492337E-3</v>
      </c>
      <c r="D1588" s="243">
        <v>-7.3695426152856625E-3</v>
      </c>
      <c r="E1588" s="243">
        <v>6.7479100767819933E-3</v>
      </c>
      <c r="F1588" s="243">
        <v>-1.7984839361713245E-3</v>
      </c>
      <c r="H1588" s="239">
        <f t="shared" si="294"/>
        <v>120.91039140561173</v>
      </c>
      <c r="I1588" s="239"/>
      <c r="J1588" s="239">
        <f t="shared" si="295"/>
        <v>120.34124358292998</v>
      </c>
      <c r="K1588" s="239">
        <f t="shared" si="290"/>
        <v>120.91039140561173</v>
      </c>
      <c r="L1588" s="239" t="b">
        <f t="shared" si="291"/>
        <v>0</v>
      </c>
      <c r="M1588" s="239">
        <f t="shared" si="296"/>
        <v>4.0580237274492259E-3</v>
      </c>
      <c r="O1588" s="239">
        <f t="shared" si="297"/>
        <v>124.69420989645261</v>
      </c>
      <c r="P1588" s="239">
        <f t="shared" si="292"/>
        <v>124.69420989645261</v>
      </c>
      <c r="Q1588" s="239">
        <f t="shared" si="293"/>
        <v>3.7838184908408721</v>
      </c>
      <c r="R1588" s="239">
        <f t="shared" si="298"/>
        <v>0</v>
      </c>
      <c r="T1588" s="239">
        <f>MAX($H$4:H1588)</f>
        <v>255.90901740293543</v>
      </c>
      <c r="U1588" s="239">
        <f>MAX($K$4:K1588)</f>
        <v>255.90901740293543</v>
      </c>
      <c r="V1588" s="239">
        <f>MAX($K$4:L1588)</f>
        <v>255.90901740293543</v>
      </c>
      <c r="W1588" s="239">
        <f t="shared" si="299"/>
        <v>-0.52752586590086759</v>
      </c>
      <c r="X1588" s="239">
        <f t="shared" si="300"/>
        <v>-0.52752586590086759</v>
      </c>
      <c r="Y1588" s="239">
        <f t="shared" si="301"/>
        <v>-0.51274007003778876</v>
      </c>
    </row>
    <row r="1589" spans="1:25">
      <c r="A1589" s="147">
        <v>37650</v>
      </c>
      <c r="B1589" s="243">
        <v>6.8433948192605509E-3</v>
      </c>
      <c r="C1589" s="243">
        <v>6.0459540391477606E-3</v>
      </c>
      <c r="D1589" s="243">
        <v>-1.3012951651347304E-2</v>
      </c>
      <c r="E1589" s="243">
        <v>-4.9765588889133516E-3</v>
      </c>
      <c r="F1589" s="243">
        <v>-6.9387253684178862E-3</v>
      </c>
      <c r="H1589" s="239">
        <f t="shared" si="294"/>
        <v>121.64141007490542</v>
      </c>
      <c r="I1589" s="239"/>
      <c r="J1589" s="239">
        <f t="shared" si="295"/>
        <v>120.34124358292998</v>
      </c>
      <c r="K1589" s="239">
        <f t="shared" si="290"/>
        <v>121.64141007490542</v>
      </c>
      <c r="L1589" s="239" t="b">
        <f t="shared" si="291"/>
        <v>0</v>
      </c>
      <c r="M1589" s="239">
        <f t="shared" si="296"/>
        <v>6.0459540391477155E-3</v>
      </c>
      <c r="O1589" s="239">
        <f t="shared" si="297"/>
        <v>124.69420989645261</v>
      </c>
      <c r="P1589" s="239">
        <f t="shared" si="292"/>
        <v>124.69420989645261</v>
      </c>
      <c r="Q1589" s="239">
        <f t="shared" si="293"/>
        <v>3.0527998215471825</v>
      </c>
      <c r="R1589" s="239">
        <f t="shared" si="298"/>
        <v>0</v>
      </c>
      <c r="T1589" s="239">
        <f>MAX($H$4:H1589)</f>
        <v>255.90901740293543</v>
      </c>
      <c r="U1589" s="239">
        <f>MAX($K$4:K1589)</f>
        <v>255.90901740293543</v>
      </c>
      <c r="V1589" s="239">
        <f>MAX($K$4:L1589)</f>
        <v>255.90901740293543</v>
      </c>
      <c r="W1589" s="239">
        <f t="shared" si="299"/>
        <v>-0.52466930900141806</v>
      </c>
      <c r="X1589" s="239">
        <f t="shared" si="300"/>
        <v>-0.52466930900141806</v>
      </c>
      <c r="Y1589" s="239">
        <f t="shared" si="301"/>
        <v>-0.51274007003778876</v>
      </c>
    </row>
    <row r="1590" spans="1:25">
      <c r="A1590" s="147">
        <v>37651</v>
      </c>
      <c r="B1590" s="243">
        <v>-2.1754855966472308E-2</v>
      </c>
      <c r="C1590" s="243">
        <v>2.0785089002162138E-2</v>
      </c>
      <c r="D1590" s="243">
        <v>-1.4995304755841543E-3</v>
      </c>
      <c r="E1590" s="243">
        <v>8.6812181370627961E-3</v>
      </c>
      <c r="F1590" s="243">
        <v>1.3900429636781952E-2</v>
      </c>
      <c r="H1590" s="239">
        <f t="shared" si="294"/>
        <v>124.16973760966083</v>
      </c>
      <c r="I1590" s="239"/>
      <c r="J1590" s="239">
        <f t="shared" si="295"/>
        <v>120.34124358292998</v>
      </c>
      <c r="K1590" s="239">
        <f t="shared" si="290"/>
        <v>124.16973760966083</v>
      </c>
      <c r="L1590" s="239" t="b">
        <f t="shared" si="291"/>
        <v>0</v>
      </c>
      <c r="M1590" s="239">
        <f t="shared" si="296"/>
        <v>2.0785089002162086E-2</v>
      </c>
      <c r="O1590" s="239">
        <f t="shared" si="297"/>
        <v>124.69420989645261</v>
      </c>
      <c r="P1590" s="239">
        <f t="shared" si="292"/>
        <v>124.69420989645261</v>
      </c>
      <c r="Q1590" s="239">
        <f t="shared" si="293"/>
        <v>0.52447228679177726</v>
      </c>
      <c r="R1590" s="239">
        <f t="shared" si="298"/>
        <v>0</v>
      </c>
      <c r="T1590" s="239">
        <f>MAX($H$4:H1590)</f>
        <v>255.90901740293543</v>
      </c>
      <c r="U1590" s="239">
        <f>MAX($K$4:K1590)</f>
        <v>255.90901740293543</v>
      </c>
      <c r="V1590" s="239">
        <f>MAX($K$4:L1590)</f>
        <v>255.90901740293543</v>
      </c>
      <c r="W1590" s="239">
        <f t="shared" si="299"/>
        <v>-0.51478951828355335</v>
      </c>
      <c r="X1590" s="239">
        <f t="shared" si="300"/>
        <v>-0.51478951828355335</v>
      </c>
      <c r="Y1590" s="239">
        <f t="shared" si="301"/>
        <v>-0.51274007003778876</v>
      </c>
    </row>
    <row r="1591" spans="1:25">
      <c r="A1591" s="147">
        <v>37652</v>
      </c>
      <c r="B1591" s="243">
        <v>1.3537623857086123E-2</v>
      </c>
      <c r="C1591" s="243">
        <v>7.5645808081703514E-4</v>
      </c>
      <c r="D1591" s="243">
        <v>-6.8714551308929339E-3</v>
      </c>
      <c r="E1591" s="243">
        <v>3.0724122750465099E-3</v>
      </c>
      <c r="F1591" s="243">
        <v>-2.6820730609999899E-5</v>
      </c>
      <c r="H1591" s="239">
        <f t="shared" si="294"/>
        <v>124.26366681106859</v>
      </c>
      <c r="I1591" s="239"/>
      <c r="J1591" s="239">
        <f t="shared" si="295"/>
        <v>120.34124358292998</v>
      </c>
      <c r="K1591" s="239">
        <f t="shared" si="290"/>
        <v>124.26366681106859</v>
      </c>
      <c r="L1591" s="239" t="b">
        <f t="shared" si="291"/>
        <v>0</v>
      </c>
      <c r="M1591" s="239">
        <f t="shared" si="296"/>
        <v>7.5645808081705108E-4</v>
      </c>
      <c r="O1591" s="239">
        <f t="shared" si="297"/>
        <v>124.69420989645261</v>
      </c>
      <c r="P1591" s="239">
        <f t="shared" si="292"/>
        <v>124.69420989645261</v>
      </c>
      <c r="Q1591" s="239">
        <f t="shared" si="293"/>
        <v>0.43054308538401642</v>
      </c>
      <c r="R1591" s="239">
        <f t="shared" si="298"/>
        <v>0</v>
      </c>
      <c r="T1591" s="239">
        <f>MAX($H$4:H1591)</f>
        <v>255.90901740293543</v>
      </c>
      <c r="U1591" s="239">
        <f>MAX($K$4:K1591)</f>
        <v>255.90901740293543</v>
      </c>
      <c r="V1591" s="239">
        <f>MAX($K$4:L1591)</f>
        <v>255.90901740293543</v>
      </c>
      <c r="W1591" s="239">
        <f t="shared" si="299"/>
        <v>-0.51442247689376186</v>
      </c>
      <c r="X1591" s="239">
        <f t="shared" si="300"/>
        <v>-0.51442247689376186</v>
      </c>
      <c r="Y1591" s="239">
        <f t="shared" si="301"/>
        <v>-0.51274007003778876</v>
      </c>
    </row>
    <row r="1592" spans="1:25">
      <c r="A1592" s="147">
        <v>37655</v>
      </c>
      <c r="B1592" s="243">
        <v>4.5779305993354225E-3</v>
      </c>
      <c r="C1592" s="243">
        <v>1.6947183621686568E-2</v>
      </c>
      <c r="D1592" s="243">
        <v>8.2796020048019336E-3</v>
      </c>
      <c r="E1592" s="243">
        <v>4.8808512346039112E-3</v>
      </c>
      <c r="F1592" s="243">
        <v>1.1146608880614695E-2</v>
      </c>
      <c r="H1592" s="239">
        <f t="shared" si="294"/>
        <v>126.36958599001984</v>
      </c>
      <c r="I1592" s="239"/>
      <c r="J1592" s="239">
        <f t="shared" si="295"/>
        <v>120.34124358292998</v>
      </c>
      <c r="K1592" s="239">
        <f t="shared" si="290"/>
        <v>126.36958599001984</v>
      </c>
      <c r="L1592" s="239" t="b">
        <f t="shared" si="291"/>
        <v>0</v>
      </c>
      <c r="M1592" s="239">
        <f t="shared" si="296"/>
        <v>1.6947183621686533E-2</v>
      </c>
      <c r="O1592" s="239">
        <f t="shared" si="297"/>
        <v>124.69420989645261</v>
      </c>
      <c r="P1592" s="239">
        <f t="shared" si="292"/>
        <v>126.36958599001984</v>
      </c>
      <c r="Q1592" s="239">
        <f t="shared" si="293"/>
        <v>0</v>
      </c>
      <c r="R1592" s="239">
        <f t="shared" si="298"/>
        <v>1.3435877214816049E-2</v>
      </c>
      <c r="T1592" s="239">
        <f>MAX($H$4:H1592)</f>
        <v>255.90901740293543</v>
      </c>
      <c r="U1592" s="239">
        <f>MAX($K$4:K1592)</f>
        <v>255.90901740293543</v>
      </c>
      <c r="V1592" s="239">
        <f>MAX($K$4:L1592)</f>
        <v>255.90901740293543</v>
      </c>
      <c r="W1592" s="239">
        <f t="shared" si="299"/>
        <v>-0.5061933054471166</v>
      </c>
      <c r="X1592" s="239">
        <f t="shared" si="300"/>
        <v>-0.5061933054471166</v>
      </c>
      <c r="Y1592" s="239">
        <f t="shared" si="301"/>
        <v>-0.5061933054471166</v>
      </c>
    </row>
    <row r="1593" spans="1:25">
      <c r="A1593" s="147">
        <v>37656</v>
      </c>
      <c r="B1593" s="243">
        <v>-1.358622935556586E-2</v>
      </c>
      <c r="C1593" s="243">
        <v>-3.0975860508988262E-2</v>
      </c>
      <c r="D1593" s="243">
        <v>-2.1692763592096043E-5</v>
      </c>
      <c r="E1593" s="243">
        <v>-1.1796247215996591E-2</v>
      </c>
      <c r="F1593" s="243">
        <v>-1.5203391031436642E-2</v>
      </c>
      <c r="H1593" s="239">
        <f t="shared" si="294"/>
        <v>122.45517932181438</v>
      </c>
      <c r="I1593" s="239"/>
      <c r="J1593" s="239">
        <f t="shared" si="295"/>
        <v>120.34124358292998</v>
      </c>
      <c r="K1593" s="239">
        <f t="shared" si="290"/>
        <v>122.45517932181438</v>
      </c>
      <c r="L1593" s="239" t="b">
        <f t="shared" si="291"/>
        <v>0</v>
      </c>
      <c r="M1593" s="239">
        <f t="shared" si="296"/>
        <v>-3.0975860508988314E-2</v>
      </c>
      <c r="O1593" s="239">
        <f t="shared" si="297"/>
        <v>124.69420989645261</v>
      </c>
      <c r="P1593" s="239">
        <f t="shared" si="292"/>
        <v>124.69420989645261</v>
      </c>
      <c r="Q1593" s="239">
        <f t="shared" si="293"/>
        <v>2.2390305746382211</v>
      </c>
      <c r="R1593" s="239">
        <f t="shared" si="298"/>
        <v>-1.3257747743982891E-2</v>
      </c>
      <c r="T1593" s="239">
        <f>MAX($H$4:H1593)</f>
        <v>255.90901740293543</v>
      </c>
      <c r="U1593" s="239">
        <f>MAX($K$4:K1593)</f>
        <v>255.90901740293543</v>
      </c>
      <c r="V1593" s="239">
        <f>MAX($K$4:L1593)</f>
        <v>255.90901740293543</v>
      </c>
      <c r="W1593" s="239">
        <f t="shared" si="299"/>
        <v>-0.52148939273599138</v>
      </c>
      <c r="X1593" s="239">
        <f t="shared" si="300"/>
        <v>-0.52148939273599138</v>
      </c>
      <c r="Y1593" s="239">
        <f t="shared" si="301"/>
        <v>-0.51274007003778876</v>
      </c>
    </row>
    <row r="1594" spans="1:25">
      <c r="A1594" s="147">
        <v>37657</v>
      </c>
      <c r="B1594" s="243">
        <v>-5.0971214052344394E-3</v>
      </c>
      <c r="C1594" s="243">
        <v>2.6349921251183961E-2</v>
      </c>
      <c r="D1594" s="243">
        <v>9.7001412810693299E-3</v>
      </c>
      <c r="E1594" s="243">
        <v>1.0824118116305126E-2</v>
      </c>
      <c r="F1594" s="243">
        <v>1.2827904121007982E-2</v>
      </c>
      <c r="H1594" s="239">
        <f t="shared" si="294"/>
        <v>125.6818636537438</v>
      </c>
      <c r="I1594" s="239"/>
      <c r="J1594" s="239">
        <f t="shared" si="295"/>
        <v>120.34124358292998</v>
      </c>
      <c r="K1594" s="239">
        <f t="shared" si="290"/>
        <v>125.6818636537438</v>
      </c>
      <c r="L1594" s="239" t="b">
        <f t="shared" si="291"/>
        <v>0</v>
      </c>
      <c r="M1594" s="239">
        <f t="shared" si="296"/>
        <v>2.6349921251183961E-2</v>
      </c>
      <c r="O1594" s="239">
        <f t="shared" si="297"/>
        <v>124.69420989645261</v>
      </c>
      <c r="P1594" s="239">
        <f t="shared" si="292"/>
        <v>125.6818636537438</v>
      </c>
      <c r="Q1594" s="239">
        <f t="shared" si="293"/>
        <v>0</v>
      </c>
      <c r="R1594" s="239">
        <f t="shared" si="298"/>
        <v>7.920606402746019E-3</v>
      </c>
      <c r="T1594" s="239">
        <f>MAX($H$4:H1594)</f>
        <v>255.90901740293543</v>
      </c>
      <c r="U1594" s="239">
        <f>MAX($K$4:K1594)</f>
        <v>255.90901740293543</v>
      </c>
      <c r="V1594" s="239">
        <f>MAX($K$4:L1594)</f>
        <v>255.90901740293543</v>
      </c>
      <c r="W1594" s="239">
        <f t="shared" si="299"/>
        <v>-0.50888067591672859</v>
      </c>
      <c r="X1594" s="239">
        <f t="shared" si="300"/>
        <v>-0.50888067591672859</v>
      </c>
      <c r="Y1594" s="239">
        <f t="shared" si="301"/>
        <v>-0.50888067591672859</v>
      </c>
    </row>
    <row r="1595" spans="1:25">
      <c r="A1595" s="147">
        <v>37658</v>
      </c>
      <c r="B1595" s="243">
        <v>-6.1579931288628931E-3</v>
      </c>
      <c r="C1595" s="243">
        <v>-2.8394742660439509E-2</v>
      </c>
      <c r="D1595" s="243">
        <v>-1.3587531194076963E-2</v>
      </c>
      <c r="E1595" s="243">
        <v>-1.9403536961112078E-2</v>
      </c>
      <c r="F1595" s="243">
        <v>-1.6631401304171289E-2</v>
      </c>
      <c r="H1595" s="239">
        <f t="shared" si="294"/>
        <v>122.1131594782113</v>
      </c>
      <c r="I1595" s="239"/>
      <c r="J1595" s="239">
        <f t="shared" si="295"/>
        <v>120.34124358292998</v>
      </c>
      <c r="K1595" s="239">
        <f t="shared" si="290"/>
        <v>122.1131594782113</v>
      </c>
      <c r="L1595" s="239" t="b">
        <f t="shared" si="291"/>
        <v>0</v>
      </c>
      <c r="M1595" s="239">
        <f t="shared" si="296"/>
        <v>-2.8394742660439523E-2</v>
      </c>
      <c r="O1595" s="239">
        <f t="shared" si="297"/>
        <v>124.69420989645261</v>
      </c>
      <c r="P1595" s="239">
        <f t="shared" si="292"/>
        <v>124.69420989645261</v>
      </c>
      <c r="Q1595" s="239">
        <f t="shared" si="293"/>
        <v>2.5810504182413041</v>
      </c>
      <c r="R1595" s="239">
        <f t="shared" si="298"/>
        <v>-7.8583633992904932E-3</v>
      </c>
      <c r="T1595" s="239">
        <f>MAX($H$4:H1595)</f>
        <v>255.90901740293543</v>
      </c>
      <c r="U1595" s="239">
        <f>MAX($K$4:K1595)</f>
        <v>255.90901740293543</v>
      </c>
      <c r="V1595" s="239">
        <f>MAX($K$4:L1595)</f>
        <v>255.90901740293543</v>
      </c>
      <c r="W1595" s="239">
        <f t="shared" si="299"/>
        <v>-0.52282588273964203</v>
      </c>
      <c r="X1595" s="239">
        <f t="shared" si="300"/>
        <v>-0.52282588273964203</v>
      </c>
      <c r="Y1595" s="239">
        <f t="shared" si="301"/>
        <v>-0.51274007003778876</v>
      </c>
    </row>
    <row r="1596" spans="1:25">
      <c r="A1596" s="147">
        <v>37659</v>
      </c>
      <c r="B1596" s="243">
        <v>-1.0020444585864596E-2</v>
      </c>
      <c r="C1596" s="243">
        <v>-8.6323277712548885E-3</v>
      </c>
      <c r="D1596" s="243">
        <v>-3.1765838810715596E-4</v>
      </c>
      <c r="E1596" s="243">
        <v>-9.2501614519767683E-3</v>
      </c>
      <c r="F1596" s="243">
        <v>-4.7419221660803812E-3</v>
      </c>
      <c r="H1596" s="239">
        <f t="shared" si="294"/>
        <v>121.05903866041186</v>
      </c>
      <c r="I1596" s="239"/>
      <c r="J1596" s="239">
        <f t="shared" si="295"/>
        <v>120.34124358292998</v>
      </c>
      <c r="K1596" s="239">
        <f t="shared" si="290"/>
        <v>121.05903866041186</v>
      </c>
      <c r="L1596" s="239" t="b">
        <f t="shared" si="291"/>
        <v>0</v>
      </c>
      <c r="M1596" s="239">
        <f t="shared" si="296"/>
        <v>-8.6323277712549128E-3</v>
      </c>
      <c r="O1596" s="239">
        <f t="shared" si="297"/>
        <v>124.69420989645261</v>
      </c>
      <c r="P1596" s="239">
        <f t="shared" si="292"/>
        <v>124.69420989645261</v>
      </c>
      <c r="Q1596" s="239">
        <f t="shared" si="293"/>
        <v>3.6351712360407475</v>
      </c>
      <c r="R1596" s="239">
        <f t="shared" si="298"/>
        <v>0</v>
      </c>
      <c r="T1596" s="239">
        <f>MAX($H$4:H1596)</f>
        <v>255.90901740293543</v>
      </c>
      <c r="U1596" s="239">
        <f>MAX($K$4:K1596)</f>
        <v>255.90901740293543</v>
      </c>
      <c r="V1596" s="239">
        <f>MAX($K$4:L1596)</f>
        <v>255.90901740293543</v>
      </c>
      <c r="W1596" s="239">
        <f t="shared" si="299"/>
        <v>-0.52694500612379269</v>
      </c>
      <c r="X1596" s="239">
        <f t="shared" si="300"/>
        <v>-0.52694500612379269</v>
      </c>
      <c r="Y1596" s="239">
        <f t="shared" si="301"/>
        <v>-0.51274007003778876</v>
      </c>
    </row>
    <row r="1597" spans="1:25">
      <c r="A1597" s="147">
        <v>37662</v>
      </c>
      <c r="B1597" s="243">
        <v>7.3635963605653831E-3</v>
      </c>
      <c r="C1597" s="243">
        <v>-2.8658169787757481E-3</v>
      </c>
      <c r="D1597" s="243">
        <v>4.7185766551522956E-3</v>
      </c>
      <c r="E1597" s="243">
        <v>-1.1088580937641535E-3</v>
      </c>
      <c r="F1597" s="243">
        <v>-1.154860382627243E-4</v>
      </c>
      <c r="H1597" s="239">
        <f t="shared" si="294"/>
        <v>120.71210561198458</v>
      </c>
      <c r="I1597" s="239"/>
      <c r="J1597" s="239">
        <f t="shared" si="295"/>
        <v>120.34124358292998</v>
      </c>
      <c r="K1597" s="239">
        <f t="shared" si="290"/>
        <v>120.71210561198458</v>
      </c>
      <c r="L1597" s="239" t="b">
        <f t="shared" si="291"/>
        <v>0</v>
      </c>
      <c r="M1597" s="239">
        <f t="shared" si="296"/>
        <v>-2.86581697877572E-3</v>
      </c>
      <c r="O1597" s="239">
        <f t="shared" si="297"/>
        <v>124.69420989645261</v>
      </c>
      <c r="P1597" s="239">
        <f t="shared" si="292"/>
        <v>124.69420989645261</v>
      </c>
      <c r="Q1597" s="239">
        <f t="shared" si="293"/>
        <v>3.9821042844680221</v>
      </c>
      <c r="R1597" s="239">
        <f t="shared" si="298"/>
        <v>0</v>
      </c>
      <c r="T1597" s="239">
        <f>MAX($H$4:H1597)</f>
        <v>255.90901740293543</v>
      </c>
      <c r="U1597" s="239">
        <f>MAX($K$4:K1597)</f>
        <v>255.90901740293543</v>
      </c>
      <c r="V1597" s="239">
        <f>MAX($K$4:L1597)</f>
        <v>255.90901740293543</v>
      </c>
      <c r="W1597" s="239">
        <f t="shared" si="299"/>
        <v>-0.52830069515713773</v>
      </c>
      <c r="X1597" s="239">
        <f t="shared" si="300"/>
        <v>-0.52830069515713773</v>
      </c>
      <c r="Y1597" s="239">
        <f t="shared" si="301"/>
        <v>-0.51274007003778876</v>
      </c>
    </row>
    <row r="1598" spans="1:25">
      <c r="A1598" s="147">
        <v>37663</v>
      </c>
      <c r="B1598" s="243">
        <v>-7.8225556141595654E-3</v>
      </c>
      <c r="C1598" s="243">
        <v>1.8266597788985983E-2</v>
      </c>
      <c r="D1598" s="243">
        <v>-3.9784954723665056E-3</v>
      </c>
      <c r="E1598" s="243">
        <v>3.6453475475899388E-3</v>
      </c>
      <c r="F1598" s="243">
        <v>3.4162466250005075E-3</v>
      </c>
      <c r="H1598" s="239">
        <f t="shared" si="294"/>
        <v>122.91710509346031</v>
      </c>
      <c r="I1598" s="239"/>
      <c r="J1598" s="239">
        <f t="shared" si="295"/>
        <v>120.34124358292998</v>
      </c>
      <c r="K1598" s="239">
        <f t="shared" si="290"/>
        <v>122.91710509346031</v>
      </c>
      <c r="L1598" s="239" t="b">
        <f t="shared" si="291"/>
        <v>0</v>
      </c>
      <c r="M1598" s="239">
        <f t="shared" si="296"/>
        <v>1.8266597788986018E-2</v>
      </c>
      <c r="O1598" s="239">
        <f t="shared" si="297"/>
        <v>124.69420989645261</v>
      </c>
      <c r="P1598" s="239">
        <f t="shared" si="292"/>
        <v>124.69420989645261</v>
      </c>
      <c r="Q1598" s="239">
        <f t="shared" si="293"/>
        <v>1.777104802992298</v>
      </c>
      <c r="R1598" s="239">
        <f t="shared" si="298"/>
        <v>0</v>
      </c>
      <c r="T1598" s="239">
        <f>MAX($H$4:H1598)</f>
        <v>255.90901740293543</v>
      </c>
      <c r="U1598" s="239">
        <f>MAX($K$4:K1598)</f>
        <v>255.90901740293543</v>
      </c>
      <c r="V1598" s="239">
        <f>MAX($K$4:L1598)</f>
        <v>255.90901740293543</v>
      </c>
      <c r="W1598" s="239">
        <f t="shared" si="299"/>
        <v>-0.51968435367822896</v>
      </c>
      <c r="X1598" s="239">
        <f t="shared" si="300"/>
        <v>-0.51968435367822896</v>
      </c>
      <c r="Y1598" s="239">
        <f t="shared" si="301"/>
        <v>-0.51274007003778876</v>
      </c>
    </row>
    <row r="1599" spans="1:25">
      <c r="A1599" s="147">
        <v>37664</v>
      </c>
      <c r="B1599" s="243">
        <v>-1.2799295582074488E-2</v>
      </c>
      <c r="C1599" s="243">
        <v>-1.5513827516174472E-2</v>
      </c>
      <c r="D1599" s="243">
        <v>1.6627956204776417E-2</v>
      </c>
      <c r="E1599" s="243">
        <v>5.4992989546682747E-3</v>
      </c>
      <c r="F1599" s="243">
        <v>-1.0037393487282276E-2</v>
      </c>
      <c r="H1599" s="239">
        <f t="shared" si="294"/>
        <v>121.01019032625287</v>
      </c>
      <c r="I1599" s="239"/>
      <c r="J1599" s="239">
        <f t="shared" si="295"/>
        <v>120.34124358292998</v>
      </c>
      <c r="K1599" s="239">
        <f t="shared" si="290"/>
        <v>121.01019032625287</v>
      </c>
      <c r="L1599" s="239" t="b">
        <f t="shared" si="291"/>
        <v>0</v>
      </c>
      <c r="M1599" s="239">
        <f t="shared" si="296"/>
        <v>-1.5513827516174517E-2</v>
      </c>
      <c r="O1599" s="239">
        <f t="shared" si="297"/>
        <v>124.69420989645261</v>
      </c>
      <c r="P1599" s="239">
        <f t="shared" si="292"/>
        <v>124.69420989645261</v>
      </c>
      <c r="Q1599" s="239">
        <f t="shared" si="293"/>
        <v>3.6840195701997374</v>
      </c>
      <c r="R1599" s="239">
        <f t="shared" si="298"/>
        <v>0</v>
      </c>
      <c r="T1599" s="239">
        <f>MAX($H$4:H1599)</f>
        <v>255.90901740293543</v>
      </c>
      <c r="U1599" s="239">
        <f>MAX($K$4:K1599)</f>
        <v>255.90901740293543</v>
      </c>
      <c r="V1599" s="239">
        <f>MAX($K$4:L1599)</f>
        <v>255.90901740293543</v>
      </c>
      <c r="W1599" s="239">
        <f t="shared" si="299"/>
        <v>-0.52713588776858467</v>
      </c>
      <c r="X1599" s="239">
        <f t="shared" si="300"/>
        <v>-0.52713588776858467</v>
      </c>
      <c r="Y1599" s="239">
        <f t="shared" si="301"/>
        <v>-0.51274007003778876</v>
      </c>
    </row>
    <row r="1600" spans="1:25">
      <c r="A1600" s="147">
        <v>37665</v>
      </c>
      <c r="B1600" s="243">
        <v>-2.0409327794080889E-3</v>
      </c>
      <c r="C1600" s="243">
        <v>-7.9693895811404625E-3</v>
      </c>
      <c r="D1600" s="243">
        <v>-1.5005378038321138E-2</v>
      </c>
      <c r="E1600" s="243">
        <v>-2.6320044194436898E-2</v>
      </c>
      <c r="F1600" s="243">
        <v>-8.6283852164684705E-3</v>
      </c>
      <c r="H1600" s="239">
        <f t="shared" si="294"/>
        <v>120.04581297625501</v>
      </c>
      <c r="I1600" s="239"/>
      <c r="J1600" s="239">
        <f t="shared" si="295"/>
        <v>120.34124358292998</v>
      </c>
      <c r="K1600" s="239">
        <f t="shared" si="290"/>
        <v>120.34124358292998</v>
      </c>
      <c r="L1600" s="239" t="b">
        <f t="shared" si="291"/>
        <v>1</v>
      </c>
      <c r="M1600" s="239">
        <f t="shared" si="296"/>
        <v>-5.528019925589398E-3</v>
      </c>
      <c r="O1600" s="239">
        <f t="shared" si="297"/>
        <v>124.69420989645261</v>
      </c>
      <c r="P1600" s="239">
        <f t="shared" si="292"/>
        <v>124.69420989645261</v>
      </c>
      <c r="Q1600" s="239">
        <f t="shared" si="293"/>
        <v>4.6483969201975981</v>
      </c>
      <c r="R1600" s="239">
        <f t="shared" si="298"/>
        <v>0</v>
      </c>
      <c r="T1600" s="239">
        <f>MAX($H$4:H1600)</f>
        <v>255.90901740293543</v>
      </c>
      <c r="U1600" s="239">
        <f>MAX($K$4:K1600)</f>
        <v>255.90901740293543</v>
      </c>
      <c r="V1600" s="239">
        <f>MAX($K$4:L1600)</f>
        <v>255.90901740293543</v>
      </c>
      <c r="W1600" s="239">
        <f t="shared" si="299"/>
        <v>-0.53090432609789695</v>
      </c>
      <c r="X1600" s="239">
        <f t="shared" si="300"/>
        <v>-0.52974989000309614</v>
      </c>
      <c r="Y1600" s="239">
        <f t="shared" si="301"/>
        <v>-0.51274007003778876</v>
      </c>
    </row>
    <row r="1601" spans="1:25">
      <c r="A1601" s="147">
        <v>37666</v>
      </c>
      <c r="B1601" s="243">
        <v>1.989038361294404E-2</v>
      </c>
      <c r="C1601" s="243">
        <v>1.6803257225265655E-2</v>
      </c>
      <c r="D1601" s="243">
        <v>8.12236565989366E-3</v>
      </c>
      <c r="E1601" s="243">
        <v>4.4627486531216842E-3</v>
      </c>
      <c r="F1601" s="243">
        <v>4.8300068029831777E-3</v>
      </c>
      <c r="H1601" s="239">
        <f t="shared" si="294"/>
        <v>122.06297365051115</v>
      </c>
      <c r="I1601" s="239"/>
      <c r="J1601" s="239">
        <f t="shared" si="295"/>
        <v>120.34124358292998</v>
      </c>
      <c r="K1601" s="239">
        <f t="shared" si="290"/>
        <v>122.06297365051115</v>
      </c>
      <c r="L1601" s="239" t="b">
        <f t="shared" si="291"/>
        <v>0</v>
      </c>
      <c r="M1601" s="239">
        <f t="shared" si="296"/>
        <v>1.430706561042551E-2</v>
      </c>
      <c r="O1601" s="239">
        <f t="shared" si="297"/>
        <v>124.69420989645261</v>
      </c>
      <c r="P1601" s="239">
        <f t="shared" si="292"/>
        <v>124.69420989645261</v>
      </c>
      <c r="Q1601" s="239">
        <f t="shared" si="293"/>
        <v>2.6312362459414516</v>
      </c>
      <c r="R1601" s="239">
        <f t="shared" si="298"/>
        <v>0</v>
      </c>
      <c r="T1601" s="239">
        <f>MAX($H$4:H1601)</f>
        <v>255.90901740293543</v>
      </c>
      <c r="U1601" s="239">
        <f>MAX($K$4:K1601)</f>
        <v>255.90901740293543</v>
      </c>
      <c r="V1601" s="239">
        <f>MAX($K$4:L1601)</f>
        <v>255.90901740293543</v>
      </c>
      <c r="W1601" s="239">
        <f t="shared" si="299"/>
        <v>-0.52302199082606071</v>
      </c>
      <c r="X1601" s="239">
        <f t="shared" si="300"/>
        <v>-0.52302199082606071</v>
      </c>
      <c r="Y1601" s="239">
        <f t="shared" si="301"/>
        <v>-0.51274007003778876</v>
      </c>
    </row>
    <row r="1602" spans="1:25">
      <c r="A1602" s="147">
        <v>37669</v>
      </c>
      <c r="B1602" s="243">
        <v>0</v>
      </c>
      <c r="C1602" s="243">
        <v>1.7936996782778714E-2</v>
      </c>
      <c r="D1602" s="243">
        <v>1.2859951435481909E-2</v>
      </c>
      <c r="E1602" s="243">
        <v>3.0328575305645478E-2</v>
      </c>
      <c r="F1602" s="243">
        <v>1.0249841239978297E-2</v>
      </c>
      <c r="H1602" s="239">
        <f t="shared" si="294"/>
        <v>124.25241681617678</v>
      </c>
      <c r="I1602" s="239"/>
      <c r="J1602" s="239">
        <f t="shared" si="295"/>
        <v>120.34124358292998</v>
      </c>
      <c r="K1602" s="239">
        <f t="shared" si="290"/>
        <v>124.25241681617678</v>
      </c>
      <c r="L1602" s="239" t="b">
        <f t="shared" si="291"/>
        <v>0</v>
      </c>
      <c r="M1602" s="239">
        <f t="shared" si="296"/>
        <v>1.7936996782778721E-2</v>
      </c>
      <c r="O1602" s="239">
        <f t="shared" si="297"/>
        <v>124.69420989645261</v>
      </c>
      <c r="P1602" s="239">
        <f t="shared" si="292"/>
        <v>124.69420989645261</v>
      </c>
      <c r="Q1602" s="239">
        <f t="shared" si="293"/>
        <v>0.4417930802758292</v>
      </c>
      <c r="R1602" s="239">
        <f t="shared" si="298"/>
        <v>0</v>
      </c>
      <c r="T1602" s="239">
        <f>MAX($H$4:H1602)</f>
        <v>255.90901740293543</v>
      </c>
      <c r="U1602" s="239">
        <f>MAX($K$4:K1602)</f>
        <v>255.90901740293543</v>
      </c>
      <c r="V1602" s="239">
        <f>MAX($K$4:L1602)</f>
        <v>255.90901740293543</v>
      </c>
      <c r="W1602" s="239">
        <f t="shared" si="299"/>
        <v>-0.51446643781005141</v>
      </c>
      <c r="X1602" s="239">
        <f t="shared" si="300"/>
        <v>-0.51446643781005141</v>
      </c>
      <c r="Y1602" s="239">
        <f t="shared" si="301"/>
        <v>-0.51274007003778876</v>
      </c>
    </row>
    <row r="1603" spans="1:25">
      <c r="A1603" s="147">
        <v>37670</v>
      </c>
      <c r="B1603" s="243">
        <v>2.0029359847550943E-2</v>
      </c>
      <c r="C1603" s="243">
        <v>9.8279505347969032E-3</v>
      </c>
      <c r="D1603" s="243">
        <v>6.8587270569226977E-3</v>
      </c>
      <c r="E1603" s="243">
        <v>6.8316350150812166E-3</v>
      </c>
      <c r="F1603" s="243">
        <v>3.3898766643420952E-3</v>
      </c>
      <c r="H1603" s="239">
        <f t="shared" si="294"/>
        <v>125.47356342247512</v>
      </c>
      <c r="I1603" s="239"/>
      <c r="J1603" s="239">
        <f t="shared" si="295"/>
        <v>120.34124358292998</v>
      </c>
      <c r="K1603" s="239">
        <f t="shared" si="290"/>
        <v>125.47356342247512</v>
      </c>
      <c r="L1603" s="239" t="b">
        <f t="shared" si="291"/>
        <v>0</v>
      </c>
      <c r="M1603" s="239">
        <f t="shared" si="296"/>
        <v>9.827950534796865E-3</v>
      </c>
      <c r="O1603" s="239">
        <f t="shared" si="297"/>
        <v>124.69420989645261</v>
      </c>
      <c r="P1603" s="239">
        <f t="shared" si="292"/>
        <v>125.47356342247512</v>
      </c>
      <c r="Q1603" s="239">
        <f t="shared" si="293"/>
        <v>0</v>
      </c>
      <c r="R1603" s="239">
        <f t="shared" si="298"/>
        <v>6.2501180020283365E-3</v>
      </c>
      <c r="T1603" s="239">
        <f>MAX($H$4:H1603)</f>
        <v>255.90901740293543</v>
      </c>
      <c r="U1603" s="239">
        <f>MAX($K$4:K1603)</f>
        <v>255.90901740293543</v>
      </c>
      <c r="V1603" s="239">
        <f>MAX($K$4:L1603)</f>
        <v>255.90901740293543</v>
      </c>
      <c r="W1603" s="239">
        <f t="shared" si="299"/>
        <v>-0.50969463797786485</v>
      </c>
      <c r="X1603" s="239">
        <f t="shared" si="300"/>
        <v>-0.50969463797786485</v>
      </c>
      <c r="Y1603" s="239">
        <f t="shared" si="301"/>
        <v>-0.50969463797786485</v>
      </c>
    </row>
    <row r="1604" spans="1:25">
      <c r="A1604" s="147">
        <v>37671</v>
      </c>
      <c r="B1604" s="243">
        <v>-6.7049057070941442E-3</v>
      </c>
      <c r="C1604" s="243">
        <v>-2.2945226742521529E-2</v>
      </c>
      <c r="D1604" s="243">
        <v>-2.3653497719512417E-3</v>
      </c>
      <c r="E1604" s="243">
        <v>-1.0033699490639592E-2</v>
      </c>
      <c r="F1604" s="243">
        <v>-6.8434779616481922E-3</v>
      </c>
      <c r="H1604" s="239">
        <f t="shared" si="294"/>
        <v>122.59454405955428</v>
      </c>
      <c r="I1604" s="239"/>
      <c r="J1604" s="239">
        <f t="shared" si="295"/>
        <v>120.34124358292998</v>
      </c>
      <c r="K1604" s="239">
        <f t="shared" si="290"/>
        <v>122.59454405955428</v>
      </c>
      <c r="L1604" s="239" t="b">
        <f t="shared" si="291"/>
        <v>0</v>
      </c>
      <c r="M1604" s="239">
        <f t="shared" si="296"/>
        <v>-2.2945226742521495E-2</v>
      </c>
      <c r="O1604" s="239">
        <f t="shared" si="297"/>
        <v>124.69420989645261</v>
      </c>
      <c r="P1604" s="239">
        <f t="shared" si="292"/>
        <v>124.69420989645261</v>
      </c>
      <c r="Q1604" s="239">
        <f t="shared" si="293"/>
        <v>2.0996658368983248</v>
      </c>
      <c r="R1604" s="239">
        <f t="shared" si="298"/>
        <v>-6.211296664926938E-3</v>
      </c>
      <c r="T1604" s="239">
        <f>MAX($H$4:H1604)</f>
        <v>255.90901740293543</v>
      </c>
      <c r="U1604" s="239">
        <f>MAX($K$4:K1604)</f>
        <v>255.90901740293543</v>
      </c>
      <c r="V1604" s="239">
        <f>MAX($K$4:L1604)</f>
        <v>255.90901740293543</v>
      </c>
      <c r="W1604" s="239">
        <f t="shared" si="299"/>
        <v>-0.52094480568253698</v>
      </c>
      <c r="X1604" s="239">
        <f t="shared" si="300"/>
        <v>-0.52094480568253698</v>
      </c>
      <c r="Y1604" s="239">
        <f t="shared" si="301"/>
        <v>-0.51274007003778876</v>
      </c>
    </row>
    <row r="1605" spans="1:25">
      <c r="A1605" s="147">
        <v>37672</v>
      </c>
      <c r="B1605" s="243">
        <v>-8.8238327828622509E-3</v>
      </c>
      <c r="C1605" s="243">
        <v>-6.7795869745160831E-3</v>
      </c>
      <c r="D1605" s="243">
        <v>-1.0834955459722795E-2</v>
      </c>
      <c r="E1605" s="243">
        <v>-5.4178063896143103E-3</v>
      </c>
      <c r="F1605" s="243">
        <v>-6.5038319570797087E-3</v>
      </c>
      <c r="H1605" s="239">
        <f t="shared" si="294"/>
        <v>121.76340368550139</v>
      </c>
      <c r="I1605" s="239"/>
      <c r="J1605" s="239">
        <f t="shared" si="295"/>
        <v>120.34124358292998</v>
      </c>
      <c r="K1605" s="239">
        <f t="shared" ref="K1605:K1668" si="302">MAX(H1605:J1605)</f>
        <v>121.76340368550139</v>
      </c>
      <c r="L1605" s="239" t="b">
        <f t="shared" ref="L1605:L1668" si="303">J1605=K1605</f>
        <v>0</v>
      </c>
      <c r="M1605" s="239">
        <f t="shared" si="296"/>
        <v>-6.77958697451609E-3</v>
      </c>
      <c r="O1605" s="239">
        <f t="shared" si="297"/>
        <v>124.69420989645261</v>
      </c>
      <c r="P1605" s="239">
        <f t="shared" ref="P1605:P1668" si="304">MAX(H1605,O1605)</f>
        <v>124.69420989645261</v>
      </c>
      <c r="Q1605" s="239">
        <f t="shared" ref="Q1605:Q1668" si="305">P1605-H1605</f>
        <v>2.9308062109512178</v>
      </c>
      <c r="R1605" s="239">
        <f t="shared" si="298"/>
        <v>0</v>
      </c>
      <c r="T1605" s="239">
        <f>MAX($H$4:H1605)</f>
        <v>255.90901740293543</v>
      </c>
      <c r="U1605" s="239">
        <f>MAX($K$4:K1605)</f>
        <v>255.90901740293543</v>
      </c>
      <c r="V1605" s="239">
        <f>MAX($K$4:L1605)</f>
        <v>255.90901740293543</v>
      </c>
      <c r="W1605" s="239">
        <f t="shared" si="299"/>
        <v>-0.52419260203800588</v>
      </c>
      <c r="X1605" s="239">
        <f t="shared" si="300"/>
        <v>-0.52419260203800588</v>
      </c>
      <c r="Y1605" s="239">
        <f t="shared" si="301"/>
        <v>-0.51274007003778876</v>
      </c>
    </row>
    <row r="1606" spans="1:25">
      <c r="A1606" s="147">
        <v>37673</v>
      </c>
      <c r="B1606" s="243">
        <v>1.3282305633950164E-2</v>
      </c>
      <c r="C1606" s="243">
        <v>1.333350691358004E-2</v>
      </c>
      <c r="D1606" s="243">
        <v>-5.425054628674375E-3</v>
      </c>
      <c r="E1606" s="243">
        <v>7.917744998869658E-3</v>
      </c>
      <c r="F1606" s="243">
        <v>4.7614871194707753E-3</v>
      </c>
      <c r="H1606" s="239">
        <f t="shared" ref="H1606:H1669" si="306">(1+C1606)*H1605</f>
        <v>123.38693687036306</v>
      </c>
      <c r="I1606" s="239"/>
      <c r="J1606" s="239">
        <f t="shared" ref="J1606:J1669" si="307">IF(NOT(YEAR(A1606)=YEAR(A1605)),$J$1*H1606,J1605)</f>
        <v>120.34124358292998</v>
      </c>
      <c r="K1606" s="239">
        <f t="shared" si="302"/>
        <v>123.38693687036306</v>
      </c>
      <c r="L1606" s="239" t="b">
        <f t="shared" si="303"/>
        <v>0</v>
      </c>
      <c r="M1606" s="239">
        <f t="shared" ref="M1606:M1669" si="308">(K1606-K1605)/K1605</f>
        <v>1.3333506913580047E-2</v>
      </c>
      <c r="O1606" s="239">
        <f t="shared" ref="O1606:O1669" si="309">IF(AND(MONTH(A1606)=$O$2,MONTH(A1605)=$O$2-1),$O$1*H1606,O1605)</f>
        <v>124.69420989645261</v>
      </c>
      <c r="P1606" s="239">
        <f t="shared" si="304"/>
        <v>124.69420989645261</v>
      </c>
      <c r="Q1606" s="239">
        <f t="shared" si="305"/>
        <v>1.3072730260895469</v>
      </c>
      <c r="R1606" s="239">
        <f t="shared" ref="R1606:R1669" si="310">(P1606-P1605)/P1605</f>
        <v>0</v>
      </c>
      <c r="T1606" s="239">
        <f>MAX($H$4:H1606)</f>
        <v>255.90901740293543</v>
      </c>
      <c r="U1606" s="239">
        <f>MAX($K$4:K1606)</f>
        <v>255.90901740293543</v>
      </c>
      <c r="V1606" s="239">
        <f>MAX($K$4:L1606)</f>
        <v>255.90901740293543</v>
      </c>
      <c r="W1606" s="239">
        <f t="shared" ref="W1606:W1669" si="311">(H1606-T1606)/T1606</f>
        <v>-0.51784842080774707</v>
      </c>
      <c r="X1606" s="239">
        <f t="shared" ref="X1606:X1669" si="312">(K1606-U1606)/U1606</f>
        <v>-0.51784842080774707</v>
      </c>
      <c r="Y1606" s="239">
        <f t="shared" ref="Y1606:Y1669" si="313">(P1606-V1606)/V1606</f>
        <v>-0.51274007003778876</v>
      </c>
    </row>
    <row r="1607" spans="1:25">
      <c r="A1607" s="147">
        <v>37676</v>
      </c>
      <c r="B1607" s="243">
        <v>-1.7905694358489432E-2</v>
      </c>
      <c r="C1607" s="243">
        <v>-1.82245262369789E-2</v>
      </c>
      <c r="D1607" s="243">
        <v>8.1263906526320984E-3</v>
      </c>
      <c r="E1607" s="243">
        <v>1.7078806693475723E-3</v>
      </c>
      <c r="F1607" s="243">
        <v>-1.2164066251656447E-2</v>
      </c>
      <c r="H1607" s="239">
        <f t="shared" si="306"/>
        <v>121.13826840206866</v>
      </c>
      <c r="I1607" s="239"/>
      <c r="J1607" s="239">
        <f t="shared" si="307"/>
        <v>120.34124358292998</v>
      </c>
      <c r="K1607" s="239">
        <f t="shared" si="302"/>
        <v>121.13826840206866</v>
      </c>
      <c r="L1607" s="239" t="b">
        <f t="shared" si="303"/>
        <v>0</v>
      </c>
      <c r="M1607" s="239">
        <f t="shared" si="308"/>
        <v>-1.8224526236978955E-2</v>
      </c>
      <c r="O1607" s="239">
        <f t="shared" si="309"/>
        <v>124.69420989645261</v>
      </c>
      <c r="P1607" s="239">
        <f t="shared" si="304"/>
        <v>124.69420989645261</v>
      </c>
      <c r="Q1607" s="239">
        <f t="shared" si="305"/>
        <v>3.5559414943839442</v>
      </c>
      <c r="R1607" s="239">
        <f t="shared" si="310"/>
        <v>0</v>
      </c>
      <c r="T1607" s="239">
        <f>MAX($H$4:H1607)</f>
        <v>255.90901740293543</v>
      </c>
      <c r="U1607" s="239">
        <f>MAX($K$4:K1607)</f>
        <v>255.90901740293543</v>
      </c>
      <c r="V1607" s="239">
        <f>MAX($K$4:L1607)</f>
        <v>255.90901740293543</v>
      </c>
      <c r="W1607" s="239">
        <f t="shared" si="311"/>
        <v>-0.52663540491293714</v>
      </c>
      <c r="X1607" s="239">
        <f t="shared" si="312"/>
        <v>-0.52663540491293714</v>
      </c>
      <c r="Y1607" s="239">
        <f t="shared" si="313"/>
        <v>-0.51274007003778876</v>
      </c>
    </row>
    <row r="1608" spans="1:25">
      <c r="A1608" s="147">
        <v>37677</v>
      </c>
      <c r="B1608" s="243">
        <v>7.2264142105682438E-3</v>
      </c>
      <c r="C1608" s="243">
        <v>-2.9735298239830787E-2</v>
      </c>
      <c r="D1608" s="243">
        <v>-1.8927073304656705E-2</v>
      </c>
      <c r="E1608" s="243">
        <v>-1.8770501503190151E-2</v>
      </c>
      <c r="F1608" s="243">
        <v>-2.238203101458025E-2</v>
      </c>
      <c r="H1608" s="239">
        <f t="shared" si="306"/>
        <v>117.53618586287648</v>
      </c>
      <c r="I1608" s="239"/>
      <c r="J1608" s="239">
        <f t="shared" si="307"/>
        <v>120.34124358292998</v>
      </c>
      <c r="K1608" s="239">
        <f t="shared" si="302"/>
        <v>120.34124358292998</v>
      </c>
      <c r="L1608" s="239" t="b">
        <f t="shared" si="303"/>
        <v>1</v>
      </c>
      <c r="M1608" s="239">
        <f t="shared" si="308"/>
        <v>-6.5794635308248613E-3</v>
      </c>
      <c r="O1608" s="239">
        <f t="shared" si="309"/>
        <v>124.69420989645261</v>
      </c>
      <c r="P1608" s="239">
        <f t="shared" si="304"/>
        <v>124.69420989645261</v>
      </c>
      <c r="Q1608" s="239">
        <f t="shared" si="305"/>
        <v>7.158024033576126</v>
      </c>
      <c r="R1608" s="239">
        <f t="shared" si="310"/>
        <v>0</v>
      </c>
      <c r="T1608" s="239">
        <f>MAX($H$4:H1608)</f>
        <v>255.90901740293543</v>
      </c>
      <c r="U1608" s="239">
        <f>MAX($K$4:K1608)</f>
        <v>255.90901740293543</v>
      </c>
      <c r="V1608" s="239">
        <f>MAX($K$4:L1608)</f>
        <v>255.90901740293543</v>
      </c>
      <c r="W1608" s="239">
        <f t="shared" si="311"/>
        <v>-0.54071104232402756</v>
      </c>
      <c r="X1608" s="239">
        <f t="shared" si="312"/>
        <v>-0.52974989000309614</v>
      </c>
      <c r="Y1608" s="239">
        <f t="shared" si="313"/>
        <v>-0.51274007003778876</v>
      </c>
    </row>
    <row r="1609" spans="1:25">
      <c r="A1609" s="147">
        <v>37678</v>
      </c>
      <c r="B1609" s="243">
        <v>-1.2473841594973223E-2</v>
      </c>
      <c r="C1609" s="243">
        <v>-3.3584754901152536E-3</v>
      </c>
      <c r="D1609" s="243">
        <v>2.4233431258016136E-3</v>
      </c>
      <c r="E1609" s="243">
        <v>-2.8718509041790741E-3</v>
      </c>
      <c r="F1609" s="243">
        <v>-3.5888302914675041E-3</v>
      </c>
      <c r="H1609" s="239">
        <f t="shared" si="306"/>
        <v>117.14144346345438</v>
      </c>
      <c r="I1609" s="239"/>
      <c r="J1609" s="239">
        <f t="shared" si="307"/>
        <v>120.34124358292998</v>
      </c>
      <c r="K1609" s="239">
        <f t="shared" si="302"/>
        <v>120.34124358292998</v>
      </c>
      <c r="L1609" s="239" t="b">
        <f t="shared" si="303"/>
        <v>1</v>
      </c>
      <c r="M1609" s="239">
        <f t="shared" si="308"/>
        <v>0</v>
      </c>
      <c r="O1609" s="239">
        <f t="shared" si="309"/>
        <v>124.69420989645261</v>
      </c>
      <c r="P1609" s="239">
        <f t="shared" si="304"/>
        <v>124.69420989645261</v>
      </c>
      <c r="Q1609" s="239">
        <f t="shared" si="305"/>
        <v>7.5527664329982258</v>
      </c>
      <c r="R1609" s="239">
        <f t="shared" si="310"/>
        <v>0</v>
      </c>
      <c r="T1609" s="239">
        <f>MAX($H$4:H1609)</f>
        <v>255.90901740293543</v>
      </c>
      <c r="U1609" s="239">
        <f>MAX($K$4:K1609)</f>
        <v>255.90901740293543</v>
      </c>
      <c r="V1609" s="239">
        <f>MAX($K$4:L1609)</f>
        <v>255.90901740293543</v>
      </c>
      <c r="W1609" s="239">
        <f t="shared" si="311"/>
        <v>-0.54225355303126299</v>
      </c>
      <c r="X1609" s="239">
        <f t="shared" si="312"/>
        <v>-0.52974989000309614</v>
      </c>
      <c r="Y1609" s="239">
        <f t="shared" si="313"/>
        <v>-0.51274007003778876</v>
      </c>
    </row>
    <row r="1610" spans="1:25">
      <c r="A1610" s="147">
        <v>37679</v>
      </c>
      <c r="B1610" s="243">
        <v>1.1894918636193852E-2</v>
      </c>
      <c r="C1610" s="243">
        <v>7.3312634771376395E-3</v>
      </c>
      <c r="D1610" s="243">
        <v>-1.2402772796326067E-3</v>
      </c>
      <c r="E1610" s="243">
        <v>4.4004785333624508E-3</v>
      </c>
      <c r="F1610" s="243">
        <v>3.1246633835733117E-3</v>
      </c>
      <c r="H1610" s="239">
        <f t="shared" si="306"/>
        <v>118.00023824957718</v>
      </c>
      <c r="I1610" s="239"/>
      <c r="J1610" s="239">
        <f t="shared" si="307"/>
        <v>120.34124358292998</v>
      </c>
      <c r="K1610" s="239">
        <f t="shared" si="302"/>
        <v>120.34124358292998</v>
      </c>
      <c r="L1610" s="239" t="b">
        <f t="shared" si="303"/>
        <v>1</v>
      </c>
      <c r="M1610" s="239">
        <f t="shared" si="308"/>
        <v>0</v>
      </c>
      <c r="O1610" s="239">
        <f t="shared" si="309"/>
        <v>124.69420989645261</v>
      </c>
      <c r="P1610" s="239">
        <f t="shared" si="304"/>
        <v>124.69420989645261</v>
      </c>
      <c r="Q1610" s="239">
        <f t="shared" si="305"/>
        <v>6.6939716468754256</v>
      </c>
      <c r="R1610" s="239">
        <f t="shared" si="310"/>
        <v>0</v>
      </c>
      <c r="T1610" s="239">
        <f>MAX($H$4:H1610)</f>
        <v>255.90901740293543</v>
      </c>
      <c r="U1610" s="239">
        <f>MAX($K$4:K1610)</f>
        <v>255.90901740293543</v>
      </c>
      <c r="V1610" s="239">
        <f>MAX($K$4:L1610)</f>
        <v>255.90901740293543</v>
      </c>
      <c r="W1610" s="239">
        <f t="shared" si="311"/>
        <v>-0.53889769322281156</v>
      </c>
      <c r="X1610" s="239">
        <f t="shared" si="312"/>
        <v>-0.52974989000309614</v>
      </c>
      <c r="Y1610" s="239">
        <f t="shared" si="313"/>
        <v>-0.51274007003778876</v>
      </c>
    </row>
    <row r="1611" spans="1:25">
      <c r="A1611" s="147">
        <v>37680</v>
      </c>
      <c r="B1611" s="243">
        <v>4.7960865059673008E-3</v>
      </c>
      <c r="C1611" s="243">
        <v>1.5036085676843003E-2</v>
      </c>
      <c r="D1611" s="243">
        <v>-7.9279094410001916E-3</v>
      </c>
      <c r="E1611" s="243">
        <v>-6.0983985839802024E-3</v>
      </c>
      <c r="F1611" s="243">
        <v>1.0447950907755299E-2</v>
      </c>
      <c r="H1611" s="239">
        <f t="shared" si="306"/>
        <v>119.77449994178571</v>
      </c>
      <c r="I1611" s="239"/>
      <c r="J1611" s="239">
        <f t="shared" si="307"/>
        <v>120.34124358292998</v>
      </c>
      <c r="K1611" s="239">
        <f t="shared" si="302"/>
        <v>120.34124358292998</v>
      </c>
      <c r="L1611" s="239" t="b">
        <f t="shared" si="303"/>
        <v>1</v>
      </c>
      <c r="M1611" s="239">
        <f t="shared" si="308"/>
        <v>0</v>
      </c>
      <c r="O1611" s="239">
        <f t="shared" si="309"/>
        <v>124.69420989645261</v>
      </c>
      <c r="P1611" s="239">
        <f t="shared" si="304"/>
        <v>124.69420989645261</v>
      </c>
      <c r="Q1611" s="239">
        <f t="shared" si="305"/>
        <v>4.9197099546668994</v>
      </c>
      <c r="R1611" s="239">
        <f t="shared" si="310"/>
        <v>0</v>
      </c>
      <c r="T1611" s="239">
        <f>MAX($H$4:H1611)</f>
        <v>255.90901740293543</v>
      </c>
      <c r="U1611" s="239">
        <f>MAX($K$4:K1611)</f>
        <v>255.90901740293543</v>
      </c>
      <c r="V1611" s="239">
        <f>MAX($K$4:L1611)</f>
        <v>255.90901740293543</v>
      </c>
      <c r="W1611" s="239">
        <f t="shared" si="311"/>
        <v>-0.53196451943231982</v>
      </c>
      <c r="X1611" s="239">
        <f t="shared" si="312"/>
        <v>-0.52974989000309614</v>
      </c>
      <c r="Y1611" s="239">
        <f t="shared" si="313"/>
        <v>-0.51274007003778876</v>
      </c>
    </row>
    <row r="1612" spans="1:25">
      <c r="A1612" s="147">
        <v>37683</v>
      </c>
      <c r="B1612" s="243">
        <v>-7.1336709700628997E-3</v>
      </c>
      <c r="C1612" s="243">
        <v>3.4532579678308029E-3</v>
      </c>
      <c r="D1612" s="243">
        <v>5.5631269456934973E-3</v>
      </c>
      <c r="E1612" s="243">
        <v>5.8969708504417184E-3</v>
      </c>
      <c r="F1612" s="243">
        <v>3.5818770551352408E-3</v>
      </c>
      <c r="H1612" s="239">
        <f t="shared" si="306"/>
        <v>120.18811218805263</v>
      </c>
      <c r="I1612" s="239"/>
      <c r="J1612" s="239">
        <f t="shared" si="307"/>
        <v>120.34124358292998</v>
      </c>
      <c r="K1612" s="239">
        <f t="shared" si="302"/>
        <v>120.34124358292998</v>
      </c>
      <c r="L1612" s="239" t="b">
        <f t="shared" si="303"/>
        <v>1</v>
      </c>
      <c r="M1612" s="239">
        <f t="shared" si="308"/>
        <v>0</v>
      </c>
      <c r="O1612" s="239">
        <f t="shared" si="309"/>
        <v>124.69420989645261</v>
      </c>
      <c r="P1612" s="239">
        <f t="shared" si="304"/>
        <v>124.69420989645261</v>
      </c>
      <c r="Q1612" s="239">
        <f t="shared" si="305"/>
        <v>4.5060977083999774</v>
      </c>
      <c r="R1612" s="239">
        <f t="shared" si="310"/>
        <v>0</v>
      </c>
      <c r="T1612" s="239">
        <f>MAX($H$4:H1612)</f>
        <v>255.90901740293543</v>
      </c>
      <c r="U1612" s="239">
        <f>MAX($K$4:K1612)</f>
        <v>255.90901740293543</v>
      </c>
      <c r="V1612" s="239">
        <f>MAX($K$4:L1612)</f>
        <v>255.90901740293543</v>
      </c>
      <c r="W1612" s="239">
        <f t="shared" si="311"/>
        <v>-0.53034827217982194</v>
      </c>
      <c r="X1612" s="239">
        <f t="shared" si="312"/>
        <v>-0.52974989000309614</v>
      </c>
      <c r="Y1612" s="239">
        <f t="shared" si="313"/>
        <v>-0.51274007003778876</v>
      </c>
    </row>
    <row r="1613" spans="1:25">
      <c r="A1613" s="147">
        <v>37684</v>
      </c>
      <c r="B1613" s="243">
        <v>-1.4997434342492011E-2</v>
      </c>
      <c r="C1613" s="243">
        <v>-1.9117834638992082E-2</v>
      </c>
      <c r="D1613" s="243">
        <v>-1.0679841883746155E-3</v>
      </c>
      <c r="E1613" s="243">
        <v>-1.2765691039261617E-2</v>
      </c>
      <c r="F1613" s="243">
        <v>-1.3104168959347073E-2</v>
      </c>
      <c r="H1613" s="239">
        <f t="shared" si="306"/>
        <v>117.8903757336688</v>
      </c>
      <c r="I1613" s="239"/>
      <c r="J1613" s="239">
        <f t="shared" si="307"/>
        <v>120.34124358292998</v>
      </c>
      <c r="K1613" s="239">
        <f t="shared" si="302"/>
        <v>120.34124358292998</v>
      </c>
      <c r="L1613" s="239" t="b">
        <f t="shared" si="303"/>
        <v>1</v>
      </c>
      <c r="M1613" s="239">
        <f t="shared" si="308"/>
        <v>0</v>
      </c>
      <c r="O1613" s="239">
        <f t="shared" si="309"/>
        <v>124.69420989645261</v>
      </c>
      <c r="P1613" s="239">
        <f t="shared" si="304"/>
        <v>124.69420989645261</v>
      </c>
      <c r="Q1613" s="239">
        <f t="shared" si="305"/>
        <v>6.8038341627838008</v>
      </c>
      <c r="R1613" s="239">
        <f t="shared" si="310"/>
        <v>0</v>
      </c>
      <c r="T1613" s="239">
        <f>MAX($H$4:H1613)</f>
        <v>255.90901740293543</v>
      </c>
      <c r="U1613" s="239">
        <f>MAX($K$4:K1613)</f>
        <v>255.90901740293543</v>
      </c>
      <c r="V1613" s="239">
        <f>MAX($K$4:L1613)</f>
        <v>255.90901740293543</v>
      </c>
      <c r="W1613" s="239">
        <f t="shared" si="311"/>
        <v>-0.53932699625020508</v>
      </c>
      <c r="X1613" s="239">
        <f t="shared" si="312"/>
        <v>-0.52974989000309614</v>
      </c>
      <c r="Y1613" s="239">
        <f t="shared" si="313"/>
        <v>-0.51274007003778876</v>
      </c>
    </row>
    <row r="1614" spans="1:25">
      <c r="A1614" s="147">
        <v>37685</v>
      </c>
      <c r="B1614" s="243">
        <v>9.2558480957172229E-3</v>
      </c>
      <c r="C1614" s="243">
        <v>-1.0325587773480027E-2</v>
      </c>
      <c r="D1614" s="243">
        <v>-8.987789700292681E-3</v>
      </c>
      <c r="E1614" s="243">
        <v>-1.87515612950373E-2</v>
      </c>
      <c r="F1614" s="243">
        <v>-8.4885836610258947E-3</v>
      </c>
      <c r="H1614" s="239">
        <f t="shared" si="306"/>
        <v>116.67308831138227</v>
      </c>
      <c r="I1614" s="239"/>
      <c r="J1614" s="239">
        <f t="shared" si="307"/>
        <v>120.34124358292998</v>
      </c>
      <c r="K1614" s="239">
        <f t="shared" si="302"/>
        <v>120.34124358292998</v>
      </c>
      <c r="L1614" s="239" t="b">
        <f t="shared" si="303"/>
        <v>1</v>
      </c>
      <c r="M1614" s="239">
        <f t="shared" si="308"/>
        <v>0</v>
      </c>
      <c r="O1614" s="239">
        <f t="shared" si="309"/>
        <v>124.69420989645261</v>
      </c>
      <c r="P1614" s="239">
        <f t="shared" si="304"/>
        <v>124.69420989645261</v>
      </c>
      <c r="Q1614" s="239">
        <f t="shared" si="305"/>
        <v>8.0211215850703326</v>
      </c>
      <c r="R1614" s="239">
        <f t="shared" si="310"/>
        <v>0</v>
      </c>
      <c r="T1614" s="239">
        <f>MAX($H$4:H1614)</f>
        <v>255.90901740293543</v>
      </c>
      <c r="U1614" s="239">
        <f>MAX($K$4:K1614)</f>
        <v>255.90901740293543</v>
      </c>
      <c r="V1614" s="239">
        <f>MAX($K$4:L1614)</f>
        <v>255.90901740293543</v>
      </c>
      <c r="W1614" s="239">
        <f t="shared" si="311"/>
        <v>-0.54408371578529624</v>
      </c>
      <c r="X1614" s="239">
        <f t="shared" si="312"/>
        <v>-0.52974989000309614</v>
      </c>
      <c r="Y1614" s="239">
        <f t="shared" si="313"/>
        <v>-0.51274007003778876</v>
      </c>
    </row>
    <row r="1615" spans="1:25">
      <c r="A1615" s="147">
        <v>37686</v>
      </c>
      <c r="B1615" s="243">
        <v>-8.8146661203083454E-3</v>
      </c>
      <c r="C1615" s="243">
        <v>-9.6390512725510469E-3</v>
      </c>
      <c r="D1615" s="243">
        <v>-1.164031000166299E-2</v>
      </c>
      <c r="E1615" s="243">
        <v>-9.0992497450080867E-3</v>
      </c>
      <c r="F1615" s="243">
        <v>-5.6366653422098567E-3</v>
      </c>
      <c r="H1615" s="239">
        <f t="shared" si="306"/>
        <v>115.54847043102198</v>
      </c>
      <c r="I1615" s="239"/>
      <c r="J1615" s="239">
        <f t="shared" si="307"/>
        <v>120.34124358292998</v>
      </c>
      <c r="K1615" s="239">
        <f t="shared" si="302"/>
        <v>120.34124358292998</v>
      </c>
      <c r="L1615" s="239" t="b">
        <f t="shared" si="303"/>
        <v>1</v>
      </c>
      <c r="M1615" s="239">
        <f t="shared" si="308"/>
        <v>0</v>
      </c>
      <c r="O1615" s="239">
        <f t="shared" si="309"/>
        <v>124.69420989645261</v>
      </c>
      <c r="P1615" s="239">
        <f t="shared" si="304"/>
        <v>124.69420989645261</v>
      </c>
      <c r="Q1615" s="239">
        <f t="shared" si="305"/>
        <v>9.1457394654306228</v>
      </c>
      <c r="R1615" s="239">
        <f t="shared" si="310"/>
        <v>0</v>
      </c>
      <c r="T1615" s="239">
        <f>MAX($H$4:H1615)</f>
        <v>255.90901740293543</v>
      </c>
      <c r="U1615" s="239">
        <f>MAX($K$4:K1615)</f>
        <v>255.90901740293543</v>
      </c>
      <c r="V1615" s="239">
        <f>MAX($K$4:L1615)</f>
        <v>255.90901740293543</v>
      </c>
      <c r="W1615" s="239">
        <f t="shared" si="311"/>
        <v>-0.54847831622483267</v>
      </c>
      <c r="X1615" s="239">
        <f t="shared" si="312"/>
        <v>-0.52974989000309614</v>
      </c>
      <c r="Y1615" s="239">
        <f t="shared" si="313"/>
        <v>-0.51274007003778876</v>
      </c>
    </row>
    <row r="1616" spans="1:25">
      <c r="A1616" s="147">
        <v>37687</v>
      </c>
      <c r="B1616" s="243">
        <v>7.9175992768854009E-3</v>
      </c>
      <c r="C1616" s="243">
        <v>-1.6510316382887913E-2</v>
      </c>
      <c r="D1616" s="243">
        <v>-1.7383411666253679E-2</v>
      </c>
      <c r="E1616" s="243">
        <v>-7.6989286990148953E-3</v>
      </c>
      <c r="F1616" s="243">
        <v>-1.1763147224328252E-2</v>
      </c>
      <c r="H1616" s="239">
        <f t="shared" si="306"/>
        <v>113.64072862664705</v>
      </c>
      <c r="I1616" s="239"/>
      <c r="J1616" s="239">
        <f t="shared" si="307"/>
        <v>120.34124358292998</v>
      </c>
      <c r="K1616" s="239">
        <f t="shared" si="302"/>
        <v>120.34124358292998</v>
      </c>
      <c r="L1616" s="239" t="b">
        <f t="shared" si="303"/>
        <v>1</v>
      </c>
      <c r="M1616" s="239">
        <f t="shared" si="308"/>
        <v>0</v>
      </c>
      <c r="O1616" s="239">
        <f t="shared" si="309"/>
        <v>124.69420989645261</v>
      </c>
      <c r="P1616" s="239">
        <f t="shared" si="304"/>
        <v>124.69420989645261</v>
      </c>
      <c r="Q1616" s="239">
        <f t="shared" si="305"/>
        <v>11.053481269805559</v>
      </c>
      <c r="R1616" s="239">
        <f t="shared" si="310"/>
        <v>0</v>
      </c>
      <c r="T1616" s="239">
        <f>MAX($H$4:H1616)</f>
        <v>255.90901740293543</v>
      </c>
      <c r="U1616" s="239">
        <f>MAX($K$4:K1616)</f>
        <v>255.90901740293543</v>
      </c>
      <c r="V1616" s="239">
        <f>MAX($K$4:L1616)</f>
        <v>255.90901740293543</v>
      </c>
      <c r="W1616" s="239">
        <f t="shared" si="311"/>
        <v>-0.55593308207769498</v>
      </c>
      <c r="X1616" s="239">
        <f t="shared" si="312"/>
        <v>-0.52974989000309614</v>
      </c>
      <c r="Y1616" s="239">
        <f t="shared" si="313"/>
        <v>-0.51274007003778876</v>
      </c>
    </row>
    <row r="1617" spans="1:25">
      <c r="A1617" s="147">
        <v>37690</v>
      </c>
      <c r="B1617" s="243">
        <v>-2.5052854526756096E-2</v>
      </c>
      <c r="C1617" s="243">
        <v>-2.6133069179570811E-2</v>
      </c>
      <c r="D1617" s="243">
        <v>-1.5358098717423996E-2</v>
      </c>
      <c r="E1617" s="243">
        <v>-1.3053112891791785E-2</v>
      </c>
      <c r="F1617" s="243">
        <v>-1.6010201611147967E-2</v>
      </c>
      <c r="H1617" s="239">
        <f t="shared" si="306"/>
        <v>110.67094760383004</v>
      </c>
      <c r="I1617" s="239"/>
      <c r="J1617" s="239">
        <f t="shared" si="307"/>
        <v>120.34124358292998</v>
      </c>
      <c r="K1617" s="239">
        <f t="shared" si="302"/>
        <v>120.34124358292998</v>
      </c>
      <c r="L1617" s="239" t="b">
        <f t="shared" si="303"/>
        <v>1</v>
      </c>
      <c r="M1617" s="239">
        <f t="shared" si="308"/>
        <v>0</v>
      </c>
      <c r="O1617" s="239">
        <f t="shared" si="309"/>
        <v>124.69420989645261</v>
      </c>
      <c r="P1617" s="239">
        <f t="shared" si="304"/>
        <v>124.69420989645261</v>
      </c>
      <c r="Q1617" s="239">
        <f t="shared" si="305"/>
        <v>14.023262292622562</v>
      </c>
      <c r="R1617" s="239">
        <f t="shared" si="310"/>
        <v>0</v>
      </c>
      <c r="T1617" s="239">
        <f>MAX($H$4:H1617)</f>
        <v>255.90901740293543</v>
      </c>
      <c r="U1617" s="239">
        <f>MAX($K$4:K1617)</f>
        <v>255.90901740293543</v>
      </c>
      <c r="V1617" s="239">
        <f>MAX($K$4:L1617)</f>
        <v>255.90901740293543</v>
      </c>
      <c r="W1617" s="239">
        <f t="shared" si="311"/>
        <v>-0.56753791356411742</v>
      </c>
      <c r="X1617" s="239">
        <f t="shared" si="312"/>
        <v>-0.52974989000309614</v>
      </c>
      <c r="Y1617" s="239">
        <f t="shared" si="313"/>
        <v>-0.51274007003778876</v>
      </c>
    </row>
    <row r="1618" spans="1:25">
      <c r="A1618" s="147">
        <v>37691</v>
      </c>
      <c r="B1618" s="243">
        <v>-8.3776913088244864E-3</v>
      </c>
      <c r="C1618" s="243">
        <v>2.7123252487901706E-3</v>
      </c>
      <c r="D1618" s="243">
        <v>-1.8959441211815475E-2</v>
      </c>
      <c r="E1618" s="243">
        <v>-5.2538327950975017E-3</v>
      </c>
      <c r="F1618" s="243">
        <v>-2.7024586133063133E-3</v>
      </c>
      <c r="H1618" s="239">
        <f t="shared" si="306"/>
        <v>110.97112320932345</v>
      </c>
      <c r="I1618" s="239"/>
      <c r="J1618" s="239">
        <f t="shared" si="307"/>
        <v>120.34124358292998</v>
      </c>
      <c r="K1618" s="239">
        <f t="shared" si="302"/>
        <v>120.34124358292998</v>
      </c>
      <c r="L1618" s="239" t="b">
        <f t="shared" si="303"/>
        <v>1</v>
      </c>
      <c r="M1618" s="239">
        <f t="shared" si="308"/>
        <v>0</v>
      </c>
      <c r="O1618" s="239">
        <f t="shared" si="309"/>
        <v>124.69420989645261</v>
      </c>
      <c r="P1618" s="239">
        <f t="shared" si="304"/>
        <v>124.69420989645261</v>
      </c>
      <c r="Q1618" s="239">
        <f t="shared" si="305"/>
        <v>13.723086687129154</v>
      </c>
      <c r="R1618" s="239">
        <f t="shared" si="310"/>
        <v>0</v>
      </c>
      <c r="T1618" s="239">
        <f>MAX($H$4:H1618)</f>
        <v>255.90901740293543</v>
      </c>
      <c r="U1618" s="239">
        <f>MAX($K$4:K1618)</f>
        <v>255.90901740293543</v>
      </c>
      <c r="V1618" s="239">
        <f>MAX($K$4:L1618)</f>
        <v>255.90901740293543</v>
      </c>
      <c r="W1618" s="239">
        <f t="shared" si="311"/>
        <v>-0.56636493572793289</v>
      </c>
      <c r="X1618" s="239">
        <f t="shared" si="312"/>
        <v>-0.52974989000309614</v>
      </c>
      <c r="Y1618" s="239">
        <f t="shared" si="313"/>
        <v>-0.51274007003778876</v>
      </c>
    </row>
    <row r="1619" spans="1:25">
      <c r="A1619" s="147">
        <v>37692</v>
      </c>
      <c r="B1619" s="243">
        <v>3.6838831665011451E-3</v>
      </c>
      <c r="C1619" s="243">
        <v>-3.3947994733585229E-2</v>
      </c>
      <c r="D1619" s="243">
        <v>7.594184203164378E-3</v>
      </c>
      <c r="E1619" s="243">
        <v>1.0213968996370948E-3</v>
      </c>
      <c r="F1619" s="243">
        <v>-1.5723076257043611E-2</v>
      </c>
      <c r="H1619" s="239">
        <f t="shared" si="306"/>
        <v>107.20387610303329</v>
      </c>
      <c r="I1619" s="239"/>
      <c r="J1619" s="239">
        <f t="shared" si="307"/>
        <v>120.34124358292998</v>
      </c>
      <c r="K1619" s="239">
        <f t="shared" si="302"/>
        <v>120.34124358292998</v>
      </c>
      <c r="L1619" s="239" t="b">
        <f t="shared" si="303"/>
        <v>1</v>
      </c>
      <c r="M1619" s="239">
        <f t="shared" si="308"/>
        <v>0</v>
      </c>
      <c r="O1619" s="239">
        <f t="shared" si="309"/>
        <v>124.69420989645261</v>
      </c>
      <c r="P1619" s="239">
        <f t="shared" si="304"/>
        <v>124.69420989645261</v>
      </c>
      <c r="Q1619" s="239">
        <f t="shared" si="305"/>
        <v>17.49033379341931</v>
      </c>
      <c r="R1619" s="239">
        <f t="shared" si="310"/>
        <v>0</v>
      </c>
      <c r="T1619" s="239">
        <f>MAX($H$4:H1619)</f>
        <v>255.90901740293543</v>
      </c>
      <c r="U1619" s="239">
        <f>MAX($K$4:K1619)</f>
        <v>255.90901740293543</v>
      </c>
      <c r="V1619" s="239">
        <f>MAX($K$4:L1619)</f>
        <v>255.90901740293543</v>
      </c>
      <c r="W1619" s="239">
        <f t="shared" si="311"/>
        <v>-0.58108597660613903</v>
      </c>
      <c r="X1619" s="239">
        <f t="shared" si="312"/>
        <v>-0.52974989000309614</v>
      </c>
      <c r="Y1619" s="239">
        <f t="shared" si="313"/>
        <v>-0.51274007003778876</v>
      </c>
    </row>
    <row r="1620" spans="1:25">
      <c r="A1620" s="147">
        <v>37693</v>
      </c>
      <c r="B1620" s="243">
        <v>3.4098175006641585E-2</v>
      </c>
      <c r="C1620" s="243">
        <v>5.8406829811679772E-2</v>
      </c>
      <c r="D1620" s="243">
        <v>-3.6242874433678463E-4</v>
      </c>
      <c r="E1620" s="243">
        <v>2.3487528644255962E-2</v>
      </c>
      <c r="F1620" s="243">
        <v>2.8480881983449224E-2</v>
      </c>
      <c r="H1620" s="239">
        <f t="shared" si="306"/>
        <v>113.46531464973556</v>
      </c>
      <c r="I1620" s="239"/>
      <c r="J1620" s="239">
        <f t="shared" si="307"/>
        <v>120.34124358292998</v>
      </c>
      <c r="K1620" s="239">
        <f t="shared" si="302"/>
        <v>120.34124358292998</v>
      </c>
      <c r="L1620" s="239" t="b">
        <f t="shared" si="303"/>
        <v>1</v>
      </c>
      <c r="M1620" s="239">
        <f t="shared" si="308"/>
        <v>0</v>
      </c>
      <c r="O1620" s="239">
        <f t="shared" si="309"/>
        <v>124.69420989645261</v>
      </c>
      <c r="P1620" s="239">
        <f t="shared" si="304"/>
        <v>124.69420989645261</v>
      </c>
      <c r="Q1620" s="239">
        <f t="shared" si="305"/>
        <v>11.228895246717045</v>
      </c>
      <c r="R1620" s="239">
        <f t="shared" si="310"/>
        <v>0</v>
      </c>
      <c r="T1620" s="239">
        <f>MAX($H$4:H1620)</f>
        <v>255.90901740293543</v>
      </c>
      <c r="U1620" s="239">
        <f>MAX($K$4:K1620)</f>
        <v>255.90901740293543</v>
      </c>
      <c r="V1620" s="239">
        <f>MAX($K$4:L1620)</f>
        <v>255.90901740293543</v>
      </c>
      <c r="W1620" s="239">
        <f t="shared" si="311"/>
        <v>-0.55661853653604776</v>
      </c>
      <c r="X1620" s="239">
        <f t="shared" si="312"/>
        <v>-0.52974989000309614</v>
      </c>
      <c r="Y1620" s="239">
        <f t="shared" si="313"/>
        <v>-0.51274007003778876</v>
      </c>
    </row>
    <row r="1621" spans="1:25">
      <c r="A1621" s="147">
        <v>37694</v>
      </c>
      <c r="B1621" s="243">
        <v>1.5294639528207199E-3</v>
      </c>
      <c r="C1621" s="243">
        <v>4.2098477652970256E-2</v>
      </c>
      <c r="D1621" s="243">
        <v>2.5699712509229311E-2</v>
      </c>
      <c r="E1621" s="243">
        <v>2.2863239653660106E-2</v>
      </c>
      <c r="F1621" s="243">
        <v>2.5286951944198499E-2</v>
      </c>
      <c r="H1621" s="239">
        <f t="shared" si="306"/>
        <v>118.24203166290469</v>
      </c>
      <c r="I1621" s="239"/>
      <c r="J1621" s="239">
        <f t="shared" si="307"/>
        <v>120.34124358292998</v>
      </c>
      <c r="K1621" s="239">
        <f t="shared" si="302"/>
        <v>120.34124358292998</v>
      </c>
      <c r="L1621" s="239" t="b">
        <f t="shared" si="303"/>
        <v>1</v>
      </c>
      <c r="M1621" s="239">
        <f t="shared" si="308"/>
        <v>0</v>
      </c>
      <c r="O1621" s="239">
        <f t="shared" si="309"/>
        <v>124.69420989645261</v>
      </c>
      <c r="P1621" s="239">
        <f t="shared" si="304"/>
        <v>124.69420989645261</v>
      </c>
      <c r="Q1621" s="239">
        <f t="shared" si="305"/>
        <v>6.4521782335479116</v>
      </c>
      <c r="R1621" s="239">
        <f t="shared" si="310"/>
        <v>0</v>
      </c>
      <c r="T1621" s="239">
        <f>MAX($H$4:H1621)</f>
        <v>255.90901740293543</v>
      </c>
      <c r="U1621" s="239">
        <f>MAX($K$4:K1621)</f>
        <v>255.90901740293543</v>
      </c>
      <c r="V1621" s="239">
        <f>MAX($K$4:L1621)</f>
        <v>255.90901740293543</v>
      </c>
      <c r="W1621" s="239">
        <f t="shared" si="311"/>
        <v>-0.53795285190466913</v>
      </c>
      <c r="X1621" s="239">
        <f t="shared" si="312"/>
        <v>-0.52974989000309614</v>
      </c>
      <c r="Y1621" s="239">
        <f t="shared" si="313"/>
        <v>-0.51274007003778876</v>
      </c>
    </row>
    <row r="1622" spans="1:25">
      <c r="A1622" s="147">
        <v>37697</v>
      </c>
      <c r="B1622" s="243">
        <v>3.4501142628888815E-2</v>
      </c>
      <c r="C1622" s="243">
        <v>3.7206082761659154E-2</v>
      </c>
      <c r="D1622" s="243">
        <v>2.959327748399021E-3</v>
      </c>
      <c r="E1622" s="243">
        <v>-7.7262519333980428E-3</v>
      </c>
      <c r="F1622" s="243">
        <v>2.0645302640088792E-2</v>
      </c>
      <c r="H1622" s="239">
        <f t="shared" si="306"/>
        <v>122.64135447886144</v>
      </c>
      <c r="I1622" s="239"/>
      <c r="J1622" s="239">
        <f t="shared" si="307"/>
        <v>120.34124358292998</v>
      </c>
      <c r="K1622" s="239">
        <f t="shared" si="302"/>
        <v>122.64135447886144</v>
      </c>
      <c r="L1622" s="239" t="b">
        <f t="shared" si="303"/>
        <v>0</v>
      </c>
      <c r="M1622" s="239">
        <f t="shared" si="308"/>
        <v>1.9113238549395638E-2</v>
      </c>
      <c r="O1622" s="239">
        <f t="shared" si="309"/>
        <v>124.69420989645261</v>
      </c>
      <c r="P1622" s="239">
        <f t="shared" si="304"/>
        <v>124.69420989645261</v>
      </c>
      <c r="Q1622" s="239">
        <f t="shared" si="305"/>
        <v>2.0528554175911609</v>
      </c>
      <c r="R1622" s="239">
        <f t="shared" si="310"/>
        <v>0</v>
      </c>
      <c r="T1622" s="239">
        <f>MAX($H$4:H1622)</f>
        <v>255.90901740293543</v>
      </c>
      <c r="U1622" s="239">
        <f>MAX($K$4:K1622)</f>
        <v>255.90901740293543</v>
      </c>
      <c r="V1622" s="239">
        <f>MAX($K$4:L1622)</f>
        <v>255.90901740293543</v>
      </c>
      <c r="W1622" s="239">
        <f t="shared" si="311"/>
        <v>-0.5207618874728458</v>
      </c>
      <c r="X1622" s="239">
        <f t="shared" si="312"/>
        <v>-0.5207618874728458</v>
      </c>
      <c r="Y1622" s="239">
        <f t="shared" si="313"/>
        <v>-0.51274007003778876</v>
      </c>
    </row>
    <row r="1623" spans="1:25">
      <c r="A1623" s="147">
        <v>37698</v>
      </c>
      <c r="B1623" s="243">
        <v>4.4527587824574333E-3</v>
      </c>
      <c r="C1623" s="243">
        <v>-2.7354049375823974E-3</v>
      </c>
      <c r="D1623" s="243">
        <v>1.0301624585580926E-2</v>
      </c>
      <c r="E1623" s="243">
        <v>2.4880912679107858E-2</v>
      </c>
      <c r="F1623" s="243">
        <v>6.3827924933521629E-3</v>
      </c>
      <c r="H1623" s="239">
        <f t="shared" si="306"/>
        <v>122.30588071226818</v>
      </c>
      <c r="I1623" s="239"/>
      <c r="J1623" s="239">
        <f t="shared" si="307"/>
        <v>120.34124358292998</v>
      </c>
      <c r="K1623" s="239">
        <f t="shared" si="302"/>
        <v>122.30588071226818</v>
      </c>
      <c r="L1623" s="239" t="b">
        <f t="shared" si="303"/>
        <v>0</v>
      </c>
      <c r="M1623" s="239">
        <f t="shared" si="308"/>
        <v>-2.735404937582371E-3</v>
      </c>
      <c r="O1623" s="239">
        <f t="shared" si="309"/>
        <v>124.69420989645261</v>
      </c>
      <c r="P1623" s="239">
        <f t="shared" si="304"/>
        <v>124.69420989645261</v>
      </c>
      <c r="Q1623" s="239">
        <f t="shared" si="305"/>
        <v>2.3883291841844283</v>
      </c>
      <c r="R1623" s="239">
        <f t="shared" si="310"/>
        <v>0</v>
      </c>
      <c r="T1623" s="239">
        <f>MAX($H$4:H1623)</f>
        <v>255.90901740293543</v>
      </c>
      <c r="U1623" s="239">
        <f>MAX($K$4:K1623)</f>
        <v>255.90901740293543</v>
      </c>
      <c r="V1623" s="239">
        <f>MAX($K$4:L1623)</f>
        <v>255.90901740293543</v>
      </c>
      <c r="W1623" s="239">
        <f t="shared" si="311"/>
        <v>-0.52207279777213023</v>
      </c>
      <c r="X1623" s="239">
        <f t="shared" si="312"/>
        <v>-0.52207279777213023</v>
      </c>
      <c r="Y1623" s="239">
        <f t="shared" si="313"/>
        <v>-0.51274007003778876</v>
      </c>
    </row>
    <row r="1624" spans="1:25">
      <c r="A1624" s="147">
        <v>37699</v>
      </c>
      <c r="B1624" s="243">
        <v>7.8304825014448021E-3</v>
      </c>
      <c r="C1624" s="243">
        <v>1.4117403513713267E-2</v>
      </c>
      <c r="D1624" s="243">
        <v>8.3738626793459225E-3</v>
      </c>
      <c r="E1624" s="243">
        <v>4.1583638747295648E-3</v>
      </c>
      <c r="F1624" s="243">
        <v>1.1895560545327033E-2</v>
      </c>
      <c r="H1624" s="239">
        <f t="shared" si="306"/>
        <v>124.03252218238335</v>
      </c>
      <c r="I1624" s="239"/>
      <c r="J1624" s="239">
        <f t="shared" si="307"/>
        <v>120.34124358292998</v>
      </c>
      <c r="K1624" s="239">
        <f t="shared" si="302"/>
        <v>124.03252218238335</v>
      </c>
      <c r="L1624" s="239" t="b">
        <f t="shared" si="303"/>
        <v>0</v>
      </c>
      <c r="M1624" s="239">
        <f t="shared" si="308"/>
        <v>1.4117403513713255E-2</v>
      </c>
      <c r="O1624" s="239">
        <f t="shared" si="309"/>
        <v>124.69420989645261</v>
      </c>
      <c r="P1624" s="239">
        <f t="shared" si="304"/>
        <v>124.69420989645261</v>
      </c>
      <c r="Q1624" s="239">
        <f t="shared" si="305"/>
        <v>0.66168771406925941</v>
      </c>
      <c r="R1624" s="239">
        <f t="shared" si="310"/>
        <v>0</v>
      </c>
      <c r="T1624" s="239">
        <f>MAX($H$4:H1624)</f>
        <v>255.90901740293543</v>
      </c>
      <c r="U1624" s="239">
        <f>MAX($K$4:K1624)</f>
        <v>255.90901740293543</v>
      </c>
      <c r="V1624" s="239">
        <f>MAX($K$4:L1624)</f>
        <v>255.90901740293543</v>
      </c>
      <c r="W1624" s="239">
        <f t="shared" si="311"/>
        <v>-0.5153257066080994</v>
      </c>
      <c r="X1624" s="239">
        <f t="shared" si="312"/>
        <v>-0.5153257066080994</v>
      </c>
      <c r="Y1624" s="239">
        <f t="shared" si="313"/>
        <v>-0.51274007003778876</v>
      </c>
    </row>
    <row r="1625" spans="1:25">
      <c r="A1625" s="147">
        <v>37700</v>
      </c>
      <c r="B1625" s="243">
        <v>2.683463873912828E-3</v>
      </c>
      <c r="C1625" s="243">
        <v>-5.4891998509153384E-3</v>
      </c>
      <c r="D1625" s="243">
        <v>1.1475468758161522E-2</v>
      </c>
      <c r="E1625" s="243">
        <v>1.2514053044982765E-2</v>
      </c>
      <c r="F1625" s="243">
        <v>-4.6413399307636549E-3</v>
      </c>
      <c r="H1625" s="239">
        <f t="shared" si="306"/>
        <v>123.35168288011116</v>
      </c>
      <c r="I1625" s="239"/>
      <c r="J1625" s="239">
        <f t="shared" si="307"/>
        <v>120.34124358292998</v>
      </c>
      <c r="K1625" s="239">
        <f t="shared" si="302"/>
        <v>123.35168288011116</v>
      </c>
      <c r="L1625" s="239" t="b">
        <f t="shared" si="303"/>
        <v>0</v>
      </c>
      <c r="M1625" s="239">
        <f t="shared" si="308"/>
        <v>-5.4891998509153227E-3</v>
      </c>
      <c r="O1625" s="239">
        <f t="shared" si="309"/>
        <v>124.69420989645261</v>
      </c>
      <c r="P1625" s="239">
        <f t="shared" si="304"/>
        <v>124.69420989645261</v>
      </c>
      <c r="Q1625" s="239">
        <f t="shared" si="305"/>
        <v>1.3425270163414496</v>
      </c>
      <c r="R1625" s="239">
        <f t="shared" si="310"/>
        <v>0</v>
      </c>
      <c r="T1625" s="239">
        <f>MAX($H$4:H1625)</f>
        <v>255.90901740293543</v>
      </c>
      <c r="U1625" s="239">
        <f>MAX($K$4:K1625)</f>
        <v>255.90901740293543</v>
      </c>
      <c r="V1625" s="239">
        <f>MAX($K$4:L1625)</f>
        <v>255.90901740293543</v>
      </c>
      <c r="W1625" s="239">
        <f t="shared" si="311"/>
        <v>-0.51798618066712865</v>
      </c>
      <c r="X1625" s="239">
        <f t="shared" si="312"/>
        <v>-0.51798618066712865</v>
      </c>
      <c r="Y1625" s="239">
        <f t="shared" si="313"/>
        <v>-0.51274007003778876</v>
      </c>
    </row>
    <row r="1626" spans="1:25">
      <c r="A1626" s="147">
        <v>37701</v>
      </c>
      <c r="B1626" s="243">
        <v>2.2973276512583407E-2</v>
      </c>
      <c r="C1626" s="243">
        <v>3.5558967287360854E-2</v>
      </c>
      <c r="D1626" s="243">
        <v>7.7138745284344168E-4</v>
      </c>
      <c r="E1626" s="243">
        <v>1.3215371552043775E-2</v>
      </c>
      <c r="F1626" s="243">
        <v>2.3394804460640684E-2</v>
      </c>
      <c r="H1626" s="239">
        <f t="shared" si="306"/>
        <v>127.73794133648593</v>
      </c>
      <c r="I1626" s="239"/>
      <c r="J1626" s="239">
        <f t="shared" si="307"/>
        <v>120.34124358292998</v>
      </c>
      <c r="K1626" s="239">
        <f t="shared" si="302"/>
        <v>127.73794133648593</v>
      </c>
      <c r="L1626" s="239" t="b">
        <f t="shared" si="303"/>
        <v>0</v>
      </c>
      <c r="M1626" s="239">
        <f t="shared" si="308"/>
        <v>3.5558967287360799E-2</v>
      </c>
      <c r="O1626" s="239">
        <f t="shared" si="309"/>
        <v>124.69420989645261</v>
      </c>
      <c r="P1626" s="239">
        <f t="shared" si="304"/>
        <v>127.73794133648593</v>
      </c>
      <c r="Q1626" s="239">
        <f t="shared" si="305"/>
        <v>0</v>
      </c>
      <c r="R1626" s="239">
        <f t="shared" si="310"/>
        <v>2.4409565147899596E-2</v>
      </c>
      <c r="T1626" s="239">
        <f>MAX($H$4:H1626)</f>
        <v>255.90901740293543</v>
      </c>
      <c r="U1626" s="239">
        <f>MAX($K$4:K1626)</f>
        <v>255.90901740293543</v>
      </c>
      <c r="V1626" s="239">
        <f>MAX($K$4:L1626)</f>
        <v>255.90901740293543</v>
      </c>
      <c r="W1626" s="239">
        <f t="shared" si="311"/>
        <v>-0.50084626703341517</v>
      </c>
      <c r="X1626" s="239">
        <f t="shared" si="312"/>
        <v>-0.50084626703341517</v>
      </c>
      <c r="Y1626" s="239">
        <f t="shared" si="313"/>
        <v>-0.50084626703341517</v>
      </c>
    </row>
    <row r="1627" spans="1:25">
      <c r="A1627" s="147">
        <v>37704</v>
      </c>
      <c r="B1627" s="243">
        <v>-3.4609869944843275E-2</v>
      </c>
      <c r="C1627" s="243">
        <v>-4.1926727591542923E-2</v>
      </c>
      <c r="D1627" s="243">
        <v>1.4980880897243809E-2</v>
      </c>
      <c r="E1627" s="243">
        <v>-2.1143041389437123E-2</v>
      </c>
      <c r="F1627" s="243">
        <v>-2.5819452307840329E-2</v>
      </c>
      <c r="H1627" s="239">
        <f t="shared" si="306"/>
        <v>122.38230746696659</v>
      </c>
      <c r="I1627" s="239"/>
      <c r="J1627" s="239">
        <f t="shared" si="307"/>
        <v>120.34124358292998</v>
      </c>
      <c r="K1627" s="239">
        <f t="shared" si="302"/>
        <v>122.38230746696659</v>
      </c>
      <c r="L1627" s="239" t="b">
        <f t="shared" si="303"/>
        <v>0</v>
      </c>
      <c r="M1627" s="239">
        <f t="shared" si="308"/>
        <v>-4.1926727591542937E-2</v>
      </c>
      <c r="O1627" s="239">
        <f t="shared" si="309"/>
        <v>124.69420989645261</v>
      </c>
      <c r="P1627" s="239">
        <f t="shared" si="304"/>
        <v>124.69420989645261</v>
      </c>
      <c r="Q1627" s="239">
        <f t="shared" si="305"/>
        <v>2.3119024294860111</v>
      </c>
      <c r="R1627" s="239">
        <f t="shared" si="310"/>
        <v>-2.3827935601494949E-2</v>
      </c>
      <c r="T1627" s="239">
        <f>MAX($H$4:H1627)</f>
        <v>255.90901740293543</v>
      </c>
      <c r="U1627" s="239">
        <f>MAX($K$4:K1627)</f>
        <v>255.90901740293543</v>
      </c>
      <c r="V1627" s="239">
        <f>MAX($K$4:L1627)</f>
        <v>255.90901740293543</v>
      </c>
      <c r="W1627" s="239">
        <f t="shared" si="311"/>
        <v>-0.5217741496218069</v>
      </c>
      <c r="X1627" s="239">
        <f t="shared" si="312"/>
        <v>-0.5217741496218069</v>
      </c>
      <c r="Y1627" s="239">
        <f t="shared" si="313"/>
        <v>-0.51274007003778876</v>
      </c>
    </row>
    <row r="1628" spans="1:25">
      <c r="A1628" s="147">
        <v>37705</v>
      </c>
      <c r="B1628" s="243">
        <v>1.2074598378104762E-2</v>
      </c>
      <c r="C1628" s="243">
        <v>1.3032287511203222E-2</v>
      </c>
      <c r="D1628" s="243">
        <v>-1.5326467170675317E-2</v>
      </c>
      <c r="E1628" s="243">
        <v>-5.1867306954448411E-3</v>
      </c>
      <c r="F1628" s="243">
        <v>2.2406523916218557E-3</v>
      </c>
      <c r="H1628" s="239">
        <f t="shared" si="306"/>
        <v>123.97722888416058</v>
      </c>
      <c r="I1628" s="239"/>
      <c r="J1628" s="239">
        <f t="shared" si="307"/>
        <v>120.34124358292998</v>
      </c>
      <c r="K1628" s="239">
        <f t="shared" si="302"/>
        <v>123.97722888416058</v>
      </c>
      <c r="L1628" s="239" t="b">
        <f t="shared" si="303"/>
        <v>0</v>
      </c>
      <c r="M1628" s="239">
        <f t="shared" si="308"/>
        <v>1.3032287511203267E-2</v>
      </c>
      <c r="O1628" s="239">
        <f t="shared" si="309"/>
        <v>124.69420989645261</v>
      </c>
      <c r="P1628" s="239">
        <f t="shared" si="304"/>
        <v>124.69420989645261</v>
      </c>
      <c r="Q1628" s="239">
        <f t="shared" si="305"/>
        <v>0.71698101229202393</v>
      </c>
      <c r="R1628" s="239">
        <f t="shared" si="310"/>
        <v>0</v>
      </c>
      <c r="T1628" s="239">
        <f>MAX($H$4:H1628)</f>
        <v>255.90901740293543</v>
      </c>
      <c r="U1628" s="239">
        <f>MAX($K$4:K1628)</f>
        <v>255.90901740293543</v>
      </c>
      <c r="V1628" s="239">
        <f>MAX($K$4:L1628)</f>
        <v>255.90901740293543</v>
      </c>
      <c r="W1628" s="239">
        <f t="shared" si="311"/>
        <v>-0.51554177284438873</v>
      </c>
      <c r="X1628" s="239">
        <f t="shared" si="312"/>
        <v>-0.51554177284438873</v>
      </c>
      <c r="Y1628" s="239">
        <f t="shared" si="313"/>
        <v>-0.51274007003778876</v>
      </c>
    </row>
    <row r="1629" spans="1:25">
      <c r="A1629" s="147">
        <v>37706</v>
      </c>
      <c r="B1629" s="243">
        <v>-5.2341109933937702E-3</v>
      </c>
      <c r="C1629" s="243">
        <v>-2.1861958840438955E-3</v>
      </c>
      <c r="D1629" s="243">
        <v>1.1160529372500116E-2</v>
      </c>
      <c r="E1629" s="243">
        <v>4.0199592621825708E-4</v>
      </c>
      <c r="F1629" s="243">
        <v>5.9168858364078147E-4</v>
      </c>
      <c r="H1629" s="239">
        <f t="shared" si="306"/>
        <v>123.70619037665887</v>
      </c>
      <c r="I1629" s="239"/>
      <c r="J1629" s="239">
        <f t="shared" si="307"/>
        <v>120.34124358292998</v>
      </c>
      <c r="K1629" s="239">
        <f t="shared" si="302"/>
        <v>123.70619037665887</v>
      </c>
      <c r="L1629" s="239" t="b">
        <f t="shared" si="303"/>
        <v>0</v>
      </c>
      <c r="M1629" s="239">
        <f t="shared" si="308"/>
        <v>-2.1861958840438513E-3</v>
      </c>
      <c r="O1629" s="239">
        <f t="shared" si="309"/>
        <v>124.69420989645261</v>
      </c>
      <c r="P1629" s="239">
        <f t="shared" si="304"/>
        <v>124.69420989645261</v>
      </c>
      <c r="Q1629" s="239">
        <f t="shared" si="305"/>
        <v>0.98801951979373825</v>
      </c>
      <c r="R1629" s="239">
        <f t="shared" si="310"/>
        <v>0</v>
      </c>
      <c r="T1629" s="239">
        <f>MAX($H$4:H1629)</f>
        <v>255.90901740293543</v>
      </c>
      <c r="U1629" s="239">
        <f>MAX($K$4:K1629)</f>
        <v>255.90901740293543</v>
      </c>
      <c r="V1629" s="239">
        <f>MAX($K$4:L1629)</f>
        <v>255.90901740293543</v>
      </c>
      <c r="W1629" s="239">
        <f t="shared" si="311"/>
        <v>-0.51660089342658744</v>
      </c>
      <c r="X1629" s="239">
        <f t="shared" si="312"/>
        <v>-0.51660089342658744</v>
      </c>
      <c r="Y1629" s="239">
        <f t="shared" si="313"/>
        <v>-0.51274007003778876</v>
      </c>
    </row>
    <row r="1630" spans="1:25">
      <c r="A1630" s="147">
        <v>37707</v>
      </c>
      <c r="B1630" s="243">
        <v>-1.4424253150587818E-3</v>
      </c>
      <c r="C1630" s="243">
        <v>-1.4483099588615489E-2</v>
      </c>
      <c r="D1630" s="243">
        <v>2.164003757342936E-3</v>
      </c>
      <c r="E1630" s="243">
        <v>-5.2952687236552665E-3</v>
      </c>
      <c r="F1630" s="243">
        <v>-5.3284108802224006E-3</v>
      </c>
      <c r="H1630" s="239">
        <f t="shared" si="306"/>
        <v>121.91454130170548</v>
      </c>
      <c r="I1630" s="239"/>
      <c r="J1630" s="239">
        <f t="shared" si="307"/>
        <v>120.34124358292998</v>
      </c>
      <c r="K1630" s="239">
        <f t="shared" si="302"/>
        <v>121.91454130170548</v>
      </c>
      <c r="L1630" s="239" t="b">
        <f t="shared" si="303"/>
        <v>0</v>
      </c>
      <c r="M1630" s="239">
        <f t="shared" si="308"/>
        <v>-1.4483099588615539E-2</v>
      </c>
      <c r="O1630" s="239">
        <f t="shared" si="309"/>
        <v>124.69420989645261</v>
      </c>
      <c r="P1630" s="239">
        <f t="shared" si="304"/>
        <v>124.69420989645261</v>
      </c>
      <c r="Q1630" s="239">
        <f t="shared" si="305"/>
        <v>2.7796685947471218</v>
      </c>
      <c r="R1630" s="239">
        <f t="shared" si="310"/>
        <v>0</v>
      </c>
      <c r="T1630" s="239">
        <f>MAX($H$4:H1630)</f>
        <v>255.90901740293543</v>
      </c>
      <c r="U1630" s="239">
        <f>MAX($K$4:K1630)</f>
        <v>255.90901740293543</v>
      </c>
      <c r="V1630" s="239">
        <f>MAX($K$4:L1630)</f>
        <v>255.90901740293543</v>
      </c>
      <c r="W1630" s="239">
        <f t="shared" si="311"/>
        <v>-0.52360201082813806</v>
      </c>
      <c r="X1630" s="239">
        <f t="shared" si="312"/>
        <v>-0.52360201082813806</v>
      </c>
      <c r="Y1630" s="239">
        <f t="shared" si="313"/>
        <v>-0.51274007003778876</v>
      </c>
    </row>
    <row r="1631" spans="1:25">
      <c r="A1631" s="147">
        <v>37708</v>
      </c>
      <c r="B1631" s="243">
        <v>-5.0940963843487674E-3</v>
      </c>
      <c r="C1631" s="243">
        <v>-9.7989192583052276E-3</v>
      </c>
      <c r="D1631" s="243">
        <v>-1.8028324322795442E-2</v>
      </c>
      <c r="E1631" s="243">
        <v>-8.7702306877981417E-3</v>
      </c>
      <c r="F1631" s="243">
        <v>-9.152422028566698E-3</v>
      </c>
      <c r="H1631" s="239">
        <f t="shared" si="306"/>
        <v>120.71991055507675</v>
      </c>
      <c r="I1631" s="239"/>
      <c r="J1631" s="239">
        <f t="shared" si="307"/>
        <v>120.34124358292998</v>
      </c>
      <c r="K1631" s="239">
        <f t="shared" si="302"/>
        <v>120.71991055507675</v>
      </c>
      <c r="L1631" s="239" t="b">
        <f t="shared" si="303"/>
        <v>0</v>
      </c>
      <c r="M1631" s="239">
        <f t="shared" si="308"/>
        <v>-9.7989192583052467E-3</v>
      </c>
      <c r="O1631" s="239">
        <f t="shared" si="309"/>
        <v>124.69420989645261</v>
      </c>
      <c r="P1631" s="239">
        <f t="shared" si="304"/>
        <v>124.69420989645261</v>
      </c>
      <c r="Q1631" s="239">
        <f t="shared" si="305"/>
        <v>3.9742993413758541</v>
      </c>
      <c r="R1631" s="239">
        <f t="shared" si="310"/>
        <v>0</v>
      </c>
      <c r="T1631" s="239">
        <f>MAX($H$4:H1631)</f>
        <v>255.90901740293543</v>
      </c>
      <c r="U1631" s="239">
        <f>MAX($K$4:K1631)</f>
        <v>255.90901740293543</v>
      </c>
      <c r="V1631" s="239">
        <f>MAX($K$4:L1631)</f>
        <v>255.90901740293543</v>
      </c>
      <c r="W1631" s="239">
        <f t="shared" si="311"/>
        <v>-0.52827019625885208</v>
      </c>
      <c r="X1631" s="239">
        <f t="shared" si="312"/>
        <v>-0.52827019625885208</v>
      </c>
      <c r="Y1631" s="239">
        <f t="shared" si="313"/>
        <v>-0.51274007003778876</v>
      </c>
    </row>
    <row r="1632" spans="1:25">
      <c r="A1632" s="147">
        <v>37711</v>
      </c>
      <c r="B1632" s="243">
        <v>-1.7017312304201115E-2</v>
      </c>
      <c r="C1632" s="243">
        <v>-3.1150411170114967E-2</v>
      </c>
      <c r="D1632" s="243">
        <v>-3.1768147803622027E-2</v>
      </c>
      <c r="E1632" s="243">
        <v>-2.920825940636107E-2</v>
      </c>
      <c r="F1632" s="243">
        <v>-1.5312193479705138E-2</v>
      </c>
      <c r="H1632" s="239">
        <f t="shared" si="306"/>
        <v>116.95943570486661</v>
      </c>
      <c r="I1632" s="239"/>
      <c r="J1632" s="239">
        <f t="shared" si="307"/>
        <v>120.34124358292998</v>
      </c>
      <c r="K1632" s="239">
        <f t="shared" si="302"/>
        <v>120.34124358292998</v>
      </c>
      <c r="L1632" s="239" t="b">
        <f t="shared" si="303"/>
        <v>1</v>
      </c>
      <c r="M1632" s="239">
        <f t="shared" si="308"/>
        <v>-3.136739999273054E-3</v>
      </c>
      <c r="O1632" s="239">
        <f t="shared" si="309"/>
        <v>124.69420989645261</v>
      </c>
      <c r="P1632" s="239">
        <f t="shared" si="304"/>
        <v>124.69420989645261</v>
      </c>
      <c r="Q1632" s="239">
        <f t="shared" si="305"/>
        <v>7.7347741915859984</v>
      </c>
      <c r="R1632" s="239">
        <f t="shared" si="310"/>
        <v>0</v>
      </c>
      <c r="T1632" s="239">
        <f>MAX($H$4:H1632)</f>
        <v>255.90901740293543</v>
      </c>
      <c r="U1632" s="239">
        <f>MAX($K$4:K1632)</f>
        <v>255.90901740293543</v>
      </c>
      <c r="V1632" s="239">
        <f>MAX($K$4:L1632)</f>
        <v>255.90901740293543</v>
      </c>
      <c r="W1632" s="239">
        <f t="shared" si="311"/>
        <v>-0.54296477360658635</v>
      </c>
      <c r="X1632" s="239">
        <f t="shared" si="312"/>
        <v>-0.52974989000309614</v>
      </c>
      <c r="Y1632" s="239">
        <f t="shared" si="313"/>
        <v>-0.51274007003778876</v>
      </c>
    </row>
    <row r="1633" spans="1:25">
      <c r="A1633" s="147">
        <v>37712</v>
      </c>
      <c r="B1633" s="243">
        <v>1.1733169016374223E-2</v>
      </c>
      <c r="C1633" s="243">
        <v>1.1824392943553974E-2</v>
      </c>
      <c r="D1633" s="243">
        <v>1.5330527463346399E-3</v>
      </c>
      <c r="E1633" s="243">
        <v>5.2438686072779905E-3</v>
      </c>
      <c r="F1633" s="243">
        <v>1.7825254470149599E-3</v>
      </c>
      <c r="H1633" s="239">
        <f t="shared" si="306"/>
        <v>118.34241003109729</v>
      </c>
      <c r="I1633" s="239"/>
      <c r="J1633" s="239">
        <f t="shared" si="307"/>
        <v>120.34124358292998</v>
      </c>
      <c r="K1633" s="239">
        <f t="shared" si="302"/>
        <v>120.34124358292998</v>
      </c>
      <c r="L1633" s="239" t="b">
        <f t="shared" si="303"/>
        <v>1</v>
      </c>
      <c r="M1633" s="239">
        <f t="shared" si="308"/>
        <v>0</v>
      </c>
      <c r="O1633" s="239">
        <f t="shared" si="309"/>
        <v>124.69420989645261</v>
      </c>
      <c r="P1633" s="239">
        <f t="shared" si="304"/>
        <v>124.69420989645261</v>
      </c>
      <c r="Q1633" s="239">
        <f t="shared" si="305"/>
        <v>6.3517998653553178</v>
      </c>
      <c r="R1633" s="239">
        <f t="shared" si="310"/>
        <v>0</v>
      </c>
      <c r="T1633" s="239">
        <f>MAX($H$4:H1633)</f>
        <v>255.90901740293543</v>
      </c>
      <c r="U1633" s="239">
        <f>MAX($K$4:K1633)</f>
        <v>255.90901740293543</v>
      </c>
      <c r="V1633" s="239">
        <f>MAX($K$4:L1633)</f>
        <v>255.90901740293543</v>
      </c>
      <c r="W1633" s="239">
        <f t="shared" si="311"/>
        <v>-0.53756060950066453</v>
      </c>
      <c r="X1633" s="239">
        <f t="shared" si="312"/>
        <v>-0.52974989000309614</v>
      </c>
      <c r="Y1633" s="239">
        <f t="shared" si="313"/>
        <v>-0.51274007003778876</v>
      </c>
    </row>
    <row r="1634" spans="1:25">
      <c r="A1634" s="147">
        <v>37713</v>
      </c>
      <c r="B1634" s="243">
        <v>2.5671461559981568E-2</v>
      </c>
      <c r="C1634" s="243">
        <v>3.6257179771056025E-2</v>
      </c>
      <c r="D1634" s="243">
        <v>1.6333156363534718E-2</v>
      </c>
      <c r="E1634" s="243">
        <v>2.2562627779361355E-2</v>
      </c>
      <c r="F1634" s="243">
        <v>2.4908570722481205E-2</v>
      </c>
      <c r="H1634" s="239">
        <f t="shared" si="306"/>
        <v>122.6331720661348</v>
      </c>
      <c r="I1634" s="239"/>
      <c r="J1634" s="239">
        <f t="shared" si="307"/>
        <v>120.34124358292998</v>
      </c>
      <c r="K1634" s="239">
        <f t="shared" si="302"/>
        <v>122.6331720661348</v>
      </c>
      <c r="L1634" s="239" t="b">
        <f t="shared" si="303"/>
        <v>0</v>
      </c>
      <c r="M1634" s="239">
        <f t="shared" si="308"/>
        <v>1.9045245129325972E-2</v>
      </c>
      <c r="O1634" s="239">
        <f t="shared" si="309"/>
        <v>124.69420989645261</v>
      </c>
      <c r="P1634" s="239">
        <f t="shared" si="304"/>
        <v>124.69420989645261</v>
      </c>
      <c r="Q1634" s="239">
        <f t="shared" si="305"/>
        <v>2.061037830317801</v>
      </c>
      <c r="R1634" s="239">
        <f t="shared" si="310"/>
        <v>0</v>
      </c>
      <c r="T1634" s="239">
        <f>MAX($H$4:H1634)</f>
        <v>255.90901740293543</v>
      </c>
      <c r="U1634" s="239">
        <f>MAX($K$4:K1634)</f>
        <v>255.90901740293543</v>
      </c>
      <c r="V1634" s="239">
        <f>MAX($K$4:L1634)</f>
        <v>255.90901740293543</v>
      </c>
      <c r="W1634" s="239">
        <f t="shared" si="311"/>
        <v>-0.5207938613861125</v>
      </c>
      <c r="X1634" s="239">
        <f t="shared" si="312"/>
        <v>-0.5207938613861125</v>
      </c>
      <c r="Y1634" s="239">
        <f t="shared" si="313"/>
        <v>-0.51274007003778876</v>
      </c>
    </row>
    <row r="1635" spans="1:25">
      <c r="A1635" s="147">
        <v>37714</v>
      </c>
      <c r="B1635" s="243">
        <v>-5.3318621913953645E-3</v>
      </c>
      <c r="C1635" s="243">
        <v>7.6009372039855805E-3</v>
      </c>
      <c r="D1635" s="243">
        <v>-3.102398098110748E-3</v>
      </c>
      <c r="E1635" s="243">
        <v>8.55352897937256E-3</v>
      </c>
      <c r="F1635" s="243">
        <v>4.810769404133719E-3</v>
      </c>
      <c r="H1635" s="239">
        <f t="shared" si="306"/>
        <v>123.56529910613506</v>
      </c>
      <c r="I1635" s="239"/>
      <c r="J1635" s="239">
        <f t="shared" si="307"/>
        <v>120.34124358292998</v>
      </c>
      <c r="K1635" s="239">
        <f t="shared" si="302"/>
        <v>123.56529910613506</v>
      </c>
      <c r="L1635" s="239" t="b">
        <f t="shared" si="303"/>
        <v>0</v>
      </c>
      <c r="M1635" s="239">
        <f t="shared" si="308"/>
        <v>7.6009372039856126E-3</v>
      </c>
      <c r="O1635" s="239">
        <f t="shared" si="309"/>
        <v>124.69420989645261</v>
      </c>
      <c r="P1635" s="239">
        <f t="shared" si="304"/>
        <v>124.69420989645261</v>
      </c>
      <c r="Q1635" s="239">
        <f t="shared" si="305"/>
        <v>1.1289107903175477</v>
      </c>
      <c r="R1635" s="239">
        <f t="shared" si="310"/>
        <v>0</v>
      </c>
      <c r="T1635" s="239">
        <f>MAX($H$4:H1635)</f>
        <v>255.90901740293543</v>
      </c>
      <c r="U1635" s="239">
        <f>MAX($K$4:K1635)</f>
        <v>255.90901740293543</v>
      </c>
      <c r="V1635" s="239">
        <f>MAX($K$4:L1635)</f>
        <v>255.90901740293543</v>
      </c>
      <c r="W1635" s="239">
        <f t="shared" si="311"/>
        <v>-0.51715144561874404</v>
      </c>
      <c r="X1635" s="239">
        <f t="shared" si="312"/>
        <v>-0.51715144561874404</v>
      </c>
      <c r="Y1635" s="239">
        <f t="shared" si="313"/>
        <v>-0.51274007003778876</v>
      </c>
    </row>
    <row r="1636" spans="1:25">
      <c r="A1636" s="147">
        <v>37715</v>
      </c>
      <c r="B1636" s="243">
        <v>2.1932372688180379E-3</v>
      </c>
      <c r="C1636" s="243">
        <v>8.9906150250211869E-3</v>
      </c>
      <c r="D1636" s="243">
        <v>1.3172339489626594E-3</v>
      </c>
      <c r="E1636" s="243">
        <v>1.2081745515993392E-2</v>
      </c>
      <c r="F1636" s="243">
        <v>3.479579908271635E-3</v>
      </c>
      <c r="H1636" s="239">
        <f t="shared" si="306"/>
        <v>124.67622714084992</v>
      </c>
      <c r="I1636" s="239"/>
      <c r="J1636" s="239">
        <f t="shared" si="307"/>
        <v>120.34124358292998</v>
      </c>
      <c r="K1636" s="239">
        <f t="shared" si="302"/>
        <v>124.67622714084992</v>
      </c>
      <c r="L1636" s="239" t="b">
        <f t="shared" si="303"/>
        <v>0</v>
      </c>
      <c r="M1636" s="239">
        <f t="shared" si="308"/>
        <v>8.9906150250212268E-3</v>
      </c>
      <c r="O1636" s="239">
        <f t="shared" si="309"/>
        <v>124.69420989645261</v>
      </c>
      <c r="P1636" s="239">
        <f t="shared" si="304"/>
        <v>124.69420989645261</v>
      </c>
      <c r="Q1636" s="239">
        <f t="shared" si="305"/>
        <v>1.7982755602687917E-2</v>
      </c>
      <c r="R1636" s="239">
        <f t="shared" si="310"/>
        <v>0</v>
      </c>
      <c r="T1636" s="239">
        <f>MAX($H$4:H1636)</f>
        <v>255.90901740293543</v>
      </c>
      <c r="U1636" s="239">
        <f>MAX($K$4:K1636)</f>
        <v>255.90901740293543</v>
      </c>
      <c r="V1636" s="239">
        <f>MAX($K$4:L1636)</f>
        <v>255.90901740293543</v>
      </c>
      <c r="W1636" s="239">
        <f t="shared" si="311"/>
        <v>-0.5128103401509142</v>
      </c>
      <c r="X1636" s="239">
        <f t="shared" si="312"/>
        <v>-0.5128103401509142</v>
      </c>
      <c r="Y1636" s="239">
        <f t="shared" si="313"/>
        <v>-0.51274007003778876</v>
      </c>
    </row>
    <row r="1637" spans="1:25">
      <c r="A1637" s="147">
        <v>37718</v>
      </c>
      <c r="B1637" s="243">
        <v>1.3036842219169564E-3</v>
      </c>
      <c r="C1637" s="243">
        <v>3.6863202754060742E-2</v>
      </c>
      <c r="D1637" s="243">
        <v>2.6099137348814416E-2</v>
      </c>
      <c r="E1637" s="243">
        <v>3.3071429528728435E-2</v>
      </c>
      <c r="F1637" s="243">
        <v>2.9409877718328259E-2</v>
      </c>
      <c r="H1637" s="239">
        <f t="shared" si="306"/>
        <v>129.27219218055441</v>
      </c>
      <c r="I1637" s="239"/>
      <c r="J1637" s="239">
        <f t="shared" si="307"/>
        <v>120.34124358292998</v>
      </c>
      <c r="K1637" s="239">
        <f t="shared" si="302"/>
        <v>129.27219218055441</v>
      </c>
      <c r="L1637" s="239" t="b">
        <f t="shared" si="303"/>
        <v>0</v>
      </c>
      <c r="M1637" s="239">
        <f t="shared" si="308"/>
        <v>3.6863202754060853E-2</v>
      </c>
      <c r="O1637" s="239">
        <f t="shared" si="309"/>
        <v>124.69420989645261</v>
      </c>
      <c r="P1637" s="239">
        <f t="shared" si="304"/>
        <v>129.27219218055441</v>
      </c>
      <c r="Q1637" s="239">
        <f t="shared" si="305"/>
        <v>0</v>
      </c>
      <c r="R1637" s="239">
        <f t="shared" si="310"/>
        <v>3.6713671692562247E-2</v>
      </c>
      <c r="T1637" s="239">
        <f>MAX($H$4:H1637)</f>
        <v>255.90901740293543</v>
      </c>
      <c r="U1637" s="239">
        <f>MAX($K$4:K1637)</f>
        <v>255.90901740293543</v>
      </c>
      <c r="V1637" s="239">
        <f>MAX($K$4:L1637)</f>
        <v>255.90901740293543</v>
      </c>
      <c r="W1637" s="239">
        <f t="shared" si="311"/>
        <v>-0.4948509689402153</v>
      </c>
      <c r="X1637" s="239">
        <f t="shared" si="312"/>
        <v>-0.4948509689402153</v>
      </c>
      <c r="Y1637" s="239">
        <f t="shared" si="313"/>
        <v>-0.4948509689402153</v>
      </c>
    </row>
    <row r="1638" spans="1:25">
      <c r="A1638" s="147">
        <v>37719</v>
      </c>
      <c r="B1638" s="243">
        <v>-2.2596933692332621E-3</v>
      </c>
      <c r="C1638" s="243">
        <v>-1.5792999357100657E-2</v>
      </c>
      <c r="D1638" s="243">
        <v>-1.2053393087198883E-2</v>
      </c>
      <c r="E1638" s="243">
        <v>-9.2411907872653742E-3</v>
      </c>
      <c r="F1638" s="243">
        <v>-1.0707058536325809E-2</v>
      </c>
      <c r="H1638" s="239">
        <f t="shared" si="306"/>
        <v>127.23059653255592</v>
      </c>
      <c r="I1638" s="239"/>
      <c r="J1638" s="239">
        <f t="shared" si="307"/>
        <v>120.34124358292998</v>
      </c>
      <c r="K1638" s="239">
        <f t="shared" si="302"/>
        <v>127.23059653255592</v>
      </c>
      <c r="L1638" s="239" t="b">
        <f t="shared" si="303"/>
        <v>0</v>
      </c>
      <c r="M1638" s="239">
        <f t="shared" si="308"/>
        <v>-1.5792999357100681E-2</v>
      </c>
      <c r="O1638" s="239">
        <f t="shared" si="309"/>
        <v>124.69420989645261</v>
      </c>
      <c r="P1638" s="239">
        <f t="shared" si="304"/>
        <v>127.23059653255592</v>
      </c>
      <c r="Q1638" s="239">
        <f t="shared" si="305"/>
        <v>0</v>
      </c>
      <c r="R1638" s="239">
        <f t="shared" si="310"/>
        <v>-1.5792999357100681E-2</v>
      </c>
      <c r="T1638" s="239">
        <f>MAX($H$4:H1638)</f>
        <v>255.90901740293543</v>
      </c>
      <c r="U1638" s="239">
        <f>MAX($K$4:K1638)</f>
        <v>255.90901740293543</v>
      </c>
      <c r="V1638" s="239">
        <f>MAX($K$4:L1638)</f>
        <v>255.90901740293543</v>
      </c>
      <c r="W1638" s="239">
        <f t="shared" si="311"/>
        <v>-0.50282878726298252</v>
      </c>
      <c r="X1638" s="239">
        <f t="shared" si="312"/>
        <v>-0.50282878726298252</v>
      </c>
      <c r="Y1638" s="239">
        <f t="shared" si="313"/>
        <v>-0.50282878726298252</v>
      </c>
    </row>
    <row r="1639" spans="1:25">
      <c r="A1639" s="147">
        <v>37720</v>
      </c>
      <c r="B1639" s="243">
        <v>-1.328919590693789E-2</v>
      </c>
      <c r="C1639" s="243">
        <v>-7.4194740390938207E-3</v>
      </c>
      <c r="D1639" s="243">
        <v>-1.8310937833699414E-2</v>
      </c>
      <c r="E1639" s="243">
        <v>-1.6717781247371999E-2</v>
      </c>
      <c r="F1639" s="243">
        <v>-5.6695854810465685E-3</v>
      </c>
      <c r="H1639" s="239">
        <f t="shared" si="306"/>
        <v>126.2866124246042</v>
      </c>
      <c r="I1639" s="239"/>
      <c r="J1639" s="239">
        <f t="shared" si="307"/>
        <v>120.34124358292998</v>
      </c>
      <c r="K1639" s="239">
        <f t="shared" si="302"/>
        <v>126.2866124246042</v>
      </c>
      <c r="L1639" s="239" t="b">
        <f t="shared" si="303"/>
        <v>0</v>
      </c>
      <c r="M1639" s="239">
        <f t="shared" si="308"/>
        <v>-7.4194740390938355E-3</v>
      </c>
      <c r="O1639" s="239">
        <f t="shared" si="309"/>
        <v>124.69420989645261</v>
      </c>
      <c r="P1639" s="239">
        <f t="shared" si="304"/>
        <v>126.2866124246042</v>
      </c>
      <c r="Q1639" s="239">
        <f t="shared" si="305"/>
        <v>0</v>
      </c>
      <c r="R1639" s="239">
        <f t="shared" si="310"/>
        <v>-7.4194740390938355E-3</v>
      </c>
      <c r="T1639" s="239">
        <f>MAX($H$4:H1639)</f>
        <v>255.90901740293543</v>
      </c>
      <c r="U1639" s="239">
        <f>MAX($K$4:K1639)</f>
        <v>255.90901740293543</v>
      </c>
      <c r="V1639" s="239">
        <f>MAX($K$4:L1639)</f>
        <v>255.90901740293543</v>
      </c>
      <c r="W1639" s="239">
        <f t="shared" si="311"/>
        <v>-0.50651753616886963</v>
      </c>
      <c r="X1639" s="239">
        <f t="shared" si="312"/>
        <v>-0.50651753616886963</v>
      </c>
      <c r="Y1639" s="239">
        <f t="shared" si="313"/>
        <v>-0.50651753616886963</v>
      </c>
    </row>
    <row r="1640" spans="1:25">
      <c r="A1640" s="147">
        <v>37721</v>
      </c>
      <c r="B1640" s="243">
        <v>5.617272721570199E-3</v>
      </c>
      <c r="C1640" s="243">
        <v>-1.016084456658195E-2</v>
      </c>
      <c r="D1640" s="243">
        <v>-3.5298880754183193E-3</v>
      </c>
      <c r="E1640" s="243">
        <v>-2.2983122038283677E-3</v>
      </c>
      <c r="F1640" s="243">
        <v>2.0323073579262552E-3</v>
      </c>
      <c r="H1640" s="239">
        <f t="shared" si="306"/>
        <v>125.00343378491762</v>
      </c>
      <c r="I1640" s="239"/>
      <c r="J1640" s="239">
        <f t="shared" si="307"/>
        <v>120.34124358292998</v>
      </c>
      <c r="K1640" s="239">
        <f t="shared" si="302"/>
        <v>125.00343378491762</v>
      </c>
      <c r="L1640" s="239" t="b">
        <f t="shared" si="303"/>
        <v>0</v>
      </c>
      <c r="M1640" s="239">
        <f t="shared" si="308"/>
        <v>-1.0160844566581968E-2</v>
      </c>
      <c r="O1640" s="239">
        <f t="shared" si="309"/>
        <v>124.69420989645261</v>
      </c>
      <c r="P1640" s="239">
        <f t="shared" si="304"/>
        <v>125.00343378491762</v>
      </c>
      <c r="Q1640" s="239">
        <f t="shared" si="305"/>
        <v>0</v>
      </c>
      <c r="R1640" s="239">
        <f t="shared" si="310"/>
        <v>-1.0160844566581968E-2</v>
      </c>
      <c r="T1640" s="239">
        <f>MAX($H$4:H1640)</f>
        <v>255.90901740293543</v>
      </c>
      <c r="U1640" s="239">
        <f>MAX($K$4:K1640)</f>
        <v>255.90901740293543</v>
      </c>
      <c r="V1640" s="239">
        <f>MAX($K$4:L1640)</f>
        <v>255.90901740293543</v>
      </c>
      <c r="W1640" s="239">
        <f t="shared" si="311"/>
        <v>-0.51153173478019165</v>
      </c>
      <c r="X1640" s="239">
        <f t="shared" si="312"/>
        <v>-0.51153173478019165</v>
      </c>
      <c r="Y1640" s="239">
        <f t="shared" si="313"/>
        <v>-0.51153173478019165</v>
      </c>
    </row>
    <row r="1641" spans="1:25">
      <c r="A1641" s="147">
        <v>37722</v>
      </c>
      <c r="B1641" s="243">
        <v>-3.0705269953746894E-3</v>
      </c>
      <c r="C1641" s="243">
        <v>7.3241032516782045E-3</v>
      </c>
      <c r="D1641" s="243">
        <v>-1.4112551040037502E-2</v>
      </c>
      <c r="E1641" s="243">
        <v>8.3591895275008099E-3</v>
      </c>
      <c r="F1641" s="243">
        <v>7.086849908324977E-3</v>
      </c>
      <c r="H1641" s="239">
        <f t="shared" si="306"/>
        <v>125.91897184077267</v>
      </c>
      <c r="I1641" s="239"/>
      <c r="J1641" s="239">
        <f t="shared" si="307"/>
        <v>120.34124358292998</v>
      </c>
      <c r="K1641" s="239">
        <f t="shared" si="302"/>
        <v>125.91897184077267</v>
      </c>
      <c r="L1641" s="239" t="b">
        <f t="shared" si="303"/>
        <v>0</v>
      </c>
      <c r="M1641" s="239">
        <f t="shared" si="308"/>
        <v>7.3241032516781698E-3</v>
      </c>
      <c r="O1641" s="239">
        <f t="shared" si="309"/>
        <v>124.69420989645261</v>
      </c>
      <c r="P1641" s="239">
        <f t="shared" si="304"/>
        <v>125.91897184077267</v>
      </c>
      <c r="Q1641" s="239">
        <f t="shared" si="305"/>
        <v>0</v>
      </c>
      <c r="R1641" s="239">
        <f t="shared" si="310"/>
        <v>7.3241032516781698E-3</v>
      </c>
      <c r="T1641" s="239">
        <f>MAX($H$4:H1641)</f>
        <v>255.90901740293543</v>
      </c>
      <c r="U1641" s="239">
        <f>MAX($K$4:K1641)</f>
        <v>255.90901740293543</v>
      </c>
      <c r="V1641" s="239">
        <f>MAX($K$4:L1641)</f>
        <v>255.90901740293543</v>
      </c>
      <c r="W1641" s="239">
        <f t="shared" si="311"/>
        <v>-0.50795414277055373</v>
      </c>
      <c r="X1641" s="239">
        <f t="shared" si="312"/>
        <v>-0.50795414277055373</v>
      </c>
      <c r="Y1641" s="239">
        <f t="shared" si="313"/>
        <v>-0.50795414277055373</v>
      </c>
    </row>
    <row r="1642" spans="1:25">
      <c r="A1642" s="147">
        <v>37725</v>
      </c>
      <c r="B1642" s="243">
        <v>1.9221875135241318E-2</v>
      </c>
      <c r="C1642" s="243">
        <v>1.0763403804645355E-2</v>
      </c>
      <c r="D1642" s="243">
        <v>-9.5076685067013722E-3</v>
      </c>
      <c r="E1642" s="243">
        <v>4.4499360050800352E-3</v>
      </c>
      <c r="F1642" s="243">
        <v>4.8321044863790519E-3</v>
      </c>
      <c r="H1642" s="239">
        <f t="shared" si="306"/>
        <v>127.27428858136068</v>
      </c>
      <c r="I1642" s="239"/>
      <c r="J1642" s="239">
        <f t="shared" si="307"/>
        <v>120.34124358292998</v>
      </c>
      <c r="K1642" s="239">
        <f t="shared" si="302"/>
        <v>127.27428858136068</v>
      </c>
      <c r="L1642" s="239" t="b">
        <f t="shared" si="303"/>
        <v>0</v>
      </c>
      <c r="M1642" s="239">
        <f t="shared" si="308"/>
        <v>1.0763403804645395E-2</v>
      </c>
      <c r="O1642" s="239">
        <f t="shared" si="309"/>
        <v>124.69420989645261</v>
      </c>
      <c r="P1642" s="239">
        <f t="shared" si="304"/>
        <v>127.27428858136068</v>
      </c>
      <c r="Q1642" s="239">
        <f t="shared" si="305"/>
        <v>0</v>
      </c>
      <c r="R1642" s="239">
        <f t="shared" si="310"/>
        <v>1.0763403804645395E-2</v>
      </c>
      <c r="T1642" s="239">
        <f>MAX($H$4:H1642)</f>
        <v>255.90901740293543</v>
      </c>
      <c r="U1642" s="239">
        <f>MAX($K$4:K1642)</f>
        <v>255.90901740293543</v>
      </c>
      <c r="V1642" s="239">
        <f>MAX($K$4:L1642)</f>
        <v>255.90901740293543</v>
      </c>
      <c r="W1642" s="239">
        <f t="shared" si="311"/>
        <v>-0.5026580545187902</v>
      </c>
      <c r="X1642" s="239">
        <f t="shared" si="312"/>
        <v>-0.5026580545187902</v>
      </c>
      <c r="Y1642" s="239">
        <f t="shared" si="313"/>
        <v>-0.5026580545187902</v>
      </c>
    </row>
    <row r="1643" spans="1:25">
      <c r="A1643" s="147">
        <v>37726</v>
      </c>
      <c r="B1643" s="243">
        <v>6.3302795472730544E-3</v>
      </c>
      <c r="C1643" s="243">
        <v>1.4751108843322758E-2</v>
      </c>
      <c r="D1643" s="243">
        <v>1.2298741152051207E-2</v>
      </c>
      <c r="E1643" s="243">
        <v>1.3101269678064797E-2</v>
      </c>
      <c r="F1643" s="243">
        <v>8.9049432668140138E-3</v>
      </c>
      <c r="H1643" s="239">
        <f t="shared" si="306"/>
        <v>129.15172546518079</v>
      </c>
      <c r="I1643" s="239"/>
      <c r="J1643" s="239">
        <f t="shared" si="307"/>
        <v>120.34124358292998</v>
      </c>
      <c r="K1643" s="239">
        <f t="shared" si="302"/>
        <v>129.15172546518079</v>
      </c>
      <c r="L1643" s="239" t="b">
        <f t="shared" si="303"/>
        <v>0</v>
      </c>
      <c r="M1643" s="239">
        <f t="shared" si="308"/>
        <v>1.4751108843322661E-2</v>
      </c>
      <c r="O1643" s="239">
        <f t="shared" si="309"/>
        <v>124.69420989645261</v>
      </c>
      <c r="P1643" s="239">
        <f t="shared" si="304"/>
        <v>129.15172546518079</v>
      </c>
      <c r="Q1643" s="239">
        <f t="shared" si="305"/>
        <v>0</v>
      </c>
      <c r="R1643" s="239">
        <f t="shared" si="310"/>
        <v>1.4751108843322661E-2</v>
      </c>
      <c r="T1643" s="239">
        <f>MAX($H$4:H1643)</f>
        <v>255.90901740293543</v>
      </c>
      <c r="U1643" s="239">
        <f>MAX($K$4:K1643)</f>
        <v>255.90901740293543</v>
      </c>
      <c r="V1643" s="239">
        <f>MAX($K$4:L1643)</f>
        <v>255.90901740293543</v>
      </c>
      <c r="W1643" s="239">
        <f t="shared" si="311"/>
        <v>-0.49532170934864705</v>
      </c>
      <c r="X1643" s="239">
        <f t="shared" si="312"/>
        <v>-0.49532170934864705</v>
      </c>
      <c r="Y1643" s="239">
        <f t="shared" si="313"/>
        <v>-0.49532170934864705</v>
      </c>
    </row>
    <row r="1644" spans="1:25">
      <c r="A1644" s="147">
        <v>37727</v>
      </c>
      <c r="B1644" s="243">
        <v>-1.1660276568725814E-2</v>
      </c>
      <c r="C1644" s="243">
        <v>-1.2427788100515813E-2</v>
      </c>
      <c r="D1644" s="243">
        <v>-5.6099589113289827E-3</v>
      </c>
      <c r="E1644" s="243">
        <v>4.3970067626317721E-3</v>
      </c>
      <c r="F1644" s="243">
        <v>-9.8103441366736988E-5</v>
      </c>
      <c r="H1644" s="239">
        <f t="shared" si="306"/>
        <v>127.54665518828352</v>
      </c>
      <c r="I1644" s="239"/>
      <c r="J1644" s="239">
        <f t="shared" si="307"/>
        <v>120.34124358292998</v>
      </c>
      <c r="K1644" s="239">
        <f t="shared" si="302"/>
        <v>127.54665518828352</v>
      </c>
      <c r="L1644" s="239" t="b">
        <f t="shared" si="303"/>
        <v>0</v>
      </c>
      <c r="M1644" s="239">
        <f t="shared" si="308"/>
        <v>-1.2427788100515865E-2</v>
      </c>
      <c r="O1644" s="239">
        <f t="shared" si="309"/>
        <v>124.69420989645261</v>
      </c>
      <c r="P1644" s="239">
        <f t="shared" si="304"/>
        <v>127.54665518828352</v>
      </c>
      <c r="Q1644" s="239">
        <f t="shared" si="305"/>
        <v>0</v>
      </c>
      <c r="R1644" s="239">
        <f t="shared" si="310"/>
        <v>-1.2427788100515865E-2</v>
      </c>
      <c r="T1644" s="239">
        <f>MAX($H$4:H1644)</f>
        <v>255.90901740293543</v>
      </c>
      <c r="U1644" s="239">
        <f>MAX($K$4:K1644)</f>
        <v>255.90901740293543</v>
      </c>
      <c r="V1644" s="239">
        <f>MAX($K$4:L1644)</f>
        <v>255.90901740293543</v>
      </c>
      <c r="W1644" s="239">
        <f t="shared" si="311"/>
        <v>-0.50159374420379266</v>
      </c>
      <c r="X1644" s="239">
        <f t="shared" si="312"/>
        <v>-0.50159374420379266</v>
      </c>
      <c r="Y1644" s="239">
        <f t="shared" si="313"/>
        <v>-0.50159374420379266</v>
      </c>
    </row>
    <row r="1645" spans="1:25">
      <c r="A1645" s="147">
        <v>37728</v>
      </c>
      <c r="B1645" s="243">
        <v>1.5065048357421507E-2</v>
      </c>
      <c r="C1645" s="243">
        <v>1.2140944100205164E-2</v>
      </c>
      <c r="D1645" s="243">
        <v>3.2861783805095968E-3</v>
      </c>
      <c r="E1645" s="243">
        <v>1.3884751653217009E-3</v>
      </c>
      <c r="F1645" s="243">
        <v>7.2346545110466565E-3</v>
      </c>
      <c r="H1645" s="239">
        <f t="shared" si="306"/>
        <v>129.09519199909261</v>
      </c>
      <c r="I1645" s="239"/>
      <c r="J1645" s="239">
        <f t="shared" si="307"/>
        <v>120.34124358292998</v>
      </c>
      <c r="K1645" s="239">
        <f t="shared" si="302"/>
        <v>129.09519199909261</v>
      </c>
      <c r="L1645" s="239" t="b">
        <f t="shared" si="303"/>
        <v>0</v>
      </c>
      <c r="M1645" s="239">
        <f t="shared" si="308"/>
        <v>1.2140944100205079E-2</v>
      </c>
      <c r="O1645" s="239">
        <f t="shared" si="309"/>
        <v>124.69420989645261</v>
      </c>
      <c r="P1645" s="239">
        <f t="shared" si="304"/>
        <v>129.09519199909261</v>
      </c>
      <c r="Q1645" s="239">
        <f t="shared" si="305"/>
        <v>0</v>
      </c>
      <c r="R1645" s="239">
        <f t="shared" si="310"/>
        <v>1.2140944100205079E-2</v>
      </c>
      <c r="T1645" s="239">
        <f>MAX($H$4:H1645)</f>
        <v>255.90901740293543</v>
      </c>
      <c r="U1645" s="239">
        <f>MAX($K$4:K1645)</f>
        <v>255.90901740293543</v>
      </c>
      <c r="V1645" s="239">
        <f>MAX($K$4:L1645)</f>
        <v>255.90901740293543</v>
      </c>
      <c r="W1645" s="239">
        <f t="shared" si="311"/>
        <v>-0.49554262171297836</v>
      </c>
      <c r="X1645" s="239">
        <f t="shared" si="312"/>
        <v>-0.49554262171297836</v>
      </c>
      <c r="Y1645" s="239">
        <f t="shared" si="313"/>
        <v>-0.49554262171297836</v>
      </c>
    </row>
    <row r="1646" spans="1:25">
      <c r="A1646" s="147">
        <v>37729</v>
      </c>
      <c r="B1646" s="243">
        <v>0</v>
      </c>
      <c r="C1646" s="243">
        <v>1.8387423002685921E-4</v>
      </c>
      <c r="D1646" s="243">
        <v>1.4436460948261676E-3</v>
      </c>
      <c r="E1646" s="243">
        <v>9.7570658068792948E-3</v>
      </c>
      <c r="F1646" s="243">
        <v>1.895792322470502E-4</v>
      </c>
      <c r="H1646" s="239">
        <f t="shared" si="306"/>
        <v>129.11892927812161</v>
      </c>
      <c r="I1646" s="239"/>
      <c r="J1646" s="239">
        <f t="shared" si="307"/>
        <v>120.34124358292998</v>
      </c>
      <c r="K1646" s="239">
        <f t="shared" si="302"/>
        <v>129.11892927812161</v>
      </c>
      <c r="L1646" s="239" t="b">
        <f t="shared" si="303"/>
        <v>0</v>
      </c>
      <c r="M1646" s="239">
        <f t="shared" si="308"/>
        <v>1.8387423002689003E-4</v>
      </c>
      <c r="O1646" s="239">
        <f t="shared" si="309"/>
        <v>124.69420989645261</v>
      </c>
      <c r="P1646" s="239">
        <f t="shared" si="304"/>
        <v>129.11892927812161</v>
      </c>
      <c r="Q1646" s="239">
        <f t="shared" si="305"/>
        <v>0</v>
      </c>
      <c r="R1646" s="239">
        <f t="shared" si="310"/>
        <v>1.8387423002689003E-4</v>
      </c>
      <c r="T1646" s="239">
        <f>MAX($H$4:H1646)</f>
        <v>255.90901740293543</v>
      </c>
      <c r="U1646" s="239">
        <f>MAX($K$4:K1646)</f>
        <v>255.90901740293543</v>
      </c>
      <c r="V1646" s="239">
        <f>MAX($K$4:L1646)</f>
        <v>255.90901740293543</v>
      </c>
      <c r="W1646" s="239">
        <f t="shared" si="311"/>
        <v>-0.49544986500096444</v>
      </c>
      <c r="X1646" s="239">
        <f t="shared" si="312"/>
        <v>-0.49544986500096444</v>
      </c>
      <c r="Y1646" s="239">
        <f t="shared" si="313"/>
        <v>-0.49544986500096444</v>
      </c>
    </row>
    <row r="1647" spans="1:25">
      <c r="A1647" s="147">
        <v>37732</v>
      </c>
      <c r="B1647" s="243">
        <v>-1.3681568090124774E-3</v>
      </c>
      <c r="C1647" s="243">
        <v>-5.7255341460544784E-3</v>
      </c>
      <c r="D1647" s="243">
        <v>2.0339805616149675E-3</v>
      </c>
      <c r="E1647" s="243">
        <v>1.4768748205111759E-3</v>
      </c>
      <c r="F1647" s="243">
        <v>-5.5555568096774532E-3</v>
      </c>
      <c r="H1647" s="239">
        <f t="shared" si="306"/>
        <v>128.37965443963773</v>
      </c>
      <c r="I1647" s="239"/>
      <c r="J1647" s="239">
        <f t="shared" si="307"/>
        <v>120.34124358292998</v>
      </c>
      <c r="K1647" s="239">
        <f t="shared" si="302"/>
        <v>128.37965443963773</v>
      </c>
      <c r="L1647" s="239" t="b">
        <f t="shared" si="303"/>
        <v>0</v>
      </c>
      <c r="M1647" s="239">
        <f t="shared" si="308"/>
        <v>-5.7255341460544862E-3</v>
      </c>
      <c r="O1647" s="239">
        <f t="shared" si="309"/>
        <v>124.69420989645261</v>
      </c>
      <c r="P1647" s="239">
        <f t="shared" si="304"/>
        <v>128.37965443963773</v>
      </c>
      <c r="Q1647" s="239">
        <f t="shared" si="305"/>
        <v>0</v>
      </c>
      <c r="R1647" s="239">
        <f t="shared" si="310"/>
        <v>-5.7255341460544862E-3</v>
      </c>
      <c r="T1647" s="239">
        <f>MAX($H$4:H1647)</f>
        <v>255.90901740293543</v>
      </c>
      <c r="U1647" s="239">
        <f>MAX($K$4:K1647)</f>
        <v>255.90901740293543</v>
      </c>
      <c r="V1647" s="239">
        <f>MAX($K$4:L1647)</f>
        <v>255.90901740293543</v>
      </c>
      <c r="W1647" s="239">
        <f t="shared" si="311"/>
        <v>-0.49833868402729781</v>
      </c>
      <c r="X1647" s="239">
        <f t="shared" si="312"/>
        <v>-0.49833868402729781</v>
      </c>
      <c r="Y1647" s="239">
        <f t="shared" si="313"/>
        <v>-0.49833868402729781</v>
      </c>
    </row>
    <row r="1648" spans="1:25">
      <c r="A1648" s="147">
        <v>37733</v>
      </c>
      <c r="B1648" s="243">
        <v>2.1122329580800958E-2</v>
      </c>
      <c r="C1648" s="243">
        <v>7.2278611596927611E-3</v>
      </c>
      <c r="D1648" s="243">
        <v>-1.3074068158009378E-2</v>
      </c>
      <c r="E1648" s="243">
        <v>-2.0406238747113337E-2</v>
      </c>
      <c r="F1648" s="243">
        <v>5.51963050033355E-3</v>
      </c>
      <c r="H1648" s="239">
        <f t="shared" si="306"/>
        <v>129.30756475765676</v>
      </c>
      <c r="I1648" s="239"/>
      <c r="J1648" s="239">
        <f t="shared" si="307"/>
        <v>120.34124358292998</v>
      </c>
      <c r="K1648" s="239">
        <f t="shared" si="302"/>
        <v>129.30756475765676</v>
      </c>
      <c r="L1648" s="239" t="b">
        <f t="shared" si="303"/>
        <v>0</v>
      </c>
      <c r="M1648" s="239">
        <f t="shared" si="308"/>
        <v>7.2278611596927186E-3</v>
      </c>
      <c r="O1648" s="239">
        <f t="shared" si="309"/>
        <v>124.69420989645261</v>
      </c>
      <c r="P1648" s="239">
        <f t="shared" si="304"/>
        <v>129.30756475765676</v>
      </c>
      <c r="Q1648" s="239">
        <f t="shared" si="305"/>
        <v>0</v>
      </c>
      <c r="R1648" s="239">
        <f t="shared" si="310"/>
        <v>7.2278611596927186E-3</v>
      </c>
      <c r="T1648" s="239">
        <f>MAX($H$4:H1648)</f>
        <v>255.90901740293543</v>
      </c>
      <c r="U1648" s="239">
        <f>MAX($K$4:K1648)</f>
        <v>255.90901740293543</v>
      </c>
      <c r="V1648" s="239">
        <f>MAX($K$4:L1648)</f>
        <v>255.90901740293543</v>
      </c>
      <c r="W1648" s="239">
        <f t="shared" si="311"/>
        <v>-0.49471274568625839</v>
      </c>
      <c r="X1648" s="239">
        <f t="shared" si="312"/>
        <v>-0.49471274568625839</v>
      </c>
      <c r="Y1648" s="239">
        <f t="shared" si="313"/>
        <v>-0.49471274568625839</v>
      </c>
    </row>
    <row r="1649" spans="1:25">
      <c r="A1649" s="147">
        <v>37734</v>
      </c>
      <c r="B1649" s="243">
        <v>8.6618614231372959E-3</v>
      </c>
      <c r="C1649" s="243">
        <v>1.4839820457691388E-2</v>
      </c>
      <c r="D1649" s="243">
        <v>4.1728541369012717E-4</v>
      </c>
      <c r="E1649" s="243">
        <v>3.0563497003361917E-3</v>
      </c>
      <c r="F1649" s="243">
        <v>1.8521773315157919E-2</v>
      </c>
      <c r="H1649" s="239">
        <f t="shared" si="306"/>
        <v>131.2264658024817</v>
      </c>
      <c r="I1649" s="239"/>
      <c r="J1649" s="239">
        <f t="shared" si="307"/>
        <v>120.34124358292998</v>
      </c>
      <c r="K1649" s="239">
        <f t="shared" si="302"/>
        <v>131.2264658024817</v>
      </c>
      <c r="L1649" s="239" t="b">
        <f t="shared" si="303"/>
        <v>0</v>
      </c>
      <c r="M1649" s="239">
        <f t="shared" si="308"/>
        <v>1.4839820457691435E-2</v>
      </c>
      <c r="O1649" s="239">
        <f t="shared" si="309"/>
        <v>124.69420989645261</v>
      </c>
      <c r="P1649" s="239">
        <f t="shared" si="304"/>
        <v>131.2264658024817</v>
      </c>
      <c r="Q1649" s="239">
        <f t="shared" si="305"/>
        <v>0</v>
      </c>
      <c r="R1649" s="239">
        <f t="shared" si="310"/>
        <v>1.4839820457691435E-2</v>
      </c>
      <c r="T1649" s="239">
        <f>MAX($H$4:H1649)</f>
        <v>255.90901740293543</v>
      </c>
      <c r="U1649" s="239">
        <f>MAX($K$4:K1649)</f>
        <v>255.90901740293543</v>
      </c>
      <c r="V1649" s="239">
        <f>MAX($K$4:L1649)</f>
        <v>255.90901740293543</v>
      </c>
      <c r="W1649" s="239">
        <f t="shared" si="311"/>
        <v>-0.4872143735526826</v>
      </c>
      <c r="X1649" s="239">
        <f t="shared" si="312"/>
        <v>-0.4872143735526826</v>
      </c>
      <c r="Y1649" s="239">
        <f t="shared" si="313"/>
        <v>-0.4872143735526826</v>
      </c>
    </row>
    <row r="1650" spans="1:25">
      <c r="A1650" s="147">
        <v>37735</v>
      </c>
      <c r="B1650" s="243">
        <v>-8.143595281542737E-3</v>
      </c>
      <c r="C1650" s="243">
        <v>-1.7575621701134136E-2</v>
      </c>
      <c r="D1650" s="243">
        <v>-6.0116676563970461E-4</v>
      </c>
      <c r="E1650" s="243">
        <v>-2.238378930695506E-2</v>
      </c>
      <c r="F1650" s="243">
        <v>-8.2171780969353403E-3</v>
      </c>
      <c r="H1650" s="239">
        <f t="shared" si="306"/>
        <v>128.92007908236047</v>
      </c>
      <c r="I1650" s="239"/>
      <c r="J1650" s="239">
        <f t="shared" si="307"/>
        <v>120.34124358292998</v>
      </c>
      <c r="K1650" s="239">
        <f t="shared" si="302"/>
        <v>128.92007908236047</v>
      </c>
      <c r="L1650" s="239" t="b">
        <f t="shared" si="303"/>
        <v>0</v>
      </c>
      <c r="M1650" s="239">
        <f t="shared" si="308"/>
        <v>-1.7575621701134067E-2</v>
      </c>
      <c r="O1650" s="239">
        <f t="shared" si="309"/>
        <v>124.69420989645261</v>
      </c>
      <c r="P1650" s="239">
        <f t="shared" si="304"/>
        <v>128.92007908236047</v>
      </c>
      <c r="Q1650" s="239">
        <f t="shared" si="305"/>
        <v>0</v>
      </c>
      <c r="R1650" s="239">
        <f t="shared" si="310"/>
        <v>-1.7575621701134067E-2</v>
      </c>
      <c r="T1650" s="239">
        <f>MAX($H$4:H1650)</f>
        <v>255.90901740293543</v>
      </c>
      <c r="U1650" s="239">
        <f>MAX($K$4:K1650)</f>
        <v>255.90901740293543</v>
      </c>
      <c r="V1650" s="239">
        <f>MAX($K$4:L1650)</f>
        <v>255.90901740293543</v>
      </c>
      <c r="W1650" s="239">
        <f t="shared" si="311"/>
        <v>-0.49622689973689971</v>
      </c>
      <c r="X1650" s="239">
        <f t="shared" si="312"/>
        <v>-0.49622689973689971</v>
      </c>
      <c r="Y1650" s="239">
        <f t="shared" si="313"/>
        <v>-0.49622689973689971</v>
      </c>
    </row>
    <row r="1651" spans="1:25">
      <c r="A1651" s="147">
        <v>37736</v>
      </c>
      <c r="B1651" s="243">
        <v>-1.362349909550864E-2</v>
      </c>
      <c r="C1651" s="243">
        <v>-1.2085164552103511E-2</v>
      </c>
      <c r="D1651" s="243">
        <v>-1.7448484403993936E-2</v>
      </c>
      <c r="E1651" s="243">
        <v>-1.5024614877186204E-2</v>
      </c>
      <c r="F1651" s="243">
        <v>-7.0775789489668783E-3</v>
      </c>
      <c r="H1651" s="239">
        <f t="shared" si="306"/>
        <v>127.36205871257995</v>
      </c>
      <c r="I1651" s="239"/>
      <c r="J1651" s="239">
        <f t="shared" si="307"/>
        <v>120.34124358292998</v>
      </c>
      <c r="K1651" s="239">
        <f t="shared" si="302"/>
        <v>127.36205871257995</v>
      </c>
      <c r="L1651" s="239" t="b">
        <f t="shared" si="303"/>
        <v>0</v>
      </c>
      <c r="M1651" s="239">
        <f t="shared" si="308"/>
        <v>-1.2085164552103492E-2</v>
      </c>
      <c r="O1651" s="239">
        <f t="shared" si="309"/>
        <v>124.69420989645261</v>
      </c>
      <c r="P1651" s="239">
        <f t="shared" si="304"/>
        <v>127.36205871257995</v>
      </c>
      <c r="Q1651" s="239">
        <f t="shared" si="305"/>
        <v>0</v>
      </c>
      <c r="R1651" s="239">
        <f t="shared" si="310"/>
        <v>-1.2085164552103492E-2</v>
      </c>
      <c r="T1651" s="239">
        <f>MAX($H$4:H1651)</f>
        <v>255.90901740293543</v>
      </c>
      <c r="U1651" s="239">
        <f>MAX($K$4:K1651)</f>
        <v>255.90901740293543</v>
      </c>
      <c r="V1651" s="239">
        <f>MAX($K$4:L1651)</f>
        <v>255.90901740293543</v>
      </c>
      <c r="W1651" s="239">
        <f t="shared" si="311"/>
        <v>-0.50231508055050267</v>
      </c>
      <c r="X1651" s="239">
        <f t="shared" si="312"/>
        <v>-0.50231508055050267</v>
      </c>
      <c r="Y1651" s="239">
        <f t="shared" si="313"/>
        <v>-0.50231508055050267</v>
      </c>
    </row>
    <row r="1652" spans="1:25">
      <c r="A1652" s="147">
        <v>37739</v>
      </c>
      <c r="B1652" s="243">
        <v>1.7650305308838821E-2</v>
      </c>
      <c r="C1652" s="243">
        <v>2.4988917682294165E-2</v>
      </c>
      <c r="D1652" s="243">
        <v>-4.5404077824029443E-3</v>
      </c>
      <c r="E1652" s="243">
        <v>1.1223070133048019E-2</v>
      </c>
      <c r="F1652" s="243">
        <v>1.366538520970817E-2</v>
      </c>
      <c r="H1652" s="239">
        <f t="shared" si="306"/>
        <v>130.54469871359612</v>
      </c>
      <c r="I1652" s="239"/>
      <c r="J1652" s="239">
        <f t="shared" si="307"/>
        <v>120.34124358292998</v>
      </c>
      <c r="K1652" s="239">
        <f t="shared" si="302"/>
        <v>130.54469871359612</v>
      </c>
      <c r="L1652" s="239" t="b">
        <f t="shared" si="303"/>
        <v>0</v>
      </c>
      <c r="M1652" s="239">
        <f t="shared" si="308"/>
        <v>2.4988917682294096E-2</v>
      </c>
      <c r="O1652" s="239">
        <f t="shared" si="309"/>
        <v>124.69420989645261</v>
      </c>
      <c r="P1652" s="239">
        <f t="shared" si="304"/>
        <v>130.54469871359612</v>
      </c>
      <c r="Q1652" s="239">
        <f t="shared" si="305"/>
        <v>0</v>
      </c>
      <c r="R1652" s="239">
        <f t="shared" si="310"/>
        <v>2.4988917682294096E-2</v>
      </c>
      <c r="T1652" s="239">
        <f>MAX($H$4:H1652)</f>
        <v>255.90901740293543</v>
      </c>
      <c r="U1652" s="239">
        <f>MAX($K$4:K1652)</f>
        <v>255.90901740293543</v>
      </c>
      <c r="V1652" s="239">
        <f>MAX($K$4:L1652)</f>
        <v>255.90901740293543</v>
      </c>
      <c r="W1652" s="239">
        <f t="shared" si="311"/>
        <v>-0.48987847306665994</v>
      </c>
      <c r="X1652" s="239">
        <f t="shared" si="312"/>
        <v>-0.48987847306665994</v>
      </c>
      <c r="Y1652" s="239">
        <f t="shared" si="313"/>
        <v>-0.48987847306665994</v>
      </c>
    </row>
    <row r="1653" spans="1:25">
      <c r="A1653" s="147">
        <v>37740</v>
      </c>
      <c r="B1653" s="243">
        <v>3.4811067692803732E-3</v>
      </c>
      <c r="C1653" s="243">
        <v>-6.3679404407617213E-3</v>
      </c>
      <c r="D1653" s="243">
        <v>3.3684746239404095E-3</v>
      </c>
      <c r="E1653" s="243">
        <v>1.8471552507382638E-2</v>
      </c>
      <c r="F1653" s="243">
        <v>1.0628965466246143E-3</v>
      </c>
      <c r="H1653" s="239">
        <f t="shared" si="306"/>
        <v>129.71339784733075</v>
      </c>
      <c r="I1653" s="239"/>
      <c r="J1653" s="239">
        <f t="shared" si="307"/>
        <v>120.34124358292998</v>
      </c>
      <c r="K1653" s="239">
        <f t="shared" si="302"/>
        <v>129.71339784733075</v>
      </c>
      <c r="L1653" s="239" t="b">
        <f t="shared" si="303"/>
        <v>0</v>
      </c>
      <c r="M1653" s="239">
        <f t="shared" si="308"/>
        <v>-6.3679404407617395E-3</v>
      </c>
      <c r="O1653" s="239">
        <f t="shared" si="309"/>
        <v>124.69420989645261</v>
      </c>
      <c r="P1653" s="239">
        <f t="shared" si="304"/>
        <v>129.71339784733075</v>
      </c>
      <c r="Q1653" s="239">
        <f t="shared" si="305"/>
        <v>0</v>
      </c>
      <c r="R1653" s="239">
        <f t="shared" si="310"/>
        <v>-6.3679404407617395E-3</v>
      </c>
      <c r="T1653" s="239">
        <f>MAX($H$4:H1653)</f>
        <v>255.90901740293543</v>
      </c>
      <c r="U1653" s="239">
        <f>MAX($K$4:K1653)</f>
        <v>255.90901740293543</v>
      </c>
      <c r="V1653" s="239">
        <f>MAX($K$4:L1653)</f>
        <v>255.90901740293543</v>
      </c>
      <c r="W1653" s="239">
        <f t="shared" si="311"/>
        <v>-0.49312689656772185</v>
      </c>
      <c r="X1653" s="239">
        <f t="shared" si="312"/>
        <v>-0.49312689656772185</v>
      </c>
      <c r="Y1653" s="239">
        <f t="shared" si="313"/>
        <v>-0.49312689656772185</v>
      </c>
    </row>
    <row r="1654" spans="1:25">
      <c r="A1654" s="147">
        <v>37741</v>
      </c>
      <c r="B1654" s="243">
        <v>-2.1746162615932096E-4</v>
      </c>
      <c r="C1654" s="243">
        <v>-7.2790699906388756E-4</v>
      </c>
      <c r="D1654" s="243">
        <v>2.0592555324216999E-2</v>
      </c>
      <c r="E1654" s="243">
        <v>-7.5499108571240869E-3</v>
      </c>
      <c r="F1654" s="243">
        <v>3.4922880827414904E-3</v>
      </c>
      <c r="H1654" s="239">
        <f t="shared" si="306"/>
        <v>129.61897855716532</v>
      </c>
      <c r="I1654" s="239"/>
      <c r="J1654" s="239">
        <f t="shared" si="307"/>
        <v>120.34124358292998</v>
      </c>
      <c r="K1654" s="239">
        <f t="shared" si="302"/>
        <v>129.61897855716532</v>
      </c>
      <c r="L1654" s="239" t="b">
        <f t="shared" si="303"/>
        <v>0</v>
      </c>
      <c r="M1654" s="239">
        <f t="shared" si="308"/>
        <v>-7.2790699906390762E-4</v>
      </c>
      <c r="O1654" s="239">
        <f t="shared" si="309"/>
        <v>124.69420989645261</v>
      </c>
      <c r="P1654" s="239">
        <f t="shared" si="304"/>
        <v>129.61897855716532</v>
      </c>
      <c r="Q1654" s="239">
        <f t="shared" si="305"/>
        <v>0</v>
      </c>
      <c r="R1654" s="239">
        <f t="shared" si="310"/>
        <v>-7.2790699906390762E-4</v>
      </c>
      <c r="T1654" s="239">
        <f>MAX($H$4:H1654)</f>
        <v>255.90901740293543</v>
      </c>
      <c r="U1654" s="239">
        <f>MAX($K$4:K1654)</f>
        <v>255.90901740293543</v>
      </c>
      <c r="V1654" s="239">
        <f>MAX($K$4:L1654)</f>
        <v>255.90901740293543</v>
      </c>
      <c r="W1654" s="239">
        <f t="shared" si="311"/>
        <v>-0.4934958530473475</v>
      </c>
      <c r="X1654" s="239">
        <f t="shared" si="312"/>
        <v>-0.4934958530473475</v>
      </c>
      <c r="Y1654" s="239">
        <f t="shared" si="313"/>
        <v>-0.4934958530473475</v>
      </c>
    </row>
    <row r="1655" spans="1:25">
      <c r="A1655" s="147">
        <v>37742</v>
      </c>
      <c r="B1655" s="243">
        <v>-3.7780461977110491E-4</v>
      </c>
      <c r="C1655" s="243">
        <v>-2.7293190434631853E-3</v>
      </c>
      <c r="D1655" s="243">
        <v>-4.4437499425420413E-4</v>
      </c>
      <c r="E1655" s="243">
        <v>-6.70088955415582E-3</v>
      </c>
      <c r="F1655" s="243">
        <v>2.9007468102215661E-4</v>
      </c>
      <c r="H1655" s="239">
        <f t="shared" si="306"/>
        <v>129.26520701059499</v>
      </c>
      <c r="I1655" s="239"/>
      <c r="J1655" s="239">
        <f t="shared" si="307"/>
        <v>120.34124358292998</v>
      </c>
      <c r="K1655" s="239">
        <f t="shared" si="302"/>
        <v>129.26520701059499</v>
      </c>
      <c r="L1655" s="239" t="b">
        <f t="shared" si="303"/>
        <v>0</v>
      </c>
      <c r="M1655" s="239">
        <f t="shared" si="308"/>
        <v>-2.7293190434632703E-3</v>
      </c>
      <c r="O1655" s="239">
        <f t="shared" si="309"/>
        <v>124.69420989645261</v>
      </c>
      <c r="P1655" s="239">
        <f t="shared" si="304"/>
        <v>129.26520701059499</v>
      </c>
      <c r="Q1655" s="239">
        <f t="shared" si="305"/>
        <v>0</v>
      </c>
      <c r="R1655" s="239">
        <f t="shared" si="310"/>
        <v>-2.7293190434632703E-3</v>
      </c>
      <c r="T1655" s="239">
        <f>MAX($H$4:H1655)</f>
        <v>255.90901740293543</v>
      </c>
      <c r="U1655" s="239">
        <f>MAX($K$4:K1655)</f>
        <v>255.90901740293543</v>
      </c>
      <c r="V1655" s="239">
        <f>MAX($K$4:L1655)</f>
        <v>255.90901740293543</v>
      </c>
      <c r="W1655" s="239">
        <f t="shared" si="311"/>
        <v>-0.49487826446121846</v>
      </c>
      <c r="X1655" s="239">
        <f t="shared" si="312"/>
        <v>-0.49487826446121846</v>
      </c>
      <c r="Y1655" s="239">
        <f t="shared" si="313"/>
        <v>-0.49487826446121846</v>
      </c>
    </row>
    <row r="1656" spans="1:25">
      <c r="A1656" s="147">
        <v>37743</v>
      </c>
      <c r="B1656" s="243">
        <v>1.5322165628791629E-2</v>
      </c>
      <c r="C1656" s="243">
        <v>3.954612822912873E-3</v>
      </c>
      <c r="D1656" s="243">
        <v>7.5951967171850043E-4</v>
      </c>
      <c r="E1656" s="243">
        <v>6.0393548944550624E-3</v>
      </c>
      <c r="F1656" s="243">
        <v>2.2831292670708603E-3</v>
      </c>
      <c r="H1656" s="239">
        <f t="shared" si="306"/>
        <v>129.77640085579557</v>
      </c>
      <c r="I1656" s="239"/>
      <c r="J1656" s="239">
        <f t="shared" si="307"/>
        <v>120.34124358292998</v>
      </c>
      <c r="K1656" s="239">
        <f t="shared" si="302"/>
        <v>129.77640085579557</v>
      </c>
      <c r="L1656" s="239" t="b">
        <f t="shared" si="303"/>
        <v>0</v>
      </c>
      <c r="M1656" s="239">
        <f t="shared" si="308"/>
        <v>3.9546128229128287E-3</v>
      </c>
      <c r="O1656" s="239">
        <f t="shared" si="309"/>
        <v>124.69420989645261</v>
      </c>
      <c r="P1656" s="239">
        <f t="shared" si="304"/>
        <v>129.77640085579557</v>
      </c>
      <c r="Q1656" s="239">
        <f t="shared" si="305"/>
        <v>0</v>
      </c>
      <c r="R1656" s="239">
        <f t="shared" si="310"/>
        <v>3.9546128229128287E-3</v>
      </c>
      <c r="T1656" s="239">
        <f>MAX($H$4:H1656)</f>
        <v>255.90901740293543</v>
      </c>
      <c r="U1656" s="239">
        <f>MAX($K$4:K1656)</f>
        <v>255.90901740293543</v>
      </c>
      <c r="V1656" s="239">
        <f>MAX($K$4:L1656)</f>
        <v>255.90901740293543</v>
      </c>
      <c r="W1656" s="239">
        <f t="shared" si="311"/>
        <v>-0.49288070356872482</v>
      </c>
      <c r="X1656" s="239">
        <f t="shared" si="312"/>
        <v>-0.49288070356872482</v>
      </c>
      <c r="Y1656" s="239">
        <f t="shared" si="313"/>
        <v>-0.49288070356872482</v>
      </c>
    </row>
    <row r="1657" spans="1:25">
      <c r="A1657" s="147">
        <v>37746</v>
      </c>
      <c r="B1657" s="243">
        <v>-2.7762780573926671E-3</v>
      </c>
      <c r="C1657" s="243">
        <v>6.0248685811656877E-3</v>
      </c>
      <c r="D1657" s="243">
        <v>-1.0781644296301574E-3</v>
      </c>
      <c r="E1657" s="243">
        <v>3.8805524338303421E-3</v>
      </c>
      <c r="F1657" s="243">
        <v>6.274948489141563E-3</v>
      </c>
      <c r="H1657" s="239">
        <f t="shared" si="306"/>
        <v>130.55828661588842</v>
      </c>
      <c r="I1657" s="239"/>
      <c r="J1657" s="239">
        <f t="shared" si="307"/>
        <v>120.34124358292998</v>
      </c>
      <c r="K1657" s="239">
        <f t="shared" si="302"/>
        <v>130.55828661588842</v>
      </c>
      <c r="L1657" s="239" t="b">
        <f t="shared" si="303"/>
        <v>0</v>
      </c>
      <c r="M1657" s="239">
        <f t="shared" si="308"/>
        <v>6.0248685811656998E-3</v>
      </c>
      <c r="O1657" s="239">
        <f t="shared" si="309"/>
        <v>124.69420989645261</v>
      </c>
      <c r="P1657" s="239">
        <f t="shared" si="304"/>
        <v>130.55828661588842</v>
      </c>
      <c r="Q1657" s="239">
        <f t="shared" si="305"/>
        <v>0</v>
      </c>
      <c r="R1657" s="239">
        <f t="shared" si="310"/>
        <v>6.0248685811656998E-3</v>
      </c>
      <c r="T1657" s="239">
        <f>MAX($H$4:H1657)</f>
        <v>255.90901740293543</v>
      </c>
      <c r="U1657" s="239">
        <f>MAX($K$4:K1657)</f>
        <v>255.90901740293543</v>
      </c>
      <c r="V1657" s="239">
        <f>MAX($K$4:L1657)</f>
        <v>255.90901740293543</v>
      </c>
      <c r="W1657" s="239">
        <f t="shared" si="311"/>
        <v>-0.4898253764527532</v>
      </c>
      <c r="X1657" s="239">
        <f t="shared" si="312"/>
        <v>-0.4898253764527532</v>
      </c>
      <c r="Y1657" s="239">
        <f t="shared" si="313"/>
        <v>-0.4898253764527532</v>
      </c>
    </row>
    <row r="1658" spans="1:25">
      <c r="A1658" s="147">
        <v>37747</v>
      </c>
      <c r="B1658" s="243">
        <v>8.0533001182214736E-3</v>
      </c>
      <c r="C1658" s="243">
        <v>1.5710423735170842E-2</v>
      </c>
      <c r="D1658" s="243">
        <v>1.5772968081400496E-2</v>
      </c>
      <c r="E1658" s="243">
        <v>-4.167613509528989E-3</v>
      </c>
      <c r="F1658" s="243">
        <v>1.4294108361949887E-2</v>
      </c>
      <c r="H1658" s="239">
        <f t="shared" si="306"/>
        <v>132.6094126207619</v>
      </c>
      <c r="I1658" s="239"/>
      <c r="J1658" s="239">
        <f t="shared" si="307"/>
        <v>120.34124358292998</v>
      </c>
      <c r="K1658" s="239">
        <f t="shared" si="302"/>
        <v>132.6094126207619</v>
      </c>
      <c r="L1658" s="239" t="b">
        <f t="shared" si="303"/>
        <v>0</v>
      </c>
      <c r="M1658" s="239">
        <f t="shared" si="308"/>
        <v>1.5710423735170766E-2</v>
      </c>
      <c r="O1658" s="239">
        <f t="shared" si="309"/>
        <v>124.69420989645261</v>
      </c>
      <c r="P1658" s="239">
        <f t="shared" si="304"/>
        <v>132.6094126207619</v>
      </c>
      <c r="Q1658" s="239">
        <f t="shared" si="305"/>
        <v>0</v>
      </c>
      <c r="R1658" s="239">
        <f t="shared" si="310"/>
        <v>1.5710423735170766E-2</v>
      </c>
      <c r="T1658" s="239">
        <f>MAX($H$4:H1658)</f>
        <v>255.90901740293543</v>
      </c>
      <c r="U1658" s="239">
        <f>MAX($K$4:K1658)</f>
        <v>255.90901740293543</v>
      </c>
      <c r="V1658" s="239">
        <f>MAX($K$4:L1658)</f>
        <v>255.90901740293543</v>
      </c>
      <c r="W1658" s="239">
        <f t="shared" si="311"/>
        <v>-0.48181031693789472</v>
      </c>
      <c r="X1658" s="239">
        <f t="shared" si="312"/>
        <v>-0.48181031693789472</v>
      </c>
      <c r="Y1658" s="239">
        <f t="shared" si="313"/>
        <v>-0.48181031693789472</v>
      </c>
    </row>
    <row r="1659" spans="1:25">
      <c r="A1659" s="147">
        <v>37748</v>
      </c>
      <c r="B1659" s="243">
        <v>-4.586184692671802E-3</v>
      </c>
      <c r="C1659" s="243">
        <v>-1.0790191967460006E-2</v>
      </c>
      <c r="D1659" s="243">
        <v>1.0428488201674302E-2</v>
      </c>
      <c r="E1659" s="243">
        <v>9.8047438452888436E-3</v>
      </c>
      <c r="F1659" s="243">
        <v>-1.2559478547308212E-3</v>
      </c>
      <c r="H1659" s="239">
        <f t="shared" si="306"/>
        <v>131.17853160189176</v>
      </c>
      <c r="I1659" s="239"/>
      <c r="J1659" s="239">
        <f t="shared" si="307"/>
        <v>120.34124358292998</v>
      </c>
      <c r="K1659" s="239">
        <f t="shared" si="302"/>
        <v>131.17853160189176</v>
      </c>
      <c r="L1659" s="239" t="b">
        <f t="shared" si="303"/>
        <v>0</v>
      </c>
      <c r="M1659" s="239">
        <f t="shared" si="308"/>
        <v>-1.0790191967460037E-2</v>
      </c>
      <c r="O1659" s="239">
        <f t="shared" si="309"/>
        <v>124.69420989645261</v>
      </c>
      <c r="P1659" s="239">
        <f t="shared" si="304"/>
        <v>131.17853160189176</v>
      </c>
      <c r="Q1659" s="239">
        <f t="shared" si="305"/>
        <v>0</v>
      </c>
      <c r="R1659" s="239">
        <f t="shared" si="310"/>
        <v>-1.0790191967460037E-2</v>
      </c>
      <c r="T1659" s="239">
        <f>MAX($H$4:H1659)</f>
        <v>255.90901740293543</v>
      </c>
      <c r="U1659" s="239">
        <f>MAX($K$4:K1659)</f>
        <v>255.90901740293543</v>
      </c>
      <c r="V1659" s="239">
        <f>MAX($K$4:L1659)</f>
        <v>255.90901740293543</v>
      </c>
      <c r="W1659" s="239">
        <f t="shared" si="311"/>
        <v>-0.48740168309369208</v>
      </c>
      <c r="X1659" s="239">
        <f t="shared" si="312"/>
        <v>-0.48740168309369208</v>
      </c>
      <c r="Y1659" s="239">
        <f t="shared" si="313"/>
        <v>-0.48740168309369208</v>
      </c>
    </row>
    <row r="1660" spans="1:25">
      <c r="A1660" s="147">
        <v>37749</v>
      </c>
      <c r="B1660" s="243">
        <v>-9.8751066597965176E-3</v>
      </c>
      <c r="C1660" s="243">
        <v>-2.7420953533467518E-2</v>
      </c>
      <c r="D1660" s="243">
        <v>-2.0402934848093413E-2</v>
      </c>
      <c r="E1660" s="243">
        <v>-1.9106746864016144E-2</v>
      </c>
      <c r="F1660" s="243">
        <v>-1.895755541429367E-2</v>
      </c>
      <c r="H1660" s="239">
        <f t="shared" si="306"/>
        <v>127.58149118224779</v>
      </c>
      <c r="I1660" s="239"/>
      <c r="J1660" s="239">
        <f t="shared" si="307"/>
        <v>120.34124358292998</v>
      </c>
      <c r="K1660" s="239">
        <f t="shared" si="302"/>
        <v>127.58149118224779</v>
      </c>
      <c r="L1660" s="239" t="b">
        <f t="shared" si="303"/>
        <v>0</v>
      </c>
      <c r="M1660" s="239">
        <f t="shared" si="308"/>
        <v>-2.7420953533467518E-2</v>
      </c>
      <c r="O1660" s="239">
        <f t="shared" si="309"/>
        <v>124.69420989645261</v>
      </c>
      <c r="P1660" s="239">
        <f t="shared" si="304"/>
        <v>127.58149118224779</v>
      </c>
      <c r="Q1660" s="239">
        <f t="shared" si="305"/>
        <v>0</v>
      </c>
      <c r="R1660" s="239">
        <f t="shared" si="310"/>
        <v>-2.7420953533467518E-2</v>
      </c>
      <c r="T1660" s="239">
        <f>MAX($H$4:H1660)</f>
        <v>255.90901740293543</v>
      </c>
      <c r="U1660" s="239">
        <f>MAX($K$4:K1660)</f>
        <v>255.90901740293543</v>
      </c>
      <c r="V1660" s="239">
        <f>MAX($K$4:L1660)</f>
        <v>255.90901740293543</v>
      </c>
      <c r="W1660" s="239">
        <f t="shared" si="311"/>
        <v>-0.50145761772291364</v>
      </c>
      <c r="X1660" s="239">
        <f t="shared" si="312"/>
        <v>-0.50145761772291364</v>
      </c>
      <c r="Y1660" s="239">
        <f t="shared" si="313"/>
        <v>-0.50145761772291364</v>
      </c>
    </row>
    <row r="1661" spans="1:25">
      <c r="A1661" s="147">
        <v>37750</v>
      </c>
      <c r="B1661" s="243">
        <v>1.4117245435144365E-2</v>
      </c>
      <c r="C1661" s="243">
        <v>1.0905666100406775E-2</v>
      </c>
      <c r="D1661" s="243">
        <v>4.4325356669470128E-3</v>
      </c>
      <c r="E1661" s="243">
        <v>7.5609602419506317E-3</v>
      </c>
      <c r="F1661" s="243">
        <v>5.0698187981532694E-3</v>
      </c>
      <c r="H1661" s="239">
        <f t="shared" si="306"/>
        <v>128.97285232567339</v>
      </c>
      <c r="I1661" s="239"/>
      <c r="J1661" s="239">
        <f t="shared" si="307"/>
        <v>120.34124358292998</v>
      </c>
      <c r="K1661" s="239">
        <f t="shared" si="302"/>
        <v>128.97285232567339</v>
      </c>
      <c r="L1661" s="239" t="b">
        <f t="shared" si="303"/>
        <v>0</v>
      </c>
      <c r="M1661" s="239">
        <f t="shared" si="308"/>
        <v>1.0905666100406875E-2</v>
      </c>
      <c r="O1661" s="239">
        <f t="shared" si="309"/>
        <v>124.69420989645261</v>
      </c>
      <c r="P1661" s="239">
        <f t="shared" si="304"/>
        <v>128.97285232567339</v>
      </c>
      <c r="Q1661" s="239">
        <f t="shared" si="305"/>
        <v>0</v>
      </c>
      <c r="R1661" s="239">
        <f t="shared" si="310"/>
        <v>1.0905666100406875E-2</v>
      </c>
      <c r="T1661" s="239">
        <f>MAX($H$4:H1661)</f>
        <v>255.90901740293543</v>
      </c>
      <c r="U1661" s="239">
        <f>MAX($K$4:K1661)</f>
        <v>255.90901740293543</v>
      </c>
      <c r="V1661" s="239">
        <f>MAX($K$4:L1661)</f>
        <v>255.90901740293543</v>
      </c>
      <c r="W1661" s="239">
        <f t="shared" si="311"/>
        <v>-0.49602068096489832</v>
      </c>
      <c r="X1661" s="239">
        <f t="shared" si="312"/>
        <v>-0.49602068096489832</v>
      </c>
      <c r="Y1661" s="239">
        <f t="shared" si="313"/>
        <v>-0.49602068096489832</v>
      </c>
    </row>
    <row r="1662" spans="1:25">
      <c r="A1662" s="147">
        <v>37753</v>
      </c>
      <c r="B1662" s="243">
        <v>1.2566473121764066E-2</v>
      </c>
      <c r="C1662" s="243">
        <v>-3.9937535714118511E-4</v>
      </c>
      <c r="D1662" s="243">
        <v>4.0531503819958292E-3</v>
      </c>
      <c r="E1662" s="243">
        <v>5.1581970603404859E-3</v>
      </c>
      <c r="F1662" s="243">
        <v>8.0756493701605869E-4</v>
      </c>
      <c r="H1662" s="239">
        <f t="shared" si="306"/>
        <v>128.92134374671431</v>
      </c>
      <c r="I1662" s="239"/>
      <c r="J1662" s="239">
        <f t="shared" si="307"/>
        <v>120.34124358292998</v>
      </c>
      <c r="K1662" s="239">
        <f t="shared" si="302"/>
        <v>128.92134374671431</v>
      </c>
      <c r="L1662" s="239" t="b">
        <f t="shared" si="303"/>
        <v>0</v>
      </c>
      <c r="M1662" s="239">
        <f t="shared" si="308"/>
        <v>-3.9937535714110493E-4</v>
      </c>
      <c r="O1662" s="239">
        <f t="shared" si="309"/>
        <v>124.69420989645261</v>
      </c>
      <c r="P1662" s="239">
        <f t="shared" si="304"/>
        <v>128.92134374671431</v>
      </c>
      <c r="Q1662" s="239">
        <f t="shared" si="305"/>
        <v>0</v>
      </c>
      <c r="R1662" s="239">
        <f t="shared" si="310"/>
        <v>-3.9937535714110493E-4</v>
      </c>
      <c r="T1662" s="239">
        <f>MAX($H$4:H1662)</f>
        <v>255.90901740293543</v>
      </c>
      <c r="U1662" s="239">
        <f>MAX($K$4:K1662)</f>
        <v>255.90901740293543</v>
      </c>
      <c r="V1662" s="239">
        <f>MAX($K$4:L1662)</f>
        <v>255.90901740293543</v>
      </c>
      <c r="W1662" s="239">
        <f t="shared" si="311"/>
        <v>-0.49622195788542967</v>
      </c>
      <c r="X1662" s="239">
        <f t="shared" si="312"/>
        <v>-0.49622195788542967</v>
      </c>
      <c r="Y1662" s="239">
        <f t="shared" si="313"/>
        <v>-0.49622195788542967</v>
      </c>
    </row>
    <row r="1663" spans="1:25">
      <c r="A1663" s="147">
        <v>37754</v>
      </c>
      <c r="B1663" s="243">
        <v>-2.6409724739879792E-3</v>
      </c>
      <c r="C1663" s="243">
        <v>4.3888361671486908E-3</v>
      </c>
      <c r="D1663" s="243">
        <v>4.9970482413783657E-3</v>
      </c>
      <c r="E1663" s="243">
        <v>3.8302860239514125E-3</v>
      </c>
      <c r="F1663" s="243">
        <v>6.0094408478663652E-3</v>
      </c>
      <c r="H1663" s="239">
        <f t="shared" si="306"/>
        <v>129.48715840286729</v>
      </c>
      <c r="I1663" s="239"/>
      <c r="J1663" s="239">
        <f t="shared" si="307"/>
        <v>120.34124358292998</v>
      </c>
      <c r="K1663" s="239">
        <f t="shared" si="302"/>
        <v>129.48715840286729</v>
      </c>
      <c r="L1663" s="239" t="b">
        <f t="shared" si="303"/>
        <v>0</v>
      </c>
      <c r="M1663" s="239">
        <f t="shared" si="308"/>
        <v>4.3888361671486284E-3</v>
      </c>
      <c r="O1663" s="239">
        <f t="shared" si="309"/>
        <v>124.69420989645261</v>
      </c>
      <c r="P1663" s="239">
        <f t="shared" si="304"/>
        <v>129.48715840286729</v>
      </c>
      <c r="Q1663" s="239">
        <f t="shared" si="305"/>
        <v>0</v>
      </c>
      <c r="R1663" s="239">
        <f t="shared" si="310"/>
        <v>4.3888361671486284E-3</v>
      </c>
      <c r="T1663" s="239">
        <f>MAX($H$4:H1663)</f>
        <v>255.90901740293543</v>
      </c>
      <c r="U1663" s="239">
        <f>MAX($K$4:K1663)</f>
        <v>255.90901740293543</v>
      </c>
      <c r="V1663" s="239">
        <f>MAX($K$4:L1663)</f>
        <v>255.90901740293543</v>
      </c>
      <c r="W1663" s="239">
        <f t="shared" si="311"/>
        <v>-0.49401095859398192</v>
      </c>
      <c r="X1663" s="239">
        <f t="shared" si="312"/>
        <v>-0.49401095859398192</v>
      </c>
      <c r="Y1663" s="239">
        <f t="shared" si="313"/>
        <v>-0.49401095859398192</v>
      </c>
    </row>
    <row r="1664" spans="1:25">
      <c r="A1664" s="147">
        <v>37755</v>
      </c>
      <c r="B1664" s="243">
        <v>-2.4712430639964866E-3</v>
      </c>
      <c r="C1664" s="243">
        <v>3.9307270223098989E-4</v>
      </c>
      <c r="D1664" s="243">
        <v>3.8716726962220172E-3</v>
      </c>
      <c r="E1664" s="243">
        <v>-2.6079835732893963E-3</v>
      </c>
      <c r="F1664" s="243">
        <v>4.9987179092492173E-3</v>
      </c>
      <c r="H1664" s="239">
        <f t="shared" si="306"/>
        <v>129.53805627012491</v>
      </c>
      <c r="I1664" s="239"/>
      <c r="J1664" s="239">
        <f t="shared" si="307"/>
        <v>120.34124358292998</v>
      </c>
      <c r="K1664" s="239">
        <f t="shared" si="302"/>
        <v>129.53805627012491</v>
      </c>
      <c r="L1664" s="239" t="b">
        <f t="shared" si="303"/>
        <v>0</v>
      </c>
      <c r="M1664" s="239">
        <f t="shared" si="308"/>
        <v>3.9307270223091584E-4</v>
      </c>
      <c r="O1664" s="239">
        <f t="shared" si="309"/>
        <v>124.69420989645261</v>
      </c>
      <c r="P1664" s="239">
        <f t="shared" si="304"/>
        <v>129.53805627012491</v>
      </c>
      <c r="Q1664" s="239">
        <f t="shared" si="305"/>
        <v>0</v>
      </c>
      <c r="R1664" s="239">
        <f t="shared" si="310"/>
        <v>3.9307270223091584E-4</v>
      </c>
      <c r="T1664" s="239">
        <f>MAX($H$4:H1664)</f>
        <v>255.90901740293543</v>
      </c>
      <c r="U1664" s="239">
        <f>MAX($K$4:K1664)</f>
        <v>255.90901740293543</v>
      </c>
      <c r="V1664" s="239">
        <f>MAX($K$4:L1664)</f>
        <v>255.90901740293543</v>
      </c>
      <c r="W1664" s="239">
        <f t="shared" si="311"/>
        <v>-0.49381206811417722</v>
      </c>
      <c r="X1664" s="239">
        <f t="shared" si="312"/>
        <v>-0.49381206811417722</v>
      </c>
      <c r="Y1664" s="239">
        <f t="shared" si="313"/>
        <v>-0.49381206811417722</v>
      </c>
    </row>
    <row r="1665" spans="1:25">
      <c r="A1665" s="147">
        <v>37756</v>
      </c>
      <c r="B1665" s="243">
        <v>7.601094265667685E-3</v>
      </c>
      <c r="C1665" s="243">
        <v>1.9762499229353692E-2</v>
      </c>
      <c r="D1665" s="243">
        <v>-5.5390792124354604E-4</v>
      </c>
      <c r="E1665" s="243">
        <v>1.1280642166610066E-2</v>
      </c>
      <c r="F1665" s="243">
        <v>1.6832164934222238E-2</v>
      </c>
      <c r="H1665" s="239">
        <f t="shared" si="306"/>
        <v>132.09805200733524</v>
      </c>
      <c r="I1665" s="239"/>
      <c r="J1665" s="239">
        <f t="shared" si="307"/>
        <v>120.34124358292998</v>
      </c>
      <c r="K1665" s="239">
        <f t="shared" si="302"/>
        <v>132.09805200733524</v>
      </c>
      <c r="L1665" s="239" t="b">
        <f t="shared" si="303"/>
        <v>0</v>
      </c>
      <c r="M1665" s="239">
        <f t="shared" si="308"/>
        <v>1.9762499229353771E-2</v>
      </c>
      <c r="O1665" s="239">
        <f t="shared" si="309"/>
        <v>124.69420989645261</v>
      </c>
      <c r="P1665" s="239">
        <f t="shared" si="304"/>
        <v>132.09805200733524</v>
      </c>
      <c r="Q1665" s="239">
        <f t="shared" si="305"/>
        <v>0</v>
      </c>
      <c r="R1665" s="239">
        <f t="shared" si="310"/>
        <v>1.9762499229353771E-2</v>
      </c>
      <c r="T1665" s="239">
        <f>MAX($H$4:H1665)</f>
        <v>255.90901740293543</v>
      </c>
      <c r="U1665" s="239">
        <f>MAX($K$4:K1665)</f>
        <v>255.90901740293543</v>
      </c>
      <c r="V1665" s="239">
        <f>MAX($K$4:L1665)</f>
        <v>255.90901740293543</v>
      </c>
      <c r="W1665" s="239">
        <f t="shared" si="311"/>
        <v>-0.48380852950037551</v>
      </c>
      <c r="X1665" s="239">
        <f t="shared" si="312"/>
        <v>-0.48380852950037551</v>
      </c>
      <c r="Y1665" s="239">
        <f t="shared" si="313"/>
        <v>-0.48380852950037551</v>
      </c>
    </row>
    <row r="1666" spans="1:25">
      <c r="A1666" s="147">
        <v>37757</v>
      </c>
      <c r="B1666" s="243">
        <v>-1.8378131119889396E-3</v>
      </c>
      <c r="C1666" s="243">
        <v>-6.5803828575572432E-3</v>
      </c>
      <c r="D1666" s="243">
        <v>-1.7808040841646333E-2</v>
      </c>
      <c r="E1666" s="243">
        <v>-2.3915538990185947E-2</v>
      </c>
      <c r="F1666" s="243">
        <v>-4.2678279449838152E-3</v>
      </c>
      <c r="H1666" s="239">
        <f t="shared" si="306"/>
        <v>131.22879625038948</v>
      </c>
      <c r="I1666" s="239"/>
      <c r="J1666" s="239">
        <f t="shared" si="307"/>
        <v>120.34124358292998</v>
      </c>
      <c r="K1666" s="239">
        <f t="shared" si="302"/>
        <v>131.22879625038948</v>
      </c>
      <c r="L1666" s="239" t="b">
        <f t="shared" si="303"/>
        <v>0</v>
      </c>
      <c r="M1666" s="239">
        <f t="shared" si="308"/>
        <v>-6.5803828575571521E-3</v>
      </c>
      <c r="O1666" s="239">
        <f t="shared" si="309"/>
        <v>124.69420989645261</v>
      </c>
      <c r="P1666" s="239">
        <f t="shared" si="304"/>
        <v>131.22879625038948</v>
      </c>
      <c r="Q1666" s="239">
        <f t="shared" si="305"/>
        <v>0</v>
      </c>
      <c r="R1666" s="239">
        <f t="shared" si="310"/>
        <v>-6.5803828575571521E-3</v>
      </c>
      <c r="T1666" s="239">
        <f>MAX($H$4:H1666)</f>
        <v>255.90901740293543</v>
      </c>
      <c r="U1666" s="239">
        <f>MAX($K$4:K1666)</f>
        <v>255.90901740293543</v>
      </c>
      <c r="V1666" s="239">
        <f>MAX($K$4:L1666)</f>
        <v>255.90901740293543</v>
      </c>
      <c r="W1666" s="239">
        <f t="shared" si="311"/>
        <v>-0.48720526700406847</v>
      </c>
      <c r="X1666" s="239">
        <f t="shared" si="312"/>
        <v>-0.48720526700406847</v>
      </c>
      <c r="Y1666" s="239">
        <f t="shared" si="313"/>
        <v>-0.48720526700406847</v>
      </c>
    </row>
    <row r="1667" spans="1:25">
      <c r="A1667" s="147">
        <v>37760</v>
      </c>
      <c r="B1667" s="243">
        <v>-2.4435838083513128E-2</v>
      </c>
      <c r="C1667" s="243">
        <v>-2.8288510806047551E-2</v>
      </c>
      <c r="D1667" s="243">
        <v>-1.6768529263073706E-2</v>
      </c>
      <c r="E1667" s="243">
        <v>-1.58956587105471E-2</v>
      </c>
      <c r="F1667" s="243">
        <v>-1.7698523141000844E-2</v>
      </c>
      <c r="H1667" s="239">
        <f t="shared" si="306"/>
        <v>127.51652902959573</v>
      </c>
      <c r="I1667" s="239"/>
      <c r="J1667" s="239">
        <f t="shared" si="307"/>
        <v>120.34124358292998</v>
      </c>
      <c r="K1667" s="239">
        <f t="shared" si="302"/>
        <v>127.51652902959573</v>
      </c>
      <c r="L1667" s="239" t="b">
        <f t="shared" si="303"/>
        <v>0</v>
      </c>
      <c r="M1667" s="239">
        <f t="shared" si="308"/>
        <v>-2.8288510806047499E-2</v>
      </c>
      <c r="O1667" s="239">
        <f t="shared" si="309"/>
        <v>124.69420989645261</v>
      </c>
      <c r="P1667" s="239">
        <f t="shared" si="304"/>
        <v>127.51652902959573</v>
      </c>
      <c r="Q1667" s="239">
        <f t="shared" si="305"/>
        <v>0</v>
      </c>
      <c r="R1667" s="239">
        <f t="shared" si="310"/>
        <v>-2.8288510806047499E-2</v>
      </c>
      <c r="T1667" s="239">
        <f>MAX($H$4:H1667)</f>
        <v>255.90901740293543</v>
      </c>
      <c r="U1667" s="239">
        <f>MAX($K$4:K1667)</f>
        <v>255.90901740293543</v>
      </c>
      <c r="V1667" s="239">
        <f>MAX($K$4:L1667)</f>
        <v>255.90901740293543</v>
      </c>
      <c r="W1667" s="239">
        <f t="shared" si="311"/>
        <v>-0.50171146634970798</v>
      </c>
      <c r="X1667" s="239">
        <f t="shared" si="312"/>
        <v>-0.50171146634970798</v>
      </c>
      <c r="Y1667" s="239">
        <f t="shared" si="313"/>
        <v>-0.50171146634970798</v>
      </c>
    </row>
    <row r="1668" spans="1:25">
      <c r="A1668" s="147">
        <v>37761</v>
      </c>
      <c r="B1668" s="243">
        <v>-1.2414099520269284E-3</v>
      </c>
      <c r="C1668" s="243">
        <v>1.74360881499247E-4</v>
      </c>
      <c r="D1668" s="243">
        <v>-1.6948631124904523E-3</v>
      </c>
      <c r="E1668" s="243">
        <v>-3.9173241057484098E-3</v>
      </c>
      <c r="F1668" s="243">
        <v>-2.3447247896649648E-3</v>
      </c>
      <c r="H1668" s="239">
        <f t="shared" si="306"/>
        <v>127.53876292400305</v>
      </c>
      <c r="I1668" s="239"/>
      <c r="J1668" s="239">
        <f t="shared" si="307"/>
        <v>120.34124358292998</v>
      </c>
      <c r="K1668" s="239">
        <f t="shared" si="302"/>
        <v>127.53876292400305</v>
      </c>
      <c r="L1668" s="239" t="b">
        <f t="shared" si="303"/>
        <v>0</v>
      </c>
      <c r="M1668" s="239">
        <f t="shared" si="308"/>
        <v>1.7436088149922233E-4</v>
      </c>
      <c r="O1668" s="239">
        <f t="shared" si="309"/>
        <v>124.69420989645261</v>
      </c>
      <c r="P1668" s="239">
        <f t="shared" si="304"/>
        <v>127.53876292400305</v>
      </c>
      <c r="Q1668" s="239">
        <f t="shared" si="305"/>
        <v>0</v>
      </c>
      <c r="R1668" s="239">
        <f t="shared" si="310"/>
        <v>1.7436088149922233E-4</v>
      </c>
      <c r="T1668" s="239">
        <f>MAX($H$4:H1668)</f>
        <v>255.90901740293543</v>
      </c>
      <c r="U1668" s="239">
        <f>MAX($K$4:K1668)</f>
        <v>255.90901740293543</v>
      </c>
      <c r="V1668" s="239">
        <f>MAX($K$4:L1668)</f>
        <v>255.90901740293543</v>
      </c>
      <c r="W1668" s="239">
        <f t="shared" si="311"/>
        <v>-0.50162458432173995</v>
      </c>
      <c r="X1668" s="239">
        <f t="shared" si="312"/>
        <v>-0.50162458432173995</v>
      </c>
      <c r="Y1668" s="239">
        <f t="shared" si="313"/>
        <v>-0.50162458432173995</v>
      </c>
    </row>
    <row r="1669" spans="1:25">
      <c r="A1669" s="147">
        <v>37762</v>
      </c>
      <c r="B1669" s="243">
        <v>4.5254854351095553E-3</v>
      </c>
      <c r="C1669" s="243">
        <v>-4.9382880624925241E-3</v>
      </c>
      <c r="D1669" s="243">
        <v>-7.0061114407269365E-3</v>
      </c>
      <c r="E1669" s="243">
        <v>1.3643428280352143E-3</v>
      </c>
      <c r="F1669" s="243">
        <v>-3.5930966843832346E-3</v>
      </c>
      <c r="H1669" s="239">
        <f t="shared" si="306"/>
        <v>126.90893977355039</v>
      </c>
      <c r="I1669" s="239"/>
      <c r="J1669" s="239">
        <f t="shared" si="307"/>
        <v>120.34124358292998</v>
      </c>
      <c r="K1669" s="239">
        <f t="shared" ref="K1669:K1732" si="314">MAX(H1669:J1669)</f>
        <v>126.90893977355039</v>
      </c>
      <c r="L1669" s="239" t="b">
        <f t="shared" ref="L1669:L1732" si="315">J1669=K1669</f>
        <v>0</v>
      </c>
      <c r="M1669" s="239">
        <f t="shared" si="308"/>
        <v>-4.9382880624925006E-3</v>
      </c>
      <c r="O1669" s="239">
        <f t="shared" si="309"/>
        <v>124.69420989645261</v>
      </c>
      <c r="P1669" s="239">
        <f t="shared" ref="P1669:P1732" si="316">MAX(H1669,O1669)</f>
        <v>126.90893977355039</v>
      </c>
      <c r="Q1669" s="239">
        <f t="shared" ref="Q1669:Q1732" si="317">P1669-H1669</f>
        <v>0</v>
      </c>
      <c r="R1669" s="239">
        <f t="shared" si="310"/>
        <v>-4.9382880624925006E-3</v>
      </c>
      <c r="T1669" s="239">
        <f>MAX($H$4:H1669)</f>
        <v>255.90901740293543</v>
      </c>
      <c r="U1669" s="239">
        <f>MAX($K$4:K1669)</f>
        <v>255.90901740293543</v>
      </c>
      <c r="V1669" s="239">
        <f>MAX($K$4:L1669)</f>
        <v>255.90901740293543</v>
      </c>
      <c r="W1669" s="239">
        <f t="shared" si="311"/>
        <v>-0.50408570568762345</v>
      </c>
      <c r="X1669" s="239">
        <f t="shared" si="312"/>
        <v>-0.50408570568762345</v>
      </c>
      <c r="Y1669" s="239">
        <f t="shared" si="313"/>
        <v>-0.50408570568762345</v>
      </c>
    </row>
    <row r="1670" spans="1:25">
      <c r="A1670" s="147">
        <v>37763</v>
      </c>
      <c r="B1670" s="243">
        <v>9.3823280386120533E-3</v>
      </c>
      <c r="C1670" s="243">
        <v>1.3217572812574296E-2</v>
      </c>
      <c r="D1670" s="243">
        <v>9.4128866280080992E-3</v>
      </c>
      <c r="E1670" s="243">
        <v>7.5757920934433898E-3</v>
      </c>
      <c r="F1670" s="243">
        <v>8.4984114599373495E-3</v>
      </c>
      <c r="H1670" s="239">
        <f t="shared" ref="H1670:H1733" si="318">(1+C1670)*H1669</f>
        <v>128.58636792557388</v>
      </c>
      <c r="I1670" s="239"/>
      <c r="J1670" s="239">
        <f t="shared" ref="J1670:J1733" si="319">IF(NOT(YEAR(A1670)=YEAR(A1669)),$J$1*H1670,J1669)</f>
        <v>120.34124358292998</v>
      </c>
      <c r="K1670" s="239">
        <f t="shared" si="314"/>
        <v>128.58636792557388</v>
      </c>
      <c r="L1670" s="239" t="b">
        <f t="shared" si="315"/>
        <v>0</v>
      </c>
      <c r="M1670" s="239">
        <f t="shared" ref="M1670:M1733" si="320">(K1670-K1669)/K1669</f>
        <v>1.3217572812574191E-2</v>
      </c>
      <c r="O1670" s="239">
        <f t="shared" ref="O1670:O1733" si="321">IF(AND(MONTH(A1670)=$O$2,MONTH(A1669)=$O$2-1),$O$1*H1670,O1669)</f>
        <v>124.69420989645261</v>
      </c>
      <c r="P1670" s="239">
        <f t="shared" si="316"/>
        <v>128.58636792557388</v>
      </c>
      <c r="Q1670" s="239">
        <f t="shared" si="317"/>
        <v>0</v>
      </c>
      <c r="R1670" s="239">
        <f t="shared" ref="R1670:R1733" si="322">(P1670-P1669)/P1669</f>
        <v>1.3217572812574191E-2</v>
      </c>
      <c r="T1670" s="239">
        <f>MAX($H$4:H1670)</f>
        <v>255.90901740293543</v>
      </c>
      <c r="U1670" s="239">
        <f>MAX($K$4:K1670)</f>
        <v>255.90901740293543</v>
      </c>
      <c r="V1670" s="239">
        <f>MAX($K$4:L1670)</f>
        <v>255.90901740293543</v>
      </c>
      <c r="W1670" s="239">
        <f t="shared" ref="W1670:W1733" si="323">(H1670-T1670)/T1670</f>
        <v>-0.49753092239375335</v>
      </c>
      <c r="X1670" s="239">
        <f t="shared" ref="X1670:X1733" si="324">(K1670-U1670)/U1670</f>
        <v>-0.49753092239375335</v>
      </c>
      <c r="Y1670" s="239">
        <f t="shared" ref="Y1670:Y1733" si="325">(P1670-V1670)/V1670</f>
        <v>-0.49753092239375335</v>
      </c>
    </row>
    <row r="1671" spans="1:25">
      <c r="A1671" s="147">
        <v>37764</v>
      </c>
      <c r="B1671" s="243">
        <v>2.3850238284945924E-3</v>
      </c>
      <c r="C1671" s="243">
        <v>-1.0514335093140592E-2</v>
      </c>
      <c r="D1671" s="243">
        <v>4.2459624705877275E-3</v>
      </c>
      <c r="E1671" s="243">
        <v>3.8117451003509828E-3</v>
      </c>
      <c r="F1671" s="243">
        <v>-7.4837481001216455E-3</v>
      </c>
      <c r="H1671" s="239">
        <f t="shared" si="318"/>
        <v>127.23436776479453</v>
      </c>
      <c r="I1671" s="239"/>
      <c r="J1671" s="239">
        <f t="shared" si="319"/>
        <v>120.34124358292998</v>
      </c>
      <c r="K1671" s="239">
        <f t="shared" si="314"/>
        <v>127.23436776479453</v>
      </c>
      <c r="L1671" s="239" t="b">
        <f t="shared" si="315"/>
        <v>0</v>
      </c>
      <c r="M1671" s="239">
        <f t="shared" si="320"/>
        <v>-1.0514335093140634E-2</v>
      </c>
      <c r="O1671" s="239">
        <f t="shared" si="321"/>
        <v>124.69420989645261</v>
      </c>
      <c r="P1671" s="239">
        <f t="shared" si="316"/>
        <v>127.23436776479453</v>
      </c>
      <c r="Q1671" s="239">
        <f t="shared" si="317"/>
        <v>0</v>
      </c>
      <c r="R1671" s="239">
        <f t="shared" si="322"/>
        <v>-1.0514335093140634E-2</v>
      </c>
      <c r="T1671" s="239">
        <f>MAX($H$4:H1671)</f>
        <v>255.90901740293543</v>
      </c>
      <c r="U1671" s="239">
        <f>MAX($K$4:K1671)</f>
        <v>255.90901740293543</v>
      </c>
      <c r="V1671" s="239">
        <f>MAX($K$4:L1671)</f>
        <v>255.90901740293543</v>
      </c>
      <c r="W1671" s="239">
        <f t="shared" si="323"/>
        <v>-0.50281405064964679</v>
      </c>
      <c r="X1671" s="239">
        <f t="shared" si="324"/>
        <v>-0.50281405064964679</v>
      </c>
      <c r="Y1671" s="239">
        <f t="shared" si="325"/>
        <v>-0.50281405064964679</v>
      </c>
    </row>
    <row r="1672" spans="1:25">
      <c r="A1672" s="147">
        <v>37767</v>
      </c>
      <c r="B1672" s="243">
        <v>0</v>
      </c>
      <c r="C1672" s="243">
        <v>-8.6723432554580704E-4</v>
      </c>
      <c r="D1672" s="243">
        <v>8.9615182986557684E-4</v>
      </c>
      <c r="E1672" s="243">
        <v>9.4955800615539321E-3</v>
      </c>
      <c r="F1672" s="243">
        <v>-2.6960990816413677E-3</v>
      </c>
      <c r="H1672" s="239">
        <f t="shared" si="318"/>
        <v>127.12402575367977</v>
      </c>
      <c r="I1672" s="239"/>
      <c r="J1672" s="239">
        <f t="shared" si="319"/>
        <v>120.34124358292998</v>
      </c>
      <c r="K1672" s="239">
        <f t="shared" si="314"/>
        <v>127.12402575367977</v>
      </c>
      <c r="L1672" s="239" t="b">
        <f t="shared" si="315"/>
        <v>0</v>
      </c>
      <c r="M1672" s="239">
        <f t="shared" si="320"/>
        <v>-8.6723432554583913E-4</v>
      </c>
      <c r="O1672" s="239">
        <f t="shared" si="321"/>
        <v>124.69420989645261</v>
      </c>
      <c r="P1672" s="239">
        <f t="shared" si="316"/>
        <v>127.12402575367977</v>
      </c>
      <c r="Q1672" s="239">
        <f t="shared" si="317"/>
        <v>0</v>
      </c>
      <c r="R1672" s="239">
        <f t="shared" si="322"/>
        <v>-8.6723432554583913E-4</v>
      </c>
      <c r="T1672" s="239">
        <f>MAX($H$4:H1672)</f>
        <v>255.90901740293543</v>
      </c>
      <c r="U1672" s="239">
        <f>MAX($K$4:K1672)</f>
        <v>255.90901740293543</v>
      </c>
      <c r="V1672" s="239">
        <f>MAX($K$4:L1672)</f>
        <v>255.90901740293543</v>
      </c>
      <c r="W1672" s="239">
        <f t="shared" si="323"/>
        <v>-0.50324522737110244</v>
      </c>
      <c r="X1672" s="239">
        <f t="shared" si="324"/>
        <v>-0.50324522737110244</v>
      </c>
      <c r="Y1672" s="239">
        <f t="shared" si="325"/>
        <v>-0.50324522737110244</v>
      </c>
    </row>
    <row r="1673" spans="1:25">
      <c r="A1673" s="147">
        <v>37768</v>
      </c>
      <c r="B1673" s="243">
        <v>1.9265207274753671E-2</v>
      </c>
      <c r="C1673" s="243">
        <v>6.3771416520526092E-3</v>
      </c>
      <c r="D1673" s="243">
        <v>-1.2274764428684692E-2</v>
      </c>
      <c r="E1673" s="243">
        <v>-5.4839936870982875E-3</v>
      </c>
      <c r="F1673" s="243">
        <v>6.1375454506942262E-3</v>
      </c>
      <c r="H1673" s="239">
        <f t="shared" si="318"/>
        <v>127.93471367329018</v>
      </c>
      <c r="I1673" s="239"/>
      <c r="J1673" s="239">
        <f t="shared" si="319"/>
        <v>120.34124358292998</v>
      </c>
      <c r="K1673" s="239">
        <f t="shared" si="314"/>
        <v>127.93471367329018</v>
      </c>
      <c r="L1673" s="239" t="b">
        <f t="shared" si="315"/>
        <v>0</v>
      </c>
      <c r="M1673" s="239">
        <f t="shared" si="320"/>
        <v>6.3771416520526239E-3</v>
      </c>
      <c r="O1673" s="239">
        <f t="shared" si="321"/>
        <v>124.69420989645261</v>
      </c>
      <c r="P1673" s="239">
        <f t="shared" si="316"/>
        <v>127.93471367329018</v>
      </c>
      <c r="Q1673" s="239">
        <f t="shared" si="317"/>
        <v>0</v>
      </c>
      <c r="R1673" s="239">
        <f t="shared" si="322"/>
        <v>6.3771416520526239E-3</v>
      </c>
      <c r="T1673" s="239">
        <f>MAX($H$4:H1673)</f>
        <v>255.90901740293543</v>
      </c>
      <c r="U1673" s="239">
        <f>MAX($K$4:K1673)</f>
        <v>255.90901740293543</v>
      </c>
      <c r="V1673" s="239">
        <f>MAX($K$4:L1673)</f>
        <v>255.90901740293543</v>
      </c>
      <c r="W1673" s="239">
        <f t="shared" si="323"/>
        <v>-0.5000773518197148</v>
      </c>
      <c r="X1673" s="239">
        <f t="shared" si="324"/>
        <v>-0.5000773518197148</v>
      </c>
      <c r="Y1673" s="239">
        <f t="shared" si="325"/>
        <v>-0.5000773518197148</v>
      </c>
    </row>
    <row r="1674" spans="1:25">
      <c r="A1674" s="147">
        <v>37769</v>
      </c>
      <c r="B1674" s="243">
        <v>1.6126873566728595E-3</v>
      </c>
      <c r="C1674" s="243">
        <v>2.0077499808258237E-2</v>
      </c>
      <c r="D1674" s="243">
        <v>4.7318102191036271E-3</v>
      </c>
      <c r="E1674" s="243">
        <v>2.1203093561543263E-2</v>
      </c>
      <c r="F1674" s="243">
        <v>1.4779249896927027E-2</v>
      </c>
      <c r="H1674" s="239">
        <f t="shared" si="318"/>
        <v>130.50332286253524</v>
      </c>
      <c r="I1674" s="239"/>
      <c r="J1674" s="239">
        <f t="shared" si="319"/>
        <v>120.34124358292998</v>
      </c>
      <c r="K1674" s="239">
        <f t="shared" si="314"/>
        <v>130.50332286253524</v>
      </c>
      <c r="L1674" s="239" t="b">
        <f t="shared" si="315"/>
        <v>0</v>
      </c>
      <c r="M1674" s="239">
        <f t="shared" si="320"/>
        <v>2.0077499808258317E-2</v>
      </c>
      <c r="O1674" s="239">
        <f t="shared" si="321"/>
        <v>124.69420989645261</v>
      </c>
      <c r="P1674" s="239">
        <f t="shared" si="316"/>
        <v>130.50332286253524</v>
      </c>
      <c r="Q1674" s="239">
        <f t="shared" si="317"/>
        <v>0</v>
      </c>
      <c r="R1674" s="239">
        <f t="shared" si="322"/>
        <v>2.0077499808258317E-2</v>
      </c>
      <c r="T1674" s="239">
        <f>MAX($H$4:H1674)</f>
        <v>255.90901740293543</v>
      </c>
      <c r="U1674" s="239">
        <f>MAX($K$4:K1674)</f>
        <v>255.90901740293543</v>
      </c>
      <c r="V1674" s="239">
        <f>MAX($K$4:L1674)</f>
        <v>255.90901740293543</v>
      </c>
      <c r="W1674" s="239">
        <f t="shared" si="323"/>
        <v>-0.49004015494673114</v>
      </c>
      <c r="X1674" s="239">
        <f t="shared" si="324"/>
        <v>-0.49004015494673114</v>
      </c>
      <c r="Y1674" s="239">
        <f t="shared" si="325"/>
        <v>-0.49004015494673114</v>
      </c>
    </row>
    <row r="1675" spans="1:25">
      <c r="A1675" s="147">
        <v>37770</v>
      </c>
      <c r="B1675" s="243">
        <v>-3.4586260967857108E-3</v>
      </c>
      <c r="C1675" s="243">
        <v>-2.2238137886010367E-4</v>
      </c>
      <c r="D1675" s="243">
        <v>2.508298627827088E-3</v>
      </c>
      <c r="E1675" s="243">
        <v>-3.685732261738961E-3</v>
      </c>
      <c r="F1675" s="243">
        <v>1.3903161023303134E-3</v>
      </c>
      <c r="H1675" s="239">
        <f t="shared" si="318"/>
        <v>130.47430135365124</v>
      </c>
      <c r="I1675" s="239"/>
      <c r="J1675" s="239">
        <f t="shared" si="319"/>
        <v>120.34124358292998</v>
      </c>
      <c r="K1675" s="239">
        <f t="shared" si="314"/>
        <v>130.47430135365124</v>
      </c>
      <c r="L1675" s="239" t="b">
        <f t="shared" si="315"/>
        <v>0</v>
      </c>
      <c r="M1675" s="239">
        <f t="shared" si="320"/>
        <v>-2.2238137886013536E-4</v>
      </c>
      <c r="O1675" s="239">
        <f t="shared" si="321"/>
        <v>124.69420989645261</v>
      </c>
      <c r="P1675" s="239">
        <f t="shared" si="316"/>
        <v>130.47430135365124</v>
      </c>
      <c r="Q1675" s="239">
        <f t="shared" si="317"/>
        <v>0</v>
      </c>
      <c r="R1675" s="239">
        <f t="shared" si="322"/>
        <v>-2.2238137886013536E-4</v>
      </c>
      <c r="T1675" s="239">
        <f>MAX($H$4:H1675)</f>
        <v>255.90901740293543</v>
      </c>
      <c r="U1675" s="239">
        <f>MAX($K$4:K1675)</f>
        <v>255.90901740293543</v>
      </c>
      <c r="V1675" s="239">
        <f>MAX($K$4:L1675)</f>
        <v>255.90901740293543</v>
      </c>
      <c r="W1675" s="239">
        <f t="shared" si="323"/>
        <v>-0.49015356052023734</v>
      </c>
      <c r="X1675" s="239">
        <f t="shared" si="324"/>
        <v>-0.49015356052023734</v>
      </c>
      <c r="Y1675" s="239">
        <f t="shared" si="325"/>
        <v>-0.49015356052023734</v>
      </c>
    </row>
    <row r="1676" spans="1:25">
      <c r="A1676" s="147">
        <v>37771</v>
      </c>
      <c r="B1676" s="243">
        <v>1.5415281573491146E-2</v>
      </c>
      <c r="C1676" s="243">
        <v>2.2217534400525984E-3</v>
      </c>
      <c r="D1676" s="243">
        <v>6.7330523854625124E-3</v>
      </c>
      <c r="E1676" s="243">
        <v>1.0697191763772596E-2</v>
      </c>
      <c r="F1676" s="243">
        <v>9.3953490167346665E-3</v>
      </c>
      <c r="H1676" s="239">
        <f t="shared" si="318"/>
        <v>130.76418308152216</v>
      </c>
      <c r="I1676" s="239"/>
      <c r="J1676" s="239">
        <f t="shared" si="319"/>
        <v>120.34124358292998</v>
      </c>
      <c r="K1676" s="239">
        <f t="shared" si="314"/>
        <v>130.76418308152216</v>
      </c>
      <c r="L1676" s="239" t="b">
        <f t="shared" si="315"/>
        <v>0</v>
      </c>
      <c r="M1676" s="239">
        <f t="shared" si="320"/>
        <v>2.2217534400524926E-3</v>
      </c>
      <c r="O1676" s="239">
        <f t="shared" si="321"/>
        <v>124.69420989645261</v>
      </c>
      <c r="P1676" s="239">
        <f t="shared" si="316"/>
        <v>130.76418308152216</v>
      </c>
      <c r="Q1676" s="239">
        <f t="shared" si="317"/>
        <v>0</v>
      </c>
      <c r="R1676" s="239">
        <f t="shared" si="322"/>
        <v>2.2217534400524926E-3</v>
      </c>
      <c r="T1676" s="239">
        <f>MAX($H$4:H1676)</f>
        <v>255.90901740293543</v>
      </c>
      <c r="U1676" s="239">
        <f>MAX($K$4:K1676)</f>
        <v>255.90901740293543</v>
      </c>
      <c r="V1676" s="239">
        <f>MAX($K$4:L1676)</f>
        <v>255.90901740293543</v>
      </c>
      <c r="W1676" s="239">
        <f t="shared" si="323"/>
        <v>-0.48902080743942467</v>
      </c>
      <c r="X1676" s="239">
        <f t="shared" si="324"/>
        <v>-0.48902080743942467</v>
      </c>
      <c r="Y1676" s="239">
        <f t="shared" si="325"/>
        <v>-0.48902080743942467</v>
      </c>
    </row>
    <row r="1677" spans="1:25">
      <c r="A1677" s="147">
        <v>37774</v>
      </c>
      <c r="B1677" s="243">
        <v>3.8668230131728709E-3</v>
      </c>
      <c r="C1677" s="243">
        <v>1.9534568591756063E-2</v>
      </c>
      <c r="D1677" s="243">
        <v>2.3208185868150544E-2</v>
      </c>
      <c r="E1677" s="243">
        <v>1.5915938223080461E-2</v>
      </c>
      <c r="F1677" s="243">
        <v>1.156915833846317E-2</v>
      </c>
      <c r="H1677" s="239">
        <f t="shared" si="318"/>
        <v>133.31860498527311</v>
      </c>
      <c r="I1677" s="239"/>
      <c r="J1677" s="239">
        <f t="shared" si="319"/>
        <v>120.34124358292998</v>
      </c>
      <c r="K1677" s="239">
        <f t="shared" si="314"/>
        <v>133.31860498527311</v>
      </c>
      <c r="L1677" s="239" t="b">
        <f t="shared" si="315"/>
        <v>0</v>
      </c>
      <c r="M1677" s="239">
        <f t="shared" si="320"/>
        <v>1.9534568591756115E-2</v>
      </c>
      <c r="O1677" s="239">
        <f t="shared" si="321"/>
        <v>124.69420989645261</v>
      </c>
      <c r="P1677" s="239">
        <f t="shared" si="316"/>
        <v>133.31860498527311</v>
      </c>
      <c r="Q1677" s="239">
        <f t="shared" si="317"/>
        <v>0</v>
      </c>
      <c r="R1677" s="239">
        <f t="shared" si="322"/>
        <v>1.9534568591756115E-2</v>
      </c>
      <c r="T1677" s="239">
        <f>MAX($H$4:H1677)</f>
        <v>255.90901740293543</v>
      </c>
      <c r="U1677" s="239">
        <f>MAX($K$4:K1677)</f>
        <v>255.90901740293543</v>
      </c>
      <c r="V1677" s="239">
        <f>MAX($K$4:L1677)</f>
        <v>255.90901740293543</v>
      </c>
      <c r="W1677" s="239">
        <f t="shared" si="323"/>
        <v>-0.47903904935338998</v>
      </c>
      <c r="X1677" s="239">
        <f t="shared" si="324"/>
        <v>-0.47903904935338998</v>
      </c>
      <c r="Y1677" s="239">
        <f t="shared" si="325"/>
        <v>-0.47903904935338998</v>
      </c>
    </row>
    <row r="1678" spans="1:25">
      <c r="A1678" s="147">
        <v>37775</v>
      </c>
      <c r="B1678" s="243">
        <v>4.2595717187494664E-3</v>
      </c>
      <c r="C1678" s="243">
        <v>-5.5275471428958278E-3</v>
      </c>
      <c r="D1678" s="243">
        <v>8.7009618197764205E-4</v>
      </c>
      <c r="E1678" s="243">
        <v>-2.5073123167824729E-3</v>
      </c>
      <c r="F1678" s="243">
        <v>-5.3312346155446333E-3</v>
      </c>
      <c r="H1678" s="239">
        <f t="shared" si="318"/>
        <v>132.5816801111919</v>
      </c>
      <c r="I1678" s="239"/>
      <c r="J1678" s="239">
        <f t="shared" si="319"/>
        <v>120.34124358292998</v>
      </c>
      <c r="K1678" s="239">
        <f t="shared" si="314"/>
        <v>132.5816801111919</v>
      </c>
      <c r="L1678" s="239" t="b">
        <f t="shared" si="315"/>
        <v>0</v>
      </c>
      <c r="M1678" s="239">
        <f t="shared" si="320"/>
        <v>-5.5275471428958825E-3</v>
      </c>
      <c r="O1678" s="239">
        <f t="shared" si="321"/>
        <v>124.69420989645261</v>
      </c>
      <c r="P1678" s="239">
        <f t="shared" si="316"/>
        <v>132.5816801111919</v>
      </c>
      <c r="Q1678" s="239">
        <f t="shared" si="317"/>
        <v>0</v>
      </c>
      <c r="R1678" s="239">
        <f t="shared" si="322"/>
        <v>-5.5275471428958825E-3</v>
      </c>
      <c r="T1678" s="239">
        <f>MAX($H$4:H1678)</f>
        <v>255.90901740293543</v>
      </c>
      <c r="U1678" s="239">
        <f>MAX($K$4:K1678)</f>
        <v>255.90901740293543</v>
      </c>
      <c r="V1678" s="239">
        <f>MAX($K$4:L1678)</f>
        <v>255.90901740293543</v>
      </c>
      <c r="W1678" s="239">
        <f t="shared" si="323"/>
        <v>-0.48191868556769696</v>
      </c>
      <c r="X1678" s="239">
        <f t="shared" si="324"/>
        <v>-0.48191868556769696</v>
      </c>
      <c r="Y1678" s="239">
        <f t="shared" si="325"/>
        <v>-0.48191868556769696</v>
      </c>
    </row>
    <row r="1679" spans="1:25">
      <c r="A1679" s="147">
        <v>37776</v>
      </c>
      <c r="B1679" s="243">
        <v>1.5458072327745542E-2</v>
      </c>
      <c r="C1679" s="243">
        <v>9.3091112879801763E-3</v>
      </c>
      <c r="D1679" s="243">
        <v>7.045848581395342E-3</v>
      </c>
      <c r="E1679" s="243">
        <v>7.9052667224117634E-3</v>
      </c>
      <c r="F1679" s="243">
        <v>1.0286948605741086E-2</v>
      </c>
      <c r="H1679" s="239">
        <f t="shared" si="318"/>
        <v>133.81589772609436</v>
      </c>
      <c r="I1679" s="239"/>
      <c r="J1679" s="239">
        <f t="shared" si="319"/>
        <v>120.34124358292998</v>
      </c>
      <c r="K1679" s="239">
        <f t="shared" si="314"/>
        <v>133.81589772609436</v>
      </c>
      <c r="L1679" s="239" t="b">
        <f t="shared" si="315"/>
        <v>0</v>
      </c>
      <c r="M1679" s="239">
        <f t="shared" si="320"/>
        <v>9.309111287980093E-3</v>
      </c>
      <c r="O1679" s="239">
        <f t="shared" si="321"/>
        <v>124.69420989645261</v>
      </c>
      <c r="P1679" s="239">
        <f t="shared" si="316"/>
        <v>133.81589772609436</v>
      </c>
      <c r="Q1679" s="239">
        <f t="shared" si="317"/>
        <v>0</v>
      </c>
      <c r="R1679" s="239">
        <f t="shared" si="322"/>
        <v>9.309111287980093E-3</v>
      </c>
      <c r="T1679" s="239">
        <f>MAX($H$4:H1679)</f>
        <v>255.90901740293543</v>
      </c>
      <c r="U1679" s="239">
        <f>MAX($K$4:K1679)</f>
        <v>255.90901740293543</v>
      </c>
      <c r="V1679" s="239">
        <f>MAX($K$4:L1679)</f>
        <v>255.90901740293543</v>
      </c>
      <c r="W1679" s="239">
        <f t="shared" si="323"/>
        <v>-0.47709580895542364</v>
      </c>
      <c r="X1679" s="239">
        <f t="shared" si="324"/>
        <v>-0.47709580895542364</v>
      </c>
      <c r="Y1679" s="239">
        <f t="shared" si="325"/>
        <v>-0.47709580895542364</v>
      </c>
    </row>
    <row r="1680" spans="1:25">
      <c r="A1680" s="147">
        <v>37777</v>
      </c>
      <c r="B1680" s="243">
        <v>4.6053879027434519E-3</v>
      </c>
      <c r="C1680" s="243">
        <v>-7.3462599826483732E-3</v>
      </c>
      <c r="D1680" s="243">
        <v>2.8594654493654392E-3</v>
      </c>
      <c r="E1680" s="243">
        <v>-5.5042247137674361E-3</v>
      </c>
      <c r="F1680" s="243">
        <v>2.1062346135718446E-3</v>
      </c>
      <c r="H1680" s="239">
        <f t="shared" si="318"/>
        <v>132.83285135158698</v>
      </c>
      <c r="I1680" s="239"/>
      <c r="J1680" s="239">
        <f t="shared" si="319"/>
        <v>120.34124358292998</v>
      </c>
      <c r="K1680" s="239">
        <f t="shared" si="314"/>
        <v>132.83285135158698</v>
      </c>
      <c r="L1680" s="239" t="b">
        <f t="shared" si="315"/>
        <v>0</v>
      </c>
      <c r="M1680" s="239">
        <f t="shared" si="320"/>
        <v>-7.3462599826484253E-3</v>
      </c>
      <c r="O1680" s="239">
        <f t="shared" si="321"/>
        <v>124.69420989645261</v>
      </c>
      <c r="P1680" s="239">
        <f t="shared" si="316"/>
        <v>132.83285135158698</v>
      </c>
      <c r="Q1680" s="239">
        <f t="shared" si="317"/>
        <v>0</v>
      </c>
      <c r="R1680" s="239">
        <f t="shared" si="322"/>
        <v>-7.3462599826484253E-3</v>
      </c>
      <c r="T1680" s="239">
        <f>MAX($H$4:H1680)</f>
        <v>255.90901740293543</v>
      </c>
      <c r="U1680" s="239">
        <f>MAX($K$4:K1680)</f>
        <v>255.90901740293543</v>
      </c>
      <c r="V1680" s="239">
        <f>MAX($K$4:L1680)</f>
        <v>255.90901740293543</v>
      </c>
      <c r="W1680" s="239">
        <f t="shared" si="323"/>
        <v>-0.48093719908885357</v>
      </c>
      <c r="X1680" s="239">
        <f t="shared" si="324"/>
        <v>-0.48093719908885357</v>
      </c>
      <c r="Y1680" s="239">
        <f t="shared" si="325"/>
        <v>-0.48093719908885357</v>
      </c>
    </row>
    <row r="1681" spans="1:25">
      <c r="A1681" s="147">
        <v>37778</v>
      </c>
      <c r="B1681" s="243">
        <v>-2.1905069562661028E-3</v>
      </c>
      <c r="C1681" s="243">
        <v>2.6516945885077359E-2</v>
      </c>
      <c r="D1681" s="243">
        <v>1.5912516676042543E-2</v>
      </c>
      <c r="E1681" s="243">
        <v>2.0443963622867933E-2</v>
      </c>
      <c r="F1681" s="243">
        <v>2.9333261399657973E-2</v>
      </c>
      <c r="H1681" s="239">
        <f t="shared" si="318"/>
        <v>136.35517288263753</v>
      </c>
      <c r="I1681" s="239"/>
      <c r="J1681" s="239">
        <f t="shared" si="319"/>
        <v>120.34124358292998</v>
      </c>
      <c r="K1681" s="239">
        <f t="shared" si="314"/>
        <v>136.35517288263753</v>
      </c>
      <c r="L1681" s="239" t="b">
        <f t="shared" si="315"/>
        <v>0</v>
      </c>
      <c r="M1681" s="239">
        <f t="shared" si="320"/>
        <v>2.6516945885077314E-2</v>
      </c>
      <c r="O1681" s="239">
        <f t="shared" si="321"/>
        <v>124.69420989645261</v>
      </c>
      <c r="P1681" s="239">
        <f t="shared" si="316"/>
        <v>136.35517288263753</v>
      </c>
      <c r="Q1681" s="239">
        <f t="shared" si="317"/>
        <v>0</v>
      </c>
      <c r="R1681" s="239">
        <f t="shared" si="322"/>
        <v>2.6516945885077314E-2</v>
      </c>
      <c r="T1681" s="239">
        <f>MAX($H$4:H1681)</f>
        <v>255.90901740293543</v>
      </c>
      <c r="U1681" s="239">
        <f>MAX($K$4:K1681)</f>
        <v>255.90901740293543</v>
      </c>
      <c r="V1681" s="239">
        <f>MAX($K$4:L1681)</f>
        <v>255.90901740293543</v>
      </c>
      <c r="W1681" s="239">
        <f t="shared" si="323"/>
        <v>-0.46717323888613604</v>
      </c>
      <c r="X1681" s="239">
        <f t="shared" si="324"/>
        <v>-0.46717323888613604</v>
      </c>
      <c r="Y1681" s="239">
        <f t="shared" si="325"/>
        <v>-0.46717323888613604</v>
      </c>
    </row>
    <row r="1682" spans="1:25">
      <c r="A1682" s="147">
        <v>37781</v>
      </c>
      <c r="B1682" s="243">
        <v>-1.2916350646681396E-2</v>
      </c>
      <c r="C1682" s="243">
        <v>-1.068776501420976E-2</v>
      </c>
      <c r="D1682" s="243">
        <v>5.6644519929480719E-3</v>
      </c>
      <c r="E1682" s="243">
        <v>8.3945243549821136E-4</v>
      </c>
      <c r="F1682" s="243">
        <v>-8.0520917462327812E-3</v>
      </c>
      <c r="H1682" s="239">
        <f t="shared" si="318"/>
        <v>134.89784083639594</v>
      </c>
      <c r="I1682" s="239"/>
      <c r="J1682" s="239">
        <f t="shared" si="319"/>
        <v>120.34124358292998</v>
      </c>
      <c r="K1682" s="239">
        <f t="shared" si="314"/>
        <v>134.89784083639594</v>
      </c>
      <c r="L1682" s="239" t="b">
        <f t="shared" si="315"/>
        <v>0</v>
      </c>
      <c r="M1682" s="239">
        <f t="shared" si="320"/>
        <v>-1.0687765014209852E-2</v>
      </c>
      <c r="O1682" s="239">
        <f t="shared" si="321"/>
        <v>124.69420989645261</v>
      </c>
      <c r="P1682" s="239">
        <f t="shared" si="316"/>
        <v>134.89784083639594</v>
      </c>
      <c r="Q1682" s="239">
        <f t="shared" si="317"/>
        <v>0</v>
      </c>
      <c r="R1682" s="239">
        <f t="shared" si="322"/>
        <v>-1.0687765014209852E-2</v>
      </c>
      <c r="T1682" s="239">
        <f>MAX($H$4:H1682)</f>
        <v>255.90901740293543</v>
      </c>
      <c r="U1682" s="239">
        <f>MAX($K$4:K1682)</f>
        <v>255.90901740293543</v>
      </c>
      <c r="V1682" s="239">
        <f>MAX($K$4:L1682)</f>
        <v>255.90901740293543</v>
      </c>
      <c r="W1682" s="239">
        <f t="shared" si="323"/>
        <v>-0.47286796610220355</v>
      </c>
      <c r="X1682" s="239">
        <f t="shared" si="324"/>
        <v>-0.47286796610220355</v>
      </c>
      <c r="Y1682" s="239">
        <f t="shared" si="325"/>
        <v>-0.47286796610220355</v>
      </c>
    </row>
    <row r="1683" spans="1:25">
      <c r="A1683" s="147">
        <v>37782</v>
      </c>
      <c r="B1683" s="243">
        <v>9.2006622376223923E-3</v>
      </c>
      <c r="C1683" s="243">
        <v>1.3290809004762316E-3</v>
      </c>
      <c r="D1683" s="243">
        <v>2.0299770659337746E-3</v>
      </c>
      <c r="E1683" s="243">
        <v>1.6126727793188689E-3</v>
      </c>
      <c r="F1683" s="243">
        <v>-2.6393885321733812E-3</v>
      </c>
      <c r="H1683" s="239">
        <f t="shared" si="318"/>
        <v>135.07713098016708</v>
      </c>
      <c r="I1683" s="239"/>
      <c r="J1683" s="239">
        <f t="shared" si="319"/>
        <v>120.34124358292998</v>
      </c>
      <c r="K1683" s="239">
        <f t="shared" si="314"/>
        <v>135.07713098016708</v>
      </c>
      <c r="L1683" s="239" t="b">
        <f t="shared" si="315"/>
        <v>0</v>
      </c>
      <c r="M1683" s="239">
        <f t="shared" si="320"/>
        <v>1.3290809004762631E-3</v>
      </c>
      <c r="O1683" s="239">
        <f t="shared" si="321"/>
        <v>124.69420989645261</v>
      </c>
      <c r="P1683" s="239">
        <f t="shared" si="316"/>
        <v>135.07713098016708</v>
      </c>
      <c r="Q1683" s="239">
        <f t="shared" si="317"/>
        <v>0</v>
      </c>
      <c r="R1683" s="239">
        <f t="shared" si="322"/>
        <v>1.3290809004762631E-3</v>
      </c>
      <c r="T1683" s="239">
        <f>MAX($H$4:H1683)</f>
        <v>255.90901740293543</v>
      </c>
      <c r="U1683" s="239">
        <f>MAX($K$4:K1683)</f>
        <v>255.90901740293543</v>
      </c>
      <c r="V1683" s="239">
        <f>MAX($K$4:L1683)</f>
        <v>255.90901740293543</v>
      </c>
      <c r="W1683" s="239">
        <f t="shared" si="323"/>
        <v>-0.47216736498392076</v>
      </c>
      <c r="X1683" s="239">
        <f t="shared" si="324"/>
        <v>-0.47216736498392076</v>
      </c>
      <c r="Y1683" s="239">
        <f t="shared" si="325"/>
        <v>-0.47216736498392076</v>
      </c>
    </row>
    <row r="1684" spans="1:25">
      <c r="A1684" s="147">
        <v>37783</v>
      </c>
      <c r="B1684" s="243">
        <v>1.3007606827658336E-2</v>
      </c>
      <c r="C1684" s="243">
        <v>1.4966290945648053E-2</v>
      </c>
      <c r="D1684" s="243">
        <v>2.0385368849595853E-3</v>
      </c>
      <c r="E1684" s="243">
        <v>-4.3405355132075663E-3</v>
      </c>
      <c r="F1684" s="243">
        <v>1.0635224744077298E-2</v>
      </c>
      <c r="H1684" s="239">
        <f t="shared" si="318"/>
        <v>137.09873462251969</v>
      </c>
      <c r="I1684" s="239"/>
      <c r="J1684" s="239">
        <f t="shared" si="319"/>
        <v>120.34124358292998</v>
      </c>
      <c r="K1684" s="239">
        <f t="shared" si="314"/>
        <v>137.09873462251969</v>
      </c>
      <c r="L1684" s="239" t="b">
        <f t="shared" si="315"/>
        <v>0</v>
      </c>
      <c r="M1684" s="239">
        <f t="shared" si="320"/>
        <v>1.4966290945648136E-2</v>
      </c>
      <c r="O1684" s="239">
        <f t="shared" si="321"/>
        <v>124.69420989645261</v>
      </c>
      <c r="P1684" s="239">
        <f t="shared" si="316"/>
        <v>137.09873462251969</v>
      </c>
      <c r="Q1684" s="239">
        <f t="shared" si="317"/>
        <v>0</v>
      </c>
      <c r="R1684" s="239">
        <f t="shared" si="322"/>
        <v>1.4966290945648136E-2</v>
      </c>
      <c r="T1684" s="239">
        <f>MAX($H$4:H1684)</f>
        <v>255.90901740293543</v>
      </c>
      <c r="U1684" s="239">
        <f>MAX($K$4:K1684)</f>
        <v>255.90901740293543</v>
      </c>
      <c r="V1684" s="239">
        <f>MAX($K$4:L1684)</f>
        <v>255.90901740293543</v>
      </c>
      <c r="W1684" s="239">
        <f t="shared" si="323"/>
        <v>-0.46426766819766202</v>
      </c>
      <c r="X1684" s="239">
        <f t="shared" si="324"/>
        <v>-0.46426766819766202</v>
      </c>
      <c r="Y1684" s="239">
        <f t="shared" si="325"/>
        <v>-0.46426766819766202</v>
      </c>
    </row>
    <row r="1685" spans="1:25">
      <c r="A1685" s="147">
        <v>37784</v>
      </c>
      <c r="B1685" s="243">
        <v>1.2355291687620173E-3</v>
      </c>
      <c r="C1685" s="243">
        <v>4.5216881561878086E-3</v>
      </c>
      <c r="D1685" s="243">
        <v>2.0269708747642223E-3</v>
      </c>
      <c r="E1685" s="243">
        <v>1.0491703305344213E-2</v>
      </c>
      <c r="F1685" s="243">
        <v>3.2836605671107133E-3</v>
      </c>
      <c r="H1685" s="239">
        <f t="shared" si="318"/>
        <v>137.71865234709068</v>
      </c>
      <c r="I1685" s="239"/>
      <c r="J1685" s="239">
        <f t="shared" si="319"/>
        <v>120.34124358292998</v>
      </c>
      <c r="K1685" s="239">
        <f t="shared" si="314"/>
        <v>137.71865234709068</v>
      </c>
      <c r="L1685" s="239" t="b">
        <f t="shared" si="315"/>
        <v>0</v>
      </c>
      <c r="M1685" s="239">
        <f t="shared" si="320"/>
        <v>4.5216881561879066E-3</v>
      </c>
      <c r="O1685" s="239">
        <f t="shared" si="321"/>
        <v>124.69420989645261</v>
      </c>
      <c r="P1685" s="239">
        <f t="shared" si="316"/>
        <v>137.71865234709068</v>
      </c>
      <c r="Q1685" s="239">
        <f t="shared" si="317"/>
        <v>0</v>
      </c>
      <c r="R1685" s="239">
        <f t="shared" si="322"/>
        <v>4.5216881561879066E-3</v>
      </c>
      <c r="T1685" s="239">
        <f>MAX($H$4:H1685)</f>
        <v>255.90901740293543</v>
      </c>
      <c r="U1685" s="239">
        <f>MAX($K$4:K1685)</f>
        <v>255.90901740293543</v>
      </c>
      <c r="V1685" s="239">
        <f>MAX($K$4:L1685)</f>
        <v>255.90901740293543</v>
      </c>
      <c r="W1685" s="239">
        <f t="shared" si="323"/>
        <v>-0.46184525365806445</v>
      </c>
      <c r="X1685" s="239">
        <f t="shared" si="324"/>
        <v>-0.46184525365806445</v>
      </c>
      <c r="Y1685" s="239">
        <f t="shared" si="325"/>
        <v>-0.46184525365806445</v>
      </c>
    </row>
    <row r="1686" spans="1:25">
      <c r="A1686" s="147">
        <v>37785</v>
      </c>
      <c r="B1686" s="243">
        <v>-1.0065102514183022E-2</v>
      </c>
      <c r="C1686" s="243">
        <v>-1.7019763070401317E-2</v>
      </c>
      <c r="D1686" s="243">
        <v>-2.6035781029959404E-3</v>
      </c>
      <c r="E1686" s="243">
        <v>-5.2829130561612425E-3</v>
      </c>
      <c r="F1686" s="243">
        <v>-1.136747311889319E-2</v>
      </c>
      <c r="H1686" s="239">
        <f t="shared" si="318"/>
        <v>135.37471351376823</v>
      </c>
      <c r="I1686" s="239"/>
      <c r="J1686" s="239">
        <f t="shared" si="319"/>
        <v>120.34124358292998</v>
      </c>
      <c r="K1686" s="239">
        <f t="shared" si="314"/>
        <v>135.37471351376823</v>
      </c>
      <c r="L1686" s="239" t="b">
        <f t="shared" si="315"/>
        <v>0</v>
      </c>
      <c r="M1686" s="239">
        <f t="shared" si="320"/>
        <v>-1.7019763070401334E-2</v>
      </c>
      <c r="O1686" s="239">
        <f t="shared" si="321"/>
        <v>124.69420989645261</v>
      </c>
      <c r="P1686" s="239">
        <f t="shared" si="316"/>
        <v>135.37471351376823</v>
      </c>
      <c r="Q1686" s="239">
        <f t="shared" si="317"/>
        <v>0</v>
      </c>
      <c r="R1686" s="239">
        <f t="shared" si="322"/>
        <v>-1.7019763070401334E-2</v>
      </c>
      <c r="T1686" s="239">
        <f>MAX($H$4:H1686)</f>
        <v>255.90901740293543</v>
      </c>
      <c r="U1686" s="239">
        <f>MAX($K$4:K1686)</f>
        <v>255.90901740293543</v>
      </c>
      <c r="V1686" s="239">
        <f>MAX($K$4:L1686)</f>
        <v>255.90901740293543</v>
      </c>
      <c r="W1686" s="239">
        <f t="shared" si="323"/>
        <v>-0.47100451993601616</v>
      </c>
      <c r="X1686" s="239">
        <f t="shared" si="324"/>
        <v>-0.47100451993601616</v>
      </c>
      <c r="Y1686" s="239">
        <f t="shared" si="325"/>
        <v>-0.47100451993601616</v>
      </c>
    </row>
    <row r="1687" spans="1:25">
      <c r="A1687" s="147">
        <v>37788</v>
      </c>
      <c r="B1687" s="243">
        <v>2.2046498814140003E-2</v>
      </c>
      <c r="C1687" s="243">
        <v>2.2456121205909341E-2</v>
      </c>
      <c r="D1687" s="243">
        <v>-6.4428322196445897E-3</v>
      </c>
      <c r="E1687" s="243">
        <v>7.1752323226499382E-3</v>
      </c>
      <c r="F1687" s="243">
        <v>1.4782448928974068E-2</v>
      </c>
      <c r="H1687" s="239">
        <f t="shared" si="318"/>
        <v>138.41470448864865</v>
      </c>
      <c r="I1687" s="239"/>
      <c r="J1687" s="239">
        <f t="shared" si="319"/>
        <v>120.34124358292998</v>
      </c>
      <c r="K1687" s="239">
        <f t="shared" si="314"/>
        <v>138.41470448864865</v>
      </c>
      <c r="L1687" s="239" t="b">
        <f t="shared" si="315"/>
        <v>0</v>
      </c>
      <c r="M1687" s="239">
        <f t="shared" si="320"/>
        <v>2.2456121205909285E-2</v>
      </c>
      <c r="O1687" s="239">
        <f t="shared" si="321"/>
        <v>124.69420989645261</v>
      </c>
      <c r="P1687" s="239">
        <f t="shared" si="316"/>
        <v>138.41470448864865</v>
      </c>
      <c r="Q1687" s="239">
        <f t="shared" si="317"/>
        <v>0</v>
      </c>
      <c r="R1687" s="239">
        <f t="shared" si="322"/>
        <v>2.2456121205909285E-2</v>
      </c>
      <c r="T1687" s="239">
        <f>MAX($H$4:H1687)</f>
        <v>255.90901740293543</v>
      </c>
      <c r="U1687" s="239">
        <f>MAX($K$4:K1687)</f>
        <v>255.90901740293543</v>
      </c>
      <c r="V1687" s="239">
        <f>MAX($K$4:L1687)</f>
        <v>255.90901740293543</v>
      </c>
      <c r="W1687" s="239">
        <f t="shared" si="323"/>
        <v>-0.45912533331832117</v>
      </c>
      <c r="X1687" s="239">
        <f t="shared" si="324"/>
        <v>-0.45912533331832117</v>
      </c>
      <c r="Y1687" s="239">
        <f t="shared" si="325"/>
        <v>-0.45912533331832117</v>
      </c>
    </row>
    <row r="1688" spans="1:25">
      <c r="A1688" s="147">
        <v>37789</v>
      </c>
      <c r="B1688" s="243">
        <v>9.7991071825709319E-4</v>
      </c>
      <c r="C1688" s="243">
        <v>9.5926014819860406E-3</v>
      </c>
      <c r="D1688" s="243">
        <v>1.5665446914397085E-2</v>
      </c>
      <c r="E1688" s="243">
        <v>1.9758627135088691E-2</v>
      </c>
      <c r="F1688" s="243">
        <v>9.6190615704447868E-3</v>
      </c>
      <c r="H1688" s="239">
        <f t="shared" si="318"/>
        <v>139.74246158805514</v>
      </c>
      <c r="I1688" s="239"/>
      <c r="J1688" s="239">
        <f t="shared" si="319"/>
        <v>120.34124358292998</v>
      </c>
      <c r="K1688" s="239">
        <f t="shared" si="314"/>
        <v>139.74246158805514</v>
      </c>
      <c r="L1688" s="239" t="b">
        <f t="shared" si="315"/>
        <v>0</v>
      </c>
      <c r="M1688" s="239">
        <f t="shared" si="320"/>
        <v>9.592601481986129E-3</v>
      </c>
      <c r="O1688" s="239">
        <f t="shared" si="321"/>
        <v>124.69420989645261</v>
      </c>
      <c r="P1688" s="239">
        <f t="shared" si="316"/>
        <v>139.74246158805514</v>
      </c>
      <c r="Q1688" s="239">
        <f t="shared" si="317"/>
        <v>0</v>
      </c>
      <c r="R1688" s="239">
        <f t="shared" si="322"/>
        <v>9.592601481986129E-3</v>
      </c>
      <c r="T1688" s="239">
        <f>MAX($H$4:H1688)</f>
        <v>255.90901740293543</v>
      </c>
      <c r="U1688" s="239">
        <f>MAX($K$4:K1688)</f>
        <v>255.90901740293543</v>
      </c>
      <c r="V1688" s="239">
        <f>MAX($K$4:L1688)</f>
        <v>255.90901740293543</v>
      </c>
      <c r="W1688" s="239">
        <f t="shared" si="323"/>
        <v>-0.45393693818914171</v>
      </c>
      <c r="X1688" s="239">
        <f t="shared" si="324"/>
        <v>-0.45393693818914171</v>
      </c>
      <c r="Y1688" s="239">
        <f t="shared" si="325"/>
        <v>-0.45393693818914171</v>
      </c>
    </row>
    <row r="1689" spans="1:25">
      <c r="A1689" s="147">
        <v>37790</v>
      </c>
      <c r="B1689" s="243">
        <v>-1.774821617985034E-3</v>
      </c>
      <c r="C1689" s="243">
        <v>6.6956475055410802E-3</v>
      </c>
      <c r="D1689" s="243">
        <v>1.3933918897350406E-2</v>
      </c>
      <c r="E1689" s="243">
        <v>5.349167978346836E-3</v>
      </c>
      <c r="F1689" s="243">
        <v>1.4338581759618663E-3</v>
      </c>
      <c r="H1689" s="239">
        <f t="shared" si="318"/>
        <v>140.67812785240537</v>
      </c>
      <c r="I1689" s="239"/>
      <c r="J1689" s="239">
        <f t="shared" si="319"/>
        <v>120.34124358292998</v>
      </c>
      <c r="K1689" s="239">
        <f t="shared" si="314"/>
        <v>140.67812785240537</v>
      </c>
      <c r="L1689" s="239" t="b">
        <f t="shared" si="315"/>
        <v>0</v>
      </c>
      <c r="M1689" s="239">
        <f t="shared" si="320"/>
        <v>6.695647505541082E-3</v>
      </c>
      <c r="O1689" s="239">
        <f t="shared" si="321"/>
        <v>124.69420989645261</v>
      </c>
      <c r="P1689" s="239">
        <f t="shared" si="316"/>
        <v>140.67812785240537</v>
      </c>
      <c r="Q1689" s="239">
        <f t="shared" si="317"/>
        <v>0</v>
      </c>
      <c r="R1689" s="239">
        <f t="shared" si="322"/>
        <v>6.695647505541082E-3</v>
      </c>
      <c r="T1689" s="239">
        <f>MAX($H$4:H1689)</f>
        <v>255.90901740293543</v>
      </c>
      <c r="U1689" s="239">
        <f>MAX($K$4:K1689)</f>
        <v>255.90901740293543</v>
      </c>
      <c r="V1689" s="239">
        <f>MAX($K$4:L1689)</f>
        <v>255.90901740293543</v>
      </c>
      <c r="W1689" s="239">
        <f t="shared" si="323"/>
        <v>-0.45028069241145974</v>
      </c>
      <c r="X1689" s="239">
        <f t="shared" si="324"/>
        <v>-0.45028069241145974</v>
      </c>
      <c r="Y1689" s="239">
        <f t="shared" si="325"/>
        <v>-0.45028069241145974</v>
      </c>
    </row>
    <row r="1690" spans="1:25">
      <c r="A1690" s="147">
        <v>37791</v>
      </c>
      <c r="B1690" s="243">
        <v>-1.4935631794007476E-2</v>
      </c>
      <c r="C1690" s="243">
        <v>-1.9508243755974153E-2</v>
      </c>
      <c r="D1690" s="243">
        <v>-3.1723184845265928E-3</v>
      </c>
      <c r="E1690" s="243">
        <v>1.3353754058504919E-3</v>
      </c>
      <c r="F1690" s="243">
        <v>-1.3364215529873102E-2</v>
      </c>
      <c r="H1690" s="239">
        <f t="shared" si="318"/>
        <v>137.93374464312654</v>
      </c>
      <c r="I1690" s="239"/>
      <c r="J1690" s="239">
        <f t="shared" si="319"/>
        <v>120.34124358292998</v>
      </c>
      <c r="K1690" s="239">
        <f t="shared" si="314"/>
        <v>137.93374464312654</v>
      </c>
      <c r="L1690" s="239" t="b">
        <f t="shared" si="315"/>
        <v>0</v>
      </c>
      <c r="M1690" s="239">
        <f t="shared" si="320"/>
        <v>-1.9508243755974167E-2</v>
      </c>
      <c r="O1690" s="239">
        <f t="shared" si="321"/>
        <v>124.69420989645261</v>
      </c>
      <c r="P1690" s="239">
        <f t="shared" si="316"/>
        <v>137.93374464312654</v>
      </c>
      <c r="Q1690" s="239">
        <f t="shared" si="317"/>
        <v>0</v>
      </c>
      <c r="R1690" s="239">
        <f t="shared" si="322"/>
        <v>-1.9508243755974167E-2</v>
      </c>
      <c r="T1690" s="239">
        <f>MAX($H$4:H1690)</f>
        <v>255.90901740293543</v>
      </c>
      <c r="U1690" s="239">
        <f>MAX($K$4:K1690)</f>
        <v>255.90901740293543</v>
      </c>
      <c r="V1690" s="239">
        <f>MAX($K$4:L1690)</f>
        <v>255.90901740293543</v>
      </c>
      <c r="W1690" s="239">
        <f t="shared" si="323"/>
        <v>-0.46100475066126234</v>
      </c>
      <c r="X1690" s="239">
        <f t="shared" si="324"/>
        <v>-0.46100475066126234</v>
      </c>
      <c r="Y1690" s="239">
        <f t="shared" si="325"/>
        <v>-0.46100475066126234</v>
      </c>
    </row>
    <row r="1691" spans="1:25">
      <c r="A1691" s="147">
        <v>37792</v>
      </c>
      <c r="B1691" s="243">
        <v>8.1163328997990725E-4</v>
      </c>
      <c r="C1691" s="243">
        <v>1.225927051092901E-2</v>
      </c>
      <c r="D1691" s="243">
        <v>1.3193952889476668E-2</v>
      </c>
      <c r="E1691" s="243">
        <v>7.8007135390136817E-3</v>
      </c>
      <c r="F1691" s="243">
        <v>7.560857515936048E-3</v>
      </c>
      <c r="H1691" s="239">
        <f t="shared" si="318"/>
        <v>139.62471173129205</v>
      </c>
      <c r="I1691" s="239"/>
      <c r="J1691" s="239">
        <f t="shared" si="319"/>
        <v>120.34124358292998</v>
      </c>
      <c r="K1691" s="239">
        <f t="shared" si="314"/>
        <v>139.62471173129205</v>
      </c>
      <c r="L1691" s="239" t="b">
        <f t="shared" si="315"/>
        <v>0</v>
      </c>
      <c r="M1691" s="239">
        <f t="shared" si="320"/>
        <v>1.2259270510929111E-2</v>
      </c>
      <c r="O1691" s="239">
        <f t="shared" si="321"/>
        <v>124.69420989645261</v>
      </c>
      <c r="P1691" s="239">
        <f t="shared" si="316"/>
        <v>139.62471173129205</v>
      </c>
      <c r="Q1691" s="239">
        <f t="shared" si="317"/>
        <v>0</v>
      </c>
      <c r="R1691" s="239">
        <f t="shared" si="322"/>
        <v>1.2259270510929111E-2</v>
      </c>
      <c r="T1691" s="239">
        <f>MAX($H$4:H1691)</f>
        <v>255.90901740293543</v>
      </c>
      <c r="U1691" s="239">
        <f>MAX($K$4:K1691)</f>
        <v>255.90901740293543</v>
      </c>
      <c r="V1691" s="239">
        <f>MAX($K$4:L1691)</f>
        <v>255.90901740293543</v>
      </c>
      <c r="W1691" s="239">
        <f t="shared" si="323"/>
        <v>-0.45439706209551306</v>
      </c>
      <c r="X1691" s="239">
        <f t="shared" si="324"/>
        <v>-0.45439706209551306</v>
      </c>
      <c r="Y1691" s="239">
        <f t="shared" si="325"/>
        <v>-0.45439706209551306</v>
      </c>
    </row>
    <row r="1692" spans="1:25">
      <c r="A1692" s="147">
        <v>37795</v>
      </c>
      <c r="B1692" s="243">
        <v>-1.4542011308496527E-2</v>
      </c>
      <c r="C1692" s="243">
        <v>-1.9126481256244721E-2</v>
      </c>
      <c r="D1692" s="243">
        <v>9.6703222057736848E-3</v>
      </c>
      <c r="E1692" s="243">
        <v>-9.4850003388172732E-3</v>
      </c>
      <c r="F1692" s="243">
        <v>-1.0162946326082611E-2</v>
      </c>
      <c r="H1692" s="239">
        <f t="shared" si="318"/>
        <v>136.95418229945491</v>
      </c>
      <c r="I1692" s="239"/>
      <c r="J1692" s="239">
        <f t="shared" si="319"/>
        <v>120.34124358292998</v>
      </c>
      <c r="K1692" s="239">
        <f t="shared" si="314"/>
        <v>136.95418229945491</v>
      </c>
      <c r="L1692" s="239" t="b">
        <f t="shared" si="315"/>
        <v>0</v>
      </c>
      <c r="M1692" s="239">
        <f t="shared" si="320"/>
        <v>-1.9126481256244783E-2</v>
      </c>
      <c r="O1692" s="239">
        <f t="shared" si="321"/>
        <v>124.69420989645261</v>
      </c>
      <c r="P1692" s="239">
        <f t="shared" si="316"/>
        <v>136.95418229945491</v>
      </c>
      <c r="Q1692" s="239">
        <f t="shared" si="317"/>
        <v>0</v>
      </c>
      <c r="R1692" s="239">
        <f t="shared" si="322"/>
        <v>-1.9126481256244783E-2</v>
      </c>
      <c r="T1692" s="239">
        <f>MAX($H$4:H1692)</f>
        <v>255.90901740293543</v>
      </c>
      <c r="U1692" s="239">
        <f>MAX($K$4:K1692)</f>
        <v>255.90901740293543</v>
      </c>
      <c r="V1692" s="239">
        <f>MAX($K$4:L1692)</f>
        <v>255.90901740293543</v>
      </c>
      <c r="W1692" s="239">
        <f t="shared" si="323"/>
        <v>-0.46483252646069528</v>
      </c>
      <c r="X1692" s="239">
        <f t="shared" si="324"/>
        <v>-0.46483252646069528</v>
      </c>
      <c r="Y1692" s="239">
        <f t="shared" si="325"/>
        <v>-0.46483252646069528</v>
      </c>
    </row>
    <row r="1693" spans="1:25">
      <c r="A1693" s="147">
        <v>37796</v>
      </c>
      <c r="B1693" s="243">
        <v>1.5652399431271835E-3</v>
      </c>
      <c r="C1693" s="243">
        <v>1.2986377399482052E-4</v>
      </c>
      <c r="D1693" s="243">
        <v>-1.4990041928750863E-2</v>
      </c>
      <c r="E1693" s="243">
        <v>4.1331284935686163E-4</v>
      </c>
      <c r="F1693" s="243">
        <v>-3.9556952608514884E-3</v>
      </c>
      <c r="H1693" s="239">
        <f t="shared" si="318"/>
        <v>136.97196768643269</v>
      </c>
      <c r="I1693" s="239"/>
      <c r="J1693" s="239">
        <f t="shared" si="319"/>
        <v>120.34124358292998</v>
      </c>
      <c r="K1693" s="239">
        <f t="shared" si="314"/>
        <v>136.97196768643269</v>
      </c>
      <c r="L1693" s="239" t="b">
        <f t="shared" si="315"/>
        <v>0</v>
      </c>
      <c r="M1693" s="239">
        <f t="shared" si="320"/>
        <v>1.298637739947906E-4</v>
      </c>
      <c r="O1693" s="239">
        <f t="shared" si="321"/>
        <v>124.69420989645261</v>
      </c>
      <c r="P1693" s="239">
        <f t="shared" si="316"/>
        <v>136.97196768643269</v>
      </c>
      <c r="Q1693" s="239">
        <f t="shared" si="317"/>
        <v>0</v>
      </c>
      <c r="R1693" s="239">
        <f t="shared" si="322"/>
        <v>1.298637739947906E-4</v>
      </c>
      <c r="T1693" s="239">
        <f>MAX($H$4:H1693)</f>
        <v>255.90901740293543</v>
      </c>
      <c r="U1693" s="239">
        <f>MAX($K$4:K1693)</f>
        <v>255.90901740293543</v>
      </c>
      <c r="V1693" s="239">
        <f>MAX($K$4:L1693)</f>
        <v>255.90901740293543</v>
      </c>
      <c r="W1693" s="239">
        <f t="shared" si="323"/>
        <v>-0.46476302759286225</v>
      </c>
      <c r="X1693" s="239">
        <f t="shared" si="324"/>
        <v>-0.46476302759286225</v>
      </c>
      <c r="Y1693" s="239">
        <f t="shared" si="325"/>
        <v>-0.46476302759286225</v>
      </c>
    </row>
    <row r="1694" spans="1:25">
      <c r="A1694" s="147">
        <v>37797</v>
      </c>
      <c r="B1694" s="243">
        <v>-6.9314662766393198E-3</v>
      </c>
      <c r="C1694" s="243">
        <v>-2.1125721679136067E-3</v>
      </c>
      <c r="D1694" s="243">
        <v>-6.2138437094539922E-3</v>
      </c>
      <c r="E1694" s="243">
        <v>-5.8296301353499835E-4</v>
      </c>
      <c r="F1694" s="243">
        <v>-2.3965565561823166E-3</v>
      </c>
      <c r="H1694" s="239">
        <f t="shared" si="318"/>
        <v>136.68260451971398</v>
      </c>
      <c r="I1694" s="239"/>
      <c r="J1694" s="239">
        <f t="shared" si="319"/>
        <v>120.34124358292998</v>
      </c>
      <c r="K1694" s="239">
        <f t="shared" si="314"/>
        <v>136.68260451971398</v>
      </c>
      <c r="L1694" s="239" t="b">
        <f t="shared" si="315"/>
        <v>0</v>
      </c>
      <c r="M1694" s="239">
        <f t="shared" si="320"/>
        <v>-2.1125721679135737E-3</v>
      </c>
      <c r="O1694" s="239">
        <f t="shared" si="321"/>
        <v>124.69420989645261</v>
      </c>
      <c r="P1694" s="239">
        <f t="shared" si="316"/>
        <v>136.68260451971398</v>
      </c>
      <c r="Q1694" s="239">
        <f t="shared" si="317"/>
        <v>0</v>
      </c>
      <c r="R1694" s="239">
        <f t="shared" si="322"/>
        <v>-2.1125721679135737E-3</v>
      </c>
      <c r="T1694" s="239">
        <f>MAX($H$4:H1694)</f>
        <v>255.90901740293543</v>
      </c>
      <c r="U1694" s="239">
        <f>MAX($K$4:K1694)</f>
        <v>255.90901740293543</v>
      </c>
      <c r="V1694" s="239">
        <f>MAX($K$4:L1694)</f>
        <v>255.90901740293543</v>
      </c>
      <c r="W1694" s="239">
        <f t="shared" si="323"/>
        <v>-0.46589375432400787</v>
      </c>
      <c r="X1694" s="239">
        <f t="shared" si="324"/>
        <v>-0.46589375432400787</v>
      </c>
      <c r="Y1694" s="239">
        <f t="shared" si="325"/>
        <v>-0.46589375432400787</v>
      </c>
    </row>
    <row r="1695" spans="1:25">
      <c r="A1695" s="147">
        <v>37798</v>
      </c>
      <c r="B1695" s="243">
        <v>1.1115421080418297E-2</v>
      </c>
      <c r="C1695" s="243">
        <v>1.3163924499568491E-3</v>
      </c>
      <c r="D1695" s="243">
        <v>1.7424420165130794E-3</v>
      </c>
      <c r="E1695" s="243">
        <v>1.2639774242765522E-2</v>
      </c>
      <c r="F1695" s="243">
        <v>2.1472805396929306E-3</v>
      </c>
      <c r="H1695" s="239">
        <f t="shared" si="318"/>
        <v>136.86253246834417</v>
      </c>
      <c r="I1695" s="239"/>
      <c r="J1695" s="239">
        <f t="shared" si="319"/>
        <v>120.34124358292998</v>
      </c>
      <c r="K1695" s="239">
        <f t="shared" si="314"/>
        <v>136.86253246834417</v>
      </c>
      <c r="L1695" s="239" t="b">
        <f t="shared" si="315"/>
        <v>0</v>
      </c>
      <c r="M1695" s="239">
        <f t="shared" si="320"/>
        <v>1.3163924499568838E-3</v>
      </c>
      <c r="O1695" s="239">
        <f t="shared" si="321"/>
        <v>124.69420989645261</v>
      </c>
      <c r="P1695" s="239">
        <f t="shared" si="316"/>
        <v>136.86253246834417</v>
      </c>
      <c r="Q1695" s="239">
        <f t="shared" si="317"/>
        <v>0</v>
      </c>
      <c r="R1695" s="239">
        <f t="shared" si="322"/>
        <v>1.3163924499568838E-3</v>
      </c>
      <c r="T1695" s="239">
        <f>MAX($H$4:H1695)</f>
        <v>255.90901740293543</v>
      </c>
      <c r="U1695" s="239">
        <f>MAX($K$4:K1695)</f>
        <v>255.90901740293543</v>
      </c>
      <c r="V1695" s="239">
        <f>MAX($K$4:L1695)</f>
        <v>255.90901740293543</v>
      </c>
      <c r="W1695" s="239">
        <f t="shared" si="323"/>
        <v>-0.46519066089472516</v>
      </c>
      <c r="X1695" s="239">
        <f t="shared" si="324"/>
        <v>-0.46519066089472516</v>
      </c>
      <c r="Y1695" s="239">
        <f t="shared" si="325"/>
        <v>-0.46519066089472516</v>
      </c>
    </row>
    <row r="1696" spans="1:25">
      <c r="A1696" s="147">
        <v>37799</v>
      </c>
      <c r="B1696" s="243">
        <v>-8.824470135401441E-3</v>
      </c>
      <c r="C1696" s="243">
        <v>1.263552516746147E-3</v>
      </c>
      <c r="D1696" s="243">
        <v>1.4345900836465475E-2</v>
      </c>
      <c r="E1696" s="243">
        <v>4.5010997123802188E-3</v>
      </c>
      <c r="F1696" s="243">
        <v>2.5364326339978316E-3</v>
      </c>
      <c r="H1696" s="239">
        <f t="shared" si="318"/>
        <v>137.03546546569279</v>
      </c>
      <c r="I1696" s="239"/>
      <c r="J1696" s="239">
        <f t="shared" si="319"/>
        <v>120.34124358292998</v>
      </c>
      <c r="K1696" s="239">
        <f t="shared" si="314"/>
        <v>137.03546546569279</v>
      </c>
      <c r="L1696" s="239" t="b">
        <f t="shared" si="315"/>
        <v>0</v>
      </c>
      <c r="M1696" s="239">
        <f t="shared" si="320"/>
        <v>1.2635525167461244E-3</v>
      </c>
      <c r="O1696" s="239">
        <f t="shared" si="321"/>
        <v>124.69420989645261</v>
      </c>
      <c r="P1696" s="239">
        <f t="shared" si="316"/>
        <v>137.03546546569279</v>
      </c>
      <c r="Q1696" s="239">
        <f t="shared" si="317"/>
        <v>0</v>
      </c>
      <c r="R1696" s="239">
        <f t="shared" si="322"/>
        <v>1.2635525167461244E-3</v>
      </c>
      <c r="T1696" s="239">
        <f>MAX($H$4:H1696)</f>
        <v>255.90901740293543</v>
      </c>
      <c r="U1696" s="239">
        <f>MAX($K$4:K1696)</f>
        <v>255.90901740293543</v>
      </c>
      <c r="V1696" s="239">
        <f>MAX($K$4:L1696)</f>
        <v>255.90901740293543</v>
      </c>
      <c r="W1696" s="239">
        <f t="shared" si="323"/>
        <v>-0.4645149012083194</v>
      </c>
      <c r="X1696" s="239">
        <f t="shared" si="324"/>
        <v>-0.4645149012083194</v>
      </c>
      <c r="Y1696" s="239">
        <f t="shared" si="325"/>
        <v>-0.4645149012083194</v>
      </c>
    </row>
    <row r="1697" spans="1:25">
      <c r="A1697" s="147">
        <v>37802</v>
      </c>
      <c r="B1697" s="243">
        <v>-1.9076618133911927E-3</v>
      </c>
      <c r="C1697" s="243">
        <v>-1.1309050768847806E-2</v>
      </c>
      <c r="D1697" s="243">
        <v>-8.5626856456730849E-3</v>
      </c>
      <c r="E1697" s="243">
        <v>-6.5842751620009965E-3</v>
      </c>
      <c r="F1697" s="243">
        <v>-3.417466290679072E-3</v>
      </c>
      <c r="H1697" s="239">
        <f t="shared" si="318"/>
        <v>135.48572442960858</v>
      </c>
      <c r="I1697" s="239"/>
      <c r="J1697" s="239">
        <f t="shared" si="319"/>
        <v>120.34124358292998</v>
      </c>
      <c r="K1697" s="239">
        <f t="shared" si="314"/>
        <v>135.48572442960858</v>
      </c>
      <c r="L1697" s="239" t="b">
        <f t="shared" si="315"/>
        <v>0</v>
      </c>
      <c r="M1697" s="239">
        <f t="shared" si="320"/>
        <v>-1.1309050768847834E-2</v>
      </c>
      <c r="O1697" s="239">
        <f t="shared" si="321"/>
        <v>124.69420989645261</v>
      </c>
      <c r="P1697" s="239">
        <f t="shared" si="316"/>
        <v>135.48572442960858</v>
      </c>
      <c r="Q1697" s="239">
        <f t="shared" si="317"/>
        <v>0</v>
      </c>
      <c r="R1697" s="239">
        <f t="shared" si="322"/>
        <v>-1.1309050768847834E-2</v>
      </c>
      <c r="T1697" s="239">
        <f>MAX($H$4:H1697)</f>
        <v>255.90901740293543</v>
      </c>
      <c r="U1697" s="239">
        <f>MAX($K$4:K1697)</f>
        <v>255.90901740293543</v>
      </c>
      <c r="V1697" s="239">
        <f>MAX($K$4:L1697)</f>
        <v>255.90901740293543</v>
      </c>
      <c r="W1697" s="239">
        <f t="shared" si="323"/>
        <v>-0.47057072937651601</v>
      </c>
      <c r="X1697" s="239">
        <f t="shared" si="324"/>
        <v>-0.47057072937651601</v>
      </c>
      <c r="Y1697" s="239">
        <f t="shared" si="325"/>
        <v>-0.47057072937651601</v>
      </c>
    </row>
    <row r="1698" spans="1:25">
      <c r="A1698" s="147">
        <v>37803</v>
      </c>
      <c r="B1698" s="243">
        <v>7.9128148822265043E-3</v>
      </c>
      <c r="C1698" s="243">
        <v>-1.8217082600730627E-2</v>
      </c>
      <c r="D1698" s="243">
        <v>1.1031160028444509E-2</v>
      </c>
      <c r="E1698" s="243">
        <v>3.7263868937316147E-3</v>
      </c>
      <c r="F1698" s="243">
        <v>-8.9401956484180811E-3</v>
      </c>
      <c r="H1698" s="239">
        <f t="shared" si="318"/>
        <v>133.01756979645458</v>
      </c>
      <c r="I1698" s="239"/>
      <c r="J1698" s="239">
        <f t="shared" si="319"/>
        <v>120.34124358292998</v>
      </c>
      <c r="K1698" s="239">
        <f t="shared" si="314"/>
        <v>133.01756979645458</v>
      </c>
      <c r="L1698" s="239" t="b">
        <f t="shared" si="315"/>
        <v>0</v>
      </c>
      <c r="M1698" s="239">
        <f t="shared" si="320"/>
        <v>-1.8217082600730579E-2</v>
      </c>
      <c r="O1698" s="239">
        <f t="shared" si="321"/>
        <v>124.69420989645261</v>
      </c>
      <c r="P1698" s="239">
        <f t="shared" si="316"/>
        <v>133.01756979645458</v>
      </c>
      <c r="Q1698" s="239">
        <f t="shared" si="317"/>
        <v>0</v>
      </c>
      <c r="R1698" s="239">
        <f t="shared" si="322"/>
        <v>-1.8217082600730579E-2</v>
      </c>
      <c r="T1698" s="239">
        <f>MAX($H$4:H1698)</f>
        <v>255.90901740293543</v>
      </c>
      <c r="U1698" s="239">
        <f>MAX($K$4:K1698)</f>
        <v>255.90901740293543</v>
      </c>
      <c r="V1698" s="239">
        <f>MAX($K$4:L1698)</f>
        <v>255.90901740293543</v>
      </c>
      <c r="W1698" s="239">
        <f t="shared" si="323"/>
        <v>-0.48021538613070852</v>
      </c>
      <c r="X1698" s="239">
        <f t="shared" si="324"/>
        <v>-0.48021538613070852</v>
      </c>
      <c r="Y1698" s="239">
        <f t="shared" si="325"/>
        <v>-0.48021538613070852</v>
      </c>
    </row>
    <row r="1699" spans="1:25">
      <c r="A1699" s="147">
        <v>37804</v>
      </c>
      <c r="B1699" s="243">
        <v>1.2046320966849322E-2</v>
      </c>
      <c r="C1699" s="243">
        <v>1.8620233126707131E-2</v>
      </c>
      <c r="D1699" s="243">
        <v>3.2909741634404854E-2</v>
      </c>
      <c r="E1699" s="243">
        <v>1.9353752163923543E-2</v>
      </c>
      <c r="F1699" s="243">
        <v>1.3748843852888548E-2</v>
      </c>
      <c r="H1699" s="239">
        <f t="shared" si="318"/>
        <v>135.49438795601259</v>
      </c>
      <c r="I1699" s="239"/>
      <c r="J1699" s="239">
        <f t="shared" si="319"/>
        <v>120.34124358292998</v>
      </c>
      <c r="K1699" s="239">
        <f t="shared" si="314"/>
        <v>135.49438795601259</v>
      </c>
      <c r="L1699" s="239" t="b">
        <f t="shared" si="315"/>
        <v>0</v>
      </c>
      <c r="M1699" s="239">
        <f t="shared" si="320"/>
        <v>1.8620233126707027E-2</v>
      </c>
      <c r="O1699" s="239">
        <f t="shared" si="321"/>
        <v>124.69420989645261</v>
      </c>
      <c r="P1699" s="239">
        <f t="shared" si="316"/>
        <v>135.49438795601259</v>
      </c>
      <c r="Q1699" s="239">
        <f t="shared" si="317"/>
        <v>0</v>
      </c>
      <c r="R1699" s="239">
        <f t="shared" si="322"/>
        <v>1.8620233126707027E-2</v>
      </c>
      <c r="T1699" s="239">
        <f>MAX($H$4:H1699)</f>
        <v>255.90901740293543</v>
      </c>
      <c r="U1699" s="239">
        <f>MAX($K$4:K1699)</f>
        <v>255.90901740293543</v>
      </c>
      <c r="V1699" s="239">
        <f>MAX($K$4:L1699)</f>
        <v>255.90901740293543</v>
      </c>
      <c r="W1699" s="239">
        <f t="shared" si="323"/>
        <v>-0.47053687544478695</v>
      </c>
      <c r="X1699" s="239">
        <f t="shared" si="324"/>
        <v>-0.47053687544478695</v>
      </c>
      <c r="Y1699" s="239">
        <f t="shared" si="325"/>
        <v>-0.47053687544478695</v>
      </c>
    </row>
    <row r="1700" spans="1:25">
      <c r="A1700" s="147">
        <v>37805</v>
      </c>
      <c r="B1700" s="243">
        <v>-7.5500083076277535E-3</v>
      </c>
      <c r="C1700" s="243">
        <v>9.2604570637846439E-3</v>
      </c>
      <c r="D1700" s="243">
        <v>2.0629102821213552E-2</v>
      </c>
      <c r="E1700" s="243">
        <v>8.6684016778482142E-3</v>
      </c>
      <c r="F1700" s="243">
        <v>8.9074557745987271E-3</v>
      </c>
      <c r="H1700" s="239">
        <f t="shared" si="318"/>
        <v>136.74912791806301</v>
      </c>
      <c r="I1700" s="239"/>
      <c r="J1700" s="239">
        <f t="shared" si="319"/>
        <v>120.34124358292998</v>
      </c>
      <c r="K1700" s="239">
        <f t="shared" si="314"/>
        <v>136.74912791806301</v>
      </c>
      <c r="L1700" s="239" t="b">
        <f t="shared" si="315"/>
        <v>0</v>
      </c>
      <c r="M1700" s="239">
        <f t="shared" si="320"/>
        <v>9.2604570637845589E-3</v>
      </c>
      <c r="O1700" s="239">
        <f t="shared" si="321"/>
        <v>124.69420989645261</v>
      </c>
      <c r="P1700" s="239">
        <f t="shared" si="316"/>
        <v>136.74912791806301</v>
      </c>
      <c r="Q1700" s="239">
        <f t="shared" si="317"/>
        <v>0</v>
      </c>
      <c r="R1700" s="239">
        <f t="shared" si="322"/>
        <v>9.2604570637845589E-3</v>
      </c>
      <c r="T1700" s="239">
        <f>MAX($H$4:H1700)</f>
        <v>255.90901740293543</v>
      </c>
      <c r="U1700" s="239">
        <f>MAX($K$4:K1700)</f>
        <v>255.90901740293543</v>
      </c>
      <c r="V1700" s="239">
        <f>MAX($K$4:L1700)</f>
        <v>255.90901740293543</v>
      </c>
      <c r="W1700" s="239">
        <f t="shared" si="323"/>
        <v>-0.46563380491298617</v>
      </c>
      <c r="X1700" s="239">
        <f t="shared" si="324"/>
        <v>-0.46563380491298617</v>
      </c>
      <c r="Y1700" s="239">
        <f t="shared" si="325"/>
        <v>-0.46563380491298617</v>
      </c>
    </row>
    <row r="1701" spans="1:25">
      <c r="A1701" s="147">
        <v>37806</v>
      </c>
      <c r="B1701" s="243">
        <v>0</v>
      </c>
      <c r="C1701" s="243">
        <v>-5.5380585223344658E-3</v>
      </c>
      <c r="D1701" s="243">
        <v>-8.2752252329196807E-3</v>
      </c>
      <c r="E1701" s="243">
        <v>4.2468556733754603E-3</v>
      </c>
      <c r="F1701" s="243">
        <v>-3.4731778502982147E-3</v>
      </c>
      <c r="H1701" s="239">
        <f t="shared" si="318"/>
        <v>135.99180324477459</v>
      </c>
      <c r="I1701" s="239"/>
      <c r="J1701" s="239">
        <f t="shared" si="319"/>
        <v>120.34124358292998</v>
      </c>
      <c r="K1701" s="239">
        <f t="shared" si="314"/>
        <v>135.99180324477459</v>
      </c>
      <c r="L1701" s="239" t="b">
        <f t="shared" si="315"/>
        <v>0</v>
      </c>
      <c r="M1701" s="239">
        <f t="shared" si="320"/>
        <v>-5.5380585223343782E-3</v>
      </c>
      <c r="O1701" s="239">
        <f t="shared" si="321"/>
        <v>124.69420989645261</v>
      </c>
      <c r="P1701" s="239">
        <f t="shared" si="316"/>
        <v>135.99180324477459</v>
      </c>
      <c r="Q1701" s="239">
        <f t="shared" si="317"/>
        <v>0</v>
      </c>
      <c r="R1701" s="239">
        <f t="shared" si="322"/>
        <v>-5.5380585223343782E-3</v>
      </c>
      <c r="T1701" s="239">
        <f>MAX($H$4:H1701)</f>
        <v>255.90901740293543</v>
      </c>
      <c r="U1701" s="239">
        <f>MAX($K$4:K1701)</f>
        <v>255.90901740293543</v>
      </c>
      <c r="V1701" s="239">
        <f>MAX($K$4:L1701)</f>
        <v>255.90901740293543</v>
      </c>
      <c r="W1701" s="239">
        <f t="shared" si="323"/>
        <v>-0.4685931561737352</v>
      </c>
      <c r="X1701" s="239">
        <f t="shared" si="324"/>
        <v>-0.4685931561737352</v>
      </c>
      <c r="Y1701" s="239">
        <f t="shared" si="325"/>
        <v>-0.4685931561737352</v>
      </c>
    </row>
    <row r="1702" spans="1:25">
      <c r="A1702" s="147">
        <v>37809</v>
      </c>
      <c r="B1702" s="243">
        <v>1.8963109216554308E-2</v>
      </c>
      <c r="C1702" s="243">
        <v>2.5530774916604271E-2</v>
      </c>
      <c r="D1702" s="243">
        <v>3.2080684022069317E-2</v>
      </c>
      <c r="E1702" s="243">
        <v>2.9147985767550511E-2</v>
      </c>
      <c r="F1702" s="243">
        <v>2.0773121868378874E-2</v>
      </c>
      <c r="H1702" s="239">
        <f t="shared" si="318"/>
        <v>139.46377936392005</v>
      </c>
      <c r="I1702" s="239"/>
      <c r="J1702" s="239">
        <f t="shared" si="319"/>
        <v>120.34124358292998</v>
      </c>
      <c r="K1702" s="239">
        <f t="shared" si="314"/>
        <v>139.46377936392005</v>
      </c>
      <c r="L1702" s="239" t="b">
        <f t="shared" si="315"/>
        <v>0</v>
      </c>
      <c r="M1702" s="239">
        <f t="shared" si="320"/>
        <v>2.5530774916604215E-2</v>
      </c>
      <c r="O1702" s="239">
        <f t="shared" si="321"/>
        <v>124.69420989645261</v>
      </c>
      <c r="P1702" s="239">
        <f t="shared" si="316"/>
        <v>139.46377936392005</v>
      </c>
      <c r="Q1702" s="239">
        <f t="shared" si="317"/>
        <v>0</v>
      </c>
      <c r="R1702" s="239">
        <f t="shared" si="322"/>
        <v>2.5530774916604215E-2</v>
      </c>
      <c r="T1702" s="239">
        <f>MAX($H$4:H1702)</f>
        <v>255.90901740293543</v>
      </c>
      <c r="U1702" s="239">
        <f>MAX($K$4:K1702)</f>
        <v>255.90901740293543</v>
      </c>
      <c r="V1702" s="239">
        <f>MAX($K$4:L1702)</f>
        <v>255.90901740293543</v>
      </c>
      <c r="W1702" s="239">
        <f t="shared" si="323"/>
        <v>-0.45502592765486377</v>
      </c>
      <c r="X1702" s="239">
        <f t="shared" si="324"/>
        <v>-0.45502592765486377</v>
      </c>
      <c r="Y1702" s="239">
        <f t="shared" si="325"/>
        <v>-0.45502592765486377</v>
      </c>
    </row>
    <row r="1703" spans="1:25">
      <c r="A1703" s="147">
        <v>37810</v>
      </c>
      <c r="B1703" s="243">
        <v>4.0066202546393814E-3</v>
      </c>
      <c r="C1703" s="243">
        <v>-2.2284316554345152E-3</v>
      </c>
      <c r="D1703" s="243">
        <v>5.7761356106631467E-3</v>
      </c>
      <c r="E1703" s="243">
        <v>7.9559449208839172E-3</v>
      </c>
      <c r="F1703" s="243">
        <v>4.3208837958512714E-3</v>
      </c>
      <c r="H1703" s="239">
        <f t="shared" si="318"/>
        <v>139.15299386319896</v>
      </c>
      <c r="I1703" s="239"/>
      <c r="J1703" s="239">
        <f t="shared" si="319"/>
        <v>120.34124358292998</v>
      </c>
      <c r="K1703" s="239">
        <f t="shared" si="314"/>
        <v>139.15299386319896</v>
      </c>
      <c r="L1703" s="239" t="b">
        <f t="shared" si="315"/>
        <v>0</v>
      </c>
      <c r="M1703" s="239">
        <f t="shared" si="320"/>
        <v>-2.2284316554345256E-3</v>
      </c>
      <c r="O1703" s="239">
        <f t="shared" si="321"/>
        <v>124.69420989645261</v>
      </c>
      <c r="P1703" s="239">
        <f t="shared" si="316"/>
        <v>139.15299386319896</v>
      </c>
      <c r="Q1703" s="239">
        <f t="shared" si="317"/>
        <v>0</v>
      </c>
      <c r="R1703" s="239">
        <f t="shared" si="322"/>
        <v>-2.2284316554345256E-3</v>
      </c>
      <c r="T1703" s="239">
        <f>MAX($H$4:H1703)</f>
        <v>255.90901740293543</v>
      </c>
      <c r="U1703" s="239">
        <f>MAX($K$4:K1703)</f>
        <v>255.90901740293543</v>
      </c>
      <c r="V1703" s="239">
        <f>MAX($K$4:L1703)</f>
        <v>255.90901740293543</v>
      </c>
      <c r="W1703" s="239">
        <f t="shared" si="323"/>
        <v>-0.45624036512906879</v>
      </c>
      <c r="X1703" s="239">
        <f t="shared" si="324"/>
        <v>-0.45624036512906879</v>
      </c>
      <c r="Y1703" s="239">
        <f t="shared" si="325"/>
        <v>-0.45624036512906879</v>
      </c>
    </row>
    <row r="1704" spans="1:25">
      <c r="A1704" s="147">
        <v>37811</v>
      </c>
      <c r="B1704" s="243">
        <v>-4.5985199889538864E-3</v>
      </c>
      <c r="C1704" s="243">
        <v>-8.8013715077998045E-3</v>
      </c>
      <c r="D1704" s="243">
        <v>1.5567689263160656E-3</v>
      </c>
      <c r="E1704" s="243">
        <v>-8.2968541795974682E-3</v>
      </c>
      <c r="F1704" s="243">
        <v>-5.0894215185144365E-3</v>
      </c>
      <c r="H1704" s="239">
        <f t="shared" si="318"/>
        <v>137.92825666778637</v>
      </c>
      <c r="I1704" s="239"/>
      <c r="J1704" s="239">
        <f t="shared" si="319"/>
        <v>120.34124358292998</v>
      </c>
      <c r="K1704" s="239">
        <f t="shared" si="314"/>
        <v>137.92825666778637</v>
      </c>
      <c r="L1704" s="239" t="b">
        <f t="shared" si="315"/>
        <v>0</v>
      </c>
      <c r="M1704" s="239">
        <f t="shared" si="320"/>
        <v>-8.8013715077997073E-3</v>
      </c>
      <c r="O1704" s="239">
        <f t="shared" si="321"/>
        <v>124.69420989645261</v>
      </c>
      <c r="P1704" s="239">
        <f t="shared" si="316"/>
        <v>137.92825666778637</v>
      </c>
      <c r="Q1704" s="239">
        <f t="shared" si="317"/>
        <v>0</v>
      </c>
      <c r="R1704" s="239">
        <f t="shared" si="322"/>
        <v>-8.8013715077997073E-3</v>
      </c>
      <c r="T1704" s="239">
        <f>MAX($H$4:H1704)</f>
        <v>255.90901740293543</v>
      </c>
      <c r="U1704" s="239">
        <f>MAX($K$4:K1704)</f>
        <v>255.90901740293543</v>
      </c>
      <c r="V1704" s="239">
        <f>MAX($K$4:L1704)</f>
        <v>255.90901740293543</v>
      </c>
      <c r="W1704" s="239">
        <f t="shared" si="323"/>
        <v>-0.46102619568651337</v>
      </c>
      <c r="X1704" s="239">
        <f t="shared" si="324"/>
        <v>-0.46102619568651337</v>
      </c>
      <c r="Y1704" s="239">
        <f t="shared" si="325"/>
        <v>-0.46102619568651337</v>
      </c>
    </row>
    <row r="1705" spans="1:25">
      <c r="A1705" s="147">
        <v>37812</v>
      </c>
      <c r="B1705" s="243">
        <v>-1.357159003692765E-2</v>
      </c>
      <c r="C1705" s="243">
        <v>-1.259135416786894E-2</v>
      </c>
      <c r="D1705" s="243">
        <v>-1.0451089363387678E-2</v>
      </c>
      <c r="E1705" s="243">
        <v>-1.3301722696191898E-2</v>
      </c>
      <c r="F1705" s="243">
        <v>-8.9034592911819699E-3</v>
      </c>
      <c r="H1705" s="239">
        <f t="shared" si="318"/>
        <v>136.19155313832553</v>
      </c>
      <c r="I1705" s="239"/>
      <c r="J1705" s="239">
        <f t="shared" si="319"/>
        <v>120.34124358292998</v>
      </c>
      <c r="K1705" s="239">
        <f t="shared" si="314"/>
        <v>136.19155313832553</v>
      </c>
      <c r="L1705" s="239" t="b">
        <f t="shared" si="315"/>
        <v>0</v>
      </c>
      <c r="M1705" s="239">
        <f t="shared" si="320"/>
        <v>-1.259135416786902E-2</v>
      </c>
      <c r="O1705" s="239">
        <f t="shared" si="321"/>
        <v>124.69420989645261</v>
      </c>
      <c r="P1705" s="239">
        <f t="shared" si="316"/>
        <v>136.19155313832553</v>
      </c>
      <c r="Q1705" s="239">
        <f t="shared" si="317"/>
        <v>0</v>
      </c>
      <c r="R1705" s="239">
        <f t="shared" si="322"/>
        <v>-1.259135416786902E-2</v>
      </c>
      <c r="T1705" s="239">
        <f>MAX($H$4:H1705)</f>
        <v>255.90901740293543</v>
      </c>
      <c r="U1705" s="239">
        <f>MAX($K$4:K1705)</f>
        <v>255.90901740293543</v>
      </c>
      <c r="V1705" s="239">
        <f>MAX($K$4:L1705)</f>
        <v>255.90901740293543</v>
      </c>
      <c r="W1705" s="239">
        <f t="shared" si="323"/>
        <v>-0.46781260574382821</v>
      </c>
      <c r="X1705" s="239">
        <f t="shared" si="324"/>
        <v>-0.46781260574382821</v>
      </c>
      <c r="Y1705" s="239">
        <f t="shared" si="325"/>
        <v>-0.46781260574382821</v>
      </c>
    </row>
    <row r="1706" spans="1:25">
      <c r="A1706" s="147">
        <v>37813</v>
      </c>
      <c r="B1706" s="243">
        <v>9.3684600010779384E-3</v>
      </c>
      <c r="C1706" s="243">
        <v>1.6268109967683131E-2</v>
      </c>
      <c r="D1706" s="243">
        <v>-1.396838683755619E-2</v>
      </c>
      <c r="E1706" s="243">
        <v>7.4433793699471007E-3</v>
      </c>
      <c r="F1706" s="243">
        <v>1.0320148062004542E-2</v>
      </c>
      <c r="H1706" s="239">
        <f t="shared" si="318"/>
        <v>138.40713230144937</v>
      </c>
      <c r="I1706" s="239"/>
      <c r="J1706" s="239">
        <f t="shared" si="319"/>
        <v>120.34124358292998</v>
      </c>
      <c r="K1706" s="239">
        <f t="shared" si="314"/>
        <v>138.40713230144937</v>
      </c>
      <c r="L1706" s="239" t="b">
        <f t="shared" si="315"/>
        <v>0</v>
      </c>
      <c r="M1706" s="239">
        <f t="shared" si="320"/>
        <v>1.6268109967683086E-2</v>
      </c>
      <c r="O1706" s="239">
        <f t="shared" si="321"/>
        <v>124.69420989645261</v>
      </c>
      <c r="P1706" s="239">
        <f t="shared" si="316"/>
        <v>138.40713230144937</v>
      </c>
      <c r="Q1706" s="239">
        <f t="shared" si="317"/>
        <v>0</v>
      </c>
      <c r="R1706" s="239">
        <f t="shared" si="322"/>
        <v>1.6268109967683086E-2</v>
      </c>
      <c r="T1706" s="239">
        <f>MAX($H$4:H1706)</f>
        <v>255.90901740293543</v>
      </c>
      <c r="U1706" s="239">
        <f>MAX($K$4:K1706)</f>
        <v>255.90901740293543</v>
      </c>
      <c r="V1706" s="239">
        <f>MAX($K$4:L1706)</f>
        <v>255.90901740293543</v>
      </c>
      <c r="W1706" s="239">
        <f t="shared" si="323"/>
        <v>-0.45915492269065405</v>
      </c>
      <c r="X1706" s="239">
        <f t="shared" si="324"/>
        <v>-0.45915492269065405</v>
      </c>
      <c r="Y1706" s="239">
        <f t="shared" si="325"/>
        <v>-0.45915492269065405</v>
      </c>
    </row>
    <row r="1707" spans="1:25">
      <c r="A1707" s="147">
        <v>37816</v>
      </c>
      <c r="B1707" s="243">
        <v>6.5440768364806168E-3</v>
      </c>
      <c r="C1707" s="243">
        <v>1.3315904032424442E-2</v>
      </c>
      <c r="D1707" s="243">
        <v>1.2914253053620817E-2</v>
      </c>
      <c r="E1707" s="243">
        <v>2.0849685692033271E-2</v>
      </c>
      <c r="F1707" s="243">
        <v>9.4135160499115855E-3</v>
      </c>
      <c r="H1707" s="239">
        <f t="shared" si="318"/>
        <v>140.25014839257855</v>
      </c>
      <c r="I1707" s="239"/>
      <c r="J1707" s="239">
        <f t="shared" si="319"/>
        <v>120.34124358292998</v>
      </c>
      <c r="K1707" s="239">
        <f t="shared" si="314"/>
        <v>140.25014839257855</v>
      </c>
      <c r="L1707" s="239" t="b">
        <f t="shared" si="315"/>
        <v>0</v>
      </c>
      <c r="M1707" s="239">
        <f t="shared" si="320"/>
        <v>1.331590403242454E-2</v>
      </c>
      <c r="O1707" s="239">
        <f t="shared" si="321"/>
        <v>124.69420989645261</v>
      </c>
      <c r="P1707" s="239">
        <f t="shared" si="316"/>
        <v>140.25014839257855</v>
      </c>
      <c r="Q1707" s="239">
        <f t="shared" si="317"/>
        <v>0</v>
      </c>
      <c r="R1707" s="239">
        <f t="shared" si="322"/>
        <v>1.331590403242454E-2</v>
      </c>
      <c r="T1707" s="239">
        <f>MAX($H$4:H1707)</f>
        <v>255.90901740293543</v>
      </c>
      <c r="U1707" s="239">
        <f>MAX($K$4:K1707)</f>
        <v>255.90901740293543</v>
      </c>
      <c r="V1707" s="239">
        <f>MAX($K$4:L1707)</f>
        <v>255.90901740293543</v>
      </c>
      <c r="W1707" s="239">
        <f t="shared" si="323"/>
        <v>-0.45195308154479358</v>
      </c>
      <c r="X1707" s="239">
        <f t="shared" si="324"/>
        <v>-0.45195308154479358</v>
      </c>
      <c r="Y1707" s="239">
        <f t="shared" si="325"/>
        <v>-0.45195308154479358</v>
      </c>
    </row>
    <row r="1708" spans="1:25">
      <c r="A1708" s="147">
        <v>37817</v>
      </c>
      <c r="B1708" s="243">
        <v>-3.7966084166400904E-3</v>
      </c>
      <c r="C1708" s="243">
        <v>-3.2019451843841029E-3</v>
      </c>
      <c r="D1708" s="243">
        <v>8.6345602249349174E-3</v>
      </c>
      <c r="E1708" s="243">
        <v>4.7460980971918421E-3</v>
      </c>
      <c r="F1708" s="243">
        <v>2.5885347544714055E-3</v>
      </c>
      <c r="H1708" s="239">
        <f t="shared" si="318"/>
        <v>139.80107510532378</v>
      </c>
      <c r="I1708" s="239"/>
      <c r="J1708" s="239">
        <f t="shared" si="319"/>
        <v>120.34124358292998</v>
      </c>
      <c r="K1708" s="239">
        <f t="shared" si="314"/>
        <v>139.80107510532378</v>
      </c>
      <c r="L1708" s="239" t="b">
        <f t="shared" si="315"/>
        <v>0</v>
      </c>
      <c r="M1708" s="239">
        <f t="shared" si="320"/>
        <v>-3.2019451843841311E-3</v>
      </c>
      <c r="O1708" s="239">
        <f t="shared" si="321"/>
        <v>124.69420989645261</v>
      </c>
      <c r="P1708" s="239">
        <f t="shared" si="316"/>
        <v>139.80107510532378</v>
      </c>
      <c r="Q1708" s="239">
        <f t="shared" si="317"/>
        <v>0</v>
      </c>
      <c r="R1708" s="239">
        <f t="shared" si="322"/>
        <v>-3.2019451843841311E-3</v>
      </c>
      <c r="T1708" s="239">
        <f>MAX($H$4:H1708)</f>
        <v>255.90901740293543</v>
      </c>
      <c r="U1708" s="239">
        <f>MAX($K$4:K1708)</f>
        <v>255.90901740293543</v>
      </c>
      <c r="V1708" s="239">
        <f>MAX($K$4:L1708)</f>
        <v>255.90901740293543</v>
      </c>
      <c r="W1708" s="239">
        <f t="shared" si="323"/>
        <v>-0.45370789773615783</v>
      </c>
      <c r="X1708" s="239">
        <f t="shared" si="324"/>
        <v>-0.45370789773615783</v>
      </c>
      <c r="Y1708" s="239">
        <f t="shared" si="325"/>
        <v>-0.45370789773615783</v>
      </c>
    </row>
    <row r="1709" spans="1:25">
      <c r="A1709" s="147">
        <v>37818</v>
      </c>
      <c r="B1709" s="243">
        <v>-6.360297852023522E-3</v>
      </c>
      <c r="C1709" s="243">
        <v>-1.0473829587276939E-2</v>
      </c>
      <c r="D1709" s="243">
        <v>-9.205395570399455E-3</v>
      </c>
      <c r="E1709" s="243">
        <v>-7.3332864286904664E-3</v>
      </c>
      <c r="F1709" s="243">
        <v>-7.4799506378926406E-3</v>
      </c>
      <c r="H1709" s="239">
        <f t="shared" si="318"/>
        <v>138.3368224685525</v>
      </c>
      <c r="I1709" s="239"/>
      <c r="J1709" s="239">
        <f t="shared" si="319"/>
        <v>120.34124358292998</v>
      </c>
      <c r="K1709" s="239">
        <f t="shared" si="314"/>
        <v>138.3368224685525</v>
      </c>
      <c r="L1709" s="239" t="b">
        <f t="shared" si="315"/>
        <v>0</v>
      </c>
      <c r="M1709" s="239">
        <f t="shared" si="320"/>
        <v>-1.0473829587277024E-2</v>
      </c>
      <c r="O1709" s="239">
        <f t="shared" si="321"/>
        <v>124.69420989645261</v>
      </c>
      <c r="P1709" s="239">
        <f t="shared" si="316"/>
        <v>138.3368224685525</v>
      </c>
      <c r="Q1709" s="239">
        <f t="shared" si="317"/>
        <v>0</v>
      </c>
      <c r="R1709" s="239">
        <f t="shared" si="322"/>
        <v>-1.0473829587277024E-2</v>
      </c>
      <c r="T1709" s="239">
        <f>MAX($H$4:H1709)</f>
        <v>255.90901740293543</v>
      </c>
      <c r="U1709" s="239">
        <f>MAX($K$4:K1709)</f>
        <v>255.90901740293543</v>
      </c>
      <c r="V1709" s="239">
        <f>MAX($K$4:L1709)</f>
        <v>255.90901740293543</v>
      </c>
      <c r="W1709" s="239">
        <f t="shared" si="323"/>
        <v>-0.45942966812014457</v>
      </c>
      <c r="X1709" s="239">
        <f t="shared" si="324"/>
        <v>-0.45942966812014457</v>
      </c>
      <c r="Y1709" s="239">
        <f t="shared" si="325"/>
        <v>-0.45942966812014457</v>
      </c>
    </row>
    <row r="1710" spans="1:25">
      <c r="A1710" s="147">
        <v>37819</v>
      </c>
      <c r="B1710" s="243">
        <v>-1.3010974125310049E-2</v>
      </c>
      <c r="C1710" s="243">
        <v>-1.104106525533588E-2</v>
      </c>
      <c r="D1710" s="243">
        <v>-2.1698458305504209E-2</v>
      </c>
      <c r="E1710" s="243">
        <v>-1.1161427315349415E-2</v>
      </c>
      <c r="F1710" s="243">
        <v>-9.1730471709938755E-3</v>
      </c>
      <c r="H1710" s="239">
        <f t="shared" si="318"/>
        <v>136.80943658446139</v>
      </c>
      <c r="I1710" s="239"/>
      <c r="J1710" s="239">
        <f t="shared" si="319"/>
        <v>120.34124358292998</v>
      </c>
      <c r="K1710" s="239">
        <f t="shared" si="314"/>
        <v>136.80943658446139</v>
      </c>
      <c r="L1710" s="239" t="b">
        <f t="shared" si="315"/>
        <v>0</v>
      </c>
      <c r="M1710" s="239">
        <f t="shared" si="320"/>
        <v>-1.1041065255335882E-2</v>
      </c>
      <c r="O1710" s="239">
        <f t="shared" si="321"/>
        <v>124.69420989645261</v>
      </c>
      <c r="P1710" s="239">
        <f t="shared" si="316"/>
        <v>136.80943658446139</v>
      </c>
      <c r="Q1710" s="239">
        <f t="shared" si="317"/>
        <v>0</v>
      </c>
      <c r="R1710" s="239">
        <f t="shared" si="322"/>
        <v>-1.1041065255335882E-2</v>
      </c>
      <c r="T1710" s="239">
        <f>MAX($H$4:H1710)</f>
        <v>255.90901740293543</v>
      </c>
      <c r="U1710" s="239">
        <f>MAX($K$4:K1710)</f>
        <v>255.90901740293543</v>
      </c>
      <c r="V1710" s="239">
        <f>MAX($K$4:L1710)</f>
        <v>255.90901740293543</v>
      </c>
      <c r="W1710" s="239">
        <f t="shared" si="323"/>
        <v>-0.46539814042952865</v>
      </c>
      <c r="X1710" s="239">
        <f t="shared" si="324"/>
        <v>-0.46539814042952865</v>
      </c>
      <c r="Y1710" s="239">
        <f t="shared" si="325"/>
        <v>-0.46539814042952865</v>
      </c>
    </row>
    <row r="1711" spans="1:25">
      <c r="A1711" s="147">
        <v>37820</v>
      </c>
      <c r="B1711" s="243">
        <v>1.129080460556775E-2</v>
      </c>
      <c r="C1711" s="243">
        <v>-7.2969910868037058E-4</v>
      </c>
      <c r="D1711" s="243">
        <v>-5.3369932430513689E-3</v>
      </c>
      <c r="E1711" s="243">
        <v>-9.8556322416997189E-3</v>
      </c>
      <c r="F1711" s="243">
        <v>-7.255348846716414E-4</v>
      </c>
      <c r="H1711" s="239">
        <f t="shared" si="318"/>
        <v>136.70960686052666</v>
      </c>
      <c r="I1711" s="239"/>
      <c r="J1711" s="239">
        <f t="shared" si="319"/>
        <v>120.34124358292998</v>
      </c>
      <c r="K1711" s="239">
        <f t="shared" si="314"/>
        <v>136.70960686052666</v>
      </c>
      <c r="L1711" s="239" t="b">
        <f t="shared" si="315"/>
        <v>0</v>
      </c>
      <c r="M1711" s="239">
        <f t="shared" si="320"/>
        <v>-7.2969910868027679E-4</v>
      </c>
      <c r="O1711" s="239">
        <f t="shared" si="321"/>
        <v>124.69420989645261</v>
      </c>
      <c r="P1711" s="239">
        <f t="shared" si="316"/>
        <v>136.70960686052666</v>
      </c>
      <c r="Q1711" s="239">
        <f t="shared" si="317"/>
        <v>0</v>
      </c>
      <c r="R1711" s="239">
        <f t="shared" si="322"/>
        <v>-7.2969910868027679E-4</v>
      </c>
      <c r="T1711" s="239">
        <f>MAX($H$4:H1711)</f>
        <v>255.90901740293543</v>
      </c>
      <c r="U1711" s="239">
        <f>MAX($K$4:K1711)</f>
        <v>255.90901740293543</v>
      </c>
      <c r="V1711" s="239">
        <f>MAX($K$4:L1711)</f>
        <v>255.90901740293543</v>
      </c>
      <c r="W1711" s="239">
        <f t="shared" si="323"/>
        <v>-0.46578823892995608</v>
      </c>
      <c r="X1711" s="239">
        <f t="shared" si="324"/>
        <v>-0.46578823892995608</v>
      </c>
      <c r="Y1711" s="239">
        <f t="shared" si="325"/>
        <v>-0.46578823892995608</v>
      </c>
    </row>
    <row r="1712" spans="1:25">
      <c r="A1712" s="147">
        <v>37823</v>
      </c>
      <c r="B1712" s="243">
        <v>-1.4163697567406541E-2</v>
      </c>
      <c r="C1712" s="243">
        <v>-6.646360970848697E-3</v>
      </c>
      <c r="D1712" s="243">
        <v>-1.6911272897800478E-3</v>
      </c>
      <c r="E1712" s="243">
        <v>-8.4423710412564468E-3</v>
      </c>
      <c r="F1712" s="243">
        <v>-1.4119012779926221E-3</v>
      </c>
      <c r="H1712" s="239">
        <f t="shared" si="318"/>
        <v>135.80098546514878</v>
      </c>
      <c r="I1712" s="239"/>
      <c r="J1712" s="239">
        <f t="shared" si="319"/>
        <v>120.34124358292998</v>
      </c>
      <c r="K1712" s="239">
        <f t="shared" si="314"/>
        <v>135.80098546514878</v>
      </c>
      <c r="L1712" s="239" t="b">
        <f t="shared" si="315"/>
        <v>0</v>
      </c>
      <c r="M1712" s="239">
        <f t="shared" si="320"/>
        <v>-6.6463609708487291E-3</v>
      </c>
      <c r="O1712" s="239">
        <f t="shared" si="321"/>
        <v>124.69420989645261</v>
      </c>
      <c r="P1712" s="239">
        <f t="shared" si="316"/>
        <v>135.80098546514878</v>
      </c>
      <c r="Q1712" s="239">
        <f t="shared" si="317"/>
        <v>0</v>
      </c>
      <c r="R1712" s="239">
        <f t="shared" si="322"/>
        <v>-6.6463609708487291E-3</v>
      </c>
      <c r="T1712" s="239">
        <f>MAX($H$4:H1712)</f>
        <v>255.90901740293543</v>
      </c>
      <c r="U1712" s="239">
        <f>MAX($K$4:K1712)</f>
        <v>255.90901740293543</v>
      </c>
      <c r="V1712" s="239">
        <f>MAX($K$4:L1712)</f>
        <v>255.90901740293543</v>
      </c>
      <c r="W1712" s="239">
        <f t="shared" si="323"/>
        <v>-0.46933880312890036</v>
      </c>
      <c r="X1712" s="239">
        <f t="shared" si="324"/>
        <v>-0.46933880312890036</v>
      </c>
      <c r="Y1712" s="239">
        <f t="shared" si="325"/>
        <v>-0.46933880312890036</v>
      </c>
    </row>
    <row r="1713" spans="1:25">
      <c r="A1713" s="147">
        <v>37824</v>
      </c>
      <c r="B1713" s="243">
        <v>9.3302298164616992E-3</v>
      </c>
      <c r="C1713" s="243">
        <v>7.8173143427580083E-3</v>
      </c>
      <c r="D1713" s="243">
        <v>-8.1883579911334881E-3</v>
      </c>
      <c r="E1713" s="243">
        <v>4.1734012123206821E-3</v>
      </c>
      <c r="F1713" s="243">
        <v>4.3292762122748574E-3</v>
      </c>
      <c r="H1713" s="239">
        <f t="shared" si="318"/>
        <v>136.86258445658618</v>
      </c>
      <c r="I1713" s="239"/>
      <c r="J1713" s="239">
        <f t="shared" si="319"/>
        <v>120.34124358292998</v>
      </c>
      <c r="K1713" s="239">
        <f t="shared" si="314"/>
        <v>136.86258445658618</v>
      </c>
      <c r="L1713" s="239" t="b">
        <f t="shared" si="315"/>
        <v>0</v>
      </c>
      <c r="M1713" s="239">
        <f t="shared" si="320"/>
        <v>7.8173143427581054E-3</v>
      </c>
      <c r="O1713" s="239">
        <f t="shared" si="321"/>
        <v>124.69420989645261</v>
      </c>
      <c r="P1713" s="239">
        <f t="shared" si="316"/>
        <v>136.86258445658618</v>
      </c>
      <c r="Q1713" s="239">
        <f t="shared" si="317"/>
        <v>0</v>
      </c>
      <c r="R1713" s="239">
        <f t="shared" si="322"/>
        <v>7.8173143427581054E-3</v>
      </c>
      <c r="T1713" s="239">
        <f>MAX($H$4:H1713)</f>
        <v>255.90901740293543</v>
      </c>
      <c r="U1713" s="239">
        <f>MAX($K$4:K1713)</f>
        <v>255.90901740293543</v>
      </c>
      <c r="V1713" s="239">
        <f>MAX($K$4:L1713)</f>
        <v>255.90901740293543</v>
      </c>
      <c r="W1713" s="239">
        <f t="shared" si="323"/>
        <v>-0.46519045774345474</v>
      </c>
      <c r="X1713" s="239">
        <f t="shared" si="324"/>
        <v>-0.46519045774345474</v>
      </c>
      <c r="Y1713" s="239">
        <f t="shared" si="325"/>
        <v>-0.46519045774345474</v>
      </c>
    </row>
    <row r="1714" spans="1:25">
      <c r="A1714" s="147">
        <v>37825</v>
      </c>
      <c r="B1714" s="243">
        <v>1.0310891048703752E-3</v>
      </c>
      <c r="C1714" s="243">
        <v>-5.6664356012715578E-3</v>
      </c>
      <c r="D1714" s="243">
        <v>8.6284724930130174E-4</v>
      </c>
      <c r="E1714" s="243">
        <v>-1.4634228034877017E-2</v>
      </c>
      <c r="F1714" s="243">
        <v>-4.2349078253776096E-3</v>
      </c>
      <c r="H1714" s="239">
        <f t="shared" si="318"/>
        <v>136.08706143553934</v>
      </c>
      <c r="I1714" s="239"/>
      <c r="J1714" s="239">
        <f t="shared" si="319"/>
        <v>120.34124358292998</v>
      </c>
      <c r="K1714" s="239">
        <f t="shared" si="314"/>
        <v>136.08706143553934</v>
      </c>
      <c r="L1714" s="239" t="b">
        <f t="shared" si="315"/>
        <v>0</v>
      </c>
      <c r="M1714" s="239">
        <f t="shared" si="320"/>
        <v>-5.6664356012715699E-3</v>
      </c>
      <c r="O1714" s="239">
        <f t="shared" si="321"/>
        <v>124.69420989645261</v>
      </c>
      <c r="P1714" s="239">
        <f t="shared" si="316"/>
        <v>136.08706143553934</v>
      </c>
      <c r="Q1714" s="239">
        <f t="shared" si="317"/>
        <v>0</v>
      </c>
      <c r="R1714" s="239">
        <f t="shared" si="322"/>
        <v>-5.6664356012715699E-3</v>
      </c>
      <c r="T1714" s="239">
        <f>MAX($H$4:H1714)</f>
        <v>255.90901740293543</v>
      </c>
      <c r="U1714" s="239">
        <f>MAX($K$4:K1714)</f>
        <v>255.90901740293543</v>
      </c>
      <c r="V1714" s="239">
        <f>MAX($K$4:L1714)</f>
        <v>255.90901740293543</v>
      </c>
      <c r="W1714" s="239">
        <f t="shared" si="323"/>
        <v>-0.46822092157359696</v>
      </c>
      <c r="X1714" s="239">
        <f t="shared" si="324"/>
        <v>-0.46822092157359696</v>
      </c>
      <c r="Y1714" s="239">
        <f t="shared" si="325"/>
        <v>-0.46822092157359696</v>
      </c>
    </row>
    <row r="1715" spans="1:25">
      <c r="A1715" s="147">
        <v>37826</v>
      </c>
      <c r="B1715" s="243">
        <v>-6.7268829361114557E-3</v>
      </c>
      <c r="C1715" s="243">
        <v>2.1893156450212281E-2</v>
      </c>
      <c r="D1715" s="243">
        <v>7.7736958874254913E-3</v>
      </c>
      <c r="E1715" s="243">
        <v>1.2643129978284318E-2</v>
      </c>
      <c r="F1715" s="243">
        <v>1.3918186464523918E-2</v>
      </c>
      <c r="H1715" s="239">
        <f t="shared" si="318"/>
        <v>139.06643676239725</v>
      </c>
      <c r="I1715" s="239"/>
      <c r="J1715" s="239">
        <f t="shared" si="319"/>
        <v>120.34124358292998</v>
      </c>
      <c r="K1715" s="239">
        <f t="shared" si="314"/>
        <v>139.06643676239725</v>
      </c>
      <c r="L1715" s="239" t="b">
        <f t="shared" si="315"/>
        <v>0</v>
      </c>
      <c r="M1715" s="239">
        <f t="shared" si="320"/>
        <v>2.1893156450212226E-2</v>
      </c>
      <c r="O1715" s="239">
        <f t="shared" si="321"/>
        <v>124.69420989645261</v>
      </c>
      <c r="P1715" s="239">
        <f t="shared" si="316"/>
        <v>139.06643676239725</v>
      </c>
      <c r="Q1715" s="239">
        <f t="shared" si="317"/>
        <v>0</v>
      </c>
      <c r="R1715" s="239">
        <f t="shared" si="322"/>
        <v>2.1893156450212226E-2</v>
      </c>
      <c r="T1715" s="239">
        <f>MAX($H$4:H1715)</f>
        <v>255.90901740293543</v>
      </c>
      <c r="U1715" s="239">
        <f>MAX($K$4:K1715)</f>
        <v>255.90901740293543</v>
      </c>
      <c r="V1715" s="239">
        <f>MAX($K$4:L1715)</f>
        <v>255.90901740293543</v>
      </c>
      <c r="W1715" s="239">
        <f t="shared" si="323"/>
        <v>-0.45657859901265807</v>
      </c>
      <c r="X1715" s="239">
        <f t="shared" si="324"/>
        <v>-0.45657859901265807</v>
      </c>
      <c r="Y1715" s="239">
        <f t="shared" si="325"/>
        <v>-0.45657859901265807</v>
      </c>
    </row>
    <row r="1716" spans="1:25">
      <c r="A1716" s="147">
        <v>37827</v>
      </c>
      <c r="B1716" s="243">
        <v>1.6113674483254181E-2</v>
      </c>
      <c r="C1716" s="243">
        <v>-7.2465040264184655E-3</v>
      </c>
      <c r="D1716" s="243">
        <v>-1.693028030929189E-3</v>
      </c>
      <c r="E1716" s="243">
        <v>3.3088951255879628E-3</v>
      </c>
      <c r="F1716" s="243">
        <v>-7.4247339595701067E-4</v>
      </c>
      <c r="H1716" s="239">
        <f t="shared" si="318"/>
        <v>138.05869126845886</v>
      </c>
      <c r="I1716" s="239"/>
      <c r="J1716" s="239">
        <f t="shared" si="319"/>
        <v>120.34124358292998</v>
      </c>
      <c r="K1716" s="239">
        <f t="shared" si="314"/>
        <v>138.05869126845886</v>
      </c>
      <c r="L1716" s="239" t="b">
        <f t="shared" si="315"/>
        <v>0</v>
      </c>
      <c r="M1716" s="239">
        <f t="shared" si="320"/>
        <v>-7.2465040264185114E-3</v>
      </c>
      <c r="O1716" s="239">
        <f t="shared" si="321"/>
        <v>124.69420989645261</v>
      </c>
      <c r="P1716" s="239">
        <f t="shared" si="316"/>
        <v>138.05869126845886</v>
      </c>
      <c r="Q1716" s="239">
        <f t="shared" si="317"/>
        <v>0</v>
      </c>
      <c r="R1716" s="239">
        <f t="shared" si="322"/>
        <v>-7.2465040264185114E-3</v>
      </c>
      <c r="T1716" s="239">
        <f>MAX($H$4:H1716)</f>
        <v>255.90901740293543</v>
      </c>
      <c r="U1716" s="239">
        <f>MAX($K$4:K1716)</f>
        <v>255.90901740293543</v>
      </c>
      <c r="V1716" s="239">
        <f>MAX($K$4:L1716)</f>
        <v>255.90901740293543</v>
      </c>
      <c r="W1716" s="239">
        <f t="shared" si="323"/>
        <v>-0.46051650438295483</v>
      </c>
      <c r="X1716" s="239">
        <f t="shared" si="324"/>
        <v>-0.46051650438295483</v>
      </c>
      <c r="Y1716" s="239">
        <f t="shared" si="325"/>
        <v>-0.46051650438295483</v>
      </c>
    </row>
    <row r="1717" spans="1:25">
      <c r="A1717" s="147">
        <v>37830</v>
      </c>
      <c r="B1717" s="243">
        <v>-1.4105600367652071E-3</v>
      </c>
      <c r="C1717" s="243">
        <v>7.985761347259146E-3</v>
      </c>
      <c r="D1717" s="243">
        <v>8.1866562075885163E-3</v>
      </c>
      <c r="E1717" s="243">
        <v>1.1648402669622637E-2</v>
      </c>
      <c r="F1717" s="243">
        <v>3.480495613463086E-3</v>
      </c>
      <c r="H1717" s="239">
        <f t="shared" si="318"/>
        <v>139.16119502884371</v>
      </c>
      <c r="I1717" s="239"/>
      <c r="J1717" s="239">
        <f t="shared" si="319"/>
        <v>120.34124358292998</v>
      </c>
      <c r="K1717" s="239">
        <f t="shared" si="314"/>
        <v>139.16119502884371</v>
      </c>
      <c r="L1717" s="239" t="b">
        <f t="shared" si="315"/>
        <v>0</v>
      </c>
      <c r="M1717" s="239">
        <f t="shared" si="320"/>
        <v>7.9857613472591928E-3</v>
      </c>
      <c r="O1717" s="239">
        <f t="shared" si="321"/>
        <v>124.69420989645261</v>
      </c>
      <c r="P1717" s="239">
        <f t="shared" si="316"/>
        <v>139.16119502884371</v>
      </c>
      <c r="Q1717" s="239">
        <f t="shared" si="317"/>
        <v>0</v>
      </c>
      <c r="R1717" s="239">
        <f t="shared" si="322"/>
        <v>7.9857613472591928E-3</v>
      </c>
      <c r="T1717" s="239">
        <f>MAX($H$4:H1717)</f>
        <v>255.90901740293543</v>
      </c>
      <c r="U1717" s="239">
        <f>MAX($K$4:K1717)</f>
        <v>255.90901740293543</v>
      </c>
      <c r="V1717" s="239">
        <f>MAX($K$4:L1717)</f>
        <v>255.90901740293543</v>
      </c>
      <c r="W1717" s="239">
        <f t="shared" si="323"/>
        <v>-0.45620831793617195</v>
      </c>
      <c r="X1717" s="239">
        <f t="shared" si="324"/>
        <v>-0.45620831793617195</v>
      </c>
      <c r="Y1717" s="239">
        <f t="shared" si="325"/>
        <v>-0.45620831793617195</v>
      </c>
    </row>
    <row r="1718" spans="1:25">
      <c r="A1718" s="147">
        <v>37831</v>
      </c>
      <c r="B1718" s="243">
        <v>-6.1724455630212116E-3</v>
      </c>
      <c r="C1718" s="243">
        <v>-1.2806001301297609E-3</v>
      </c>
      <c r="D1718" s="243">
        <v>8.6873313826396625E-5</v>
      </c>
      <c r="E1718" s="243">
        <v>-1.1152430719503226E-3</v>
      </c>
      <c r="F1718" s="243">
        <v>3.488538174290623E-3</v>
      </c>
      <c r="H1718" s="239">
        <f t="shared" si="318"/>
        <v>138.98298518438077</v>
      </c>
      <c r="I1718" s="239"/>
      <c r="J1718" s="239">
        <f t="shared" si="319"/>
        <v>120.34124358292998</v>
      </c>
      <c r="K1718" s="239">
        <f t="shared" si="314"/>
        <v>138.98298518438077</v>
      </c>
      <c r="L1718" s="239" t="b">
        <f t="shared" si="315"/>
        <v>0</v>
      </c>
      <c r="M1718" s="239">
        <f t="shared" si="320"/>
        <v>-1.2806001301296954E-3</v>
      </c>
      <c r="O1718" s="239">
        <f t="shared" si="321"/>
        <v>124.69420989645261</v>
      </c>
      <c r="P1718" s="239">
        <f t="shared" si="316"/>
        <v>138.98298518438077</v>
      </c>
      <c r="Q1718" s="239">
        <f t="shared" si="317"/>
        <v>0</v>
      </c>
      <c r="R1718" s="239">
        <f t="shared" si="322"/>
        <v>-1.2806001301296954E-3</v>
      </c>
      <c r="T1718" s="239">
        <f>MAX($H$4:H1718)</f>
        <v>255.90901740293543</v>
      </c>
      <c r="U1718" s="239">
        <f>MAX($K$4:K1718)</f>
        <v>255.90901740293543</v>
      </c>
      <c r="V1718" s="239">
        <f>MAX($K$4:L1718)</f>
        <v>255.90901740293543</v>
      </c>
      <c r="W1718" s="239">
        <f t="shared" si="323"/>
        <v>-0.45690469763498631</v>
      </c>
      <c r="X1718" s="239">
        <f t="shared" si="324"/>
        <v>-0.45690469763498631</v>
      </c>
      <c r="Y1718" s="239">
        <f t="shared" si="325"/>
        <v>-0.45690469763498631</v>
      </c>
    </row>
    <row r="1719" spans="1:25">
      <c r="A1719" s="147">
        <v>37832</v>
      </c>
      <c r="B1719" s="243">
        <v>-1.4412232353946397E-3</v>
      </c>
      <c r="C1719" s="243">
        <v>4.7644706846796669E-3</v>
      </c>
      <c r="D1719" s="243">
        <v>-1.4502262477376515E-2</v>
      </c>
      <c r="E1719" s="243">
        <v>3.3611600643470574E-3</v>
      </c>
      <c r="F1719" s="243">
        <v>5.0737216089806747E-3</v>
      </c>
      <c r="H1719" s="239">
        <f t="shared" si="318"/>
        <v>139.64516554296102</v>
      </c>
      <c r="I1719" s="239"/>
      <c r="J1719" s="239">
        <f t="shared" si="319"/>
        <v>120.34124358292998</v>
      </c>
      <c r="K1719" s="239">
        <f t="shared" si="314"/>
        <v>139.64516554296102</v>
      </c>
      <c r="L1719" s="239" t="b">
        <f t="shared" si="315"/>
        <v>0</v>
      </c>
      <c r="M1719" s="239">
        <f t="shared" si="320"/>
        <v>4.7644706846797207E-3</v>
      </c>
      <c r="O1719" s="239">
        <f t="shared" si="321"/>
        <v>124.69420989645261</v>
      </c>
      <c r="P1719" s="239">
        <f t="shared" si="316"/>
        <v>139.64516554296102</v>
      </c>
      <c r="Q1719" s="239">
        <f t="shared" si="317"/>
        <v>0</v>
      </c>
      <c r="R1719" s="239">
        <f t="shared" si="322"/>
        <v>4.7644706846797207E-3</v>
      </c>
      <c r="T1719" s="239">
        <f>MAX($H$4:H1719)</f>
        <v>255.90901740293543</v>
      </c>
      <c r="U1719" s="239">
        <f>MAX($K$4:K1719)</f>
        <v>255.90901740293543</v>
      </c>
      <c r="V1719" s="239">
        <f>MAX($K$4:L1719)</f>
        <v>255.90901740293543</v>
      </c>
      <c r="W1719" s="239">
        <f t="shared" si="323"/>
        <v>-0.45431713598788093</v>
      </c>
      <c r="X1719" s="239">
        <f t="shared" si="324"/>
        <v>-0.45431713598788093</v>
      </c>
      <c r="Y1719" s="239">
        <f t="shared" si="325"/>
        <v>-0.45431713598788093</v>
      </c>
    </row>
    <row r="1720" spans="1:25">
      <c r="A1720" s="147">
        <v>37833</v>
      </c>
      <c r="B1720" s="243">
        <v>2.9097031921596628E-3</v>
      </c>
      <c r="C1720" s="243">
        <v>1.1685344865845826E-2</v>
      </c>
      <c r="D1720" s="243">
        <v>1.0083421883948063E-2</v>
      </c>
      <c r="E1720" s="243">
        <v>1.658745887663593E-2</v>
      </c>
      <c r="F1720" s="243">
        <v>1.1278100574208416E-2</v>
      </c>
      <c r="H1720" s="239">
        <f t="shared" si="318"/>
        <v>141.27696746117866</v>
      </c>
      <c r="I1720" s="239"/>
      <c r="J1720" s="239">
        <f t="shared" si="319"/>
        <v>120.34124358292998</v>
      </c>
      <c r="K1720" s="239">
        <f t="shared" si="314"/>
        <v>141.27696746117866</v>
      </c>
      <c r="L1720" s="239" t="b">
        <f t="shared" si="315"/>
        <v>0</v>
      </c>
      <c r="M1720" s="239">
        <f t="shared" si="320"/>
        <v>1.1685344865845847E-2</v>
      </c>
      <c r="O1720" s="239">
        <f t="shared" si="321"/>
        <v>124.69420989645261</v>
      </c>
      <c r="P1720" s="239">
        <f t="shared" si="316"/>
        <v>141.27696746117866</v>
      </c>
      <c r="Q1720" s="239">
        <f t="shared" si="317"/>
        <v>0</v>
      </c>
      <c r="R1720" s="239">
        <f t="shared" si="322"/>
        <v>1.1685344865845847E-2</v>
      </c>
      <c r="T1720" s="239">
        <f>MAX($H$4:H1720)</f>
        <v>255.90901740293543</v>
      </c>
      <c r="U1720" s="239">
        <f>MAX($K$4:K1720)</f>
        <v>255.90901740293543</v>
      </c>
      <c r="V1720" s="239">
        <f>MAX($K$4:L1720)</f>
        <v>255.90901740293543</v>
      </c>
      <c r="W1720" s="239">
        <f t="shared" si="323"/>
        <v>-0.44794064353451685</v>
      </c>
      <c r="X1720" s="239">
        <f t="shared" si="324"/>
        <v>-0.44794064353451685</v>
      </c>
      <c r="Y1720" s="239">
        <f t="shared" si="325"/>
        <v>-0.44794064353451685</v>
      </c>
    </row>
    <row r="1721" spans="1:25">
      <c r="A1721" s="147">
        <v>37834</v>
      </c>
      <c r="B1721" s="243">
        <v>-1.0315395334681399E-2</v>
      </c>
      <c r="C1721" s="243">
        <v>-1.4071249091707094E-2</v>
      </c>
      <c r="D1721" s="243">
        <v>4.8909838191895094E-3</v>
      </c>
      <c r="E1721" s="243">
        <v>-1.8641209860482677E-3</v>
      </c>
      <c r="F1721" s="243">
        <v>-1.0449300357016078E-3</v>
      </c>
      <c r="H1721" s="239">
        <f t="shared" si="318"/>
        <v>139.28902406111141</v>
      </c>
      <c r="I1721" s="239"/>
      <c r="J1721" s="239">
        <f t="shared" si="319"/>
        <v>120.34124358292998</v>
      </c>
      <c r="K1721" s="239">
        <f t="shared" si="314"/>
        <v>139.28902406111141</v>
      </c>
      <c r="L1721" s="239" t="b">
        <f t="shared" si="315"/>
        <v>0</v>
      </c>
      <c r="M1721" s="239">
        <f t="shared" si="320"/>
        <v>-1.4071249091707157E-2</v>
      </c>
      <c r="O1721" s="239">
        <f t="shared" si="321"/>
        <v>124.69420989645261</v>
      </c>
      <c r="P1721" s="239">
        <f t="shared" si="316"/>
        <v>139.28902406111141</v>
      </c>
      <c r="Q1721" s="239">
        <f t="shared" si="317"/>
        <v>0</v>
      </c>
      <c r="R1721" s="239">
        <f t="shared" si="322"/>
        <v>-1.4071249091707157E-2</v>
      </c>
      <c r="T1721" s="239">
        <f>MAX($H$4:H1721)</f>
        <v>255.90901740293543</v>
      </c>
      <c r="U1721" s="239">
        <f>MAX($K$4:K1721)</f>
        <v>255.90901740293543</v>
      </c>
      <c r="V1721" s="239">
        <f>MAX($K$4:L1721)</f>
        <v>255.90901740293543</v>
      </c>
      <c r="W1721" s="239">
        <f t="shared" si="323"/>
        <v>-0.45570880825275023</v>
      </c>
      <c r="X1721" s="239">
        <f t="shared" si="324"/>
        <v>-0.45570880825275023</v>
      </c>
      <c r="Y1721" s="239">
        <f t="shared" si="325"/>
        <v>-0.45570880825275023</v>
      </c>
    </row>
    <row r="1722" spans="1:25">
      <c r="A1722" s="147">
        <v>37837</v>
      </c>
      <c r="B1722" s="243">
        <v>2.134406468008887E-3</v>
      </c>
      <c r="C1722" s="243">
        <v>-7.2838703696025409E-3</v>
      </c>
      <c r="D1722" s="243">
        <v>-1.985365295993935E-2</v>
      </c>
      <c r="E1722" s="243">
        <v>-1.1342515993445157E-2</v>
      </c>
      <c r="F1722" s="243">
        <v>-5.63092083474237E-3</v>
      </c>
      <c r="H1722" s="239">
        <f t="shared" si="318"/>
        <v>138.27446086594182</v>
      </c>
      <c r="I1722" s="239"/>
      <c r="J1722" s="239">
        <f t="shared" si="319"/>
        <v>120.34124358292998</v>
      </c>
      <c r="K1722" s="239">
        <f t="shared" si="314"/>
        <v>138.27446086594182</v>
      </c>
      <c r="L1722" s="239" t="b">
        <f t="shared" si="315"/>
        <v>0</v>
      </c>
      <c r="M1722" s="239">
        <f t="shared" si="320"/>
        <v>-7.2838703696025513E-3</v>
      </c>
      <c r="O1722" s="239">
        <f t="shared" si="321"/>
        <v>124.69420989645261</v>
      </c>
      <c r="P1722" s="239">
        <f t="shared" si="316"/>
        <v>138.27446086594182</v>
      </c>
      <c r="Q1722" s="239">
        <f t="shared" si="317"/>
        <v>0</v>
      </c>
      <c r="R1722" s="239">
        <f t="shared" si="322"/>
        <v>-7.2838703696025513E-3</v>
      </c>
      <c r="T1722" s="239">
        <f>MAX($H$4:H1722)</f>
        <v>255.90901740293543</v>
      </c>
      <c r="U1722" s="239">
        <f>MAX($K$4:K1722)</f>
        <v>255.90901740293543</v>
      </c>
      <c r="V1722" s="239">
        <f>MAX($K$4:L1722)</f>
        <v>255.90901740293543</v>
      </c>
      <c r="W1722" s="239">
        <f t="shared" si="323"/>
        <v>-0.45967335473675369</v>
      </c>
      <c r="X1722" s="239">
        <f t="shared" si="324"/>
        <v>-0.45967335473675369</v>
      </c>
      <c r="Y1722" s="239">
        <f t="shared" si="325"/>
        <v>-0.45967335473675369</v>
      </c>
    </row>
    <row r="1723" spans="1:25">
      <c r="A1723" s="147">
        <v>37838</v>
      </c>
      <c r="B1723" s="243">
        <v>-1.7417687585253527E-2</v>
      </c>
      <c r="C1723" s="243">
        <v>9.6576736349534009E-3</v>
      </c>
      <c r="D1723" s="243">
        <v>-2.8784109375150635E-3</v>
      </c>
      <c r="E1723" s="243">
        <v>-2.5044352909405765E-3</v>
      </c>
      <c r="F1723" s="243">
        <v>6.4369101191472655E-3</v>
      </c>
      <c r="H1723" s="239">
        <f t="shared" si="318"/>
        <v>139.60987048103422</v>
      </c>
      <c r="I1723" s="239"/>
      <c r="J1723" s="239">
        <f t="shared" si="319"/>
        <v>120.34124358292998</v>
      </c>
      <c r="K1723" s="239">
        <f t="shared" si="314"/>
        <v>139.60987048103422</v>
      </c>
      <c r="L1723" s="239" t="b">
        <f t="shared" si="315"/>
        <v>0</v>
      </c>
      <c r="M1723" s="239">
        <f t="shared" si="320"/>
        <v>9.6576736349534009E-3</v>
      </c>
      <c r="O1723" s="239">
        <f t="shared" si="321"/>
        <v>124.69420989645261</v>
      </c>
      <c r="P1723" s="239">
        <f t="shared" si="316"/>
        <v>139.60987048103422</v>
      </c>
      <c r="Q1723" s="239">
        <f t="shared" si="317"/>
        <v>0</v>
      </c>
      <c r="R1723" s="239">
        <f t="shared" si="322"/>
        <v>9.6576736349534009E-3</v>
      </c>
      <c r="T1723" s="239">
        <f>MAX($H$4:H1723)</f>
        <v>255.90901740293543</v>
      </c>
      <c r="U1723" s="239">
        <f>MAX($K$4:K1723)</f>
        <v>255.90901740293543</v>
      </c>
      <c r="V1723" s="239">
        <f>MAX($K$4:L1723)</f>
        <v>255.90901740293543</v>
      </c>
      <c r="W1723" s="239">
        <f t="shared" si="323"/>
        <v>-0.45445505634053202</v>
      </c>
      <c r="X1723" s="239">
        <f t="shared" si="324"/>
        <v>-0.45445505634053202</v>
      </c>
      <c r="Y1723" s="239">
        <f t="shared" si="325"/>
        <v>-0.45445505634053202</v>
      </c>
    </row>
    <row r="1724" spans="1:25">
      <c r="A1724" s="147">
        <v>37839</v>
      </c>
      <c r="B1724" s="243">
        <v>1.0787106627399012E-3</v>
      </c>
      <c r="C1724" s="243">
        <v>-1.4274590756236383E-2</v>
      </c>
      <c r="D1724" s="243">
        <v>-8.5997316181517514E-3</v>
      </c>
      <c r="E1724" s="243">
        <v>-1.1971264474132104E-2</v>
      </c>
      <c r="F1724" s="243">
        <v>-1.0029343813604097E-2</v>
      </c>
      <c r="H1724" s="239">
        <f t="shared" si="318"/>
        <v>137.61699671438629</v>
      </c>
      <c r="I1724" s="239"/>
      <c r="J1724" s="239">
        <f t="shared" si="319"/>
        <v>120.34124358292998</v>
      </c>
      <c r="K1724" s="239">
        <f t="shared" si="314"/>
        <v>137.61699671438629</v>
      </c>
      <c r="L1724" s="239" t="b">
        <f t="shared" si="315"/>
        <v>0</v>
      </c>
      <c r="M1724" s="239">
        <f t="shared" si="320"/>
        <v>-1.42745907562364E-2</v>
      </c>
      <c r="O1724" s="239">
        <f t="shared" si="321"/>
        <v>124.69420989645261</v>
      </c>
      <c r="P1724" s="239">
        <f t="shared" si="316"/>
        <v>137.61699671438629</v>
      </c>
      <c r="Q1724" s="239">
        <f t="shared" si="317"/>
        <v>0</v>
      </c>
      <c r="R1724" s="239">
        <f t="shared" si="322"/>
        <v>-1.42745907562364E-2</v>
      </c>
      <c r="T1724" s="239">
        <f>MAX($H$4:H1724)</f>
        <v>255.90901740293543</v>
      </c>
      <c r="U1724" s="239">
        <f>MAX($K$4:K1724)</f>
        <v>255.90901740293543</v>
      </c>
      <c r="V1724" s="239">
        <f>MAX($K$4:L1724)</f>
        <v>255.90901740293543</v>
      </c>
      <c r="W1724" s="239">
        <f t="shared" si="323"/>
        <v>-0.46224248715040495</v>
      </c>
      <c r="X1724" s="239">
        <f t="shared" si="324"/>
        <v>-0.46224248715040495</v>
      </c>
      <c r="Y1724" s="239">
        <f t="shared" si="325"/>
        <v>-0.46224248715040495</v>
      </c>
    </row>
    <row r="1725" spans="1:25">
      <c r="A1725" s="147">
        <v>37840</v>
      </c>
      <c r="B1725" s="243">
        <v>6.5763772529925379E-3</v>
      </c>
      <c r="C1725" s="243">
        <v>3.2262451064333231E-3</v>
      </c>
      <c r="D1725" s="243">
        <v>3.7180642424199384E-3</v>
      </c>
      <c r="E1725" s="243">
        <v>6.8807606385661302E-3</v>
      </c>
      <c r="F1725" s="243">
        <v>4.5089671142095611E-4</v>
      </c>
      <c r="H1725" s="239">
        <f t="shared" si="318"/>
        <v>138.06098287659813</v>
      </c>
      <c r="I1725" s="239"/>
      <c r="J1725" s="239">
        <f t="shared" si="319"/>
        <v>120.34124358292998</v>
      </c>
      <c r="K1725" s="239">
        <f t="shared" si="314"/>
        <v>138.06098287659813</v>
      </c>
      <c r="L1725" s="239" t="b">
        <f t="shared" si="315"/>
        <v>0</v>
      </c>
      <c r="M1725" s="239">
        <f t="shared" si="320"/>
        <v>3.2262451064333478E-3</v>
      </c>
      <c r="O1725" s="239">
        <f t="shared" si="321"/>
        <v>124.69420989645261</v>
      </c>
      <c r="P1725" s="239">
        <f t="shared" si="316"/>
        <v>138.06098287659813</v>
      </c>
      <c r="Q1725" s="239">
        <f t="shared" si="317"/>
        <v>0</v>
      </c>
      <c r="R1725" s="239">
        <f t="shared" si="322"/>
        <v>3.2262451064333478E-3</v>
      </c>
      <c r="T1725" s="239">
        <f>MAX($H$4:H1725)</f>
        <v>255.90901740293543</v>
      </c>
      <c r="U1725" s="239">
        <f>MAX($K$4:K1725)</f>
        <v>255.90901740293543</v>
      </c>
      <c r="V1725" s="239">
        <f>MAX($K$4:L1725)</f>
        <v>255.90901740293543</v>
      </c>
      <c r="W1725" s="239">
        <f t="shared" si="323"/>
        <v>-0.46050754960612622</v>
      </c>
      <c r="X1725" s="239">
        <f t="shared" si="324"/>
        <v>-0.46050754960612622</v>
      </c>
      <c r="Y1725" s="239">
        <f t="shared" si="325"/>
        <v>-0.46050754960612622</v>
      </c>
    </row>
    <row r="1726" spans="1:25">
      <c r="A1726" s="147">
        <v>37841</v>
      </c>
      <c r="B1726" s="243">
        <v>3.3825852957782843E-3</v>
      </c>
      <c r="C1726" s="243">
        <v>9.6508206606173985E-3</v>
      </c>
      <c r="D1726" s="243">
        <v>8.3329797239948267E-3</v>
      </c>
      <c r="E1726" s="243">
        <v>6.3883439536864817E-3</v>
      </c>
      <c r="F1726" s="243">
        <v>5.6536417441044318E-3</v>
      </c>
      <c r="H1726" s="239">
        <f t="shared" si="318"/>
        <v>139.39338466256876</v>
      </c>
      <c r="I1726" s="239"/>
      <c r="J1726" s="239">
        <f t="shared" si="319"/>
        <v>120.34124358292998</v>
      </c>
      <c r="K1726" s="239">
        <f t="shared" si="314"/>
        <v>139.39338466256876</v>
      </c>
      <c r="L1726" s="239" t="b">
        <f t="shared" si="315"/>
        <v>0</v>
      </c>
      <c r="M1726" s="239">
        <f t="shared" si="320"/>
        <v>9.6508206606174957E-3</v>
      </c>
      <c r="O1726" s="239">
        <f t="shared" si="321"/>
        <v>124.69420989645261</v>
      </c>
      <c r="P1726" s="239">
        <f t="shared" si="316"/>
        <v>139.39338466256876</v>
      </c>
      <c r="Q1726" s="239">
        <f t="shared" si="317"/>
        <v>0</v>
      </c>
      <c r="R1726" s="239">
        <f t="shared" si="322"/>
        <v>9.6508206606174957E-3</v>
      </c>
      <c r="T1726" s="239">
        <f>MAX($H$4:H1726)</f>
        <v>255.90901740293543</v>
      </c>
      <c r="U1726" s="239">
        <f>MAX($K$4:K1726)</f>
        <v>255.90901740293543</v>
      </c>
      <c r="V1726" s="239">
        <f>MAX($K$4:L1726)</f>
        <v>255.90901740293543</v>
      </c>
      <c r="W1726" s="239">
        <f t="shared" si="323"/>
        <v>-0.45530100471961782</v>
      </c>
      <c r="X1726" s="239">
        <f t="shared" si="324"/>
        <v>-0.45530100471961782</v>
      </c>
      <c r="Y1726" s="239">
        <f t="shared" si="325"/>
        <v>-0.45530100471961782</v>
      </c>
    </row>
    <row r="1727" spans="1:25">
      <c r="A1727" s="147">
        <v>37844</v>
      </c>
      <c r="B1727" s="243">
        <v>3.4142612546883555E-3</v>
      </c>
      <c r="C1727" s="243">
        <v>-2.3040243576080144E-3</v>
      </c>
      <c r="D1727" s="243">
        <v>1.012360401061918E-2</v>
      </c>
      <c r="E1727" s="243">
        <v>2.1531491908624023E-3</v>
      </c>
      <c r="F1727" s="243">
        <v>-5.9822358696998146E-3</v>
      </c>
      <c r="H1727" s="239">
        <f t="shared" si="318"/>
        <v>139.07221890901678</v>
      </c>
      <c r="I1727" s="239"/>
      <c r="J1727" s="239">
        <f t="shared" si="319"/>
        <v>120.34124358292998</v>
      </c>
      <c r="K1727" s="239">
        <f t="shared" si="314"/>
        <v>139.07221890901678</v>
      </c>
      <c r="L1727" s="239" t="b">
        <f t="shared" si="315"/>
        <v>0</v>
      </c>
      <c r="M1727" s="239">
        <f t="shared" si="320"/>
        <v>-2.3040243576080048E-3</v>
      </c>
      <c r="O1727" s="239">
        <f t="shared" si="321"/>
        <v>124.69420989645261</v>
      </c>
      <c r="P1727" s="239">
        <f t="shared" si="316"/>
        <v>139.07221890901678</v>
      </c>
      <c r="Q1727" s="239">
        <f t="shared" si="317"/>
        <v>0</v>
      </c>
      <c r="R1727" s="239">
        <f t="shared" si="322"/>
        <v>-2.3040243576080048E-3</v>
      </c>
      <c r="T1727" s="239">
        <f>MAX($H$4:H1727)</f>
        <v>255.90901740293543</v>
      </c>
      <c r="U1727" s="239">
        <f>MAX($K$4:K1727)</f>
        <v>255.90901740293543</v>
      </c>
      <c r="V1727" s="239">
        <f>MAX($K$4:L1727)</f>
        <v>255.90901740293543</v>
      </c>
      <c r="W1727" s="239">
        <f t="shared" si="323"/>
        <v>-0.45655600447230843</v>
      </c>
      <c r="X1727" s="239">
        <f t="shared" si="324"/>
        <v>-0.45655600447230843</v>
      </c>
      <c r="Y1727" s="239">
        <f t="shared" si="325"/>
        <v>-0.45655600447230843</v>
      </c>
    </row>
    <row r="1728" spans="1:25">
      <c r="A1728" s="147">
        <v>37845</v>
      </c>
      <c r="B1728" s="243">
        <v>9.9316091444794363E-3</v>
      </c>
      <c r="C1728" s="243">
        <v>9.6712180838940398E-3</v>
      </c>
      <c r="D1728" s="243">
        <v>1.074674727722158E-2</v>
      </c>
      <c r="E1728" s="243">
        <v>7.3924770392583827E-3</v>
      </c>
      <c r="F1728" s="243">
        <v>8.4762431301714791E-3</v>
      </c>
      <c r="H1728" s="239">
        <f t="shared" si="318"/>
        <v>140.41721666749694</v>
      </c>
      <c r="I1728" s="239"/>
      <c r="J1728" s="239">
        <f t="shared" si="319"/>
        <v>120.34124358292998</v>
      </c>
      <c r="K1728" s="239">
        <f t="shared" si="314"/>
        <v>140.41721666749694</v>
      </c>
      <c r="L1728" s="239" t="b">
        <f t="shared" si="315"/>
        <v>0</v>
      </c>
      <c r="M1728" s="239">
        <f t="shared" si="320"/>
        <v>9.6712180838940953E-3</v>
      </c>
      <c r="O1728" s="239">
        <f t="shared" si="321"/>
        <v>124.69420989645261</v>
      </c>
      <c r="P1728" s="239">
        <f t="shared" si="316"/>
        <v>140.41721666749694</v>
      </c>
      <c r="Q1728" s="239">
        <f t="shared" si="317"/>
        <v>0</v>
      </c>
      <c r="R1728" s="239">
        <f t="shared" si="322"/>
        <v>9.6712180838940953E-3</v>
      </c>
      <c r="T1728" s="239">
        <f>MAX($H$4:H1728)</f>
        <v>255.90901740293543</v>
      </c>
      <c r="U1728" s="239">
        <f>MAX($K$4:K1728)</f>
        <v>255.90901740293543</v>
      </c>
      <c r="V1728" s="239">
        <f>MAX($K$4:L1728)</f>
        <v>255.90901740293543</v>
      </c>
      <c r="W1728" s="239">
        <f t="shared" si="323"/>
        <v>-0.45130023907517736</v>
      </c>
      <c r="X1728" s="239">
        <f t="shared" si="324"/>
        <v>-0.45130023907517736</v>
      </c>
      <c r="Y1728" s="239">
        <f t="shared" si="325"/>
        <v>-0.45130023907517736</v>
      </c>
    </row>
    <row r="1729" spans="1:25">
      <c r="A1729" s="147">
        <v>37846</v>
      </c>
      <c r="B1729" s="243">
        <v>-5.61681136061154E-3</v>
      </c>
      <c r="C1729" s="243">
        <v>3.2147085910632089E-3</v>
      </c>
      <c r="D1729" s="243">
        <v>1.164046029228416E-2</v>
      </c>
      <c r="E1729" s="243">
        <v>1.2998273361247481E-2</v>
      </c>
      <c r="F1729" s="243">
        <v>7.0213253417583665E-3</v>
      </c>
      <c r="H1729" s="239">
        <f t="shared" si="318"/>
        <v>140.86861710025113</v>
      </c>
      <c r="I1729" s="239"/>
      <c r="J1729" s="239">
        <f t="shared" si="319"/>
        <v>120.34124358292998</v>
      </c>
      <c r="K1729" s="239">
        <f t="shared" si="314"/>
        <v>140.86861710025113</v>
      </c>
      <c r="L1729" s="239" t="b">
        <f t="shared" si="315"/>
        <v>0</v>
      </c>
      <c r="M1729" s="239">
        <f t="shared" si="320"/>
        <v>3.214708591063192E-3</v>
      </c>
      <c r="O1729" s="239">
        <f t="shared" si="321"/>
        <v>124.69420989645261</v>
      </c>
      <c r="P1729" s="239">
        <f t="shared" si="316"/>
        <v>140.86861710025113</v>
      </c>
      <c r="Q1729" s="239">
        <f t="shared" si="317"/>
        <v>0</v>
      </c>
      <c r="R1729" s="239">
        <f t="shared" si="322"/>
        <v>3.214708591063192E-3</v>
      </c>
      <c r="T1729" s="239">
        <f>MAX($H$4:H1729)</f>
        <v>255.90901740293543</v>
      </c>
      <c r="U1729" s="239">
        <f>MAX($K$4:K1729)</f>
        <v>255.90901740293543</v>
      </c>
      <c r="V1729" s="239">
        <f>MAX($K$4:L1729)</f>
        <v>255.90901740293543</v>
      </c>
      <c r="W1729" s="239">
        <f t="shared" si="323"/>
        <v>-0.44953632923981801</v>
      </c>
      <c r="X1729" s="239">
        <f t="shared" si="324"/>
        <v>-0.44953632923981801</v>
      </c>
      <c r="Y1729" s="239">
        <f t="shared" si="325"/>
        <v>-0.44953632923981801</v>
      </c>
    </row>
    <row r="1730" spans="1:25">
      <c r="A1730" s="147">
        <v>37847</v>
      </c>
      <c r="B1730" s="243">
        <v>6.3320931108301615E-3</v>
      </c>
      <c r="C1730" s="243">
        <v>1.6041191404145394E-2</v>
      </c>
      <c r="D1730" s="243">
        <v>1.992889492851635E-2</v>
      </c>
      <c r="E1730" s="243">
        <v>1.6291267374080931E-2</v>
      </c>
      <c r="F1730" s="243">
        <v>9.2198518325043999E-3</v>
      </c>
      <c r="H1730" s="239">
        <f t="shared" si="318"/>
        <v>143.12831754999354</v>
      </c>
      <c r="I1730" s="239"/>
      <c r="J1730" s="239">
        <f t="shared" si="319"/>
        <v>120.34124358292998</v>
      </c>
      <c r="K1730" s="239">
        <f t="shared" si="314"/>
        <v>143.12831754999354</v>
      </c>
      <c r="L1730" s="239" t="b">
        <f t="shared" si="315"/>
        <v>0</v>
      </c>
      <c r="M1730" s="239">
        <f t="shared" si="320"/>
        <v>1.6041191404145491E-2</v>
      </c>
      <c r="O1730" s="239">
        <f t="shared" si="321"/>
        <v>124.69420989645261</v>
      </c>
      <c r="P1730" s="239">
        <f t="shared" si="316"/>
        <v>143.12831754999354</v>
      </c>
      <c r="Q1730" s="239">
        <f t="shared" si="317"/>
        <v>0</v>
      </c>
      <c r="R1730" s="239">
        <f t="shared" si="322"/>
        <v>1.6041191404145491E-2</v>
      </c>
      <c r="T1730" s="239">
        <f>MAX($H$4:H1730)</f>
        <v>255.90901740293543</v>
      </c>
      <c r="U1730" s="239">
        <f>MAX($K$4:K1730)</f>
        <v>255.90901740293543</v>
      </c>
      <c r="V1730" s="239">
        <f>MAX($K$4:L1730)</f>
        <v>255.90901740293543</v>
      </c>
      <c r="W1730" s="239">
        <f t="shared" si="323"/>
        <v>-0.44070623613612542</v>
      </c>
      <c r="X1730" s="239">
        <f t="shared" si="324"/>
        <v>-0.44070623613612542</v>
      </c>
      <c r="Y1730" s="239">
        <f t="shared" si="325"/>
        <v>-0.44070623613612542</v>
      </c>
    </row>
    <row r="1731" spans="1:25">
      <c r="A1731" s="147">
        <v>37848</v>
      </c>
      <c r="B1731" s="243">
        <v>7.9630428042909429E-4</v>
      </c>
      <c r="C1731" s="243">
        <v>-1.2284798882311598E-3</v>
      </c>
      <c r="D1731" s="243">
        <v>-3.5001980835946966E-3</v>
      </c>
      <c r="E1731" s="243">
        <v>8.2346940553423842E-4</v>
      </c>
      <c r="F1731" s="243">
        <v>8.2928407052751396E-4</v>
      </c>
      <c r="H1731" s="239">
        <f t="shared" si="318"/>
        <v>142.95248729044701</v>
      </c>
      <c r="I1731" s="239"/>
      <c r="J1731" s="239">
        <f t="shared" si="319"/>
        <v>120.34124358292998</v>
      </c>
      <c r="K1731" s="239">
        <f t="shared" si="314"/>
        <v>142.95248729044701</v>
      </c>
      <c r="L1731" s="239" t="b">
        <f t="shared" si="315"/>
        <v>0</v>
      </c>
      <c r="M1731" s="239">
        <f t="shared" si="320"/>
        <v>-1.2284798882311564E-3</v>
      </c>
      <c r="O1731" s="239">
        <f t="shared" si="321"/>
        <v>124.69420989645261</v>
      </c>
      <c r="P1731" s="239">
        <f t="shared" si="316"/>
        <v>142.95248729044701</v>
      </c>
      <c r="Q1731" s="239">
        <f t="shared" si="317"/>
        <v>0</v>
      </c>
      <c r="R1731" s="239">
        <f t="shared" si="322"/>
        <v>-1.2284798882311564E-3</v>
      </c>
      <c r="T1731" s="239">
        <f>MAX($H$4:H1731)</f>
        <v>255.90901740293543</v>
      </c>
      <c r="U1731" s="239">
        <f>MAX($K$4:K1731)</f>
        <v>255.90901740293543</v>
      </c>
      <c r="V1731" s="239">
        <f>MAX($K$4:L1731)</f>
        <v>255.90901740293543</v>
      </c>
      <c r="W1731" s="239">
        <f t="shared" si="323"/>
        <v>-0.44139331727664533</v>
      </c>
      <c r="X1731" s="239">
        <f t="shared" si="324"/>
        <v>-0.44139331727664533</v>
      </c>
      <c r="Y1731" s="239">
        <f t="shared" si="325"/>
        <v>-0.44139331727664533</v>
      </c>
    </row>
    <row r="1732" spans="1:25">
      <c r="A1732" s="147">
        <v>37851</v>
      </c>
      <c r="B1732" s="243">
        <v>9.345743748882418E-3</v>
      </c>
      <c r="C1732" s="243">
        <v>1.2423769861036993E-2</v>
      </c>
      <c r="D1732" s="243">
        <v>2.0131540259830105E-2</v>
      </c>
      <c r="E1732" s="243">
        <v>1.8440366696719224E-2</v>
      </c>
      <c r="F1732" s="243">
        <v>1.0841362801926158E-2</v>
      </c>
      <c r="H1732" s="239">
        <f t="shared" si="318"/>
        <v>144.72849609360634</v>
      </c>
      <c r="I1732" s="239"/>
      <c r="J1732" s="239">
        <f t="shared" si="319"/>
        <v>120.34124358292998</v>
      </c>
      <c r="K1732" s="239">
        <f t="shared" si="314"/>
        <v>144.72849609360634</v>
      </c>
      <c r="L1732" s="239" t="b">
        <f t="shared" si="315"/>
        <v>0</v>
      </c>
      <c r="M1732" s="239">
        <f t="shared" si="320"/>
        <v>1.2423769861036986E-2</v>
      </c>
      <c r="O1732" s="239">
        <f t="shared" si="321"/>
        <v>124.69420989645261</v>
      </c>
      <c r="P1732" s="239">
        <f t="shared" si="316"/>
        <v>144.72849609360634</v>
      </c>
      <c r="Q1732" s="239">
        <f t="shared" si="317"/>
        <v>0</v>
      </c>
      <c r="R1732" s="239">
        <f t="shared" si="322"/>
        <v>1.2423769861036986E-2</v>
      </c>
      <c r="T1732" s="239">
        <f>MAX($H$4:H1732)</f>
        <v>255.90901740293543</v>
      </c>
      <c r="U1732" s="239">
        <f>MAX($K$4:K1732)</f>
        <v>255.90901740293543</v>
      </c>
      <c r="V1732" s="239">
        <f>MAX($K$4:L1732)</f>
        <v>255.90901740293543</v>
      </c>
      <c r="W1732" s="239">
        <f t="shared" si="323"/>
        <v>-0.43445331640765306</v>
      </c>
      <c r="X1732" s="239">
        <f t="shared" si="324"/>
        <v>-0.43445331640765306</v>
      </c>
      <c r="Y1732" s="239">
        <f t="shared" si="325"/>
        <v>-0.43445331640765306</v>
      </c>
    </row>
    <row r="1733" spans="1:25">
      <c r="A1733" s="147">
        <v>37852</v>
      </c>
      <c r="B1733" s="243">
        <v>2.8485401623137285E-3</v>
      </c>
      <c r="C1733" s="243">
        <v>-3.0253907505777278E-3</v>
      </c>
      <c r="D1733" s="243">
        <v>1.2232721076969488E-2</v>
      </c>
      <c r="E1733" s="243">
        <v>4.9466436750349452E-3</v>
      </c>
      <c r="F1733" s="243">
        <v>2.9717587775490717E-3</v>
      </c>
      <c r="H1733" s="239">
        <f t="shared" si="318"/>
        <v>144.2906358401797</v>
      </c>
      <c r="I1733" s="239"/>
      <c r="J1733" s="239">
        <f t="shared" si="319"/>
        <v>120.34124358292998</v>
      </c>
      <c r="K1733" s="239">
        <f t="shared" ref="K1733:K1796" si="326">MAX(H1733:J1733)</f>
        <v>144.2906358401797</v>
      </c>
      <c r="L1733" s="239" t="b">
        <f t="shared" ref="L1733:L1796" si="327">J1733=K1733</f>
        <v>0</v>
      </c>
      <c r="M1733" s="239">
        <f t="shared" si="320"/>
        <v>-3.025390750577821E-3</v>
      </c>
      <c r="O1733" s="239">
        <f t="shared" si="321"/>
        <v>124.69420989645261</v>
      </c>
      <c r="P1733" s="239">
        <f t="shared" ref="P1733:P1796" si="328">MAX(H1733,O1733)</f>
        <v>144.2906358401797</v>
      </c>
      <c r="Q1733" s="239">
        <f t="shared" ref="Q1733:Q1796" si="329">P1733-H1733</f>
        <v>0</v>
      </c>
      <c r="R1733" s="239">
        <f t="shared" si="322"/>
        <v>-3.025390750577821E-3</v>
      </c>
      <c r="T1733" s="239">
        <f>MAX($H$4:H1733)</f>
        <v>255.90901740293543</v>
      </c>
      <c r="U1733" s="239">
        <f>MAX($K$4:K1733)</f>
        <v>255.90901740293543</v>
      </c>
      <c r="V1733" s="239">
        <f>MAX($K$4:L1733)</f>
        <v>255.90901740293543</v>
      </c>
      <c r="W1733" s="239">
        <f t="shared" si="323"/>
        <v>-0.43616431611321327</v>
      </c>
      <c r="X1733" s="239">
        <f t="shared" si="324"/>
        <v>-0.43616431611321327</v>
      </c>
      <c r="Y1733" s="239">
        <f t="shared" si="325"/>
        <v>-0.43616431611321327</v>
      </c>
    </row>
    <row r="1734" spans="1:25">
      <c r="A1734" s="147">
        <v>37853</v>
      </c>
      <c r="B1734" s="243">
        <v>-1.6046953287173205E-3</v>
      </c>
      <c r="C1734" s="243">
        <v>9.3762797698304645E-4</v>
      </c>
      <c r="D1734" s="243">
        <v>1.9266854062766736E-2</v>
      </c>
      <c r="E1734" s="243">
        <v>2.8918771149020195E-3</v>
      </c>
      <c r="F1734" s="243">
        <v>3.61202846992148E-3</v>
      </c>
      <c r="H1734" s="239">
        <f t="shared" ref="H1734:H1797" si="330">(1+C1734)*H1733</f>
        <v>144.42592677716013</v>
      </c>
      <c r="I1734" s="239"/>
      <c r="J1734" s="239">
        <f t="shared" ref="J1734:J1797" si="331">IF(NOT(YEAR(A1734)=YEAR(A1733)),$J$1*H1734,J1733)</f>
        <v>120.34124358292998</v>
      </c>
      <c r="K1734" s="239">
        <f t="shared" si="326"/>
        <v>144.42592677716013</v>
      </c>
      <c r="L1734" s="239" t="b">
        <f t="shared" si="327"/>
        <v>0</v>
      </c>
      <c r="M1734" s="239">
        <f t="shared" ref="M1734:M1797" si="332">(K1734-K1733)/K1733</f>
        <v>9.3762797698304645E-4</v>
      </c>
      <c r="O1734" s="239">
        <f t="shared" ref="O1734:O1797" si="333">IF(AND(MONTH(A1734)=$O$2,MONTH(A1733)=$O$2-1),$O$1*H1734,O1733)</f>
        <v>124.69420989645261</v>
      </c>
      <c r="P1734" s="239">
        <f t="shared" si="328"/>
        <v>144.42592677716013</v>
      </c>
      <c r="Q1734" s="239">
        <f t="shared" si="329"/>
        <v>0</v>
      </c>
      <c r="R1734" s="239">
        <f t="shared" ref="R1734:R1797" si="334">(P1734-P1733)/P1733</f>
        <v>9.3762797698304645E-4</v>
      </c>
      <c r="T1734" s="239">
        <f>MAX($H$4:H1734)</f>
        <v>255.90901740293543</v>
      </c>
      <c r="U1734" s="239">
        <f>MAX($K$4:K1734)</f>
        <v>255.90901740293543</v>
      </c>
      <c r="V1734" s="239">
        <f>MAX($K$4:L1734)</f>
        <v>255.90901740293543</v>
      </c>
      <c r="W1734" s="239">
        <f t="shared" ref="W1734:W1797" si="335">(H1734-T1734)/T1734</f>
        <v>-0.43563564800157967</v>
      </c>
      <c r="X1734" s="239">
        <f t="shared" ref="X1734:X1797" si="336">(K1734-U1734)/U1734</f>
        <v>-0.43563564800157967</v>
      </c>
      <c r="Y1734" s="239">
        <f t="shared" ref="Y1734:Y1797" si="337">(P1734-V1734)/V1734</f>
        <v>-0.43563564800157967</v>
      </c>
    </row>
    <row r="1735" spans="1:25">
      <c r="A1735" s="147">
        <v>37854</v>
      </c>
      <c r="B1735" s="243">
        <v>3.7838200138520239E-3</v>
      </c>
      <c r="C1735" s="243">
        <v>1.140813326985568E-2</v>
      </c>
      <c r="D1735" s="243">
        <v>2.4696248374107999E-2</v>
      </c>
      <c r="E1735" s="243">
        <v>2.956893552821338E-2</v>
      </c>
      <c r="F1735" s="243">
        <v>1.4685488965839211E-2</v>
      </c>
      <c r="H1735" s="239">
        <f t="shared" si="330"/>
        <v>146.07355699745639</v>
      </c>
      <c r="I1735" s="239"/>
      <c r="J1735" s="239">
        <f t="shared" si="331"/>
        <v>120.34124358292998</v>
      </c>
      <c r="K1735" s="239">
        <f t="shared" si="326"/>
        <v>146.07355699745639</v>
      </c>
      <c r="L1735" s="239" t="b">
        <f t="shared" si="327"/>
        <v>0</v>
      </c>
      <c r="M1735" s="239">
        <f t="shared" si="332"/>
        <v>1.1408133269855705E-2</v>
      </c>
      <c r="O1735" s="239">
        <f t="shared" si="333"/>
        <v>124.69420989645261</v>
      </c>
      <c r="P1735" s="239">
        <f t="shared" si="328"/>
        <v>146.07355699745639</v>
      </c>
      <c r="Q1735" s="239">
        <f t="shared" si="329"/>
        <v>0</v>
      </c>
      <c r="R1735" s="239">
        <f t="shared" si="334"/>
        <v>1.1408133269855705E-2</v>
      </c>
      <c r="T1735" s="239">
        <f>MAX($H$4:H1735)</f>
        <v>255.90901740293543</v>
      </c>
      <c r="U1735" s="239">
        <f>MAX($K$4:K1735)</f>
        <v>255.90901740293543</v>
      </c>
      <c r="V1735" s="239">
        <f>MAX($K$4:L1735)</f>
        <v>255.90901740293543</v>
      </c>
      <c r="W1735" s="239">
        <f t="shared" si="335"/>
        <v>-0.42919730426122593</v>
      </c>
      <c r="X1735" s="239">
        <f t="shared" si="336"/>
        <v>-0.42919730426122593</v>
      </c>
      <c r="Y1735" s="239">
        <f t="shared" si="337"/>
        <v>-0.42919730426122593</v>
      </c>
    </row>
    <row r="1736" spans="1:25">
      <c r="A1736" s="147">
        <v>37855</v>
      </c>
      <c r="B1736" s="243">
        <v>-1.0115659685775436E-2</v>
      </c>
      <c r="C1736" s="243">
        <v>6.2319885870887326E-4</v>
      </c>
      <c r="D1736" s="243">
        <v>5.2571679502491087E-3</v>
      </c>
      <c r="E1736" s="243">
        <v>9.7495972185148716E-3</v>
      </c>
      <c r="F1736" s="243">
        <v>4.0430283409536028E-3</v>
      </c>
      <c r="H1736" s="239">
        <f t="shared" si="330"/>
        <v>146.16458987146476</v>
      </c>
      <c r="I1736" s="239"/>
      <c r="J1736" s="239">
        <f t="shared" si="331"/>
        <v>120.34124358292998</v>
      </c>
      <c r="K1736" s="239">
        <f t="shared" si="326"/>
        <v>146.16458987146476</v>
      </c>
      <c r="L1736" s="239" t="b">
        <f t="shared" si="327"/>
        <v>0</v>
      </c>
      <c r="M1736" s="239">
        <f t="shared" si="332"/>
        <v>6.2319885870888985E-4</v>
      </c>
      <c r="O1736" s="239">
        <f t="shared" si="333"/>
        <v>124.69420989645261</v>
      </c>
      <c r="P1736" s="239">
        <f t="shared" si="328"/>
        <v>146.16458987146476</v>
      </c>
      <c r="Q1736" s="239">
        <f t="shared" si="329"/>
        <v>0</v>
      </c>
      <c r="R1736" s="239">
        <f t="shared" si="334"/>
        <v>6.2319885870888985E-4</v>
      </c>
      <c r="T1736" s="239">
        <f>MAX($H$4:H1736)</f>
        <v>255.90901740293543</v>
      </c>
      <c r="U1736" s="239">
        <f>MAX($K$4:K1736)</f>
        <v>255.90901740293543</v>
      </c>
      <c r="V1736" s="239">
        <f>MAX($K$4:L1736)</f>
        <v>255.90901740293543</v>
      </c>
      <c r="W1736" s="239">
        <f t="shared" si="335"/>
        <v>-0.42884158067269357</v>
      </c>
      <c r="X1736" s="239">
        <f t="shared" si="336"/>
        <v>-0.42884158067269357</v>
      </c>
      <c r="Y1736" s="239">
        <f t="shared" si="337"/>
        <v>-0.42884158067269357</v>
      </c>
    </row>
    <row r="1737" spans="1:25">
      <c r="A1737" s="147">
        <v>37858</v>
      </c>
      <c r="B1737" s="243">
        <v>-8.139609136870174E-5</v>
      </c>
      <c r="C1737" s="243">
        <v>-3.5434969850439701E-3</v>
      </c>
      <c r="D1737" s="243">
        <v>-3.9917557235387147E-3</v>
      </c>
      <c r="E1737" s="243">
        <v>-3.3708835465579012E-3</v>
      </c>
      <c r="F1737" s="243">
        <v>-1.3206225986769349E-3</v>
      </c>
      <c r="H1737" s="239">
        <f t="shared" si="330"/>
        <v>145.64665608793504</v>
      </c>
      <c r="I1737" s="239"/>
      <c r="J1737" s="239">
        <f t="shared" si="331"/>
        <v>120.34124358292998</v>
      </c>
      <c r="K1737" s="239">
        <f t="shared" si="326"/>
        <v>145.64665608793504</v>
      </c>
      <c r="L1737" s="239" t="b">
        <f t="shared" si="327"/>
        <v>0</v>
      </c>
      <c r="M1737" s="239">
        <f t="shared" si="332"/>
        <v>-3.5434969850438986E-3</v>
      </c>
      <c r="O1737" s="239">
        <f t="shared" si="333"/>
        <v>124.69420989645261</v>
      </c>
      <c r="P1737" s="239">
        <f t="shared" si="328"/>
        <v>145.64665608793504</v>
      </c>
      <c r="Q1737" s="239">
        <f t="shared" si="329"/>
        <v>0</v>
      </c>
      <c r="R1737" s="239">
        <f t="shared" si="334"/>
        <v>-3.5434969850438986E-3</v>
      </c>
      <c r="T1737" s="239">
        <f>MAX($H$4:H1737)</f>
        <v>255.90901740293543</v>
      </c>
      <c r="U1737" s="239">
        <f>MAX($K$4:K1737)</f>
        <v>255.90901740293543</v>
      </c>
      <c r="V1737" s="239">
        <f>MAX($K$4:L1737)</f>
        <v>255.90901740293543</v>
      </c>
      <c r="W1737" s="239">
        <f t="shared" si="335"/>
        <v>-0.43086547880956233</v>
      </c>
      <c r="X1737" s="239">
        <f t="shared" si="336"/>
        <v>-0.43086547880956233</v>
      </c>
      <c r="Y1737" s="239">
        <f t="shared" si="337"/>
        <v>-0.43086547880956233</v>
      </c>
    </row>
    <row r="1738" spans="1:25">
      <c r="A1738" s="147">
        <v>37859</v>
      </c>
      <c r="B1738" s="243">
        <v>2.8972171514176637E-3</v>
      </c>
      <c r="C1738" s="243">
        <v>-1.3567839036498941E-2</v>
      </c>
      <c r="D1738" s="243">
        <v>-3.3056115847140966E-3</v>
      </c>
      <c r="E1738" s="243">
        <v>-7.8009385180943802E-3</v>
      </c>
      <c r="F1738" s="243">
        <v>-1.0399288332204826E-2</v>
      </c>
      <c r="H1738" s="239">
        <f t="shared" si="330"/>
        <v>143.67054570192963</v>
      </c>
      <c r="I1738" s="239"/>
      <c r="J1738" s="239">
        <f t="shared" si="331"/>
        <v>120.34124358292998</v>
      </c>
      <c r="K1738" s="239">
        <f t="shared" si="326"/>
        <v>143.67054570192963</v>
      </c>
      <c r="L1738" s="239" t="b">
        <f t="shared" si="327"/>
        <v>0</v>
      </c>
      <c r="M1738" s="239">
        <f t="shared" si="332"/>
        <v>-1.3567839036498908E-2</v>
      </c>
      <c r="O1738" s="239">
        <f t="shared" si="333"/>
        <v>124.69420989645261</v>
      </c>
      <c r="P1738" s="239">
        <f t="shared" si="328"/>
        <v>143.67054570192963</v>
      </c>
      <c r="Q1738" s="239">
        <f t="shared" si="329"/>
        <v>0</v>
      </c>
      <c r="R1738" s="239">
        <f t="shared" si="334"/>
        <v>-1.3567839036498908E-2</v>
      </c>
      <c r="T1738" s="239">
        <f>MAX($H$4:H1738)</f>
        <v>255.90901740293543</v>
      </c>
      <c r="U1738" s="239">
        <f>MAX($K$4:K1738)</f>
        <v>255.90901740293543</v>
      </c>
      <c r="V1738" s="239">
        <f>MAX($K$4:L1738)</f>
        <v>255.90901740293543</v>
      </c>
      <c r="W1738" s="239">
        <f t="shared" si="335"/>
        <v>-0.43858740438318905</v>
      </c>
      <c r="X1738" s="239">
        <f t="shared" si="336"/>
        <v>-0.43858740438318905</v>
      </c>
      <c r="Y1738" s="239">
        <f t="shared" si="337"/>
        <v>-0.43858740438318905</v>
      </c>
    </row>
    <row r="1739" spans="1:25">
      <c r="A1739" s="147">
        <v>37860</v>
      </c>
      <c r="B1739" s="243">
        <v>1.0654923529846982E-3</v>
      </c>
      <c r="C1739" s="243">
        <v>8.0101494538591389E-3</v>
      </c>
      <c r="D1739" s="243">
        <v>-4.097138283363333E-3</v>
      </c>
      <c r="E1739" s="243">
        <v>4.2351122837762656E-3</v>
      </c>
      <c r="F1739" s="243">
        <v>5.5741936749418297E-3</v>
      </c>
      <c r="H1739" s="239">
        <f t="shared" si="330"/>
        <v>144.82136824511957</v>
      </c>
      <c r="I1739" s="239"/>
      <c r="J1739" s="239">
        <f t="shared" si="331"/>
        <v>120.34124358292998</v>
      </c>
      <c r="K1739" s="239">
        <f t="shared" si="326"/>
        <v>144.82136824511957</v>
      </c>
      <c r="L1739" s="239" t="b">
        <f t="shared" si="327"/>
        <v>0</v>
      </c>
      <c r="M1739" s="239">
        <f t="shared" si="332"/>
        <v>8.0101494538590695E-3</v>
      </c>
      <c r="O1739" s="239">
        <f t="shared" si="333"/>
        <v>124.69420989645261</v>
      </c>
      <c r="P1739" s="239">
        <f t="shared" si="328"/>
        <v>144.82136824511957</v>
      </c>
      <c r="Q1739" s="239">
        <f t="shared" si="329"/>
        <v>0</v>
      </c>
      <c r="R1739" s="239">
        <f t="shared" si="334"/>
        <v>8.0101494538590695E-3</v>
      </c>
      <c r="T1739" s="239">
        <f>MAX($H$4:H1739)</f>
        <v>255.90901740293543</v>
      </c>
      <c r="U1739" s="239">
        <f>MAX($K$4:K1739)</f>
        <v>255.90901740293543</v>
      </c>
      <c r="V1739" s="239">
        <f>MAX($K$4:L1739)</f>
        <v>255.90901740293543</v>
      </c>
      <c r="W1739" s="239">
        <f t="shared" si="335"/>
        <v>-0.43409040558701945</v>
      </c>
      <c r="X1739" s="239">
        <f t="shared" si="336"/>
        <v>-0.43409040558701945</v>
      </c>
      <c r="Y1739" s="239">
        <f t="shared" si="337"/>
        <v>-0.43409040558701945</v>
      </c>
    </row>
    <row r="1740" spans="1:25">
      <c r="A1740" s="147">
        <v>37861</v>
      </c>
      <c r="B1740" s="243">
        <v>6.6804609173101159E-3</v>
      </c>
      <c r="C1740" s="243">
        <v>5.9785561386160868E-3</v>
      </c>
      <c r="D1740" s="243">
        <v>-1.1154065742665642E-3</v>
      </c>
      <c r="E1740" s="243">
        <v>2.6199943573734785E-3</v>
      </c>
      <c r="F1740" s="243">
        <v>6.9787837678505493E-3</v>
      </c>
      <c r="H1740" s="239">
        <f t="shared" si="330"/>
        <v>145.68719092524421</v>
      </c>
      <c r="I1740" s="239"/>
      <c r="J1740" s="239">
        <f t="shared" si="331"/>
        <v>120.34124358292998</v>
      </c>
      <c r="K1740" s="239">
        <f t="shared" si="326"/>
        <v>145.68719092524421</v>
      </c>
      <c r="L1740" s="239" t="b">
        <f t="shared" si="327"/>
        <v>0</v>
      </c>
      <c r="M1740" s="239">
        <f t="shared" si="332"/>
        <v>5.9785561386160643E-3</v>
      </c>
      <c r="O1740" s="239">
        <f t="shared" si="333"/>
        <v>124.69420989645261</v>
      </c>
      <c r="P1740" s="239">
        <f t="shared" si="328"/>
        <v>145.68719092524421</v>
      </c>
      <c r="Q1740" s="239">
        <f t="shared" si="329"/>
        <v>0</v>
      </c>
      <c r="R1740" s="239">
        <f t="shared" si="334"/>
        <v>5.9785561386160643E-3</v>
      </c>
      <c r="T1740" s="239">
        <f>MAX($H$4:H1740)</f>
        <v>255.90901740293543</v>
      </c>
      <c r="U1740" s="239">
        <f>MAX($K$4:K1740)</f>
        <v>255.90901740293543</v>
      </c>
      <c r="V1740" s="239">
        <f>MAX($K$4:L1740)</f>
        <v>255.90901740293543</v>
      </c>
      <c r="W1740" s="239">
        <f t="shared" si="335"/>
        <v>-0.43070708330744001</v>
      </c>
      <c r="X1740" s="239">
        <f t="shared" si="336"/>
        <v>-0.43070708330744001</v>
      </c>
      <c r="Y1740" s="239">
        <f t="shared" si="337"/>
        <v>-0.43070708330744001</v>
      </c>
    </row>
    <row r="1741" spans="1:25">
      <c r="A1741" s="147">
        <v>37862</v>
      </c>
      <c r="B1741" s="243">
        <v>5.4529014205844106E-3</v>
      </c>
      <c r="C1741" s="243">
        <v>-9.8973524906117438E-3</v>
      </c>
      <c r="D1741" s="243">
        <v>6.0973352079025656E-3</v>
      </c>
      <c r="E1741" s="243">
        <v>2.0724269470921985E-3</v>
      </c>
      <c r="F1741" s="243">
        <v>-1.6228161437333855E-3</v>
      </c>
      <c r="H1741" s="239">
        <f t="shared" si="330"/>
        <v>144.24527344329002</v>
      </c>
      <c r="I1741" s="239"/>
      <c r="J1741" s="239">
        <f t="shared" si="331"/>
        <v>120.34124358292998</v>
      </c>
      <c r="K1741" s="239">
        <f t="shared" si="326"/>
        <v>144.24527344329002</v>
      </c>
      <c r="L1741" s="239" t="b">
        <f t="shared" si="327"/>
        <v>0</v>
      </c>
      <c r="M1741" s="239">
        <f t="shared" si="332"/>
        <v>-9.8973524906117282E-3</v>
      </c>
      <c r="O1741" s="239">
        <f t="shared" si="333"/>
        <v>124.69420989645261</v>
      </c>
      <c r="P1741" s="239">
        <f t="shared" si="328"/>
        <v>144.24527344329002</v>
      </c>
      <c r="Q1741" s="239">
        <f t="shared" si="329"/>
        <v>0</v>
      </c>
      <c r="R1741" s="239">
        <f t="shared" si="334"/>
        <v>-9.8973524906117282E-3</v>
      </c>
      <c r="T1741" s="239">
        <f>MAX($H$4:H1741)</f>
        <v>255.90901740293543</v>
      </c>
      <c r="U1741" s="239">
        <f>MAX($K$4:K1741)</f>
        <v>255.90901740293543</v>
      </c>
      <c r="V1741" s="239">
        <f>MAX($K$4:L1741)</f>
        <v>255.90901740293543</v>
      </c>
      <c r="W1741" s="239">
        <f t="shared" si="335"/>
        <v>-0.43634157597435475</v>
      </c>
      <c r="X1741" s="239">
        <f t="shared" si="336"/>
        <v>-0.43634157597435475</v>
      </c>
      <c r="Y1741" s="239">
        <f t="shared" si="337"/>
        <v>-0.43634157597435475</v>
      </c>
    </row>
    <row r="1742" spans="1:25">
      <c r="A1742" s="147">
        <v>37865</v>
      </c>
      <c r="B1742" s="243">
        <v>0</v>
      </c>
      <c r="C1742" s="243">
        <v>1.3366767202355412E-2</v>
      </c>
      <c r="D1742" s="243">
        <v>2.3132403054283879E-2</v>
      </c>
      <c r="E1742" s="243">
        <v>1.1065676352968401E-2</v>
      </c>
      <c r="F1742" s="243">
        <v>9.4492807130952539E-3</v>
      </c>
      <c r="H1742" s="239">
        <f t="shared" si="330"/>
        <v>146.17336643344657</v>
      </c>
      <c r="I1742" s="239"/>
      <c r="J1742" s="239">
        <f t="shared" si="331"/>
        <v>120.34124358292998</v>
      </c>
      <c r="K1742" s="239">
        <f t="shared" si="326"/>
        <v>146.17336643344657</v>
      </c>
      <c r="L1742" s="239" t="b">
        <f t="shared" si="327"/>
        <v>0</v>
      </c>
      <c r="M1742" s="239">
        <f t="shared" si="332"/>
        <v>1.3366767202355412E-2</v>
      </c>
      <c r="O1742" s="239">
        <f t="shared" si="333"/>
        <v>124.69420989645261</v>
      </c>
      <c r="P1742" s="239">
        <f t="shared" si="328"/>
        <v>146.17336643344657</v>
      </c>
      <c r="Q1742" s="239">
        <f t="shared" si="329"/>
        <v>0</v>
      </c>
      <c r="R1742" s="239">
        <f t="shared" si="334"/>
        <v>1.3366767202355412E-2</v>
      </c>
      <c r="T1742" s="239">
        <f>MAX($H$4:H1742)</f>
        <v>255.90901740293543</v>
      </c>
      <c r="U1742" s="239">
        <f>MAX($K$4:K1742)</f>
        <v>255.90901740293543</v>
      </c>
      <c r="V1742" s="239">
        <f>MAX($K$4:L1742)</f>
        <v>255.90901740293543</v>
      </c>
      <c r="W1742" s="239">
        <f t="shared" si="335"/>
        <v>-0.42880728503875737</v>
      </c>
      <c r="X1742" s="239">
        <f t="shared" si="336"/>
        <v>-0.42880728503875737</v>
      </c>
      <c r="Y1742" s="239">
        <f t="shared" si="337"/>
        <v>-0.42880728503875737</v>
      </c>
    </row>
    <row r="1743" spans="1:25">
      <c r="A1743" s="147">
        <v>37866</v>
      </c>
      <c r="B1743" s="243">
        <v>1.3684455573760301E-2</v>
      </c>
      <c r="C1743" s="243">
        <v>3.130301352822995E-3</v>
      </c>
      <c r="D1743" s="243">
        <v>1.3530298723295031E-2</v>
      </c>
      <c r="E1743" s="243">
        <v>9.0437808196028868E-3</v>
      </c>
      <c r="F1743" s="243">
        <v>7.5360732078255666E-3</v>
      </c>
      <c r="H1743" s="239">
        <f t="shared" si="330"/>
        <v>146.63093312013987</v>
      </c>
      <c r="I1743" s="239"/>
      <c r="J1743" s="239">
        <f t="shared" si="331"/>
        <v>120.34124358292998</v>
      </c>
      <c r="K1743" s="239">
        <f t="shared" si="326"/>
        <v>146.63093312013987</v>
      </c>
      <c r="L1743" s="239" t="b">
        <f t="shared" si="327"/>
        <v>0</v>
      </c>
      <c r="M1743" s="239">
        <f t="shared" si="332"/>
        <v>3.1303013528229165E-3</v>
      </c>
      <c r="O1743" s="239">
        <f t="shared" si="333"/>
        <v>124.69420989645261</v>
      </c>
      <c r="P1743" s="239">
        <f t="shared" si="328"/>
        <v>146.63093312013987</v>
      </c>
      <c r="Q1743" s="239">
        <f t="shared" si="329"/>
        <v>0</v>
      </c>
      <c r="R1743" s="239">
        <f t="shared" si="334"/>
        <v>3.1303013528229165E-3</v>
      </c>
      <c r="T1743" s="239">
        <f>MAX($H$4:H1743)</f>
        <v>255.90901740293543</v>
      </c>
      <c r="U1743" s="239">
        <f>MAX($K$4:K1743)</f>
        <v>255.90901740293543</v>
      </c>
      <c r="V1743" s="239">
        <f>MAX($K$4:L1743)</f>
        <v>255.90901740293543</v>
      </c>
      <c r="W1743" s="239">
        <f t="shared" si="335"/>
        <v>-0.42701927971039161</v>
      </c>
      <c r="X1743" s="239">
        <f t="shared" si="336"/>
        <v>-0.42701927971039161</v>
      </c>
      <c r="Y1743" s="239">
        <f t="shared" si="337"/>
        <v>-0.42701927971039161</v>
      </c>
    </row>
    <row r="1744" spans="1:25">
      <c r="A1744" s="147">
        <v>37867</v>
      </c>
      <c r="B1744" s="243">
        <v>4.3463682175044482E-3</v>
      </c>
      <c r="C1744" s="243">
        <v>1.4549111605712151E-2</v>
      </c>
      <c r="D1744" s="243">
        <v>6.8735503710182222E-3</v>
      </c>
      <c r="E1744" s="243">
        <v>8.6267040489804714E-3</v>
      </c>
      <c r="F1744" s="243">
        <v>1.4651720506001276E-2</v>
      </c>
      <c r="H1744" s="239">
        <f t="shared" si="330"/>
        <v>148.76428293095449</v>
      </c>
      <c r="I1744" s="239"/>
      <c r="J1744" s="239">
        <f t="shared" si="331"/>
        <v>120.34124358292998</v>
      </c>
      <c r="K1744" s="239">
        <f t="shared" si="326"/>
        <v>148.76428293095449</v>
      </c>
      <c r="L1744" s="239" t="b">
        <f t="shared" si="327"/>
        <v>0</v>
      </c>
      <c r="M1744" s="239">
        <f t="shared" si="332"/>
        <v>1.4549111605712099E-2</v>
      </c>
      <c r="O1744" s="239">
        <f t="shared" si="333"/>
        <v>124.69420989645261</v>
      </c>
      <c r="P1744" s="239">
        <f t="shared" si="328"/>
        <v>148.76428293095449</v>
      </c>
      <c r="Q1744" s="239">
        <f t="shared" si="329"/>
        <v>0</v>
      </c>
      <c r="R1744" s="239">
        <f t="shared" si="334"/>
        <v>1.4549111605712099E-2</v>
      </c>
      <c r="T1744" s="239">
        <f>MAX($H$4:H1744)</f>
        <v>255.90901740293543</v>
      </c>
      <c r="U1744" s="239">
        <f>MAX($K$4:K1744)</f>
        <v>255.90901740293543</v>
      </c>
      <c r="V1744" s="239">
        <f>MAX($K$4:L1744)</f>
        <v>255.90901740293543</v>
      </c>
      <c r="W1744" s="239">
        <f t="shared" si="335"/>
        <v>-0.41868291926297679</v>
      </c>
      <c r="X1744" s="239">
        <f t="shared" si="336"/>
        <v>-0.41868291926297679</v>
      </c>
      <c r="Y1744" s="239">
        <f t="shared" si="337"/>
        <v>-0.41868291926297679</v>
      </c>
    </row>
    <row r="1745" spans="1:25">
      <c r="A1745" s="147">
        <v>37868</v>
      </c>
      <c r="B1745" s="243">
        <v>1.9662028723168579E-3</v>
      </c>
      <c r="C1745" s="243">
        <v>-1.3429664302458955E-3</v>
      </c>
      <c r="D1745" s="243">
        <v>-1.2373912150763777E-2</v>
      </c>
      <c r="E1745" s="243">
        <v>-2.4766376250543454E-3</v>
      </c>
      <c r="F1745" s="243">
        <v>-3.2733430457029256E-3</v>
      </c>
      <c r="H1745" s="239">
        <f t="shared" si="330"/>
        <v>148.56449749295862</v>
      </c>
      <c r="I1745" s="239"/>
      <c r="J1745" s="239">
        <f t="shared" si="331"/>
        <v>120.34124358292998</v>
      </c>
      <c r="K1745" s="239">
        <f t="shared" si="326"/>
        <v>148.56449749295862</v>
      </c>
      <c r="L1745" s="239" t="b">
        <f t="shared" si="327"/>
        <v>0</v>
      </c>
      <c r="M1745" s="239">
        <f t="shared" si="332"/>
        <v>-1.3429664302458729E-3</v>
      </c>
      <c r="O1745" s="239">
        <f t="shared" si="333"/>
        <v>124.69420989645261</v>
      </c>
      <c r="P1745" s="239">
        <f t="shared" si="328"/>
        <v>148.56449749295862</v>
      </c>
      <c r="Q1745" s="239">
        <f t="shared" si="329"/>
        <v>0</v>
      </c>
      <c r="R1745" s="239">
        <f t="shared" si="334"/>
        <v>-1.3429664302458729E-3</v>
      </c>
      <c r="T1745" s="239">
        <f>MAX($H$4:H1745)</f>
        <v>255.90901740293543</v>
      </c>
      <c r="U1745" s="239">
        <f>MAX($K$4:K1745)</f>
        <v>255.90901740293543</v>
      </c>
      <c r="V1745" s="239">
        <f>MAX($K$4:L1745)</f>
        <v>255.90901740293543</v>
      </c>
      <c r="W1745" s="239">
        <f t="shared" si="335"/>
        <v>-0.41946360858773513</v>
      </c>
      <c r="X1745" s="239">
        <f t="shared" si="336"/>
        <v>-0.41946360858773513</v>
      </c>
      <c r="Y1745" s="239">
        <f t="shared" si="337"/>
        <v>-0.41946360858773513</v>
      </c>
    </row>
    <row r="1746" spans="1:25">
      <c r="A1746" s="147">
        <v>37869</v>
      </c>
      <c r="B1746" s="243">
        <v>-6.0592755595048065E-3</v>
      </c>
      <c r="C1746" s="243">
        <v>-1.1050679200752089E-2</v>
      </c>
      <c r="D1746" s="243">
        <v>-1.7291139475706263E-2</v>
      </c>
      <c r="E1746" s="243">
        <v>-1.233818180974644E-2</v>
      </c>
      <c r="F1746" s="243">
        <v>-9.0551686566617828E-3</v>
      </c>
      <c r="H1746" s="239">
        <f t="shared" si="330"/>
        <v>146.92275889054301</v>
      </c>
      <c r="I1746" s="239"/>
      <c r="J1746" s="239">
        <f t="shared" si="331"/>
        <v>120.34124358292998</v>
      </c>
      <c r="K1746" s="239">
        <f t="shared" si="326"/>
        <v>146.92275889054301</v>
      </c>
      <c r="L1746" s="239" t="b">
        <f t="shared" si="327"/>
        <v>0</v>
      </c>
      <c r="M1746" s="239">
        <f t="shared" si="332"/>
        <v>-1.1050679200752027E-2</v>
      </c>
      <c r="O1746" s="239">
        <f t="shared" si="333"/>
        <v>124.69420989645261</v>
      </c>
      <c r="P1746" s="239">
        <f t="shared" si="328"/>
        <v>146.92275889054301</v>
      </c>
      <c r="Q1746" s="239">
        <f t="shared" si="329"/>
        <v>0</v>
      </c>
      <c r="R1746" s="239">
        <f t="shared" si="334"/>
        <v>-1.1050679200752027E-2</v>
      </c>
      <c r="T1746" s="239">
        <f>MAX($H$4:H1746)</f>
        <v>255.90901740293543</v>
      </c>
      <c r="U1746" s="239">
        <f>MAX($K$4:K1746)</f>
        <v>255.90901740293543</v>
      </c>
      <c r="V1746" s="239">
        <f>MAX($K$4:L1746)</f>
        <v>255.90901740293543</v>
      </c>
      <c r="W1746" s="239">
        <f t="shared" si="335"/>
        <v>-0.42587893001359428</v>
      </c>
      <c r="X1746" s="239">
        <f t="shared" si="336"/>
        <v>-0.42587893001359428</v>
      </c>
      <c r="Y1746" s="239">
        <f t="shared" si="337"/>
        <v>-0.42587893001359428</v>
      </c>
    </row>
    <row r="1747" spans="1:25">
      <c r="A1747" s="147">
        <v>37872</v>
      </c>
      <c r="B1747" s="243">
        <v>1.0384865534957433E-2</v>
      </c>
      <c r="C1747" s="243">
        <v>8.9172227078908595E-3</v>
      </c>
      <c r="D1747" s="243">
        <v>1.3683031273346025E-3</v>
      </c>
      <c r="E1747" s="243">
        <v>1.8290893152184129E-3</v>
      </c>
      <c r="F1747" s="243">
        <v>4.372432455518549E-3</v>
      </c>
      <c r="H1747" s="239">
        <f t="shared" si="330"/>
        <v>148.23290185242774</v>
      </c>
      <c r="I1747" s="239"/>
      <c r="J1747" s="239">
        <f t="shared" si="331"/>
        <v>120.34124358292998</v>
      </c>
      <c r="K1747" s="239">
        <f t="shared" si="326"/>
        <v>148.23290185242774</v>
      </c>
      <c r="L1747" s="239" t="b">
        <f t="shared" si="327"/>
        <v>0</v>
      </c>
      <c r="M1747" s="239">
        <f t="shared" si="332"/>
        <v>8.9172227078909445E-3</v>
      </c>
      <c r="O1747" s="239">
        <f t="shared" si="333"/>
        <v>124.69420989645261</v>
      </c>
      <c r="P1747" s="239">
        <f t="shared" si="328"/>
        <v>148.23290185242774</v>
      </c>
      <c r="Q1747" s="239">
        <f t="shared" si="329"/>
        <v>0</v>
      </c>
      <c r="R1747" s="239">
        <f t="shared" si="334"/>
        <v>8.9172227078909445E-3</v>
      </c>
      <c r="T1747" s="239">
        <f>MAX($H$4:H1747)</f>
        <v>255.90901740293543</v>
      </c>
      <c r="U1747" s="239">
        <f>MAX($K$4:K1747)</f>
        <v>255.90901740293543</v>
      </c>
      <c r="V1747" s="239">
        <f>MAX($K$4:L1747)</f>
        <v>255.90901740293543</v>
      </c>
      <c r="W1747" s="239">
        <f t="shared" si="335"/>
        <v>-0.42075936457123286</v>
      </c>
      <c r="X1747" s="239">
        <f t="shared" si="336"/>
        <v>-0.42075936457123286</v>
      </c>
      <c r="Y1747" s="239">
        <f t="shared" si="337"/>
        <v>-0.42075936457123286</v>
      </c>
    </row>
    <row r="1748" spans="1:25">
      <c r="A1748" s="147">
        <v>37873</v>
      </c>
      <c r="B1748" s="243">
        <v>-7.7948919113793869E-3</v>
      </c>
      <c r="C1748" s="243">
        <v>-1.3344278044913005E-2</v>
      </c>
      <c r="D1748" s="243">
        <v>8.288805518707365E-3</v>
      </c>
      <c r="E1748" s="243">
        <v>-1.1911498454450831E-2</v>
      </c>
      <c r="F1748" s="243">
        <v>-1.0599400524329727E-2</v>
      </c>
      <c r="H1748" s="239">
        <f t="shared" si="330"/>
        <v>146.25484079470465</v>
      </c>
      <c r="I1748" s="239"/>
      <c r="J1748" s="239">
        <f t="shared" si="331"/>
        <v>120.34124358292998</v>
      </c>
      <c r="K1748" s="239">
        <f t="shared" si="326"/>
        <v>146.25484079470465</v>
      </c>
      <c r="L1748" s="239" t="b">
        <f t="shared" si="327"/>
        <v>0</v>
      </c>
      <c r="M1748" s="239">
        <f t="shared" si="332"/>
        <v>-1.3344278044913005E-2</v>
      </c>
      <c r="O1748" s="239">
        <f t="shared" si="333"/>
        <v>124.69420989645261</v>
      </c>
      <c r="P1748" s="239">
        <f t="shared" si="328"/>
        <v>146.25484079470465</v>
      </c>
      <c r="Q1748" s="239">
        <f t="shared" si="329"/>
        <v>0</v>
      </c>
      <c r="R1748" s="239">
        <f t="shared" si="334"/>
        <v>-1.3344278044913005E-2</v>
      </c>
      <c r="T1748" s="239">
        <f>MAX($H$4:H1748)</f>
        <v>255.90901740293543</v>
      </c>
      <c r="U1748" s="239">
        <f>MAX($K$4:K1748)</f>
        <v>255.90901740293543</v>
      </c>
      <c r="V1748" s="239">
        <f>MAX($K$4:L1748)</f>
        <v>255.90901740293543</v>
      </c>
      <c r="W1748" s="239">
        <f t="shared" si="335"/>
        <v>-0.42848891266530642</v>
      </c>
      <c r="X1748" s="239">
        <f t="shared" si="336"/>
        <v>-0.42848891266530642</v>
      </c>
      <c r="Y1748" s="239">
        <f t="shared" si="337"/>
        <v>-0.42848891266530642</v>
      </c>
    </row>
    <row r="1749" spans="1:25">
      <c r="A1749" s="147">
        <v>37874</v>
      </c>
      <c r="B1749" s="243">
        <v>-1.302838273367013E-2</v>
      </c>
      <c r="C1749" s="243">
        <v>-4.0091040952558998E-3</v>
      </c>
      <c r="D1749" s="243">
        <v>-5.7428292550814053E-3</v>
      </c>
      <c r="E1749" s="243">
        <v>2.575681555598841E-4</v>
      </c>
      <c r="F1749" s="243">
        <v>-5.9054096112860499E-3</v>
      </c>
      <c r="H1749" s="239">
        <f t="shared" si="330"/>
        <v>145.66848991352359</v>
      </c>
      <c r="I1749" s="239"/>
      <c r="J1749" s="239">
        <f t="shared" si="331"/>
        <v>120.34124358292998</v>
      </c>
      <c r="K1749" s="239">
        <f t="shared" si="326"/>
        <v>145.66848991352359</v>
      </c>
      <c r="L1749" s="239" t="b">
        <f t="shared" si="327"/>
        <v>0</v>
      </c>
      <c r="M1749" s="239">
        <f t="shared" si="332"/>
        <v>-4.0091040952559805E-3</v>
      </c>
      <c r="O1749" s="239">
        <f t="shared" si="333"/>
        <v>124.69420989645261</v>
      </c>
      <c r="P1749" s="239">
        <f t="shared" si="328"/>
        <v>145.66848991352359</v>
      </c>
      <c r="Q1749" s="239">
        <f t="shared" si="329"/>
        <v>0</v>
      </c>
      <c r="R1749" s="239">
        <f t="shared" si="334"/>
        <v>-4.0091040952559805E-3</v>
      </c>
      <c r="T1749" s="239">
        <f>MAX($H$4:H1749)</f>
        <v>255.90901740293543</v>
      </c>
      <c r="U1749" s="239">
        <f>MAX($K$4:K1749)</f>
        <v>255.90901740293543</v>
      </c>
      <c r="V1749" s="239">
        <f>MAX($K$4:L1749)</f>
        <v>255.90901740293543</v>
      </c>
      <c r="W1749" s="239">
        <f t="shared" si="335"/>
        <v>-0.43078016010602416</v>
      </c>
      <c r="X1749" s="239">
        <f t="shared" si="336"/>
        <v>-0.43078016010602416</v>
      </c>
      <c r="Y1749" s="239">
        <f t="shared" si="337"/>
        <v>-0.43078016010602416</v>
      </c>
    </row>
    <row r="1750" spans="1:25">
      <c r="A1750" s="147">
        <v>37875</v>
      </c>
      <c r="B1750" s="243">
        <v>5.7844779058708884E-3</v>
      </c>
      <c r="C1750" s="243">
        <v>4.3489364352966575E-4</v>
      </c>
      <c r="D1750" s="243">
        <v>-1.651530642835275E-2</v>
      </c>
      <c r="E1750" s="243">
        <v>6.5407106643466939E-4</v>
      </c>
      <c r="F1750" s="243">
        <v>-9.6380686309238683E-4</v>
      </c>
      <c r="H1750" s="239">
        <f t="shared" si="330"/>
        <v>145.73184021384955</v>
      </c>
      <c r="I1750" s="239"/>
      <c r="J1750" s="239">
        <f t="shared" si="331"/>
        <v>120.34124358292998</v>
      </c>
      <c r="K1750" s="239">
        <f t="shared" si="326"/>
        <v>145.73184021384955</v>
      </c>
      <c r="L1750" s="239" t="b">
        <f t="shared" si="327"/>
        <v>0</v>
      </c>
      <c r="M1750" s="239">
        <f t="shared" si="332"/>
        <v>4.3489364352972164E-4</v>
      </c>
      <c r="O1750" s="239">
        <f t="shared" si="333"/>
        <v>124.69420989645261</v>
      </c>
      <c r="P1750" s="239">
        <f t="shared" si="328"/>
        <v>145.73184021384955</v>
      </c>
      <c r="Q1750" s="239">
        <f t="shared" si="329"/>
        <v>0</v>
      </c>
      <c r="R1750" s="239">
        <f t="shared" si="334"/>
        <v>4.3489364352972164E-4</v>
      </c>
      <c r="T1750" s="239">
        <f>MAX($H$4:H1750)</f>
        <v>255.90901740293543</v>
      </c>
      <c r="U1750" s="239">
        <f>MAX($K$4:K1750)</f>
        <v>255.90901740293543</v>
      </c>
      <c r="V1750" s="239">
        <f>MAX($K$4:L1750)</f>
        <v>255.90901740293543</v>
      </c>
      <c r="W1750" s="239">
        <f t="shared" si="335"/>
        <v>-0.43053261001588328</v>
      </c>
      <c r="X1750" s="239">
        <f t="shared" si="336"/>
        <v>-0.43053261001588328</v>
      </c>
      <c r="Y1750" s="239">
        <f t="shared" si="337"/>
        <v>-0.43053261001588328</v>
      </c>
    </row>
    <row r="1751" spans="1:25">
      <c r="A1751" s="147">
        <v>37876</v>
      </c>
      <c r="B1751" s="243">
        <v>2.3580312544411175E-3</v>
      </c>
      <c r="C1751" s="243">
        <v>-4.901325650183419E-3</v>
      </c>
      <c r="D1751" s="243">
        <v>4.3294078529554358E-3</v>
      </c>
      <c r="E1751" s="243">
        <v>-8.8247406659195393E-3</v>
      </c>
      <c r="F1751" s="243">
        <v>2.1302756402841183E-4</v>
      </c>
      <c r="H1751" s="239">
        <f t="shared" si="330"/>
        <v>145.01756100736097</v>
      </c>
      <c r="I1751" s="239"/>
      <c r="J1751" s="239">
        <f t="shared" si="331"/>
        <v>120.34124358292998</v>
      </c>
      <c r="K1751" s="239">
        <f t="shared" si="326"/>
        <v>145.01756100736097</v>
      </c>
      <c r="L1751" s="239" t="b">
        <f t="shared" si="327"/>
        <v>0</v>
      </c>
      <c r="M1751" s="239">
        <f t="shared" si="332"/>
        <v>-4.9013256501834988E-3</v>
      </c>
      <c r="O1751" s="239">
        <f t="shared" si="333"/>
        <v>124.69420989645261</v>
      </c>
      <c r="P1751" s="239">
        <f t="shared" si="328"/>
        <v>145.01756100736097</v>
      </c>
      <c r="Q1751" s="239">
        <f t="shared" si="329"/>
        <v>0</v>
      </c>
      <c r="R1751" s="239">
        <f t="shared" si="334"/>
        <v>-4.9013256501834988E-3</v>
      </c>
      <c r="T1751" s="239">
        <f>MAX($H$4:H1751)</f>
        <v>255.90901740293543</v>
      </c>
      <c r="U1751" s="239">
        <f>MAX($K$4:K1751)</f>
        <v>255.90901740293543</v>
      </c>
      <c r="V1751" s="239">
        <f>MAX($K$4:L1751)</f>
        <v>255.90901740293543</v>
      </c>
      <c r="W1751" s="239">
        <f t="shared" si="335"/>
        <v>-0.43332375514135546</v>
      </c>
      <c r="X1751" s="239">
        <f t="shared" si="336"/>
        <v>-0.43332375514135546</v>
      </c>
      <c r="Y1751" s="239">
        <f t="shared" si="337"/>
        <v>-0.43332375514135546</v>
      </c>
    </row>
    <row r="1752" spans="1:25">
      <c r="A1752" s="147">
        <v>37879</v>
      </c>
      <c r="B1752" s="243">
        <v>-3.6985109686319406E-3</v>
      </c>
      <c r="C1752" s="243">
        <v>2.1337129156451251E-3</v>
      </c>
      <c r="D1752" s="243">
        <v>-8.0986239090985457E-4</v>
      </c>
      <c r="E1752" s="243">
        <v>-1.0038930699399984E-2</v>
      </c>
      <c r="F1752" s="243">
        <v>3.5055488690081127E-3</v>
      </c>
      <c r="H1752" s="239">
        <f t="shared" si="330"/>
        <v>145.32698685027773</v>
      </c>
      <c r="I1752" s="239"/>
      <c r="J1752" s="239">
        <f t="shared" si="331"/>
        <v>120.34124358292998</v>
      </c>
      <c r="K1752" s="239">
        <f t="shared" si="326"/>
        <v>145.32698685027773</v>
      </c>
      <c r="L1752" s="239" t="b">
        <f t="shared" si="327"/>
        <v>0</v>
      </c>
      <c r="M1752" s="239">
        <f t="shared" si="332"/>
        <v>2.1337129156451646E-3</v>
      </c>
      <c r="O1752" s="239">
        <f t="shared" si="333"/>
        <v>124.69420989645261</v>
      </c>
      <c r="P1752" s="239">
        <f t="shared" si="328"/>
        <v>145.32698685027773</v>
      </c>
      <c r="Q1752" s="239">
        <f t="shared" si="329"/>
        <v>0</v>
      </c>
      <c r="R1752" s="239">
        <f t="shared" si="334"/>
        <v>2.1337129156451646E-3</v>
      </c>
      <c r="T1752" s="239">
        <f>MAX($H$4:H1752)</f>
        <v>255.90901740293543</v>
      </c>
      <c r="U1752" s="239">
        <f>MAX($K$4:K1752)</f>
        <v>255.90901740293543</v>
      </c>
      <c r="V1752" s="239">
        <f>MAX($K$4:L1752)</f>
        <v>255.90901740293543</v>
      </c>
      <c r="W1752" s="239">
        <f t="shared" si="335"/>
        <v>-0.43211463071871126</v>
      </c>
      <c r="X1752" s="239">
        <f t="shared" si="336"/>
        <v>-0.43211463071871126</v>
      </c>
      <c r="Y1752" s="239">
        <f t="shared" si="337"/>
        <v>-0.43211463071871126</v>
      </c>
    </row>
    <row r="1753" spans="1:25">
      <c r="A1753" s="147">
        <v>37880</v>
      </c>
      <c r="B1753" s="243">
        <v>1.3850189213595376E-2</v>
      </c>
      <c r="C1753" s="243">
        <v>1.3188902025006E-2</v>
      </c>
      <c r="D1753" s="243">
        <v>3.3623579960056604E-2</v>
      </c>
      <c r="E1753" s="243">
        <v>2.075042818534456E-2</v>
      </c>
      <c r="F1753" s="243">
        <v>8.6908222639412447E-3</v>
      </c>
      <c r="H1753" s="239">
        <f t="shared" si="330"/>
        <v>147.24369024143539</v>
      </c>
      <c r="I1753" s="239"/>
      <c r="J1753" s="239">
        <f t="shared" si="331"/>
        <v>120.34124358292998</v>
      </c>
      <c r="K1753" s="239">
        <f t="shared" si="326"/>
        <v>147.24369024143539</v>
      </c>
      <c r="L1753" s="239" t="b">
        <f t="shared" si="327"/>
        <v>0</v>
      </c>
      <c r="M1753" s="239">
        <f t="shared" si="332"/>
        <v>1.3188902025006038E-2</v>
      </c>
      <c r="O1753" s="239">
        <f t="shared" si="333"/>
        <v>124.69420989645261</v>
      </c>
      <c r="P1753" s="239">
        <f t="shared" si="328"/>
        <v>147.24369024143539</v>
      </c>
      <c r="Q1753" s="239">
        <f t="shared" si="329"/>
        <v>0</v>
      </c>
      <c r="R1753" s="239">
        <f t="shared" si="334"/>
        <v>1.3188902025006038E-2</v>
      </c>
      <c r="T1753" s="239">
        <f>MAX($H$4:H1753)</f>
        <v>255.90901740293543</v>
      </c>
      <c r="U1753" s="239">
        <f>MAX($K$4:K1753)</f>
        <v>255.90901740293543</v>
      </c>
      <c r="V1753" s="239">
        <f>MAX($K$4:L1753)</f>
        <v>255.90901740293543</v>
      </c>
      <c r="W1753" s="239">
        <f t="shared" si="335"/>
        <v>-0.42462484622182595</v>
      </c>
      <c r="X1753" s="239">
        <f t="shared" si="336"/>
        <v>-0.42462484622182595</v>
      </c>
      <c r="Y1753" s="239">
        <f t="shared" si="337"/>
        <v>-0.42462484622182595</v>
      </c>
    </row>
    <row r="1754" spans="1:25">
      <c r="A1754" s="147">
        <v>37881</v>
      </c>
      <c r="B1754" s="243">
        <v>-2.7652073407308242E-3</v>
      </c>
      <c r="C1754" s="243">
        <v>1.1001106149000073E-3</v>
      </c>
      <c r="D1754" s="243">
        <v>3.5402959142765145E-3</v>
      </c>
      <c r="E1754" s="243">
        <v>-3.73386167318146E-3</v>
      </c>
      <c r="F1754" s="243">
        <v>2.240202498973165E-3</v>
      </c>
      <c r="H1754" s="239">
        <f t="shared" si="330"/>
        <v>147.40567458804705</v>
      </c>
      <c r="I1754" s="239"/>
      <c r="J1754" s="239">
        <f t="shared" si="331"/>
        <v>120.34124358292998</v>
      </c>
      <c r="K1754" s="239">
        <f t="shared" si="326"/>
        <v>147.40567458804705</v>
      </c>
      <c r="L1754" s="239" t="b">
        <f t="shared" si="327"/>
        <v>0</v>
      </c>
      <c r="M1754" s="239">
        <f t="shared" si="332"/>
        <v>1.100110614900068E-3</v>
      </c>
      <c r="O1754" s="239">
        <f t="shared" si="333"/>
        <v>124.69420989645261</v>
      </c>
      <c r="P1754" s="239">
        <f t="shared" si="328"/>
        <v>147.40567458804705</v>
      </c>
      <c r="Q1754" s="239">
        <f t="shared" si="329"/>
        <v>0</v>
      </c>
      <c r="R1754" s="239">
        <f t="shared" si="334"/>
        <v>1.100110614900068E-3</v>
      </c>
      <c r="T1754" s="239">
        <f>MAX($H$4:H1754)</f>
        <v>255.90901740293543</v>
      </c>
      <c r="U1754" s="239">
        <f>MAX($K$4:K1754)</f>
        <v>255.90901740293543</v>
      </c>
      <c r="V1754" s="239">
        <f>MAX($K$4:L1754)</f>
        <v>255.90901740293543</v>
      </c>
      <c r="W1754" s="239">
        <f t="shared" si="335"/>
        <v>-0.42399186990760485</v>
      </c>
      <c r="X1754" s="239">
        <f t="shared" si="336"/>
        <v>-0.42399186990760485</v>
      </c>
      <c r="Y1754" s="239">
        <f t="shared" si="337"/>
        <v>-0.42399186990760485</v>
      </c>
    </row>
    <row r="1755" spans="1:25">
      <c r="A1755" s="147">
        <v>37882</v>
      </c>
      <c r="B1755" s="243">
        <v>1.2873472540371411E-2</v>
      </c>
      <c r="C1755" s="243">
        <v>7.5917832662510953E-3</v>
      </c>
      <c r="D1755" s="243">
        <v>8.976453922190597E-3</v>
      </c>
      <c r="E1755" s="243">
        <v>-2.8873779504456909E-3</v>
      </c>
      <c r="F1755" s="243">
        <v>5.3692728728569339E-3</v>
      </c>
      <c r="H1755" s="239">
        <f t="shared" si="330"/>
        <v>148.52474652173504</v>
      </c>
      <c r="I1755" s="239"/>
      <c r="J1755" s="239">
        <f t="shared" si="331"/>
        <v>120.34124358292998</v>
      </c>
      <c r="K1755" s="239">
        <f t="shared" si="326"/>
        <v>148.52474652173504</v>
      </c>
      <c r="L1755" s="239" t="b">
        <f t="shared" si="327"/>
        <v>0</v>
      </c>
      <c r="M1755" s="239">
        <f t="shared" si="332"/>
        <v>7.5917832662511014E-3</v>
      </c>
      <c r="O1755" s="239">
        <f t="shared" si="333"/>
        <v>124.69420989645261</v>
      </c>
      <c r="P1755" s="239">
        <f t="shared" si="328"/>
        <v>148.52474652173504</v>
      </c>
      <c r="Q1755" s="239">
        <f t="shared" si="329"/>
        <v>0</v>
      </c>
      <c r="R1755" s="239">
        <f t="shared" si="334"/>
        <v>7.5917832662511014E-3</v>
      </c>
      <c r="T1755" s="239">
        <f>MAX($H$4:H1755)</f>
        <v>255.90901740293543</v>
      </c>
      <c r="U1755" s="239">
        <f>MAX($K$4:K1755)</f>
        <v>255.90901740293543</v>
      </c>
      <c r="V1755" s="239">
        <f>MAX($K$4:L1755)</f>
        <v>255.90901740293543</v>
      </c>
      <c r="W1755" s="239">
        <f t="shared" si="335"/>
        <v>-0.41961894102434483</v>
      </c>
      <c r="X1755" s="239">
        <f t="shared" si="336"/>
        <v>-0.41961894102434483</v>
      </c>
      <c r="Y1755" s="239">
        <f t="shared" si="337"/>
        <v>-0.41961894102434483</v>
      </c>
    </row>
    <row r="1756" spans="1:25">
      <c r="A1756" s="147">
        <v>37883</v>
      </c>
      <c r="B1756" s="243">
        <v>-3.0078354692983922E-3</v>
      </c>
      <c r="C1756" s="243">
        <v>-1.1080885116077521E-2</v>
      </c>
      <c r="D1756" s="243">
        <v>-7.5071164930684553E-3</v>
      </c>
      <c r="E1756" s="243">
        <v>-1.3161050975841193E-2</v>
      </c>
      <c r="F1756" s="243">
        <v>-4.9896673086605725E-3</v>
      </c>
      <c r="H1756" s="239">
        <f t="shared" si="330"/>
        <v>146.87896086863316</v>
      </c>
      <c r="I1756" s="239"/>
      <c r="J1756" s="239">
        <f t="shared" si="331"/>
        <v>120.34124358292998</v>
      </c>
      <c r="K1756" s="239">
        <f t="shared" si="326"/>
        <v>146.87896086863316</v>
      </c>
      <c r="L1756" s="239" t="b">
        <f t="shared" si="327"/>
        <v>0</v>
      </c>
      <c r="M1756" s="239">
        <f t="shared" si="332"/>
        <v>-1.1080885116077532E-2</v>
      </c>
      <c r="O1756" s="239">
        <f t="shared" si="333"/>
        <v>124.69420989645261</v>
      </c>
      <c r="P1756" s="239">
        <f t="shared" si="328"/>
        <v>146.87896086863316</v>
      </c>
      <c r="Q1756" s="239">
        <f t="shared" si="329"/>
        <v>0</v>
      </c>
      <c r="R1756" s="239">
        <f t="shared" si="334"/>
        <v>-1.1080885116077532E-2</v>
      </c>
      <c r="T1756" s="239">
        <f>MAX($H$4:H1756)</f>
        <v>255.90901740293543</v>
      </c>
      <c r="U1756" s="239">
        <f>MAX($K$4:K1756)</f>
        <v>255.90901740293543</v>
      </c>
      <c r="V1756" s="239">
        <f>MAX($K$4:L1756)</f>
        <v>255.90901740293543</v>
      </c>
      <c r="W1756" s="239">
        <f t="shared" si="335"/>
        <v>-0.42605007686240148</v>
      </c>
      <c r="X1756" s="239">
        <f t="shared" si="336"/>
        <v>-0.42605007686240148</v>
      </c>
      <c r="Y1756" s="239">
        <f t="shared" si="337"/>
        <v>-0.42605007686240148</v>
      </c>
    </row>
    <row r="1757" spans="1:25">
      <c r="A1757" s="147">
        <v>37886</v>
      </c>
      <c r="B1757" s="243">
        <v>-1.282132907504363E-2</v>
      </c>
      <c r="C1757" s="243">
        <v>-1.7204703821216638E-2</v>
      </c>
      <c r="D1757" s="243">
        <v>-1.9039568856312528E-2</v>
      </c>
      <c r="E1757" s="243">
        <v>-2.0878016232619423E-2</v>
      </c>
      <c r="F1757" s="243">
        <v>-1.2734666431882258E-2</v>
      </c>
      <c r="H1757" s="239">
        <f t="shared" si="330"/>
        <v>144.35195184932024</v>
      </c>
      <c r="I1757" s="239"/>
      <c r="J1757" s="239">
        <f t="shared" si="331"/>
        <v>120.34124358292998</v>
      </c>
      <c r="K1757" s="239">
        <f t="shared" si="326"/>
        <v>144.35195184932024</v>
      </c>
      <c r="L1757" s="239" t="b">
        <f t="shared" si="327"/>
        <v>0</v>
      </c>
      <c r="M1757" s="239">
        <f t="shared" si="332"/>
        <v>-1.7204703821216718E-2</v>
      </c>
      <c r="O1757" s="239">
        <f t="shared" si="333"/>
        <v>124.69420989645261</v>
      </c>
      <c r="P1757" s="239">
        <f t="shared" si="328"/>
        <v>144.35195184932024</v>
      </c>
      <c r="Q1757" s="239">
        <f t="shared" si="329"/>
        <v>0</v>
      </c>
      <c r="R1757" s="239">
        <f t="shared" si="334"/>
        <v>-1.7204703821216718E-2</v>
      </c>
      <c r="T1757" s="239">
        <f>MAX($H$4:H1757)</f>
        <v>255.90901740293543</v>
      </c>
      <c r="U1757" s="239">
        <f>MAX($K$4:K1757)</f>
        <v>255.90901740293543</v>
      </c>
      <c r="V1757" s="239">
        <f>MAX($K$4:L1757)</f>
        <v>255.90901740293543</v>
      </c>
      <c r="W1757" s="239">
        <f t="shared" si="335"/>
        <v>-0.43592471529819393</v>
      </c>
      <c r="X1757" s="239">
        <f t="shared" si="336"/>
        <v>-0.43592471529819393</v>
      </c>
      <c r="Y1757" s="239">
        <f t="shared" si="337"/>
        <v>-0.43592471529819393</v>
      </c>
    </row>
    <row r="1758" spans="1:25">
      <c r="A1758" s="147">
        <v>37887</v>
      </c>
      <c r="B1758" s="243">
        <v>6.137460998099975E-3</v>
      </c>
      <c r="C1758" s="243">
        <v>-2.5185677674672835E-3</v>
      </c>
      <c r="D1758" s="243">
        <v>3.3502642411764594E-3</v>
      </c>
      <c r="E1758" s="243">
        <v>4.708943896901685E-3</v>
      </c>
      <c r="F1758" s="243">
        <v>-2.9298038659630876E-3</v>
      </c>
      <c r="H1758" s="239">
        <f t="shared" si="330"/>
        <v>143.98839167622157</v>
      </c>
      <c r="I1758" s="239"/>
      <c r="J1758" s="239">
        <f t="shared" si="331"/>
        <v>120.34124358292998</v>
      </c>
      <c r="K1758" s="239">
        <f t="shared" si="326"/>
        <v>143.98839167622157</v>
      </c>
      <c r="L1758" s="239" t="b">
        <f t="shared" si="327"/>
        <v>0</v>
      </c>
      <c r="M1758" s="239">
        <f t="shared" si="332"/>
        <v>-2.518567767467208E-3</v>
      </c>
      <c r="O1758" s="239">
        <f t="shared" si="333"/>
        <v>124.69420989645261</v>
      </c>
      <c r="P1758" s="239">
        <f t="shared" si="328"/>
        <v>143.98839167622157</v>
      </c>
      <c r="Q1758" s="239">
        <f t="shared" si="329"/>
        <v>0</v>
      </c>
      <c r="R1758" s="239">
        <f t="shared" si="334"/>
        <v>-2.518567767467208E-3</v>
      </c>
      <c r="T1758" s="239">
        <f>MAX($H$4:H1758)</f>
        <v>255.90901740293543</v>
      </c>
      <c r="U1758" s="239">
        <f>MAX($K$4:K1758)</f>
        <v>255.90901740293543</v>
      </c>
      <c r="V1758" s="239">
        <f>MAX($K$4:L1758)</f>
        <v>255.90901740293543</v>
      </c>
      <c r="W1758" s="239">
        <f t="shared" si="335"/>
        <v>-0.43734537712866878</v>
      </c>
      <c r="X1758" s="239">
        <f t="shared" si="336"/>
        <v>-0.43734537712866878</v>
      </c>
      <c r="Y1758" s="239">
        <f t="shared" si="337"/>
        <v>-0.43734537712866878</v>
      </c>
    </row>
    <row r="1759" spans="1:25">
      <c r="A1759" s="147">
        <v>37888</v>
      </c>
      <c r="B1759" s="243">
        <v>-1.862187311052621E-2</v>
      </c>
      <c r="C1759" s="243">
        <v>4.9736931885346891E-4</v>
      </c>
      <c r="D1759" s="243">
        <v>5.5945009543065805E-3</v>
      </c>
      <c r="E1759" s="243">
        <v>8.7980852524449649E-3</v>
      </c>
      <c r="F1759" s="243">
        <v>2.6942873517401544E-3</v>
      </c>
      <c r="H1759" s="239">
        <f t="shared" si="330"/>
        <v>144.06000708451236</v>
      </c>
      <c r="I1759" s="239"/>
      <c r="J1759" s="239">
        <f t="shared" si="331"/>
        <v>120.34124358292998</v>
      </c>
      <c r="K1759" s="239">
        <f t="shared" si="326"/>
        <v>144.06000708451236</v>
      </c>
      <c r="L1759" s="239" t="b">
        <f t="shared" si="327"/>
        <v>0</v>
      </c>
      <c r="M1759" s="239">
        <f t="shared" si="332"/>
        <v>4.9736931885338174E-4</v>
      </c>
      <c r="O1759" s="239">
        <f t="shared" si="333"/>
        <v>124.69420989645261</v>
      </c>
      <c r="P1759" s="239">
        <f t="shared" si="328"/>
        <v>144.06000708451236</v>
      </c>
      <c r="Q1759" s="239">
        <f t="shared" si="329"/>
        <v>0</v>
      </c>
      <c r="R1759" s="239">
        <f t="shared" si="334"/>
        <v>4.9736931885338174E-4</v>
      </c>
      <c r="T1759" s="239">
        <f>MAX($H$4:H1759)</f>
        <v>255.90901740293543</v>
      </c>
      <c r="U1759" s="239">
        <f>MAX($K$4:K1759)</f>
        <v>255.90901740293543</v>
      </c>
      <c r="V1759" s="239">
        <f>MAX($K$4:L1759)</f>
        <v>255.90901740293543</v>
      </c>
      <c r="W1759" s="239">
        <f t="shared" si="335"/>
        <v>-0.4370655299821416</v>
      </c>
      <c r="X1759" s="239">
        <f t="shared" si="336"/>
        <v>-0.4370655299821416</v>
      </c>
      <c r="Y1759" s="239">
        <f t="shared" si="337"/>
        <v>-0.4370655299821416</v>
      </c>
    </row>
    <row r="1760" spans="1:25">
      <c r="A1760" s="147">
        <v>37889</v>
      </c>
      <c r="B1760" s="243">
        <v>-6.5454494099121963E-3</v>
      </c>
      <c r="C1760" s="243">
        <v>-5.1066013451961378E-3</v>
      </c>
      <c r="D1760" s="243">
        <v>-1.9427236856739527E-2</v>
      </c>
      <c r="E1760" s="243">
        <v>-1.1198354135039668E-2</v>
      </c>
      <c r="F1760" s="243">
        <v>-7.7140906922168462E-3</v>
      </c>
      <c r="H1760" s="239">
        <f t="shared" si="330"/>
        <v>143.32435005854563</v>
      </c>
      <c r="I1760" s="239"/>
      <c r="J1760" s="239">
        <f t="shared" si="331"/>
        <v>120.34124358292998</v>
      </c>
      <c r="K1760" s="239">
        <f t="shared" si="326"/>
        <v>143.32435005854563</v>
      </c>
      <c r="L1760" s="239" t="b">
        <f t="shared" si="327"/>
        <v>0</v>
      </c>
      <c r="M1760" s="239">
        <f t="shared" si="332"/>
        <v>-5.1066013451961014E-3</v>
      </c>
      <c r="O1760" s="239">
        <f t="shared" si="333"/>
        <v>124.69420989645261</v>
      </c>
      <c r="P1760" s="239">
        <f t="shared" si="328"/>
        <v>143.32435005854563</v>
      </c>
      <c r="Q1760" s="239">
        <f t="shared" si="329"/>
        <v>0</v>
      </c>
      <c r="R1760" s="239">
        <f t="shared" si="334"/>
        <v>-5.1066013451961014E-3</v>
      </c>
      <c r="T1760" s="239">
        <f>MAX($H$4:H1760)</f>
        <v>255.90901740293543</v>
      </c>
      <c r="U1760" s="239">
        <f>MAX($K$4:K1760)</f>
        <v>255.90901740293543</v>
      </c>
      <c r="V1760" s="239">
        <f>MAX($K$4:L1760)</f>
        <v>255.90901740293543</v>
      </c>
      <c r="W1760" s="239">
        <f t="shared" si="335"/>
        <v>-0.43994021190399202</v>
      </c>
      <c r="X1760" s="239">
        <f t="shared" si="336"/>
        <v>-0.43994021190399202</v>
      </c>
      <c r="Y1760" s="239">
        <f t="shared" si="337"/>
        <v>-0.43994021190399202</v>
      </c>
    </row>
    <row r="1761" spans="1:25">
      <c r="A1761" s="147">
        <v>37890</v>
      </c>
      <c r="B1761" s="243">
        <v>-6.6187831461143043E-3</v>
      </c>
      <c r="C1761" s="243">
        <v>-8.1244809224615411E-3</v>
      </c>
      <c r="D1761" s="243">
        <v>3.7787125126031995E-4</v>
      </c>
      <c r="E1761" s="243">
        <v>-5.3946312085335624E-3</v>
      </c>
      <c r="F1761" s="243">
        <v>-7.1833324342659433E-3</v>
      </c>
      <c r="H1761" s="239">
        <f t="shared" si="330"/>
        <v>142.15991411077079</v>
      </c>
      <c r="I1761" s="239"/>
      <c r="J1761" s="239">
        <f t="shared" si="331"/>
        <v>120.34124358292998</v>
      </c>
      <c r="K1761" s="239">
        <f t="shared" si="326"/>
        <v>142.15991411077079</v>
      </c>
      <c r="L1761" s="239" t="b">
        <f t="shared" si="327"/>
        <v>0</v>
      </c>
      <c r="M1761" s="239">
        <f t="shared" si="332"/>
        <v>-8.1244809224615012E-3</v>
      </c>
      <c r="O1761" s="239">
        <f t="shared" si="333"/>
        <v>124.69420989645261</v>
      </c>
      <c r="P1761" s="239">
        <f t="shared" si="328"/>
        <v>142.15991411077079</v>
      </c>
      <c r="Q1761" s="239">
        <f t="shared" si="329"/>
        <v>0</v>
      </c>
      <c r="R1761" s="239">
        <f t="shared" si="334"/>
        <v>-8.1244809224615012E-3</v>
      </c>
      <c r="T1761" s="239">
        <f>MAX($H$4:H1761)</f>
        <v>255.90901740293543</v>
      </c>
      <c r="U1761" s="239">
        <f>MAX($K$4:K1761)</f>
        <v>255.90901740293543</v>
      </c>
      <c r="V1761" s="239">
        <f>MAX($K$4:L1761)</f>
        <v>255.90901740293543</v>
      </c>
      <c r="W1761" s="239">
        <f t="shared" si="335"/>
        <v>-0.44449040696781589</v>
      </c>
      <c r="X1761" s="239">
        <f t="shared" si="336"/>
        <v>-0.44449040696781589</v>
      </c>
      <c r="Y1761" s="239">
        <f t="shared" si="337"/>
        <v>-0.44449040696781589</v>
      </c>
    </row>
    <row r="1762" spans="1:25">
      <c r="A1762" s="147">
        <v>37893</v>
      </c>
      <c r="B1762" s="243">
        <v>9.8286361325135019E-3</v>
      </c>
      <c r="C1762" s="243">
        <v>-9.7791974611746157E-3</v>
      </c>
      <c r="D1762" s="243">
        <v>-1.422430780748829E-2</v>
      </c>
      <c r="E1762" s="243">
        <v>-9.1058285087903812E-3</v>
      </c>
      <c r="F1762" s="243">
        <v>-6.5388420218971399E-3</v>
      </c>
      <c r="H1762" s="239">
        <f t="shared" si="330"/>
        <v>140.76970423961794</v>
      </c>
      <c r="I1762" s="239"/>
      <c r="J1762" s="239">
        <f t="shared" si="331"/>
        <v>120.34124358292998</v>
      </c>
      <c r="K1762" s="239">
        <f t="shared" si="326"/>
        <v>140.76970423961794</v>
      </c>
      <c r="L1762" s="239" t="b">
        <f t="shared" si="327"/>
        <v>0</v>
      </c>
      <c r="M1762" s="239">
        <f t="shared" si="332"/>
        <v>-9.7791974611745949E-3</v>
      </c>
      <c r="O1762" s="239">
        <f t="shared" si="333"/>
        <v>124.69420989645261</v>
      </c>
      <c r="P1762" s="239">
        <f t="shared" si="328"/>
        <v>140.76970423961794</v>
      </c>
      <c r="Q1762" s="239">
        <f t="shared" si="329"/>
        <v>0</v>
      </c>
      <c r="R1762" s="239">
        <f t="shared" si="334"/>
        <v>-9.7791974611745949E-3</v>
      </c>
      <c r="T1762" s="239">
        <f>MAX($H$4:H1762)</f>
        <v>255.90901740293543</v>
      </c>
      <c r="U1762" s="239">
        <f>MAX($K$4:K1762)</f>
        <v>255.90901740293543</v>
      </c>
      <c r="V1762" s="239">
        <f>MAX($K$4:L1762)</f>
        <v>255.90901740293543</v>
      </c>
      <c r="W1762" s="239">
        <f t="shared" si="335"/>
        <v>-0.44992284496965435</v>
      </c>
      <c r="X1762" s="239">
        <f t="shared" si="336"/>
        <v>-0.44992284496965435</v>
      </c>
      <c r="Y1762" s="239">
        <f t="shared" si="337"/>
        <v>-0.44992284496965435</v>
      </c>
    </row>
    <row r="1763" spans="1:25">
      <c r="A1763" s="147">
        <v>37894</v>
      </c>
      <c r="B1763" s="243">
        <v>-9.6280186369318566E-3</v>
      </c>
      <c r="C1763" s="243">
        <v>-1.5672517988670975E-2</v>
      </c>
      <c r="D1763" s="243">
        <v>-5.0127055336643966E-3</v>
      </c>
      <c r="E1763" s="243">
        <v>-5.7543840138540858E-3</v>
      </c>
      <c r="F1763" s="243">
        <v>-1.1233753118986445E-2</v>
      </c>
      <c r="H1763" s="239">
        <f t="shared" si="330"/>
        <v>138.56348851766262</v>
      </c>
      <c r="I1763" s="239"/>
      <c r="J1763" s="239">
        <f t="shared" si="331"/>
        <v>120.34124358292998</v>
      </c>
      <c r="K1763" s="239">
        <f t="shared" si="326"/>
        <v>138.56348851766262</v>
      </c>
      <c r="L1763" s="239" t="b">
        <f t="shared" si="327"/>
        <v>0</v>
      </c>
      <c r="M1763" s="239">
        <f t="shared" si="332"/>
        <v>-1.5672517988671062E-2</v>
      </c>
      <c r="O1763" s="239">
        <f t="shared" si="333"/>
        <v>124.69420989645261</v>
      </c>
      <c r="P1763" s="239">
        <f t="shared" si="328"/>
        <v>138.56348851766262</v>
      </c>
      <c r="Q1763" s="239">
        <f t="shared" si="329"/>
        <v>0</v>
      </c>
      <c r="R1763" s="239">
        <f t="shared" si="334"/>
        <v>-1.5672517988671062E-2</v>
      </c>
      <c r="T1763" s="239">
        <f>MAX($H$4:H1763)</f>
        <v>255.90901740293543</v>
      </c>
      <c r="U1763" s="239">
        <f>MAX($K$4:K1763)</f>
        <v>255.90901740293543</v>
      </c>
      <c r="V1763" s="239">
        <f>MAX($K$4:L1763)</f>
        <v>255.90901740293543</v>
      </c>
      <c r="W1763" s="239">
        <f t="shared" si="335"/>
        <v>-0.45854393907702445</v>
      </c>
      <c r="X1763" s="239">
        <f t="shared" si="336"/>
        <v>-0.45854393907702445</v>
      </c>
      <c r="Y1763" s="239">
        <f t="shared" si="337"/>
        <v>-0.45854393907702445</v>
      </c>
    </row>
    <row r="1764" spans="1:25">
      <c r="A1764" s="147">
        <v>37895</v>
      </c>
      <c r="B1764" s="243">
        <v>2.183596887078787E-2</v>
      </c>
      <c r="C1764" s="243">
        <v>1.7374708231677749E-2</v>
      </c>
      <c r="D1764" s="243">
        <v>1.488239017995685E-2</v>
      </c>
      <c r="E1764" s="243">
        <v>8.2764986500909465E-3</v>
      </c>
      <c r="F1764" s="243">
        <v>8.499643549341851E-3</v>
      </c>
      <c r="H1764" s="239">
        <f t="shared" si="330"/>
        <v>140.97098870222044</v>
      </c>
      <c r="I1764" s="239"/>
      <c r="J1764" s="239">
        <f t="shared" si="331"/>
        <v>120.34124358292998</v>
      </c>
      <c r="K1764" s="239">
        <f t="shared" si="326"/>
        <v>140.97098870222044</v>
      </c>
      <c r="L1764" s="239" t="b">
        <f t="shared" si="327"/>
        <v>0</v>
      </c>
      <c r="M1764" s="239">
        <f t="shared" si="332"/>
        <v>1.7374708231677752E-2</v>
      </c>
      <c r="O1764" s="239">
        <f t="shared" si="333"/>
        <v>124.69420989645261</v>
      </c>
      <c r="P1764" s="239">
        <f t="shared" si="328"/>
        <v>140.97098870222044</v>
      </c>
      <c r="Q1764" s="239">
        <f t="shared" si="329"/>
        <v>0</v>
      </c>
      <c r="R1764" s="239">
        <f t="shared" si="334"/>
        <v>1.7374708231677752E-2</v>
      </c>
      <c r="T1764" s="239">
        <f>MAX($H$4:H1764)</f>
        <v>255.90901740293543</v>
      </c>
      <c r="U1764" s="239">
        <f>MAX($K$4:K1764)</f>
        <v>255.90901740293543</v>
      </c>
      <c r="V1764" s="239">
        <f>MAX($K$4:L1764)</f>
        <v>255.90901740293543</v>
      </c>
      <c r="W1764" s="239">
        <f t="shared" si="335"/>
        <v>-0.4491362979982142</v>
      </c>
      <c r="X1764" s="239">
        <f t="shared" si="336"/>
        <v>-0.4491362979982142</v>
      </c>
      <c r="Y1764" s="239">
        <f t="shared" si="337"/>
        <v>-0.4491362979982142</v>
      </c>
    </row>
    <row r="1765" spans="1:25">
      <c r="A1765" s="147">
        <v>37896</v>
      </c>
      <c r="B1765" s="243">
        <v>2.6028481670445913E-3</v>
      </c>
      <c r="C1765" s="243">
        <v>3.5132662998726971E-3</v>
      </c>
      <c r="D1765" s="243">
        <v>2.3907100548235194E-2</v>
      </c>
      <c r="E1765" s="243">
        <v>1.4341551233882477E-2</v>
      </c>
      <c r="F1765" s="243">
        <v>6.5700499810956714E-3</v>
      </c>
      <c r="H1765" s="239">
        <f t="shared" si="330"/>
        <v>141.46625732608769</v>
      </c>
      <c r="I1765" s="239"/>
      <c r="J1765" s="239">
        <f t="shared" si="331"/>
        <v>120.34124358292998</v>
      </c>
      <c r="K1765" s="239">
        <f t="shared" si="326"/>
        <v>141.46625732608769</v>
      </c>
      <c r="L1765" s="239" t="b">
        <f t="shared" si="327"/>
        <v>0</v>
      </c>
      <c r="M1765" s="239">
        <f t="shared" si="332"/>
        <v>3.5132662998727058E-3</v>
      </c>
      <c r="O1765" s="239">
        <f t="shared" si="333"/>
        <v>124.69420989645261</v>
      </c>
      <c r="P1765" s="239">
        <f t="shared" si="328"/>
        <v>141.46625732608769</v>
      </c>
      <c r="Q1765" s="239">
        <f t="shared" si="329"/>
        <v>0</v>
      </c>
      <c r="R1765" s="239">
        <f t="shared" si="334"/>
        <v>3.5132662998727058E-3</v>
      </c>
      <c r="T1765" s="239">
        <f>MAX($H$4:H1765)</f>
        <v>255.90901740293543</v>
      </c>
      <c r="U1765" s="239">
        <f>MAX($K$4:K1765)</f>
        <v>255.90901740293543</v>
      </c>
      <c r="V1765" s="239">
        <f>MAX($K$4:L1765)</f>
        <v>255.90901740293543</v>
      </c>
      <c r="W1765" s="239">
        <f t="shared" si="335"/>
        <v>-0.44720096711814822</v>
      </c>
      <c r="X1765" s="239">
        <f t="shared" si="336"/>
        <v>-0.44720096711814822</v>
      </c>
      <c r="Y1765" s="239">
        <f t="shared" si="337"/>
        <v>-0.44720096711814822</v>
      </c>
    </row>
    <row r="1766" spans="1:25">
      <c r="A1766" s="147">
        <v>37897</v>
      </c>
      <c r="B1766" s="243">
        <v>9.5450424832734804E-3</v>
      </c>
      <c r="C1766" s="243">
        <v>2.8707219040857712E-2</v>
      </c>
      <c r="D1766" s="243">
        <v>1.8843376444681148E-2</v>
      </c>
      <c r="E1766" s="243">
        <v>1.8510577038300058E-2</v>
      </c>
      <c r="F1766" s="243">
        <v>2.1893985906791036E-2</v>
      </c>
      <c r="H1766" s="239">
        <f t="shared" si="330"/>
        <v>145.52736016203804</v>
      </c>
      <c r="I1766" s="239"/>
      <c r="J1766" s="239">
        <f t="shared" si="331"/>
        <v>120.34124358292998</v>
      </c>
      <c r="K1766" s="239">
        <f t="shared" si="326"/>
        <v>145.52736016203804</v>
      </c>
      <c r="L1766" s="239" t="b">
        <f t="shared" si="327"/>
        <v>0</v>
      </c>
      <c r="M1766" s="239">
        <f t="shared" si="332"/>
        <v>2.8707219040857778E-2</v>
      </c>
      <c r="O1766" s="239">
        <f t="shared" si="333"/>
        <v>124.69420989645261</v>
      </c>
      <c r="P1766" s="239">
        <f t="shared" si="328"/>
        <v>145.52736016203804</v>
      </c>
      <c r="Q1766" s="239">
        <f t="shared" si="329"/>
        <v>0</v>
      </c>
      <c r="R1766" s="239">
        <f t="shared" si="334"/>
        <v>2.8707219040857778E-2</v>
      </c>
      <c r="T1766" s="239">
        <f>MAX($H$4:H1766)</f>
        <v>255.90901740293543</v>
      </c>
      <c r="U1766" s="239">
        <f>MAX($K$4:K1766)</f>
        <v>255.90901740293543</v>
      </c>
      <c r="V1766" s="239">
        <f>MAX($K$4:L1766)</f>
        <v>255.90901740293543</v>
      </c>
      <c r="W1766" s="239">
        <f t="shared" si="335"/>
        <v>-0.43133164419563458</v>
      </c>
      <c r="X1766" s="239">
        <f t="shared" si="336"/>
        <v>-0.43133164419563458</v>
      </c>
      <c r="Y1766" s="239">
        <f t="shared" si="337"/>
        <v>-0.43133164419563458</v>
      </c>
    </row>
    <row r="1767" spans="1:25">
      <c r="A1767" s="147">
        <v>37900</v>
      </c>
      <c r="B1767" s="243">
        <v>4.468211496208907E-3</v>
      </c>
      <c r="C1767" s="243">
        <v>-1.1224331551306199E-2</v>
      </c>
      <c r="D1767" s="243">
        <v>-8.9781537376639742E-3</v>
      </c>
      <c r="E1767" s="243">
        <v>-2.02611155563448E-3</v>
      </c>
      <c r="F1767" s="243">
        <v>-5.0172417677795123E-3</v>
      </c>
      <c r="H1767" s="239">
        <f t="shared" si="330"/>
        <v>143.89391282179298</v>
      </c>
      <c r="I1767" s="239"/>
      <c r="J1767" s="239">
        <f t="shared" si="331"/>
        <v>120.34124358292998</v>
      </c>
      <c r="K1767" s="239">
        <f t="shared" si="326"/>
        <v>143.89391282179298</v>
      </c>
      <c r="L1767" s="239" t="b">
        <f t="shared" si="327"/>
        <v>0</v>
      </c>
      <c r="M1767" s="239">
        <f t="shared" si="332"/>
        <v>-1.1224331551306138E-2</v>
      </c>
      <c r="O1767" s="239">
        <f t="shared" si="333"/>
        <v>124.69420989645261</v>
      </c>
      <c r="P1767" s="239">
        <f t="shared" si="328"/>
        <v>143.89391282179298</v>
      </c>
      <c r="Q1767" s="239">
        <f t="shared" si="329"/>
        <v>0</v>
      </c>
      <c r="R1767" s="239">
        <f t="shared" si="334"/>
        <v>-1.1224331551306138E-2</v>
      </c>
      <c r="T1767" s="239">
        <f>MAX($H$4:H1767)</f>
        <v>255.90901740293543</v>
      </c>
      <c r="U1767" s="239">
        <f>MAX($K$4:K1767)</f>
        <v>255.90901740293543</v>
      </c>
      <c r="V1767" s="239">
        <f>MAX($K$4:L1767)</f>
        <v>255.90901740293543</v>
      </c>
      <c r="W1767" s="239">
        <f t="shared" si="335"/>
        <v>-0.43771456636391887</v>
      </c>
      <c r="X1767" s="239">
        <f t="shared" si="336"/>
        <v>-0.43771456636391887</v>
      </c>
      <c r="Y1767" s="239">
        <f t="shared" si="337"/>
        <v>-0.43771456636391887</v>
      </c>
    </row>
    <row r="1768" spans="1:25">
      <c r="A1768" s="147">
        <v>37901</v>
      </c>
      <c r="B1768" s="243">
        <v>4.9118919693666996E-3</v>
      </c>
      <c r="C1768" s="243">
        <v>-5.1262842700936506E-3</v>
      </c>
      <c r="D1768" s="243">
        <v>9.1178839349157492E-3</v>
      </c>
      <c r="E1768" s="243">
        <v>-3.1866217484033399E-4</v>
      </c>
      <c r="F1768" s="243">
        <v>-4.4587436318198614E-3</v>
      </c>
      <c r="H1768" s="239">
        <f t="shared" si="330"/>
        <v>143.15627171993239</v>
      </c>
      <c r="I1768" s="239"/>
      <c r="J1768" s="239">
        <f t="shared" si="331"/>
        <v>120.34124358292998</v>
      </c>
      <c r="K1768" s="239">
        <f t="shared" si="326"/>
        <v>143.15627171993239</v>
      </c>
      <c r="L1768" s="239" t="b">
        <f t="shared" si="327"/>
        <v>0</v>
      </c>
      <c r="M1768" s="239">
        <f t="shared" si="332"/>
        <v>-5.1262842700936844E-3</v>
      </c>
      <c r="O1768" s="239">
        <f t="shared" si="333"/>
        <v>124.69420989645261</v>
      </c>
      <c r="P1768" s="239">
        <f t="shared" si="328"/>
        <v>143.15627171993239</v>
      </c>
      <c r="Q1768" s="239">
        <f t="shared" si="329"/>
        <v>0</v>
      </c>
      <c r="R1768" s="239">
        <f t="shared" si="334"/>
        <v>-5.1262842700936844E-3</v>
      </c>
      <c r="T1768" s="239">
        <f>MAX($H$4:H1768)</f>
        <v>255.90901740293543</v>
      </c>
      <c r="U1768" s="239">
        <f>MAX($K$4:K1768)</f>
        <v>255.90901740293543</v>
      </c>
      <c r="V1768" s="239">
        <f>MAX($K$4:L1768)</f>
        <v>255.90901740293543</v>
      </c>
      <c r="W1768" s="239">
        <f t="shared" si="335"/>
        <v>-0.44059700133767032</v>
      </c>
      <c r="X1768" s="239">
        <f t="shared" si="336"/>
        <v>-0.44059700133767032</v>
      </c>
      <c r="Y1768" s="239">
        <f t="shared" si="337"/>
        <v>-0.44059700133767032</v>
      </c>
    </row>
    <row r="1769" spans="1:25">
      <c r="A1769" s="147">
        <v>37902</v>
      </c>
      <c r="B1769" s="243">
        <v>-4.6814373940199383E-3</v>
      </c>
      <c r="C1769" s="243">
        <v>3.9679354056598726E-4</v>
      </c>
      <c r="D1769" s="243">
        <v>-1.7121559747514503E-2</v>
      </c>
      <c r="E1769" s="243">
        <v>5.2973257446866651E-3</v>
      </c>
      <c r="F1769" s="243">
        <v>4.5989584423642427E-3</v>
      </c>
      <c r="H1769" s="239">
        <f t="shared" si="330"/>
        <v>143.21307520384238</v>
      </c>
      <c r="I1769" s="239"/>
      <c r="J1769" s="239">
        <f t="shared" si="331"/>
        <v>120.34124358292998</v>
      </c>
      <c r="K1769" s="239">
        <f t="shared" si="326"/>
        <v>143.21307520384238</v>
      </c>
      <c r="L1769" s="239" t="b">
        <f t="shared" si="327"/>
        <v>0</v>
      </c>
      <c r="M1769" s="239">
        <f t="shared" si="332"/>
        <v>3.9679354056605383E-4</v>
      </c>
      <c r="O1769" s="239">
        <f t="shared" si="333"/>
        <v>124.69420989645261</v>
      </c>
      <c r="P1769" s="239">
        <f t="shared" si="328"/>
        <v>143.21307520384238</v>
      </c>
      <c r="Q1769" s="239">
        <f t="shared" si="329"/>
        <v>0</v>
      </c>
      <c r="R1769" s="239">
        <f t="shared" si="334"/>
        <v>3.9679354056605383E-4</v>
      </c>
      <c r="T1769" s="239">
        <f>MAX($H$4:H1769)</f>
        <v>255.90901740293543</v>
      </c>
      <c r="U1769" s="239">
        <f>MAX($K$4:K1769)</f>
        <v>255.90901740293543</v>
      </c>
      <c r="V1769" s="239">
        <f>MAX($K$4:L1769)</f>
        <v>255.90901740293543</v>
      </c>
      <c r="W1769" s="239">
        <f t="shared" si="335"/>
        <v>-0.44037503384122784</v>
      </c>
      <c r="X1769" s="239">
        <f t="shared" si="336"/>
        <v>-0.44037503384122784</v>
      </c>
      <c r="Y1769" s="239">
        <f t="shared" si="337"/>
        <v>-0.44037503384122784</v>
      </c>
    </row>
    <row r="1770" spans="1:25">
      <c r="A1770" s="147">
        <v>37903</v>
      </c>
      <c r="B1770" s="243">
        <v>4.8648283453602836E-3</v>
      </c>
      <c r="C1770" s="243">
        <v>1.9833535415536341E-2</v>
      </c>
      <c r="D1770" s="243">
        <v>1.4850915249051466E-2</v>
      </c>
      <c r="E1770" s="243">
        <v>2.0991412822220168E-2</v>
      </c>
      <c r="F1770" s="243">
        <v>1.4411532203256305E-2</v>
      </c>
      <c r="H1770" s="239">
        <f t="shared" si="330"/>
        <v>146.05349680286565</v>
      </c>
      <c r="I1770" s="239"/>
      <c r="J1770" s="239">
        <f t="shared" si="331"/>
        <v>120.34124358292998</v>
      </c>
      <c r="K1770" s="239">
        <f t="shared" si="326"/>
        <v>146.05349680286565</v>
      </c>
      <c r="L1770" s="239" t="b">
        <f t="shared" si="327"/>
        <v>0</v>
      </c>
      <c r="M1770" s="239">
        <f t="shared" si="332"/>
        <v>1.983353541553631E-2</v>
      </c>
      <c r="O1770" s="239">
        <f t="shared" si="333"/>
        <v>124.69420989645261</v>
      </c>
      <c r="P1770" s="239">
        <f t="shared" si="328"/>
        <v>146.05349680286565</v>
      </c>
      <c r="Q1770" s="239">
        <f t="shared" si="329"/>
        <v>0</v>
      </c>
      <c r="R1770" s="239">
        <f t="shared" si="334"/>
        <v>1.983353541553631E-2</v>
      </c>
      <c r="T1770" s="239">
        <f>MAX($H$4:H1770)</f>
        <v>255.90901740293543</v>
      </c>
      <c r="U1770" s="239">
        <f>MAX($K$4:K1770)</f>
        <v>255.90901740293543</v>
      </c>
      <c r="V1770" s="239">
        <f>MAX($K$4:L1770)</f>
        <v>255.90901740293543</v>
      </c>
      <c r="W1770" s="239">
        <f t="shared" si="335"/>
        <v>-0.4292756922554995</v>
      </c>
      <c r="X1770" s="239">
        <f t="shared" si="336"/>
        <v>-0.4292756922554995</v>
      </c>
      <c r="Y1770" s="239">
        <f t="shared" si="337"/>
        <v>-0.4292756922554995</v>
      </c>
    </row>
    <row r="1771" spans="1:25">
      <c r="A1771" s="147">
        <v>37904</v>
      </c>
      <c r="B1771" s="243">
        <v>-4.1068412523870279E-4</v>
      </c>
      <c r="C1771" s="243">
        <v>-7.0437138254166864E-3</v>
      </c>
      <c r="D1771" s="243">
        <v>8.4297208884476227E-3</v>
      </c>
      <c r="E1771" s="243">
        <v>1.9934499939897599E-3</v>
      </c>
      <c r="F1771" s="243">
        <v>-2.1749262365273747E-3</v>
      </c>
      <c r="H1771" s="239">
        <f t="shared" si="330"/>
        <v>145.02473776818485</v>
      </c>
      <c r="I1771" s="239"/>
      <c r="J1771" s="239">
        <f t="shared" si="331"/>
        <v>120.34124358292998</v>
      </c>
      <c r="K1771" s="239">
        <f t="shared" si="326"/>
        <v>145.02473776818485</v>
      </c>
      <c r="L1771" s="239" t="b">
        <f t="shared" si="327"/>
        <v>0</v>
      </c>
      <c r="M1771" s="239">
        <f t="shared" si="332"/>
        <v>-7.0437138254167307E-3</v>
      </c>
      <c r="O1771" s="239">
        <f t="shared" si="333"/>
        <v>124.69420989645261</v>
      </c>
      <c r="P1771" s="239">
        <f t="shared" si="328"/>
        <v>145.02473776818485</v>
      </c>
      <c r="Q1771" s="239">
        <f t="shared" si="329"/>
        <v>0</v>
      </c>
      <c r="R1771" s="239">
        <f t="shared" si="334"/>
        <v>-7.0437138254167307E-3</v>
      </c>
      <c r="T1771" s="239">
        <f>MAX($H$4:H1771)</f>
        <v>255.90901740293543</v>
      </c>
      <c r="U1771" s="239">
        <f>MAX($K$4:K1771)</f>
        <v>255.90901740293543</v>
      </c>
      <c r="V1771" s="239">
        <f>MAX($K$4:L1771)</f>
        <v>255.90901740293543</v>
      </c>
      <c r="W1771" s="239">
        <f t="shared" si="335"/>
        <v>-0.43329571095246083</v>
      </c>
      <c r="X1771" s="239">
        <f t="shared" si="336"/>
        <v>-0.43329571095246083</v>
      </c>
      <c r="Y1771" s="239">
        <f t="shared" si="337"/>
        <v>-0.43329571095246083</v>
      </c>
    </row>
    <row r="1772" spans="1:25">
      <c r="A1772" s="147">
        <v>37907</v>
      </c>
      <c r="B1772" s="243">
        <v>7.3859262118554092E-3</v>
      </c>
      <c r="C1772" s="243">
        <v>1.6303339921473148E-2</v>
      </c>
      <c r="D1772" s="243">
        <v>7.6905468800625432E-3</v>
      </c>
      <c r="E1772" s="243">
        <v>1.6285784336203646E-2</v>
      </c>
      <c r="F1772" s="243">
        <v>1.022016868393516E-2</v>
      </c>
      <c r="H1772" s="239">
        <f t="shared" si="330"/>
        <v>147.38912536504208</v>
      </c>
      <c r="I1772" s="239"/>
      <c r="J1772" s="239">
        <f t="shared" si="331"/>
        <v>120.34124358292998</v>
      </c>
      <c r="K1772" s="239">
        <f t="shared" si="326"/>
        <v>147.38912536504208</v>
      </c>
      <c r="L1772" s="239" t="b">
        <f t="shared" si="327"/>
        <v>0</v>
      </c>
      <c r="M1772" s="239">
        <f t="shared" si="332"/>
        <v>1.6303339921473183E-2</v>
      </c>
      <c r="O1772" s="239">
        <f t="shared" si="333"/>
        <v>124.69420989645261</v>
      </c>
      <c r="P1772" s="239">
        <f t="shared" si="328"/>
        <v>147.38912536504208</v>
      </c>
      <c r="Q1772" s="239">
        <f t="shared" si="329"/>
        <v>0</v>
      </c>
      <c r="R1772" s="239">
        <f t="shared" si="334"/>
        <v>1.6303339921473183E-2</v>
      </c>
      <c r="T1772" s="239">
        <f>MAX($H$4:H1772)</f>
        <v>255.90901740293543</v>
      </c>
      <c r="U1772" s="239">
        <f>MAX($K$4:K1772)</f>
        <v>255.90901740293543</v>
      </c>
      <c r="V1772" s="239">
        <f>MAX($K$4:L1772)</f>
        <v>255.90901740293543</v>
      </c>
      <c r="W1772" s="239">
        <f t="shared" si="335"/>
        <v>-0.42405653829316203</v>
      </c>
      <c r="X1772" s="239">
        <f t="shared" si="336"/>
        <v>-0.42405653829316203</v>
      </c>
      <c r="Y1772" s="239">
        <f t="shared" si="337"/>
        <v>-0.42405653829316203</v>
      </c>
    </row>
    <row r="1773" spans="1:25">
      <c r="A1773" s="147">
        <v>37908</v>
      </c>
      <c r="B1773" s="243">
        <v>3.8338715212877794E-3</v>
      </c>
      <c r="C1773" s="243">
        <v>-6.9289766598232827E-3</v>
      </c>
      <c r="D1773" s="243">
        <v>1.876054781944525E-3</v>
      </c>
      <c r="E1773" s="243">
        <v>-9.084522977641396E-3</v>
      </c>
      <c r="F1773" s="243">
        <v>-4.1308244249866899E-3</v>
      </c>
      <c r="H1773" s="239">
        <f t="shared" si="330"/>
        <v>146.36786955547592</v>
      </c>
      <c r="I1773" s="239"/>
      <c r="J1773" s="239">
        <f t="shared" si="331"/>
        <v>120.34124358292998</v>
      </c>
      <c r="K1773" s="239">
        <f t="shared" si="326"/>
        <v>146.36786955547592</v>
      </c>
      <c r="L1773" s="239" t="b">
        <f t="shared" si="327"/>
        <v>0</v>
      </c>
      <c r="M1773" s="239">
        <f t="shared" si="332"/>
        <v>-6.9289766598233642E-3</v>
      </c>
      <c r="O1773" s="239">
        <f t="shared" si="333"/>
        <v>124.69420989645261</v>
      </c>
      <c r="P1773" s="239">
        <f t="shared" si="328"/>
        <v>146.36786955547592</v>
      </c>
      <c r="Q1773" s="239">
        <f t="shared" si="329"/>
        <v>0</v>
      </c>
      <c r="R1773" s="239">
        <f t="shared" si="334"/>
        <v>-6.9289766598233642E-3</v>
      </c>
      <c r="T1773" s="239">
        <f>MAX($H$4:H1773)</f>
        <v>255.90901740293543</v>
      </c>
      <c r="U1773" s="239">
        <f>MAX($K$4:K1773)</f>
        <v>255.90901740293543</v>
      </c>
      <c r="V1773" s="239">
        <f>MAX($K$4:L1773)</f>
        <v>255.90901740293543</v>
      </c>
      <c r="W1773" s="239">
        <f t="shared" si="335"/>
        <v>-0.42804723709670656</v>
      </c>
      <c r="X1773" s="239">
        <f t="shared" si="336"/>
        <v>-0.42804723709670656</v>
      </c>
      <c r="Y1773" s="239">
        <f t="shared" si="337"/>
        <v>-0.42804723709670656</v>
      </c>
    </row>
    <row r="1774" spans="1:25">
      <c r="A1774" s="147">
        <v>37909</v>
      </c>
      <c r="B1774" s="243">
        <v>-3.0608907552202025E-3</v>
      </c>
      <c r="C1774" s="243">
        <v>1.3356212026988779E-2</v>
      </c>
      <c r="D1774" s="243">
        <v>1.8698751909451694E-3</v>
      </c>
      <c r="E1774" s="243">
        <v>6.2292651540394317E-3</v>
      </c>
      <c r="F1774" s="243">
        <v>1.6957760879073192E-2</v>
      </c>
      <c r="H1774" s="239">
        <f t="shared" si="330"/>
        <v>148.3227898551975</v>
      </c>
      <c r="I1774" s="239"/>
      <c r="J1774" s="239">
        <f t="shared" si="331"/>
        <v>120.34124358292998</v>
      </c>
      <c r="K1774" s="239">
        <f t="shared" si="326"/>
        <v>148.3227898551975</v>
      </c>
      <c r="L1774" s="239" t="b">
        <f t="shared" si="327"/>
        <v>0</v>
      </c>
      <c r="M1774" s="239">
        <f t="shared" si="332"/>
        <v>1.3356212026988824E-2</v>
      </c>
      <c r="O1774" s="239">
        <f t="shared" si="333"/>
        <v>124.69420989645261</v>
      </c>
      <c r="P1774" s="239">
        <f t="shared" si="328"/>
        <v>148.3227898551975</v>
      </c>
      <c r="Q1774" s="239">
        <f t="shared" si="329"/>
        <v>0</v>
      </c>
      <c r="R1774" s="239">
        <f t="shared" si="334"/>
        <v>1.3356212026988824E-2</v>
      </c>
      <c r="T1774" s="239">
        <f>MAX($H$4:H1774)</f>
        <v>255.90901740293543</v>
      </c>
      <c r="U1774" s="239">
        <f>MAX($K$4:K1774)</f>
        <v>255.90901740293543</v>
      </c>
      <c r="V1774" s="239">
        <f>MAX($K$4:L1774)</f>
        <v>255.90901740293543</v>
      </c>
      <c r="W1774" s="239">
        <f t="shared" si="335"/>
        <v>-0.42040811472594813</v>
      </c>
      <c r="X1774" s="239">
        <f t="shared" si="336"/>
        <v>-0.42040811472594813</v>
      </c>
      <c r="Y1774" s="239">
        <f t="shared" si="337"/>
        <v>-0.42040811472594813</v>
      </c>
    </row>
    <row r="1775" spans="1:25">
      <c r="A1775" s="147">
        <v>37910</v>
      </c>
      <c r="B1775" s="243">
        <v>3.2882896856576416E-3</v>
      </c>
      <c r="C1775" s="243">
        <v>2.7641735670169698E-3</v>
      </c>
      <c r="D1775" s="243">
        <v>1.366632493769937E-2</v>
      </c>
      <c r="E1775" s="243">
        <v>1.1168367640849164E-2</v>
      </c>
      <c r="F1775" s="243">
        <v>6.0010876339782193E-3</v>
      </c>
      <c r="H1775" s="239">
        <f t="shared" si="330"/>
        <v>148.73277979030144</v>
      </c>
      <c r="I1775" s="239"/>
      <c r="J1775" s="239">
        <f t="shared" si="331"/>
        <v>120.34124358292998</v>
      </c>
      <c r="K1775" s="239">
        <f t="shared" si="326"/>
        <v>148.73277979030144</v>
      </c>
      <c r="L1775" s="239" t="b">
        <f t="shared" si="327"/>
        <v>0</v>
      </c>
      <c r="M1775" s="239">
        <f t="shared" si="332"/>
        <v>2.7641735670168835E-3</v>
      </c>
      <c r="O1775" s="239">
        <f t="shared" si="333"/>
        <v>124.69420989645261</v>
      </c>
      <c r="P1775" s="239">
        <f t="shared" si="328"/>
        <v>148.73277979030144</v>
      </c>
      <c r="Q1775" s="239">
        <f t="shared" si="329"/>
        <v>0</v>
      </c>
      <c r="R1775" s="239">
        <f t="shared" si="334"/>
        <v>2.7641735670168835E-3</v>
      </c>
      <c r="T1775" s="239">
        <f>MAX($H$4:H1775)</f>
        <v>255.90901740293543</v>
      </c>
      <c r="U1775" s="239">
        <f>MAX($K$4:K1775)</f>
        <v>255.90901740293543</v>
      </c>
      <c r="V1775" s="239">
        <f>MAX($K$4:L1775)</f>
        <v>255.90901740293543</v>
      </c>
      <c r="W1775" s="239">
        <f t="shared" si="335"/>
        <v>-0.41880602215701612</v>
      </c>
      <c r="X1775" s="239">
        <f t="shared" si="336"/>
        <v>-0.41880602215701612</v>
      </c>
      <c r="Y1775" s="239">
        <f t="shared" si="337"/>
        <v>-0.41880602215701612</v>
      </c>
    </row>
    <row r="1776" spans="1:25">
      <c r="A1776" s="147">
        <v>37911</v>
      </c>
      <c r="B1776" s="243">
        <v>-1.0356057785531725E-2</v>
      </c>
      <c r="C1776" s="243">
        <v>-1.1771291882327728E-2</v>
      </c>
      <c r="D1776" s="243">
        <v>-4.5445867903246562E-3</v>
      </c>
      <c r="E1776" s="243">
        <v>-9.5507859342740531E-3</v>
      </c>
      <c r="F1776" s="243">
        <v>-1.0504363446559584E-2</v>
      </c>
      <c r="H1776" s="239">
        <f t="shared" si="330"/>
        <v>146.98200282691982</v>
      </c>
      <c r="I1776" s="239"/>
      <c r="J1776" s="239">
        <f t="shared" si="331"/>
        <v>120.34124358292998</v>
      </c>
      <c r="K1776" s="239">
        <f t="shared" si="326"/>
        <v>146.98200282691982</v>
      </c>
      <c r="L1776" s="239" t="b">
        <f t="shared" si="327"/>
        <v>0</v>
      </c>
      <c r="M1776" s="239">
        <f t="shared" si="332"/>
        <v>-1.1771291882327716E-2</v>
      </c>
      <c r="O1776" s="239">
        <f t="shared" si="333"/>
        <v>124.69420989645261</v>
      </c>
      <c r="P1776" s="239">
        <f t="shared" si="328"/>
        <v>146.98200282691982</v>
      </c>
      <c r="Q1776" s="239">
        <f t="shared" si="329"/>
        <v>0</v>
      </c>
      <c r="R1776" s="239">
        <f t="shared" si="334"/>
        <v>-1.1771291882327716E-2</v>
      </c>
      <c r="T1776" s="239">
        <f>MAX($H$4:H1776)</f>
        <v>255.90901740293543</v>
      </c>
      <c r="U1776" s="239">
        <f>MAX($K$4:K1776)</f>
        <v>255.90901740293543</v>
      </c>
      <c r="V1776" s="239">
        <f>MAX($K$4:L1776)</f>
        <v>255.90901740293543</v>
      </c>
      <c r="W1776" s="239">
        <f t="shared" si="335"/>
        <v>-0.42564742611045697</v>
      </c>
      <c r="X1776" s="239">
        <f t="shared" si="336"/>
        <v>-0.42564742611045697</v>
      </c>
      <c r="Y1776" s="239">
        <f t="shared" si="337"/>
        <v>-0.42564742611045697</v>
      </c>
    </row>
    <row r="1777" spans="1:25">
      <c r="A1777" s="147">
        <v>37914</v>
      </c>
      <c r="B1777" s="243">
        <v>4.7588537834792888E-3</v>
      </c>
      <c r="C1777" s="243">
        <v>5.4252750789614002E-3</v>
      </c>
      <c r="D1777" s="243">
        <v>3.9653623794420056E-3</v>
      </c>
      <c r="E1777" s="243">
        <v>6.0204048459133741E-3</v>
      </c>
      <c r="F1777" s="243">
        <v>3.2518965996031213E-3</v>
      </c>
      <c r="H1777" s="239">
        <f t="shared" si="330"/>
        <v>147.77942062391256</v>
      </c>
      <c r="I1777" s="239"/>
      <c r="J1777" s="239">
        <f t="shared" si="331"/>
        <v>120.34124358292998</v>
      </c>
      <c r="K1777" s="239">
        <f t="shared" si="326"/>
        <v>147.77942062391256</v>
      </c>
      <c r="L1777" s="239" t="b">
        <f t="shared" si="327"/>
        <v>0</v>
      </c>
      <c r="M1777" s="239">
        <f t="shared" si="332"/>
        <v>5.4252750789614704E-3</v>
      </c>
      <c r="O1777" s="239">
        <f t="shared" si="333"/>
        <v>124.69420989645261</v>
      </c>
      <c r="P1777" s="239">
        <f t="shared" si="328"/>
        <v>147.77942062391256</v>
      </c>
      <c r="Q1777" s="239">
        <f t="shared" si="329"/>
        <v>0</v>
      </c>
      <c r="R1777" s="239">
        <f t="shared" si="334"/>
        <v>5.4252750789614704E-3</v>
      </c>
      <c r="T1777" s="239">
        <f>MAX($H$4:H1777)</f>
        <v>255.90901740293543</v>
      </c>
      <c r="U1777" s="239">
        <f>MAX($K$4:K1777)</f>
        <v>255.90901740293543</v>
      </c>
      <c r="V1777" s="239">
        <f>MAX($K$4:L1777)</f>
        <v>255.90901740293543</v>
      </c>
      <c r="W1777" s="239">
        <f t="shared" si="335"/>
        <v>-0.42253140540479667</v>
      </c>
      <c r="X1777" s="239">
        <f t="shared" si="336"/>
        <v>-0.42253140540479667</v>
      </c>
      <c r="Y1777" s="239">
        <f t="shared" si="337"/>
        <v>-0.42253140540479667</v>
      </c>
    </row>
    <row r="1778" spans="1:25">
      <c r="A1778" s="147">
        <v>37915</v>
      </c>
      <c r="B1778" s="243">
        <v>1.6774535420336356E-3</v>
      </c>
      <c r="C1778" s="243">
        <v>6.1788895515868525E-4</v>
      </c>
      <c r="D1778" s="243">
        <v>-9.5621958169689325E-4</v>
      </c>
      <c r="E1778" s="243">
        <v>-4.6003847188481606E-3</v>
      </c>
      <c r="F1778" s="243">
        <v>1.3171672723004679E-3</v>
      </c>
      <c r="H1778" s="239">
        <f t="shared" si="330"/>
        <v>147.87073189571583</v>
      </c>
      <c r="I1778" s="239"/>
      <c r="J1778" s="239">
        <f t="shared" si="331"/>
        <v>120.34124358292998</v>
      </c>
      <c r="K1778" s="239">
        <f t="shared" si="326"/>
        <v>147.87073189571583</v>
      </c>
      <c r="L1778" s="239" t="b">
        <f t="shared" si="327"/>
        <v>0</v>
      </c>
      <c r="M1778" s="239">
        <f t="shared" si="332"/>
        <v>6.1788895515877058E-4</v>
      </c>
      <c r="O1778" s="239">
        <f t="shared" si="333"/>
        <v>124.69420989645261</v>
      </c>
      <c r="P1778" s="239">
        <f t="shared" si="328"/>
        <v>147.87073189571583</v>
      </c>
      <c r="Q1778" s="239">
        <f t="shared" si="329"/>
        <v>0</v>
      </c>
      <c r="R1778" s="239">
        <f t="shared" si="334"/>
        <v>6.1788895515877058E-4</v>
      </c>
      <c r="T1778" s="239">
        <f>MAX($H$4:H1778)</f>
        <v>255.90901740293543</v>
      </c>
      <c r="U1778" s="239">
        <f>MAX($K$4:K1778)</f>
        <v>255.90901740293543</v>
      </c>
      <c r="V1778" s="239">
        <f>MAX($K$4:L1778)</f>
        <v>255.90901740293543</v>
      </c>
      <c r="W1778" s="239">
        <f t="shared" si="335"/>
        <v>-0.42217459393824525</v>
      </c>
      <c r="X1778" s="239">
        <f t="shared" si="336"/>
        <v>-0.42217459393824525</v>
      </c>
      <c r="Y1778" s="239">
        <f t="shared" si="337"/>
        <v>-0.42217459393824525</v>
      </c>
    </row>
    <row r="1779" spans="1:25">
      <c r="A1779" s="147">
        <v>37916</v>
      </c>
      <c r="B1779" s="243">
        <v>-1.4741803683026911E-2</v>
      </c>
      <c r="C1779" s="243">
        <v>-1.8345638820832288E-2</v>
      </c>
      <c r="D1779" s="243">
        <v>-1.9047606153893337E-2</v>
      </c>
      <c r="E1779" s="243">
        <v>-1.2892019272309319E-2</v>
      </c>
      <c r="F1779" s="243">
        <v>-1.4455716936137675E-2</v>
      </c>
      <c r="H1779" s="239">
        <f t="shared" si="330"/>
        <v>145.1579488561849</v>
      </c>
      <c r="I1779" s="239"/>
      <c r="J1779" s="239">
        <f t="shared" si="331"/>
        <v>120.34124358292998</v>
      </c>
      <c r="K1779" s="239">
        <f t="shared" si="326"/>
        <v>145.1579488561849</v>
      </c>
      <c r="L1779" s="239" t="b">
        <f t="shared" si="327"/>
        <v>0</v>
      </c>
      <c r="M1779" s="239">
        <f t="shared" si="332"/>
        <v>-1.8345638820832327E-2</v>
      </c>
      <c r="O1779" s="239">
        <f t="shared" si="333"/>
        <v>124.69420989645261</v>
      </c>
      <c r="P1779" s="239">
        <f t="shared" si="328"/>
        <v>145.1579488561849</v>
      </c>
      <c r="Q1779" s="239">
        <f t="shared" si="329"/>
        <v>0</v>
      </c>
      <c r="R1779" s="239">
        <f t="shared" si="334"/>
        <v>-1.8345638820832327E-2</v>
      </c>
      <c r="T1779" s="239">
        <f>MAX($H$4:H1779)</f>
        <v>255.90901740293543</v>
      </c>
      <c r="U1779" s="239">
        <f>MAX($K$4:K1779)</f>
        <v>255.90901740293543</v>
      </c>
      <c r="V1779" s="239">
        <f>MAX($K$4:L1779)</f>
        <v>255.90901740293543</v>
      </c>
      <c r="W1779" s="239">
        <f t="shared" si="335"/>
        <v>-0.43277517013935496</v>
      </c>
      <c r="X1779" s="239">
        <f t="shared" si="336"/>
        <v>-0.43277517013935496</v>
      </c>
      <c r="Y1779" s="239">
        <f t="shared" si="337"/>
        <v>-0.43277517013935496</v>
      </c>
    </row>
    <row r="1780" spans="1:25">
      <c r="A1780" s="147">
        <v>37917</v>
      </c>
      <c r="B1780" s="243">
        <v>3.071374496196988E-3</v>
      </c>
      <c r="C1780" s="243">
        <v>-6.1768954776246776E-3</v>
      </c>
      <c r="D1780" s="243">
        <v>-4.5144549347875262E-2</v>
      </c>
      <c r="E1780" s="243">
        <v>-1.847837147461362E-2</v>
      </c>
      <c r="F1780" s="243">
        <v>-5.5288361663399233E-3</v>
      </c>
      <c r="H1780" s="239">
        <f t="shared" si="330"/>
        <v>144.26132337835386</v>
      </c>
      <c r="I1780" s="239"/>
      <c r="J1780" s="239">
        <f t="shared" si="331"/>
        <v>120.34124358292998</v>
      </c>
      <c r="K1780" s="239">
        <f t="shared" si="326"/>
        <v>144.26132337835386</v>
      </c>
      <c r="L1780" s="239" t="b">
        <f t="shared" si="327"/>
        <v>0</v>
      </c>
      <c r="M1780" s="239">
        <f t="shared" si="332"/>
        <v>-6.1768954776246394E-3</v>
      </c>
      <c r="O1780" s="239">
        <f t="shared" si="333"/>
        <v>124.69420989645261</v>
      </c>
      <c r="P1780" s="239">
        <f t="shared" si="328"/>
        <v>144.26132337835386</v>
      </c>
      <c r="Q1780" s="239">
        <f t="shared" si="329"/>
        <v>0</v>
      </c>
      <c r="R1780" s="239">
        <f t="shared" si="334"/>
        <v>-6.1768954776246394E-3</v>
      </c>
      <c r="T1780" s="239">
        <f>MAX($H$4:H1780)</f>
        <v>255.90901740293543</v>
      </c>
      <c r="U1780" s="239">
        <f>MAX($K$4:K1780)</f>
        <v>255.90901740293543</v>
      </c>
      <c r="V1780" s="239">
        <f>MAX($K$4:L1780)</f>
        <v>255.90901740293543</v>
      </c>
      <c r="W1780" s="239">
        <f t="shared" si="335"/>
        <v>-0.43627885862571758</v>
      </c>
      <c r="X1780" s="239">
        <f t="shared" si="336"/>
        <v>-0.43627885862571758</v>
      </c>
      <c r="Y1780" s="239">
        <f t="shared" si="337"/>
        <v>-0.43627885862571758</v>
      </c>
    </row>
    <row r="1781" spans="1:25">
      <c r="A1781" s="147">
        <v>37918</v>
      </c>
      <c r="B1781" s="243">
        <v>-3.9668777113882614E-3</v>
      </c>
      <c r="C1781" s="243">
        <v>2.0569475182141694E-3</v>
      </c>
      <c r="D1781" s="243">
        <v>6.5996832091586022E-3</v>
      </c>
      <c r="E1781" s="243">
        <v>-1.7754965409466639E-4</v>
      </c>
      <c r="F1781" s="243">
        <v>4.5221920194475906E-3</v>
      </c>
      <c r="H1781" s="239">
        <f t="shared" si="330"/>
        <v>144.55806134945126</v>
      </c>
      <c r="I1781" s="239"/>
      <c r="J1781" s="239">
        <f t="shared" si="331"/>
        <v>120.34124358292998</v>
      </c>
      <c r="K1781" s="239">
        <f t="shared" si="326"/>
        <v>144.55806134945126</v>
      </c>
      <c r="L1781" s="239" t="b">
        <f t="shared" si="327"/>
        <v>0</v>
      </c>
      <c r="M1781" s="239">
        <f t="shared" si="332"/>
        <v>2.0569475182141929E-3</v>
      </c>
      <c r="O1781" s="239">
        <f t="shared" si="333"/>
        <v>124.69420989645261</v>
      </c>
      <c r="P1781" s="239">
        <f t="shared" si="328"/>
        <v>144.55806134945126</v>
      </c>
      <c r="Q1781" s="239">
        <f t="shared" si="329"/>
        <v>0</v>
      </c>
      <c r="R1781" s="239">
        <f t="shared" si="334"/>
        <v>2.0569475182141929E-3</v>
      </c>
      <c r="T1781" s="239">
        <f>MAX($H$4:H1781)</f>
        <v>255.90901740293543</v>
      </c>
      <c r="U1781" s="239">
        <f>MAX($K$4:K1781)</f>
        <v>255.90901740293543</v>
      </c>
      <c r="V1781" s="239">
        <f>MAX($K$4:L1781)</f>
        <v>255.90901740293543</v>
      </c>
      <c r="W1781" s="239">
        <f t="shared" si="335"/>
        <v>-0.4351193138230029</v>
      </c>
      <c r="X1781" s="239">
        <f t="shared" si="336"/>
        <v>-0.4351193138230029</v>
      </c>
      <c r="Y1781" s="239">
        <f t="shared" si="337"/>
        <v>-0.4351193138230029</v>
      </c>
    </row>
    <row r="1782" spans="1:25">
      <c r="A1782" s="147">
        <v>37921</v>
      </c>
      <c r="B1782" s="243">
        <v>2.9182101932154758E-3</v>
      </c>
      <c r="C1782" s="243">
        <v>5.6103957974891205E-3</v>
      </c>
      <c r="D1782" s="243">
        <v>1.3616658309206775E-2</v>
      </c>
      <c r="E1782" s="243">
        <v>2.2643889766904568E-3</v>
      </c>
      <c r="F1782" s="243">
        <v>3.2629373095460767E-3</v>
      </c>
      <c r="H1782" s="239">
        <f t="shared" si="330"/>
        <v>145.3690892893394</v>
      </c>
      <c r="I1782" s="239"/>
      <c r="J1782" s="239">
        <f t="shared" si="331"/>
        <v>120.34124358292998</v>
      </c>
      <c r="K1782" s="239">
        <f t="shared" si="326"/>
        <v>145.3690892893394</v>
      </c>
      <c r="L1782" s="239" t="b">
        <f t="shared" si="327"/>
        <v>0</v>
      </c>
      <c r="M1782" s="239">
        <f t="shared" si="332"/>
        <v>5.6103957974891119E-3</v>
      </c>
      <c r="O1782" s="239">
        <f t="shared" si="333"/>
        <v>124.69420989645261</v>
      </c>
      <c r="P1782" s="239">
        <f t="shared" si="328"/>
        <v>145.3690892893394</v>
      </c>
      <c r="Q1782" s="239">
        <f t="shared" si="329"/>
        <v>0</v>
      </c>
      <c r="R1782" s="239">
        <f t="shared" si="334"/>
        <v>5.6103957974891119E-3</v>
      </c>
      <c r="T1782" s="239">
        <f>MAX($H$4:H1782)</f>
        <v>255.90901740293543</v>
      </c>
      <c r="U1782" s="239">
        <f>MAX($K$4:K1782)</f>
        <v>255.90901740293543</v>
      </c>
      <c r="V1782" s="239">
        <f>MAX($K$4:L1782)</f>
        <v>255.90901740293543</v>
      </c>
      <c r="W1782" s="239">
        <f t="shared" si="335"/>
        <v>-0.4319501095951927</v>
      </c>
      <c r="X1782" s="239">
        <f t="shared" si="336"/>
        <v>-0.4319501095951927</v>
      </c>
      <c r="Y1782" s="239">
        <f t="shared" si="337"/>
        <v>-0.4319501095951927</v>
      </c>
    </row>
    <row r="1783" spans="1:25">
      <c r="A1783" s="147">
        <v>37922</v>
      </c>
      <c r="B1783" s="243">
        <v>1.5097371130246007E-2</v>
      </c>
      <c r="C1783" s="243">
        <v>1.1009900525139837E-2</v>
      </c>
      <c r="D1783" s="243">
        <v>1.8576014793314277E-2</v>
      </c>
      <c r="E1783" s="243">
        <v>2.3233028190855931E-2</v>
      </c>
      <c r="F1783" s="243">
        <v>1.029107930491957E-2</v>
      </c>
      <c r="H1783" s="239">
        <f t="shared" si="330"/>
        <v>146.96958850184521</v>
      </c>
      <c r="I1783" s="239"/>
      <c r="J1783" s="239">
        <f t="shared" si="331"/>
        <v>120.34124358292998</v>
      </c>
      <c r="K1783" s="239">
        <f t="shared" si="326"/>
        <v>146.96958850184521</v>
      </c>
      <c r="L1783" s="239" t="b">
        <f t="shared" si="327"/>
        <v>0</v>
      </c>
      <c r="M1783" s="239">
        <f t="shared" si="332"/>
        <v>1.1009900525139919E-2</v>
      </c>
      <c r="O1783" s="239">
        <f t="shared" si="333"/>
        <v>124.69420989645261</v>
      </c>
      <c r="P1783" s="239">
        <f t="shared" si="328"/>
        <v>146.96958850184521</v>
      </c>
      <c r="Q1783" s="239">
        <f t="shared" si="329"/>
        <v>0</v>
      </c>
      <c r="R1783" s="239">
        <f t="shared" si="334"/>
        <v>1.1009900525139919E-2</v>
      </c>
      <c r="T1783" s="239">
        <f>MAX($H$4:H1783)</f>
        <v>255.90901740293543</v>
      </c>
      <c r="U1783" s="239">
        <f>MAX($K$4:K1783)</f>
        <v>255.90901740293543</v>
      </c>
      <c r="V1783" s="239">
        <f>MAX($K$4:L1783)</f>
        <v>255.90901740293543</v>
      </c>
      <c r="W1783" s="239">
        <f t="shared" si="335"/>
        <v>-0.42569593680851914</v>
      </c>
      <c r="X1783" s="239">
        <f t="shared" si="336"/>
        <v>-0.42569593680851914</v>
      </c>
      <c r="Y1783" s="239">
        <f t="shared" si="337"/>
        <v>-0.42569593680851914</v>
      </c>
    </row>
    <row r="1784" spans="1:25">
      <c r="A1784" s="147">
        <v>37923</v>
      </c>
      <c r="B1784" s="243">
        <v>1.89893909773442E-3</v>
      </c>
      <c r="C1784" s="243">
        <v>3.4415355255728031E-3</v>
      </c>
      <c r="D1784" s="243">
        <v>1.2640947100202027E-2</v>
      </c>
      <c r="E1784" s="243">
        <v>3.8379874393799085E-3</v>
      </c>
      <c r="F1784" s="243">
        <v>6.1599415733981644E-3</v>
      </c>
      <c r="H1784" s="239">
        <f t="shared" si="330"/>
        <v>147.47538956185312</v>
      </c>
      <c r="I1784" s="239"/>
      <c r="J1784" s="239">
        <f t="shared" si="331"/>
        <v>120.34124358292998</v>
      </c>
      <c r="K1784" s="239">
        <f t="shared" si="326"/>
        <v>147.47538956185312</v>
      </c>
      <c r="L1784" s="239" t="b">
        <f t="shared" si="327"/>
        <v>0</v>
      </c>
      <c r="M1784" s="239">
        <f t="shared" si="332"/>
        <v>3.4415355255727692E-3</v>
      </c>
      <c r="O1784" s="239">
        <f t="shared" si="333"/>
        <v>124.69420989645261</v>
      </c>
      <c r="P1784" s="239">
        <f t="shared" si="328"/>
        <v>147.47538956185312</v>
      </c>
      <c r="Q1784" s="239">
        <f t="shared" si="329"/>
        <v>0</v>
      </c>
      <c r="R1784" s="239">
        <f t="shared" si="334"/>
        <v>3.4415355255727692E-3</v>
      </c>
      <c r="T1784" s="239">
        <f>MAX($H$4:H1784)</f>
        <v>255.90901740293543</v>
      </c>
      <c r="U1784" s="239">
        <f>MAX($K$4:K1784)</f>
        <v>255.90901740293543</v>
      </c>
      <c r="V1784" s="239">
        <f>MAX($K$4:L1784)</f>
        <v>255.90901740293543</v>
      </c>
      <c r="W1784" s="239">
        <f t="shared" si="335"/>
        <v>-0.42371944897256486</v>
      </c>
      <c r="X1784" s="239">
        <f t="shared" si="336"/>
        <v>-0.42371944897256486</v>
      </c>
      <c r="Y1784" s="239">
        <f t="shared" si="337"/>
        <v>-0.42371944897256486</v>
      </c>
    </row>
    <row r="1785" spans="1:25">
      <c r="A1785" s="147">
        <v>37924</v>
      </c>
      <c r="B1785" s="243">
        <v>-8.4665577322684538E-4</v>
      </c>
      <c r="C1785" s="243">
        <v>1.0570072993046908E-2</v>
      </c>
      <c r="D1785" s="243">
        <v>-2.0087332200058317E-4</v>
      </c>
      <c r="E1785" s="243">
        <v>6.477886427407098E-3</v>
      </c>
      <c r="F1785" s="243">
        <v>9.2529507370586739E-3</v>
      </c>
      <c r="H1785" s="239">
        <f t="shared" si="330"/>
        <v>149.03421519419993</v>
      </c>
      <c r="I1785" s="239"/>
      <c r="J1785" s="239">
        <f t="shared" si="331"/>
        <v>120.34124358292998</v>
      </c>
      <c r="K1785" s="239">
        <f t="shared" si="326"/>
        <v>149.03421519419993</v>
      </c>
      <c r="L1785" s="239" t="b">
        <f t="shared" si="327"/>
        <v>0</v>
      </c>
      <c r="M1785" s="239">
        <f t="shared" si="332"/>
        <v>1.0570072993046872E-2</v>
      </c>
      <c r="O1785" s="239">
        <f t="shared" si="333"/>
        <v>124.69420989645261</v>
      </c>
      <c r="P1785" s="239">
        <f t="shared" si="328"/>
        <v>149.03421519419993</v>
      </c>
      <c r="Q1785" s="239">
        <f t="shared" si="329"/>
        <v>0</v>
      </c>
      <c r="R1785" s="239">
        <f t="shared" si="334"/>
        <v>1.0570072993046872E-2</v>
      </c>
      <c r="T1785" s="239">
        <f>MAX($H$4:H1785)</f>
        <v>255.90901740293543</v>
      </c>
      <c r="U1785" s="239">
        <f>MAX($K$4:K1785)</f>
        <v>255.90901740293543</v>
      </c>
      <c r="V1785" s="239">
        <f>MAX($K$4:L1785)</f>
        <v>255.90901740293543</v>
      </c>
      <c r="W1785" s="239">
        <f t="shared" si="335"/>
        <v>-0.41762812148373157</v>
      </c>
      <c r="X1785" s="239">
        <f t="shared" si="336"/>
        <v>-0.41762812148373157</v>
      </c>
      <c r="Y1785" s="239">
        <f t="shared" si="337"/>
        <v>-0.41762812148373157</v>
      </c>
    </row>
    <row r="1786" spans="1:25">
      <c r="A1786" s="147">
        <v>37925</v>
      </c>
      <c r="B1786" s="243">
        <v>3.5726170012992942E-3</v>
      </c>
      <c r="C1786" s="243">
        <v>-1.7289872469108403E-3</v>
      </c>
      <c r="D1786" s="243">
        <v>-1.4547093548715084E-2</v>
      </c>
      <c r="E1786" s="243">
        <v>1.6428058127473388E-3</v>
      </c>
      <c r="F1786" s="243">
        <v>1.2766796610566011E-3</v>
      </c>
      <c r="H1786" s="239">
        <f t="shared" si="330"/>
        <v>148.77653693677578</v>
      </c>
      <c r="I1786" s="239"/>
      <c r="J1786" s="239">
        <f t="shared" si="331"/>
        <v>120.34124358292998</v>
      </c>
      <c r="K1786" s="239">
        <f t="shared" si="326"/>
        <v>148.77653693677578</v>
      </c>
      <c r="L1786" s="239" t="b">
        <f t="shared" si="327"/>
        <v>0</v>
      </c>
      <c r="M1786" s="239">
        <f t="shared" si="332"/>
        <v>-1.7289872469108995E-3</v>
      </c>
      <c r="O1786" s="239">
        <f t="shared" si="333"/>
        <v>124.69420989645261</v>
      </c>
      <c r="P1786" s="239">
        <f t="shared" si="328"/>
        <v>148.77653693677578</v>
      </c>
      <c r="Q1786" s="239">
        <f t="shared" si="329"/>
        <v>0</v>
      </c>
      <c r="R1786" s="239">
        <f t="shared" si="334"/>
        <v>-1.7289872469108995E-3</v>
      </c>
      <c r="T1786" s="239">
        <f>MAX($H$4:H1786)</f>
        <v>255.90901740293543</v>
      </c>
      <c r="U1786" s="239">
        <f>MAX($K$4:K1786)</f>
        <v>255.90901740293543</v>
      </c>
      <c r="V1786" s="239">
        <f>MAX($K$4:L1786)</f>
        <v>255.90901740293543</v>
      </c>
      <c r="W1786" s="239">
        <f t="shared" si="335"/>
        <v>-0.41863503503464577</v>
      </c>
      <c r="X1786" s="239">
        <f t="shared" si="336"/>
        <v>-0.41863503503464577</v>
      </c>
      <c r="Y1786" s="239">
        <f t="shared" si="337"/>
        <v>-0.41863503503464577</v>
      </c>
    </row>
    <row r="1787" spans="1:25">
      <c r="A1787" s="147">
        <v>37928</v>
      </c>
      <c r="B1787" s="243">
        <v>8.3772512833248935E-3</v>
      </c>
      <c r="C1787" s="243">
        <v>1.5633337387427337E-2</v>
      </c>
      <c r="D1787" s="243">
        <v>2.1979978412272061E-3</v>
      </c>
      <c r="E1787" s="243">
        <v>2.7735937694854274E-2</v>
      </c>
      <c r="F1787" s="243">
        <v>1.1499370002957088E-2</v>
      </c>
      <c r="H1787" s="239">
        <f t="shared" si="330"/>
        <v>151.10241073404146</v>
      </c>
      <c r="I1787" s="239"/>
      <c r="J1787" s="239">
        <f t="shared" si="331"/>
        <v>120.34124358292998</v>
      </c>
      <c r="K1787" s="239">
        <f t="shared" si="326"/>
        <v>151.10241073404146</v>
      </c>
      <c r="L1787" s="239" t="b">
        <f t="shared" si="327"/>
        <v>0</v>
      </c>
      <c r="M1787" s="239">
        <f t="shared" si="332"/>
        <v>1.563333738742741E-2</v>
      </c>
      <c r="O1787" s="239">
        <f t="shared" si="333"/>
        <v>135.9921696606373</v>
      </c>
      <c r="P1787" s="239">
        <f t="shared" si="328"/>
        <v>151.10241073404146</v>
      </c>
      <c r="Q1787" s="239">
        <f t="shared" si="329"/>
        <v>0</v>
      </c>
      <c r="R1787" s="239">
        <f t="shared" si="334"/>
        <v>1.563333738742741E-2</v>
      </c>
      <c r="T1787" s="239">
        <f>MAX($H$4:H1787)</f>
        <v>255.90901740293543</v>
      </c>
      <c r="U1787" s="239">
        <f>MAX($K$4:K1787)</f>
        <v>255.90901740293543</v>
      </c>
      <c r="V1787" s="239">
        <f>MAX($K$4:L1787)</f>
        <v>255.90901740293543</v>
      </c>
      <c r="W1787" s="239">
        <f t="shared" si="335"/>
        <v>-0.40954636039211245</v>
      </c>
      <c r="X1787" s="239">
        <f t="shared" si="336"/>
        <v>-0.40954636039211245</v>
      </c>
      <c r="Y1787" s="239">
        <f t="shared" si="337"/>
        <v>-0.40954636039211245</v>
      </c>
    </row>
    <row r="1788" spans="1:25">
      <c r="A1788" s="147">
        <v>37929</v>
      </c>
      <c r="B1788" s="243">
        <v>-5.3000943318771698E-3</v>
      </c>
      <c r="C1788" s="243">
        <v>-6.0762736434276654E-3</v>
      </c>
      <c r="D1788" s="243">
        <v>2.8253191202488592E-2</v>
      </c>
      <c r="E1788" s="243">
        <v>6.9881528481086086E-4</v>
      </c>
      <c r="F1788" s="243">
        <v>-3.6847821170445938E-3</v>
      </c>
      <c r="H1788" s="239">
        <f t="shared" si="330"/>
        <v>150.18427113823981</v>
      </c>
      <c r="I1788" s="239"/>
      <c r="J1788" s="239">
        <f t="shared" si="331"/>
        <v>120.34124358292998</v>
      </c>
      <c r="K1788" s="239">
        <f t="shared" si="326"/>
        <v>150.18427113823981</v>
      </c>
      <c r="L1788" s="239" t="b">
        <f t="shared" si="327"/>
        <v>0</v>
      </c>
      <c r="M1788" s="239">
        <f t="shared" si="332"/>
        <v>-6.0762736434277339E-3</v>
      </c>
      <c r="O1788" s="239">
        <f t="shared" si="333"/>
        <v>135.9921696606373</v>
      </c>
      <c r="P1788" s="239">
        <f t="shared" si="328"/>
        <v>150.18427113823981</v>
      </c>
      <c r="Q1788" s="239">
        <f t="shared" si="329"/>
        <v>0</v>
      </c>
      <c r="R1788" s="239">
        <f t="shared" si="334"/>
        <v>-6.0762736434277339E-3</v>
      </c>
      <c r="T1788" s="239">
        <f>MAX($H$4:H1788)</f>
        <v>255.90901740293543</v>
      </c>
      <c r="U1788" s="239">
        <f>MAX($K$4:K1788)</f>
        <v>255.90901740293543</v>
      </c>
      <c r="V1788" s="239">
        <f>MAX($K$4:L1788)</f>
        <v>255.90901740293543</v>
      </c>
      <c r="W1788" s="239">
        <f t="shared" si="335"/>
        <v>-0.41313411828012786</v>
      </c>
      <c r="X1788" s="239">
        <f t="shared" si="336"/>
        <v>-0.41313411828012786</v>
      </c>
      <c r="Y1788" s="239">
        <f t="shared" si="337"/>
        <v>-0.41313411828012786</v>
      </c>
    </row>
    <row r="1789" spans="1:25">
      <c r="A1789" s="147">
        <v>37930</v>
      </c>
      <c r="B1789" s="243">
        <v>-6.0555960993202707E-4</v>
      </c>
      <c r="C1789" s="243">
        <v>-2.9828846451032121E-3</v>
      </c>
      <c r="D1789" s="243">
        <v>-1.3065667037360784E-3</v>
      </c>
      <c r="E1789" s="243">
        <v>4.2475398716377288E-3</v>
      </c>
      <c r="F1789" s="243">
        <v>-1.5443916511538314E-3</v>
      </c>
      <c r="H1789" s="239">
        <f t="shared" si="330"/>
        <v>149.73628878192554</v>
      </c>
      <c r="I1789" s="239"/>
      <c r="J1789" s="239">
        <f t="shared" si="331"/>
        <v>120.34124358292998</v>
      </c>
      <c r="K1789" s="239">
        <f t="shared" si="326"/>
        <v>149.73628878192554</v>
      </c>
      <c r="L1789" s="239" t="b">
        <f t="shared" si="327"/>
        <v>0</v>
      </c>
      <c r="M1789" s="239">
        <f t="shared" si="332"/>
        <v>-2.9828846451031934E-3</v>
      </c>
      <c r="O1789" s="239">
        <f t="shared" si="333"/>
        <v>135.9921696606373</v>
      </c>
      <c r="P1789" s="239">
        <f t="shared" si="328"/>
        <v>149.73628878192554</v>
      </c>
      <c r="Q1789" s="239">
        <f t="shared" si="329"/>
        <v>0</v>
      </c>
      <c r="R1789" s="239">
        <f t="shared" si="334"/>
        <v>-2.9828846451031934E-3</v>
      </c>
      <c r="T1789" s="239">
        <f>MAX($H$4:H1789)</f>
        <v>255.90901740293543</v>
      </c>
      <c r="U1789" s="239">
        <f>MAX($K$4:K1789)</f>
        <v>255.90901740293543</v>
      </c>
      <c r="V1789" s="239">
        <f>MAX($K$4:L1789)</f>
        <v>255.90901740293543</v>
      </c>
      <c r="W1789" s="239">
        <f t="shared" si="335"/>
        <v>-0.41488467150744501</v>
      </c>
      <c r="X1789" s="239">
        <f t="shared" si="336"/>
        <v>-0.41488467150744501</v>
      </c>
      <c r="Y1789" s="239">
        <f t="shared" si="337"/>
        <v>-0.41488467150744501</v>
      </c>
    </row>
    <row r="1790" spans="1:25">
      <c r="A1790" s="147">
        <v>37931</v>
      </c>
      <c r="B1790" s="243">
        <v>6.0226063689705622E-3</v>
      </c>
      <c r="C1790" s="243">
        <v>3.6499233335141046E-3</v>
      </c>
      <c r="D1790" s="243">
        <v>-1.8706180258200367E-2</v>
      </c>
      <c r="E1790" s="243">
        <v>-5.1113792730486107E-3</v>
      </c>
      <c r="F1790" s="243">
        <v>1.6559131710465191E-3</v>
      </c>
      <c r="H1790" s="239">
        <f t="shared" si="330"/>
        <v>150.2828147562245</v>
      </c>
      <c r="I1790" s="239"/>
      <c r="J1790" s="239">
        <f t="shared" si="331"/>
        <v>120.34124358292998</v>
      </c>
      <c r="K1790" s="239">
        <f t="shared" si="326"/>
        <v>150.2828147562245</v>
      </c>
      <c r="L1790" s="239" t="b">
        <f t="shared" si="327"/>
        <v>0</v>
      </c>
      <c r="M1790" s="239">
        <f t="shared" si="332"/>
        <v>3.6499233335141211E-3</v>
      </c>
      <c r="O1790" s="239">
        <f t="shared" si="333"/>
        <v>135.9921696606373</v>
      </c>
      <c r="P1790" s="239">
        <f t="shared" si="328"/>
        <v>150.2828147562245</v>
      </c>
      <c r="Q1790" s="239">
        <f t="shared" si="329"/>
        <v>0</v>
      </c>
      <c r="R1790" s="239">
        <f t="shared" si="334"/>
        <v>3.6499233335141211E-3</v>
      </c>
      <c r="T1790" s="239">
        <f>MAX($H$4:H1790)</f>
        <v>255.90901740293543</v>
      </c>
      <c r="U1790" s="239">
        <f>MAX($K$4:K1790)</f>
        <v>255.90901740293543</v>
      </c>
      <c r="V1790" s="239">
        <f>MAX($K$4:L1790)</f>
        <v>255.90901740293543</v>
      </c>
      <c r="W1790" s="239">
        <f t="shared" si="335"/>
        <v>-0.41274904541718327</v>
      </c>
      <c r="X1790" s="239">
        <f t="shared" si="336"/>
        <v>-0.41274904541718327</v>
      </c>
      <c r="Y1790" s="239">
        <f t="shared" si="337"/>
        <v>-0.41274904541718327</v>
      </c>
    </row>
    <row r="1791" spans="1:25">
      <c r="A1791" s="147">
        <v>37932</v>
      </c>
      <c r="B1791" s="243">
        <v>-3.848766794637748E-3</v>
      </c>
      <c r="C1791" s="243">
        <v>4.1760710270284385E-3</v>
      </c>
      <c r="D1791" s="243">
        <v>2.348624944076283E-3</v>
      </c>
      <c r="E1791" s="243">
        <v>-2.9796168534135248E-3</v>
      </c>
      <c r="F1791" s="243">
        <v>2.0674621881453525E-3</v>
      </c>
      <c r="H1791" s="239">
        <f t="shared" si="330"/>
        <v>150.91040646478825</v>
      </c>
      <c r="I1791" s="239"/>
      <c r="J1791" s="239">
        <f t="shared" si="331"/>
        <v>120.34124358292998</v>
      </c>
      <c r="K1791" s="239">
        <f t="shared" si="326"/>
        <v>150.91040646478825</v>
      </c>
      <c r="L1791" s="239" t="b">
        <f t="shared" si="327"/>
        <v>0</v>
      </c>
      <c r="M1791" s="239">
        <f t="shared" si="332"/>
        <v>4.1760710270284714E-3</v>
      </c>
      <c r="O1791" s="239">
        <f t="shared" si="333"/>
        <v>135.9921696606373</v>
      </c>
      <c r="P1791" s="239">
        <f t="shared" si="328"/>
        <v>150.91040646478825</v>
      </c>
      <c r="Q1791" s="239">
        <f t="shared" si="329"/>
        <v>0</v>
      </c>
      <c r="R1791" s="239">
        <f t="shared" si="334"/>
        <v>4.1760710270284714E-3</v>
      </c>
      <c r="T1791" s="239">
        <f>MAX($H$4:H1791)</f>
        <v>255.90901740293543</v>
      </c>
      <c r="U1791" s="239">
        <f>MAX($K$4:K1791)</f>
        <v>255.90901740293543</v>
      </c>
      <c r="V1791" s="239">
        <f>MAX($K$4:L1791)</f>
        <v>255.90901740293543</v>
      </c>
      <c r="W1791" s="239">
        <f t="shared" si="335"/>
        <v>-0.41029664372015512</v>
      </c>
      <c r="X1791" s="239">
        <f t="shared" si="336"/>
        <v>-0.41029664372015512</v>
      </c>
      <c r="Y1791" s="239">
        <f t="shared" si="337"/>
        <v>-0.41029664372015512</v>
      </c>
    </row>
    <row r="1792" spans="1:25">
      <c r="A1792" s="147">
        <v>37935</v>
      </c>
      <c r="B1792" s="243">
        <v>-6.199730987596852E-3</v>
      </c>
      <c r="C1792" s="243">
        <v>-3.4927740520506179E-3</v>
      </c>
      <c r="D1792" s="243">
        <v>3.955052255808722E-3</v>
      </c>
      <c r="E1792" s="243">
        <v>-3.4257981163114959E-3</v>
      </c>
      <c r="F1792" s="243">
        <v>3.5921349405798608E-4</v>
      </c>
      <c r="H1792" s="239">
        <f t="shared" si="330"/>
        <v>150.38331051290362</v>
      </c>
      <c r="I1792" s="239"/>
      <c r="J1792" s="239">
        <f t="shared" si="331"/>
        <v>120.34124358292998</v>
      </c>
      <c r="K1792" s="239">
        <f t="shared" si="326"/>
        <v>150.38331051290362</v>
      </c>
      <c r="L1792" s="239" t="b">
        <f t="shared" si="327"/>
        <v>0</v>
      </c>
      <c r="M1792" s="239">
        <f t="shared" si="332"/>
        <v>-3.4927740520506729E-3</v>
      </c>
      <c r="O1792" s="239">
        <f t="shared" si="333"/>
        <v>135.9921696606373</v>
      </c>
      <c r="P1792" s="239">
        <f t="shared" si="328"/>
        <v>150.38331051290362</v>
      </c>
      <c r="Q1792" s="239">
        <f t="shared" si="329"/>
        <v>0</v>
      </c>
      <c r="R1792" s="239">
        <f t="shared" si="334"/>
        <v>-3.4927740520506729E-3</v>
      </c>
      <c r="T1792" s="239">
        <f>MAX($H$4:H1792)</f>
        <v>255.90901740293543</v>
      </c>
      <c r="U1792" s="239">
        <f>MAX($K$4:K1792)</f>
        <v>255.90901740293543</v>
      </c>
      <c r="V1792" s="239">
        <f>MAX($K$4:L1792)</f>
        <v>255.90901740293543</v>
      </c>
      <c r="W1792" s="239">
        <f t="shared" si="335"/>
        <v>-0.41235634430137658</v>
      </c>
      <c r="X1792" s="239">
        <f t="shared" si="336"/>
        <v>-0.41235634430137658</v>
      </c>
      <c r="Y1792" s="239">
        <f t="shared" si="337"/>
        <v>-0.41235634430137658</v>
      </c>
    </row>
    <row r="1793" spans="1:25">
      <c r="A1793" s="147">
        <v>37936</v>
      </c>
      <c r="B1793" s="243">
        <v>-1.1414868267850542E-3</v>
      </c>
      <c r="C1793" s="243">
        <v>-3.6409725120469805E-3</v>
      </c>
      <c r="D1793" s="243">
        <v>-2.6323288993223226E-2</v>
      </c>
      <c r="E1793" s="243">
        <v>-1.1523997842571743E-2</v>
      </c>
      <c r="F1793" s="243">
        <v>-6.6638144202535443E-3</v>
      </c>
      <c r="H1793" s="239">
        <f t="shared" si="330"/>
        <v>149.83576901305551</v>
      </c>
      <c r="I1793" s="239"/>
      <c r="J1793" s="239">
        <f t="shared" si="331"/>
        <v>120.34124358292998</v>
      </c>
      <c r="K1793" s="239">
        <f t="shared" si="326"/>
        <v>149.83576901305551</v>
      </c>
      <c r="L1793" s="239" t="b">
        <f t="shared" si="327"/>
        <v>0</v>
      </c>
      <c r="M1793" s="239">
        <f t="shared" si="332"/>
        <v>-3.6409725120469852E-3</v>
      </c>
      <c r="O1793" s="239">
        <f t="shared" si="333"/>
        <v>135.9921696606373</v>
      </c>
      <c r="P1793" s="239">
        <f t="shared" si="328"/>
        <v>149.83576901305551</v>
      </c>
      <c r="Q1793" s="239">
        <f t="shared" si="329"/>
        <v>0</v>
      </c>
      <c r="R1793" s="239">
        <f t="shared" si="334"/>
        <v>-3.6409725120469852E-3</v>
      </c>
      <c r="T1793" s="239">
        <f>MAX($H$4:H1793)</f>
        <v>255.90901740293543</v>
      </c>
      <c r="U1793" s="239">
        <f>MAX($K$4:K1793)</f>
        <v>255.90901740293543</v>
      </c>
      <c r="V1793" s="239">
        <f>MAX($K$4:L1793)</f>
        <v>255.90901740293543</v>
      </c>
      <c r="W1793" s="239">
        <f t="shared" si="335"/>
        <v>-0.41449593869865409</v>
      </c>
      <c r="X1793" s="239">
        <f t="shared" si="336"/>
        <v>-0.41449593869865409</v>
      </c>
      <c r="Y1793" s="239">
        <f t="shared" si="337"/>
        <v>-0.41449593869865409</v>
      </c>
    </row>
    <row r="1794" spans="1:25">
      <c r="A1794" s="147">
        <v>37937</v>
      </c>
      <c r="B1794" s="243">
        <v>1.2646523381476316E-2</v>
      </c>
      <c r="C1794" s="243">
        <v>6.5590166661588789E-4</v>
      </c>
      <c r="D1794" s="243">
        <v>-1.3898612522373899E-2</v>
      </c>
      <c r="E1794" s="243">
        <v>-5.3760179092702254E-3</v>
      </c>
      <c r="F1794" s="243">
        <v>-1.1455030516099862E-3</v>
      </c>
      <c r="H1794" s="239">
        <f t="shared" si="330"/>
        <v>149.93404654366984</v>
      </c>
      <c r="I1794" s="239"/>
      <c r="J1794" s="239">
        <f t="shared" si="331"/>
        <v>120.34124358292998</v>
      </c>
      <c r="K1794" s="239">
        <f t="shared" si="326"/>
        <v>149.93404654366984</v>
      </c>
      <c r="L1794" s="239" t="b">
        <f t="shared" si="327"/>
        <v>0</v>
      </c>
      <c r="M1794" s="239">
        <f t="shared" si="332"/>
        <v>6.5590166661581438E-4</v>
      </c>
      <c r="O1794" s="239">
        <f t="shared" si="333"/>
        <v>135.9921696606373</v>
      </c>
      <c r="P1794" s="239">
        <f t="shared" si="328"/>
        <v>149.93404654366984</v>
      </c>
      <c r="Q1794" s="239">
        <f t="shared" si="329"/>
        <v>0</v>
      </c>
      <c r="R1794" s="239">
        <f t="shared" si="334"/>
        <v>6.5590166661581438E-4</v>
      </c>
      <c r="T1794" s="239">
        <f>MAX($H$4:H1794)</f>
        <v>255.90901740293543</v>
      </c>
      <c r="U1794" s="239">
        <f>MAX($K$4:K1794)</f>
        <v>255.90901740293543</v>
      </c>
      <c r="V1794" s="239">
        <f>MAX($K$4:L1794)</f>
        <v>255.90901740293543</v>
      </c>
      <c r="W1794" s="239">
        <f t="shared" si="335"/>
        <v>-0.41411190560903616</v>
      </c>
      <c r="X1794" s="239">
        <f t="shared" si="336"/>
        <v>-0.41411190560903616</v>
      </c>
      <c r="Y1794" s="239">
        <f t="shared" si="337"/>
        <v>-0.41411190560903616</v>
      </c>
    </row>
    <row r="1795" spans="1:25">
      <c r="A1795" s="147">
        <v>37938</v>
      </c>
      <c r="B1795" s="243">
        <v>6.2532861123076877E-4</v>
      </c>
      <c r="C1795" s="243">
        <v>4.6953411203523032E-3</v>
      </c>
      <c r="D1795" s="243">
        <v>1.2837255998919606E-2</v>
      </c>
      <c r="E1795" s="243">
        <v>8.3030808085420293E-3</v>
      </c>
      <c r="F1795" s="243">
        <v>3.7129646623406121E-3</v>
      </c>
      <c r="H1795" s="239">
        <f t="shared" si="330"/>
        <v>150.63803803774715</v>
      </c>
      <c r="I1795" s="239"/>
      <c r="J1795" s="239">
        <f t="shared" si="331"/>
        <v>120.34124358292998</v>
      </c>
      <c r="K1795" s="239">
        <f t="shared" si="326"/>
        <v>150.63803803774715</v>
      </c>
      <c r="L1795" s="239" t="b">
        <f t="shared" si="327"/>
        <v>0</v>
      </c>
      <c r="M1795" s="239">
        <f t="shared" si="332"/>
        <v>4.6953411203523388E-3</v>
      </c>
      <c r="O1795" s="239">
        <f t="shared" si="333"/>
        <v>135.9921696606373</v>
      </c>
      <c r="P1795" s="239">
        <f t="shared" si="328"/>
        <v>150.63803803774715</v>
      </c>
      <c r="Q1795" s="239">
        <f t="shared" si="329"/>
        <v>0</v>
      </c>
      <c r="R1795" s="239">
        <f t="shared" si="334"/>
        <v>4.6953411203523388E-3</v>
      </c>
      <c r="T1795" s="239">
        <f>MAX($H$4:H1795)</f>
        <v>255.90901740293543</v>
      </c>
      <c r="U1795" s="239">
        <f>MAX($K$4:K1795)</f>
        <v>255.90901740293543</v>
      </c>
      <c r="V1795" s="239">
        <f>MAX($K$4:L1795)</f>
        <v>255.90901740293543</v>
      </c>
      <c r="W1795" s="239">
        <f t="shared" si="335"/>
        <v>-0.41136096114751741</v>
      </c>
      <c r="X1795" s="239">
        <f t="shared" si="336"/>
        <v>-0.41136096114751741</v>
      </c>
      <c r="Y1795" s="239">
        <f t="shared" si="337"/>
        <v>-0.41136096114751741</v>
      </c>
    </row>
    <row r="1796" spans="1:25">
      <c r="A1796" s="147">
        <v>37939</v>
      </c>
      <c r="B1796" s="243">
        <v>-7.495491669307186E-3</v>
      </c>
      <c r="C1796" s="243">
        <v>3.0503300845843295E-3</v>
      </c>
      <c r="D1796" s="243">
        <v>-1.7491316822900504E-2</v>
      </c>
      <c r="E1796" s="243">
        <v>-6.5915806555734147E-3</v>
      </c>
      <c r="F1796" s="243">
        <v>-1.3290591639918414E-3</v>
      </c>
      <c r="H1796" s="239">
        <f t="shared" si="330"/>
        <v>151.09753377705644</v>
      </c>
      <c r="I1796" s="239"/>
      <c r="J1796" s="239">
        <f t="shared" si="331"/>
        <v>120.34124358292998</v>
      </c>
      <c r="K1796" s="239">
        <f t="shared" si="326"/>
        <v>151.09753377705644</v>
      </c>
      <c r="L1796" s="239" t="b">
        <f t="shared" si="327"/>
        <v>0</v>
      </c>
      <c r="M1796" s="239">
        <f t="shared" si="332"/>
        <v>3.0503300845842701E-3</v>
      </c>
      <c r="O1796" s="239">
        <f t="shared" si="333"/>
        <v>135.9921696606373</v>
      </c>
      <c r="P1796" s="239">
        <f t="shared" si="328"/>
        <v>151.09753377705644</v>
      </c>
      <c r="Q1796" s="239">
        <f t="shared" si="329"/>
        <v>0</v>
      </c>
      <c r="R1796" s="239">
        <f t="shared" si="334"/>
        <v>3.0503300845842701E-3</v>
      </c>
      <c r="T1796" s="239">
        <f>MAX($H$4:H1796)</f>
        <v>255.90901740293543</v>
      </c>
      <c r="U1796" s="239">
        <f>MAX($K$4:K1796)</f>
        <v>255.90901740293543</v>
      </c>
      <c r="V1796" s="239">
        <f>MAX($K$4:L1796)</f>
        <v>255.90901740293543</v>
      </c>
      <c r="W1796" s="239">
        <f t="shared" si="335"/>
        <v>-0.40956541777834493</v>
      </c>
      <c r="X1796" s="239">
        <f t="shared" si="336"/>
        <v>-0.40956541777834493</v>
      </c>
      <c r="Y1796" s="239">
        <f t="shared" si="337"/>
        <v>-0.40956541777834493</v>
      </c>
    </row>
    <row r="1797" spans="1:25">
      <c r="A1797" s="147">
        <v>37942</v>
      </c>
      <c r="B1797" s="243">
        <v>-6.4444067258362381E-3</v>
      </c>
      <c r="C1797" s="243">
        <v>-1.3455643610262191E-2</v>
      </c>
      <c r="D1797" s="243">
        <v>-2.8833575683475887E-2</v>
      </c>
      <c r="E1797" s="243">
        <v>-1.4371197103732469E-2</v>
      </c>
      <c r="F1797" s="243">
        <v>-9.9563727404542446E-3</v>
      </c>
      <c r="H1797" s="239">
        <f t="shared" si="330"/>
        <v>149.06441921216282</v>
      </c>
      <c r="I1797" s="239"/>
      <c r="J1797" s="239">
        <f t="shared" si="331"/>
        <v>120.34124358292998</v>
      </c>
      <c r="K1797" s="239">
        <f t="shared" ref="K1797:K1860" si="338">MAX(H1797:J1797)</f>
        <v>149.06441921216282</v>
      </c>
      <c r="L1797" s="239" t="b">
        <f t="shared" ref="L1797:L1860" si="339">J1797=K1797</f>
        <v>0</v>
      </c>
      <c r="M1797" s="239">
        <f t="shared" si="332"/>
        <v>-1.3455643610262176E-2</v>
      </c>
      <c r="O1797" s="239">
        <f t="shared" si="333"/>
        <v>135.9921696606373</v>
      </c>
      <c r="P1797" s="239">
        <f t="shared" ref="P1797:P1860" si="340">MAX(H1797,O1797)</f>
        <v>149.06441921216282</v>
      </c>
      <c r="Q1797" s="239">
        <f t="shared" ref="Q1797:Q1860" si="341">P1797-H1797</f>
        <v>0</v>
      </c>
      <c r="R1797" s="239">
        <f t="shared" si="334"/>
        <v>-1.3455643610262176E-2</v>
      </c>
      <c r="T1797" s="239">
        <f>MAX($H$4:H1797)</f>
        <v>255.90901740293543</v>
      </c>
      <c r="U1797" s="239">
        <f>MAX($K$4:K1797)</f>
        <v>255.90901740293543</v>
      </c>
      <c r="V1797" s="239">
        <f>MAX($K$4:L1797)</f>
        <v>255.90901740293543</v>
      </c>
      <c r="W1797" s="239">
        <f t="shared" si="335"/>
        <v>-0.41751009509189357</v>
      </c>
      <c r="X1797" s="239">
        <f t="shared" si="336"/>
        <v>-0.41751009509189357</v>
      </c>
      <c r="Y1797" s="239">
        <f t="shared" si="337"/>
        <v>-0.41751009509189357</v>
      </c>
    </row>
    <row r="1798" spans="1:25">
      <c r="A1798" s="147">
        <v>37943</v>
      </c>
      <c r="B1798" s="243">
        <v>-8.978357833765549E-3</v>
      </c>
      <c r="C1798" s="243">
        <v>-5.4197248528158326E-3</v>
      </c>
      <c r="D1798" s="243">
        <v>-4.3323305482707575E-3</v>
      </c>
      <c r="E1798" s="243">
        <v>-1.2540145758110355E-2</v>
      </c>
      <c r="F1798" s="243">
        <v>-6.4303762166528777E-3</v>
      </c>
      <c r="H1798" s="239">
        <f t="shared" ref="H1798:H1861" si="342">(1+C1798)*H1797</f>
        <v>148.2565310746881</v>
      </c>
      <c r="I1798" s="239"/>
      <c r="J1798" s="239">
        <f t="shared" ref="J1798:J1861" si="343">IF(NOT(YEAR(A1798)=YEAR(A1797)),$J$1*H1798,J1797)</f>
        <v>120.34124358292998</v>
      </c>
      <c r="K1798" s="239">
        <f t="shared" si="338"/>
        <v>148.2565310746881</v>
      </c>
      <c r="L1798" s="239" t="b">
        <f t="shared" si="339"/>
        <v>0</v>
      </c>
      <c r="M1798" s="239">
        <f t="shared" ref="M1798:M1861" si="344">(K1798-K1797)/K1797</f>
        <v>-5.4197248528158534E-3</v>
      </c>
      <c r="O1798" s="239">
        <f t="shared" ref="O1798:O1861" si="345">IF(AND(MONTH(A1798)=$O$2,MONTH(A1797)=$O$2-1),$O$1*H1798,O1797)</f>
        <v>135.9921696606373</v>
      </c>
      <c r="P1798" s="239">
        <f t="shared" si="340"/>
        <v>148.2565310746881</v>
      </c>
      <c r="Q1798" s="239">
        <f t="shared" si="341"/>
        <v>0</v>
      </c>
      <c r="R1798" s="239">
        <f t="shared" ref="R1798:R1861" si="346">(P1798-P1797)/P1797</f>
        <v>-5.4197248528158534E-3</v>
      </c>
      <c r="T1798" s="239">
        <f>MAX($H$4:H1798)</f>
        <v>255.90901740293543</v>
      </c>
      <c r="U1798" s="239">
        <f>MAX($K$4:K1798)</f>
        <v>255.90901740293543</v>
      </c>
      <c r="V1798" s="239">
        <f>MAX($K$4:L1798)</f>
        <v>255.90901740293543</v>
      </c>
      <c r="W1798" s="239">
        <f t="shared" ref="W1798:W1861" si="347">(H1798-T1798)/T1798</f>
        <v>-0.42066703010603834</v>
      </c>
      <c r="X1798" s="239">
        <f t="shared" ref="X1798:X1861" si="348">(K1798-U1798)/U1798</f>
        <v>-0.42066703010603834</v>
      </c>
      <c r="Y1798" s="239">
        <f t="shared" ref="Y1798:Y1861" si="349">(P1798-V1798)/V1798</f>
        <v>-0.42066703010603834</v>
      </c>
    </row>
    <row r="1799" spans="1:25">
      <c r="A1799" s="147">
        <v>37944</v>
      </c>
      <c r="B1799" s="243">
        <v>7.6250328296461056E-3</v>
      </c>
      <c r="C1799" s="243">
        <v>-3.4523062126531334E-3</v>
      </c>
      <c r="D1799" s="243">
        <v>-2.2213053975971953E-2</v>
      </c>
      <c r="E1799" s="243">
        <v>-1.5609814413788947E-2</v>
      </c>
      <c r="F1799" s="243">
        <v>-2.5796115319832724E-3</v>
      </c>
      <c r="H1799" s="239">
        <f t="shared" si="342"/>
        <v>147.74470413139255</v>
      </c>
      <c r="I1799" s="239"/>
      <c r="J1799" s="239">
        <f t="shared" si="343"/>
        <v>120.34124358292998</v>
      </c>
      <c r="K1799" s="239">
        <f t="shared" si="338"/>
        <v>147.74470413139255</v>
      </c>
      <c r="L1799" s="239" t="b">
        <f t="shared" si="339"/>
        <v>0</v>
      </c>
      <c r="M1799" s="239">
        <f t="shared" si="344"/>
        <v>-3.4523062126531182E-3</v>
      </c>
      <c r="O1799" s="239">
        <f t="shared" si="345"/>
        <v>135.9921696606373</v>
      </c>
      <c r="P1799" s="239">
        <f t="shared" si="340"/>
        <v>147.74470413139255</v>
      </c>
      <c r="Q1799" s="239">
        <f t="shared" si="341"/>
        <v>0</v>
      </c>
      <c r="R1799" s="239">
        <f t="shared" si="346"/>
        <v>-3.4523062126531182E-3</v>
      </c>
      <c r="T1799" s="239">
        <f>MAX($H$4:H1799)</f>
        <v>255.90901740293543</v>
      </c>
      <c r="U1799" s="239">
        <f>MAX($K$4:K1799)</f>
        <v>255.90901740293543</v>
      </c>
      <c r="V1799" s="239">
        <f>MAX($K$4:L1799)</f>
        <v>255.90901740293543</v>
      </c>
      <c r="W1799" s="239">
        <f t="shared" si="347"/>
        <v>-0.42266706491719808</v>
      </c>
      <c r="X1799" s="239">
        <f t="shared" si="348"/>
        <v>-0.42266706491719808</v>
      </c>
      <c r="Y1799" s="239">
        <f t="shared" si="349"/>
        <v>-0.42266706491719808</v>
      </c>
    </row>
    <row r="1800" spans="1:25">
      <c r="A1800" s="147">
        <v>37945</v>
      </c>
      <c r="B1800" s="243">
        <v>-8.1799009361316344E-3</v>
      </c>
      <c r="C1800" s="243">
        <v>-1.9920804283446447E-3</v>
      </c>
      <c r="D1800" s="243">
        <v>1.6900793580284734E-2</v>
      </c>
      <c r="E1800" s="243">
        <v>-7.2166943758426028E-3</v>
      </c>
      <c r="F1800" s="243">
        <v>-3.5012106796302733E-3</v>
      </c>
      <c r="H1800" s="239">
        <f t="shared" si="342"/>
        <v>147.45038479790082</v>
      </c>
      <c r="I1800" s="239"/>
      <c r="J1800" s="239">
        <f t="shared" si="343"/>
        <v>120.34124358292998</v>
      </c>
      <c r="K1800" s="239">
        <f t="shared" si="338"/>
        <v>147.45038479790082</v>
      </c>
      <c r="L1800" s="239" t="b">
        <f t="shared" si="339"/>
        <v>0</v>
      </c>
      <c r="M1800" s="239">
        <f t="shared" si="344"/>
        <v>-1.9920804283447189E-3</v>
      </c>
      <c r="O1800" s="239">
        <f t="shared" si="345"/>
        <v>135.9921696606373</v>
      </c>
      <c r="P1800" s="239">
        <f t="shared" si="340"/>
        <v>147.45038479790082</v>
      </c>
      <c r="Q1800" s="239">
        <f t="shared" si="341"/>
        <v>0</v>
      </c>
      <c r="R1800" s="239">
        <f t="shared" si="346"/>
        <v>-1.9920804283447189E-3</v>
      </c>
      <c r="T1800" s="239">
        <f>MAX($H$4:H1800)</f>
        <v>255.90901740293543</v>
      </c>
      <c r="U1800" s="239">
        <f>MAX($K$4:K1800)</f>
        <v>255.90901740293543</v>
      </c>
      <c r="V1800" s="239">
        <f>MAX($K$4:L1800)</f>
        <v>255.90901740293543</v>
      </c>
      <c r="W1800" s="239">
        <f t="shared" si="347"/>
        <v>-0.42381715855781532</v>
      </c>
      <c r="X1800" s="239">
        <f t="shared" si="348"/>
        <v>-0.42381715855781532</v>
      </c>
      <c r="Y1800" s="239">
        <f t="shared" si="349"/>
        <v>-0.42381715855781532</v>
      </c>
    </row>
    <row r="1801" spans="1:25">
      <c r="A1801" s="147">
        <v>37946</v>
      </c>
      <c r="B1801" s="243">
        <v>1.9020854029498935E-3</v>
      </c>
      <c r="C1801" s="243">
        <v>2.3992717392133933E-3</v>
      </c>
      <c r="D1801" s="243">
        <v>-1.9030719572418198E-3</v>
      </c>
      <c r="E1801" s="243">
        <v>4.8436089561216811E-3</v>
      </c>
      <c r="F1801" s="243">
        <v>2.0656716145828202E-3</v>
      </c>
      <c r="H1801" s="239">
        <f t="shared" si="342"/>
        <v>147.80415833908256</v>
      </c>
      <c r="I1801" s="239"/>
      <c r="J1801" s="239">
        <f t="shared" si="343"/>
        <v>120.34124358292998</v>
      </c>
      <c r="K1801" s="239">
        <f t="shared" si="338"/>
        <v>147.80415833908256</v>
      </c>
      <c r="L1801" s="239" t="b">
        <f t="shared" si="339"/>
        <v>0</v>
      </c>
      <c r="M1801" s="239">
        <f t="shared" si="344"/>
        <v>2.3992717392133552E-3</v>
      </c>
      <c r="O1801" s="239">
        <f t="shared" si="345"/>
        <v>135.9921696606373</v>
      </c>
      <c r="P1801" s="239">
        <f t="shared" si="340"/>
        <v>147.80415833908256</v>
      </c>
      <c r="Q1801" s="239">
        <f t="shared" si="341"/>
        <v>0</v>
      </c>
      <c r="R1801" s="239">
        <f t="shared" si="346"/>
        <v>2.3992717392133552E-3</v>
      </c>
      <c r="T1801" s="239">
        <f>MAX($H$4:H1801)</f>
        <v>255.90901740293543</v>
      </c>
      <c r="U1801" s="239">
        <f>MAX($K$4:K1801)</f>
        <v>255.90901740293543</v>
      </c>
      <c r="V1801" s="239">
        <f>MAX($K$4:L1801)</f>
        <v>255.90901740293543</v>
      </c>
      <c r="W1801" s="239">
        <f t="shared" si="347"/>
        <v>-0.42243473934972342</v>
      </c>
      <c r="X1801" s="239">
        <f t="shared" si="348"/>
        <v>-0.42243473934972342</v>
      </c>
      <c r="Y1801" s="239">
        <f t="shared" si="349"/>
        <v>-0.42243473934972342</v>
      </c>
    </row>
    <row r="1802" spans="1:25">
      <c r="A1802" s="147">
        <v>37949</v>
      </c>
      <c r="B1802" s="243">
        <v>1.6365156416941584E-2</v>
      </c>
      <c r="C1802" s="243">
        <v>1.8614643313693557E-2</v>
      </c>
      <c r="D1802" s="243">
        <v>8.0581268835819841E-3</v>
      </c>
      <c r="E1802" s="243">
        <v>5.7863316966610956E-3</v>
      </c>
      <c r="F1802" s="243">
        <v>1.3269011643360251E-2</v>
      </c>
      <c r="H1802" s="239">
        <f t="shared" si="342"/>
        <v>150.55548002684526</v>
      </c>
      <c r="I1802" s="239"/>
      <c r="J1802" s="239">
        <f t="shared" si="343"/>
        <v>120.34124358292998</v>
      </c>
      <c r="K1802" s="239">
        <f t="shared" si="338"/>
        <v>150.55548002684526</v>
      </c>
      <c r="L1802" s="239" t="b">
        <f t="shared" si="339"/>
        <v>0</v>
      </c>
      <c r="M1802" s="239">
        <f t="shared" si="344"/>
        <v>1.8614643313693491E-2</v>
      </c>
      <c r="O1802" s="239">
        <f t="shared" si="345"/>
        <v>135.9921696606373</v>
      </c>
      <c r="P1802" s="239">
        <f t="shared" si="340"/>
        <v>150.55548002684526</v>
      </c>
      <c r="Q1802" s="239">
        <f t="shared" si="341"/>
        <v>0</v>
      </c>
      <c r="R1802" s="239">
        <f t="shared" si="346"/>
        <v>1.8614643313693491E-2</v>
      </c>
      <c r="T1802" s="239">
        <f>MAX($H$4:H1802)</f>
        <v>255.90901740293543</v>
      </c>
      <c r="U1802" s="239">
        <f>MAX($K$4:K1802)</f>
        <v>255.90901740293543</v>
      </c>
      <c r="V1802" s="239">
        <f>MAX($K$4:L1802)</f>
        <v>255.90901740293543</v>
      </c>
      <c r="W1802" s="239">
        <f t="shared" si="347"/>
        <v>-0.41168356803233813</v>
      </c>
      <c r="X1802" s="239">
        <f t="shared" si="348"/>
        <v>-0.41168356803233813</v>
      </c>
      <c r="Y1802" s="239">
        <f t="shared" si="349"/>
        <v>-0.41168356803233813</v>
      </c>
    </row>
    <row r="1803" spans="1:25">
      <c r="A1803" s="147">
        <v>37950</v>
      </c>
      <c r="B1803" s="243">
        <v>2.2583838243730447E-3</v>
      </c>
      <c r="C1803" s="243">
        <v>-1.7984639752444131E-4</v>
      </c>
      <c r="D1803" s="243">
        <v>6.3589891566844248E-3</v>
      </c>
      <c r="E1803" s="243">
        <v>8.7202367356700172E-3</v>
      </c>
      <c r="F1803" s="243">
        <v>4.8854706154652927E-3</v>
      </c>
      <c r="H1803" s="239">
        <f t="shared" si="342"/>
        <v>150.52840316613486</v>
      </c>
      <c r="I1803" s="239"/>
      <c r="J1803" s="239">
        <f t="shared" si="343"/>
        <v>120.34124358292998</v>
      </c>
      <c r="K1803" s="239">
        <f t="shared" si="338"/>
        <v>150.52840316613486</v>
      </c>
      <c r="L1803" s="239" t="b">
        <f t="shared" si="339"/>
        <v>0</v>
      </c>
      <c r="M1803" s="239">
        <f t="shared" si="344"/>
        <v>-1.7984639752446465E-4</v>
      </c>
      <c r="O1803" s="239">
        <f t="shared" si="345"/>
        <v>135.9921696606373</v>
      </c>
      <c r="P1803" s="239">
        <f t="shared" si="340"/>
        <v>150.52840316613486</v>
      </c>
      <c r="Q1803" s="239">
        <f t="shared" si="341"/>
        <v>0</v>
      </c>
      <c r="R1803" s="239">
        <f t="shared" si="346"/>
        <v>-1.7984639752446465E-4</v>
      </c>
      <c r="T1803" s="239">
        <f>MAX($H$4:H1803)</f>
        <v>255.90901740293543</v>
      </c>
      <c r="U1803" s="239">
        <f>MAX($K$4:K1803)</f>
        <v>255.90901740293543</v>
      </c>
      <c r="V1803" s="239">
        <f>MAX($K$4:L1803)</f>
        <v>255.90901740293543</v>
      </c>
      <c r="W1803" s="239">
        <f t="shared" si="347"/>
        <v>-0.41178937462323195</v>
      </c>
      <c r="X1803" s="239">
        <f t="shared" si="348"/>
        <v>-0.41178937462323195</v>
      </c>
      <c r="Y1803" s="239">
        <f t="shared" si="349"/>
        <v>-0.41178937462323195</v>
      </c>
    </row>
    <row r="1804" spans="1:25">
      <c r="A1804" s="147">
        <v>37951</v>
      </c>
      <c r="B1804" s="243">
        <v>4.3962947492732773E-3</v>
      </c>
      <c r="C1804" s="243">
        <v>-3.6374264475013129E-3</v>
      </c>
      <c r="D1804" s="243">
        <v>5.8793257010758548E-3</v>
      </c>
      <c r="E1804" s="243">
        <v>-1.5129005406020468E-3</v>
      </c>
      <c r="F1804" s="243">
        <v>-2.0432528591841637E-3</v>
      </c>
      <c r="H1804" s="239">
        <f t="shared" si="342"/>
        <v>149.98086717135823</v>
      </c>
      <c r="I1804" s="239"/>
      <c r="J1804" s="239">
        <f t="shared" si="343"/>
        <v>120.34124358292998</v>
      </c>
      <c r="K1804" s="239">
        <f t="shared" si="338"/>
        <v>149.98086717135823</v>
      </c>
      <c r="L1804" s="239" t="b">
        <f t="shared" si="339"/>
        <v>0</v>
      </c>
      <c r="M1804" s="239">
        <f t="shared" si="344"/>
        <v>-3.637426447501303E-3</v>
      </c>
      <c r="O1804" s="239">
        <f t="shared" si="345"/>
        <v>135.9921696606373</v>
      </c>
      <c r="P1804" s="239">
        <f t="shared" si="340"/>
        <v>149.98086717135823</v>
      </c>
      <c r="Q1804" s="239">
        <f t="shared" si="341"/>
        <v>0</v>
      </c>
      <c r="R1804" s="239">
        <f t="shared" si="346"/>
        <v>-3.637426447501303E-3</v>
      </c>
      <c r="T1804" s="239">
        <f>MAX($H$4:H1804)</f>
        <v>255.90901740293543</v>
      </c>
      <c r="U1804" s="239">
        <f>MAX($K$4:K1804)</f>
        <v>255.90901740293543</v>
      </c>
      <c r="V1804" s="239">
        <f>MAX($K$4:L1804)</f>
        <v>255.90901740293543</v>
      </c>
      <c r="W1804" s="239">
        <f t="shared" si="347"/>
        <v>-0.4139289475086787</v>
      </c>
      <c r="X1804" s="239">
        <f t="shared" si="348"/>
        <v>-0.4139289475086787</v>
      </c>
      <c r="Y1804" s="239">
        <f t="shared" si="349"/>
        <v>-0.4139289475086787</v>
      </c>
    </row>
    <row r="1805" spans="1:25">
      <c r="A1805" s="147">
        <v>37952</v>
      </c>
      <c r="B1805" s="243">
        <v>0</v>
      </c>
      <c r="C1805" s="243">
        <v>4.7931079770451301E-3</v>
      </c>
      <c r="D1805" s="243">
        <v>4.0389911123930311E-3</v>
      </c>
      <c r="E1805" s="243">
        <v>1.4449535948641845E-3</v>
      </c>
      <c r="F1805" s="243">
        <v>4.8556268049653184E-3</v>
      </c>
      <c r="H1805" s="239">
        <f t="shared" si="342"/>
        <v>150.6997416622014</v>
      </c>
      <c r="I1805" s="239"/>
      <c r="J1805" s="239">
        <f t="shared" si="343"/>
        <v>120.34124358292998</v>
      </c>
      <c r="K1805" s="239">
        <f t="shared" si="338"/>
        <v>150.6997416622014</v>
      </c>
      <c r="L1805" s="239" t="b">
        <f t="shared" si="339"/>
        <v>0</v>
      </c>
      <c r="M1805" s="239">
        <f t="shared" si="344"/>
        <v>4.7931079770450902E-3</v>
      </c>
      <c r="O1805" s="239">
        <f t="shared" si="345"/>
        <v>135.9921696606373</v>
      </c>
      <c r="P1805" s="239">
        <f t="shared" si="340"/>
        <v>150.6997416622014</v>
      </c>
      <c r="Q1805" s="239">
        <f t="shared" si="341"/>
        <v>0</v>
      </c>
      <c r="R1805" s="239">
        <f t="shared" si="346"/>
        <v>4.7931079770450902E-3</v>
      </c>
      <c r="T1805" s="239">
        <f>MAX($H$4:H1805)</f>
        <v>255.90901740293543</v>
      </c>
      <c r="U1805" s="239">
        <f>MAX($K$4:K1805)</f>
        <v>255.90901740293543</v>
      </c>
      <c r="V1805" s="239">
        <f>MAX($K$4:L1805)</f>
        <v>255.90901740293543</v>
      </c>
      <c r="W1805" s="239">
        <f t="shared" si="347"/>
        <v>-0.41111984567186732</v>
      </c>
      <c r="X1805" s="239">
        <f t="shared" si="348"/>
        <v>-0.41111984567186732</v>
      </c>
      <c r="Y1805" s="239">
        <f t="shared" si="349"/>
        <v>-0.41111984567186732</v>
      </c>
    </row>
    <row r="1806" spans="1:25">
      <c r="A1806" s="147">
        <v>37953</v>
      </c>
      <c r="B1806" s="243">
        <v>3.6659845485864651E-4</v>
      </c>
      <c r="C1806" s="243">
        <v>-5.3212345145360329E-3</v>
      </c>
      <c r="D1806" s="243">
        <v>-1.1623568813437291E-2</v>
      </c>
      <c r="E1806" s="243">
        <v>3.3557032059401415E-3</v>
      </c>
      <c r="F1806" s="243">
        <v>-2.9297029560134691E-3</v>
      </c>
      <c r="H1806" s="239">
        <f t="shared" si="342"/>
        <v>149.89783299553685</v>
      </c>
      <c r="I1806" s="239"/>
      <c r="J1806" s="239">
        <f t="shared" si="343"/>
        <v>120.34124358292998</v>
      </c>
      <c r="K1806" s="239">
        <f t="shared" si="338"/>
        <v>149.89783299553685</v>
      </c>
      <c r="L1806" s="239" t="b">
        <f t="shared" si="339"/>
        <v>0</v>
      </c>
      <c r="M1806" s="239">
        <f t="shared" si="344"/>
        <v>-5.3212345145359618E-3</v>
      </c>
      <c r="O1806" s="239">
        <f t="shared" si="345"/>
        <v>135.9921696606373</v>
      </c>
      <c r="P1806" s="239">
        <f t="shared" si="340"/>
        <v>149.89783299553685</v>
      </c>
      <c r="Q1806" s="239">
        <f t="shared" si="341"/>
        <v>0</v>
      </c>
      <c r="R1806" s="239">
        <f t="shared" si="346"/>
        <v>-5.3212345145359618E-3</v>
      </c>
      <c r="T1806" s="239">
        <f>MAX($H$4:H1806)</f>
        <v>255.90901740293543</v>
      </c>
      <c r="U1806" s="239">
        <f>MAX($K$4:K1806)</f>
        <v>255.90901740293543</v>
      </c>
      <c r="V1806" s="239">
        <f>MAX($K$4:L1806)</f>
        <v>255.90901740293543</v>
      </c>
      <c r="W1806" s="239">
        <f t="shared" si="347"/>
        <v>-0.41425341507400348</v>
      </c>
      <c r="X1806" s="239">
        <f t="shared" si="348"/>
        <v>-0.41425341507400348</v>
      </c>
      <c r="Y1806" s="239">
        <f t="shared" si="349"/>
        <v>-0.41425341507400348</v>
      </c>
    </row>
    <row r="1807" spans="1:25">
      <c r="A1807" s="147">
        <v>37956</v>
      </c>
      <c r="B1807" s="243">
        <v>1.1620835696776188E-2</v>
      </c>
      <c r="C1807" s="243">
        <v>1.650989784937873E-2</v>
      </c>
      <c r="D1807" s="243">
        <v>2.0193915605146051E-2</v>
      </c>
      <c r="E1807" s="243">
        <v>2.2086478451317726E-2</v>
      </c>
      <c r="F1807" s="243">
        <v>1.0952005657842712E-2</v>
      </c>
      <c r="H1807" s="239">
        <f t="shared" si="342"/>
        <v>152.37263090613638</v>
      </c>
      <c r="I1807" s="239"/>
      <c r="J1807" s="239">
        <f t="shared" si="343"/>
        <v>120.34124358292998</v>
      </c>
      <c r="K1807" s="239">
        <f t="shared" si="338"/>
        <v>152.37263090613638</v>
      </c>
      <c r="L1807" s="239" t="b">
        <f t="shared" si="339"/>
        <v>0</v>
      </c>
      <c r="M1807" s="239">
        <f t="shared" si="344"/>
        <v>1.6509897849378653E-2</v>
      </c>
      <c r="O1807" s="239">
        <f t="shared" si="345"/>
        <v>135.9921696606373</v>
      </c>
      <c r="P1807" s="239">
        <f t="shared" si="340"/>
        <v>152.37263090613638</v>
      </c>
      <c r="Q1807" s="239">
        <f t="shared" si="341"/>
        <v>0</v>
      </c>
      <c r="R1807" s="239">
        <f t="shared" si="346"/>
        <v>1.6509897849378653E-2</v>
      </c>
      <c r="T1807" s="239">
        <f>MAX($H$4:H1807)</f>
        <v>255.90901740293543</v>
      </c>
      <c r="U1807" s="239">
        <f>MAX($K$4:K1807)</f>
        <v>255.90901740293543</v>
      </c>
      <c r="V1807" s="239">
        <f>MAX($K$4:L1807)</f>
        <v>255.90901740293543</v>
      </c>
      <c r="W1807" s="239">
        <f t="shared" si="347"/>
        <v>-0.40458279879125286</v>
      </c>
      <c r="X1807" s="239">
        <f t="shared" si="348"/>
        <v>-0.40458279879125286</v>
      </c>
      <c r="Y1807" s="239">
        <f t="shared" si="349"/>
        <v>-0.40458279879125286</v>
      </c>
    </row>
    <row r="1808" spans="1:25">
      <c r="A1808" s="147">
        <v>37957</v>
      </c>
      <c r="B1808" s="243">
        <v>-2.8237690054629949E-3</v>
      </c>
      <c r="C1808" s="243">
        <v>-5.2445879555949038E-3</v>
      </c>
      <c r="D1808" s="243">
        <v>-1.7646347014383945E-3</v>
      </c>
      <c r="E1808" s="243">
        <v>-6.9530659070132783E-3</v>
      </c>
      <c r="F1808" s="243">
        <v>-1.1379868530446702E-3</v>
      </c>
      <c r="H1808" s="239">
        <f t="shared" si="342"/>
        <v>151.57349924132376</v>
      </c>
      <c r="I1808" s="239"/>
      <c r="J1808" s="239">
        <f t="shared" si="343"/>
        <v>120.34124358292998</v>
      </c>
      <c r="K1808" s="239">
        <f t="shared" si="338"/>
        <v>151.57349924132376</v>
      </c>
      <c r="L1808" s="239" t="b">
        <f t="shared" si="339"/>
        <v>0</v>
      </c>
      <c r="M1808" s="239">
        <f t="shared" si="344"/>
        <v>-5.2445879555948344E-3</v>
      </c>
      <c r="O1808" s="239">
        <f t="shared" si="345"/>
        <v>135.9921696606373</v>
      </c>
      <c r="P1808" s="239">
        <f t="shared" si="340"/>
        <v>151.57349924132376</v>
      </c>
      <c r="Q1808" s="239">
        <f t="shared" si="341"/>
        <v>0</v>
      </c>
      <c r="R1808" s="239">
        <f t="shared" si="346"/>
        <v>-5.2445879555948344E-3</v>
      </c>
      <c r="T1808" s="239">
        <f>MAX($H$4:H1808)</f>
        <v>255.90901740293543</v>
      </c>
      <c r="U1808" s="239">
        <f>MAX($K$4:K1808)</f>
        <v>255.90901740293543</v>
      </c>
      <c r="V1808" s="239">
        <f>MAX($K$4:L1808)</f>
        <v>255.90901740293543</v>
      </c>
      <c r="W1808" s="239">
        <f t="shared" si="347"/>
        <v>-0.40770551667326627</v>
      </c>
      <c r="X1808" s="239">
        <f t="shared" si="348"/>
        <v>-0.40770551667326627</v>
      </c>
      <c r="Y1808" s="239">
        <f t="shared" si="349"/>
        <v>-0.40770551667326627</v>
      </c>
    </row>
    <row r="1809" spans="1:25">
      <c r="A1809" s="147">
        <v>37958</v>
      </c>
      <c r="B1809" s="243">
        <v>-2.4047661704182932E-3</v>
      </c>
      <c r="C1809" s="243">
        <v>7.3811698812462634E-3</v>
      </c>
      <c r="D1809" s="243">
        <v>1.5575865860020244E-3</v>
      </c>
      <c r="E1809" s="243">
        <v>2.463794059250235E-3</v>
      </c>
      <c r="F1809" s="243">
        <v>4.4221854121642146E-3</v>
      </c>
      <c r="H1809" s="239">
        <f t="shared" si="342"/>
        <v>152.69228898871893</v>
      </c>
      <c r="I1809" s="239"/>
      <c r="J1809" s="239">
        <f t="shared" si="343"/>
        <v>120.34124358292998</v>
      </c>
      <c r="K1809" s="239">
        <f t="shared" si="338"/>
        <v>152.69228898871893</v>
      </c>
      <c r="L1809" s="239" t="b">
        <f t="shared" si="339"/>
        <v>0</v>
      </c>
      <c r="M1809" s="239">
        <f t="shared" si="344"/>
        <v>7.3811698812463102E-3</v>
      </c>
      <c r="O1809" s="239">
        <f t="shared" si="345"/>
        <v>135.9921696606373</v>
      </c>
      <c r="P1809" s="239">
        <f t="shared" si="340"/>
        <v>152.69228898871893</v>
      </c>
      <c r="Q1809" s="239">
        <f t="shared" si="341"/>
        <v>0</v>
      </c>
      <c r="R1809" s="239">
        <f t="shared" si="346"/>
        <v>7.3811698812463102E-3</v>
      </c>
      <c r="T1809" s="239">
        <f>MAX($H$4:H1809)</f>
        <v>255.90901740293543</v>
      </c>
      <c r="U1809" s="239">
        <f>MAX($K$4:K1809)</f>
        <v>255.90901740293543</v>
      </c>
      <c r="V1809" s="239">
        <f>MAX($K$4:L1809)</f>
        <v>255.90901740293543</v>
      </c>
      <c r="W1809" s="239">
        <f t="shared" si="347"/>
        <v>-0.4033336904721066</v>
      </c>
      <c r="X1809" s="239">
        <f t="shared" si="348"/>
        <v>-0.4033336904721066</v>
      </c>
      <c r="Y1809" s="239">
        <f t="shared" si="349"/>
        <v>-0.4033336904721066</v>
      </c>
    </row>
    <row r="1810" spans="1:25">
      <c r="A1810" s="147">
        <v>37959</v>
      </c>
      <c r="B1810" s="243">
        <v>3.5478245000633013E-3</v>
      </c>
      <c r="C1810" s="243">
        <v>-7.5940577387955122E-3</v>
      </c>
      <c r="D1810" s="243">
        <v>4.298602780157923E-3</v>
      </c>
      <c r="E1810" s="243">
        <v>-8.2010336417762675E-3</v>
      </c>
      <c r="F1810" s="243">
        <v>-7.1785360862420822E-3</v>
      </c>
      <c r="H1810" s="239">
        <f t="shared" si="342"/>
        <v>151.53273492986975</v>
      </c>
      <c r="I1810" s="239"/>
      <c r="J1810" s="239">
        <f t="shared" si="343"/>
        <v>120.34124358292998</v>
      </c>
      <c r="K1810" s="239">
        <f t="shared" si="338"/>
        <v>151.53273492986975</v>
      </c>
      <c r="L1810" s="239" t="b">
        <f t="shared" si="339"/>
        <v>0</v>
      </c>
      <c r="M1810" s="239">
        <f t="shared" si="344"/>
        <v>-7.5940577387955104E-3</v>
      </c>
      <c r="O1810" s="239">
        <f t="shared" si="345"/>
        <v>135.9921696606373</v>
      </c>
      <c r="P1810" s="239">
        <f t="shared" si="340"/>
        <v>151.53273492986975</v>
      </c>
      <c r="Q1810" s="239">
        <f t="shared" si="341"/>
        <v>0</v>
      </c>
      <c r="R1810" s="239">
        <f t="shared" si="346"/>
        <v>-7.5940577387955104E-3</v>
      </c>
      <c r="T1810" s="239">
        <f>MAX($H$4:H1810)</f>
        <v>255.90901740293543</v>
      </c>
      <c r="U1810" s="239">
        <f>MAX($K$4:K1810)</f>
        <v>255.90901740293543</v>
      </c>
      <c r="V1810" s="239">
        <f>MAX($K$4:L1810)</f>
        <v>255.90901740293543</v>
      </c>
      <c r="W1810" s="239">
        <f t="shared" si="347"/>
        <v>-0.40786480887745546</v>
      </c>
      <c r="X1810" s="239">
        <f t="shared" si="348"/>
        <v>-0.40786480887745546</v>
      </c>
      <c r="Y1810" s="239">
        <f t="shared" si="349"/>
        <v>-0.40786480887745546</v>
      </c>
    </row>
    <row r="1811" spans="1:25">
      <c r="A1811" s="147">
        <v>37960</v>
      </c>
      <c r="B1811" s="243">
        <v>-7.9603770691876186E-3</v>
      </c>
      <c r="C1811" s="243">
        <v>-4.9697717264962638E-3</v>
      </c>
      <c r="D1811" s="243">
        <v>-5.9752998886773989E-3</v>
      </c>
      <c r="E1811" s="243">
        <v>-8.1470063280416616E-3</v>
      </c>
      <c r="F1811" s="243">
        <v>-3.3931515087192166E-3</v>
      </c>
      <c r="H1811" s="239">
        <f t="shared" si="342"/>
        <v>150.77965182817664</v>
      </c>
      <c r="I1811" s="239"/>
      <c r="J1811" s="239">
        <f t="shared" si="343"/>
        <v>120.34124358292998</v>
      </c>
      <c r="K1811" s="239">
        <f t="shared" si="338"/>
        <v>150.77965182817664</v>
      </c>
      <c r="L1811" s="239" t="b">
        <f t="shared" si="339"/>
        <v>0</v>
      </c>
      <c r="M1811" s="239">
        <f t="shared" si="344"/>
        <v>-4.969771726496184E-3</v>
      </c>
      <c r="O1811" s="239">
        <f t="shared" si="345"/>
        <v>135.9921696606373</v>
      </c>
      <c r="P1811" s="239">
        <f t="shared" si="340"/>
        <v>150.77965182817664</v>
      </c>
      <c r="Q1811" s="239">
        <f t="shared" si="341"/>
        <v>0</v>
      </c>
      <c r="R1811" s="239">
        <f t="shared" si="346"/>
        <v>-4.969771726496184E-3</v>
      </c>
      <c r="T1811" s="239">
        <f>MAX($H$4:H1811)</f>
        <v>255.90901740293543</v>
      </c>
      <c r="U1811" s="239">
        <f>MAX($K$4:K1811)</f>
        <v>255.90901740293543</v>
      </c>
      <c r="V1811" s="239">
        <f>MAX($K$4:L1811)</f>
        <v>255.90901740293543</v>
      </c>
      <c r="W1811" s="239">
        <f t="shared" si="347"/>
        <v>-0.41080758560855968</v>
      </c>
      <c r="X1811" s="239">
        <f t="shared" si="348"/>
        <v>-0.41080758560855968</v>
      </c>
      <c r="Y1811" s="239">
        <f t="shared" si="349"/>
        <v>-0.41080758560855968</v>
      </c>
    </row>
    <row r="1812" spans="1:25">
      <c r="A1812" s="147">
        <v>37963</v>
      </c>
      <c r="B1812" s="243">
        <v>7.2939423783553448E-3</v>
      </c>
      <c r="C1812" s="243">
        <v>-2.8540156909779846E-3</v>
      </c>
      <c r="D1812" s="243">
        <v>-1.8455983306656765E-2</v>
      </c>
      <c r="E1812" s="243">
        <v>-6.5882328185592476E-3</v>
      </c>
      <c r="F1812" s="243">
        <v>-1.989785670427735E-3</v>
      </c>
      <c r="H1812" s="239">
        <f t="shared" si="342"/>
        <v>150.34932433597882</v>
      </c>
      <c r="I1812" s="239"/>
      <c r="J1812" s="239">
        <f t="shared" si="343"/>
        <v>120.34124358292998</v>
      </c>
      <c r="K1812" s="239">
        <f t="shared" si="338"/>
        <v>150.34932433597882</v>
      </c>
      <c r="L1812" s="239" t="b">
        <f t="shared" si="339"/>
        <v>0</v>
      </c>
      <c r="M1812" s="239">
        <f t="shared" si="344"/>
        <v>-2.8540156909780188E-3</v>
      </c>
      <c r="O1812" s="239">
        <f t="shared" si="345"/>
        <v>135.9921696606373</v>
      </c>
      <c r="P1812" s="239">
        <f t="shared" si="340"/>
        <v>150.34932433597882</v>
      </c>
      <c r="Q1812" s="239">
        <f t="shared" si="341"/>
        <v>0</v>
      </c>
      <c r="R1812" s="239">
        <f t="shared" si="346"/>
        <v>-2.8540156909780188E-3</v>
      </c>
      <c r="T1812" s="239">
        <f>MAX($H$4:H1812)</f>
        <v>255.90901740293543</v>
      </c>
      <c r="U1812" s="239">
        <f>MAX($K$4:K1812)</f>
        <v>255.90901740293543</v>
      </c>
      <c r="V1812" s="239">
        <f>MAX($K$4:L1812)</f>
        <v>255.90901740293543</v>
      </c>
      <c r="W1812" s="239">
        <f t="shared" si="347"/>
        <v>-0.41248915000423808</v>
      </c>
      <c r="X1812" s="239">
        <f t="shared" si="348"/>
        <v>-0.41248915000423808</v>
      </c>
      <c r="Y1812" s="239">
        <f t="shared" si="349"/>
        <v>-0.41248915000423808</v>
      </c>
    </row>
    <row r="1813" spans="1:25">
      <c r="A1813" s="147">
        <v>37964</v>
      </c>
      <c r="B1813" s="243">
        <v>-9.2412451361867376E-3</v>
      </c>
      <c r="C1813" s="243">
        <v>7.0798962752172123E-3</v>
      </c>
      <c r="D1813" s="243">
        <v>2.1595040887647521E-3</v>
      </c>
      <c r="E1813" s="243">
        <v>1.1696085538129175E-2</v>
      </c>
      <c r="F1813" s="243">
        <v>4.317538040532698E-3</v>
      </c>
      <c r="H1813" s="239">
        <f t="shared" si="342"/>
        <v>151.41378195732653</v>
      </c>
      <c r="I1813" s="239"/>
      <c r="J1813" s="239">
        <f t="shared" si="343"/>
        <v>120.34124358292998</v>
      </c>
      <c r="K1813" s="239">
        <f t="shared" si="338"/>
        <v>151.41378195732653</v>
      </c>
      <c r="L1813" s="239" t="b">
        <f t="shared" si="339"/>
        <v>0</v>
      </c>
      <c r="M1813" s="239">
        <f t="shared" si="344"/>
        <v>7.0798962752171637E-3</v>
      </c>
      <c r="O1813" s="239">
        <f t="shared" si="345"/>
        <v>135.9921696606373</v>
      </c>
      <c r="P1813" s="239">
        <f t="shared" si="340"/>
        <v>151.41378195732653</v>
      </c>
      <c r="Q1813" s="239">
        <f t="shared" si="341"/>
        <v>0</v>
      </c>
      <c r="R1813" s="239">
        <f t="shared" si="346"/>
        <v>7.0798962752171637E-3</v>
      </c>
      <c r="T1813" s="239">
        <f>MAX($H$4:H1813)</f>
        <v>255.90901740293543</v>
      </c>
      <c r="U1813" s="239">
        <f>MAX($K$4:K1813)</f>
        <v>255.90901740293543</v>
      </c>
      <c r="V1813" s="239">
        <f>MAX($K$4:L1813)</f>
        <v>255.90901740293543</v>
      </c>
      <c r="W1813" s="239">
        <f t="shared" si="347"/>
        <v>-0.40832963412570344</v>
      </c>
      <c r="X1813" s="239">
        <f t="shared" si="348"/>
        <v>-0.40832963412570344</v>
      </c>
      <c r="Y1813" s="239">
        <f t="shared" si="349"/>
        <v>-0.40832963412570344</v>
      </c>
    </row>
    <row r="1814" spans="1:25">
      <c r="A1814" s="147">
        <v>37965</v>
      </c>
      <c r="B1814" s="243">
        <v>-1.7248922151089641E-3</v>
      </c>
      <c r="C1814" s="243">
        <v>-5.455900119815893E-3</v>
      </c>
      <c r="D1814" s="243">
        <v>-1.8380654884664782E-2</v>
      </c>
      <c r="E1814" s="243">
        <v>-3.6810536409900285E-3</v>
      </c>
      <c r="F1814" s="243">
        <v>-6.1678725658405043E-3</v>
      </c>
      <c r="H1814" s="239">
        <f t="shared" si="342"/>
        <v>150.58768348620379</v>
      </c>
      <c r="I1814" s="239"/>
      <c r="J1814" s="239">
        <f t="shared" si="343"/>
        <v>120.34124358292998</v>
      </c>
      <c r="K1814" s="239">
        <f t="shared" si="338"/>
        <v>150.58768348620379</v>
      </c>
      <c r="L1814" s="239" t="b">
        <f t="shared" si="339"/>
        <v>0</v>
      </c>
      <c r="M1814" s="239">
        <f t="shared" si="344"/>
        <v>-5.4559001198158444E-3</v>
      </c>
      <c r="O1814" s="239">
        <f t="shared" si="345"/>
        <v>135.9921696606373</v>
      </c>
      <c r="P1814" s="239">
        <f t="shared" si="340"/>
        <v>150.58768348620379</v>
      </c>
      <c r="Q1814" s="239">
        <f t="shared" si="341"/>
        <v>0</v>
      </c>
      <c r="R1814" s="239">
        <f t="shared" si="346"/>
        <v>-5.4559001198158444E-3</v>
      </c>
      <c r="T1814" s="239">
        <f>MAX($H$4:H1814)</f>
        <v>255.90901740293543</v>
      </c>
      <c r="U1814" s="239">
        <f>MAX($K$4:K1814)</f>
        <v>255.90901740293543</v>
      </c>
      <c r="V1814" s="239">
        <f>MAX($K$4:L1814)</f>
        <v>255.90901740293543</v>
      </c>
      <c r="W1814" s="239">
        <f t="shared" si="347"/>
        <v>-0.4115577285457685</v>
      </c>
      <c r="X1814" s="239">
        <f t="shared" si="348"/>
        <v>-0.4115577285457685</v>
      </c>
      <c r="Y1814" s="239">
        <f t="shared" si="349"/>
        <v>-0.4115577285457685</v>
      </c>
    </row>
    <row r="1815" spans="1:25">
      <c r="A1815" s="147">
        <v>37966</v>
      </c>
      <c r="B1815" s="243">
        <v>1.214194314579875E-2</v>
      </c>
      <c r="C1815" s="243">
        <v>3.0977205489604032E-3</v>
      </c>
      <c r="D1815" s="243">
        <v>1.1871379933624082E-2</v>
      </c>
      <c r="E1815" s="243">
        <v>9.0785901413881209E-3</v>
      </c>
      <c r="F1815" s="243">
        <v>-7.1371937826614218E-4</v>
      </c>
      <c r="H1815" s="239">
        <f t="shared" si="342"/>
        <v>151.05416204775935</v>
      </c>
      <c r="I1815" s="239"/>
      <c r="J1815" s="239">
        <f t="shared" si="343"/>
        <v>120.34124358292998</v>
      </c>
      <c r="K1815" s="239">
        <f t="shared" si="338"/>
        <v>151.05416204775935</v>
      </c>
      <c r="L1815" s="239" t="b">
        <f t="shared" si="339"/>
        <v>0</v>
      </c>
      <c r="M1815" s="239">
        <f t="shared" si="344"/>
        <v>3.0977205489604227E-3</v>
      </c>
      <c r="O1815" s="239">
        <f t="shared" si="345"/>
        <v>135.9921696606373</v>
      </c>
      <c r="P1815" s="239">
        <f t="shared" si="340"/>
        <v>151.05416204775935</v>
      </c>
      <c r="Q1815" s="239">
        <f t="shared" si="341"/>
        <v>0</v>
      </c>
      <c r="R1815" s="239">
        <f t="shared" si="346"/>
        <v>3.0977205489604227E-3</v>
      </c>
      <c r="T1815" s="239">
        <f>MAX($H$4:H1815)</f>
        <v>255.90901740293543</v>
      </c>
      <c r="U1815" s="239">
        <f>MAX($K$4:K1815)</f>
        <v>255.90901740293543</v>
      </c>
      <c r="V1815" s="239">
        <f>MAX($K$4:L1815)</f>
        <v>255.90901740293543</v>
      </c>
      <c r="W1815" s="239">
        <f t="shared" si="347"/>
        <v>-0.40973489882960779</v>
      </c>
      <c r="X1815" s="239">
        <f t="shared" si="348"/>
        <v>-0.40973489882960779</v>
      </c>
      <c r="Y1815" s="239">
        <f t="shared" si="349"/>
        <v>-0.40973489882960779</v>
      </c>
    </row>
    <row r="1816" spans="1:25">
      <c r="A1816" s="147">
        <v>37967</v>
      </c>
      <c r="B1816" s="243">
        <v>2.57724292022532E-3</v>
      </c>
      <c r="C1816" s="243">
        <v>-1.3843846726301345E-3</v>
      </c>
      <c r="D1816" s="243">
        <v>3.5833029894827284E-3</v>
      </c>
      <c r="E1816" s="243">
        <v>-2.7622235667931205E-3</v>
      </c>
      <c r="F1816" s="243">
        <v>-3.8861413102297959E-4</v>
      </c>
      <c r="H1816" s="239">
        <f t="shared" si="342"/>
        <v>150.84504498108345</v>
      </c>
      <c r="I1816" s="239"/>
      <c r="J1816" s="239">
        <f t="shared" si="343"/>
        <v>120.34124358292998</v>
      </c>
      <c r="K1816" s="239">
        <f t="shared" si="338"/>
        <v>150.84504498108345</v>
      </c>
      <c r="L1816" s="239" t="b">
        <f t="shared" si="339"/>
        <v>0</v>
      </c>
      <c r="M1816" s="239">
        <f t="shared" si="344"/>
        <v>-1.384384672630099E-3</v>
      </c>
      <c r="O1816" s="239">
        <f t="shared" si="345"/>
        <v>135.9921696606373</v>
      </c>
      <c r="P1816" s="239">
        <f t="shared" si="340"/>
        <v>150.84504498108345</v>
      </c>
      <c r="Q1816" s="239">
        <f t="shared" si="341"/>
        <v>0</v>
      </c>
      <c r="R1816" s="239">
        <f t="shared" si="346"/>
        <v>-1.384384672630099E-3</v>
      </c>
      <c r="T1816" s="239">
        <f>MAX($H$4:H1816)</f>
        <v>255.90901740293543</v>
      </c>
      <c r="U1816" s="239">
        <f>MAX($K$4:K1816)</f>
        <v>255.90901740293543</v>
      </c>
      <c r="V1816" s="239">
        <f>MAX($K$4:L1816)</f>
        <v>255.90901740293543</v>
      </c>
      <c r="W1816" s="239">
        <f t="shared" si="347"/>
        <v>-0.41055205278845652</v>
      </c>
      <c r="X1816" s="239">
        <f t="shared" si="348"/>
        <v>-0.41055205278845652</v>
      </c>
      <c r="Y1816" s="239">
        <f t="shared" si="349"/>
        <v>-0.41055205278845652</v>
      </c>
    </row>
    <row r="1817" spans="1:25">
      <c r="A1817" s="147">
        <v>37970</v>
      </c>
      <c r="B1817" s="243">
        <v>-5.9753059150583487E-3</v>
      </c>
      <c r="C1817" s="243">
        <v>1.3539126002712898E-3</v>
      </c>
      <c r="D1817" s="243">
        <v>1.808801110460112E-2</v>
      </c>
      <c r="E1817" s="243">
        <v>4.5690084754677063E-3</v>
      </c>
      <c r="F1817" s="243">
        <v>9.1376436576862119E-4</v>
      </c>
      <c r="H1817" s="239">
        <f t="shared" si="342"/>
        <v>151.04927598817181</v>
      </c>
      <c r="I1817" s="239"/>
      <c r="J1817" s="239">
        <f t="shared" si="343"/>
        <v>120.34124358292998</v>
      </c>
      <c r="K1817" s="239">
        <f t="shared" si="338"/>
        <v>151.04927598817181</v>
      </c>
      <c r="L1817" s="239" t="b">
        <f t="shared" si="339"/>
        <v>0</v>
      </c>
      <c r="M1817" s="239">
        <f t="shared" si="344"/>
        <v>1.3539126002712163E-3</v>
      </c>
      <c r="O1817" s="239">
        <f t="shared" si="345"/>
        <v>135.9921696606373</v>
      </c>
      <c r="P1817" s="239">
        <f t="shared" si="340"/>
        <v>151.04927598817181</v>
      </c>
      <c r="Q1817" s="239">
        <f t="shared" si="341"/>
        <v>0</v>
      </c>
      <c r="R1817" s="239">
        <f t="shared" si="346"/>
        <v>1.3539126002712163E-3</v>
      </c>
      <c r="T1817" s="239">
        <f>MAX($H$4:H1817)</f>
        <v>255.90901740293543</v>
      </c>
      <c r="U1817" s="239">
        <f>MAX($K$4:K1817)</f>
        <v>255.90901740293543</v>
      </c>
      <c r="V1817" s="239">
        <f>MAX($K$4:L1817)</f>
        <v>255.90901740293543</v>
      </c>
      <c r="W1817" s="239">
        <f t="shared" si="347"/>
        <v>-0.4097539917855228</v>
      </c>
      <c r="X1817" s="239">
        <f t="shared" si="348"/>
        <v>-0.4097539917855228</v>
      </c>
      <c r="Y1817" s="239">
        <f t="shared" si="349"/>
        <v>-0.4097539917855228</v>
      </c>
    </row>
    <row r="1818" spans="1:25">
      <c r="A1818" s="147">
        <v>37971</v>
      </c>
      <c r="B1818" s="243">
        <v>5.7931624597766795E-3</v>
      </c>
      <c r="C1818" s="243">
        <v>-2.7752276010022392E-3</v>
      </c>
      <c r="D1818" s="243">
        <v>-1.7314167371157096E-2</v>
      </c>
      <c r="E1818" s="243">
        <v>-1.0127626452933747E-2</v>
      </c>
      <c r="F1818" s="243">
        <v>-5.2868239650450954E-3</v>
      </c>
      <c r="H1818" s="239">
        <f t="shared" si="342"/>
        <v>150.63007986833804</v>
      </c>
      <c r="I1818" s="239"/>
      <c r="J1818" s="239">
        <f t="shared" si="343"/>
        <v>120.34124358292998</v>
      </c>
      <c r="K1818" s="239">
        <f t="shared" si="338"/>
        <v>150.63007986833804</v>
      </c>
      <c r="L1818" s="239" t="b">
        <f t="shared" si="339"/>
        <v>0</v>
      </c>
      <c r="M1818" s="239">
        <f t="shared" si="344"/>
        <v>-2.7752276010021837E-3</v>
      </c>
      <c r="O1818" s="239">
        <f t="shared" si="345"/>
        <v>135.9921696606373</v>
      </c>
      <c r="P1818" s="239">
        <f t="shared" si="340"/>
        <v>150.63007986833804</v>
      </c>
      <c r="Q1818" s="239">
        <f t="shared" si="341"/>
        <v>0</v>
      </c>
      <c r="R1818" s="239">
        <f t="shared" si="346"/>
        <v>-2.7752276010021837E-3</v>
      </c>
      <c r="T1818" s="239">
        <f>MAX($H$4:H1818)</f>
        <v>255.90901740293543</v>
      </c>
      <c r="U1818" s="239">
        <f>MAX($K$4:K1818)</f>
        <v>255.90901740293543</v>
      </c>
      <c r="V1818" s="239">
        <f>MAX($K$4:L1818)</f>
        <v>255.90901740293543</v>
      </c>
      <c r="W1818" s="239">
        <f t="shared" si="347"/>
        <v>-0.41139205879890101</v>
      </c>
      <c r="X1818" s="239">
        <f t="shared" si="348"/>
        <v>-0.41139205879890101</v>
      </c>
      <c r="Y1818" s="239">
        <f t="shared" si="349"/>
        <v>-0.41139205879890101</v>
      </c>
    </row>
    <row r="1819" spans="1:25">
      <c r="A1819" s="147">
        <v>37972</v>
      </c>
      <c r="B1819" s="243">
        <v>1.4512836915445693E-3</v>
      </c>
      <c r="C1819" s="243">
        <v>-1.7295996945577707E-3</v>
      </c>
      <c r="D1819" s="243">
        <v>-1.5909780790902439E-2</v>
      </c>
      <c r="E1819" s="243">
        <v>-1.5073036145013985E-2</v>
      </c>
      <c r="F1819" s="243">
        <v>-3.4847427322276525E-3</v>
      </c>
      <c r="H1819" s="239">
        <f t="shared" si="342"/>
        <v>150.36955012820655</v>
      </c>
      <c r="I1819" s="239"/>
      <c r="J1819" s="239">
        <f t="shared" si="343"/>
        <v>120.34124358292998</v>
      </c>
      <c r="K1819" s="239">
        <f t="shared" si="338"/>
        <v>150.36955012820655</v>
      </c>
      <c r="L1819" s="239" t="b">
        <f t="shared" si="339"/>
        <v>0</v>
      </c>
      <c r="M1819" s="239">
        <f t="shared" si="344"/>
        <v>-1.7295996945577605E-3</v>
      </c>
      <c r="O1819" s="239">
        <f t="shared" si="345"/>
        <v>135.9921696606373</v>
      </c>
      <c r="P1819" s="239">
        <f t="shared" si="340"/>
        <v>150.36955012820655</v>
      </c>
      <c r="Q1819" s="239">
        <f t="shared" si="341"/>
        <v>0</v>
      </c>
      <c r="R1819" s="239">
        <f t="shared" si="346"/>
        <v>-1.7295996945577605E-3</v>
      </c>
      <c r="T1819" s="239">
        <f>MAX($H$4:H1819)</f>
        <v>255.90901740293543</v>
      </c>
      <c r="U1819" s="239">
        <f>MAX($K$4:K1819)</f>
        <v>255.90901740293543</v>
      </c>
      <c r="V1819" s="239">
        <f>MAX($K$4:L1819)</f>
        <v>255.90901740293543</v>
      </c>
      <c r="W1819" s="239">
        <f t="shared" si="347"/>
        <v>-0.4124101149142167</v>
      </c>
      <c r="X1819" s="239">
        <f t="shared" si="348"/>
        <v>-0.4124101149142167</v>
      </c>
      <c r="Y1819" s="239">
        <f t="shared" si="349"/>
        <v>-0.4124101149142167</v>
      </c>
    </row>
    <row r="1820" spans="1:25">
      <c r="A1820" s="147">
        <v>37973</v>
      </c>
      <c r="B1820" s="243">
        <v>1.1986093464529279E-2</v>
      </c>
      <c r="C1820" s="243">
        <v>8.0227079592578576E-3</v>
      </c>
      <c r="D1820" s="243">
        <v>-3.5801682067280183E-3</v>
      </c>
      <c r="E1820" s="243">
        <v>8.217638422915563E-3</v>
      </c>
      <c r="F1820" s="243">
        <v>3.3535512807267853E-3</v>
      </c>
      <c r="H1820" s="239">
        <f t="shared" si="342"/>
        <v>151.57592111485013</v>
      </c>
      <c r="I1820" s="239"/>
      <c r="J1820" s="239">
        <f t="shared" si="343"/>
        <v>120.34124358292998</v>
      </c>
      <c r="K1820" s="239">
        <f t="shared" si="338"/>
        <v>151.57592111485013</v>
      </c>
      <c r="L1820" s="239" t="b">
        <f t="shared" si="339"/>
        <v>0</v>
      </c>
      <c r="M1820" s="239">
        <f t="shared" si="344"/>
        <v>8.0227079592577986E-3</v>
      </c>
      <c r="O1820" s="239">
        <f t="shared" si="345"/>
        <v>135.9921696606373</v>
      </c>
      <c r="P1820" s="239">
        <f t="shared" si="340"/>
        <v>151.57592111485013</v>
      </c>
      <c r="Q1820" s="239">
        <f t="shared" si="341"/>
        <v>0</v>
      </c>
      <c r="R1820" s="239">
        <f t="shared" si="346"/>
        <v>8.0227079592577986E-3</v>
      </c>
      <c r="T1820" s="239">
        <f>MAX($H$4:H1820)</f>
        <v>255.90901740293543</v>
      </c>
      <c r="U1820" s="239">
        <f>MAX($K$4:K1820)</f>
        <v>255.90901740293543</v>
      </c>
      <c r="V1820" s="239">
        <f>MAX($K$4:L1820)</f>
        <v>255.90901740293543</v>
      </c>
      <c r="W1820" s="239">
        <f t="shared" si="347"/>
        <v>-0.40769605286635957</v>
      </c>
      <c r="X1820" s="239">
        <f t="shared" si="348"/>
        <v>-0.40769605286635957</v>
      </c>
      <c r="Y1820" s="239">
        <f t="shared" si="349"/>
        <v>-0.40769605286635957</v>
      </c>
    </row>
    <row r="1821" spans="1:25">
      <c r="A1821" s="147">
        <v>37974</v>
      </c>
      <c r="B1821" s="243">
        <v>-4.8032126619357296E-4</v>
      </c>
      <c r="C1821" s="243">
        <v>4.5696011577156526E-3</v>
      </c>
      <c r="D1821" s="243">
        <v>1.5534355162272639E-2</v>
      </c>
      <c r="E1821" s="243">
        <v>8.3145566287443629E-3</v>
      </c>
      <c r="F1821" s="243">
        <v>1.5161725208665544E-3</v>
      </c>
      <c r="H1821" s="239">
        <f t="shared" si="342"/>
        <v>152.26856261945838</v>
      </c>
      <c r="I1821" s="239"/>
      <c r="J1821" s="239">
        <f t="shared" si="343"/>
        <v>120.34124358292998</v>
      </c>
      <c r="K1821" s="239">
        <f t="shared" si="338"/>
        <v>152.26856261945838</v>
      </c>
      <c r="L1821" s="239" t="b">
        <f t="shared" si="339"/>
        <v>0</v>
      </c>
      <c r="M1821" s="239">
        <f t="shared" si="344"/>
        <v>4.5696011577157263E-3</v>
      </c>
      <c r="O1821" s="239">
        <f t="shared" si="345"/>
        <v>135.9921696606373</v>
      </c>
      <c r="P1821" s="239">
        <f t="shared" si="340"/>
        <v>152.26856261945838</v>
      </c>
      <c r="Q1821" s="239">
        <f t="shared" si="341"/>
        <v>0</v>
      </c>
      <c r="R1821" s="239">
        <f t="shared" si="346"/>
        <v>4.5696011577157263E-3</v>
      </c>
      <c r="T1821" s="239">
        <f>MAX($H$4:H1821)</f>
        <v>255.90901740293543</v>
      </c>
      <c r="U1821" s="239">
        <f>MAX($K$4:K1821)</f>
        <v>255.90901740293543</v>
      </c>
      <c r="V1821" s="239">
        <f>MAX($K$4:L1821)</f>
        <v>255.90901740293543</v>
      </c>
      <c r="W1821" s="239">
        <f t="shared" si="347"/>
        <v>-0.40498946006381809</v>
      </c>
      <c r="X1821" s="239">
        <f t="shared" si="348"/>
        <v>-0.40498946006381809</v>
      </c>
      <c r="Y1821" s="239">
        <f t="shared" si="349"/>
        <v>-0.40498946006381809</v>
      </c>
    </row>
    <row r="1822" spans="1:25">
      <c r="A1822" s="147">
        <v>37977</v>
      </c>
      <c r="B1822" s="243">
        <v>3.6234685199727501E-3</v>
      </c>
      <c r="C1822" s="243">
        <v>-1.4169700165107546E-3</v>
      </c>
      <c r="D1822" s="243">
        <v>7.1165602192633237E-3</v>
      </c>
      <c r="E1822" s="243">
        <v>3.7562682623859533E-3</v>
      </c>
      <c r="F1822" s="243">
        <v>-2.5105823427471474E-3</v>
      </c>
      <c r="H1822" s="239">
        <f t="shared" si="342"/>
        <v>152.05280263176942</v>
      </c>
      <c r="I1822" s="239"/>
      <c r="J1822" s="239">
        <f t="shared" si="343"/>
        <v>120.34124358292998</v>
      </c>
      <c r="K1822" s="239">
        <f t="shared" si="338"/>
        <v>152.05280263176942</v>
      </c>
      <c r="L1822" s="239" t="b">
        <f t="shared" si="339"/>
        <v>0</v>
      </c>
      <c r="M1822" s="239">
        <f t="shared" si="344"/>
        <v>-1.4169700165107026E-3</v>
      </c>
      <c r="O1822" s="239">
        <f t="shared" si="345"/>
        <v>135.9921696606373</v>
      </c>
      <c r="P1822" s="239">
        <f t="shared" si="340"/>
        <v>152.05280263176942</v>
      </c>
      <c r="Q1822" s="239">
        <f t="shared" si="341"/>
        <v>0</v>
      </c>
      <c r="R1822" s="239">
        <f t="shared" si="346"/>
        <v>-1.4169700165107026E-3</v>
      </c>
      <c r="T1822" s="239">
        <f>MAX($H$4:H1822)</f>
        <v>255.90901740293543</v>
      </c>
      <c r="U1822" s="239">
        <f>MAX($K$4:K1822)</f>
        <v>255.90901740293543</v>
      </c>
      <c r="V1822" s="239">
        <f>MAX($K$4:L1822)</f>
        <v>255.90901740293543</v>
      </c>
      <c r="W1822" s="239">
        <f t="shared" si="347"/>
        <v>-0.40583257215841551</v>
      </c>
      <c r="X1822" s="239">
        <f t="shared" si="348"/>
        <v>-0.40583257215841551</v>
      </c>
      <c r="Y1822" s="239">
        <f t="shared" si="349"/>
        <v>-0.40583257215841551</v>
      </c>
    </row>
    <row r="1823" spans="1:25">
      <c r="A1823" s="147">
        <v>37978</v>
      </c>
      <c r="B1823" s="243">
        <v>3.0391304259689278E-3</v>
      </c>
      <c r="C1823" s="243">
        <v>6.4048632961823948E-3</v>
      </c>
      <c r="D1823" s="243">
        <v>2.3183631388901116E-3</v>
      </c>
      <c r="E1823" s="243">
        <v>1.3838494429232462E-3</v>
      </c>
      <c r="F1823" s="243">
        <v>5.1788018267715508E-3</v>
      </c>
      <c r="H1823" s="239">
        <f t="shared" si="342"/>
        <v>153.02668004642732</v>
      </c>
      <c r="I1823" s="239"/>
      <c r="J1823" s="239">
        <f t="shared" si="343"/>
        <v>120.34124358292998</v>
      </c>
      <c r="K1823" s="239">
        <f t="shared" si="338"/>
        <v>153.02668004642732</v>
      </c>
      <c r="L1823" s="239" t="b">
        <f t="shared" si="339"/>
        <v>0</v>
      </c>
      <c r="M1823" s="239">
        <f t="shared" si="344"/>
        <v>6.4048632961824347E-3</v>
      </c>
      <c r="O1823" s="239">
        <f t="shared" si="345"/>
        <v>135.9921696606373</v>
      </c>
      <c r="P1823" s="239">
        <f t="shared" si="340"/>
        <v>153.02668004642732</v>
      </c>
      <c r="Q1823" s="239">
        <f t="shared" si="341"/>
        <v>0</v>
      </c>
      <c r="R1823" s="239">
        <f t="shared" si="346"/>
        <v>6.4048632961824347E-3</v>
      </c>
      <c r="T1823" s="239">
        <f>MAX($H$4:H1823)</f>
        <v>255.90901740293543</v>
      </c>
      <c r="U1823" s="239">
        <f>MAX($K$4:K1823)</f>
        <v>255.90901740293543</v>
      </c>
      <c r="V1823" s="239">
        <f>MAX($K$4:L1823)</f>
        <v>255.90901740293543</v>
      </c>
      <c r="W1823" s="239">
        <f t="shared" si="347"/>
        <v>-0.40202701100804583</v>
      </c>
      <c r="X1823" s="239">
        <f t="shared" si="348"/>
        <v>-0.40202701100804583</v>
      </c>
      <c r="Y1823" s="239">
        <f t="shared" si="349"/>
        <v>-0.40202701100804583</v>
      </c>
    </row>
    <row r="1824" spans="1:25">
      <c r="A1824" s="147">
        <v>37979</v>
      </c>
      <c r="B1824" s="243">
        <v>-1.5913558295078678E-3</v>
      </c>
      <c r="C1824" s="243">
        <v>-8.7730784589568067E-5</v>
      </c>
      <c r="D1824" s="243">
        <v>-3.1214960409435832E-3</v>
      </c>
      <c r="E1824" s="243">
        <v>-6.319739845267458E-4</v>
      </c>
      <c r="F1824" s="243">
        <v>-3.0288228246244664E-5</v>
      </c>
      <c r="H1824" s="239">
        <f t="shared" si="342"/>
        <v>153.01325489572372</v>
      </c>
      <c r="I1824" s="239"/>
      <c r="J1824" s="239">
        <f t="shared" si="343"/>
        <v>120.34124358292998</v>
      </c>
      <c r="K1824" s="239">
        <f t="shared" si="338"/>
        <v>153.01325489572372</v>
      </c>
      <c r="L1824" s="239" t="b">
        <f t="shared" si="339"/>
        <v>0</v>
      </c>
      <c r="M1824" s="239">
        <f t="shared" si="344"/>
        <v>-8.7730784589483676E-5</v>
      </c>
      <c r="O1824" s="239">
        <f t="shared" si="345"/>
        <v>135.9921696606373</v>
      </c>
      <c r="P1824" s="239">
        <f t="shared" si="340"/>
        <v>153.01325489572372</v>
      </c>
      <c r="Q1824" s="239">
        <f t="shared" si="341"/>
        <v>0</v>
      </c>
      <c r="R1824" s="239">
        <f t="shared" si="346"/>
        <v>-8.7730784589483676E-5</v>
      </c>
      <c r="T1824" s="239">
        <f>MAX($H$4:H1824)</f>
        <v>255.90901740293543</v>
      </c>
      <c r="U1824" s="239">
        <f>MAX($K$4:K1824)</f>
        <v>255.90901740293543</v>
      </c>
      <c r="V1824" s="239">
        <f>MAX($K$4:L1824)</f>
        <v>255.90901740293543</v>
      </c>
      <c r="W1824" s="239">
        <f t="shared" si="347"/>
        <v>-0.40207947164753344</v>
      </c>
      <c r="X1824" s="239">
        <f t="shared" si="348"/>
        <v>-0.40207947164753344</v>
      </c>
      <c r="Y1824" s="239">
        <f t="shared" si="349"/>
        <v>-0.40207947164753344</v>
      </c>
    </row>
    <row r="1825" spans="1:25">
      <c r="A1825" s="147">
        <v>37980</v>
      </c>
      <c r="B1825" s="243">
        <v>0</v>
      </c>
      <c r="C1825" s="243">
        <v>0</v>
      </c>
      <c r="D1825" s="243">
        <v>5.6233012944018057E-4</v>
      </c>
      <c r="E1825" s="243">
        <v>1.2948615577190736E-4</v>
      </c>
      <c r="F1825" s="243">
        <v>-3.1694666261516957E-6</v>
      </c>
      <c r="H1825" s="239">
        <f t="shared" si="342"/>
        <v>153.01325489572372</v>
      </c>
      <c r="I1825" s="239"/>
      <c r="J1825" s="239">
        <f t="shared" si="343"/>
        <v>120.34124358292998</v>
      </c>
      <c r="K1825" s="239">
        <f t="shared" si="338"/>
        <v>153.01325489572372</v>
      </c>
      <c r="L1825" s="239" t="b">
        <f t="shared" si="339"/>
        <v>0</v>
      </c>
      <c r="M1825" s="239">
        <f t="shared" si="344"/>
        <v>0</v>
      </c>
      <c r="O1825" s="239">
        <f t="shared" si="345"/>
        <v>135.9921696606373</v>
      </c>
      <c r="P1825" s="239">
        <f t="shared" si="340"/>
        <v>153.01325489572372</v>
      </c>
      <c r="Q1825" s="239">
        <f t="shared" si="341"/>
        <v>0</v>
      </c>
      <c r="R1825" s="239">
        <f t="shared" si="346"/>
        <v>0</v>
      </c>
      <c r="T1825" s="239">
        <f>MAX($H$4:H1825)</f>
        <v>255.90901740293543</v>
      </c>
      <c r="U1825" s="239">
        <f>MAX($K$4:K1825)</f>
        <v>255.90901740293543</v>
      </c>
      <c r="V1825" s="239">
        <f>MAX($K$4:L1825)</f>
        <v>255.90901740293543</v>
      </c>
      <c r="W1825" s="239">
        <f t="shared" si="347"/>
        <v>-0.40207947164753344</v>
      </c>
      <c r="X1825" s="239">
        <f t="shared" si="348"/>
        <v>-0.40207947164753344</v>
      </c>
      <c r="Y1825" s="239">
        <f t="shared" si="349"/>
        <v>-0.40207947164753344</v>
      </c>
    </row>
    <row r="1826" spans="1:25">
      <c r="A1826" s="147">
        <v>37981</v>
      </c>
      <c r="B1826" s="243">
        <v>1.6558342449191077E-3</v>
      </c>
      <c r="C1826" s="243">
        <v>1.8093644315855251E-3</v>
      </c>
      <c r="D1826" s="243">
        <v>6.1046974744487503E-3</v>
      </c>
      <c r="E1826" s="243">
        <v>4.012327165224594E-3</v>
      </c>
      <c r="F1826" s="243">
        <v>1.8854396619758518E-3</v>
      </c>
      <c r="H1826" s="239">
        <f t="shared" si="342"/>
        <v>153.29011163669318</v>
      </c>
      <c r="I1826" s="239"/>
      <c r="J1826" s="239">
        <f t="shared" si="343"/>
        <v>120.34124358292998</v>
      </c>
      <c r="K1826" s="239">
        <f t="shared" si="338"/>
        <v>153.29011163669318</v>
      </c>
      <c r="L1826" s="239" t="b">
        <f t="shared" si="339"/>
        <v>0</v>
      </c>
      <c r="M1826" s="239">
        <f t="shared" si="344"/>
        <v>1.809364431585602E-3</v>
      </c>
      <c r="O1826" s="239">
        <f t="shared" si="345"/>
        <v>135.9921696606373</v>
      </c>
      <c r="P1826" s="239">
        <f t="shared" si="340"/>
        <v>153.29011163669318</v>
      </c>
      <c r="Q1826" s="239">
        <f t="shared" si="341"/>
        <v>0</v>
      </c>
      <c r="R1826" s="239">
        <f t="shared" si="346"/>
        <v>1.809364431585602E-3</v>
      </c>
      <c r="T1826" s="239">
        <f>MAX($H$4:H1826)</f>
        <v>255.90901740293543</v>
      </c>
      <c r="U1826" s="239">
        <f>MAX($K$4:K1826)</f>
        <v>255.90901740293543</v>
      </c>
      <c r="V1826" s="239">
        <f>MAX($K$4:L1826)</f>
        <v>255.90901740293543</v>
      </c>
      <c r="W1826" s="239">
        <f t="shared" si="347"/>
        <v>-0.40099761551061758</v>
      </c>
      <c r="X1826" s="239">
        <f t="shared" si="348"/>
        <v>-0.40099761551061758</v>
      </c>
      <c r="Y1826" s="239">
        <f t="shared" si="349"/>
        <v>-0.40099761551061758</v>
      </c>
    </row>
    <row r="1827" spans="1:25">
      <c r="A1827" s="147">
        <v>37984</v>
      </c>
      <c r="B1827" s="243">
        <v>1.2688832986277321E-2</v>
      </c>
      <c r="C1827" s="243">
        <v>1.5187243687675434E-4</v>
      </c>
      <c r="D1827" s="243">
        <v>1.8047042009219361E-3</v>
      </c>
      <c r="E1827" s="243">
        <v>1.3399869931705055E-3</v>
      </c>
      <c r="F1827" s="243">
        <v>-8.7136134662657572E-4</v>
      </c>
      <c r="H1827" s="239">
        <f t="shared" si="342"/>
        <v>153.31339217949656</v>
      </c>
      <c r="I1827" s="239"/>
      <c r="J1827" s="239">
        <f t="shared" si="343"/>
        <v>120.34124358292998</v>
      </c>
      <c r="K1827" s="239">
        <f t="shared" si="338"/>
        <v>153.31339217949656</v>
      </c>
      <c r="L1827" s="239" t="b">
        <f t="shared" si="339"/>
        <v>0</v>
      </c>
      <c r="M1827" s="239">
        <f t="shared" si="344"/>
        <v>1.5187243687677255E-4</v>
      </c>
      <c r="O1827" s="239">
        <f t="shared" si="345"/>
        <v>135.9921696606373</v>
      </c>
      <c r="P1827" s="239">
        <f t="shared" si="340"/>
        <v>153.31339217949656</v>
      </c>
      <c r="Q1827" s="239">
        <f t="shared" si="341"/>
        <v>0</v>
      </c>
      <c r="R1827" s="239">
        <f t="shared" si="346"/>
        <v>1.5187243687677255E-4</v>
      </c>
      <c r="T1827" s="239">
        <f>MAX($H$4:H1827)</f>
        <v>255.90901740293543</v>
      </c>
      <c r="U1827" s="239">
        <f>MAX($K$4:K1827)</f>
        <v>255.90901740293543</v>
      </c>
      <c r="V1827" s="239">
        <f>MAX($K$4:L1827)</f>
        <v>255.90901740293543</v>
      </c>
      <c r="W1827" s="239">
        <f t="shared" si="347"/>
        <v>-0.40090664355879019</v>
      </c>
      <c r="X1827" s="239">
        <f t="shared" si="348"/>
        <v>-0.40090664355879019</v>
      </c>
      <c r="Y1827" s="239">
        <f t="shared" si="349"/>
        <v>-0.40090664355879019</v>
      </c>
    </row>
    <row r="1828" spans="1:25">
      <c r="A1828" s="147">
        <v>37985</v>
      </c>
      <c r="B1828" s="243">
        <v>4.498035950761814E-4</v>
      </c>
      <c r="C1828" s="243">
        <v>4.1201841762696922E-3</v>
      </c>
      <c r="D1828" s="243">
        <v>1.2552211053979523E-2</v>
      </c>
      <c r="E1828" s="243">
        <v>9.0884503067962807E-3</v>
      </c>
      <c r="F1828" s="243">
        <v>6.0145996190839046E-3</v>
      </c>
      <c r="H1828" s="239">
        <f t="shared" si="342"/>
        <v>153.94507159196476</v>
      </c>
      <c r="I1828" s="239"/>
      <c r="J1828" s="239">
        <f t="shared" si="343"/>
        <v>120.34124358292998</v>
      </c>
      <c r="K1828" s="239">
        <f t="shared" si="338"/>
        <v>153.94507159196476</v>
      </c>
      <c r="L1828" s="239" t="b">
        <f t="shared" si="339"/>
        <v>0</v>
      </c>
      <c r="M1828" s="239">
        <f t="shared" si="344"/>
        <v>4.1201841762697616E-3</v>
      </c>
      <c r="O1828" s="239">
        <f t="shared" si="345"/>
        <v>135.9921696606373</v>
      </c>
      <c r="P1828" s="239">
        <f t="shared" si="340"/>
        <v>153.94507159196476</v>
      </c>
      <c r="Q1828" s="239">
        <f t="shared" si="341"/>
        <v>0</v>
      </c>
      <c r="R1828" s="239">
        <f t="shared" si="346"/>
        <v>4.1201841762697616E-3</v>
      </c>
      <c r="T1828" s="239">
        <f>MAX($H$4:H1828)</f>
        <v>255.90901740293543</v>
      </c>
      <c r="U1828" s="239">
        <f>MAX($K$4:K1828)</f>
        <v>255.90901740293543</v>
      </c>
      <c r="V1828" s="239">
        <f>MAX($K$4:L1828)</f>
        <v>255.90901740293543</v>
      </c>
      <c r="W1828" s="239">
        <f t="shared" si="347"/>
        <v>-0.3984382685914728</v>
      </c>
      <c r="X1828" s="239">
        <f t="shared" si="348"/>
        <v>-0.3984382685914728</v>
      </c>
      <c r="Y1828" s="239">
        <f t="shared" si="349"/>
        <v>-0.3984382685914728</v>
      </c>
    </row>
    <row r="1829" spans="1:25">
      <c r="A1829" s="147">
        <v>37986</v>
      </c>
      <c r="B1829" s="243">
        <v>1.5690170006761317E-3</v>
      </c>
      <c r="C1829" s="243">
        <v>6.0405123673710204E-3</v>
      </c>
      <c r="D1829" s="243">
        <v>-1.9165368335846145E-3</v>
      </c>
      <c r="E1829" s="243">
        <v>4.5090900418309765E-4</v>
      </c>
      <c r="F1829" s="243">
        <v>4.6535385128487761E-3</v>
      </c>
      <c r="H1829" s="239">
        <f t="shared" si="342"/>
        <v>154.87497870081185</v>
      </c>
      <c r="I1829" s="239"/>
      <c r="J1829" s="239">
        <f t="shared" si="343"/>
        <v>120.34124358292998</v>
      </c>
      <c r="K1829" s="239">
        <f t="shared" si="338"/>
        <v>154.87497870081185</v>
      </c>
      <c r="L1829" s="239" t="b">
        <f t="shared" si="339"/>
        <v>0</v>
      </c>
      <c r="M1829" s="239">
        <f t="shared" si="344"/>
        <v>6.0405123673710811E-3</v>
      </c>
      <c r="O1829" s="239">
        <f t="shared" si="345"/>
        <v>135.9921696606373</v>
      </c>
      <c r="P1829" s="239">
        <f t="shared" si="340"/>
        <v>154.87497870081185</v>
      </c>
      <c r="Q1829" s="239">
        <f t="shared" si="341"/>
        <v>0</v>
      </c>
      <c r="R1829" s="239">
        <f t="shared" si="346"/>
        <v>6.0405123673710811E-3</v>
      </c>
      <c r="T1829" s="239">
        <f>MAX($H$4:H1829)</f>
        <v>255.90901740293543</v>
      </c>
      <c r="U1829" s="239">
        <f>MAX($K$4:K1829)</f>
        <v>255.90901740293543</v>
      </c>
      <c r="V1829" s="239">
        <f>MAX($K$4:L1829)</f>
        <v>255.90901740293543</v>
      </c>
      <c r="W1829" s="239">
        <f t="shared" si="347"/>
        <v>-0.39480452751316242</v>
      </c>
      <c r="X1829" s="239">
        <f t="shared" si="348"/>
        <v>-0.39480452751316242</v>
      </c>
      <c r="Y1829" s="239">
        <f t="shared" si="349"/>
        <v>-0.39480452751316242</v>
      </c>
    </row>
    <row r="1830" spans="1:25">
      <c r="A1830" s="147">
        <v>37987</v>
      </c>
      <c r="B1830" s="243">
        <v>0</v>
      </c>
      <c r="C1830" s="243">
        <v>7.9598821937532094E-5</v>
      </c>
      <c r="D1830" s="243">
        <v>7.9598821937532094E-5</v>
      </c>
      <c r="E1830" s="243">
        <v>9.0142617510657885E-4</v>
      </c>
      <c r="F1830" s="243">
        <v>7.9598821937532094E-5</v>
      </c>
      <c r="H1830" s="239">
        <f t="shared" si="342"/>
        <v>154.88730656666402</v>
      </c>
      <c r="I1830" s="239"/>
      <c r="J1830" s="239">
        <f t="shared" si="343"/>
        <v>139.39857590999762</v>
      </c>
      <c r="K1830" s="239">
        <f t="shared" si="338"/>
        <v>154.88730656666402</v>
      </c>
      <c r="L1830" s="239" t="b">
        <f t="shared" si="339"/>
        <v>0</v>
      </c>
      <c r="M1830" s="239">
        <f t="shared" si="344"/>
        <v>7.959882193744346E-5</v>
      </c>
      <c r="O1830" s="239">
        <f t="shared" si="345"/>
        <v>135.9921696606373</v>
      </c>
      <c r="P1830" s="239">
        <f t="shared" si="340"/>
        <v>154.88730656666402</v>
      </c>
      <c r="Q1830" s="239">
        <f t="shared" si="341"/>
        <v>0</v>
      </c>
      <c r="R1830" s="239">
        <f t="shared" si="346"/>
        <v>7.959882193744346E-5</v>
      </c>
      <c r="T1830" s="239">
        <f>MAX($H$4:H1830)</f>
        <v>255.90901740293543</v>
      </c>
      <c r="U1830" s="239">
        <f>MAX($K$4:K1830)</f>
        <v>255.90901740293543</v>
      </c>
      <c r="V1830" s="239">
        <f>MAX($K$4:L1830)</f>
        <v>255.90901740293543</v>
      </c>
      <c r="W1830" s="239">
        <f t="shared" si="347"/>
        <v>-0.3947563546665106</v>
      </c>
      <c r="X1830" s="239">
        <f t="shared" si="348"/>
        <v>-0.3947563546665106</v>
      </c>
      <c r="Y1830" s="239">
        <f t="shared" si="349"/>
        <v>-0.3947563546665106</v>
      </c>
    </row>
    <row r="1831" spans="1:25">
      <c r="A1831" s="147">
        <v>37988</v>
      </c>
      <c r="B1831" s="243">
        <v>-2.6579324925773973E-3</v>
      </c>
      <c r="C1831" s="243">
        <v>6.8189122011708125E-3</v>
      </c>
      <c r="D1831" s="243">
        <v>1.4664458609519038E-3</v>
      </c>
      <c r="E1831" s="243">
        <v>1.5590676314447549E-2</v>
      </c>
      <c r="F1831" s="243">
        <v>4.5762300621396967E-3</v>
      </c>
      <c r="H1831" s="239">
        <f t="shared" si="342"/>
        <v>155.94346951121793</v>
      </c>
      <c r="I1831" s="239"/>
      <c r="J1831" s="239">
        <f t="shared" si="343"/>
        <v>139.39857590999762</v>
      </c>
      <c r="K1831" s="239">
        <f t="shared" si="338"/>
        <v>155.94346951121793</v>
      </c>
      <c r="L1831" s="239" t="b">
        <f t="shared" si="339"/>
        <v>0</v>
      </c>
      <c r="M1831" s="239">
        <f t="shared" si="344"/>
        <v>6.8189122011707778E-3</v>
      </c>
      <c r="O1831" s="239">
        <f t="shared" si="345"/>
        <v>135.9921696606373</v>
      </c>
      <c r="P1831" s="239">
        <f t="shared" si="340"/>
        <v>155.94346951121793</v>
      </c>
      <c r="Q1831" s="239">
        <f t="shared" si="341"/>
        <v>0</v>
      </c>
      <c r="R1831" s="239">
        <f t="shared" si="346"/>
        <v>6.8189122011707778E-3</v>
      </c>
      <c r="T1831" s="239">
        <f>MAX($H$4:H1831)</f>
        <v>255.90901740293543</v>
      </c>
      <c r="U1831" s="239">
        <f>MAX($K$4:K1831)</f>
        <v>255.90901740293543</v>
      </c>
      <c r="V1831" s="239">
        <f>MAX($K$4:L1831)</f>
        <v>255.90901740293543</v>
      </c>
      <c r="W1831" s="239">
        <f t="shared" si="347"/>
        <v>-0.390629251388665</v>
      </c>
      <c r="X1831" s="239">
        <f t="shared" si="348"/>
        <v>-0.390629251388665</v>
      </c>
      <c r="Y1831" s="239">
        <f t="shared" si="349"/>
        <v>-0.390629251388665</v>
      </c>
    </row>
    <row r="1832" spans="1:25">
      <c r="A1832" s="147">
        <v>37991</v>
      </c>
      <c r="B1832" s="243">
        <v>1.1801871062431912E-2</v>
      </c>
      <c r="C1832" s="243">
        <v>3.9404063803336609E-3</v>
      </c>
      <c r="D1832" s="243">
        <v>1.2885800254119228E-2</v>
      </c>
      <c r="E1832" s="243">
        <v>1.8077739509621216E-2</v>
      </c>
      <c r="F1832" s="243">
        <v>4.4944290068762438E-3</v>
      </c>
      <c r="H1832" s="239">
        <f t="shared" si="342"/>
        <v>156.55795015345129</v>
      </c>
      <c r="I1832" s="239"/>
      <c r="J1832" s="239">
        <f t="shared" si="343"/>
        <v>139.39857590999762</v>
      </c>
      <c r="K1832" s="239">
        <f t="shared" si="338"/>
        <v>156.55795015345129</v>
      </c>
      <c r="L1832" s="239" t="b">
        <f t="shared" si="339"/>
        <v>0</v>
      </c>
      <c r="M1832" s="239">
        <f t="shared" si="344"/>
        <v>3.9404063803335923E-3</v>
      </c>
      <c r="O1832" s="239">
        <f t="shared" si="345"/>
        <v>135.9921696606373</v>
      </c>
      <c r="P1832" s="239">
        <f t="shared" si="340"/>
        <v>156.55795015345129</v>
      </c>
      <c r="Q1832" s="239">
        <f t="shared" si="341"/>
        <v>0</v>
      </c>
      <c r="R1832" s="239">
        <f t="shared" si="346"/>
        <v>3.9404063803335923E-3</v>
      </c>
      <c r="T1832" s="239">
        <f>MAX($H$4:H1832)</f>
        <v>255.90901740293543</v>
      </c>
      <c r="U1832" s="239">
        <f>MAX($K$4:K1832)</f>
        <v>255.90901740293543</v>
      </c>
      <c r="V1832" s="239">
        <f>MAX($K$4:L1832)</f>
        <v>255.90901740293543</v>
      </c>
      <c r="W1832" s="239">
        <f t="shared" si="347"/>
        <v>-0.38822808300284822</v>
      </c>
      <c r="X1832" s="239">
        <f t="shared" si="348"/>
        <v>-0.38822808300284822</v>
      </c>
      <c r="Y1832" s="239">
        <f t="shared" si="349"/>
        <v>-0.38822808300284822</v>
      </c>
    </row>
    <row r="1833" spans="1:25">
      <c r="A1833" s="147">
        <v>37992</v>
      </c>
      <c r="B1833" s="243">
        <v>1.4411030536700675E-3</v>
      </c>
      <c r="C1833" s="243">
        <v>-1.2544931308432483E-3</v>
      </c>
      <c r="D1833" s="243">
        <v>-6.5869575371486633E-3</v>
      </c>
      <c r="E1833" s="243">
        <v>-9.6774395819710923E-3</v>
      </c>
      <c r="F1833" s="243">
        <v>-1.286476590171004E-4</v>
      </c>
      <c r="H1833" s="239">
        <f t="shared" si="342"/>
        <v>156.36154928040489</v>
      </c>
      <c r="I1833" s="239"/>
      <c r="J1833" s="239">
        <f t="shared" si="343"/>
        <v>139.39857590999762</v>
      </c>
      <c r="K1833" s="239">
        <f t="shared" si="338"/>
        <v>156.36154928040489</v>
      </c>
      <c r="L1833" s="239" t="b">
        <f t="shared" si="339"/>
        <v>0</v>
      </c>
      <c r="M1833" s="239">
        <f t="shared" si="344"/>
        <v>-1.2544931308432221E-3</v>
      </c>
      <c r="O1833" s="239">
        <f t="shared" si="345"/>
        <v>135.9921696606373</v>
      </c>
      <c r="P1833" s="239">
        <f t="shared" si="340"/>
        <v>156.36154928040489</v>
      </c>
      <c r="Q1833" s="239">
        <f t="shared" si="341"/>
        <v>0</v>
      </c>
      <c r="R1833" s="239">
        <f t="shared" si="346"/>
        <v>-1.2544931308432221E-3</v>
      </c>
      <c r="T1833" s="239">
        <f>MAX($H$4:H1833)</f>
        <v>255.90901740293543</v>
      </c>
      <c r="U1833" s="239">
        <f>MAX($K$4:K1833)</f>
        <v>255.90901740293543</v>
      </c>
      <c r="V1833" s="239">
        <f>MAX($K$4:L1833)</f>
        <v>255.90901740293543</v>
      </c>
      <c r="W1833" s="239">
        <f t="shared" si="347"/>
        <v>-0.38899554667036396</v>
      </c>
      <c r="X1833" s="239">
        <f t="shared" si="348"/>
        <v>-0.38899554667036396</v>
      </c>
      <c r="Y1833" s="239">
        <f t="shared" si="349"/>
        <v>-0.38899554667036396</v>
      </c>
    </row>
    <row r="1834" spans="1:25">
      <c r="A1834" s="147">
        <v>37993</v>
      </c>
      <c r="B1834" s="243">
        <v>2.7810984629463853E-3</v>
      </c>
      <c r="C1834" s="243">
        <v>-1.0175969367512971E-3</v>
      </c>
      <c r="D1834" s="243">
        <v>4.1750834069735898E-3</v>
      </c>
      <c r="E1834" s="243">
        <v>5.6388760372443336E-3</v>
      </c>
      <c r="F1834" s="243">
        <v>5.1288147383947713E-3</v>
      </c>
      <c r="H1834" s="239">
        <f t="shared" si="342"/>
        <v>156.20243624683147</v>
      </c>
      <c r="I1834" s="239"/>
      <c r="J1834" s="239">
        <f t="shared" si="343"/>
        <v>139.39857590999762</v>
      </c>
      <c r="K1834" s="239">
        <f t="shared" si="338"/>
        <v>156.20243624683147</v>
      </c>
      <c r="L1834" s="239" t="b">
        <f t="shared" si="339"/>
        <v>0</v>
      </c>
      <c r="M1834" s="239">
        <f t="shared" si="344"/>
        <v>-1.0175969367512473E-3</v>
      </c>
      <c r="O1834" s="239">
        <f t="shared" si="345"/>
        <v>135.9921696606373</v>
      </c>
      <c r="P1834" s="239">
        <f t="shared" si="340"/>
        <v>156.20243624683147</v>
      </c>
      <c r="Q1834" s="239">
        <f t="shared" si="341"/>
        <v>0</v>
      </c>
      <c r="R1834" s="239">
        <f t="shared" si="346"/>
        <v>-1.0175969367512473E-3</v>
      </c>
      <c r="T1834" s="239">
        <f>MAX($H$4:H1834)</f>
        <v>255.90901740293543</v>
      </c>
      <c r="U1834" s="239">
        <f>MAX($K$4:K1834)</f>
        <v>255.90901740293543</v>
      </c>
      <c r="V1834" s="239">
        <f>MAX($K$4:L1834)</f>
        <v>255.90901740293543</v>
      </c>
      <c r="W1834" s="239">
        <f t="shared" si="347"/>
        <v>-0.38961730293041352</v>
      </c>
      <c r="X1834" s="239">
        <f t="shared" si="348"/>
        <v>-0.38961730293041352</v>
      </c>
      <c r="Y1834" s="239">
        <f t="shared" si="349"/>
        <v>-0.38961730293041352</v>
      </c>
    </row>
    <row r="1835" spans="1:25">
      <c r="A1835" s="147">
        <v>37994</v>
      </c>
      <c r="B1835" s="243">
        <v>4.8369162123951259E-3</v>
      </c>
      <c r="C1835" s="243">
        <v>4.2524607241678503E-3</v>
      </c>
      <c r="D1835" s="243">
        <v>-4.9543378368429591E-3</v>
      </c>
      <c r="E1835" s="243">
        <v>-3.7140562600456173E-3</v>
      </c>
      <c r="F1835" s="243">
        <v>4.6243239468575226E-3</v>
      </c>
      <c r="H1835" s="239">
        <f t="shared" si="342"/>
        <v>156.86668097199046</v>
      </c>
      <c r="I1835" s="239"/>
      <c r="J1835" s="239">
        <f t="shared" si="343"/>
        <v>139.39857590999762</v>
      </c>
      <c r="K1835" s="239">
        <f t="shared" si="338"/>
        <v>156.86668097199046</v>
      </c>
      <c r="L1835" s="239" t="b">
        <f t="shared" si="339"/>
        <v>0</v>
      </c>
      <c r="M1835" s="239">
        <f t="shared" si="344"/>
        <v>4.2524607241679196E-3</v>
      </c>
      <c r="O1835" s="239">
        <f t="shared" si="345"/>
        <v>135.9921696606373</v>
      </c>
      <c r="P1835" s="239">
        <f t="shared" si="340"/>
        <v>156.86668097199046</v>
      </c>
      <c r="Q1835" s="239">
        <f t="shared" si="341"/>
        <v>0</v>
      </c>
      <c r="R1835" s="239">
        <f t="shared" si="346"/>
        <v>4.2524607241679196E-3</v>
      </c>
      <c r="T1835" s="239">
        <f>MAX($H$4:H1835)</f>
        <v>255.90901740293543</v>
      </c>
      <c r="U1835" s="239">
        <f>MAX($K$4:K1835)</f>
        <v>255.90901740293543</v>
      </c>
      <c r="V1835" s="239">
        <f>MAX($K$4:L1835)</f>
        <v>255.90901740293543</v>
      </c>
      <c r="W1835" s="239">
        <f t="shared" si="347"/>
        <v>-0.38702167448441344</v>
      </c>
      <c r="X1835" s="239">
        <f t="shared" si="348"/>
        <v>-0.38702167448441344</v>
      </c>
      <c r="Y1835" s="239">
        <f t="shared" si="349"/>
        <v>-0.38702167448441344</v>
      </c>
    </row>
    <row r="1836" spans="1:25">
      <c r="A1836" s="147">
        <v>37995</v>
      </c>
      <c r="B1836" s="243">
        <v>-7.9085026377972989E-3</v>
      </c>
      <c r="C1836" s="243">
        <v>6.2207417771009688E-4</v>
      </c>
      <c r="D1836" s="243">
        <v>3.5880874634846016E-3</v>
      </c>
      <c r="E1836" s="243">
        <v>9.7291111533162056E-3</v>
      </c>
      <c r="F1836" s="243">
        <v>5.759744784392451E-3</v>
      </c>
      <c r="H1836" s="239">
        <f t="shared" si="342"/>
        <v>156.96426368356623</v>
      </c>
      <c r="I1836" s="239"/>
      <c r="J1836" s="239">
        <f t="shared" si="343"/>
        <v>139.39857590999762</v>
      </c>
      <c r="K1836" s="239">
        <f t="shared" si="338"/>
        <v>156.96426368356623</v>
      </c>
      <c r="L1836" s="239" t="b">
        <f t="shared" si="339"/>
        <v>0</v>
      </c>
      <c r="M1836" s="239">
        <f t="shared" si="344"/>
        <v>6.2207417771012929E-4</v>
      </c>
      <c r="O1836" s="239">
        <f t="shared" si="345"/>
        <v>135.9921696606373</v>
      </c>
      <c r="P1836" s="239">
        <f t="shared" si="340"/>
        <v>156.96426368356623</v>
      </c>
      <c r="Q1836" s="239">
        <f t="shared" si="341"/>
        <v>0</v>
      </c>
      <c r="R1836" s="239">
        <f t="shared" si="346"/>
        <v>6.2207417771012929E-4</v>
      </c>
      <c r="T1836" s="239">
        <f>MAX($H$4:H1836)</f>
        <v>255.90901740293543</v>
      </c>
      <c r="U1836" s="239">
        <f>MAX($K$4:K1836)</f>
        <v>255.90901740293543</v>
      </c>
      <c r="V1836" s="239">
        <f>MAX($K$4:L1836)</f>
        <v>255.90901740293543</v>
      </c>
      <c r="W1836" s="239">
        <f t="shared" si="347"/>
        <v>-0.38664035649661421</v>
      </c>
      <c r="X1836" s="239">
        <f t="shared" si="348"/>
        <v>-0.38664035649661421</v>
      </c>
      <c r="Y1836" s="239">
        <f t="shared" si="349"/>
        <v>-0.38664035649661421</v>
      </c>
    </row>
    <row r="1837" spans="1:25">
      <c r="A1837" s="147">
        <v>37998</v>
      </c>
      <c r="B1837" s="243">
        <v>4.8918274111873217E-3</v>
      </c>
      <c r="C1837" s="243">
        <v>-2.5858614678317959E-3</v>
      </c>
      <c r="D1837" s="243">
        <v>1.9140079084245532E-3</v>
      </c>
      <c r="E1837" s="243">
        <v>5.8708536514662235E-4</v>
      </c>
      <c r="F1837" s="243">
        <v>-2.3207063432092445E-3</v>
      </c>
      <c r="H1837" s="239">
        <f t="shared" si="342"/>
        <v>156.5583758422803</v>
      </c>
      <c r="I1837" s="239"/>
      <c r="J1837" s="239">
        <f t="shared" si="343"/>
        <v>139.39857590999762</v>
      </c>
      <c r="K1837" s="239">
        <f t="shared" si="338"/>
        <v>156.5583758422803</v>
      </c>
      <c r="L1837" s="239" t="b">
        <f t="shared" si="339"/>
        <v>0</v>
      </c>
      <c r="M1837" s="239">
        <f t="shared" si="344"/>
        <v>-2.5858614678318458E-3</v>
      </c>
      <c r="O1837" s="239">
        <f t="shared" si="345"/>
        <v>135.9921696606373</v>
      </c>
      <c r="P1837" s="239">
        <f t="shared" si="340"/>
        <v>156.5583758422803</v>
      </c>
      <c r="Q1837" s="239">
        <f t="shared" si="341"/>
        <v>0</v>
      </c>
      <c r="R1837" s="239">
        <f t="shared" si="346"/>
        <v>-2.5858614678318458E-3</v>
      </c>
      <c r="T1837" s="239">
        <f>MAX($H$4:H1837)</f>
        <v>255.90901740293543</v>
      </c>
      <c r="U1837" s="239">
        <f>MAX($K$4:K1837)</f>
        <v>255.90901740293543</v>
      </c>
      <c r="V1837" s="239">
        <f>MAX($K$4:L1837)</f>
        <v>255.90901740293543</v>
      </c>
      <c r="W1837" s="239">
        <f t="shared" si="347"/>
        <v>-0.38822641956467269</v>
      </c>
      <c r="X1837" s="239">
        <f t="shared" si="348"/>
        <v>-0.38822641956467269</v>
      </c>
      <c r="Y1837" s="239">
        <f t="shared" si="349"/>
        <v>-0.38822641956467269</v>
      </c>
    </row>
    <row r="1838" spans="1:25">
      <c r="A1838" s="147">
        <v>37999</v>
      </c>
      <c r="B1838" s="243">
        <v>-5.3965232171344635E-3</v>
      </c>
      <c r="C1838" s="243">
        <v>5.1943825965576895E-3</v>
      </c>
      <c r="D1838" s="243">
        <v>8.5440186637697479E-4</v>
      </c>
      <c r="E1838" s="243">
        <v>5.6774039564140288E-3</v>
      </c>
      <c r="F1838" s="243">
        <v>8.1167479909900475E-3</v>
      </c>
      <c r="H1838" s="239">
        <f t="shared" si="342"/>
        <v>157.37159994510077</v>
      </c>
      <c r="I1838" s="239"/>
      <c r="J1838" s="239">
        <f t="shared" si="343"/>
        <v>139.39857590999762</v>
      </c>
      <c r="K1838" s="239">
        <f t="shared" si="338"/>
        <v>157.37159994510077</v>
      </c>
      <c r="L1838" s="239" t="b">
        <f t="shared" si="339"/>
        <v>0</v>
      </c>
      <c r="M1838" s="239">
        <f t="shared" si="344"/>
        <v>5.1943825965576366E-3</v>
      </c>
      <c r="O1838" s="239">
        <f t="shared" si="345"/>
        <v>135.9921696606373</v>
      </c>
      <c r="P1838" s="239">
        <f t="shared" si="340"/>
        <v>157.37159994510077</v>
      </c>
      <c r="Q1838" s="239">
        <f t="shared" si="341"/>
        <v>0</v>
      </c>
      <c r="R1838" s="239">
        <f t="shared" si="346"/>
        <v>5.1943825965576366E-3</v>
      </c>
      <c r="T1838" s="239">
        <f>MAX($H$4:H1838)</f>
        <v>255.90901740293543</v>
      </c>
      <c r="U1838" s="239">
        <f>MAX($K$4:K1838)</f>
        <v>255.90901740293543</v>
      </c>
      <c r="V1838" s="239">
        <f>MAX($K$4:L1838)</f>
        <v>255.90901740293543</v>
      </c>
      <c r="W1838" s="239">
        <f t="shared" si="347"/>
        <v>-0.38504863352542568</v>
      </c>
      <c r="X1838" s="239">
        <f t="shared" si="348"/>
        <v>-0.38504863352542568</v>
      </c>
      <c r="Y1838" s="239">
        <f t="shared" si="349"/>
        <v>-0.38504863352542568</v>
      </c>
    </row>
    <row r="1839" spans="1:25">
      <c r="A1839" s="147">
        <v>38000</v>
      </c>
      <c r="B1839" s="243">
        <v>7.9761760115886204E-3</v>
      </c>
      <c r="C1839" s="243">
        <v>2.2508426739413778E-3</v>
      </c>
      <c r="D1839" s="243">
        <v>4.3383794244309382E-3</v>
      </c>
      <c r="E1839" s="243">
        <v>-6.3822369420867275E-3</v>
      </c>
      <c r="F1839" s="243">
        <v>3.5717505104111424E-3</v>
      </c>
      <c r="H1839" s="239">
        <f t="shared" si="342"/>
        <v>157.72581865792364</v>
      </c>
      <c r="I1839" s="239"/>
      <c r="J1839" s="239">
        <f t="shared" si="343"/>
        <v>139.39857590999762</v>
      </c>
      <c r="K1839" s="239">
        <f t="shared" si="338"/>
        <v>157.72581865792364</v>
      </c>
      <c r="L1839" s="239" t="b">
        <f t="shared" si="339"/>
        <v>0</v>
      </c>
      <c r="M1839" s="239">
        <f t="shared" si="344"/>
        <v>2.2508426739414225E-3</v>
      </c>
      <c r="O1839" s="239">
        <f t="shared" si="345"/>
        <v>135.9921696606373</v>
      </c>
      <c r="P1839" s="239">
        <f t="shared" si="340"/>
        <v>157.72581865792364</v>
      </c>
      <c r="Q1839" s="239">
        <f t="shared" si="341"/>
        <v>0</v>
      </c>
      <c r="R1839" s="239">
        <f t="shared" si="346"/>
        <v>2.2508426739414225E-3</v>
      </c>
      <c r="T1839" s="239">
        <f>MAX($H$4:H1839)</f>
        <v>255.90901740293543</v>
      </c>
      <c r="U1839" s="239">
        <f>MAX($K$4:K1839)</f>
        <v>255.90901740293543</v>
      </c>
      <c r="V1839" s="239">
        <f>MAX($K$4:L1839)</f>
        <v>255.90901740293543</v>
      </c>
      <c r="W1839" s="239">
        <f t="shared" si="347"/>
        <v>-0.38366447474736609</v>
      </c>
      <c r="X1839" s="239">
        <f t="shared" si="348"/>
        <v>-0.38366447474736609</v>
      </c>
      <c r="Y1839" s="239">
        <f t="shared" si="349"/>
        <v>-0.38366447474736609</v>
      </c>
    </row>
    <row r="1840" spans="1:25">
      <c r="A1840" s="147">
        <v>38001</v>
      </c>
      <c r="B1840" s="243">
        <v>1.4234036999103417E-3</v>
      </c>
      <c r="C1840" s="243">
        <v>3.5149600791897218E-3</v>
      </c>
      <c r="D1840" s="243">
        <v>-2.9777579140413124E-3</v>
      </c>
      <c r="E1840" s="243">
        <v>-2.012638569105607E-3</v>
      </c>
      <c r="F1840" s="243">
        <v>5.7787155648245658E-3</v>
      </c>
      <c r="H1840" s="239">
        <f t="shared" si="342"/>
        <v>158.28021861396377</v>
      </c>
      <c r="I1840" s="239"/>
      <c r="J1840" s="239">
        <f t="shared" si="343"/>
        <v>139.39857590999762</v>
      </c>
      <c r="K1840" s="239">
        <f t="shared" si="338"/>
        <v>158.28021861396377</v>
      </c>
      <c r="L1840" s="239" t="b">
        <f t="shared" si="339"/>
        <v>0</v>
      </c>
      <c r="M1840" s="239">
        <f t="shared" si="344"/>
        <v>3.5149600791897851E-3</v>
      </c>
      <c r="O1840" s="239">
        <f t="shared" si="345"/>
        <v>135.9921696606373</v>
      </c>
      <c r="P1840" s="239">
        <f t="shared" si="340"/>
        <v>158.28021861396377</v>
      </c>
      <c r="Q1840" s="239">
        <f t="shared" si="341"/>
        <v>0</v>
      </c>
      <c r="R1840" s="239">
        <f t="shared" si="346"/>
        <v>3.5149600791897851E-3</v>
      </c>
      <c r="T1840" s="239">
        <f>MAX($H$4:H1840)</f>
        <v>255.90901740293543</v>
      </c>
      <c r="U1840" s="239">
        <f>MAX($K$4:K1840)</f>
        <v>255.90901740293543</v>
      </c>
      <c r="V1840" s="239">
        <f>MAX($K$4:L1840)</f>
        <v>255.90901740293543</v>
      </c>
      <c r="W1840" s="239">
        <f t="shared" si="347"/>
        <v>-0.38149807998071661</v>
      </c>
      <c r="X1840" s="239">
        <f t="shared" si="348"/>
        <v>-0.38149807998071661</v>
      </c>
      <c r="Y1840" s="239">
        <f t="shared" si="349"/>
        <v>-0.38149807998071661</v>
      </c>
    </row>
    <row r="1841" spans="1:25">
      <c r="A1841" s="147">
        <v>38002</v>
      </c>
      <c r="B1841" s="243">
        <v>7.1268338817718213E-3</v>
      </c>
      <c r="C1841" s="243">
        <v>1.003017811447382E-2</v>
      </c>
      <c r="D1841" s="243">
        <v>2.0020949927766374E-2</v>
      </c>
      <c r="E1841" s="243">
        <v>1.7392460401736143E-2</v>
      </c>
      <c r="F1841" s="243">
        <v>1.2019778169418238E-2</v>
      </c>
      <c r="H1841" s="239">
        <f t="shared" si="342"/>
        <v>159.86779739865969</v>
      </c>
      <c r="I1841" s="239"/>
      <c r="J1841" s="239">
        <f t="shared" si="343"/>
        <v>139.39857590999762</v>
      </c>
      <c r="K1841" s="239">
        <f t="shared" si="338"/>
        <v>159.86779739865969</v>
      </c>
      <c r="L1841" s="239" t="b">
        <f t="shared" si="339"/>
        <v>0</v>
      </c>
      <c r="M1841" s="239">
        <f t="shared" si="344"/>
        <v>1.0030178114473884E-2</v>
      </c>
      <c r="O1841" s="239">
        <f t="shared" si="345"/>
        <v>135.9921696606373</v>
      </c>
      <c r="P1841" s="239">
        <f t="shared" si="340"/>
        <v>159.86779739865969</v>
      </c>
      <c r="Q1841" s="239">
        <f t="shared" si="341"/>
        <v>0</v>
      </c>
      <c r="R1841" s="239">
        <f t="shared" si="346"/>
        <v>1.0030178114473884E-2</v>
      </c>
      <c r="T1841" s="239">
        <f>MAX($H$4:H1841)</f>
        <v>255.90901740293543</v>
      </c>
      <c r="U1841" s="239">
        <f>MAX($K$4:K1841)</f>
        <v>255.90901740293543</v>
      </c>
      <c r="V1841" s="239">
        <f>MAX($K$4:L1841)</f>
        <v>255.90901740293543</v>
      </c>
      <c r="W1841" s="239">
        <f t="shared" si="347"/>
        <v>-0.37529439555877914</v>
      </c>
      <c r="X1841" s="239">
        <f t="shared" si="348"/>
        <v>-0.37529439555877914</v>
      </c>
      <c r="Y1841" s="239">
        <f t="shared" si="349"/>
        <v>-0.37529439555877914</v>
      </c>
    </row>
    <row r="1842" spans="1:25">
      <c r="A1842" s="147">
        <v>38005</v>
      </c>
      <c r="B1842" s="243">
        <v>0</v>
      </c>
      <c r="C1842" s="243">
        <v>2.8230233352968259E-3</v>
      </c>
      <c r="D1842" s="243">
        <v>6.948338530738285E-3</v>
      </c>
      <c r="E1842" s="243">
        <v>9.8292571221685332E-3</v>
      </c>
      <c r="F1842" s="243">
        <v>3.1709073093746376E-3</v>
      </c>
      <c r="H1842" s="239">
        <f t="shared" si="342"/>
        <v>160.3191079212786</v>
      </c>
      <c r="I1842" s="239"/>
      <c r="J1842" s="239">
        <f t="shared" si="343"/>
        <v>139.39857590999762</v>
      </c>
      <c r="K1842" s="239">
        <f t="shared" si="338"/>
        <v>160.3191079212786</v>
      </c>
      <c r="L1842" s="239" t="b">
        <f t="shared" si="339"/>
        <v>0</v>
      </c>
      <c r="M1842" s="239">
        <f t="shared" si="344"/>
        <v>2.8230233352967609E-3</v>
      </c>
      <c r="O1842" s="239">
        <f t="shared" si="345"/>
        <v>135.9921696606373</v>
      </c>
      <c r="P1842" s="239">
        <f t="shared" si="340"/>
        <v>160.3191079212786</v>
      </c>
      <c r="Q1842" s="239">
        <f t="shared" si="341"/>
        <v>0</v>
      </c>
      <c r="R1842" s="239">
        <f t="shared" si="346"/>
        <v>2.8230233352967609E-3</v>
      </c>
      <c r="T1842" s="239">
        <f>MAX($H$4:H1842)</f>
        <v>255.90901740293543</v>
      </c>
      <c r="U1842" s="239">
        <f>MAX($K$4:K1842)</f>
        <v>255.90901740293543</v>
      </c>
      <c r="V1842" s="239">
        <f>MAX($K$4:L1842)</f>
        <v>255.90901740293543</v>
      </c>
      <c r="W1842" s="239">
        <f t="shared" si="347"/>
        <v>-0.37353083705975088</v>
      </c>
      <c r="X1842" s="239">
        <f t="shared" si="348"/>
        <v>-0.37353083705975088</v>
      </c>
      <c r="Y1842" s="239">
        <f t="shared" si="349"/>
        <v>-0.37353083705975088</v>
      </c>
    </row>
    <row r="1843" spans="1:25">
      <c r="A1843" s="147">
        <v>38006</v>
      </c>
      <c r="B1843" s="243">
        <v>-2.7784072741487975E-4</v>
      </c>
      <c r="C1843" s="243">
        <v>-6.8476287644575473E-3</v>
      </c>
      <c r="D1843" s="243">
        <v>-9.5277861761217109E-3</v>
      </c>
      <c r="E1843" s="243">
        <v>-7.1686442897309632E-3</v>
      </c>
      <c r="F1843" s="243">
        <v>-5.3425661084919307E-3</v>
      </c>
      <c r="H1843" s="239">
        <f t="shared" si="342"/>
        <v>159.22130218638469</v>
      </c>
      <c r="I1843" s="239"/>
      <c r="J1843" s="239">
        <f t="shared" si="343"/>
        <v>139.39857590999762</v>
      </c>
      <c r="K1843" s="239">
        <f t="shared" si="338"/>
        <v>159.22130218638469</v>
      </c>
      <c r="L1843" s="239" t="b">
        <f t="shared" si="339"/>
        <v>0</v>
      </c>
      <c r="M1843" s="239">
        <f t="shared" si="344"/>
        <v>-6.8476287644574797E-3</v>
      </c>
      <c r="O1843" s="239">
        <f t="shared" si="345"/>
        <v>135.9921696606373</v>
      </c>
      <c r="P1843" s="239">
        <f t="shared" si="340"/>
        <v>159.22130218638469</v>
      </c>
      <c r="Q1843" s="239">
        <f t="shared" si="341"/>
        <v>0</v>
      </c>
      <c r="R1843" s="239">
        <f t="shared" si="346"/>
        <v>-6.8476287644574797E-3</v>
      </c>
      <c r="T1843" s="239">
        <f>MAX($H$4:H1843)</f>
        <v>255.90901740293543</v>
      </c>
      <c r="U1843" s="239">
        <f>MAX($K$4:K1843)</f>
        <v>255.90901740293543</v>
      </c>
      <c r="V1843" s="239">
        <f>MAX($K$4:L1843)</f>
        <v>255.90901740293543</v>
      </c>
      <c r="W1843" s="239">
        <f t="shared" si="347"/>
        <v>-0.37782066531994613</v>
      </c>
      <c r="X1843" s="239">
        <f t="shared" si="348"/>
        <v>-0.37782066531994613</v>
      </c>
      <c r="Y1843" s="239">
        <f t="shared" si="349"/>
        <v>-0.37782066531994613</v>
      </c>
    </row>
    <row r="1844" spans="1:25">
      <c r="A1844" s="147">
        <v>38007</v>
      </c>
      <c r="B1844" s="243">
        <v>7.4898109692194126E-3</v>
      </c>
      <c r="C1844" s="243">
        <v>4.635802751825624E-3</v>
      </c>
      <c r="D1844" s="243">
        <v>-2.2674826438333628E-3</v>
      </c>
      <c r="E1844" s="243">
        <v>-7.9540856921103131E-3</v>
      </c>
      <c r="F1844" s="243">
        <v>1.8038865538760884E-3</v>
      </c>
      <c r="H1844" s="239">
        <f t="shared" si="342"/>
        <v>159.9594207372096</v>
      </c>
      <c r="I1844" s="239"/>
      <c r="J1844" s="239">
        <f t="shared" si="343"/>
        <v>139.39857590999762</v>
      </c>
      <c r="K1844" s="239">
        <f t="shared" si="338"/>
        <v>159.9594207372096</v>
      </c>
      <c r="L1844" s="239" t="b">
        <f t="shared" si="339"/>
        <v>0</v>
      </c>
      <c r="M1844" s="239">
        <f t="shared" si="344"/>
        <v>4.6358027518256621E-3</v>
      </c>
      <c r="O1844" s="239">
        <f t="shared" si="345"/>
        <v>135.9921696606373</v>
      </c>
      <c r="P1844" s="239">
        <f t="shared" si="340"/>
        <v>159.9594207372096</v>
      </c>
      <c r="Q1844" s="239">
        <f t="shared" si="341"/>
        <v>0</v>
      </c>
      <c r="R1844" s="239">
        <f t="shared" si="346"/>
        <v>4.6358027518256621E-3</v>
      </c>
      <c r="T1844" s="239">
        <f>MAX($H$4:H1844)</f>
        <v>255.90901740293543</v>
      </c>
      <c r="U1844" s="239">
        <f>MAX($K$4:K1844)</f>
        <v>255.90901740293543</v>
      </c>
      <c r="V1844" s="239">
        <f>MAX($K$4:L1844)</f>
        <v>255.90901740293543</v>
      </c>
      <c r="W1844" s="239">
        <f t="shared" si="347"/>
        <v>-0.37493636464810731</v>
      </c>
      <c r="X1844" s="239">
        <f t="shared" si="348"/>
        <v>-0.37493636464810731</v>
      </c>
      <c r="Y1844" s="239">
        <f t="shared" si="349"/>
        <v>-0.37493636464810731</v>
      </c>
    </row>
    <row r="1845" spans="1:25">
      <c r="A1845" s="147">
        <v>38008</v>
      </c>
      <c r="B1845" s="243">
        <v>-2.9022236126114986E-3</v>
      </c>
      <c r="C1845" s="243">
        <v>1.7888811642816638E-3</v>
      </c>
      <c r="D1845" s="243">
        <v>2.3427553130290768E-3</v>
      </c>
      <c r="E1845" s="243">
        <v>-4.5801463630814609E-3</v>
      </c>
      <c r="F1845" s="243">
        <v>1.0847971336191975E-4</v>
      </c>
      <c r="H1845" s="239">
        <f t="shared" si="342"/>
        <v>160.24556913201579</v>
      </c>
      <c r="I1845" s="239"/>
      <c r="J1845" s="239">
        <f t="shared" si="343"/>
        <v>139.39857590999762</v>
      </c>
      <c r="K1845" s="239">
        <f t="shared" si="338"/>
        <v>160.24556913201579</v>
      </c>
      <c r="L1845" s="239" t="b">
        <f t="shared" si="339"/>
        <v>0</v>
      </c>
      <c r="M1845" s="239">
        <f t="shared" si="344"/>
        <v>1.7888811642816028E-3</v>
      </c>
      <c r="O1845" s="239">
        <f t="shared" si="345"/>
        <v>135.9921696606373</v>
      </c>
      <c r="P1845" s="239">
        <f t="shared" si="340"/>
        <v>160.24556913201579</v>
      </c>
      <c r="Q1845" s="239">
        <f t="shared" si="341"/>
        <v>0</v>
      </c>
      <c r="R1845" s="239">
        <f t="shared" si="346"/>
        <v>1.7888811642816028E-3</v>
      </c>
      <c r="T1845" s="239">
        <f>MAX($H$4:H1845)</f>
        <v>255.90901740293543</v>
      </c>
      <c r="U1845" s="239">
        <f>MAX($K$4:K1845)</f>
        <v>255.90901740293543</v>
      </c>
      <c r="V1845" s="239">
        <f>MAX($K$4:L1845)</f>
        <v>255.90901740293543</v>
      </c>
      <c r="W1845" s="239">
        <f t="shared" si="347"/>
        <v>-0.37381820008434891</v>
      </c>
      <c r="X1845" s="239">
        <f t="shared" si="348"/>
        <v>-0.37381820008434891</v>
      </c>
      <c r="Y1845" s="239">
        <f t="shared" si="349"/>
        <v>-0.37381820008434891</v>
      </c>
    </row>
    <row r="1846" spans="1:25">
      <c r="A1846" s="147">
        <v>38009</v>
      </c>
      <c r="B1846" s="243">
        <v>-2.2538091228846424E-3</v>
      </c>
      <c r="C1846" s="243">
        <v>6.1398671663430715E-3</v>
      </c>
      <c r="D1846" s="243">
        <v>1.4488207121233554E-2</v>
      </c>
      <c r="E1846" s="243">
        <v>1.4761708580821375E-2</v>
      </c>
      <c r="F1846" s="243">
        <v>6.6597085357789076E-3</v>
      </c>
      <c r="H1846" s="239">
        <f t="shared" si="342"/>
        <v>161.2294556404814</v>
      </c>
      <c r="I1846" s="239"/>
      <c r="J1846" s="239">
        <f t="shared" si="343"/>
        <v>139.39857590999762</v>
      </c>
      <c r="K1846" s="239">
        <f t="shared" si="338"/>
        <v>161.2294556404814</v>
      </c>
      <c r="L1846" s="239" t="b">
        <f t="shared" si="339"/>
        <v>0</v>
      </c>
      <c r="M1846" s="239">
        <f t="shared" si="344"/>
        <v>6.1398671663430325E-3</v>
      </c>
      <c r="O1846" s="239">
        <f t="shared" si="345"/>
        <v>135.9921696606373</v>
      </c>
      <c r="P1846" s="239">
        <f t="shared" si="340"/>
        <v>161.2294556404814</v>
      </c>
      <c r="Q1846" s="239">
        <f t="shared" si="341"/>
        <v>0</v>
      </c>
      <c r="R1846" s="239">
        <f t="shared" si="346"/>
        <v>6.1398671663430325E-3</v>
      </c>
      <c r="T1846" s="239">
        <f>MAX($H$4:H1846)</f>
        <v>255.90901740293543</v>
      </c>
      <c r="U1846" s="239">
        <f>MAX($K$4:K1846)</f>
        <v>255.90901740293543</v>
      </c>
      <c r="V1846" s="239">
        <f>MAX($K$4:L1846)</f>
        <v>255.90901740293543</v>
      </c>
      <c r="W1846" s="239">
        <f t="shared" si="347"/>
        <v>-0.36997352701088521</v>
      </c>
      <c r="X1846" s="239">
        <f t="shared" si="348"/>
        <v>-0.36997352701088521</v>
      </c>
      <c r="Y1846" s="239">
        <f t="shared" si="349"/>
        <v>-0.36997352701088521</v>
      </c>
    </row>
    <row r="1847" spans="1:25">
      <c r="A1847" s="147">
        <v>38012</v>
      </c>
      <c r="B1847" s="243">
        <v>1.1791745894052852E-2</v>
      </c>
      <c r="C1847" s="243">
        <v>-8.5918889201607174E-3</v>
      </c>
      <c r="D1847" s="243">
        <v>-2.5572599014808128E-3</v>
      </c>
      <c r="E1847" s="243">
        <v>7.8908137415438784E-3</v>
      </c>
      <c r="F1847" s="243">
        <v>-6.546949020371895E-3</v>
      </c>
      <c r="H1847" s="239">
        <f t="shared" si="342"/>
        <v>159.84419006696041</v>
      </c>
      <c r="I1847" s="239"/>
      <c r="J1847" s="239">
        <f t="shared" si="343"/>
        <v>139.39857590999762</v>
      </c>
      <c r="K1847" s="239">
        <f t="shared" si="338"/>
        <v>159.84419006696041</v>
      </c>
      <c r="L1847" s="239" t="b">
        <f t="shared" si="339"/>
        <v>0</v>
      </c>
      <c r="M1847" s="239">
        <f t="shared" si="344"/>
        <v>-8.5918889201607191E-3</v>
      </c>
      <c r="O1847" s="239">
        <f t="shared" si="345"/>
        <v>135.9921696606373</v>
      </c>
      <c r="P1847" s="239">
        <f t="shared" si="340"/>
        <v>159.84419006696041</v>
      </c>
      <c r="Q1847" s="239">
        <f t="shared" si="341"/>
        <v>0</v>
      </c>
      <c r="R1847" s="239">
        <f t="shared" si="346"/>
        <v>-8.5918889201607191E-3</v>
      </c>
      <c r="T1847" s="239">
        <f>MAX($H$4:H1847)</f>
        <v>255.90901740293543</v>
      </c>
      <c r="U1847" s="239">
        <f>MAX($K$4:K1847)</f>
        <v>255.90901740293543</v>
      </c>
      <c r="V1847" s="239">
        <f>MAX($K$4:L1847)</f>
        <v>255.90901740293543</v>
      </c>
      <c r="W1847" s="239">
        <f t="shared" si="347"/>
        <v>-0.37538664448356834</v>
      </c>
      <c r="X1847" s="239">
        <f t="shared" si="348"/>
        <v>-0.37538664448356834</v>
      </c>
      <c r="Y1847" s="239">
        <f t="shared" si="349"/>
        <v>-0.37538664448356834</v>
      </c>
    </row>
    <row r="1848" spans="1:25">
      <c r="A1848" s="147">
        <v>38013</v>
      </c>
      <c r="B1848" s="243">
        <v>-9.4263397838004748E-3</v>
      </c>
      <c r="C1848" s="243">
        <v>-2.0432764003699422E-3</v>
      </c>
      <c r="D1848" s="243">
        <v>-6.8495059938107339E-3</v>
      </c>
      <c r="E1848" s="243">
        <v>-3.5876674433180655E-3</v>
      </c>
      <c r="F1848" s="243">
        <v>-2.7269181402278519E-4</v>
      </c>
      <c r="H1848" s="239">
        <f t="shared" si="342"/>
        <v>159.51758420566034</v>
      </c>
      <c r="I1848" s="239"/>
      <c r="J1848" s="239">
        <f t="shared" si="343"/>
        <v>139.39857590999762</v>
      </c>
      <c r="K1848" s="239">
        <f t="shared" si="338"/>
        <v>159.51758420566034</v>
      </c>
      <c r="L1848" s="239" t="b">
        <f t="shared" si="339"/>
        <v>0</v>
      </c>
      <c r="M1848" s="239">
        <f t="shared" si="344"/>
        <v>-2.0432764003699352E-3</v>
      </c>
      <c r="O1848" s="239">
        <f t="shared" si="345"/>
        <v>135.9921696606373</v>
      </c>
      <c r="P1848" s="239">
        <f t="shared" si="340"/>
        <v>159.51758420566034</v>
      </c>
      <c r="Q1848" s="239">
        <f t="shared" si="341"/>
        <v>0</v>
      </c>
      <c r="R1848" s="239">
        <f t="shared" si="346"/>
        <v>-2.0432764003699352E-3</v>
      </c>
      <c r="T1848" s="239">
        <f>MAX($H$4:H1848)</f>
        <v>255.90901740293543</v>
      </c>
      <c r="U1848" s="239">
        <f>MAX($K$4:K1848)</f>
        <v>255.90901740293543</v>
      </c>
      <c r="V1848" s="239">
        <f>MAX($K$4:L1848)</f>
        <v>255.90901740293543</v>
      </c>
      <c r="W1848" s="239">
        <f t="shared" si="347"/>
        <v>-0.37666290221225096</v>
      </c>
      <c r="X1848" s="239">
        <f t="shared" si="348"/>
        <v>-0.37666290221225096</v>
      </c>
      <c r="Y1848" s="239">
        <f t="shared" si="349"/>
        <v>-0.37666290221225096</v>
      </c>
    </row>
    <row r="1849" spans="1:25">
      <c r="A1849" s="147">
        <v>38014</v>
      </c>
      <c r="B1849" s="243">
        <v>-1.3592467845494505E-2</v>
      </c>
      <c r="C1849" s="243">
        <v>2.4829939115778021E-3</v>
      </c>
      <c r="D1849" s="243">
        <v>-7.4420487905875188E-3</v>
      </c>
      <c r="E1849" s="243">
        <v>-6.4471208361435162E-3</v>
      </c>
      <c r="F1849" s="243">
        <v>5.2855901747284051E-4</v>
      </c>
      <c r="H1849" s="239">
        <f t="shared" si="342"/>
        <v>159.9136653960326</v>
      </c>
      <c r="I1849" s="239"/>
      <c r="J1849" s="239">
        <f t="shared" si="343"/>
        <v>139.39857590999762</v>
      </c>
      <c r="K1849" s="239">
        <f t="shared" si="338"/>
        <v>159.9136653960326</v>
      </c>
      <c r="L1849" s="239" t="b">
        <f t="shared" si="339"/>
        <v>0</v>
      </c>
      <c r="M1849" s="239">
        <f t="shared" si="344"/>
        <v>2.4829939115778221E-3</v>
      </c>
      <c r="O1849" s="239">
        <f t="shared" si="345"/>
        <v>135.9921696606373</v>
      </c>
      <c r="P1849" s="239">
        <f t="shared" si="340"/>
        <v>159.9136653960326</v>
      </c>
      <c r="Q1849" s="239">
        <f t="shared" si="341"/>
        <v>0</v>
      </c>
      <c r="R1849" s="239">
        <f t="shared" si="346"/>
        <v>2.4829939115778221E-3</v>
      </c>
      <c r="T1849" s="239">
        <f>MAX($H$4:H1849)</f>
        <v>255.90901740293543</v>
      </c>
      <c r="U1849" s="239">
        <f>MAX($K$4:K1849)</f>
        <v>255.90901740293543</v>
      </c>
      <c r="V1849" s="239">
        <f>MAX($K$4:L1849)</f>
        <v>255.90901740293543</v>
      </c>
      <c r="W1849" s="239">
        <f t="shared" si="347"/>
        <v>-0.37511515999358336</v>
      </c>
      <c r="X1849" s="239">
        <f t="shared" si="348"/>
        <v>-0.37511515999358336</v>
      </c>
      <c r="Y1849" s="239">
        <f t="shared" si="349"/>
        <v>-0.37511515999358336</v>
      </c>
    </row>
    <row r="1850" spans="1:25">
      <c r="A1850" s="147">
        <v>38015</v>
      </c>
      <c r="B1850" s="243">
        <v>4.1087041932756918E-3</v>
      </c>
      <c r="C1850" s="243">
        <v>-4.9285093654569678E-3</v>
      </c>
      <c r="D1850" s="243">
        <v>6.588540218097183E-3</v>
      </c>
      <c r="E1850" s="243">
        <v>-7.3411748250140629E-4</v>
      </c>
      <c r="F1850" s="243">
        <v>-5.3597621147249974E-4</v>
      </c>
      <c r="H1850" s="239">
        <f t="shared" si="342"/>
        <v>159.1255293984637</v>
      </c>
      <c r="I1850" s="239"/>
      <c r="J1850" s="239">
        <f t="shared" si="343"/>
        <v>139.39857590999762</v>
      </c>
      <c r="K1850" s="239">
        <f t="shared" si="338"/>
        <v>159.1255293984637</v>
      </c>
      <c r="L1850" s="239" t="b">
        <f t="shared" si="339"/>
        <v>0</v>
      </c>
      <c r="M1850" s="239">
        <f t="shared" si="344"/>
        <v>-4.9285093654569826E-3</v>
      </c>
      <c r="O1850" s="239">
        <f t="shared" si="345"/>
        <v>135.9921696606373</v>
      </c>
      <c r="P1850" s="239">
        <f t="shared" si="340"/>
        <v>159.1255293984637</v>
      </c>
      <c r="Q1850" s="239">
        <f t="shared" si="341"/>
        <v>0</v>
      </c>
      <c r="R1850" s="239">
        <f t="shared" si="346"/>
        <v>-4.9285093654569826E-3</v>
      </c>
      <c r="T1850" s="239">
        <f>MAX($H$4:H1850)</f>
        <v>255.90901740293543</v>
      </c>
      <c r="U1850" s="239">
        <f>MAX($K$4:K1850)</f>
        <v>255.90901740293543</v>
      </c>
      <c r="V1850" s="239">
        <f>MAX($K$4:L1850)</f>
        <v>255.90901740293543</v>
      </c>
      <c r="W1850" s="239">
        <f t="shared" si="347"/>
        <v>-0.37819491077988709</v>
      </c>
      <c r="X1850" s="239">
        <f t="shared" si="348"/>
        <v>-0.37819491077988709</v>
      </c>
      <c r="Y1850" s="239">
        <f t="shared" si="349"/>
        <v>-0.37819491077988709</v>
      </c>
    </row>
    <row r="1851" spans="1:25">
      <c r="A1851" s="147">
        <v>38016</v>
      </c>
      <c r="B1851" s="243">
        <v>-1.9673382066208722E-3</v>
      </c>
      <c r="C1851" s="243">
        <v>-8.5466835519337758E-3</v>
      </c>
      <c r="D1851" s="243">
        <v>-9.1041768284363389E-3</v>
      </c>
      <c r="E1851" s="243">
        <v>-1.1685771563606284E-2</v>
      </c>
      <c r="F1851" s="243">
        <v>-1.1474936822550852E-3</v>
      </c>
      <c r="H1851" s="239">
        <f t="shared" si="342"/>
        <v>157.76553385366108</v>
      </c>
      <c r="I1851" s="239"/>
      <c r="J1851" s="239">
        <f t="shared" si="343"/>
        <v>139.39857590999762</v>
      </c>
      <c r="K1851" s="239">
        <f t="shared" si="338"/>
        <v>157.76553385366108</v>
      </c>
      <c r="L1851" s="239" t="b">
        <f t="shared" si="339"/>
        <v>0</v>
      </c>
      <c r="M1851" s="239">
        <f t="shared" si="344"/>
        <v>-8.5466835519338435E-3</v>
      </c>
      <c r="O1851" s="239">
        <f t="shared" si="345"/>
        <v>135.9921696606373</v>
      </c>
      <c r="P1851" s="239">
        <f t="shared" si="340"/>
        <v>157.76553385366108</v>
      </c>
      <c r="Q1851" s="239">
        <f t="shared" si="341"/>
        <v>0</v>
      </c>
      <c r="R1851" s="239">
        <f t="shared" si="346"/>
        <v>-8.5466835519338435E-3</v>
      </c>
      <c r="T1851" s="239">
        <f>MAX($H$4:H1851)</f>
        <v>255.90901740293543</v>
      </c>
      <c r="U1851" s="239">
        <f>MAX($K$4:K1851)</f>
        <v>255.90901740293543</v>
      </c>
      <c r="V1851" s="239">
        <f>MAX($K$4:L1851)</f>
        <v>255.90901740293543</v>
      </c>
      <c r="W1851" s="239">
        <f t="shared" si="347"/>
        <v>-0.38350928210843338</v>
      </c>
      <c r="X1851" s="239">
        <f t="shared" si="348"/>
        <v>-0.38350928210843338</v>
      </c>
      <c r="Y1851" s="239">
        <f t="shared" si="349"/>
        <v>-0.38350928210843338</v>
      </c>
    </row>
    <row r="1852" spans="1:25">
      <c r="A1852" s="147">
        <v>38019</v>
      </c>
      <c r="B1852" s="243">
        <v>3.3166309596261989E-3</v>
      </c>
      <c r="C1852" s="243">
        <v>9.4112421888028486E-3</v>
      </c>
      <c r="D1852" s="243">
        <v>7.0868507908812273E-3</v>
      </c>
      <c r="E1852" s="243">
        <v>5.2267218203772003E-3</v>
      </c>
      <c r="F1852" s="243">
        <v>9.8050786463128592E-3</v>
      </c>
      <c r="H1852" s="239">
        <f t="shared" si="342"/>
        <v>159.25030350180367</v>
      </c>
      <c r="I1852" s="239"/>
      <c r="J1852" s="239">
        <f t="shared" si="343"/>
        <v>139.39857590999762</v>
      </c>
      <c r="K1852" s="239">
        <f t="shared" si="338"/>
        <v>159.25030350180367</v>
      </c>
      <c r="L1852" s="239" t="b">
        <f t="shared" si="339"/>
        <v>0</v>
      </c>
      <c r="M1852" s="239">
        <f t="shared" si="344"/>
        <v>9.4112421888029076E-3</v>
      </c>
      <c r="O1852" s="239">
        <f t="shared" si="345"/>
        <v>135.9921696606373</v>
      </c>
      <c r="P1852" s="239">
        <f t="shared" si="340"/>
        <v>159.25030350180367</v>
      </c>
      <c r="Q1852" s="239">
        <f t="shared" si="341"/>
        <v>0</v>
      </c>
      <c r="R1852" s="239">
        <f t="shared" si="346"/>
        <v>9.4112421888029076E-3</v>
      </c>
      <c r="T1852" s="239">
        <f>MAX($H$4:H1852)</f>
        <v>255.90901740293543</v>
      </c>
      <c r="U1852" s="239">
        <f>MAX($K$4:K1852)</f>
        <v>255.90901740293543</v>
      </c>
      <c r="V1852" s="239">
        <f>MAX($K$4:L1852)</f>
        <v>255.90901740293543</v>
      </c>
      <c r="W1852" s="239">
        <f t="shared" si="347"/>
        <v>-0.37770733865520689</v>
      </c>
      <c r="X1852" s="239">
        <f t="shared" si="348"/>
        <v>-0.37770733865520689</v>
      </c>
      <c r="Y1852" s="239">
        <f t="shared" si="349"/>
        <v>-0.37770733865520689</v>
      </c>
    </row>
    <row r="1853" spans="1:25">
      <c r="A1853" s="147">
        <v>38020</v>
      </c>
      <c r="B1853" s="243">
        <v>2.2089727147056593E-4</v>
      </c>
      <c r="C1853" s="243">
        <v>-4.9895885838523446E-3</v>
      </c>
      <c r="D1853" s="243">
        <v>-1.4664547577600606E-2</v>
      </c>
      <c r="E1853" s="243">
        <v>-1.0822751591409552E-2</v>
      </c>
      <c r="F1853" s="243">
        <v>-6.1846456616776457E-3</v>
      </c>
      <c r="H1853" s="239">
        <f t="shared" si="342"/>
        <v>158.45571000547605</v>
      </c>
      <c r="I1853" s="239"/>
      <c r="J1853" s="239">
        <f t="shared" si="343"/>
        <v>139.39857590999762</v>
      </c>
      <c r="K1853" s="239">
        <f t="shared" si="338"/>
        <v>158.45571000547605</v>
      </c>
      <c r="L1853" s="239" t="b">
        <f t="shared" si="339"/>
        <v>0</v>
      </c>
      <c r="M1853" s="239">
        <f t="shared" si="344"/>
        <v>-4.9895885838523498E-3</v>
      </c>
      <c r="O1853" s="239">
        <f t="shared" si="345"/>
        <v>135.9921696606373</v>
      </c>
      <c r="P1853" s="239">
        <f t="shared" si="340"/>
        <v>158.45571000547605</v>
      </c>
      <c r="Q1853" s="239">
        <f t="shared" si="341"/>
        <v>0</v>
      </c>
      <c r="R1853" s="239">
        <f t="shared" si="346"/>
        <v>-4.9895885838523498E-3</v>
      </c>
      <c r="T1853" s="239">
        <f>MAX($H$4:H1853)</f>
        <v>255.90901740293543</v>
      </c>
      <c r="U1853" s="239">
        <f>MAX($K$4:K1853)</f>
        <v>255.90901740293543</v>
      </c>
      <c r="V1853" s="239">
        <f>MAX($K$4:L1853)</f>
        <v>255.90901740293543</v>
      </c>
      <c r="W1853" s="239">
        <f t="shared" si="347"/>
        <v>-0.38081232301406792</v>
      </c>
      <c r="X1853" s="239">
        <f t="shared" si="348"/>
        <v>-0.38081232301406792</v>
      </c>
      <c r="Y1853" s="239">
        <f t="shared" si="349"/>
        <v>-0.38081232301406792</v>
      </c>
    </row>
    <row r="1854" spans="1:25">
      <c r="A1854" s="147">
        <v>38021</v>
      </c>
      <c r="B1854" s="243">
        <v>-8.45495255652573E-3</v>
      </c>
      <c r="C1854" s="243">
        <v>-5.1021723898707627E-3</v>
      </c>
      <c r="D1854" s="243">
        <v>-1.6826163473534161E-2</v>
      </c>
      <c r="E1854" s="243">
        <v>-2.8247767370339627E-3</v>
      </c>
      <c r="F1854" s="243">
        <v>-6.717824849050702E-3</v>
      </c>
      <c r="H1854" s="239">
        <f t="shared" si="342"/>
        <v>157.64724165686874</v>
      </c>
      <c r="I1854" s="239"/>
      <c r="J1854" s="239">
        <f t="shared" si="343"/>
        <v>139.39857590999762</v>
      </c>
      <c r="K1854" s="239">
        <f t="shared" si="338"/>
        <v>157.64724165686874</v>
      </c>
      <c r="L1854" s="239" t="b">
        <f t="shared" si="339"/>
        <v>0</v>
      </c>
      <c r="M1854" s="239">
        <f t="shared" si="344"/>
        <v>-5.1021723898707488E-3</v>
      </c>
      <c r="O1854" s="239">
        <f t="shared" si="345"/>
        <v>135.9921696606373</v>
      </c>
      <c r="P1854" s="239">
        <f t="shared" si="340"/>
        <v>157.64724165686874</v>
      </c>
      <c r="Q1854" s="239">
        <f t="shared" si="341"/>
        <v>0</v>
      </c>
      <c r="R1854" s="239">
        <f t="shared" si="346"/>
        <v>-5.1021723898707488E-3</v>
      </c>
      <c r="T1854" s="239">
        <f>MAX($H$4:H1854)</f>
        <v>255.90901740293543</v>
      </c>
      <c r="U1854" s="239">
        <f>MAX($K$4:K1854)</f>
        <v>255.90901740293543</v>
      </c>
      <c r="V1854" s="239">
        <f>MAX($K$4:L1854)</f>
        <v>255.90901740293543</v>
      </c>
      <c r="W1854" s="239">
        <f t="shared" si="347"/>
        <v>-0.38397152528373379</v>
      </c>
      <c r="X1854" s="239">
        <f t="shared" si="348"/>
        <v>-0.38397152528373379</v>
      </c>
      <c r="Y1854" s="239">
        <f t="shared" si="349"/>
        <v>-0.38397152528373379</v>
      </c>
    </row>
    <row r="1855" spans="1:25">
      <c r="A1855" s="147">
        <v>38022</v>
      </c>
      <c r="B1855" s="243">
        <v>1.5265172465808163E-3</v>
      </c>
      <c r="C1855" s="243">
        <v>1.6318740114826813E-3</v>
      </c>
      <c r="D1855" s="243">
        <v>4.5706055405614343E-4</v>
      </c>
      <c r="E1855" s="243">
        <v>-7.8198511466575082E-3</v>
      </c>
      <c r="F1855" s="243">
        <v>5.1158729367422051E-3</v>
      </c>
      <c r="H1855" s="239">
        <f t="shared" si="342"/>
        <v>157.90450209351053</v>
      </c>
      <c r="I1855" s="239"/>
      <c r="J1855" s="239">
        <f t="shared" si="343"/>
        <v>139.39857590999762</v>
      </c>
      <c r="K1855" s="239">
        <f t="shared" si="338"/>
        <v>157.90450209351053</v>
      </c>
      <c r="L1855" s="239" t="b">
        <f t="shared" si="339"/>
        <v>0</v>
      </c>
      <c r="M1855" s="239">
        <f t="shared" si="344"/>
        <v>1.6318740114827591E-3</v>
      </c>
      <c r="O1855" s="239">
        <f t="shared" si="345"/>
        <v>135.9921696606373</v>
      </c>
      <c r="P1855" s="239">
        <f t="shared" si="340"/>
        <v>157.90450209351053</v>
      </c>
      <c r="Q1855" s="239">
        <f t="shared" si="341"/>
        <v>0</v>
      </c>
      <c r="R1855" s="239">
        <f t="shared" si="346"/>
        <v>1.6318740114827591E-3</v>
      </c>
      <c r="T1855" s="239">
        <f>MAX($H$4:H1855)</f>
        <v>255.90901740293543</v>
      </c>
      <c r="U1855" s="239">
        <f>MAX($K$4:K1855)</f>
        <v>255.90901740293543</v>
      </c>
      <c r="V1855" s="239">
        <f>MAX($K$4:L1855)</f>
        <v>255.90901740293543</v>
      </c>
      <c r="W1855" s="239">
        <f t="shared" si="347"/>
        <v>-0.38296624442551092</v>
      </c>
      <c r="X1855" s="239">
        <f t="shared" si="348"/>
        <v>-0.38296624442551092</v>
      </c>
      <c r="Y1855" s="239">
        <f t="shared" si="349"/>
        <v>-0.38296624442551092</v>
      </c>
    </row>
    <row r="1856" spans="1:25">
      <c r="A1856" s="147">
        <v>38023</v>
      </c>
      <c r="B1856" s="243">
        <v>1.3134866937302592E-2</v>
      </c>
      <c r="C1856" s="243">
        <v>4.6828495737047948E-3</v>
      </c>
      <c r="D1856" s="243">
        <v>-3.9124010131912357E-3</v>
      </c>
      <c r="E1856" s="243">
        <v>4.5563132138268791E-3</v>
      </c>
      <c r="F1856" s="243">
        <v>4.6823718752064813E-3</v>
      </c>
      <c r="H1856" s="239">
        <f t="shared" si="342"/>
        <v>158.6439451238252</v>
      </c>
      <c r="I1856" s="239"/>
      <c r="J1856" s="239">
        <f t="shared" si="343"/>
        <v>139.39857590999762</v>
      </c>
      <c r="K1856" s="239">
        <f t="shared" si="338"/>
        <v>158.6439451238252</v>
      </c>
      <c r="L1856" s="239" t="b">
        <f t="shared" si="339"/>
        <v>0</v>
      </c>
      <c r="M1856" s="239">
        <f t="shared" si="344"/>
        <v>4.6828495737048659E-3</v>
      </c>
      <c r="O1856" s="239">
        <f t="shared" si="345"/>
        <v>135.9921696606373</v>
      </c>
      <c r="P1856" s="239">
        <f t="shared" si="340"/>
        <v>158.6439451238252</v>
      </c>
      <c r="Q1856" s="239">
        <f t="shared" si="341"/>
        <v>0</v>
      </c>
      <c r="R1856" s="239">
        <f t="shared" si="346"/>
        <v>4.6828495737048659E-3</v>
      </c>
      <c r="T1856" s="239">
        <f>MAX($H$4:H1856)</f>
        <v>255.90901740293543</v>
      </c>
      <c r="U1856" s="239">
        <f>MAX($K$4:K1856)</f>
        <v>255.90901740293543</v>
      </c>
      <c r="V1856" s="239">
        <f>MAX($K$4:L1856)</f>
        <v>255.90901740293543</v>
      </c>
      <c r="W1856" s="239">
        <f t="shared" si="347"/>
        <v>-0.38007676816625741</v>
      </c>
      <c r="X1856" s="239">
        <f t="shared" si="348"/>
        <v>-0.38007676816625741</v>
      </c>
      <c r="Y1856" s="239">
        <f t="shared" si="349"/>
        <v>-0.38007676816625741</v>
      </c>
    </row>
    <row r="1857" spans="1:25">
      <c r="A1857" s="147">
        <v>38026</v>
      </c>
      <c r="B1857" s="243">
        <v>-1.8195628558309584E-3</v>
      </c>
      <c r="C1857" s="243">
        <v>1.1837670161295888E-2</v>
      </c>
      <c r="D1857" s="243">
        <v>1.7906138439187647E-3</v>
      </c>
      <c r="E1857" s="243">
        <v>1.9330822820618376E-2</v>
      </c>
      <c r="F1857" s="243">
        <v>9.850892256806576E-3</v>
      </c>
      <c r="H1857" s="239">
        <f t="shared" si="342"/>
        <v>160.52191981928777</v>
      </c>
      <c r="I1857" s="239"/>
      <c r="J1857" s="239">
        <f t="shared" si="343"/>
        <v>139.39857590999762</v>
      </c>
      <c r="K1857" s="239">
        <f t="shared" si="338"/>
        <v>160.52191981928777</v>
      </c>
      <c r="L1857" s="239" t="b">
        <f t="shared" si="339"/>
        <v>0</v>
      </c>
      <c r="M1857" s="239">
        <f t="shared" si="344"/>
        <v>1.1837670161295897E-2</v>
      </c>
      <c r="O1857" s="239">
        <f t="shared" si="345"/>
        <v>135.9921696606373</v>
      </c>
      <c r="P1857" s="239">
        <f t="shared" si="340"/>
        <v>160.52191981928777</v>
      </c>
      <c r="Q1857" s="239">
        <f t="shared" si="341"/>
        <v>0</v>
      </c>
      <c r="R1857" s="239">
        <f t="shared" si="346"/>
        <v>1.1837670161295897E-2</v>
      </c>
      <c r="T1857" s="239">
        <f>MAX($H$4:H1857)</f>
        <v>255.90901740293543</v>
      </c>
      <c r="U1857" s="239">
        <f>MAX($K$4:K1857)</f>
        <v>255.90901740293543</v>
      </c>
      <c r="V1857" s="239">
        <f>MAX($K$4:L1857)</f>
        <v>255.90901740293543</v>
      </c>
      <c r="W1857" s="239">
        <f t="shared" si="347"/>
        <v>-0.37273832142248503</v>
      </c>
      <c r="X1857" s="239">
        <f t="shared" si="348"/>
        <v>-0.37273832142248503</v>
      </c>
      <c r="Y1857" s="239">
        <f t="shared" si="349"/>
        <v>-0.37273832142248503</v>
      </c>
    </row>
    <row r="1858" spans="1:25">
      <c r="A1858" s="147">
        <v>38027</v>
      </c>
      <c r="B1858" s="243">
        <v>5.0501524625552463E-3</v>
      </c>
      <c r="C1858" s="243">
        <v>1.1123921201505738E-5</v>
      </c>
      <c r="D1858" s="243">
        <v>-7.4933769017682117E-4</v>
      </c>
      <c r="E1858" s="243">
        <v>3.1363572417930641E-4</v>
      </c>
      <c r="F1858" s="243">
        <v>6.9057543409489774E-4</v>
      </c>
      <c r="H1858" s="239">
        <f t="shared" si="342"/>
        <v>160.52370545247496</v>
      </c>
      <c r="I1858" s="239"/>
      <c r="J1858" s="239">
        <f t="shared" si="343"/>
        <v>139.39857590999762</v>
      </c>
      <c r="K1858" s="239">
        <f t="shared" si="338"/>
        <v>160.52370545247496</v>
      </c>
      <c r="L1858" s="239" t="b">
        <f t="shared" si="339"/>
        <v>0</v>
      </c>
      <c r="M1858" s="239">
        <f t="shared" si="344"/>
        <v>1.112392120149597E-5</v>
      </c>
      <c r="O1858" s="239">
        <f t="shared" si="345"/>
        <v>135.9921696606373</v>
      </c>
      <c r="P1858" s="239">
        <f t="shared" si="340"/>
        <v>160.52370545247496</v>
      </c>
      <c r="Q1858" s="239">
        <f t="shared" si="341"/>
        <v>0</v>
      </c>
      <c r="R1858" s="239">
        <f t="shared" si="346"/>
        <v>1.112392120149597E-5</v>
      </c>
      <c r="T1858" s="239">
        <f>MAX($H$4:H1858)</f>
        <v>255.90901740293543</v>
      </c>
      <c r="U1858" s="239">
        <f>MAX($K$4:K1858)</f>
        <v>255.90901740293543</v>
      </c>
      <c r="V1858" s="239">
        <f>MAX($K$4:L1858)</f>
        <v>255.90901740293543</v>
      </c>
      <c r="W1858" s="239">
        <f t="shared" si="347"/>
        <v>-0.37273134381299983</v>
      </c>
      <c r="X1858" s="239">
        <f t="shared" si="348"/>
        <v>-0.37273134381299983</v>
      </c>
      <c r="Y1858" s="239">
        <f t="shared" si="349"/>
        <v>-0.37273134381299983</v>
      </c>
    </row>
    <row r="1859" spans="1:25">
      <c r="A1859" s="147">
        <v>38028</v>
      </c>
      <c r="B1859" s="243">
        <v>1.0896599043204835E-2</v>
      </c>
      <c r="C1859" s="243">
        <v>-7.4766387660473166E-3</v>
      </c>
      <c r="D1859" s="243">
        <v>-7.3071045332990803E-3</v>
      </c>
      <c r="E1859" s="243">
        <v>-1.4019106995881714E-3</v>
      </c>
      <c r="F1859" s="243">
        <v>-5.9788962346164487E-3</v>
      </c>
      <c r="H1859" s="239">
        <f t="shared" si="342"/>
        <v>159.32352769341941</v>
      </c>
      <c r="I1859" s="239"/>
      <c r="J1859" s="239">
        <f t="shared" si="343"/>
        <v>139.39857590999762</v>
      </c>
      <c r="K1859" s="239">
        <f t="shared" si="338"/>
        <v>159.32352769341941</v>
      </c>
      <c r="L1859" s="239" t="b">
        <f t="shared" si="339"/>
        <v>0</v>
      </c>
      <c r="M1859" s="239">
        <f t="shared" si="344"/>
        <v>-7.4766387660474033E-3</v>
      </c>
      <c r="O1859" s="239">
        <f t="shared" si="345"/>
        <v>135.9921696606373</v>
      </c>
      <c r="P1859" s="239">
        <f t="shared" si="340"/>
        <v>159.32352769341941</v>
      </c>
      <c r="Q1859" s="239">
        <f t="shared" si="341"/>
        <v>0</v>
      </c>
      <c r="R1859" s="239">
        <f t="shared" si="346"/>
        <v>-7.4766387660474033E-3</v>
      </c>
      <c r="T1859" s="239">
        <f>MAX($H$4:H1859)</f>
        <v>255.90901740293543</v>
      </c>
      <c r="U1859" s="239">
        <f>MAX($K$4:K1859)</f>
        <v>255.90901740293543</v>
      </c>
      <c r="V1859" s="239">
        <f>MAX($K$4:L1859)</f>
        <v>255.90901740293543</v>
      </c>
      <c r="W1859" s="239">
        <f t="shared" si="347"/>
        <v>-0.37742120496457399</v>
      </c>
      <c r="X1859" s="239">
        <f t="shared" si="348"/>
        <v>-0.37742120496457399</v>
      </c>
      <c r="Y1859" s="239">
        <f t="shared" si="349"/>
        <v>-0.37742120496457399</v>
      </c>
    </row>
    <row r="1860" spans="1:25">
      <c r="A1860" s="147">
        <v>38029</v>
      </c>
      <c r="B1860" s="243">
        <v>-4.7224839250021855E-3</v>
      </c>
      <c r="C1860" s="243">
        <v>9.0627230087534372E-3</v>
      </c>
      <c r="D1860" s="243">
        <v>8.340439555783119E-3</v>
      </c>
      <c r="E1860" s="243">
        <v>9.5546719713961448E-3</v>
      </c>
      <c r="F1860" s="243">
        <v>1.4687157680546958E-2</v>
      </c>
      <c r="H1860" s="239">
        <f t="shared" si="342"/>
        <v>160.76743269368234</v>
      </c>
      <c r="I1860" s="239"/>
      <c r="J1860" s="239">
        <f t="shared" si="343"/>
        <v>139.39857590999762</v>
      </c>
      <c r="K1860" s="239">
        <f t="shared" si="338"/>
        <v>160.76743269368234</v>
      </c>
      <c r="L1860" s="239" t="b">
        <f t="shared" si="339"/>
        <v>0</v>
      </c>
      <c r="M1860" s="239">
        <f t="shared" si="344"/>
        <v>9.062723008753517E-3</v>
      </c>
      <c r="O1860" s="239">
        <f t="shared" si="345"/>
        <v>135.9921696606373</v>
      </c>
      <c r="P1860" s="239">
        <f t="shared" si="340"/>
        <v>160.76743269368234</v>
      </c>
      <c r="Q1860" s="239">
        <f t="shared" si="341"/>
        <v>0</v>
      </c>
      <c r="R1860" s="239">
        <f t="shared" si="346"/>
        <v>9.062723008753517E-3</v>
      </c>
      <c r="T1860" s="239">
        <f>MAX($H$4:H1860)</f>
        <v>255.90901740293543</v>
      </c>
      <c r="U1860" s="239">
        <f>MAX($K$4:K1860)</f>
        <v>255.90901740293543</v>
      </c>
      <c r="V1860" s="239">
        <f>MAX($K$4:L1860)</f>
        <v>255.90901740293543</v>
      </c>
      <c r="W1860" s="239">
        <f t="shared" si="347"/>
        <v>-0.37177894579404441</v>
      </c>
      <c r="X1860" s="239">
        <f t="shared" si="348"/>
        <v>-0.37177894579404441</v>
      </c>
      <c r="Y1860" s="239">
        <f t="shared" si="349"/>
        <v>-0.37177894579404441</v>
      </c>
    </row>
    <row r="1861" spans="1:25">
      <c r="A1861" s="147">
        <v>38030</v>
      </c>
      <c r="B1861" s="243">
        <v>-5.1813709979000588E-3</v>
      </c>
      <c r="C1861" s="243">
        <v>2.0428686613118696E-3</v>
      </c>
      <c r="D1861" s="243">
        <v>1.5246678459361229E-2</v>
      </c>
      <c r="E1861" s="243">
        <v>1.3004086194322584E-2</v>
      </c>
      <c r="F1861" s="243">
        <v>5.5140845913619341E-3</v>
      </c>
      <c r="H1861" s="239">
        <f t="shared" si="342"/>
        <v>161.09585944369184</v>
      </c>
      <c r="I1861" s="239"/>
      <c r="J1861" s="239">
        <f t="shared" si="343"/>
        <v>139.39857590999762</v>
      </c>
      <c r="K1861" s="239">
        <f t="shared" ref="K1861:K1924" si="350">MAX(H1861:J1861)</f>
        <v>161.09585944369184</v>
      </c>
      <c r="L1861" s="239" t="b">
        <f t="shared" ref="L1861:L1924" si="351">J1861=K1861</f>
        <v>0</v>
      </c>
      <c r="M1861" s="239">
        <f t="shared" si="344"/>
        <v>2.0428686613119286E-3</v>
      </c>
      <c r="O1861" s="239">
        <f t="shared" si="345"/>
        <v>135.9921696606373</v>
      </c>
      <c r="P1861" s="239">
        <f t="shared" ref="P1861:P1924" si="352">MAX(H1861,O1861)</f>
        <v>161.09585944369184</v>
      </c>
      <c r="Q1861" s="239">
        <f t="shared" ref="Q1861:Q1924" si="353">P1861-H1861</f>
        <v>0</v>
      </c>
      <c r="R1861" s="239">
        <f t="shared" si="346"/>
        <v>2.0428686613119286E-3</v>
      </c>
      <c r="T1861" s="239">
        <f>MAX($H$4:H1861)</f>
        <v>255.90901740293543</v>
      </c>
      <c r="U1861" s="239">
        <f>MAX($K$4:K1861)</f>
        <v>255.90901740293543</v>
      </c>
      <c r="V1861" s="239">
        <f>MAX($K$4:L1861)</f>
        <v>255.90901740293543</v>
      </c>
      <c r="W1861" s="239">
        <f t="shared" si="347"/>
        <v>-0.37049557269003069</v>
      </c>
      <c r="X1861" s="239">
        <f t="shared" si="348"/>
        <v>-0.37049557269003069</v>
      </c>
      <c r="Y1861" s="239">
        <f t="shared" si="349"/>
        <v>-0.37049557269003069</v>
      </c>
    </row>
    <row r="1862" spans="1:25">
      <c r="A1862" s="147">
        <v>38033</v>
      </c>
      <c r="B1862" s="243">
        <v>0</v>
      </c>
      <c r="C1862" s="243">
        <v>-5.4497278888165912E-4</v>
      </c>
      <c r="D1862" s="243">
        <v>-1.7690417306785999E-3</v>
      </c>
      <c r="E1862" s="243">
        <v>-3.7545551801533295E-3</v>
      </c>
      <c r="F1862" s="243">
        <v>-2.612222898124017E-4</v>
      </c>
      <c r="H1862" s="239">
        <f t="shared" ref="H1862:H1925" si="354">(1+C1862)*H1861</f>
        <v>161.00806658389351</v>
      </c>
      <c r="I1862" s="239"/>
      <c r="J1862" s="239">
        <f t="shared" ref="J1862:J1925" si="355">IF(NOT(YEAR(A1862)=YEAR(A1861)),$J$1*H1862,J1861)</f>
        <v>139.39857590999762</v>
      </c>
      <c r="K1862" s="239">
        <f t="shared" si="350"/>
        <v>161.00806658389351</v>
      </c>
      <c r="L1862" s="239" t="b">
        <f t="shared" si="351"/>
        <v>0</v>
      </c>
      <c r="M1862" s="239">
        <f t="shared" ref="M1862:M1925" si="356">(K1862-K1861)/K1861</f>
        <v>-5.4497278888172471E-4</v>
      </c>
      <c r="O1862" s="239">
        <f t="shared" ref="O1862:O1925" si="357">IF(AND(MONTH(A1862)=$O$2,MONTH(A1861)=$O$2-1),$O$1*H1862,O1861)</f>
        <v>135.9921696606373</v>
      </c>
      <c r="P1862" s="239">
        <f t="shared" si="352"/>
        <v>161.00806658389351</v>
      </c>
      <c r="Q1862" s="239">
        <f t="shared" si="353"/>
        <v>0</v>
      </c>
      <c r="R1862" s="239">
        <f t="shared" ref="R1862:R1925" si="358">(P1862-P1861)/P1861</f>
        <v>-5.4497278888172471E-4</v>
      </c>
      <c r="T1862" s="239">
        <f>MAX($H$4:H1862)</f>
        <v>255.90901740293543</v>
      </c>
      <c r="U1862" s="239">
        <f>MAX($K$4:K1862)</f>
        <v>255.90901740293543</v>
      </c>
      <c r="V1862" s="239">
        <f>MAX($K$4:L1862)</f>
        <v>255.90901740293543</v>
      </c>
      <c r="W1862" s="239">
        <f t="shared" ref="W1862:W1925" si="359">(H1862-T1862)/T1862</f>
        <v>-0.37083863547339518</v>
      </c>
      <c r="X1862" s="239">
        <f t="shared" ref="X1862:X1925" si="360">(K1862-U1862)/U1862</f>
        <v>-0.37083863547339518</v>
      </c>
      <c r="Y1862" s="239">
        <f t="shared" ref="Y1862:Y1925" si="361">(P1862-V1862)/V1862</f>
        <v>-0.37083863547339518</v>
      </c>
    </row>
    <row r="1863" spans="1:25">
      <c r="A1863" s="147">
        <v>38034</v>
      </c>
      <c r="B1863" s="243">
        <v>9.2373259061517832E-3</v>
      </c>
      <c r="C1863" s="243">
        <v>5.5966788463495121E-3</v>
      </c>
      <c r="D1863" s="243">
        <v>2.7685254550724459E-4</v>
      </c>
      <c r="E1863" s="243">
        <v>2.2449385278742184E-3</v>
      </c>
      <c r="F1863" s="243">
        <v>3.4890155731863715E-3</v>
      </c>
      <c r="H1863" s="239">
        <f t="shared" si="354"/>
        <v>161.90917702423522</v>
      </c>
      <c r="I1863" s="239"/>
      <c r="J1863" s="239">
        <f t="shared" si="355"/>
        <v>139.39857590999762</v>
      </c>
      <c r="K1863" s="239">
        <f t="shared" si="350"/>
        <v>161.90917702423522</v>
      </c>
      <c r="L1863" s="239" t="b">
        <f t="shared" si="351"/>
        <v>0</v>
      </c>
      <c r="M1863" s="239">
        <f t="shared" si="356"/>
        <v>5.5966788463495129E-3</v>
      </c>
      <c r="O1863" s="239">
        <f t="shared" si="357"/>
        <v>135.9921696606373</v>
      </c>
      <c r="P1863" s="239">
        <f t="shared" si="352"/>
        <v>161.90917702423522</v>
      </c>
      <c r="Q1863" s="239">
        <f t="shared" si="353"/>
        <v>0</v>
      </c>
      <c r="R1863" s="239">
        <f t="shared" si="358"/>
        <v>5.5966788463495129E-3</v>
      </c>
      <c r="T1863" s="239">
        <f>MAX($H$4:H1863)</f>
        <v>255.90901740293543</v>
      </c>
      <c r="U1863" s="239">
        <f>MAX($K$4:K1863)</f>
        <v>255.90901740293543</v>
      </c>
      <c r="V1863" s="239">
        <f>MAX($K$4:L1863)</f>
        <v>255.90901740293543</v>
      </c>
      <c r="W1863" s="239">
        <f t="shared" si="359"/>
        <v>-0.36731742137360879</v>
      </c>
      <c r="X1863" s="239">
        <f t="shared" si="360"/>
        <v>-0.36731742137360879</v>
      </c>
      <c r="Y1863" s="239">
        <f t="shared" si="361"/>
        <v>-0.36731742137360879</v>
      </c>
    </row>
    <row r="1864" spans="1:25">
      <c r="A1864" s="147">
        <v>38035</v>
      </c>
      <c r="B1864" s="243">
        <v>-4.014631304497307E-3</v>
      </c>
      <c r="C1864" s="243">
        <v>5.7616649756695448E-3</v>
      </c>
      <c r="D1864" s="243">
        <v>6.5926933103677143E-4</v>
      </c>
      <c r="E1864" s="243">
        <v>4.1363937857987754E-3</v>
      </c>
      <c r="F1864" s="243">
        <v>9.1830967234196592E-3</v>
      </c>
      <c r="H1864" s="239">
        <f t="shared" si="354"/>
        <v>162.84204345873525</v>
      </c>
      <c r="I1864" s="239"/>
      <c r="J1864" s="239">
        <f t="shared" si="355"/>
        <v>139.39857590999762</v>
      </c>
      <c r="K1864" s="239">
        <f t="shared" si="350"/>
        <v>162.84204345873525</v>
      </c>
      <c r="L1864" s="239" t="b">
        <f t="shared" si="351"/>
        <v>0</v>
      </c>
      <c r="M1864" s="239">
        <f t="shared" si="356"/>
        <v>5.761664975669616E-3</v>
      </c>
      <c r="O1864" s="239">
        <f t="shared" si="357"/>
        <v>135.9921696606373</v>
      </c>
      <c r="P1864" s="239">
        <f t="shared" si="352"/>
        <v>162.84204345873525</v>
      </c>
      <c r="Q1864" s="239">
        <f t="shared" si="353"/>
        <v>0</v>
      </c>
      <c r="R1864" s="239">
        <f t="shared" si="358"/>
        <v>5.761664975669616E-3</v>
      </c>
      <c r="T1864" s="239">
        <f>MAX($H$4:H1864)</f>
        <v>255.90901740293543</v>
      </c>
      <c r="U1864" s="239">
        <f>MAX($K$4:K1864)</f>
        <v>255.90901740293543</v>
      </c>
      <c r="V1864" s="239">
        <f>MAX($K$4:L1864)</f>
        <v>255.90901740293543</v>
      </c>
      <c r="W1864" s="239">
        <f t="shared" si="359"/>
        <v>-0.36367211631962076</v>
      </c>
      <c r="X1864" s="239">
        <f t="shared" si="360"/>
        <v>-0.36367211631962076</v>
      </c>
      <c r="Y1864" s="239">
        <f t="shared" si="361"/>
        <v>-0.36367211631962076</v>
      </c>
    </row>
    <row r="1865" spans="1:25">
      <c r="A1865" s="147">
        <v>38036</v>
      </c>
      <c r="B1865" s="243">
        <v>-4.5125626830053722E-3</v>
      </c>
      <c r="C1865" s="243">
        <v>7.7290062550419147E-3</v>
      </c>
      <c r="D1865" s="243">
        <v>3.3165831731647444E-3</v>
      </c>
      <c r="E1865" s="243">
        <v>-3.3537170290676155E-3</v>
      </c>
      <c r="F1865" s="243">
        <v>2.2576275141501512E-3</v>
      </c>
      <c r="H1865" s="239">
        <f t="shared" si="354"/>
        <v>164.10065063121161</v>
      </c>
      <c r="I1865" s="239"/>
      <c r="J1865" s="239">
        <f t="shared" si="355"/>
        <v>139.39857590999762</v>
      </c>
      <c r="K1865" s="239">
        <f t="shared" si="350"/>
        <v>164.10065063121161</v>
      </c>
      <c r="L1865" s="239" t="b">
        <f t="shared" si="351"/>
        <v>0</v>
      </c>
      <c r="M1865" s="239">
        <f t="shared" si="356"/>
        <v>7.7290062550418401E-3</v>
      </c>
      <c r="O1865" s="239">
        <f t="shared" si="357"/>
        <v>135.9921696606373</v>
      </c>
      <c r="P1865" s="239">
        <f t="shared" si="352"/>
        <v>164.10065063121161</v>
      </c>
      <c r="Q1865" s="239">
        <f t="shared" si="353"/>
        <v>0</v>
      </c>
      <c r="R1865" s="239">
        <f t="shared" si="358"/>
        <v>7.7290062550418401E-3</v>
      </c>
      <c r="T1865" s="239">
        <f>MAX($H$4:H1865)</f>
        <v>255.90901740293543</v>
      </c>
      <c r="U1865" s="239">
        <f>MAX($K$4:K1865)</f>
        <v>255.90901740293543</v>
      </c>
      <c r="V1865" s="239">
        <f>MAX($K$4:L1865)</f>
        <v>255.90901740293543</v>
      </c>
      <c r="W1865" s="239">
        <f t="shared" si="359"/>
        <v>-0.35875393412639756</v>
      </c>
      <c r="X1865" s="239">
        <f t="shared" si="360"/>
        <v>-0.35875393412639756</v>
      </c>
      <c r="Y1865" s="239">
        <f t="shared" si="361"/>
        <v>-0.35875393412639756</v>
      </c>
    </row>
    <row r="1866" spans="1:25">
      <c r="A1866" s="147">
        <v>38037</v>
      </c>
      <c r="B1866" s="243">
        <v>-2.9166976509601428E-3</v>
      </c>
      <c r="C1866" s="243">
        <v>-5.7941391838722822E-4</v>
      </c>
      <c r="D1866" s="243">
        <v>-8.9873410825236366E-4</v>
      </c>
      <c r="E1866" s="243">
        <v>7.2483817479562784E-3</v>
      </c>
      <c r="F1866" s="243">
        <v>1.0037953593049487E-3</v>
      </c>
      <c r="H1866" s="239">
        <f t="shared" si="354"/>
        <v>164.00556843021948</v>
      </c>
      <c r="I1866" s="239"/>
      <c r="J1866" s="239">
        <f t="shared" si="355"/>
        <v>139.39857590999762</v>
      </c>
      <c r="K1866" s="239">
        <f t="shared" si="350"/>
        <v>164.00556843021948</v>
      </c>
      <c r="L1866" s="239" t="b">
        <f t="shared" si="351"/>
        <v>0</v>
      </c>
      <c r="M1866" s="239">
        <f t="shared" si="356"/>
        <v>-5.7941391838722855E-4</v>
      </c>
      <c r="O1866" s="239">
        <f t="shared" si="357"/>
        <v>135.9921696606373</v>
      </c>
      <c r="P1866" s="239">
        <f t="shared" si="352"/>
        <v>164.00556843021948</v>
      </c>
      <c r="Q1866" s="239">
        <f t="shared" si="353"/>
        <v>0</v>
      </c>
      <c r="R1866" s="239">
        <f t="shared" si="358"/>
        <v>-5.7941391838722855E-4</v>
      </c>
      <c r="T1866" s="239">
        <f>MAX($H$4:H1866)</f>
        <v>255.90901740293543</v>
      </c>
      <c r="U1866" s="239">
        <f>MAX($K$4:K1866)</f>
        <v>255.90901740293543</v>
      </c>
      <c r="V1866" s="239">
        <f>MAX($K$4:L1866)</f>
        <v>255.90901740293543</v>
      </c>
      <c r="W1866" s="239">
        <f t="shared" si="359"/>
        <v>-0.35912548102207575</v>
      </c>
      <c r="X1866" s="239">
        <f t="shared" si="360"/>
        <v>-0.35912548102207575</v>
      </c>
      <c r="Y1866" s="239">
        <f t="shared" si="361"/>
        <v>-0.35912548102207575</v>
      </c>
    </row>
    <row r="1867" spans="1:25">
      <c r="A1867" s="147">
        <v>38040</v>
      </c>
      <c r="B1867" s="243">
        <v>-3.4078732343804097E-3</v>
      </c>
      <c r="C1867" s="243">
        <v>-3.052776450046979E-3</v>
      </c>
      <c r="D1867" s="243">
        <v>6.0451720574441481E-3</v>
      </c>
      <c r="E1867" s="243">
        <v>-7.6472074411011448E-3</v>
      </c>
      <c r="F1867" s="243">
        <v>-3.7433883732886919E-3</v>
      </c>
      <c r="H1867" s="239">
        <f t="shared" si="354"/>
        <v>163.50489609323915</v>
      </c>
      <c r="I1867" s="239"/>
      <c r="J1867" s="239">
        <f t="shared" si="355"/>
        <v>139.39857590999762</v>
      </c>
      <c r="K1867" s="239">
        <f t="shared" si="350"/>
        <v>163.50489609323915</v>
      </c>
      <c r="L1867" s="239" t="b">
        <f t="shared" si="351"/>
        <v>0</v>
      </c>
      <c r="M1867" s="239">
        <f t="shared" si="356"/>
        <v>-3.0527764500469018E-3</v>
      </c>
      <c r="O1867" s="239">
        <f t="shared" si="357"/>
        <v>135.9921696606373</v>
      </c>
      <c r="P1867" s="239">
        <f t="shared" si="352"/>
        <v>163.50489609323915</v>
      </c>
      <c r="Q1867" s="239">
        <f t="shared" si="353"/>
        <v>0</v>
      </c>
      <c r="R1867" s="239">
        <f t="shared" si="358"/>
        <v>-3.0527764500469018E-3</v>
      </c>
      <c r="T1867" s="239">
        <f>MAX($H$4:H1867)</f>
        <v>255.90901740293543</v>
      </c>
      <c r="U1867" s="239">
        <f>MAX($K$4:K1867)</f>
        <v>255.90901740293543</v>
      </c>
      <c r="V1867" s="239">
        <f>MAX($K$4:L1867)</f>
        <v>255.90901740293543</v>
      </c>
      <c r="W1867" s="239">
        <f t="shared" si="359"/>
        <v>-0.36108192766104674</v>
      </c>
      <c r="X1867" s="239">
        <f t="shared" si="360"/>
        <v>-0.36108192766104674</v>
      </c>
      <c r="Y1867" s="239">
        <f t="shared" si="361"/>
        <v>-0.36108192766104674</v>
      </c>
    </row>
    <row r="1868" spans="1:25">
      <c r="A1868" s="147">
        <v>38041</v>
      </c>
      <c r="B1868" s="243">
        <v>-1.7033654748407345E-3</v>
      </c>
      <c r="C1868" s="243">
        <v>-1.0132217939300969E-2</v>
      </c>
      <c r="D1868" s="243">
        <v>-2.0843225267998533E-2</v>
      </c>
      <c r="E1868" s="243">
        <v>-1.4870225358371458E-2</v>
      </c>
      <c r="F1868" s="243">
        <v>-8.4415107272961531E-3</v>
      </c>
      <c r="H1868" s="239">
        <f t="shared" si="354"/>
        <v>161.8482288518797</v>
      </c>
      <c r="I1868" s="239"/>
      <c r="J1868" s="239">
        <f t="shared" si="355"/>
        <v>139.39857590999762</v>
      </c>
      <c r="K1868" s="239">
        <f t="shared" si="350"/>
        <v>161.8482288518797</v>
      </c>
      <c r="L1868" s="239" t="b">
        <f t="shared" si="351"/>
        <v>0</v>
      </c>
      <c r="M1868" s="239">
        <f t="shared" si="356"/>
        <v>-1.0132217939300961E-2</v>
      </c>
      <c r="O1868" s="239">
        <f t="shared" si="357"/>
        <v>135.9921696606373</v>
      </c>
      <c r="P1868" s="239">
        <f t="shared" si="352"/>
        <v>161.8482288518797</v>
      </c>
      <c r="Q1868" s="239">
        <f t="shared" si="353"/>
        <v>0</v>
      </c>
      <c r="R1868" s="239">
        <f t="shared" si="358"/>
        <v>-1.0132217939300961E-2</v>
      </c>
      <c r="T1868" s="239">
        <f>MAX($H$4:H1868)</f>
        <v>255.90901740293543</v>
      </c>
      <c r="U1868" s="239">
        <f>MAX($K$4:K1868)</f>
        <v>255.90901740293543</v>
      </c>
      <c r="V1868" s="239">
        <f>MAX($K$4:L1868)</f>
        <v>255.90901740293543</v>
      </c>
      <c r="W1868" s="239">
        <f t="shared" si="359"/>
        <v>-0.36755558481534306</v>
      </c>
      <c r="X1868" s="239">
        <f t="shared" si="360"/>
        <v>-0.36755558481534306</v>
      </c>
      <c r="Y1868" s="239">
        <f t="shared" si="361"/>
        <v>-0.36755558481534306</v>
      </c>
    </row>
    <row r="1869" spans="1:25">
      <c r="A1869" s="147">
        <v>38042</v>
      </c>
      <c r="B1869" s="243">
        <v>4.7766290857014226E-3</v>
      </c>
      <c r="C1869" s="243">
        <v>1.0355866697691729E-2</v>
      </c>
      <c r="D1869" s="243">
        <v>8.4567583219288256E-3</v>
      </c>
      <c r="E1869" s="243">
        <v>1.6398629354118066E-2</v>
      </c>
      <c r="F1869" s="243">
        <v>9.1241177172103338E-3</v>
      </c>
      <c r="H1869" s="239">
        <f t="shared" si="354"/>
        <v>163.52430753512726</v>
      </c>
      <c r="I1869" s="239"/>
      <c r="J1869" s="239">
        <f t="shared" si="355"/>
        <v>139.39857590999762</v>
      </c>
      <c r="K1869" s="239">
        <f t="shared" si="350"/>
        <v>163.52430753512726</v>
      </c>
      <c r="L1869" s="239" t="b">
        <f t="shared" si="351"/>
        <v>0</v>
      </c>
      <c r="M1869" s="239">
        <f t="shared" si="356"/>
        <v>1.0355866697691708E-2</v>
      </c>
      <c r="O1869" s="239">
        <f t="shared" si="357"/>
        <v>135.9921696606373</v>
      </c>
      <c r="P1869" s="239">
        <f t="shared" si="352"/>
        <v>163.52430753512726</v>
      </c>
      <c r="Q1869" s="239">
        <f t="shared" si="353"/>
        <v>0</v>
      </c>
      <c r="R1869" s="239">
        <f t="shared" si="358"/>
        <v>1.0355866697691708E-2</v>
      </c>
      <c r="T1869" s="239">
        <f>MAX($H$4:H1869)</f>
        <v>255.90901740293543</v>
      </c>
      <c r="U1869" s="239">
        <f>MAX($K$4:K1869)</f>
        <v>255.90901740293543</v>
      </c>
      <c r="V1869" s="239">
        <f>MAX($K$4:L1869)</f>
        <v>255.90901740293543</v>
      </c>
      <c r="W1869" s="239">
        <f t="shared" si="359"/>
        <v>-0.36100607475799118</v>
      </c>
      <c r="X1869" s="239">
        <f t="shared" si="360"/>
        <v>-0.36100607475799118</v>
      </c>
      <c r="Y1869" s="239">
        <f t="shared" si="361"/>
        <v>-0.36100607475799118</v>
      </c>
    </row>
    <row r="1870" spans="1:25">
      <c r="A1870" s="147">
        <v>38043</v>
      </c>
      <c r="B1870" s="243">
        <v>2.1589405458311006E-3</v>
      </c>
      <c r="C1870" s="243">
        <v>-4.2031848154420182E-3</v>
      </c>
      <c r="D1870" s="243">
        <v>6.4732195470913467E-3</v>
      </c>
      <c r="E1870" s="243">
        <v>7.7209990964173247E-3</v>
      </c>
      <c r="F1870" s="243">
        <v>-3.898661181073404E-3</v>
      </c>
      <c r="H1870" s="239">
        <f t="shared" si="354"/>
        <v>162.83698464873996</v>
      </c>
      <c r="I1870" s="239"/>
      <c r="J1870" s="239">
        <f t="shared" si="355"/>
        <v>139.39857590999762</v>
      </c>
      <c r="K1870" s="239">
        <f t="shared" si="350"/>
        <v>162.83698464873996</v>
      </c>
      <c r="L1870" s="239" t="b">
        <f t="shared" si="351"/>
        <v>0</v>
      </c>
      <c r="M1870" s="239">
        <f t="shared" si="356"/>
        <v>-4.2031848154419505E-3</v>
      </c>
      <c r="O1870" s="239">
        <f t="shared" si="357"/>
        <v>135.9921696606373</v>
      </c>
      <c r="P1870" s="239">
        <f t="shared" si="352"/>
        <v>162.83698464873996</v>
      </c>
      <c r="Q1870" s="239">
        <f t="shared" si="353"/>
        <v>0</v>
      </c>
      <c r="R1870" s="239">
        <f t="shared" si="358"/>
        <v>-4.2031848154419505E-3</v>
      </c>
      <c r="T1870" s="239">
        <f>MAX($H$4:H1870)</f>
        <v>255.90901740293543</v>
      </c>
      <c r="U1870" s="239">
        <f>MAX($K$4:K1870)</f>
        <v>255.90901740293543</v>
      </c>
      <c r="V1870" s="239">
        <f>MAX($K$4:L1870)</f>
        <v>255.90901740293543</v>
      </c>
      <c r="W1870" s="239">
        <f t="shared" si="359"/>
        <v>-0.363691884321728</v>
      </c>
      <c r="X1870" s="239">
        <f t="shared" si="360"/>
        <v>-0.363691884321728</v>
      </c>
      <c r="Y1870" s="239">
        <f t="shared" si="361"/>
        <v>-0.363691884321728</v>
      </c>
    </row>
    <row r="1871" spans="1:25">
      <c r="A1871" s="147">
        <v>38044</v>
      </c>
      <c r="B1871" s="243">
        <v>4.8177397741655525E-4</v>
      </c>
      <c r="C1871" s="243">
        <v>-3.9645776025042379E-3</v>
      </c>
      <c r="D1871" s="243">
        <v>1.6558821312770977E-2</v>
      </c>
      <c r="E1871" s="243">
        <v>7.2065872501299033E-3</v>
      </c>
      <c r="F1871" s="243">
        <v>-1.5577556286855421E-3</v>
      </c>
      <c r="H1871" s="239">
        <f t="shared" si="354"/>
        <v>162.19140478654225</v>
      </c>
      <c r="I1871" s="239"/>
      <c r="J1871" s="239">
        <f t="shared" si="355"/>
        <v>139.39857590999762</v>
      </c>
      <c r="K1871" s="239">
        <f t="shared" si="350"/>
        <v>162.19140478654225</v>
      </c>
      <c r="L1871" s="239" t="b">
        <f t="shared" si="351"/>
        <v>0</v>
      </c>
      <c r="M1871" s="239">
        <f t="shared" si="356"/>
        <v>-3.9645776025041511E-3</v>
      </c>
      <c r="O1871" s="239">
        <f t="shared" si="357"/>
        <v>135.9921696606373</v>
      </c>
      <c r="P1871" s="239">
        <f t="shared" si="352"/>
        <v>162.19140478654225</v>
      </c>
      <c r="Q1871" s="239">
        <f t="shared" si="353"/>
        <v>0</v>
      </c>
      <c r="R1871" s="239">
        <f t="shared" si="358"/>
        <v>-3.9645776025041511E-3</v>
      </c>
      <c r="T1871" s="239">
        <f>MAX($H$4:H1871)</f>
        <v>255.90901740293543</v>
      </c>
      <c r="U1871" s="239">
        <f>MAX($K$4:K1871)</f>
        <v>255.90901740293543</v>
      </c>
      <c r="V1871" s="239">
        <f>MAX($K$4:L1871)</f>
        <v>255.90901740293543</v>
      </c>
      <c r="W1871" s="239">
        <f t="shared" si="359"/>
        <v>-0.36621457722543771</v>
      </c>
      <c r="X1871" s="239">
        <f t="shared" si="360"/>
        <v>-0.36621457722543771</v>
      </c>
      <c r="Y1871" s="239">
        <f t="shared" si="361"/>
        <v>-0.36621457722543771</v>
      </c>
    </row>
    <row r="1872" spans="1:25">
      <c r="A1872" s="147">
        <v>38047</v>
      </c>
      <c r="B1872" s="243">
        <v>1.0009827466090471E-2</v>
      </c>
      <c r="C1872" s="243">
        <v>1.6287755207575971E-2</v>
      </c>
      <c r="D1872" s="243">
        <v>2.4391865388651457E-2</v>
      </c>
      <c r="E1872" s="243">
        <v>1.9826729344911032E-2</v>
      </c>
      <c r="F1872" s="243">
        <v>1.6412893472370405E-2</v>
      </c>
      <c r="H1872" s="239">
        <f t="shared" si="354"/>
        <v>164.83313868447831</v>
      </c>
      <c r="I1872" s="239"/>
      <c r="J1872" s="239">
        <f t="shared" si="355"/>
        <v>139.39857590999762</v>
      </c>
      <c r="K1872" s="239">
        <f t="shared" si="350"/>
        <v>164.83313868447831</v>
      </c>
      <c r="L1872" s="239" t="b">
        <f t="shared" si="351"/>
        <v>0</v>
      </c>
      <c r="M1872" s="239">
        <f t="shared" si="356"/>
        <v>1.6287755207575957E-2</v>
      </c>
      <c r="O1872" s="239">
        <f t="shared" si="357"/>
        <v>135.9921696606373</v>
      </c>
      <c r="P1872" s="239">
        <f t="shared" si="352"/>
        <v>164.83313868447831</v>
      </c>
      <c r="Q1872" s="239">
        <f t="shared" si="353"/>
        <v>0</v>
      </c>
      <c r="R1872" s="239">
        <f t="shared" si="358"/>
        <v>1.6287755207575957E-2</v>
      </c>
      <c r="T1872" s="239">
        <f>MAX($H$4:H1872)</f>
        <v>255.90901740293543</v>
      </c>
      <c r="U1872" s="239">
        <f>MAX($K$4:K1872)</f>
        <v>255.90901740293543</v>
      </c>
      <c r="V1872" s="239">
        <f>MAX($K$4:L1872)</f>
        <v>255.90901740293543</v>
      </c>
      <c r="W1872" s="239">
        <f t="shared" si="359"/>
        <v>-0.35589163540515562</v>
      </c>
      <c r="X1872" s="239">
        <f t="shared" si="360"/>
        <v>-0.35589163540515562</v>
      </c>
      <c r="Y1872" s="239">
        <f t="shared" si="361"/>
        <v>-0.35589163540515562</v>
      </c>
    </row>
    <row r="1873" spans="1:25">
      <c r="A1873" s="147">
        <v>38048</v>
      </c>
      <c r="B1873" s="243">
        <v>-5.6788641813572127E-3</v>
      </c>
      <c r="C1873" s="243">
        <v>1.3239664029114584E-2</v>
      </c>
      <c r="D1873" s="243">
        <v>1.6085306909533914E-2</v>
      </c>
      <c r="E1873" s="243">
        <v>2.5992777274775225E-2</v>
      </c>
      <c r="F1873" s="243">
        <v>1.3617986099676571E-2</v>
      </c>
      <c r="H1873" s="239">
        <f t="shared" si="354"/>
        <v>167.01547406152525</v>
      </c>
      <c r="I1873" s="239"/>
      <c r="J1873" s="239">
        <f t="shared" si="355"/>
        <v>139.39857590999762</v>
      </c>
      <c r="K1873" s="239">
        <f t="shared" si="350"/>
        <v>167.01547406152525</v>
      </c>
      <c r="L1873" s="239" t="b">
        <f t="shared" si="351"/>
        <v>0</v>
      </c>
      <c r="M1873" s="239">
        <f t="shared" si="356"/>
        <v>1.3239664029114563E-2</v>
      </c>
      <c r="O1873" s="239">
        <f t="shared" si="357"/>
        <v>135.9921696606373</v>
      </c>
      <c r="P1873" s="239">
        <f t="shared" si="352"/>
        <v>167.01547406152525</v>
      </c>
      <c r="Q1873" s="239">
        <f t="shared" si="353"/>
        <v>0</v>
      </c>
      <c r="R1873" s="239">
        <f t="shared" si="358"/>
        <v>1.3239664029114563E-2</v>
      </c>
      <c r="T1873" s="239">
        <f>MAX($H$4:H1873)</f>
        <v>255.90901740293543</v>
      </c>
      <c r="U1873" s="239">
        <f>MAX($K$4:K1873)</f>
        <v>255.90901740293543</v>
      </c>
      <c r="V1873" s="239">
        <f>MAX($K$4:L1873)</f>
        <v>255.90901740293543</v>
      </c>
      <c r="W1873" s="239">
        <f t="shared" si="359"/>
        <v>-0.34736385705957745</v>
      </c>
      <c r="X1873" s="239">
        <f t="shared" si="360"/>
        <v>-0.34736385705957745</v>
      </c>
      <c r="Y1873" s="239">
        <f t="shared" si="361"/>
        <v>-0.34736385705957745</v>
      </c>
    </row>
    <row r="1874" spans="1:25">
      <c r="A1874" s="147">
        <v>38049</v>
      </c>
      <c r="B1874" s="243">
        <v>1.6054747379585788E-3</v>
      </c>
      <c r="C1874" s="243">
        <v>-1.0191968029129583E-2</v>
      </c>
      <c r="D1874" s="243">
        <v>-7.4813519838068387E-4</v>
      </c>
      <c r="E1874" s="243">
        <v>-6.1459899101813376E-3</v>
      </c>
      <c r="F1874" s="243">
        <v>-7.9088107898351856E-3</v>
      </c>
      <c r="H1874" s="239">
        <f t="shared" si="354"/>
        <v>165.31325768952027</v>
      </c>
      <c r="I1874" s="239"/>
      <c r="J1874" s="239">
        <f t="shared" si="355"/>
        <v>139.39857590999762</v>
      </c>
      <c r="K1874" s="239">
        <f t="shared" si="350"/>
        <v>165.31325768952027</v>
      </c>
      <c r="L1874" s="239" t="b">
        <f t="shared" si="351"/>
        <v>0</v>
      </c>
      <c r="M1874" s="239">
        <f t="shared" si="356"/>
        <v>-1.0191968029129563E-2</v>
      </c>
      <c r="O1874" s="239">
        <f t="shared" si="357"/>
        <v>135.9921696606373</v>
      </c>
      <c r="P1874" s="239">
        <f t="shared" si="352"/>
        <v>165.31325768952027</v>
      </c>
      <c r="Q1874" s="239">
        <f t="shared" si="353"/>
        <v>0</v>
      </c>
      <c r="R1874" s="239">
        <f t="shared" si="358"/>
        <v>-1.0191968029129563E-2</v>
      </c>
      <c r="T1874" s="239">
        <f>MAX($H$4:H1874)</f>
        <v>255.90901740293543</v>
      </c>
      <c r="U1874" s="239">
        <f>MAX($K$4:K1874)</f>
        <v>255.90901740293543</v>
      </c>
      <c r="V1874" s="239">
        <f>MAX($K$4:L1874)</f>
        <v>255.90901740293543</v>
      </c>
      <c r="W1874" s="239">
        <f t="shared" si="359"/>
        <v>-0.35401550376308066</v>
      </c>
      <c r="X1874" s="239">
        <f t="shared" si="360"/>
        <v>-0.35401550376308066</v>
      </c>
      <c r="Y1874" s="239">
        <f t="shared" si="361"/>
        <v>-0.35401550376308066</v>
      </c>
    </row>
    <row r="1875" spans="1:25">
      <c r="A1875" s="147">
        <v>38050</v>
      </c>
      <c r="B1875" s="243">
        <v>3.5507598833124376E-3</v>
      </c>
      <c r="C1875" s="243">
        <v>5.7363885821155591E-3</v>
      </c>
      <c r="D1875" s="243">
        <v>-5.3935635899960976E-3</v>
      </c>
      <c r="E1875" s="243">
        <v>2.5967914571789485E-3</v>
      </c>
      <c r="F1875" s="243">
        <v>2.2528600823865652E-3</v>
      </c>
      <c r="H1875" s="239">
        <f t="shared" si="354"/>
        <v>166.26155877340275</v>
      </c>
      <c r="I1875" s="239"/>
      <c r="J1875" s="239">
        <f t="shared" si="355"/>
        <v>139.39857590999762</v>
      </c>
      <c r="K1875" s="239">
        <f t="shared" si="350"/>
        <v>166.26155877340275</v>
      </c>
      <c r="L1875" s="239" t="b">
        <f t="shared" si="351"/>
        <v>0</v>
      </c>
      <c r="M1875" s="239">
        <f t="shared" si="356"/>
        <v>5.7363885821155149E-3</v>
      </c>
      <c r="O1875" s="239">
        <f t="shared" si="357"/>
        <v>135.9921696606373</v>
      </c>
      <c r="P1875" s="239">
        <f t="shared" si="352"/>
        <v>166.26155877340275</v>
      </c>
      <c r="Q1875" s="239">
        <f t="shared" si="353"/>
        <v>0</v>
      </c>
      <c r="R1875" s="239">
        <f t="shared" si="358"/>
        <v>5.7363885821155149E-3</v>
      </c>
      <c r="T1875" s="239">
        <f>MAX($H$4:H1875)</f>
        <v>255.90901740293543</v>
      </c>
      <c r="U1875" s="239">
        <f>MAX($K$4:K1875)</f>
        <v>255.90901740293543</v>
      </c>
      <c r="V1875" s="239">
        <f>MAX($K$4:L1875)</f>
        <v>255.90901740293543</v>
      </c>
      <c r="W1875" s="239">
        <f t="shared" si="359"/>
        <v>-0.35030988567464355</v>
      </c>
      <c r="X1875" s="239">
        <f t="shared" si="360"/>
        <v>-0.35030988567464355</v>
      </c>
      <c r="Y1875" s="239">
        <f t="shared" si="361"/>
        <v>-0.35030988567464355</v>
      </c>
    </row>
    <row r="1876" spans="1:25">
      <c r="A1876" s="147">
        <v>38051</v>
      </c>
      <c r="B1876" s="243">
        <v>2.4516066445072759E-3</v>
      </c>
      <c r="C1876" s="243">
        <v>2.6583952964287505E-5</v>
      </c>
      <c r="D1876" s="243">
        <v>-4.8915813540247877E-3</v>
      </c>
      <c r="E1876" s="243">
        <v>-9.0749994138326073E-3</v>
      </c>
      <c r="F1876" s="243">
        <v>3.884726160660712E-3</v>
      </c>
      <c r="H1876" s="239">
        <f t="shared" si="354"/>
        <v>166.26597866286096</v>
      </c>
      <c r="I1876" s="239"/>
      <c r="J1876" s="239">
        <f t="shared" si="355"/>
        <v>139.39857590999762</v>
      </c>
      <c r="K1876" s="239">
        <f t="shared" si="350"/>
        <v>166.26597866286096</v>
      </c>
      <c r="L1876" s="239" t="b">
        <f t="shared" si="351"/>
        <v>0</v>
      </c>
      <c r="M1876" s="239">
        <f t="shared" si="356"/>
        <v>2.6583952964311564E-5</v>
      </c>
      <c r="O1876" s="239">
        <f t="shared" si="357"/>
        <v>135.9921696606373</v>
      </c>
      <c r="P1876" s="239">
        <f t="shared" si="352"/>
        <v>166.26597866286096</v>
      </c>
      <c r="Q1876" s="239">
        <f t="shared" si="353"/>
        <v>0</v>
      </c>
      <c r="R1876" s="239">
        <f t="shared" si="358"/>
        <v>2.6583952964311564E-5</v>
      </c>
      <c r="T1876" s="239">
        <f>MAX($H$4:H1876)</f>
        <v>255.90901740293543</v>
      </c>
      <c r="U1876" s="239">
        <f>MAX($K$4:K1876)</f>
        <v>255.90901740293543</v>
      </c>
      <c r="V1876" s="239">
        <f>MAX($K$4:L1876)</f>
        <v>255.90901740293543</v>
      </c>
      <c r="W1876" s="239">
        <f t="shared" si="359"/>
        <v>-0.35029261434320297</v>
      </c>
      <c r="X1876" s="239">
        <f t="shared" si="360"/>
        <v>-0.35029261434320297</v>
      </c>
      <c r="Y1876" s="239">
        <f t="shared" si="361"/>
        <v>-0.35029261434320297</v>
      </c>
    </row>
    <row r="1877" spans="1:25">
      <c r="A1877" s="147">
        <v>38054</v>
      </c>
      <c r="B1877" s="243">
        <v>-8.189120136305017E-3</v>
      </c>
      <c r="C1877" s="243">
        <v>-6.0696750353961271E-4</v>
      </c>
      <c r="D1877" s="243">
        <v>-6.1961864722803739E-3</v>
      </c>
      <c r="E1877" s="243">
        <v>-2.656218158288759E-3</v>
      </c>
      <c r="F1877" s="243">
        <v>-6.4596109833781057E-4</v>
      </c>
      <c r="H1877" s="239">
        <f t="shared" si="354"/>
        <v>166.1650606168684</v>
      </c>
      <c r="I1877" s="239"/>
      <c r="J1877" s="239">
        <f t="shared" si="355"/>
        <v>139.39857590999762</v>
      </c>
      <c r="K1877" s="239">
        <f t="shared" si="350"/>
        <v>166.1650606168684</v>
      </c>
      <c r="L1877" s="239" t="b">
        <f t="shared" si="351"/>
        <v>0</v>
      </c>
      <c r="M1877" s="239">
        <f t="shared" si="356"/>
        <v>-6.0696750353955351E-4</v>
      </c>
      <c r="O1877" s="239">
        <f t="shared" si="357"/>
        <v>135.9921696606373</v>
      </c>
      <c r="P1877" s="239">
        <f t="shared" si="352"/>
        <v>166.1650606168684</v>
      </c>
      <c r="Q1877" s="239">
        <f t="shared" si="353"/>
        <v>0</v>
      </c>
      <c r="R1877" s="239">
        <f t="shared" si="358"/>
        <v>-6.0696750353955351E-4</v>
      </c>
      <c r="T1877" s="239">
        <f>MAX($H$4:H1877)</f>
        <v>255.90901740293543</v>
      </c>
      <c r="U1877" s="239">
        <f>MAX($K$4:K1877)</f>
        <v>255.90901740293543</v>
      </c>
      <c r="V1877" s="239">
        <f>MAX($K$4:L1877)</f>
        <v>255.90901740293543</v>
      </c>
      <c r="W1877" s="239">
        <f t="shared" si="359"/>
        <v>-0.35068696561310625</v>
      </c>
      <c r="X1877" s="239">
        <f t="shared" si="360"/>
        <v>-0.35068696561310625</v>
      </c>
      <c r="Y1877" s="239">
        <f t="shared" si="361"/>
        <v>-0.35068696561310625</v>
      </c>
    </row>
    <row r="1878" spans="1:25">
      <c r="A1878" s="147">
        <v>38055</v>
      </c>
      <c r="B1878" s="243">
        <v>-6.1009339246038685E-3</v>
      </c>
      <c r="C1878" s="243">
        <v>-1.1939220360823732E-2</v>
      </c>
      <c r="D1878" s="243">
        <v>3.43375139003399E-3</v>
      </c>
      <c r="E1878" s="243">
        <v>-8.0122660232674336E-3</v>
      </c>
      <c r="F1878" s="243">
        <v>-1.2420396722150895E-2</v>
      </c>
      <c r="H1878" s="239">
        <f t="shared" si="354"/>
        <v>164.18117934189397</v>
      </c>
      <c r="I1878" s="239"/>
      <c r="J1878" s="239">
        <f t="shared" si="355"/>
        <v>139.39857590999762</v>
      </c>
      <c r="K1878" s="239">
        <f t="shared" si="350"/>
        <v>164.18117934189397</v>
      </c>
      <c r="L1878" s="239" t="b">
        <f t="shared" si="351"/>
        <v>0</v>
      </c>
      <c r="M1878" s="239">
        <f t="shared" si="356"/>
        <v>-1.1939220360823802E-2</v>
      </c>
      <c r="O1878" s="239">
        <f t="shared" si="357"/>
        <v>135.9921696606373</v>
      </c>
      <c r="P1878" s="239">
        <f t="shared" si="352"/>
        <v>164.18117934189397</v>
      </c>
      <c r="Q1878" s="239">
        <f t="shared" si="353"/>
        <v>0</v>
      </c>
      <c r="R1878" s="239">
        <f t="shared" si="358"/>
        <v>-1.1939220360823802E-2</v>
      </c>
      <c r="T1878" s="239">
        <f>MAX($H$4:H1878)</f>
        <v>255.90901740293543</v>
      </c>
      <c r="U1878" s="239">
        <f>MAX($K$4:K1878)</f>
        <v>255.90901740293543</v>
      </c>
      <c r="V1878" s="239">
        <f>MAX($K$4:L1878)</f>
        <v>255.90901740293543</v>
      </c>
      <c r="W1878" s="239">
        <f t="shared" si="359"/>
        <v>-0.35843925701380658</v>
      </c>
      <c r="X1878" s="239">
        <f t="shared" si="360"/>
        <v>-0.35843925701380658</v>
      </c>
      <c r="Y1878" s="239">
        <f t="shared" si="361"/>
        <v>-0.35843925701380658</v>
      </c>
    </row>
    <row r="1879" spans="1:25">
      <c r="A1879" s="147">
        <v>38056</v>
      </c>
      <c r="B1879" s="243">
        <v>-1.44206798834009E-2</v>
      </c>
      <c r="C1879" s="243">
        <v>-1.6311800638935114E-3</v>
      </c>
      <c r="D1879" s="243">
        <v>4.2374058258722869E-3</v>
      </c>
      <c r="E1879" s="243">
        <v>-3.6889769321041266E-3</v>
      </c>
      <c r="F1879" s="243">
        <v>-8.7100857658035657E-3</v>
      </c>
      <c r="H1879" s="239">
        <f t="shared" si="354"/>
        <v>163.91337027528493</v>
      </c>
      <c r="I1879" s="239"/>
      <c r="J1879" s="239">
        <f t="shared" si="355"/>
        <v>139.39857590999762</v>
      </c>
      <c r="K1879" s="239">
        <f t="shared" si="350"/>
        <v>163.91337027528493</v>
      </c>
      <c r="L1879" s="239" t="b">
        <f t="shared" si="351"/>
        <v>0</v>
      </c>
      <c r="M1879" s="239">
        <f t="shared" si="356"/>
        <v>-1.6311800638935726E-3</v>
      </c>
      <c r="O1879" s="239">
        <f t="shared" si="357"/>
        <v>135.9921696606373</v>
      </c>
      <c r="P1879" s="239">
        <f t="shared" si="352"/>
        <v>163.91337027528493</v>
      </c>
      <c r="Q1879" s="239">
        <f t="shared" si="353"/>
        <v>0</v>
      </c>
      <c r="R1879" s="239">
        <f t="shared" si="358"/>
        <v>-1.6311800638935726E-3</v>
      </c>
      <c r="T1879" s="239">
        <f>MAX($H$4:H1879)</f>
        <v>255.90901740293543</v>
      </c>
      <c r="U1879" s="239">
        <f>MAX($K$4:K1879)</f>
        <v>255.90901740293543</v>
      </c>
      <c r="V1879" s="239">
        <f>MAX($K$4:L1879)</f>
        <v>255.90901740293543</v>
      </c>
      <c r="W1879" s="239">
        <f t="shared" si="359"/>
        <v>-0.35948575810754235</v>
      </c>
      <c r="X1879" s="239">
        <f t="shared" si="360"/>
        <v>-0.35948575810754235</v>
      </c>
      <c r="Y1879" s="239">
        <f t="shared" si="361"/>
        <v>-0.35948575810754235</v>
      </c>
    </row>
    <row r="1880" spans="1:25">
      <c r="A1880" s="147">
        <v>38057</v>
      </c>
      <c r="B1880" s="243">
        <v>-1.4495993160824394E-2</v>
      </c>
      <c r="C1880" s="243">
        <v>-2.7167451816700772E-2</v>
      </c>
      <c r="D1880" s="243">
        <v>-1.2266300313326539E-2</v>
      </c>
      <c r="E1880" s="243">
        <v>-1.724474553178057E-2</v>
      </c>
      <c r="F1880" s="243">
        <v>-2.4034109809333848E-2</v>
      </c>
      <c r="H1880" s="239">
        <f t="shared" si="354"/>
        <v>159.4602616862181</v>
      </c>
      <c r="I1880" s="239"/>
      <c r="J1880" s="239">
        <f t="shared" si="355"/>
        <v>139.39857590999762</v>
      </c>
      <c r="K1880" s="239">
        <f t="shared" si="350"/>
        <v>159.4602616862181</v>
      </c>
      <c r="L1880" s="239" t="b">
        <f t="shared" si="351"/>
        <v>0</v>
      </c>
      <c r="M1880" s="239">
        <f t="shared" si="356"/>
        <v>-2.716745181670073E-2</v>
      </c>
      <c r="O1880" s="239">
        <f t="shared" si="357"/>
        <v>135.9921696606373</v>
      </c>
      <c r="P1880" s="239">
        <f t="shared" si="352"/>
        <v>159.4602616862181</v>
      </c>
      <c r="Q1880" s="239">
        <f t="shared" si="353"/>
        <v>0</v>
      </c>
      <c r="R1880" s="239">
        <f t="shared" si="358"/>
        <v>-2.716745181670073E-2</v>
      </c>
      <c r="T1880" s="239">
        <f>MAX($H$4:H1880)</f>
        <v>255.90901740293543</v>
      </c>
      <c r="U1880" s="239">
        <f>MAX($K$4:K1880)</f>
        <v>255.90901740293543</v>
      </c>
      <c r="V1880" s="239">
        <f>MAX($K$4:L1880)</f>
        <v>255.90901740293543</v>
      </c>
      <c r="W1880" s="239">
        <f t="shared" si="359"/>
        <v>-0.37688689791206631</v>
      </c>
      <c r="X1880" s="239">
        <f t="shared" si="360"/>
        <v>-0.37688689791206631</v>
      </c>
      <c r="Y1880" s="239">
        <f t="shared" si="361"/>
        <v>-0.37688689791206631</v>
      </c>
    </row>
    <row r="1881" spans="1:25">
      <c r="A1881" s="147">
        <v>38058</v>
      </c>
      <c r="B1881" s="243">
        <v>1.2600624738863031E-2</v>
      </c>
      <c r="C1881" s="243">
        <v>3.2091216653467036E-3</v>
      </c>
      <c r="D1881" s="243">
        <v>-6.9855434891378243E-3</v>
      </c>
      <c r="E1881" s="243">
        <v>-9.8775712632725998E-5</v>
      </c>
      <c r="F1881" s="243">
        <v>5.7174588780712909E-3</v>
      </c>
      <c r="H1881" s="239">
        <f t="shared" si="354"/>
        <v>159.9719890667572</v>
      </c>
      <c r="I1881" s="239"/>
      <c r="J1881" s="239">
        <f t="shared" si="355"/>
        <v>139.39857590999762</v>
      </c>
      <c r="K1881" s="239">
        <f t="shared" si="350"/>
        <v>159.9719890667572</v>
      </c>
      <c r="L1881" s="239" t="b">
        <f t="shared" si="351"/>
        <v>0</v>
      </c>
      <c r="M1881" s="239">
        <f t="shared" si="356"/>
        <v>3.2091216653467162E-3</v>
      </c>
      <c r="O1881" s="239">
        <f t="shared" si="357"/>
        <v>135.9921696606373</v>
      </c>
      <c r="P1881" s="239">
        <f t="shared" si="352"/>
        <v>159.9719890667572</v>
      </c>
      <c r="Q1881" s="239">
        <f t="shared" si="353"/>
        <v>0</v>
      </c>
      <c r="R1881" s="239">
        <f t="shared" si="358"/>
        <v>3.2091216653467162E-3</v>
      </c>
      <c r="T1881" s="239">
        <f>MAX($H$4:H1881)</f>
        <v>255.90901740293543</v>
      </c>
      <c r="U1881" s="239">
        <f>MAX($K$4:K1881)</f>
        <v>255.90901740293543</v>
      </c>
      <c r="V1881" s="239">
        <f>MAX($K$4:L1881)</f>
        <v>255.90901740293543</v>
      </c>
      <c r="W1881" s="239">
        <f t="shared" si="359"/>
        <v>-0.37488725215619451</v>
      </c>
      <c r="X1881" s="239">
        <f t="shared" si="360"/>
        <v>-0.37488725215619451</v>
      </c>
      <c r="Y1881" s="239">
        <f t="shared" si="361"/>
        <v>-0.37488725215619451</v>
      </c>
    </row>
    <row r="1882" spans="1:25">
      <c r="A1882" s="147">
        <v>38061</v>
      </c>
      <c r="B1882" s="243">
        <v>-1.4431472903066456E-2</v>
      </c>
      <c r="C1882" s="243">
        <v>-1.9842958332495386E-2</v>
      </c>
      <c r="D1882" s="243">
        <v>1.0260413554054937E-2</v>
      </c>
      <c r="E1882" s="243">
        <v>-9.2732328163881439E-3</v>
      </c>
      <c r="F1882" s="243">
        <v>-1.9108291442495262E-2</v>
      </c>
      <c r="H1882" s="239">
        <f t="shared" si="354"/>
        <v>156.79767155333914</v>
      </c>
      <c r="I1882" s="239"/>
      <c r="J1882" s="239">
        <f t="shared" si="355"/>
        <v>139.39857590999762</v>
      </c>
      <c r="K1882" s="239">
        <f t="shared" si="350"/>
        <v>156.79767155333914</v>
      </c>
      <c r="L1882" s="239" t="b">
        <f t="shared" si="351"/>
        <v>0</v>
      </c>
      <c r="M1882" s="239">
        <f t="shared" si="356"/>
        <v>-1.984295833249532E-2</v>
      </c>
      <c r="O1882" s="239">
        <f t="shared" si="357"/>
        <v>135.9921696606373</v>
      </c>
      <c r="P1882" s="239">
        <f t="shared" si="352"/>
        <v>156.79767155333914</v>
      </c>
      <c r="Q1882" s="239">
        <f t="shared" si="353"/>
        <v>0</v>
      </c>
      <c r="R1882" s="239">
        <f t="shared" si="358"/>
        <v>-1.984295833249532E-2</v>
      </c>
      <c r="T1882" s="239">
        <f>MAX($H$4:H1882)</f>
        <v>255.90901740293543</v>
      </c>
      <c r="U1882" s="239">
        <f>MAX($K$4:K1882)</f>
        <v>255.90901740293543</v>
      </c>
      <c r="V1882" s="239">
        <f>MAX($K$4:L1882)</f>
        <v>255.90901740293543</v>
      </c>
      <c r="W1882" s="239">
        <f t="shared" si="359"/>
        <v>-0.38729133836477081</v>
      </c>
      <c r="X1882" s="239">
        <f t="shared" si="360"/>
        <v>-0.38729133836477081</v>
      </c>
      <c r="Y1882" s="239">
        <f t="shared" si="361"/>
        <v>-0.38729133836477081</v>
      </c>
    </row>
    <row r="1883" spans="1:25">
      <c r="A1883" s="147">
        <v>38062</v>
      </c>
      <c r="B1883" s="243">
        <v>5.2460294929168594E-3</v>
      </c>
      <c r="C1883" s="243">
        <v>1.3837546962972125E-2</v>
      </c>
      <c r="D1883" s="243">
        <v>1.0623711990578988E-2</v>
      </c>
      <c r="E1883" s="243">
        <v>1.5433094808803283E-4</v>
      </c>
      <c r="F1883" s="243">
        <v>1.1832358433925938E-2</v>
      </c>
      <c r="H1883" s="239">
        <f t="shared" si="354"/>
        <v>158.96736669714315</v>
      </c>
      <c r="I1883" s="239"/>
      <c r="J1883" s="239">
        <f t="shared" si="355"/>
        <v>139.39857590999762</v>
      </c>
      <c r="K1883" s="239">
        <f t="shared" si="350"/>
        <v>158.96736669714315</v>
      </c>
      <c r="L1883" s="239" t="b">
        <f t="shared" si="351"/>
        <v>0</v>
      </c>
      <c r="M1883" s="239">
        <f t="shared" si="356"/>
        <v>1.3837546962972107E-2</v>
      </c>
      <c r="O1883" s="239">
        <f t="shared" si="357"/>
        <v>135.9921696606373</v>
      </c>
      <c r="P1883" s="239">
        <f t="shared" si="352"/>
        <v>158.96736669714315</v>
      </c>
      <c r="Q1883" s="239">
        <f t="shared" si="353"/>
        <v>0</v>
      </c>
      <c r="R1883" s="239">
        <f t="shared" si="358"/>
        <v>1.3837546962972107E-2</v>
      </c>
      <c r="T1883" s="239">
        <f>MAX($H$4:H1883)</f>
        <v>255.90901740293543</v>
      </c>
      <c r="U1883" s="239">
        <f>MAX($K$4:K1883)</f>
        <v>255.90901740293543</v>
      </c>
      <c r="V1883" s="239">
        <f>MAX($K$4:L1883)</f>
        <v>255.90901740293543</v>
      </c>
      <c r="W1883" s="239">
        <f t="shared" si="359"/>
        <v>-0.37881295348477356</v>
      </c>
      <c r="X1883" s="239">
        <f t="shared" si="360"/>
        <v>-0.37881295348477356</v>
      </c>
      <c r="Y1883" s="239">
        <f t="shared" si="361"/>
        <v>-0.37881295348477356</v>
      </c>
    </row>
    <row r="1884" spans="1:25">
      <c r="A1884" s="147">
        <v>38063</v>
      </c>
      <c r="B1884" s="243">
        <v>1.1645483864698214E-2</v>
      </c>
      <c r="C1884" s="243">
        <v>7.9036875502300763E-3</v>
      </c>
      <c r="D1884" s="243">
        <v>2.1780124440479609E-2</v>
      </c>
      <c r="E1884" s="243">
        <v>1.5848771299093567E-2</v>
      </c>
      <c r="F1884" s="243">
        <v>7.9592330612703321E-3</v>
      </c>
      <c r="H1884" s="239">
        <f t="shared" si="354"/>
        <v>160.22379509420023</v>
      </c>
      <c r="I1884" s="239"/>
      <c r="J1884" s="239">
        <f t="shared" si="355"/>
        <v>139.39857590999762</v>
      </c>
      <c r="K1884" s="239">
        <f t="shared" si="350"/>
        <v>160.22379509420023</v>
      </c>
      <c r="L1884" s="239" t="b">
        <f t="shared" si="351"/>
        <v>0</v>
      </c>
      <c r="M1884" s="239">
        <f t="shared" si="356"/>
        <v>7.9036875502301318E-3</v>
      </c>
      <c r="O1884" s="239">
        <f t="shared" si="357"/>
        <v>135.9921696606373</v>
      </c>
      <c r="P1884" s="239">
        <f t="shared" si="352"/>
        <v>160.22379509420023</v>
      </c>
      <c r="Q1884" s="239">
        <f t="shared" si="353"/>
        <v>0</v>
      </c>
      <c r="R1884" s="239">
        <f t="shared" si="358"/>
        <v>7.9036875502301318E-3</v>
      </c>
      <c r="T1884" s="239">
        <f>MAX($H$4:H1884)</f>
        <v>255.90901740293543</v>
      </c>
      <c r="U1884" s="239">
        <f>MAX($K$4:K1884)</f>
        <v>255.90901740293543</v>
      </c>
      <c r="V1884" s="239">
        <f>MAX($K$4:L1884)</f>
        <v>255.90901740293543</v>
      </c>
      <c r="W1884" s="239">
        <f t="shared" si="359"/>
        <v>-0.37390328515886695</v>
      </c>
      <c r="X1884" s="239">
        <f t="shared" si="360"/>
        <v>-0.37390328515886695</v>
      </c>
      <c r="Y1884" s="239">
        <f t="shared" si="361"/>
        <v>-0.37390328515886695</v>
      </c>
    </row>
    <row r="1885" spans="1:25">
      <c r="A1885" s="147">
        <v>38064</v>
      </c>
      <c r="B1885" s="243">
        <v>-1.5898787261678926E-3</v>
      </c>
      <c r="C1885" s="243">
        <v>-1.4332965082988869E-2</v>
      </c>
      <c r="D1885" s="243">
        <v>4.8009268998183696E-3</v>
      </c>
      <c r="E1885" s="243">
        <v>-3.3520114547206381E-3</v>
      </c>
      <c r="F1885" s="243">
        <v>-5.999996472298319E-3</v>
      </c>
      <c r="H1885" s="239">
        <f t="shared" si="354"/>
        <v>157.9273130336511</v>
      </c>
      <c r="I1885" s="239"/>
      <c r="J1885" s="239">
        <f t="shared" si="355"/>
        <v>139.39857590999762</v>
      </c>
      <c r="K1885" s="239">
        <f t="shared" si="350"/>
        <v>157.9273130336511</v>
      </c>
      <c r="L1885" s="239" t="b">
        <f t="shared" si="351"/>
        <v>0</v>
      </c>
      <c r="M1885" s="239">
        <f t="shared" si="356"/>
        <v>-1.4332965082988799E-2</v>
      </c>
      <c r="O1885" s="239">
        <f t="shared" si="357"/>
        <v>135.9921696606373</v>
      </c>
      <c r="P1885" s="239">
        <f t="shared" si="352"/>
        <v>157.9273130336511</v>
      </c>
      <c r="Q1885" s="239">
        <f t="shared" si="353"/>
        <v>0</v>
      </c>
      <c r="R1885" s="239">
        <f t="shared" si="358"/>
        <v>-1.4332965082988799E-2</v>
      </c>
      <c r="T1885" s="239">
        <f>MAX($H$4:H1885)</f>
        <v>255.90901740293543</v>
      </c>
      <c r="U1885" s="239">
        <f>MAX($K$4:K1885)</f>
        <v>255.90901740293543</v>
      </c>
      <c r="V1885" s="239">
        <f>MAX($K$4:L1885)</f>
        <v>255.90901740293543</v>
      </c>
      <c r="W1885" s="239">
        <f t="shared" si="359"/>
        <v>-0.38287710751125886</v>
      </c>
      <c r="X1885" s="239">
        <f t="shared" si="360"/>
        <v>-0.38287710751125886</v>
      </c>
      <c r="Y1885" s="239">
        <f t="shared" si="361"/>
        <v>-0.38287710751125886</v>
      </c>
    </row>
    <row r="1886" spans="1:25">
      <c r="A1886" s="147">
        <v>38065</v>
      </c>
      <c r="B1886" s="243">
        <v>-1.0731786240788188E-2</v>
      </c>
      <c r="C1886" s="243">
        <v>9.5140861911042762E-3</v>
      </c>
      <c r="D1886" s="243">
        <v>6.4904341190574755E-4</v>
      </c>
      <c r="E1886" s="243">
        <v>1.2610172651811968E-2</v>
      </c>
      <c r="F1886" s="243">
        <v>8.3099239304067485E-3</v>
      </c>
      <c r="H1886" s="239">
        <f t="shared" si="354"/>
        <v>159.42984710178277</v>
      </c>
      <c r="I1886" s="239"/>
      <c r="J1886" s="239">
        <f t="shared" si="355"/>
        <v>139.39857590999762</v>
      </c>
      <c r="K1886" s="239">
        <f t="shared" si="350"/>
        <v>159.42984710178277</v>
      </c>
      <c r="L1886" s="239" t="b">
        <f t="shared" si="351"/>
        <v>0</v>
      </c>
      <c r="M1886" s="239">
        <f t="shared" si="356"/>
        <v>9.5140861911043022E-3</v>
      </c>
      <c r="O1886" s="239">
        <f t="shared" si="357"/>
        <v>135.9921696606373</v>
      </c>
      <c r="P1886" s="239">
        <f t="shared" si="352"/>
        <v>159.42984710178277</v>
      </c>
      <c r="Q1886" s="239">
        <f t="shared" si="353"/>
        <v>0</v>
      </c>
      <c r="R1886" s="239">
        <f t="shared" si="358"/>
        <v>9.5140861911043022E-3</v>
      </c>
      <c r="T1886" s="239">
        <f>MAX($H$4:H1886)</f>
        <v>255.90901740293543</v>
      </c>
      <c r="U1886" s="239">
        <f>MAX($K$4:K1886)</f>
        <v>255.90901740293543</v>
      </c>
      <c r="V1886" s="239">
        <f>MAX($K$4:L1886)</f>
        <v>255.90901740293543</v>
      </c>
      <c r="W1886" s="239">
        <f t="shared" si="359"/>
        <v>-0.37700574712161738</v>
      </c>
      <c r="X1886" s="239">
        <f t="shared" si="360"/>
        <v>-0.37700574712161738</v>
      </c>
      <c r="Y1886" s="239">
        <f t="shared" si="361"/>
        <v>-0.37700574712161738</v>
      </c>
    </row>
    <row r="1887" spans="1:25">
      <c r="A1887" s="147">
        <v>38068</v>
      </c>
      <c r="B1887" s="243">
        <v>-1.3198228274409529E-2</v>
      </c>
      <c r="C1887" s="243">
        <v>-2.2774171343244332E-2</v>
      </c>
      <c r="D1887" s="243">
        <v>-1.3739081689543742E-2</v>
      </c>
      <c r="E1887" s="243">
        <v>-2.3852100375450269E-2</v>
      </c>
      <c r="F1887" s="243">
        <v>-2.0729715482639355E-2</v>
      </c>
      <c r="H1887" s="239">
        <f t="shared" si="354"/>
        <v>155.79896444665951</v>
      </c>
      <c r="I1887" s="239"/>
      <c r="J1887" s="239">
        <f t="shared" si="355"/>
        <v>139.39857590999762</v>
      </c>
      <c r="K1887" s="239">
        <f t="shared" si="350"/>
        <v>155.79896444665951</v>
      </c>
      <c r="L1887" s="239" t="b">
        <f t="shared" si="351"/>
        <v>0</v>
      </c>
      <c r="M1887" s="239">
        <f t="shared" si="356"/>
        <v>-2.2774171343244408E-2</v>
      </c>
      <c r="O1887" s="239">
        <f t="shared" si="357"/>
        <v>135.9921696606373</v>
      </c>
      <c r="P1887" s="239">
        <f t="shared" si="352"/>
        <v>155.79896444665951</v>
      </c>
      <c r="Q1887" s="239">
        <f t="shared" si="353"/>
        <v>0</v>
      </c>
      <c r="R1887" s="239">
        <f t="shared" si="358"/>
        <v>-2.2774171343244408E-2</v>
      </c>
      <c r="T1887" s="239">
        <f>MAX($H$4:H1887)</f>
        <v>255.90901740293543</v>
      </c>
      <c r="U1887" s="239">
        <f>MAX($K$4:K1887)</f>
        <v>255.90901740293543</v>
      </c>
      <c r="V1887" s="239">
        <f>MAX($K$4:L1887)</f>
        <v>255.90901740293543</v>
      </c>
      <c r="W1887" s="239">
        <f t="shared" si="359"/>
        <v>-0.3911939249825262</v>
      </c>
      <c r="X1887" s="239">
        <f t="shared" si="360"/>
        <v>-0.3911939249825262</v>
      </c>
      <c r="Y1887" s="239">
        <f t="shared" si="361"/>
        <v>-0.3911939249825262</v>
      </c>
    </row>
    <row r="1888" spans="1:25">
      <c r="A1888" s="147">
        <v>38069</v>
      </c>
      <c r="B1888" s="243">
        <v>-1.1034330727413E-3</v>
      </c>
      <c r="C1888" s="243">
        <v>-4.150823855525454E-4</v>
      </c>
      <c r="D1888" s="243">
        <v>3.5923388538492418E-3</v>
      </c>
      <c r="E1888" s="243">
        <v>-4.2303124131154446E-3</v>
      </c>
      <c r="F1888" s="243">
        <v>1.2114317083407045E-3</v>
      </c>
      <c r="H1888" s="239">
        <f t="shared" si="354"/>
        <v>155.73429504083038</v>
      </c>
      <c r="I1888" s="239"/>
      <c r="J1888" s="239">
        <f t="shared" si="355"/>
        <v>139.39857590999762</v>
      </c>
      <c r="K1888" s="239">
        <f t="shared" si="350"/>
        <v>155.73429504083038</v>
      </c>
      <c r="L1888" s="239" t="b">
        <f t="shared" si="351"/>
        <v>0</v>
      </c>
      <c r="M1888" s="239">
        <f t="shared" si="356"/>
        <v>-4.1508238555254735E-4</v>
      </c>
      <c r="O1888" s="239">
        <f t="shared" si="357"/>
        <v>135.9921696606373</v>
      </c>
      <c r="P1888" s="239">
        <f t="shared" si="352"/>
        <v>155.73429504083038</v>
      </c>
      <c r="Q1888" s="239">
        <f t="shared" si="353"/>
        <v>0</v>
      </c>
      <c r="R1888" s="239">
        <f t="shared" si="358"/>
        <v>-4.1508238555254735E-4</v>
      </c>
      <c r="T1888" s="239">
        <f>MAX($H$4:H1888)</f>
        <v>255.90901740293543</v>
      </c>
      <c r="U1888" s="239">
        <f>MAX($K$4:K1888)</f>
        <v>255.90901740293543</v>
      </c>
      <c r="V1888" s="239">
        <f>MAX($K$4:L1888)</f>
        <v>255.90901740293543</v>
      </c>
      <c r="W1888" s="239">
        <f t="shared" si="359"/>
        <v>-0.39144662966048338</v>
      </c>
      <c r="X1888" s="239">
        <f t="shared" si="360"/>
        <v>-0.39144662966048338</v>
      </c>
      <c r="Y1888" s="239">
        <f t="shared" si="361"/>
        <v>-0.39144662966048338</v>
      </c>
    </row>
    <row r="1889" spans="1:25">
      <c r="A1889" s="147">
        <v>38070</v>
      </c>
      <c r="B1889" s="243">
        <v>-2.6518896475624665E-3</v>
      </c>
      <c r="C1889" s="243">
        <v>4.157217846054273E-3</v>
      </c>
      <c r="D1889" s="243">
        <v>2.5683810379527383E-2</v>
      </c>
      <c r="E1889" s="243">
        <v>1.4441361849976131E-2</v>
      </c>
      <c r="F1889" s="243">
        <v>5.5897319976057069E-3</v>
      </c>
      <c r="H1889" s="239">
        <f t="shared" si="354"/>
        <v>156.38171643141681</v>
      </c>
      <c r="I1889" s="239"/>
      <c r="J1889" s="239">
        <f t="shared" si="355"/>
        <v>139.39857590999762</v>
      </c>
      <c r="K1889" s="239">
        <f t="shared" si="350"/>
        <v>156.38171643141681</v>
      </c>
      <c r="L1889" s="239" t="b">
        <f t="shared" si="351"/>
        <v>0</v>
      </c>
      <c r="M1889" s="239">
        <f t="shared" si="356"/>
        <v>4.1572178460543294E-3</v>
      </c>
      <c r="O1889" s="239">
        <f t="shared" si="357"/>
        <v>135.9921696606373</v>
      </c>
      <c r="P1889" s="239">
        <f t="shared" si="352"/>
        <v>156.38171643141681</v>
      </c>
      <c r="Q1889" s="239">
        <f t="shared" si="353"/>
        <v>0</v>
      </c>
      <c r="R1889" s="239">
        <f t="shared" si="358"/>
        <v>4.1572178460543294E-3</v>
      </c>
      <c r="T1889" s="239">
        <f>MAX($H$4:H1889)</f>
        <v>255.90901740293543</v>
      </c>
      <c r="U1889" s="239">
        <f>MAX($K$4:K1889)</f>
        <v>255.90901740293543</v>
      </c>
      <c r="V1889" s="239">
        <f>MAX($K$4:L1889)</f>
        <v>255.90901740293543</v>
      </c>
      <c r="W1889" s="239">
        <f t="shared" si="359"/>
        <v>-0.38891674072903143</v>
      </c>
      <c r="X1889" s="239">
        <f t="shared" si="360"/>
        <v>-0.38891674072903143</v>
      </c>
      <c r="Y1889" s="239">
        <f t="shared" si="361"/>
        <v>-0.38891674072903143</v>
      </c>
    </row>
    <row r="1890" spans="1:25">
      <c r="A1890" s="147">
        <v>38071</v>
      </c>
      <c r="B1890" s="243">
        <v>1.6448688700005931E-2</v>
      </c>
      <c r="C1890" s="243">
        <v>9.9453667520861266E-3</v>
      </c>
      <c r="D1890" s="243">
        <v>1.0149394379373344E-2</v>
      </c>
      <c r="E1890" s="243">
        <v>-5.3563715584731275E-3</v>
      </c>
      <c r="F1890" s="243">
        <v>8.9134557556829197E-3</v>
      </c>
      <c r="H1890" s="239">
        <f t="shared" si="354"/>
        <v>157.93698995464797</v>
      </c>
      <c r="I1890" s="239"/>
      <c r="J1890" s="239">
        <f t="shared" si="355"/>
        <v>139.39857590999762</v>
      </c>
      <c r="K1890" s="239">
        <f t="shared" si="350"/>
        <v>157.93698995464797</v>
      </c>
      <c r="L1890" s="239" t="b">
        <f t="shared" si="351"/>
        <v>0</v>
      </c>
      <c r="M1890" s="239">
        <f t="shared" si="356"/>
        <v>9.9453667520860711E-3</v>
      </c>
      <c r="O1890" s="239">
        <f t="shared" si="357"/>
        <v>135.9921696606373</v>
      </c>
      <c r="P1890" s="239">
        <f t="shared" si="352"/>
        <v>157.93698995464797</v>
      </c>
      <c r="Q1890" s="239">
        <f t="shared" si="353"/>
        <v>0</v>
      </c>
      <c r="R1890" s="239">
        <f t="shared" si="358"/>
        <v>9.9453667520860711E-3</v>
      </c>
      <c r="T1890" s="239">
        <f>MAX($H$4:H1890)</f>
        <v>255.90901740293543</v>
      </c>
      <c r="U1890" s="239">
        <f>MAX($K$4:K1890)</f>
        <v>255.90901740293543</v>
      </c>
      <c r="V1890" s="239">
        <f>MAX($K$4:L1890)</f>
        <v>255.90901740293543</v>
      </c>
      <c r="W1890" s="239">
        <f t="shared" si="359"/>
        <v>-0.38283929359952151</v>
      </c>
      <c r="X1890" s="239">
        <f t="shared" si="360"/>
        <v>-0.38283929359952151</v>
      </c>
      <c r="Y1890" s="239">
        <f t="shared" si="361"/>
        <v>-0.38283929359952151</v>
      </c>
    </row>
    <row r="1891" spans="1:25">
      <c r="A1891" s="147">
        <v>38072</v>
      </c>
      <c r="B1891" s="243">
        <v>-8.7872414973899637E-4</v>
      </c>
      <c r="C1891" s="243">
        <v>-1.1940560784262644E-4</v>
      </c>
      <c r="D1891" s="243">
        <v>2.1460233215165214E-2</v>
      </c>
      <c r="E1891" s="243">
        <v>1.1381573383597798E-2</v>
      </c>
      <c r="F1891" s="243">
        <v>1.482526394672945E-3</v>
      </c>
      <c r="H1891" s="239">
        <f t="shared" si="354"/>
        <v>157.9181313923616</v>
      </c>
      <c r="I1891" s="239"/>
      <c r="J1891" s="239">
        <f t="shared" si="355"/>
        <v>139.39857590999762</v>
      </c>
      <c r="K1891" s="239">
        <f t="shared" si="350"/>
        <v>157.9181313923616</v>
      </c>
      <c r="L1891" s="239" t="b">
        <f t="shared" si="351"/>
        <v>0</v>
      </c>
      <c r="M1891" s="239">
        <f t="shared" si="356"/>
        <v>-1.1940560784261928E-4</v>
      </c>
      <c r="O1891" s="239">
        <f t="shared" si="357"/>
        <v>135.9921696606373</v>
      </c>
      <c r="P1891" s="239">
        <f t="shared" si="352"/>
        <v>157.9181313923616</v>
      </c>
      <c r="Q1891" s="239">
        <f t="shared" si="353"/>
        <v>0</v>
      </c>
      <c r="R1891" s="239">
        <f t="shared" si="358"/>
        <v>-1.1940560784261928E-4</v>
      </c>
      <c r="T1891" s="239">
        <f>MAX($H$4:H1891)</f>
        <v>255.90901740293543</v>
      </c>
      <c r="U1891" s="239">
        <f>MAX($K$4:K1891)</f>
        <v>255.90901740293543</v>
      </c>
      <c r="V1891" s="239">
        <f>MAX($K$4:L1891)</f>
        <v>255.90901740293543</v>
      </c>
      <c r="W1891" s="239">
        <f t="shared" si="359"/>
        <v>-0.38291298604880586</v>
      </c>
      <c r="X1891" s="239">
        <f t="shared" si="360"/>
        <v>-0.38291298604880586</v>
      </c>
      <c r="Y1891" s="239">
        <f t="shared" si="361"/>
        <v>-0.38291298604880586</v>
      </c>
    </row>
    <row r="1892" spans="1:25">
      <c r="A1892" s="147">
        <v>38075</v>
      </c>
      <c r="B1892" s="243">
        <v>1.3054486667191556E-2</v>
      </c>
      <c r="C1892" s="243">
        <v>1.4604744959084481E-2</v>
      </c>
      <c r="D1892" s="243">
        <v>1.0364009923311546E-3</v>
      </c>
      <c r="E1892" s="243">
        <v>1.283177187682516E-2</v>
      </c>
      <c r="F1892" s="243">
        <v>1.1795830778634997E-2</v>
      </c>
      <c r="H1892" s="239">
        <f t="shared" si="354"/>
        <v>160.22448542576223</v>
      </c>
      <c r="I1892" s="239"/>
      <c r="J1892" s="239">
        <f t="shared" si="355"/>
        <v>139.39857590999762</v>
      </c>
      <c r="K1892" s="239">
        <f t="shared" si="350"/>
        <v>160.22448542576223</v>
      </c>
      <c r="L1892" s="239" t="b">
        <f t="shared" si="351"/>
        <v>0</v>
      </c>
      <c r="M1892" s="239">
        <f t="shared" si="356"/>
        <v>1.4604744959084415E-2</v>
      </c>
      <c r="O1892" s="239">
        <f t="shared" si="357"/>
        <v>135.9921696606373</v>
      </c>
      <c r="P1892" s="239">
        <f t="shared" si="352"/>
        <v>160.22448542576223</v>
      </c>
      <c r="Q1892" s="239">
        <f t="shared" si="353"/>
        <v>0</v>
      </c>
      <c r="R1892" s="239">
        <f t="shared" si="358"/>
        <v>1.4604744959084415E-2</v>
      </c>
      <c r="T1892" s="239">
        <f>MAX($H$4:H1892)</f>
        <v>255.90901740293543</v>
      </c>
      <c r="U1892" s="239">
        <f>MAX($K$4:K1892)</f>
        <v>255.90901740293543</v>
      </c>
      <c r="V1892" s="239">
        <f>MAX($K$4:L1892)</f>
        <v>255.90901740293543</v>
      </c>
      <c r="W1892" s="239">
        <f t="shared" si="359"/>
        <v>-0.37390058759248568</v>
      </c>
      <c r="X1892" s="239">
        <f t="shared" si="360"/>
        <v>-0.37390058759248568</v>
      </c>
      <c r="Y1892" s="239">
        <f t="shared" si="361"/>
        <v>-0.37390058759248568</v>
      </c>
    </row>
    <row r="1893" spans="1:25">
      <c r="A1893" s="147">
        <v>38076</v>
      </c>
      <c r="B1893" s="243">
        <v>4.205412520943641E-3</v>
      </c>
      <c r="C1893" s="243">
        <v>-2.5642508404085662E-3</v>
      </c>
      <c r="D1893" s="243">
        <v>-5.333787141158064E-3</v>
      </c>
      <c r="E1893" s="243">
        <v>2.9406537455751725E-3</v>
      </c>
      <c r="F1893" s="243">
        <v>-1.1496912502048096E-3</v>
      </c>
      <c r="H1893" s="239">
        <f t="shared" si="354"/>
        <v>159.8136296543552</v>
      </c>
      <c r="I1893" s="239"/>
      <c r="J1893" s="239">
        <f t="shared" si="355"/>
        <v>139.39857590999762</v>
      </c>
      <c r="K1893" s="239">
        <f t="shared" si="350"/>
        <v>159.8136296543552</v>
      </c>
      <c r="L1893" s="239" t="b">
        <f t="shared" si="351"/>
        <v>0</v>
      </c>
      <c r="M1893" s="239">
        <f t="shared" si="356"/>
        <v>-2.5642508404084903E-3</v>
      </c>
      <c r="O1893" s="239">
        <f t="shared" si="357"/>
        <v>135.9921696606373</v>
      </c>
      <c r="P1893" s="239">
        <f t="shared" si="352"/>
        <v>159.8136296543552</v>
      </c>
      <c r="Q1893" s="239">
        <f t="shared" si="353"/>
        <v>0</v>
      </c>
      <c r="R1893" s="239">
        <f t="shared" si="358"/>
        <v>-2.5642508404084903E-3</v>
      </c>
      <c r="T1893" s="239">
        <f>MAX($H$4:H1893)</f>
        <v>255.90901740293543</v>
      </c>
      <c r="U1893" s="239">
        <f>MAX($K$4:K1893)</f>
        <v>255.90901740293543</v>
      </c>
      <c r="V1893" s="239">
        <f>MAX($K$4:L1893)</f>
        <v>255.90901740293543</v>
      </c>
      <c r="W1893" s="239">
        <f t="shared" si="359"/>
        <v>-0.37550606353693095</v>
      </c>
      <c r="X1893" s="239">
        <f t="shared" si="360"/>
        <v>-0.37550606353693095</v>
      </c>
      <c r="Y1893" s="239">
        <f t="shared" si="361"/>
        <v>-0.37550606353693095</v>
      </c>
    </row>
    <row r="1894" spans="1:25">
      <c r="A1894" s="147">
        <v>38077</v>
      </c>
      <c r="B1894" s="243">
        <v>-1.0005385711520098E-4</v>
      </c>
      <c r="C1894" s="243">
        <v>-9.146081401995021E-4</v>
      </c>
      <c r="D1894" s="243">
        <v>6.8804872807333162E-3</v>
      </c>
      <c r="E1894" s="243">
        <v>4.3676788596296312E-3</v>
      </c>
      <c r="F1894" s="243">
        <v>4.2517995209823134E-3</v>
      </c>
      <c r="H1894" s="239">
        <f t="shared" si="354"/>
        <v>159.66746280775848</v>
      </c>
      <c r="I1894" s="239"/>
      <c r="J1894" s="239">
        <f t="shared" si="355"/>
        <v>139.39857590999762</v>
      </c>
      <c r="K1894" s="239">
        <f t="shared" si="350"/>
        <v>159.66746280775848</v>
      </c>
      <c r="L1894" s="239" t="b">
        <f t="shared" si="351"/>
        <v>0</v>
      </c>
      <c r="M1894" s="239">
        <f t="shared" si="356"/>
        <v>-9.1460814019957615E-4</v>
      </c>
      <c r="O1894" s="239">
        <f t="shared" si="357"/>
        <v>135.9921696606373</v>
      </c>
      <c r="P1894" s="239">
        <f t="shared" si="352"/>
        <v>159.66746280775848</v>
      </c>
      <c r="Q1894" s="239">
        <f t="shared" si="353"/>
        <v>0</v>
      </c>
      <c r="R1894" s="239">
        <f t="shared" si="358"/>
        <v>-9.1460814019957615E-4</v>
      </c>
      <c r="T1894" s="239">
        <f>MAX($H$4:H1894)</f>
        <v>255.90901740293543</v>
      </c>
      <c r="U1894" s="239">
        <f>MAX($K$4:K1894)</f>
        <v>255.90901740293543</v>
      </c>
      <c r="V1894" s="239">
        <f>MAX($K$4:L1894)</f>
        <v>255.90901740293543</v>
      </c>
      <c r="W1894" s="239">
        <f t="shared" si="359"/>
        <v>-0.37607723077472532</v>
      </c>
      <c r="X1894" s="239">
        <f t="shared" si="360"/>
        <v>-0.37607723077472532</v>
      </c>
      <c r="Y1894" s="239">
        <f t="shared" si="361"/>
        <v>-0.37607723077472532</v>
      </c>
    </row>
    <row r="1895" spans="1:25">
      <c r="A1895" s="147">
        <v>38078</v>
      </c>
      <c r="B1895" s="243">
        <v>6.1289119695930872E-3</v>
      </c>
      <c r="C1895" s="243">
        <v>1.2847265427176291E-2</v>
      </c>
      <c r="D1895" s="243">
        <v>-3.1853437046445165E-3</v>
      </c>
      <c r="E1895" s="243">
        <v>1.7757062726420081E-3</v>
      </c>
      <c r="F1895" s="243">
        <v>1.0238638779372478E-2</v>
      </c>
      <c r="H1895" s="239">
        <f t="shared" si="354"/>
        <v>161.71875308253357</v>
      </c>
      <c r="I1895" s="239"/>
      <c r="J1895" s="239">
        <f t="shared" si="355"/>
        <v>139.39857590999762</v>
      </c>
      <c r="K1895" s="239">
        <f t="shared" si="350"/>
        <v>161.71875308253357</v>
      </c>
      <c r="L1895" s="239" t="b">
        <f t="shared" si="351"/>
        <v>0</v>
      </c>
      <c r="M1895" s="239">
        <f t="shared" si="356"/>
        <v>1.2847265427176369E-2</v>
      </c>
      <c r="O1895" s="239">
        <f t="shared" si="357"/>
        <v>135.9921696606373</v>
      </c>
      <c r="P1895" s="239">
        <f t="shared" si="352"/>
        <v>161.71875308253357</v>
      </c>
      <c r="Q1895" s="239">
        <f t="shared" si="353"/>
        <v>0</v>
      </c>
      <c r="R1895" s="239">
        <f t="shared" si="358"/>
        <v>1.2847265427176369E-2</v>
      </c>
      <c r="T1895" s="239">
        <f>MAX($H$4:H1895)</f>
        <v>255.90901740293543</v>
      </c>
      <c r="U1895" s="239">
        <f>MAX($K$4:K1895)</f>
        <v>255.90901740293543</v>
      </c>
      <c r="V1895" s="239">
        <f>MAX($K$4:L1895)</f>
        <v>255.90901740293543</v>
      </c>
      <c r="W1895" s="239">
        <f t="shared" si="359"/>
        <v>-0.36806152935242931</v>
      </c>
      <c r="X1895" s="239">
        <f t="shared" si="360"/>
        <v>-0.36806152935242931</v>
      </c>
      <c r="Y1895" s="239">
        <f t="shared" si="361"/>
        <v>-0.36806152935242931</v>
      </c>
    </row>
    <row r="1896" spans="1:25">
      <c r="A1896" s="147">
        <v>38079</v>
      </c>
      <c r="B1896" s="243">
        <v>7.9221583452666611E-3</v>
      </c>
      <c r="C1896" s="243">
        <v>1.7632291329580996E-2</v>
      </c>
      <c r="D1896" s="243">
        <v>1.7087548806182573E-2</v>
      </c>
      <c r="E1896" s="243">
        <v>2.23565204431877E-2</v>
      </c>
      <c r="F1896" s="243">
        <v>1.2001823654068211E-2</v>
      </c>
      <c r="H1896" s="239">
        <f t="shared" si="354"/>
        <v>164.57022525034137</v>
      </c>
      <c r="I1896" s="239"/>
      <c r="J1896" s="239">
        <f t="shared" si="355"/>
        <v>139.39857590999762</v>
      </c>
      <c r="K1896" s="239">
        <f t="shared" si="350"/>
        <v>164.57022525034137</v>
      </c>
      <c r="L1896" s="239" t="b">
        <f t="shared" si="351"/>
        <v>0</v>
      </c>
      <c r="M1896" s="239">
        <f t="shared" si="356"/>
        <v>1.7632291329580951E-2</v>
      </c>
      <c r="O1896" s="239">
        <f t="shared" si="357"/>
        <v>135.9921696606373</v>
      </c>
      <c r="P1896" s="239">
        <f t="shared" si="352"/>
        <v>164.57022525034137</v>
      </c>
      <c r="Q1896" s="239">
        <f t="shared" si="353"/>
        <v>0</v>
      </c>
      <c r="R1896" s="239">
        <f t="shared" si="358"/>
        <v>1.7632291329580951E-2</v>
      </c>
      <c r="T1896" s="239">
        <f>MAX($H$4:H1896)</f>
        <v>255.90901740293543</v>
      </c>
      <c r="U1896" s="239">
        <f>MAX($K$4:K1896)</f>
        <v>255.90901740293543</v>
      </c>
      <c r="V1896" s="239">
        <f>MAX($K$4:L1896)</f>
        <v>255.90901740293543</v>
      </c>
      <c r="W1896" s="239">
        <f t="shared" si="359"/>
        <v>-0.35691900613560151</v>
      </c>
      <c r="X1896" s="239">
        <f t="shared" si="360"/>
        <v>-0.35691900613560151</v>
      </c>
      <c r="Y1896" s="239">
        <f t="shared" si="361"/>
        <v>-0.35691900613560151</v>
      </c>
    </row>
    <row r="1897" spans="1:25">
      <c r="A1897" s="147">
        <v>38082</v>
      </c>
      <c r="B1897" s="243">
        <v>7.2223734003278306E-3</v>
      </c>
      <c r="C1897" s="243">
        <v>5.7726284919621396E-3</v>
      </c>
      <c r="D1897" s="243">
        <v>1.395343333238408E-2</v>
      </c>
      <c r="E1897" s="243">
        <v>1.7530203345581308E-2</v>
      </c>
      <c r="F1897" s="243">
        <v>3.2068192655512195E-3</v>
      </c>
      <c r="H1897" s="239">
        <f t="shared" si="354"/>
        <v>165.52022802155011</v>
      </c>
      <c r="I1897" s="239"/>
      <c r="J1897" s="239">
        <f t="shared" si="355"/>
        <v>139.39857590999762</v>
      </c>
      <c r="K1897" s="239">
        <f t="shared" si="350"/>
        <v>165.52022802155011</v>
      </c>
      <c r="L1897" s="239" t="b">
        <f t="shared" si="351"/>
        <v>0</v>
      </c>
      <c r="M1897" s="239">
        <f t="shared" si="356"/>
        <v>5.7726284919621196E-3</v>
      </c>
      <c r="O1897" s="239">
        <f t="shared" si="357"/>
        <v>135.9921696606373</v>
      </c>
      <c r="P1897" s="239">
        <f t="shared" si="352"/>
        <v>165.52022802155011</v>
      </c>
      <c r="Q1897" s="239">
        <f t="shared" si="353"/>
        <v>0</v>
      </c>
      <c r="R1897" s="239">
        <f t="shared" si="358"/>
        <v>5.7726284919621196E-3</v>
      </c>
      <c r="T1897" s="239">
        <f>MAX($H$4:H1897)</f>
        <v>255.90901740293543</v>
      </c>
      <c r="U1897" s="239">
        <f>MAX($K$4:K1897)</f>
        <v>255.90901740293543</v>
      </c>
      <c r="V1897" s="239">
        <f>MAX($K$4:L1897)</f>
        <v>255.90901740293543</v>
      </c>
      <c r="W1897" s="239">
        <f t="shared" si="359"/>
        <v>-0.35320673846778056</v>
      </c>
      <c r="X1897" s="239">
        <f t="shared" si="360"/>
        <v>-0.35320673846778056</v>
      </c>
      <c r="Y1897" s="239">
        <f t="shared" si="361"/>
        <v>-0.35320673846778056</v>
      </c>
    </row>
    <row r="1898" spans="1:25">
      <c r="A1898" s="147">
        <v>38083</v>
      </c>
      <c r="B1898" s="243">
        <v>-2.4682608442752052E-3</v>
      </c>
      <c r="C1898" s="243">
        <v>-8.5466021808576764E-3</v>
      </c>
      <c r="D1898" s="243">
        <v>-4.3500570629253499E-3</v>
      </c>
      <c r="E1898" s="243">
        <v>-2.1461814286294345E-3</v>
      </c>
      <c r="F1898" s="243">
        <v>-5.5942815225370479E-3</v>
      </c>
      <c r="H1898" s="239">
        <f t="shared" si="354"/>
        <v>164.10559247976508</v>
      </c>
      <c r="I1898" s="239"/>
      <c r="J1898" s="239">
        <f t="shared" si="355"/>
        <v>139.39857590999762</v>
      </c>
      <c r="K1898" s="239">
        <f t="shared" si="350"/>
        <v>164.10559247976508</v>
      </c>
      <c r="L1898" s="239" t="b">
        <f t="shared" si="351"/>
        <v>0</v>
      </c>
      <c r="M1898" s="239">
        <f t="shared" si="356"/>
        <v>-8.5466021808576261E-3</v>
      </c>
      <c r="O1898" s="239">
        <f t="shared" si="357"/>
        <v>135.9921696606373</v>
      </c>
      <c r="P1898" s="239">
        <f t="shared" si="352"/>
        <v>164.10559247976508</v>
      </c>
      <c r="Q1898" s="239">
        <f t="shared" si="353"/>
        <v>0</v>
      </c>
      <c r="R1898" s="239">
        <f t="shared" si="358"/>
        <v>-8.5466021808576261E-3</v>
      </c>
      <c r="T1898" s="239">
        <f>MAX($H$4:H1898)</f>
        <v>255.90901740293543</v>
      </c>
      <c r="U1898" s="239">
        <f>MAX($K$4:K1898)</f>
        <v>255.90901740293543</v>
      </c>
      <c r="V1898" s="239">
        <f>MAX($K$4:L1898)</f>
        <v>255.90901740293543</v>
      </c>
      <c r="W1898" s="239">
        <f t="shared" si="359"/>
        <v>-0.35873462316735588</v>
      </c>
      <c r="X1898" s="239">
        <f t="shared" si="360"/>
        <v>-0.35873462316735588</v>
      </c>
      <c r="Y1898" s="239">
        <f t="shared" si="361"/>
        <v>-0.35873462316735588</v>
      </c>
    </row>
    <row r="1899" spans="1:25">
      <c r="A1899" s="147">
        <v>38084</v>
      </c>
      <c r="B1899" s="243">
        <v>-5.819177005945475E-3</v>
      </c>
      <c r="C1899" s="243">
        <v>5.9440746590300186E-4</v>
      </c>
      <c r="D1899" s="243">
        <v>-9.0284531500262055E-4</v>
      </c>
      <c r="E1899" s="243">
        <v>-3.4501408363273312E-3</v>
      </c>
      <c r="F1899" s="243">
        <v>2.556847838998122E-3</v>
      </c>
      <c r="H1899" s="239">
        <f t="shared" si="354"/>
        <v>164.20313806913148</v>
      </c>
      <c r="I1899" s="239"/>
      <c r="J1899" s="239">
        <f t="shared" si="355"/>
        <v>139.39857590999762</v>
      </c>
      <c r="K1899" s="239">
        <f t="shared" si="350"/>
        <v>164.20313806913148</v>
      </c>
      <c r="L1899" s="239" t="b">
        <f t="shared" si="351"/>
        <v>0</v>
      </c>
      <c r="M1899" s="239">
        <f t="shared" si="356"/>
        <v>5.94407465902983E-4</v>
      </c>
      <c r="O1899" s="239">
        <f t="shared" si="357"/>
        <v>135.9921696606373</v>
      </c>
      <c r="P1899" s="239">
        <f t="shared" si="352"/>
        <v>164.20313806913148</v>
      </c>
      <c r="Q1899" s="239">
        <f t="shared" si="353"/>
        <v>0</v>
      </c>
      <c r="R1899" s="239">
        <f t="shared" si="358"/>
        <v>5.94407465902983E-4</v>
      </c>
      <c r="T1899" s="239">
        <f>MAX($H$4:H1899)</f>
        <v>255.90901740293543</v>
      </c>
      <c r="U1899" s="239">
        <f>MAX($K$4:K1899)</f>
        <v>255.90901740293543</v>
      </c>
      <c r="V1899" s="239">
        <f>MAX($K$4:L1899)</f>
        <v>255.90901740293543</v>
      </c>
      <c r="W1899" s="239">
        <f t="shared" si="359"/>
        <v>-0.35835345023974147</v>
      </c>
      <c r="X1899" s="239">
        <f t="shared" si="360"/>
        <v>-0.35835345023974147</v>
      </c>
      <c r="Y1899" s="239">
        <f t="shared" si="361"/>
        <v>-0.35835345023974147</v>
      </c>
    </row>
    <row r="1900" spans="1:25">
      <c r="A1900" s="147">
        <v>38085</v>
      </c>
      <c r="B1900" s="243">
        <v>-1.4118925418192818E-3</v>
      </c>
      <c r="C1900" s="243">
        <v>8.7697594184958927E-3</v>
      </c>
      <c r="D1900" s="243">
        <v>6.1974585102537727E-3</v>
      </c>
      <c r="E1900" s="243">
        <v>1.1641568189014961E-2</v>
      </c>
      <c r="F1900" s="243">
        <v>8.7871915348056717E-3</v>
      </c>
      <c r="H1900" s="239">
        <f t="shared" si="354"/>
        <v>165.64316008575983</v>
      </c>
      <c r="I1900" s="239"/>
      <c r="J1900" s="239">
        <f t="shared" si="355"/>
        <v>139.39857590999762</v>
      </c>
      <c r="K1900" s="239">
        <f t="shared" si="350"/>
        <v>165.64316008575983</v>
      </c>
      <c r="L1900" s="239" t="b">
        <f t="shared" si="351"/>
        <v>0</v>
      </c>
      <c r="M1900" s="239">
        <f t="shared" si="356"/>
        <v>8.7697594184958944E-3</v>
      </c>
      <c r="O1900" s="239">
        <f t="shared" si="357"/>
        <v>135.9921696606373</v>
      </c>
      <c r="P1900" s="239">
        <f t="shared" si="352"/>
        <v>165.64316008575983</v>
      </c>
      <c r="Q1900" s="239">
        <f t="shared" si="353"/>
        <v>0</v>
      </c>
      <c r="R1900" s="239">
        <f t="shared" si="358"/>
        <v>8.7697594184958944E-3</v>
      </c>
      <c r="T1900" s="239">
        <f>MAX($H$4:H1900)</f>
        <v>255.90901740293543</v>
      </c>
      <c r="U1900" s="239">
        <f>MAX($K$4:K1900)</f>
        <v>255.90901740293543</v>
      </c>
      <c r="V1900" s="239">
        <f>MAX($K$4:L1900)</f>
        <v>255.90901740293543</v>
      </c>
      <c r="W1900" s="239">
        <f t="shared" si="359"/>
        <v>-0.35272636436663601</v>
      </c>
      <c r="X1900" s="239">
        <f t="shared" si="360"/>
        <v>-0.35272636436663601</v>
      </c>
      <c r="Y1900" s="239">
        <f t="shared" si="361"/>
        <v>-0.35272636436663601</v>
      </c>
    </row>
    <row r="1901" spans="1:25">
      <c r="A1901" s="147">
        <v>38086</v>
      </c>
      <c r="B1901" s="243">
        <v>0</v>
      </c>
      <c r="C1901" s="243">
        <v>-1.6538493343256633E-3</v>
      </c>
      <c r="D1901" s="243">
        <v>-1.2669262434029549E-2</v>
      </c>
      <c r="E1901" s="243">
        <v>-5.6316954754992432E-3</v>
      </c>
      <c r="F1901" s="243">
        <v>-1.6612864673626326E-3</v>
      </c>
      <c r="H1901" s="239">
        <f t="shared" si="354"/>
        <v>165.36921125571641</v>
      </c>
      <c r="I1901" s="239"/>
      <c r="J1901" s="239">
        <f t="shared" si="355"/>
        <v>139.39857590999762</v>
      </c>
      <c r="K1901" s="239">
        <f t="shared" si="350"/>
        <v>165.36921125571641</v>
      </c>
      <c r="L1901" s="239" t="b">
        <f t="shared" si="351"/>
        <v>0</v>
      </c>
      <c r="M1901" s="239">
        <f t="shared" si="356"/>
        <v>-1.653849334325603E-3</v>
      </c>
      <c r="O1901" s="239">
        <f t="shared" si="357"/>
        <v>135.9921696606373</v>
      </c>
      <c r="P1901" s="239">
        <f t="shared" si="352"/>
        <v>165.36921125571641</v>
      </c>
      <c r="Q1901" s="239">
        <f t="shared" si="353"/>
        <v>0</v>
      </c>
      <c r="R1901" s="239">
        <f t="shared" si="358"/>
        <v>-1.653849334325603E-3</v>
      </c>
      <c r="T1901" s="239">
        <f>MAX($H$4:H1901)</f>
        <v>255.90901740293543</v>
      </c>
      <c r="U1901" s="239">
        <f>MAX($K$4:K1901)</f>
        <v>255.90901740293543</v>
      </c>
      <c r="V1901" s="239">
        <f>MAX($K$4:L1901)</f>
        <v>255.90901740293543</v>
      </c>
      <c r="W1901" s="239">
        <f t="shared" si="359"/>
        <v>-0.35379685743805478</v>
      </c>
      <c r="X1901" s="239">
        <f t="shared" si="360"/>
        <v>-0.35379685743805478</v>
      </c>
      <c r="Y1901" s="239">
        <f t="shared" si="361"/>
        <v>-0.35379685743805478</v>
      </c>
    </row>
    <row r="1902" spans="1:25">
      <c r="A1902" s="147">
        <v>38089</v>
      </c>
      <c r="B1902" s="243">
        <v>4.293059463703619E-3</v>
      </c>
      <c r="C1902" s="243">
        <v>3.0907651527045665E-4</v>
      </c>
      <c r="D1902" s="243">
        <v>1.1765021928054509E-2</v>
      </c>
      <c r="E1902" s="243">
        <v>8.9176376940953705E-3</v>
      </c>
      <c r="F1902" s="243">
        <v>4.4337578560504909E-4</v>
      </c>
      <c r="H1902" s="239">
        <f t="shared" si="354"/>
        <v>165.42032299526434</v>
      </c>
      <c r="I1902" s="239"/>
      <c r="J1902" s="239">
        <f t="shared" si="355"/>
        <v>139.39857590999762</v>
      </c>
      <c r="K1902" s="239">
        <f t="shared" si="350"/>
        <v>165.42032299526434</v>
      </c>
      <c r="L1902" s="239" t="b">
        <f t="shared" si="351"/>
        <v>0</v>
      </c>
      <c r="M1902" s="239">
        <f t="shared" si="356"/>
        <v>3.0907651527041898E-4</v>
      </c>
      <c r="O1902" s="239">
        <f t="shared" si="357"/>
        <v>135.9921696606373</v>
      </c>
      <c r="P1902" s="239">
        <f t="shared" si="352"/>
        <v>165.42032299526434</v>
      </c>
      <c r="Q1902" s="239">
        <f t="shared" si="353"/>
        <v>0</v>
      </c>
      <c r="R1902" s="239">
        <f t="shared" si="358"/>
        <v>3.0907651527041898E-4</v>
      </c>
      <c r="T1902" s="239">
        <f>MAX($H$4:H1902)</f>
        <v>255.90901740293543</v>
      </c>
      <c r="U1902" s="239">
        <f>MAX($K$4:K1902)</f>
        <v>255.90901740293543</v>
      </c>
      <c r="V1902" s="239">
        <f>MAX($K$4:L1902)</f>
        <v>255.90901740293543</v>
      </c>
      <c r="W1902" s="239">
        <f t="shared" si="359"/>
        <v>-0.35359713122259495</v>
      </c>
      <c r="X1902" s="239">
        <f t="shared" si="360"/>
        <v>-0.35359713122259495</v>
      </c>
      <c r="Y1902" s="239">
        <f t="shared" si="361"/>
        <v>-0.35359713122259495</v>
      </c>
    </row>
    <row r="1903" spans="1:25">
      <c r="A1903" s="147">
        <v>38090</v>
      </c>
      <c r="B1903" s="243">
        <v>-1.3866829190214092E-2</v>
      </c>
      <c r="C1903" s="243">
        <v>6.3138583268977921E-3</v>
      </c>
      <c r="D1903" s="243">
        <v>7.0019581041504964E-3</v>
      </c>
      <c r="E1903" s="243">
        <v>6.1308188282336307E-3</v>
      </c>
      <c r="F1903" s="243">
        <v>3.1134623769253356E-3</v>
      </c>
      <c r="H1903" s="239">
        <f t="shared" si="354"/>
        <v>166.46476347904613</v>
      </c>
      <c r="I1903" s="239"/>
      <c r="J1903" s="239">
        <f t="shared" si="355"/>
        <v>139.39857590999762</v>
      </c>
      <c r="K1903" s="239">
        <f t="shared" si="350"/>
        <v>166.46476347904613</v>
      </c>
      <c r="L1903" s="239" t="b">
        <f t="shared" si="351"/>
        <v>0</v>
      </c>
      <c r="M1903" s="239">
        <f t="shared" si="356"/>
        <v>6.3138583268978659E-3</v>
      </c>
      <c r="O1903" s="239">
        <f t="shared" si="357"/>
        <v>135.9921696606373</v>
      </c>
      <c r="P1903" s="239">
        <f t="shared" si="352"/>
        <v>166.46476347904613</v>
      </c>
      <c r="Q1903" s="239">
        <f t="shared" si="353"/>
        <v>0</v>
      </c>
      <c r="R1903" s="239">
        <f t="shared" si="358"/>
        <v>6.3138583268978659E-3</v>
      </c>
      <c r="T1903" s="239">
        <f>MAX($H$4:H1903)</f>
        <v>255.90901740293543</v>
      </c>
      <c r="U1903" s="239">
        <f>MAX($K$4:K1903)</f>
        <v>255.90901740293543</v>
      </c>
      <c r="V1903" s="239">
        <f>MAX($K$4:L1903)</f>
        <v>255.90901740293543</v>
      </c>
      <c r="W1903" s="239">
        <f t="shared" si="359"/>
        <v>-0.34951583508703404</v>
      </c>
      <c r="X1903" s="239">
        <f t="shared" si="360"/>
        <v>-0.34951583508703404</v>
      </c>
      <c r="Y1903" s="239">
        <f t="shared" si="361"/>
        <v>-0.34951583508703404</v>
      </c>
    </row>
    <row r="1904" spans="1:25">
      <c r="A1904" s="147">
        <v>38091</v>
      </c>
      <c r="B1904" s="243">
        <v>-1.685545820314438E-3</v>
      </c>
      <c r="C1904" s="243">
        <v>-1.4740229707905117E-2</v>
      </c>
      <c r="D1904" s="243">
        <v>-1.9303849314047716E-2</v>
      </c>
      <c r="E1904" s="243">
        <v>-1.5190888620626786E-2</v>
      </c>
      <c r="F1904" s="243">
        <v>-1.5985256580854812E-2</v>
      </c>
      <c r="H1904" s="239">
        <f t="shared" si="354"/>
        <v>164.0110346270929</v>
      </c>
      <c r="I1904" s="239"/>
      <c r="J1904" s="239">
        <f t="shared" si="355"/>
        <v>139.39857590999762</v>
      </c>
      <c r="K1904" s="239">
        <f t="shared" si="350"/>
        <v>164.0110346270929</v>
      </c>
      <c r="L1904" s="239" t="b">
        <f t="shared" si="351"/>
        <v>0</v>
      </c>
      <c r="M1904" s="239">
        <f t="shared" si="356"/>
        <v>-1.4740229707905088E-2</v>
      </c>
      <c r="O1904" s="239">
        <f t="shared" si="357"/>
        <v>135.9921696606373</v>
      </c>
      <c r="P1904" s="239">
        <f t="shared" si="352"/>
        <v>164.0110346270929</v>
      </c>
      <c r="Q1904" s="239">
        <f t="shared" si="353"/>
        <v>0</v>
      </c>
      <c r="R1904" s="239">
        <f t="shared" si="358"/>
        <v>-1.4740229707905088E-2</v>
      </c>
      <c r="T1904" s="239">
        <f>MAX($H$4:H1904)</f>
        <v>255.90901740293543</v>
      </c>
      <c r="U1904" s="239">
        <f>MAX($K$4:K1904)</f>
        <v>255.90901740293543</v>
      </c>
      <c r="V1904" s="239">
        <f>MAX($K$4:L1904)</f>
        <v>255.90901740293543</v>
      </c>
      <c r="W1904" s="239">
        <f t="shared" si="359"/>
        <v>-0.35910412109920598</v>
      </c>
      <c r="X1904" s="239">
        <f t="shared" si="360"/>
        <v>-0.35910412109920598</v>
      </c>
      <c r="Y1904" s="239">
        <f t="shared" si="361"/>
        <v>-0.35910412109920598</v>
      </c>
    </row>
    <row r="1905" spans="1:25">
      <c r="A1905" s="147">
        <v>38092</v>
      </c>
      <c r="B1905" s="243">
        <v>5.7413133811290429E-4</v>
      </c>
      <c r="C1905" s="243">
        <v>-2.6765016014551612E-4</v>
      </c>
      <c r="D1905" s="243">
        <v>-1.6450450845446052E-2</v>
      </c>
      <c r="E1905" s="243">
        <v>-8.3333522326667353E-3</v>
      </c>
      <c r="F1905" s="243">
        <v>-2.8116634613186697E-3</v>
      </c>
      <c r="H1905" s="239">
        <f t="shared" si="354"/>
        <v>163.96713704740932</v>
      </c>
      <c r="I1905" s="239"/>
      <c r="J1905" s="239">
        <f t="shared" si="355"/>
        <v>139.39857590999762</v>
      </c>
      <c r="K1905" s="239">
        <f t="shared" si="350"/>
        <v>163.96713704740932</v>
      </c>
      <c r="L1905" s="239" t="b">
        <f t="shared" si="351"/>
        <v>0</v>
      </c>
      <c r="M1905" s="239">
        <f t="shared" si="356"/>
        <v>-2.6765016014551753E-4</v>
      </c>
      <c r="O1905" s="239">
        <f t="shared" si="357"/>
        <v>135.9921696606373</v>
      </c>
      <c r="P1905" s="239">
        <f t="shared" si="352"/>
        <v>163.96713704740932</v>
      </c>
      <c r="Q1905" s="239">
        <f t="shared" si="353"/>
        <v>0</v>
      </c>
      <c r="R1905" s="239">
        <f t="shared" si="358"/>
        <v>-2.6765016014551753E-4</v>
      </c>
      <c r="T1905" s="239">
        <f>MAX($H$4:H1905)</f>
        <v>255.90901740293543</v>
      </c>
      <c r="U1905" s="239">
        <f>MAX($K$4:K1905)</f>
        <v>255.90901740293543</v>
      </c>
      <c r="V1905" s="239">
        <f>MAX($K$4:L1905)</f>
        <v>255.90901740293543</v>
      </c>
      <c r="W1905" s="239">
        <f t="shared" si="359"/>
        <v>-0.3592756569838304</v>
      </c>
      <c r="X1905" s="239">
        <f t="shared" si="360"/>
        <v>-0.3592756569838304</v>
      </c>
      <c r="Y1905" s="239">
        <f t="shared" si="361"/>
        <v>-0.3592756569838304</v>
      </c>
    </row>
    <row r="1906" spans="1:25">
      <c r="A1906" s="147">
        <v>38093</v>
      </c>
      <c r="B1906" s="243">
        <v>4.7743911704034581E-3</v>
      </c>
      <c r="C1906" s="243">
        <v>1.0786751118306181E-2</v>
      </c>
      <c r="D1906" s="243">
        <v>3.9945863107293533E-4</v>
      </c>
      <c r="E1906" s="243">
        <v>-5.9123376248920723E-3</v>
      </c>
      <c r="F1906" s="243">
        <v>7.5793731107172135E-3</v>
      </c>
      <c r="H1906" s="239">
        <f t="shared" si="354"/>
        <v>165.73580974632094</v>
      </c>
      <c r="I1906" s="239"/>
      <c r="J1906" s="239">
        <f t="shared" si="355"/>
        <v>139.39857590999762</v>
      </c>
      <c r="K1906" s="239">
        <f t="shared" si="350"/>
        <v>165.73580974632094</v>
      </c>
      <c r="L1906" s="239" t="b">
        <f t="shared" si="351"/>
        <v>0</v>
      </c>
      <c r="M1906" s="239">
        <f t="shared" si="356"/>
        <v>1.0786751118306242E-2</v>
      </c>
      <c r="O1906" s="239">
        <f t="shared" si="357"/>
        <v>135.9921696606373</v>
      </c>
      <c r="P1906" s="239">
        <f t="shared" si="352"/>
        <v>165.73580974632094</v>
      </c>
      <c r="Q1906" s="239">
        <f t="shared" si="353"/>
        <v>0</v>
      </c>
      <c r="R1906" s="239">
        <f t="shared" si="358"/>
        <v>1.0786751118306242E-2</v>
      </c>
      <c r="T1906" s="239">
        <f>MAX($H$4:H1906)</f>
        <v>255.90901740293543</v>
      </c>
      <c r="U1906" s="239">
        <f>MAX($K$4:K1906)</f>
        <v>255.90901740293543</v>
      </c>
      <c r="V1906" s="239">
        <f>MAX($K$4:L1906)</f>
        <v>255.90901740293543</v>
      </c>
      <c r="W1906" s="239">
        <f t="shared" si="359"/>
        <v>-0.3523643229602747</v>
      </c>
      <c r="X1906" s="239">
        <f t="shared" si="360"/>
        <v>-0.3523643229602747</v>
      </c>
      <c r="Y1906" s="239">
        <f t="shared" si="361"/>
        <v>-0.3523643229602747</v>
      </c>
    </row>
    <row r="1907" spans="1:25">
      <c r="A1907" s="147">
        <v>38096</v>
      </c>
      <c r="B1907" s="243">
        <v>1.688346019577347E-3</v>
      </c>
      <c r="C1907" s="243">
        <v>-1.9178355658500124E-4</v>
      </c>
      <c r="D1907" s="243">
        <v>-1.0691245324232379E-2</v>
      </c>
      <c r="E1907" s="243">
        <v>-3.7010863077955314E-3</v>
      </c>
      <c r="F1907" s="243">
        <v>1.4141342540388013E-3</v>
      </c>
      <c r="H1907" s="239">
        <f t="shared" si="354"/>
        <v>165.70402434327428</v>
      </c>
      <c r="I1907" s="239"/>
      <c r="J1907" s="239">
        <f t="shared" si="355"/>
        <v>139.39857590999762</v>
      </c>
      <c r="K1907" s="239">
        <f t="shared" si="350"/>
        <v>165.70402434327428</v>
      </c>
      <c r="L1907" s="239" t="b">
        <f t="shared" si="351"/>
        <v>0</v>
      </c>
      <c r="M1907" s="239">
        <f t="shared" si="356"/>
        <v>-1.9178355658506369E-4</v>
      </c>
      <c r="O1907" s="239">
        <f t="shared" si="357"/>
        <v>135.9921696606373</v>
      </c>
      <c r="P1907" s="239">
        <f t="shared" si="352"/>
        <v>165.70402434327428</v>
      </c>
      <c r="Q1907" s="239">
        <f t="shared" si="353"/>
        <v>0</v>
      </c>
      <c r="R1907" s="239">
        <f t="shared" si="358"/>
        <v>-1.9178355658506369E-4</v>
      </c>
      <c r="T1907" s="239">
        <f>MAX($H$4:H1907)</f>
        <v>255.90901740293543</v>
      </c>
      <c r="U1907" s="239">
        <f>MAX($K$4:K1907)</f>
        <v>255.90901740293543</v>
      </c>
      <c r="V1907" s="239">
        <f>MAX($K$4:L1907)</f>
        <v>255.90901740293543</v>
      </c>
      <c r="W1907" s="239">
        <f t="shared" si="359"/>
        <v>-0.35248852883378873</v>
      </c>
      <c r="X1907" s="239">
        <f t="shared" si="360"/>
        <v>-0.35248852883378873</v>
      </c>
      <c r="Y1907" s="239">
        <f t="shared" si="361"/>
        <v>-0.35248852883378873</v>
      </c>
    </row>
    <row r="1908" spans="1:25">
      <c r="A1908" s="147">
        <v>38097</v>
      </c>
      <c r="B1908" s="243">
        <v>-1.5438841332053643E-2</v>
      </c>
      <c r="C1908" s="243">
        <v>6.2195379938143613E-3</v>
      </c>
      <c r="D1908" s="243">
        <v>2.4919511420579799E-2</v>
      </c>
      <c r="E1908" s="243">
        <v>1.0117530797733476E-2</v>
      </c>
      <c r="F1908" s="243">
        <v>7.6975680283173364E-3</v>
      </c>
      <c r="H1908" s="239">
        <f t="shared" si="354"/>
        <v>166.73462681840522</v>
      </c>
      <c r="I1908" s="239"/>
      <c r="J1908" s="239">
        <f t="shared" si="355"/>
        <v>139.39857590999762</v>
      </c>
      <c r="K1908" s="239">
        <f t="shared" si="350"/>
        <v>166.73462681840522</v>
      </c>
      <c r="L1908" s="239" t="b">
        <f t="shared" si="351"/>
        <v>0</v>
      </c>
      <c r="M1908" s="239">
        <f t="shared" si="356"/>
        <v>6.2195379938143579E-3</v>
      </c>
      <c r="O1908" s="239">
        <f t="shared" si="357"/>
        <v>135.9921696606373</v>
      </c>
      <c r="P1908" s="239">
        <f t="shared" si="352"/>
        <v>166.73462681840522</v>
      </c>
      <c r="Q1908" s="239">
        <f t="shared" si="353"/>
        <v>0</v>
      </c>
      <c r="R1908" s="239">
        <f t="shared" si="358"/>
        <v>6.2195379938143579E-3</v>
      </c>
      <c r="T1908" s="239">
        <f>MAX($H$4:H1908)</f>
        <v>255.90901740293543</v>
      </c>
      <c r="U1908" s="239">
        <f>MAX($K$4:K1908)</f>
        <v>255.90901740293543</v>
      </c>
      <c r="V1908" s="239">
        <f>MAX($K$4:L1908)</f>
        <v>255.90901740293543</v>
      </c>
      <c r="W1908" s="239">
        <f t="shared" si="359"/>
        <v>-0.34846130663743985</v>
      </c>
      <c r="X1908" s="239">
        <f t="shared" si="360"/>
        <v>-0.34846130663743985</v>
      </c>
      <c r="Y1908" s="239">
        <f t="shared" si="361"/>
        <v>-0.34846130663743985</v>
      </c>
    </row>
    <row r="1909" spans="1:25">
      <c r="A1909" s="147">
        <v>38098</v>
      </c>
      <c r="B1909" s="243">
        <v>5.5922538592345639E-3</v>
      </c>
      <c r="C1909" s="243">
        <v>-8.7177219500649272E-3</v>
      </c>
      <c r="D1909" s="243">
        <v>-6.3094231110545351E-3</v>
      </c>
      <c r="E1909" s="243">
        <v>-6.300977260841556E-3</v>
      </c>
      <c r="F1909" s="243">
        <v>-8.6710112798331629E-3</v>
      </c>
      <c r="H1909" s="239">
        <f t="shared" si="354"/>
        <v>165.28108070235453</v>
      </c>
      <c r="I1909" s="239"/>
      <c r="J1909" s="239">
        <f t="shared" si="355"/>
        <v>139.39857590999762</v>
      </c>
      <c r="K1909" s="239">
        <f t="shared" si="350"/>
        <v>165.28108070235453</v>
      </c>
      <c r="L1909" s="239" t="b">
        <f t="shared" si="351"/>
        <v>0</v>
      </c>
      <c r="M1909" s="239">
        <f t="shared" si="356"/>
        <v>-8.7177219500648856E-3</v>
      </c>
      <c r="O1909" s="239">
        <f t="shared" si="357"/>
        <v>135.9921696606373</v>
      </c>
      <c r="P1909" s="239">
        <f t="shared" si="352"/>
        <v>165.28108070235453</v>
      </c>
      <c r="Q1909" s="239">
        <f t="shared" si="353"/>
        <v>0</v>
      </c>
      <c r="R1909" s="239">
        <f t="shared" si="358"/>
        <v>-8.7177219500648856E-3</v>
      </c>
      <c r="T1909" s="239">
        <f>MAX($H$4:H1909)</f>
        <v>255.90901740293543</v>
      </c>
      <c r="U1909" s="239">
        <f>MAX($K$4:K1909)</f>
        <v>255.90901740293543</v>
      </c>
      <c r="V1909" s="239">
        <f>MAX($K$4:L1909)</f>
        <v>255.90901740293543</v>
      </c>
      <c r="W1909" s="239">
        <f t="shared" si="359"/>
        <v>-0.35414123980588325</v>
      </c>
      <c r="X1909" s="239">
        <f t="shared" si="360"/>
        <v>-0.35414123980588325</v>
      </c>
      <c r="Y1909" s="239">
        <f t="shared" si="361"/>
        <v>-0.35414123980588325</v>
      </c>
    </row>
    <row r="1910" spans="1:25">
      <c r="A1910" s="147">
        <v>38099</v>
      </c>
      <c r="B1910" s="243">
        <v>1.4137883860578793E-2</v>
      </c>
      <c r="C1910" s="243">
        <v>4.9016865778217511E-3</v>
      </c>
      <c r="D1910" s="243">
        <v>-3.6939729564076096E-3</v>
      </c>
      <c r="E1910" s="243">
        <v>-8.835377981462611E-3</v>
      </c>
      <c r="F1910" s="243">
        <v>2.9487543942019467E-3</v>
      </c>
      <c r="H1910" s="239">
        <f t="shared" si="354"/>
        <v>166.09123675720113</v>
      </c>
      <c r="I1910" s="239"/>
      <c r="J1910" s="239">
        <f t="shared" si="355"/>
        <v>139.39857590999762</v>
      </c>
      <c r="K1910" s="239">
        <f t="shared" si="350"/>
        <v>166.09123675720113</v>
      </c>
      <c r="L1910" s="239" t="b">
        <f t="shared" si="351"/>
        <v>0</v>
      </c>
      <c r="M1910" s="239">
        <f t="shared" si="356"/>
        <v>4.9016865778217285E-3</v>
      </c>
      <c r="O1910" s="239">
        <f t="shared" si="357"/>
        <v>135.9921696606373</v>
      </c>
      <c r="P1910" s="239">
        <f t="shared" si="352"/>
        <v>166.09123675720113</v>
      </c>
      <c r="Q1910" s="239">
        <f t="shared" si="353"/>
        <v>0</v>
      </c>
      <c r="R1910" s="239">
        <f t="shared" si="358"/>
        <v>4.9016865778217285E-3</v>
      </c>
      <c r="T1910" s="239">
        <f>MAX($H$4:H1910)</f>
        <v>255.90901740293543</v>
      </c>
      <c r="U1910" s="239">
        <f>MAX($K$4:K1910)</f>
        <v>255.90901740293543</v>
      </c>
      <c r="V1910" s="239">
        <f>MAX($K$4:L1910)</f>
        <v>255.90901740293543</v>
      </c>
      <c r="W1910" s="239">
        <f t="shared" si="359"/>
        <v>-0.35097544258987118</v>
      </c>
      <c r="X1910" s="239">
        <f t="shared" si="360"/>
        <v>-0.35097544258987118</v>
      </c>
      <c r="Y1910" s="239">
        <f t="shared" si="361"/>
        <v>-0.35097544258987118</v>
      </c>
    </row>
    <row r="1911" spans="1:25">
      <c r="A1911" s="147">
        <v>38100</v>
      </c>
      <c r="B1911" s="243">
        <v>5.2953899958074757E-5</v>
      </c>
      <c r="C1911" s="243">
        <v>3.2395641169504774E-3</v>
      </c>
      <c r="D1911" s="243">
        <v>1.2882237475553948E-2</v>
      </c>
      <c r="E1911" s="243">
        <v>1.3623835555393482E-2</v>
      </c>
      <c r="F1911" s="243">
        <v>7.2804849544505501E-3</v>
      </c>
      <c r="H1911" s="239">
        <f t="shared" si="354"/>
        <v>166.62929996793969</v>
      </c>
      <c r="I1911" s="239"/>
      <c r="J1911" s="239">
        <f t="shared" si="355"/>
        <v>139.39857590999762</v>
      </c>
      <c r="K1911" s="239">
        <f t="shared" si="350"/>
        <v>166.62929996793969</v>
      </c>
      <c r="L1911" s="239" t="b">
        <f t="shared" si="351"/>
        <v>0</v>
      </c>
      <c r="M1911" s="239">
        <f t="shared" si="356"/>
        <v>3.239564116950487E-3</v>
      </c>
      <c r="O1911" s="239">
        <f t="shared" si="357"/>
        <v>135.9921696606373</v>
      </c>
      <c r="P1911" s="239">
        <f t="shared" si="352"/>
        <v>166.62929996793969</v>
      </c>
      <c r="Q1911" s="239">
        <f t="shared" si="353"/>
        <v>0</v>
      </c>
      <c r="R1911" s="239">
        <f t="shared" si="358"/>
        <v>3.239564116950487E-3</v>
      </c>
      <c r="T1911" s="239">
        <f>MAX($H$4:H1911)</f>
        <v>255.90901740293543</v>
      </c>
      <c r="U1911" s="239">
        <f>MAX($K$4:K1911)</f>
        <v>255.90901740293543</v>
      </c>
      <c r="V1911" s="239">
        <f>MAX($K$4:L1911)</f>
        <v>255.90901740293543</v>
      </c>
      <c r="W1911" s="239">
        <f t="shared" si="359"/>
        <v>-0.34887288592266563</v>
      </c>
      <c r="X1911" s="239">
        <f t="shared" si="360"/>
        <v>-0.34887288592266563</v>
      </c>
      <c r="Y1911" s="239">
        <f t="shared" si="361"/>
        <v>-0.34887288592266563</v>
      </c>
    </row>
    <row r="1912" spans="1:25">
      <c r="A1912" s="147">
        <v>38103</v>
      </c>
      <c r="B1912" s="243">
        <v>-3.6996196410689075E-3</v>
      </c>
      <c r="C1912" s="243">
        <v>5.0640773541135164E-3</v>
      </c>
      <c r="D1912" s="243">
        <v>2.728757072168575E-3</v>
      </c>
      <c r="E1912" s="243">
        <v>-9.0680929315315462E-3</v>
      </c>
      <c r="F1912" s="243">
        <v>6.7078591114129171E-3</v>
      </c>
      <c r="H1912" s="239">
        <f t="shared" si="354"/>
        <v>167.47312363243913</v>
      </c>
      <c r="I1912" s="239"/>
      <c r="J1912" s="239">
        <f t="shared" si="355"/>
        <v>139.39857590999762</v>
      </c>
      <c r="K1912" s="239">
        <f t="shared" si="350"/>
        <v>167.47312363243913</v>
      </c>
      <c r="L1912" s="239" t="b">
        <f t="shared" si="351"/>
        <v>0</v>
      </c>
      <c r="M1912" s="239">
        <f t="shared" si="356"/>
        <v>5.0640773541135616E-3</v>
      </c>
      <c r="O1912" s="239">
        <f t="shared" si="357"/>
        <v>135.9921696606373</v>
      </c>
      <c r="P1912" s="239">
        <f t="shared" si="352"/>
        <v>167.47312363243913</v>
      </c>
      <c r="Q1912" s="239">
        <f t="shared" si="353"/>
        <v>0</v>
      </c>
      <c r="R1912" s="239">
        <f t="shared" si="358"/>
        <v>5.0640773541135616E-3</v>
      </c>
      <c r="T1912" s="239">
        <f>MAX($H$4:H1912)</f>
        <v>255.90901740293543</v>
      </c>
      <c r="U1912" s="239">
        <f>MAX($K$4:K1912)</f>
        <v>255.90901740293543</v>
      </c>
      <c r="V1912" s="239">
        <f>MAX($K$4:L1912)</f>
        <v>255.90901740293543</v>
      </c>
      <c r="W1912" s="239">
        <f t="shared" si="359"/>
        <v>-0.34557552784961726</v>
      </c>
      <c r="X1912" s="239">
        <f t="shared" si="360"/>
        <v>-0.34557552784961726</v>
      </c>
      <c r="Y1912" s="239">
        <f t="shared" si="361"/>
        <v>-0.34557552784961726</v>
      </c>
    </row>
    <row r="1913" spans="1:25">
      <c r="A1913" s="147">
        <v>38104</v>
      </c>
      <c r="B1913" s="243">
        <v>1.8306868741806426E-3</v>
      </c>
      <c r="C1913" s="243">
        <v>-9.2183644693866196E-4</v>
      </c>
      <c r="D1913" s="243">
        <v>-1.6728628032960602E-2</v>
      </c>
      <c r="E1913" s="243">
        <v>-1.0891556117921475E-2</v>
      </c>
      <c r="F1913" s="243">
        <v>-1.9062115832690907E-3</v>
      </c>
      <c r="H1913" s="239">
        <f t="shared" si="354"/>
        <v>167.31874080319207</v>
      </c>
      <c r="I1913" s="239"/>
      <c r="J1913" s="239">
        <f t="shared" si="355"/>
        <v>139.39857590999762</v>
      </c>
      <c r="K1913" s="239">
        <f t="shared" si="350"/>
        <v>167.31874080319207</v>
      </c>
      <c r="L1913" s="239" t="b">
        <f t="shared" si="351"/>
        <v>0</v>
      </c>
      <c r="M1913" s="239">
        <f t="shared" si="356"/>
        <v>-9.2183644693871031E-4</v>
      </c>
      <c r="O1913" s="239">
        <f t="shared" si="357"/>
        <v>135.9921696606373</v>
      </c>
      <c r="P1913" s="239">
        <f t="shared" si="352"/>
        <v>167.31874080319207</v>
      </c>
      <c r="Q1913" s="239">
        <f t="shared" si="353"/>
        <v>0</v>
      </c>
      <c r="R1913" s="239">
        <f t="shared" si="358"/>
        <v>-9.2183644693871031E-4</v>
      </c>
      <c r="T1913" s="239">
        <f>MAX($H$4:H1913)</f>
        <v>255.90901740293543</v>
      </c>
      <c r="U1913" s="239">
        <f>MAX($K$4:K1913)</f>
        <v>255.90901740293543</v>
      </c>
      <c r="V1913" s="239">
        <f>MAX($K$4:L1913)</f>
        <v>255.90901740293543</v>
      </c>
      <c r="W1913" s="239">
        <f t="shared" si="359"/>
        <v>-0.34617880017981412</v>
      </c>
      <c r="X1913" s="239">
        <f t="shared" si="360"/>
        <v>-0.34617880017981412</v>
      </c>
      <c r="Y1913" s="239">
        <f t="shared" si="361"/>
        <v>-0.34617880017981412</v>
      </c>
    </row>
    <row r="1914" spans="1:25">
      <c r="A1914" s="147">
        <v>38105</v>
      </c>
      <c r="B1914" s="243">
        <v>-1.3655302736946484E-2</v>
      </c>
      <c r="C1914" s="243">
        <v>-1.2574875056896473E-2</v>
      </c>
      <c r="D1914" s="243">
        <v>3.0619213455445049E-3</v>
      </c>
      <c r="E1914" s="243">
        <v>-1.141654093360156E-2</v>
      </c>
      <c r="F1914" s="243">
        <v>-7.8900486394922753E-3</v>
      </c>
      <c r="H1914" s="239">
        <f t="shared" si="354"/>
        <v>165.21472854291468</v>
      </c>
      <c r="I1914" s="239"/>
      <c r="J1914" s="239">
        <f t="shared" si="355"/>
        <v>139.39857590999762</v>
      </c>
      <c r="K1914" s="239">
        <f t="shared" si="350"/>
        <v>165.21472854291468</v>
      </c>
      <c r="L1914" s="239" t="b">
        <f t="shared" si="351"/>
        <v>0</v>
      </c>
      <c r="M1914" s="239">
        <f t="shared" si="356"/>
        <v>-1.2574875056896475E-2</v>
      </c>
      <c r="O1914" s="239">
        <f t="shared" si="357"/>
        <v>135.9921696606373</v>
      </c>
      <c r="P1914" s="239">
        <f t="shared" si="352"/>
        <v>165.21472854291468</v>
      </c>
      <c r="Q1914" s="239">
        <f t="shared" si="353"/>
        <v>0</v>
      </c>
      <c r="R1914" s="239">
        <f t="shared" si="358"/>
        <v>-1.2574875056896475E-2</v>
      </c>
      <c r="T1914" s="239">
        <f>MAX($H$4:H1914)</f>
        <v>255.90901740293543</v>
      </c>
      <c r="U1914" s="239">
        <f>MAX($K$4:K1914)</f>
        <v>255.90901740293543</v>
      </c>
      <c r="V1914" s="239">
        <f>MAX($K$4:L1914)</f>
        <v>255.90901740293543</v>
      </c>
      <c r="W1914" s="239">
        <f t="shared" si="359"/>
        <v>-0.3544005200771031</v>
      </c>
      <c r="X1914" s="239">
        <f t="shared" si="360"/>
        <v>-0.3544005200771031</v>
      </c>
      <c r="Y1914" s="239">
        <f t="shared" si="361"/>
        <v>-0.3544005200771031</v>
      </c>
    </row>
    <row r="1915" spans="1:25">
      <c r="A1915" s="147">
        <v>38106</v>
      </c>
      <c r="B1915" s="243">
        <v>-7.9028696878425952E-3</v>
      </c>
      <c r="C1915" s="243">
        <v>-7.2952582720381409E-3</v>
      </c>
      <c r="D1915" s="243">
        <v>-1.3581518708191131E-2</v>
      </c>
      <c r="E1915" s="243">
        <v>-3.6075791359421627E-2</v>
      </c>
      <c r="F1915" s="243">
        <v>-1.0927858159669013E-2</v>
      </c>
      <c r="H1915" s="239">
        <f t="shared" si="354"/>
        <v>164.00944442784944</v>
      </c>
      <c r="I1915" s="239"/>
      <c r="J1915" s="239">
        <f t="shared" si="355"/>
        <v>139.39857590999762</v>
      </c>
      <c r="K1915" s="239">
        <f t="shared" si="350"/>
        <v>164.00944442784944</v>
      </c>
      <c r="L1915" s="239" t="b">
        <f t="shared" si="351"/>
        <v>0</v>
      </c>
      <c r="M1915" s="239">
        <f t="shared" si="356"/>
        <v>-7.2952582720381739E-3</v>
      </c>
      <c r="O1915" s="239">
        <f t="shared" si="357"/>
        <v>135.9921696606373</v>
      </c>
      <c r="P1915" s="239">
        <f t="shared" si="352"/>
        <v>164.00944442784944</v>
      </c>
      <c r="Q1915" s="239">
        <f t="shared" si="353"/>
        <v>0</v>
      </c>
      <c r="R1915" s="239">
        <f t="shared" si="358"/>
        <v>-7.2952582720381739E-3</v>
      </c>
      <c r="T1915" s="239">
        <f>MAX($H$4:H1915)</f>
        <v>255.90901740293543</v>
      </c>
      <c r="U1915" s="239">
        <f>MAX($K$4:K1915)</f>
        <v>255.90901740293543</v>
      </c>
      <c r="V1915" s="239">
        <f>MAX($K$4:L1915)</f>
        <v>255.90901740293543</v>
      </c>
      <c r="W1915" s="239">
        <f t="shared" si="359"/>
        <v>-0.35911033502343415</v>
      </c>
      <c r="X1915" s="239">
        <f t="shared" si="360"/>
        <v>-0.35911033502343415</v>
      </c>
      <c r="Y1915" s="239">
        <f t="shared" si="361"/>
        <v>-0.35911033502343415</v>
      </c>
    </row>
    <row r="1916" spans="1:25">
      <c r="A1916" s="147">
        <v>38107</v>
      </c>
      <c r="B1916" s="243">
        <v>-5.9072925463168335E-3</v>
      </c>
      <c r="C1916" s="243">
        <v>-9.163176313020216E-3</v>
      </c>
      <c r="D1916" s="243">
        <v>-1.9742701360769721E-2</v>
      </c>
      <c r="E1916" s="243">
        <v>-2.2593572319095756E-2</v>
      </c>
      <c r="F1916" s="243">
        <v>-8.8093202038425078E-3</v>
      </c>
      <c r="H1916" s="239">
        <f t="shared" si="354"/>
        <v>162.50659697155658</v>
      </c>
      <c r="I1916" s="239"/>
      <c r="J1916" s="239">
        <f t="shared" si="355"/>
        <v>139.39857590999762</v>
      </c>
      <c r="K1916" s="239">
        <f t="shared" si="350"/>
        <v>162.50659697155658</v>
      </c>
      <c r="L1916" s="239" t="b">
        <f t="shared" si="351"/>
        <v>0</v>
      </c>
      <c r="M1916" s="239">
        <f t="shared" si="356"/>
        <v>-9.1631763130201778E-3</v>
      </c>
      <c r="O1916" s="239">
        <f t="shared" si="357"/>
        <v>135.9921696606373</v>
      </c>
      <c r="P1916" s="239">
        <f t="shared" si="352"/>
        <v>162.50659697155658</v>
      </c>
      <c r="Q1916" s="239">
        <f t="shared" si="353"/>
        <v>0</v>
      </c>
      <c r="R1916" s="239">
        <f t="shared" si="358"/>
        <v>-9.1631763130201778E-3</v>
      </c>
      <c r="T1916" s="239">
        <f>MAX($H$4:H1916)</f>
        <v>255.90901740293543</v>
      </c>
      <c r="U1916" s="239">
        <f>MAX($K$4:K1916)</f>
        <v>255.90901740293543</v>
      </c>
      <c r="V1916" s="239">
        <f>MAX($K$4:L1916)</f>
        <v>255.90901740293543</v>
      </c>
      <c r="W1916" s="239">
        <f t="shared" si="359"/>
        <v>-0.3649829200208069</v>
      </c>
      <c r="X1916" s="239">
        <f t="shared" si="360"/>
        <v>-0.3649829200208069</v>
      </c>
      <c r="Y1916" s="239">
        <f t="shared" si="361"/>
        <v>-0.3649829200208069</v>
      </c>
    </row>
    <row r="1917" spans="1:25">
      <c r="A1917" s="147">
        <v>38110</v>
      </c>
      <c r="B1917" s="243">
        <v>9.3164413455100181E-3</v>
      </c>
      <c r="C1917" s="243">
        <v>7.6250419893995058E-3</v>
      </c>
      <c r="D1917" s="243">
        <v>2.2195471281638568E-3</v>
      </c>
      <c r="E1917" s="243">
        <v>2.8523052431508322E-3</v>
      </c>
      <c r="F1917" s="243">
        <v>5.7119622788770474E-3</v>
      </c>
      <c r="H1917" s="239">
        <f t="shared" si="354"/>
        <v>163.74571659701911</v>
      </c>
      <c r="I1917" s="239"/>
      <c r="J1917" s="239">
        <f t="shared" si="355"/>
        <v>139.39857590999762</v>
      </c>
      <c r="K1917" s="239">
        <f t="shared" si="350"/>
        <v>163.74571659701911</v>
      </c>
      <c r="L1917" s="239" t="b">
        <f t="shared" si="351"/>
        <v>0</v>
      </c>
      <c r="M1917" s="239">
        <f t="shared" si="356"/>
        <v>7.6250419893994703E-3</v>
      </c>
      <c r="O1917" s="239">
        <f t="shared" si="357"/>
        <v>135.9921696606373</v>
      </c>
      <c r="P1917" s="239">
        <f t="shared" si="352"/>
        <v>163.74571659701911</v>
      </c>
      <c r="Q1917" s="239">
        <f t="shared" si="353"/>
        <v>0</v>
      </c>
      <c r="R1917" s="239">
        <f t="shared" si="358"/>
        <v>7.6250419893994703E-3</v>
      </c>
      <c r="T1917" s="239">
        <f>MAX($H$4:H1917)</f>
        <v>255.90901740293543</v>
      </c>
      <c r="U1917" s="239">
        <f>MAX($K$4:K1917)</f>
        <v>255.90901740293543</v>
      </c>
      <c r="V1917" s="239">
        <f>MAX($K$4:L1917)</f>
        <v>255.90901740293543</v>
      </c>
      <c r="W1917" s="239">
        <f t="shared" si="359"/>
        <v>-0.3601408881219797</v>
      </c>
      <c r="X1917" s="239">
        <f t="shared" si="360"/>
        <v>-0.3601408881219797</v>
      </c>
      <c r="Y1917" s="239">
        <f t="shared" si="361"/>
        <v>-0.3601408881219797</v>
      </c>
    </row>
    <row r="1918" spans="1:25">
      <c r="A1918" s="147">
        <v>38111</v>
      </c>
      <c r="B1918" s="243">
        <v>1.8911293216938851E-3</v>
      </c>
      <c r="C1918" s="243">
        <v>2.8593900634179548E-3</v>
      </c>
      <c r="D1918" s="243">
        <v>-4.4238964389798907E-3</v>
      </c>
      <c r="E1918" s="243">
        <v>3.274189740108735E-3</v>
      </c>
      <c r="F1918" s="243">
        <v>-6.242789390855652E-4</v>
      </c>
      <c r="H1918" s="239">
        <f t="shared" si="354"/>
        <v>164.21392947198387</v>
      </c>
      <c r="I1918" s="239"/>
      <c r="J1918" s="239">
        <f t="shared" si="355"/>
        <v>139.39857590999762</v>
      </c>
      <c r="K1918" s="239">
        <f t="shared" si="350"/>
        <v>164.21392947198387</v>
      </c>
      <c r="L1918" s="239" t="b">
        <f t="shared" si="351"/>
        <v>0</v>
      </c>
      <c r="M1918" s="239">
        <f t="shared" si="356"/>
        <v>2.8593900634179196E-3</v>
      </c>
      <c r="O1918" s="239">
        <f t="shared" si="357"/>
        <v>135.9921696606373</v>
      </c>
      <c r="P1918" s="239">
        <f t="shared" si="352"/>
        <v>164.21392947198387</v>
      </c>
      <c r="Q1918" s="239">
        <f t="shared" si="353"/>
        <v>0</v>
      </c>
      <c r="R1918" s="239">
        <f t="shared" si="358"/>
        <v>2.8593900634179196E-3</v>
      </c>
      <c r="T1918" s="239">
        <f>MAX($H$4:H1918)</f>
        <v>255.90901740293543</v>
      </c>
      <c r="U1918" s="239">
        <f>MAX($K$4:K1918)</f>
        <v>255.90901740293543</v>
      </c>
      <c r="V1918" s="239">
        <f>MAX($K$4:L1918)</f>
        <v>255.90901740293543</v>
      </c>
      <c r="W1918" s="239">
        <f t="shared" si="359"/>
        <v>-0.35831128133548829</v>
      </c>
      <c r="X1918" s="239">
        <f t="shared" si="360"/>
        <v>-0.35831128133548829</v>
      </c>
      <c r="Y1918" s="239">
        <f t="shared" si="361"/>
        <v>-0.35831128133548829</v>
      </c>
    </row>
    <row r="1919" spans="1:25">
      <c r="A1919" s="147">
        <v>38112</v>
      </c>
      <c r="B1919" s="243">
        <v>2.5205515689576963E-3</v>
      </c>
      <c r="C1919" s="243">
        <v>6.2744423694316431E-4</v>
      </c>
      <c r="D1919" s="243">
        <v>1.4151671686180034E-3</v>
      </c>
      <c r="E1919" s="243">
        <v>-1.0579349658550785E-2</v>
      </c>
      <c r="F1919" s="243">
        <v>-3.942131764720691E-3</v>
      </c>
      <c r="H1919" s="239">
        <f t="shared" si="354"/>
        <v>164.31696455565685</v>
      </c>
      <c r="I1919" s="239"/>
      <c r="J1919" s="239">
        <f t="shared" si="355"/>
        <v>139.39857590999762</v>
      </c>
      <c r="K1919" s="239">
        <f t="shared" si="350"/>
        <v>164.31696455565685</v>
      </c>
      <c r="L1919" s="239" t="b">
        <f t="shared" si="351"/>
        <v>0</v>
      </c>
      <c r="M1919" s="239">
        <f t="shared" si="356"/>
        <v>6.2744423694310685E-4</v>
      </c>
      <c r="O1919" s="239">
        <f t="shared" si="357"/>
        <v>135.9921696606373</v>
      </c>
      <c r="P1919" s="239">
        <f t="shared" si="352"/>
        <v>164.31696455565685</v>
      </c>
      <c r="Q1919" s="239">
        <f t="shared" si="353"/>
        <v>0</v>
      </c>
      <c r="R1919" s="239">
        <f t="shared" si="358"/>
        <v>6.2744423694310685E-4</v>
      </c>
      <c r="T1919" s="239">
        <f>MAX($H$4:H1919)</f>
        <v>255.90901740293543</v>
      </c>
      <c r="U1919" s="239">
        <f>MAX($K$4:K1919)</f>
        <v>255.90901740293543</v>
      </c>
      <c r="V1919" s="239">
        <f>MAX($K$4:L1919)</f>
        <v>255.90901740293543</v>
      </c>
      <c r="W1919" s="239">
        <f t="shared" si="359"/>
        <v>-0.3579086574470508</v>
      </c>
      <c r="X1919" s="239">
        <f t="shared" si="360"/>
        <v>-0.3579086574470508</v>
      </c>
      <c r="Y1919" s="239">
        <f t="shared" si="361"/>
        <v>-0.3579086574470508</v>
      </c>
    </row>
    <row r="1920" spans="1:25">
      <c r="A1920" s="147">
        <v>38113</v>
      </c>
      <c r="B1920" s="243">
        <v>-6.9332317647796682E-3</v>
      </c>
      <c r="C1920" s="243">
        <v>-1.0458687222584584E-2</v>
      </c>
      <c r="D1920" s="243">
        <v>-1.440677067219287E-2</v>
      </c>
      <c r="E1920" s="243">
        <v>-9.7887655601188728E-3</v>
      </c>
      <c r="F1920" s="243">
        <v>-8.6032102130543242E-3</v>
      </c>
      <c r="H1920" s="239">
        <f t="shared" si="354"/>
        <v>162.59842481800473</v>
      </c>
      <c r="I1920" s="239"/>
      <c r="J1920" s="239">
        <f t="shared" si="355"/>
        <v>139.39857590999762</v>
      </c>
      <c r="K1920" s="239">
        <f t="shared" si="350"/>
        <v>162.59842481800473</v>
      </c>
      <c r="L1920" s="239" t="b">
        <f t="shared" si="351"/>
        <v>0</v>
      </c>
      <c r="M1920" s="239">
        <f t="shared" si="356"/>
        <v>-1.0458687222584523E-2</v>
      </c>
      <c r="O1920" s="239">
        <f t="shared" si="357"/>
        <v>135.9921696606373</v>
      </c>
      <c r="P1920" s="239">
        <f t="shared" si="352"/>
        <v>162.59842481800473</v>
      </c>
      <c r="Q1920" s="239">
        <f t="shared" si="353"/>
        <v>0</v>
      </c>
      <c r="R1920" s="239">
        <f t="shared" si="358"/>
        <v>-1.0458687222584523E-2</v>
      </c>
      <c r="T1920" s="239">
        <f>MAX($H$4:H1920)</f>
        <v>255.90901740293543</v>
      </c>
      <c r="U1920" s="239">
        <f>MAX($K$4:K1920)</f>
        <v>255.90901740293543</v>
      </c>
      <c r="V1920" s="239">
        <f>MAX($K$4:L1920)</f>
        <v>255.90901740293543</v>
      </c>
      <c r="W1920" s="239">
        <f t="shared" si="359"/>
        <v>-0.36462408996714146</v>
      </c>
      <c r="X1920" s="239">
        <f t="shared" si="360"/>
        <v>-0.36462408996714146</v>
      </c>
      <c r="Y1920" s="239">
        <f t="shared" si="361"/>
        <v>-0.36462408996714146</v>
      </c>
    </row>
    <row r="1921" spans="1:25">
      <c r="A1921" s="147">
        <v>38114</v>
      </c>
      <c r="B1921" s="243">
        <v>-1.4192608092404302E-2</v>
      </c>
      <c r="C1921" s="243">
        <v>3.9345209863359543E-3</v>
      </c>
      <c r="D1921" s="243">
        <v>-1.3108047902106179E-2</v>
      </c>
      <c r="E1921" s="243">
        <v>5.3856525377447007E-3</v>
      </c>
      <c r="F1921" s="243">
        <v>3.3709979832055037E-3</v>
      </c>
      <c r="H1921" s="239">
        <f t="shared" si="354"/>
        <v>163.23817173279633</v>
      </c>
      <c r="I1921" s="239"/>
      <c r="J1921" s="239">
        <f t="shared" si="355"/>
        <v>139.39857590999762</v>
      </c>
      <c r="K1921" s="239">
        <f t="shared" si="350"/>
        <v>163.23817173279633</v>
      </c>
      <c r="L1921" s="239" t="b">
        <f t="shared" si="351"/>
        <v>0</v>
      </c>
      <c r="M1921" s="239">
        <f t="shared" si="356"/>
        <v>3.93452098633591E-3</v>
      </c>
      <c r="O1921" s="239">
        <f t="shared" si="357"/>
        <v>135.9921696606373</v>
      </c>
      <c r="P1921" s="239">
        <f t="shared" si="352"/>
        <v>163.23817173279633</v>
      </c>
      <c r="Q1921" s="239">
        <f t="shared" si="353"/>
        <v>0</v>
      </c>
      <c r="R1921" s="239">
        <f t="shared" si="358"/>
        <v>3.93452098633591E-3</v>
      </c>
      <c r="T1921" s="239">
        <f>MAX($H$4:H1921)</f>
        <v>255.90901740293543</v>
      </c>
      <c r="U1921" s="239">
        <f>MAX($K$4:K1921)</f>
        <v>255.90901740293543</v>
      </c>
      <c r="V1921" s="239">
        <f>MAX($K$4:L1921)</f>
        <v>255.90901740293543</v>
      </c>
      <c r="W1921" s="239">
        <f t="shared" si="359"/>
        <v>-0.36212419011490493</v>
      </c>
      <c r="X1921" s="239">
        <f t="shared" si="360"/>
        <v>-0.36212419011490493</v>
      </c>
      <c r="Y1921" s="239">
        <f t="shared" si="361"/>
        <v>-0.36212419011490493</v>
      </c>
    </row>
    <row r="1922" spans="1:25">
      <c r="A1922" s="147">
        <v>38117</v>
      </c>
      <c r="B1922" s="243">
        <v>-1.1610925693364527E-2</v>
      </c>
      <c r="C1922" s="243">
        <v>-2.7526782801299277E-2</v>
      </c>
      <c r="D1922" s="243">
        <v>-5.2900388735571457E-2</v>
      </c>
      <c r="E1922" s="243">
        <v>-4.4230242210522852E-2</v>
      </c>
      <c r="F1922" s="243">
        <v>-2.9019533699707778E-2</v>
      </c>
      <c r="H1922" s="239">
        <f t="shared" si="354"/>
        <v>158.74475003462646</v>
      </c>
      <c r="I1922" s="239"/>
      <c r="J1922" s="239">
        <f t="shared" si="355"/>
        <v>139.39857590999762</v>
      </c>
      <c r="K1922" s="239">
        <f t="shared" si="350"/>
        <v>158.74475003462646</v>
      </c>
      <c r="L1922" s="239" t="b">
        <f t="shared" si="351"/>
        <v>0</v>
      </c>
      <c r="M1922" s="239">
        <f t="shared" si="356"/>
        <v>-2.7526782801299231E-2</v>
      </c>
      <c r="O1922" s="239">
        <f t="shared" si="357"/>
        <v>135.9921696606373</v>
      </c>
      <c r="P1922" s="239">
        <f t="shared" si="352"/>
        <v>158.74475003462646</v>
      </c>
      <c r="Q1922" s="239">
        <f t="shared" si="353"/>
        <v>0</v>
      </c>
      <c r="R1922" s="239">
        <f t="shared" si="358"/>
        <v>-2.7526782801299231E-2</v>
      </c>
      <c r="T1922" s="239">
        <f>MAX($H$4:H1922)</f>
        <v>255.90901740293543</v>
      </c>
      <c r="U1922" s="239">
        <f>MAX($K$4:K1922)</f>
        <v>255.90901740293543</v>
      </c>
      <c r="V1922" s="239">
        <f>MAX($K$4:L1922)</f>
        <v>255.90901740293543</v>
      </c>
      <c r="W1922" s="239">
        <f t="shared" si="359"/>
        <v>-0.37968285898781479</v>
      </c>
      <c r="X1922" s="239">
        <f t="shared" si="360"/>
        <v>-0.37968285898781479</v>
      </c>
      <c r="Y1922" s="239">
        <f t="shared" si="361"/>
        <v>-0.37968285898781479</v>
      </c>
    </row>
    <row r="1923" spans="1:25">
      <c r="A1923" s="147">
        <v>38118</v>
      </c>
      <c r="B1923" s="243">
        <v>8.5576740073232127E-3</v>
      </c>
      <c r="C1923" s="243">
        <v>7.572536691502707E-3</v>
      </c>
      <c r="D1923" s="243">
        <v>4.0604168994584633E-3</v>
      </c>
      <c r="E1923" s="243">
        <v>8.2748634020086698E-3</v>
      </c>
      <c r="F1923" s="243">
        <v>5.201287099357188E-3</v>
      </c>
      <c r="H1923" s="239">
        <f t="shared" si="354"/>
        <v>159.9468504788471</v>
      </c>
      <c r="I1923" s="239"/>
      <c r="J1923" s="239">
        <f t="shared" si="355"/>
        <v>139.39857590999762</v>
      </c>
      <c r="K1923" s="239">
        <f t="shared" si="350"/>
        <v>159.9468504788471</v>
      </c>
      <c r="L1923" s="239" t="b">
        <f t="shared" si="351"/>
        <v>0</v>
      </c>
      <c r="M1923" s="239">
        <f t="shared" si="356"/>
        <v>7.5725366915026992E-3</v>
      </c>
      <c r="O1923" s="239">
        <f t="shared" si="357"/>
        <v>135.9921696606373</v>
      </c>
      <c r="P1923" s="239">
        <f t="shared" si="352"/>
        <v>159.9468504788471</v>
      </c>
      <c r="Q1923" s="239">
        <f t="shared" si="353"/>
        <v>0</v>
      </c>
      <c r="R1923" s="239">
        <f t="shared" si="358"/>
        <v>7.5725366915026992E-3</v>
      </c>
      <c r="T1923" s="239">
        <f>MAX($H$4:H1923)</f>
        <v>255.90901740293543</v>
      </c>
      <c r="U1923" s="239">
        <f>MAX($K$4:K1923)</f>
        <v>255.90901740293543</v>
      </c>
      <c r="V1923" s="239">
        <f>MAX($K$4:L1923)</f>
        <v>255.90901740293543</v>
      </c>
      <c r="W1923" s="239">
        <f t="shared" si="359"/>
        <v>-0.37498548467713194</v>
      </c>
      <c r="X1923" s="239">
        <f t="shared" si="360"/>
        <v>-0.37498548467713194</v>
      </c>
      <c r="Y1923" s="239">
        <f t="shared" si="361"/>
        <v>-0.37498548467713194</v>
      </c>
    </row>
    <row r="1924" spans="1:25">
      <c r="A1924" s="147">
        <v>38119</v>
      </c>
      <c r="B1924" s="243">
        <v>1.4485120361291681E-3</v>
      </c>
      <c r="C1924" s="243">
        <v>-8.3737807917927398E-3</v>
      </c>
      <c r="D1924" s="243">
        <v>2.1822768540678217E-2</v>
      </c>
      <c r="E1924" s="243">
        <v>8.2598284365333896E-3</v>
      </c>
      <c r="F1924" s="243">
        <v>-4.5723994608737328E-3</v>
      </c>
      <c r="H1924" s="239">
        <f t="shared" si="354"/>
        <v>158.60749061459958</v>
      </c>
      <c r="I1924" s="239"/>
      <c r="J1924" s="239">
        <f t="shared" si="355"/>
        <v>139.39857590999762</v>
      </c>
      <c r="K1924" s="239">
        <f t="shared" si="350"/>
        <v>158.60749061459958</v>
      </c>
      <c r="L1924" s="239" t="b">
        <f t="shared" si="351"/>
        <v>0</v>
      </c>
      <c r="M1924" s="239">
        <f t="shared" si="356"/>
        <v>-8.3737807917927242E-3</v>
      </c>
      <c r="O1924" s="239">
        <f t="shared" si="357"/>
        <v>135.9921696606373</v>
      </c>
      <c r="P1924" s="239">
        <f t="shared" si="352"/>
        <v>158.60749061459958</v>
      </c>
      <c r="Q1924" s="239">
        <f t="shared" si="353"/>
        <v>0</v>
      </c>
      <c r="R1924" s="239">
        <f t="shared" si="358"/>
        <v>-8.3737807917927242E-3</v>
      </c>
      <c r="T1924" s="239">
        <f>MAX($H$4:H1924)</f>
        <v>255.90901740293543</v>
      </c>
      <c r="U1924" s="239">
        <f>MAX($K$4:K1924)</f>
        <v>255.90901740293543</v>
      </c>
      <c r="V1924" s="239">
        <f>MAX($K$4:L1924)</f>
        <v>255.90901740293543</v>
      </c>
      <c r="W1924" s="239">
        <f t="shared" si="359"/>
        <v>-0.38021921922013424</v>
      </c>
      <c r="X1924" s="239">
        <f t="shared" si="360"/>
        <v>-0.38021921922013424</v>
      </c>
      <c r="Y1924" s="239">
        <f t="shared" si="361"/>
        <v>-0.38021921922013424</v>
      </c>
    </row>
    <row r="1925" spans="1:25">
      <c r="A1925" s="147">
        <v>38120</v>
      </c>
      <c r="B1925" s="243">
        <v>-4.5401418854607023E-4</v>
      </c>
      <c r="C1925" s="243">
        <v>1.3320314546478196E-2</v>
      </c>
      <c r="D1925" s="243">
        <v>-2.1547530507745716E-2</v>
      </c>
      <c r="E1925" s="243">
        <v>-3.9475479574883066E-3</v>
      </c>
      <c r="F1925" s="243">
        <v>9.1542143841831791E-3</v>
      </c>
      <c r="H1925" s="239">
        <f t="shared" si="354"/>
        <v>160.72019227901365</v>
      </c>
      <c r="I1925" s="239"/>
      <c r="J1925" s="239">
        <f t="shared" si="355"/>
        <v>139.39857590999762</v>
      </c>
      <c r="K1925" s="239">
        <f t="shared" ref="K1925:K1988" si="362">MAX(H1925:J1925)</f>
        <v>160.72019227901365</v>
      </c>
      <c r="L1925" s="239" t="b">
        <f t="shared" ref="L1925:L1988" si="363">J1925=K1925</f>
        <v>0</v>
      </c>
      <c r="M1925" s="239">
        <f t="shared" si="356"/>
        <v>1.3320314546478236E-2</v>
      </c>
      <c r="O1925" s="239">
        <f t="shared" si="357"/>
        <v>135.9921696606373</v>
      </c>
      <c r="P1925" s="239">
        <f t="shared" ref="P1925:P1988" si="364">MAX(H1925,O1925)</f>
        <v>160.72019227901365</v>
      </c>
      <c r="Q1925" s="239">
        <f t="shared" ref="Q1925:Q1988" si="365">P1925-H1925</f>
        <v>0</v>
      </c>
      <c r="R1925" s="239">
        <f t="shared" si="358"/>
        <v>1.3320314546478236E-2</v>
      </c>
      <c r="T1925" s="239">
        <f>MAX($H$4:H1925)</f>
        <v>255.90901740293543</v>
      </c>
      <c r="U1925" s="239">
        <f>MAX($K$4:K1925)</f>
        <v>255.90901740293543</v>
      </c>
      <c r="V1925" s="239">
        <f>MAX($K$4:L1925)</f>
        <v>255.90901740293543</v>
      </c>
      <c r="W1925" s="239">
        <f t="shared" si="359"/>
        <v>-0.37196354427028455</v>
      </c>
      <c r="X1925" s="239">
        <f t="shared" si="360"/>
        <v>-0.37196354427028455</v>
      </c>
      <c r="Y1925" s="239">
        <f t="shared" si="361"/>
        <v>-0.37196354427028455</v>
      </c>
    </row>
    <row r="1926" spans="1:25">
      <c r="A1926" s="147">
        <v>38121</v>
      </c>
      <c r="B1926" s="243">
        <v>-9.8360827067034418E-4</v>
      </c>
      <c r="C1926" s="243">
        <v>-1.0340945027801252E-2</v>
      </c>
      <c r="D1926" s="243">
        <v>-9.5649930645985703E-3</v>
      </c>
      <c r="E1926" s="243">
        <v>-2.4454483974173158E-2</v>
      </c>
      <c r="F1926" s="243">
        <v>-1.035876569552685E-2</v>
      </c>
      <c r="H1926" s="239">
        <f t="shared" ref="H1926:H1989" si="366">(1+C1926)*H1925</f>
        <v>159.05819360579872</v>
      </c>
      <c r="I1926" s="239"/>
      <c r="J1926" s="239">
        <f t="shared" ref="J1926:J1989" si="367">IF(NOT(YEAR(A1926)=YEAR(A1925)),$J$1*H1926,J1925)</f>
        <v>139.39857590999762</v>
      </c>
      <c r="K1926" s="239">
        <f t="shared" si="362"/>
        <v>159.05819360579872</v>
      </c>
      <c r="L1926" s="239" t="b">
        <f t="shared" si="363"/>
        <v>0</v>
      </c>
      <c r="M1926" s="239">
        <f t="shared" ref="M1926:M1989" si="368">(K1926-K1925)/K1925</f>
        <v>-1.0340945027801234E-2</v>
      </c>
      <c r="O1926" s="239">
        <f t="shared" ref="O1926:O1989" si="369">IF(AND(MONTH(A1926)=$O$2,MONTH(A1925)=$O$2-1),$O$1*H1926,O1925)</f>
        <v>135.9921696606373</v>
      </c>
      <c r="P1926" s="239">
        <f t="shared" si="364"/>
        <v>159.05819360579872</v>
      </c>
      <c r="Q1926" s="239">
        <f t="shared" si="365"/>
        <v>0</v>
      </c>
      <c r="R1926" s="239">
        <f t="shared" ref="R1926:R1989" si="370">(P1926-P1925)/P1925</f>
        <v>-1.0340945027801234E-2</v>
      </c>
      <c r="T1926" s="239">
        <f>MAX($H$4:H1926)</f>
        <v>255.90901740293543</v>
      </c>
      <c r="U1926" s="239">
        <f>MAX($K$4:K1926)</f>
        <v>255.90901740293543</v>
      </c>
      <c r="V1926" s="239">
        <f>MAX($K$4:L1926)</f>
        <v>255.90901740293543</v>
      </c>
      <c r="W1926" s="239">
        <f t="shared" ref="W1926:W1989" si="371">(H1926-T1926)/T1926</f>
        <v>-0.37845803473444062</v>
      </c>
      <c r="X1926" s="239">
        <f t="shared" ref="X1926:X1989" si="372">(K1926-U1926)/U1926</f>
        <v>-0.37845803473444062</v>
      </c>
      <c r="Y1926" s="239">
        <f t="shared" ref="Y1926:Y1989" si="373">(P1926-V1926)/V1926</f>
        <v>-0.37845803473444062</v>
      </c>
    </row>
    <row r="1927" spans="1:25">
      <c r="A1927" s="147">
        <v>38124</v>
      </c>
      <c r="B1927" s="243">
        <v>-1.0565590432183747E-2</v>
      </c>
      <c r="C1927" s="243">
        <v>-1.4269288933714597E-2</v>
      </c>
      <c r="D1927" s="243">
        <v>-3.6166684270681704E-2</v>
      </c>
      <c r="E1927" s="243">
        <v>-4.3531212691709453E-2</v>
      </c>
      <c r="F1927" s="243">
        <v>-1.6598194146660861E-2</v>
      </c>
      <c r="H1927" s="239">
        <f t="shared" si="366"/>
        <v>156.78854628396286</v>
      </c>
      <c r="I1927" s="239"/>
      <c r="J1927" s="239">
        <f t="shared" si="367"/>
        <v>139.39857590999762</v>
      </c>
      <c r="K1927" s="239">
        <f t="shared" si="362"/>
        <v>156.78854628396286</v>
      </c>
      <c r="L1927" s="239" t="b">
        <f t="shared" si="363"/>
        <v>0</v>
      </c>
      <c r="M1927" s="239">
        <f t="shared" si="368"/>
        <v>-1.4269288933714624E-2</v>
      </c>
      <c r="O1927" s="239">
        <f t="shared" si="369"/>
        <v>135.9921696606373</v>
      </c>
      <c r="P1927" s="239">
        <f t="shared" si="364"/>
        <v>156.78854628396286</v>
      </c>
      <c r="Q1927" s="239">
        <f t="shared" si="365"/>
        <v>0</v>
      </c>
      <c r="R1927" s="239">
        <f t="shared" si="370"/>
        <v>-1.4269288933714624E-2</v>
      </c>
      <c r="T1927" s="239">
        <f>MAX($H$4:H1927)</f>
        <v>255.90901740293543</v>
      </c>
      <c r="U1927" s="239">
        <f>MAX($K$4:K1927)</f>
        <v>255.90901740293543</v>
      </c>
      <c r="V1927" s="239">
        <f>MAX($K$4:L1927)</f>
        <v>255.90901740293543</v>
      </c>
      <c r="W1927" s="239">
        <f t="shared" si="371"/>
        <v>-0.3873269966212437</v>
      </c>
      <c r="X1927" s="239">
        <f t="shared" si="372"/>
        <v>-0.3873269966212437</v>
      </c>
      <c r="Y1927" s="239">
        <f t="shared" si="373"/>
        <v>-0.3873269966212437</v>
      </c>
    </row>
    <row r="1928" spans="1:25">
      <c r="A1928" s="147">
        <v>38125</v>
      </c>
      <c r="B1928" s="243">
        <v>7.1465954853719982E-3</v>
      </c>
      <c r="C1928" s="243">
        <v>9.9468832130384932E-3</v>
      </c>
      <c r="D1928" s="243">
        <v>2.0888361546612222E-2</v>
      </c>
      <c r="E1928" s="243">
        <v>2.2953246627784196E-2</v>
      </c>
      <c r="F1928" s="243">
        <v>1.2244962088943101E-2</v>
      </c>
      <c r="H1928" s="239">
        <f t="shared" si="366"/>
        <v>158.3481036429915</v>
      </c>
      <c r="I1928" s="239"/>
      <c r="J1928" s="239">
        <f t="shared" si="367"/>
        <v>139.39857590999762</v>
      </c>
      <c r="K1928" s="239">
        <f t="shared" si="362"/>
        <v>158.3481036429915</v>
      </c>
      <c r="L1928" s="239" t="b">
        <f t="shared" si="363"/>
        <v>0</v>
      </c>
      <c r="M1928" s="239">
        <f t="shared" si="368"/>
        <v>9.946883213038403E-3</v>
      </c>
      <c r="O1928" s="239">
        <f t="shared" si="369"/>
        <v>135.9921696606373</v>
      </c>
      <c r="P1928" s="239">
        <f t="shared" si="364"/>
        <v>158.3481036429915</v>
      </c>
      <c r="Q1928" s="239">
        <f t="shared" si="365"/>
        <v>0</v>
      </c>
      <c r="R1928" s="239">
        <f t="shared" si="370"/>
        <v>9.946883213038403E-3</v>
      </c>
      <c r="T1928" s="239">
        <f>MAX($H$4:H1928)</f>
        <v>255.90901740293543</v>
      </c>
      <c r="U1928" s="239">
        <f>MAX($K$4:K1928)</f>
        <v>255.90901740293543</v>
      </c>
      <c r="V1928" s="239">
        <f>MAX($K$4:L1928)</f>
        <v>255.90901740293543</v>
      </c>
      <c r="W1928" s="239">
        <f t="shared" si="371"/>
        <v>-0.38123280980885377</v>
      </c>
      <c r="X1928" s="239">
        <f t="shared" si="372"/>
        <v>-0.38123280980885377</v>
      </c>
      <c r="Y1928" s="239">
        <f t="shared" si="373"/>
        <v>-0.38123280980885377</v>
      </c>
    </row>
    <row r="1929" spans="1:25">
      <c r="A1929" s="147">
        <v>38126</v>
      </c>
      <c r="B1929" s="243">
        <v>-2.4706791076807288E-3</v>
      </c>
      <c r="C1929" s="243">
        <v>1.7350905280829165E-2</v>
      </c>
      <c r="D1929" s="243">
        <v>3.1734216623916289E-2</v>
      </c>
      <c r="E1929" s="243">
        <v>3.6167493908352055E-2</v>
      </c>
      <c r="F1929" s="243">
        <v>1.7699784642409844E-2</v>
      </c>
      <c r="H1929" s="239">
        <f t="shared" si="366"/>
        <v>161.09558659069998</v>
      </c>
      <c r="I1929" s="239"/>
      <c r="J1929" s="239">
        <f t="shared" si="367"/>
        <v>139.39857590999762</v>
      </c>
      <c r="K1929" s="239">
        <f t="shared" si="362"/>
        <v>161.09558659069998</v>
      </c>
      <c r="L1929" s="239" t="b">
        <f t="shared" si="363"/>
        <v>0</v>
      </c>
      <c r="M1929" s="239">
        <f t="shared" si="368"/>
        <v>1.7350905280829238E-2</v>
      </c>
      <c r="O1929" s="239">
        <f t="shared" si="369"/>
        <v>135.9921696606373</v>
      </c>
      <c r="P1929" s="239">
        <f t="shared" si="364"/>
        <v>161.09558659069998</v>
      </c>
      <c r="Q1929" s="239">
        <f t="shared" si="365"/>
        <v>0</v>
      </c>
      <c r="R1929" s="239">
        <f t="shared" si="370"/>
        <v>1.7350905280829238E-2</v>
      </c>
      <c r="T1929" s="239">
        <f>MAX($H$4:H1929)</f>
        <v>255.90901740293543</v>
      </c>
      <c r="U1929" s="239">
        <f>MAX($K$4:K1929)</f>
        <v>255.90901740293543</v>
      </c>
      <c r="V1929" s="239">
        <f>MAX($K$4:L1929)</f>
        <v>255.90901740293543</v>
      </c>
      <c r="W1929" s="239">
        <f t="shared" si="371"/>
        <v>-0.37049663890096235</v>
      </c>
      <c r="X1929" s="239">
        <f t="shared" si="372"/>
        <v>-0.37049663890096235</v>
      </c>
      <c r="Y1929" s="239">
        <f t="shared" si="373"/>
        <v>-0.37049663890096235</v>
      </c>
    </row>
    <row r="1930" spans="1:25">
      <c r="A1930" s="147">
        <v>38127</v>
      </c>
      <c r="B1930" s="243">
        <v>5.7275205947893149E-4</v>
      </c>
      <c r="C1930" s="243">
        <v>-5.4638934400490502E-3</v>
      </c>
      <c r="D1930" s="243">
        <v>-1.0813839626511168E-4</v>
      </c>
      <c r="E1930" s="243">
        <v>-2.8527385603885902E-3</v>
      </c>
      <c r="F1930" s="243">
        <v>-4.2934242538604783E-3</v>
      </c>
      <c r="H1930" s="239">
        <f t="shared" si="366"/>
        <v>160.21537747190621</v>
      </c>
      <c r="I1930" s="239"/>
      <c r="J1930" s="239">
        <f t="shared" si="367"/>
        <v>139.39857590999762</v>
      </c>
      <c r="K1930" s="239">
        <f t="shared" si="362"/>
        <v>160.21537747190621</v>
      </c>
      <c r="L1930" s="239" t="b">
        <f t="shared" si="363"/>
        <v>0</v>
      </c>
      <c r="M1930" s="239">
        <f t="shared" si="368"/>
        <v>-5.4638934400490042E-3</v>
      </c>
      <c r="O1930" s="239">
        <f t="shared" si="369"/>
        <v>135.9921696606373</v>
      </c>
      <c r="P1930" s="239">
        <f t="shared" si="364"/>
        <v>160.21537747190621</v>
      </c>
      <c r="Q1930" s="239">
        <f t="shared" si="365"/>
        <v>0</v>
      </c>
      <c r="R1930" s="239">
        <f t="shared" si="370"/>
        <v>-5.4638934400490042E-3</v>
      </c>
      <c r="T1930" s="239">
        <f>MAX($H$4:H1930)</f>
        <v>255.90901740293543</v>
      </c>
      <c r="U1930" s="239">
        <f>MAX($K$4:K1930)</f>
        <v>255.90901740293543</v>
      </c>
      <c r="V1930" s="239">
        <f>MAX($K$4:L1930)</f>
        <v>255.90901740293543</v>
      </c>
      <c r="W1930" s="239">
        <f t="shared" si="371"/>
        <v>-0.37393617818616015</v>
      </c>
      <c r="X1930" s="239">
        <f t="shared" si="372"/>
        <v>-0.37393617818616015</v>
      </c>
      <c r="Y1930" s="239">
        <f t="shared" si="373"/>
        <v>-0.37393617818616015</v>
      </c>
    </row>
    <row r="1931" spans="1:25">
      <c r="A1931" s="147">
        <v>38128</v>
      </c>
      <c r="B1931" s="243">
        <v>4.0187010784633603E-3</v>
      </c>
      <c r="C1931" s="243">
        <v>7.9515923351669571E-4</v>
      </c>
      <c r="D1931" s="243">
        <v>2.1364694463849032E-2</v>
      </c>
      <c r="E1931" s="243">
        <v>7.0340141841165327E-3</v>
      </c>
      <c r="F1931" s="243">
        <v>4.7326372796658855E-3</v>
      </c>
      <c r="H1931" s="239">
        <f t="shared" si="366"/>
        <v>160.34277420865436</v>
      </c>
      <c r="I1931" s="239"/>
      <c r="J1931" s="239">
        <f t="shared" si="367"/>
        <v>139.39857590999762</v>
      </c>
      <c r="K1931" s="239">
        <f t="shared" si="362"/>
        <v>160.34277420865436</v>
      </c>
      <c r="L1931" s="239" t="b">
        <f t="shared" si="363"/>
        <v>0</v>
      </c>
      <c r="M1931" s="239">
        <f t="shared" si="368"/>
        <v>7.9515923351672194E-4</v>
      </c>
      <c r="O1931" s="239">
        <f t="shared" si="369"/>
        <v>135.9921696606373</v>
      </c>
      <c r="P1931" s="239">
        <f t="shared" si="364"/>
        <v>160.34277420865436</v>
      </c>
      <c r="Q1931" s="239">
        <f t="shared" si="365"/>
        <v>0</v>
      </c>
      <c r="R1931" s="239">
        <f t="shared" si="370"/>
        <v>7.9515923351672194E-4</v>
      </c>
      <c r="T1931" s="239">
        <f>MAX($H$4:H1931)</f>
        <v>255.90901740293543</v>
      </c>
      <c r="U1931" s="239">
        <f>MAX($K$4:K1931)</f>
        <v>255.90901740293543</v>
      </c>
      <c r="V1931" s="239">
        <f>MAX($K$4:L1931)</f>
        <v>255.90901740293543</v>
      </c>
      <c r="W1931" s="239">
        <f t="shared" si="371"/>
        <v>-0.37343835775747414</v>
      </c>
      <c r="X1931" s="239">
        <f t="shared" si="372"/>
        <v>-0.37343835775747414</v>
      </c>
      <c r="Y1931" s="239">
        <f t="shared" si="373"/>
        <v>-0.37343835775747414</v>
      </c>
    </row>
    <row r="1932" spans="1:25">
      <c r="A1932" s="147">
        <v>38131</v>
      </c>
      <c r="B1932" s="243">
        <v>2.1447477050635655E-3</v>
      </c>
      <c r="C1932" s="243">
        <v>-9.7289120409227436E-4</v>
      </c>
      <c r="D1932" s="243">
        <v>-2.5538909154948497E-3</v>
      </c>
      <c r="E1932" s="243">
        <v>6.1766433562422396E-3</v>
      </c>
      <c r="F1932" s="243">
        <v>-1.6810150793717948E-3</v>
      </c>
      <c r="H1932" s="239">
        <f t="shared" si="366"/>
        <v>160.18677813398702</v>
      </c>
      <c r="I1932" s="239"/>
      <c r="J1932" s="239">
        <f t="shared" si="367"/>
        <v>139.39857590999762</v>
      </c>
      <c r="K1932" s="239">
        <f t="shared" si="362"/>
        <v>160.18677813398702</v>
      </c>
      <c r="L1932" s="239" t="b">
        <f t="shared" si="363"/>
        <v>0</v>
      </c>
      <c r="M1932" s="239">
        <f t="shared" si="368"/>
        <v>-9.728912040922066E-4</v>
      </c>
      <c r="O1932" s="239">
        <f t="shared" si="369"/>
        <v>135.9921696606373</v>
      </c>
      <c r="P1932" s="239">
        <f t="shared" si="364"/>
        <v>160.18677813398702</v>
      </c>
      <c r="Q1932" s="239">
        <f t="shared" si="365"/>
        <v>0</v>
      </c>
      <c r="R1932" s="239">
        <f t="shared" si="370"/>
        <v>-9.728912040922066E-4</v>
      </c>
      <c r="T1932" s="239">
        <f>MAX($H$4:H1932)</f>
        <v>255.90901740293543</v>
      </c>
      <c r="U1932" s="239">
        <f>MAX($K$4:K1932)</f>
        <v>255.90901740293543</v>
      </c>
      <c r="V1932" s="239">
        <f>MAX($K$4:L1932)</f>
        <v>255.90901740293543</v>
      </c>
      <c r="W1932" s="239">
        <f t="shared" si="371"/>
        <v>-0.37404793406803344</v>
      </c>
      <c r="X1932" s="239">
        <f t="shared" si="372"/>
        <v>-0.37404793406803344</v>
      </c>
      <c r="Y1932" s="239">
        <f t="shared" si="373"/>
        <v>-0.37404793406803344</v>
      </c>
    </row>
    <row r="1933" spans="1:25">
      <c r="A1933" s="147">
        <v>38132</v>
      </c>
      <c r="B1933" s="243">
        <v>1.6373431971695052E-2</v>
      </c>
      <c r="C1933" s="243">
        <v>-1.3237659224638598E-3</v>
      </c>
      <c r="D1933" s="243">
        <v>-1.5062885516911151E-2</v>
      </c>
      <c r="E1933" s="243">
        <v>-9.22043302752662E-3</v>
      </c>
      <c r="F1933" s="243">
        <v>7.791296749837251E-5</v>
      </c>
      <c r="H1933" s="239">
        <f t="shared" si="366"/>
        <v>159.97472833586397</v>
      </c>
      <c r="I1933" s="239"/>
      <c r="J1933" s="239">
        <f t="shared" si="367"/>
        <v>139.39857590999762</v>
      </c>
      <c r="K1933" s="239">
        <f t="shared" si="362"/>
        <v>159.97472833586397</v>
      </c>
      <c r="L1933" s="239" t="b">
        <f t="shared" si="363"/>
        <v>0</v>
      </c>
      <c r="M1933" s="239">
        <f t="shared" si="368"/>
        <v>-1.323765922463836E-3</v>
      </c>
      <c r="O1933" s="239">
        <f t="shared" si="369"/>
        <v>135.9921696606373</v>
      </c>
      <c r="P1933" s="239">
        <f t="shared" si="364"/>
        <v>159.97472833586397</v>
      </c>
      <c r="Q1933" s="239">
        <f t="shared" si="365"/>
        <v>0</v>
      </c>
      <c r="R1933" s="239">
        <f t="shared" si="370"/>
        <v>-1.323765922463836E-3</v>
      </c>
      <c r="T1933" s="239">
        <f>MAX($H$4:H1933)</f>
        <v>255.90901740293543</v>
      </c>
      <c r="U1933" s="239">
        <f>MAX($K$4:K1933)</f>
        <v>255.90901740293543</v>
      </c>
      <c r="V1933" s="239">
        <f>MAX($K$4:L1933)</f>
        <v>255.90901740293543</v>
      </c>
      <c r="W1933" s="239">
        <f t="shared" si="371"/>
        <v>-0.37487654808200999</v>
      </c>
      <c r="X1933" s="239">
        <f t="shared" si="372"/>
        <v>-0.37487654808200999</v>
      </c>
      <c r="Y1933" s="239">
        <f t="shared" si="373"/>
        <v>-0.37487654808200999</v>
      </c>
    </row>
    <row r="1934" spans="1:25">
      <c r="A1934" s="147">
        <v>38133</v>
      </c>
      <c r="B1934" s="243">
        <v>2.506404464691192E-3</v>
      </c>
      <c r="C1934" s="243">
        <v>8.0273045744267968E-3</v>
      </c>
      <c r="D1934" s="243">
        <v>1.4443932159398543E-2</v>
      </c>
      <c r="E1934" s="243">
        <v>8.9646937255616344E-3</v>
      </c>
      <c r="F1934" s="243">
        <v>9.8803065948125379E-3</v>
      </c>
      <c r="H1934" s="239">
        <f t="shared" si="366"/>
        <v>161.25889420442715</v>
      </c>
      <c r="I1934" s="239"/>
      <c r="J1934" s="239">
        <f t="shared" si="367"/>
        <v>139.39857590999762</v>
      </c>
      <c r="K1934" s="239">
        <f t="shared" si="362"/>
        <v>161.25889420442715</v>
      </c>
      <c r="L1934" s="239" t="b">
        <f t="shared" si="363"/>
        <v>0</v>
      </c>
      <c r="M1934" s="239">
        <f t="shared" si="368"/>
        <v>8.0273045744268818E-3</v>
      </c>
      <c r="O1934" s="239">
        <f t="shared" si="369"/>
        <v>135.9921696606373</v>
      </c>
      <c r="P1934" s="239">
        <f t="shared" si="364"/>
        <v>161.25889420442715</v>
      </c>
      <c r="Q1934" s="239">
        <f t="shared" si="365"/>
        <v>0</v>
      </c>
      <c r="R1934" s="239">
        <f t="shared" si="370"/>
        <v>8.0273045744268818E-3</v>
      </c>
      <c r="T1934" s="239">
        <f>MAX($H$4:H1934)</f>
        <v>255.90901740293543</v>
      </c>
      <c r="U1934" s="239">
        <f>MAX($K$4:K1934)</f>
        <v>255.90901740293543</v>
      </c>
      <c r="V1934" s="239">
        <f>MAX($K$4:L1934)</f>
        <v>255.90901740293543</v>
      </c>
      <c r="W1934" s="239">
        <f t="shared" si="371"/>
        <v>-0.36985849173684721</v>
      </c>
      <c r="X1934" s="239">
        <f t="shared" si="372"/>
        <v>-0.36985849173684721</v>
      </c>
      <c r="Y1934" s="239">
        <f t="shared" si="373"/>
        <v>-0.36985849173684721</v>
      </c>
    </row>
    <row r="1935" spans="1:25">
      <c r="A1935" s="147">
        <v>38134</v>
      </c>
      <c r="B1935" s="243">
        <v>5.4520846322003713E-3</v>
      </c>
      <c r="C1935" s="243">
        <v>6.5865803795375211E-3</v>
      </c>
      <c r="D1935" s="243">
        <v>-1.270049274793128E-3</v>
      </c>
      <c r="E1935" s="243">
        <v>3.7205312438617355E-3</v>
      </c>
      <c r="F1935" s="243">
        <v>4.8171412656365931E-3</v>
      </c>
      <c r="H1935" s="239">
        <f t="shared" si="366"/>
        <v>162.32103887301994</v>
      </c>
      <c r="I1935" s="239"/>
      <c r="J1935" s="239">
        <f t="shared" si="367"/>
        <v>139.39857590999762</v>
      </c>
      <c r="K1935" s="239">
        <f t="shared" si="362"/>
        <v>162.32103887301994</v>
      </c>
      <c r="L1935" s="239" t="b">
        <f t="shared" si="363"/>
        <v>0</v>
      </c>
      <c r="M1935" s="239">
        <f t="shared" si="368"/>
        <v>6.5865803795375011E-3</v>
      </c>
      <c r="O1935" s="239">
        <f t="shared" si="369"/>
        <v>135.9921696606373</v>
      </c>
      <c r="P1935" s="239">
        <f t="shared" si="364"/>
        <v>162.32103887301994</v>
      </c>
      <c r="Q1935" s="239">
        <f t="shared" si="365"/>
        <v>0</v>
      </c>
      <c r="R1935" s="239">
        <f t="shared" si="370"/>
        <v>6.5865803795375011E-3</v>
      </c>
      <c r="T1935" s="239">
        <f>MAX($H$4:H1935)</f>
        <v>255.90901740293543</v>
      </c>
      <c r="U1935" s="239">
        <f>MAX($K$4:K1935)</f>
        <v>255.90901740293543</v>
      </c>
      <c r="V1935" s="239">
        <f>MAX($K$4:L1935)</f>
        <v>255.90901740293543</v>
      </c>
      <c r="W1935" s="239">
        <f t="shared" si="371"/>
        <v>-0.36570801404218894</v>
      </c>
      <c r="X1935" s="239">
        <f t="shared" si="372"/>
        <v>-0.36570801404218894</v>
      </c>
      <c r="Y1935" s="239">
        <f t="shared" si="373"/>
        <v>-0.36570801404218894</v>
      </c>
    </row>
    <row r="1936" spans="1:25">
      <c r="A1936" s="147">
        <v>38135</v>
      </c>
      <c r="B1936" s="243">
        <v>1.0870943068019834E-4</v>
      </c>
      <c r="C1936" s="243">
        <v>-4.6333748086094806E-3</v>
      </c>
      <c r="D1936" s="243">
        <v>1.1046646569352836E-2</v>
      </c>
      <c r="E1936" s="243">
        <v>5.4032640320866854E-3</v>
      </c>
      <c r="F1936" s="243">
        <v>1.7442503555147315E-3</v>
      </c>
      <c r="H1936" s="239">
        <f t="shared" si="366"/>
        <v>161.56894466059836</v>
      </c>
      <c r="I1936" s="239"/>
      <c r="J1936" s="239">
        <f t="shared" si="367"/>
        <v>139.39857590999762</v>
      </c>
      <c r="K1936" s="239">
        <f t="shared" si="362"/>
        <v>161.56894466059836</v>
      </c>
      <c r="L1936" s="239" t="b">
        <f t="shared" si="363"/>
        <v>0</v>
      </c>
      <c r="M1936" s="239">
        <f t="shared" si="368"/>
        <v>-4.63337480860955E-3</v>
      </c>
      <c r="O1936" s="239">
        <f t="shared" si="369"/>
        <v>135.9921696606373</v>
      </c>
      <c r="P1936" s="239">
        <f t="shared" si="364"/>
        <v>161.56894466059836</v>
      </c>
      <c r="Q1936" s="239">
        <f t="shared" si="365"/>
        <v>0</v>
      </c>
      <c r="R1936" s="239">
        <f t="shared" si="370"/>
        <v>-4.63337480860955E-3</v>
      </c>
      <c r="T1936" s="239">
        <f>MAX($H$4:H1936)</f>
        <v>255.90901740293543</v>
      </c>
      <c r="U1936" s="239">
        <f>MAX($K$4:K1936)</f>
        <v>255.90901740293543</v>
      </c>
      <c r="V1936" s="239">
        <f>MAX($K$4:L1936)</f>
        <v>255.90901740293543</v>
      </c>
      <c r="W1936" s="239">
        <f t="shared" si="371"/>
        <v>-0.36864692655122883</v>
      </c>
      <c r="X1936" s="239">
        <f t="shared" si="372"/>
        <v>-0.36864692655122883</v>
      </c>
      <c r="Y1936" s="239">
        <f t="shared" si="373"/>
        <v>-0.36864692655122883</v>
      </c>
    </row>
    <row r="1937" spans="1:25">
      <c r="A1937" s="147">
        <v>38138</v>
      </c>
      <c r="B1937" s="243">
        <v>0</v>
      </c>
      <c r="C1937" s="243">
        <v>4.6118620719854952E-3</v>
      </c>
      <c r="D1937" s="243">
        <v>2.7503139376603425E-3</v>
      </c>
      <c r="E1937" s="243">
        <v>-3.7600482563624471E-3</v>
      </c>
      <c r="F1937" s="243">
        <v>3.460669995940302E-3</v>
      </c>
      <c r="H1937" s="239">
        <f t="shared" si="366"/>
        <v>162.31407834848929</v>
      </c>
      <c r="I1937" s="239"/>
      <c r="J1937" s="239">
        <f t="shared" si="367"/>
        <v>139.39857590999762</v>
      </c>
      <c r="K1937" s="239">
        <f t="shared" si="362"/>
        <v>162.31407834848929</v>
      </c>
      <c r="L1937" s="239" t="b">
        <f t="shared" si="363"/>
        <v>0</v>
      </c>
      <c r="M1937" s="239">
        <f t="shared" si="368"/>
        <v>4.6118620719854354E-3</v>
      </c>
      <c r="O1937" s="239">
        <f t="shared" si="369"/>
        <v>135.9921696606373</v>
      </c>
      <c r="P1937" s="239">
        <f t="shared" si="364"/>
        <v>162.31407834848929</v>
      </c>
      <c r="Q1937" s="239">
        <f t="shared" si="365"/>
        <v>0</v>
      </c>
      <c r="R1937" s="239">
        <f t="shared" si="370"/>
        <v>4.6118620719854354E-3</v>
      </c>
      <c r="T1937" s="239">
        <f>MAX($H$4:H1937)</f>
        <v>255.90901740293543</v>
      </c>
      <c r="U1937" s="239">
        <f>MAX($K$4:K1937)</f>
        <v>255.90901740293543</v>
      </c>
      <c r="V1937" s="239">
        <f>MAX($K$4:L1937)</f>
        <v>255.90901740293543</v>
      </c>
      <c r="W1937" s="239">
        <f t="shared" si="371"/>
        <v>-0.36573521325775898</v>
      </c>
      <c r="X1937" s="239">
        <f t="shared" si="372"/>
        <v>-0.36573521325775898</v>
      </c>
      <c r="Y1937" s="239">
        <f t="shared" si="373"/>
        <v>-0.36573521325775898</v>
      </c>
    </row>
    <row r="1938" spans="1:25">
      <c r="A1938" s="147">
        <v>38139</v>
      </c>
      <c r="B1938" s="243">
        <v>6.0862815762652289E-4</v>
      </c>
      <c r="C1938" s="243">
        <v>-9.9386537135002229E-3</v>
      </c>
      <c r="D1938" s="243">
        <v>5.8279127610139092E-4</v>
      </c>
      <c r="E1938" s="243">
        <v>-3.1347706684904386E-3</v>
      </c>
      <c r="F1938" s="243">
        <v>-7.9667672507987009E-3</v>
      </c>
      <c r="H1938" s="239">
        <f t="shared" si="366"/>
        <v>160.7008949309577</v>
      </c>
      <c r="I1938" s="239"/>
      <c r="J1938" s="239">
        <f t="shared" si="367"/>
        <v>139.39857590999762</v>
      </c>
      <c r="K1938" s="239">
        <f t="shared" si="362"/>
        <v>160.7008949309577</v>
      </c>
      <c r="L1938" s="239" t="b">
        <f t="shared" si="363"/>
        <v>0</v>
      </c>
      <c r="M1938" s="239">
        <f t="shared" si="368"/>
        <v>-9.9386537135002732E-3</v>
      </c>
      <c r="O1938" s="239">
        <f t="shared" si="369"/>
        <v>135.9921696606373</v>
      </c>
      <c r="P1938" s="239">
        <f t="shared" si="364"/>
        <v>160.7008949309577</v>
      </c>
      <c r="Q1938" s="239">
        <f t="shared" si="365"/>
        <v>0</v>
      </c>
      <c r="R1938" s="239">
        <f t="shared" si="370"/>
        <v>-9.9386537135002732E-3</v>
      </c>
      <c r="T1938" s="239">
        <f>MAX($H$4:H1938)</f>
        <v>255.90901740293543</v>
      </c>
      <c r="U1938" s="239">
        <f>MAX($K$4:K1938)</f>
        <v>255.90901740293543</v>
      </c>
      <c r="V1938" s="239">
        <f>MAX($K$4:L1938)</f>
        <v>255.90901740293543</v>
      </c>
      <c r="W1938" s="239">
        <f t="shared" si="371"/>
        <v>-0.37203895133585718</v>
      </c>
      <c r="X1938" s="239">
        <f t="shared" si="372"/>
        <v>-0.37203895133585718</v>
      </c>
      <c r="Y1938" s="239">
        <f t="shared" si="373"/>
        <v>-0.37203895133585718</v>
      </c>
    </row>
    <row r="1939" spans="1:25">
      <c r="A1939" s="147">
        <v>38140</v>
      </c>
      <c r="B1939" s="243">
        <v>3.5224841709788901E-3</v>
      </c>
      <c r="C1939" s="243">
        <v>1.009750545603838E-2</v>
      </c>
      <c r="D1939" s="243">
        <v>-6.4958690986868239E-3</v>
      </c>
      <c r="E1939" s="243">
        <v>-2.3571915372029295E-3</v>
      </c>
      <c r="F1939" s="243">
        <v>1.0484387446274779E-2</v>
      </c>
      <c r="H1939" s="239">
        <f t="shared" si="366"/>
        <v>162.3235730943133</v>
      </c>
      <c r="I1939" s="239"/>
      <c r="J1939" s="239">
        <f t="shared" si="367"/>
        <v>139.39857590999762</v>
      </c>
      <c r="K1939" s="239">
        <f t="shared" si="362"/>
        <v>162.3235730943133</v>
      </c>
      <c r="L1939" s="239" t="b">
        <f t="shared" si="363"/>
        <v>0</v>
      </c>
      <c r="M1939" s="239">
        <f t="shared" si="368"/>
        <v>1.0097505456038415E-2</v>
      </c>
      <c r="O1939" s="239">
        <f t="shared" si="369"/>
        <v>135.9921696606373</v>
      </c>
      <c r="P1939" s="239">
        <f t="shared" si="364"/>
        <v>162.3235730943133</v>
      </c>
      <c r="Q1939" s="239">
        <f t="shared" si="365"/>
        <v>0</v>
      </c>
      <c r="R1939" s="239">
        <f t="shared" si="370"/>
        <v>1.0097505456038415E-2</v>
      </c>
      <c r="T1939" s="239">
        <f>MAX($H$4:H1939)</f>
        <v>255.90901740293543</v>
      </c>
      <c r="U1939" s="239">
        <f>MAX($K$4:K1939)</f>
        <v>255.90901740293543</v>
      </c>
      <c r="V1939" s="239">
        <f>MAX($K$4:L1939)</f>
        <v>255.90901740293543</v>
      </c>
      <c r="W1939" s="239">
        <f t="shared" si="371"/>
        <v>-0.36569811122079143</v>
      </c>
      <c r="X1939" s="239">
        <f t="shared" si="372"/>
        <v>-0.36569811122079143</v>
      </c>
      <c r="Y1939" s="239">
        <f t="shared" si="373"/>
        <v>-0.36569811122079143</v>
      </c>
    </row>
    <row r="1940" spans="1:25">
      <c r="A1940" s="147">
        <v>38141</v>
      </c>
      <c r="B1940" s="243">
        <v>-8.0089507664856674E-3</v>
      </c>
      <c r="C1940" s="243">
        <v>3.3336090613758085E-3</v>
      </c>
      <c r="D1940" s="243">
        <v>-1.9398591571671786E-2</v>
      </c>
      <c r="E1940" s="243">
        <v>-2.094229570902062E-2</v>
      </c>
      <c r="F1940" s="243">
        <v>8.4173961867906044E-4</v>
      </c>
      <c r="H1940" s="239">
        <f t="shared" si="366"/>
        <v>162.8646964284554</v>
      </c>
      <c r="I1940" s="239"/>
      <c r="J1940" s="239">
        <f t="shared" si="367"/>
        <v>139.39857590999762</v>
      </c>
      <c r="K1940" s="239">
        <f t="shared" si="362"/>
        <v>162.8646964284554</v>
      </c>
      <c r="L1940" s="239" t="b">
        <f t="shared" si="363"/>
        <v>0</v>
      </c>
      <c r="M1940" s="239">
        <f t="shared" si="368"/>
        <v>3.3336090613757985E-3</v>
      </c>
      <c r="O1940" s="239">
        <f t="shared" si="369"/>
        <v>135.9921696606373</v>
      </c>
      <c r="P1940" s="239">
        <f t="shared" si="364"/>
        <v>162.8646964284554</v>
      </c>
      <c r="Q1940" s="239">
        <f t="shared" si="365"/>
        <v>0</v>
      </c>
      <c r="R1940" s="239">
        <f t="shared" si="370"/>
        <v>3.3336090613757985E-3</v>
      </c>
      <c r="T1940" s="239">
        <f>MAX($H$4:H1940)</f>
        <v>255.90901740293543</v>
      </c>
      <c r="U1940" s="239">
        <f>MAX($K$4:K1940)</f>
        <v>255.90901740293543</v>
      </c>
      <c r="V1940" s="239">
        <f>MAX($K$4:L1940)</f>
        <v>255.90901740293543</v>
      </c>
      <c r="W1940" s="239">
        <f t="shared" si="371"/>
        <v>-0.36358359669670925</v>
      </c>
      <c r="X1940" s="239">
        <f t="shared" si="372"/>
        <v>-0.36358359669670925</v>
      </c>
      <c r="Y1940" s="239">
        <f t="shared" si="373"/>
        <v>-0.36358359669670925</v>
      </c>
    </row>
    <row r="1941" spans="1:25">
      <c r="A1941" s="147">
        <v>38142</v>
      </c>
      <c r="B1941" s="243">
        <v>5.3711147170669715E-3</v>
      </c>
      <c r="C1941" s="243">
        <v>-7.3109018726258412E-5</v>
      </c>
      <c r="D1941" s="243">
        <v>-4.3785094507594602E-3</v>
      </c>
      <c r="E1941" s="243">
        <v>-1.7355715761224744E-3</v>
      </c>
      <c r="F1941" s="243">
        <v>-9.7002681612334829E-4</v>
      </c>
      <c r="H1941" s="239">
        <f t="shared" si="366"/>
        <v>162.85278955031436</v>
      </c>
      <c r="I1941" s="239"/>
      <c r="J1941" s="239">
        <f t="shared" si="367"/>
        <v>139.39857590999762</v>
      </c>
      <c r="K1941" s="239">
        <f t="shared" si="362"/>
        <v>162.85278955031436</v>
      </c>
      <c r="L1941" s="239" t="b">
        <f t="shared" si="363"/>
        <v>0</v>
      </c>
      <c r="M1941" s="239">
        <f t="shared" si="368"/>
        <v>-7.3109018726340012E-5</v>
      </c>
      <c r="O1941" s="239">
        <f t="shared" si="369"/>
        <v>135.9921696606373</v>
      </c>
      <c r="P1941" s="239">
        <f t="shared" si="364"/>
        <v>162.85278955031436</v>
      </c>
      <c r="Q1941" s="239">
        <f t="shared" si="365"/>
        <v>0</v>
      </c>
      <c r="R1941" s="239">
        <f t="shared" si="370"/>
        <v>-7.3109018726340012E-5</v>
      </c>
      <c r="T1941" s="239">
        <f>MAX($H$4:H1941)</f>
        <v>255.90901740293543</v>
      </c>
      <c r="U1941" s="239">
        <f>MAX($K$4:K1941)</f>
        <v>255.90901740293543</v>
      </c>
      <c r="V1941" s="239">
        <f>MAX($K$4:L1941)</f>
        <v>255.90901740293543</v>
      </c>
      <c r="W1941" s="239">
        <f t="shared" si="371"/>
        <v>-0.36363012447545612</v>
      </c>
      <c r="X1941" s="239">
        <f t="shared" si="372"/>
        <v>-0.36363012447545612</v>
      </c>
      <c r="Y1941" s="239">
        <f t="shared" si="373"/>
        <v>-0.36363012447545612</v>
      </c>
    </row>
    <row r="1942" spans="1:25">
      <c r="A1942" s="147">
        <v>38145</v>
      </c>
      <c r="B1942" s="243">
        <v>1.5758845811584266E-2</v>
      </c>
      <c r="C1942" s="243">
        <v>8.7914532873691886E-3</v>
      </c>
      <c r="D1942" s="243">
        <v>3.22289230401831E-2</v>
      </c>
      <c r="E1942" s="243">
        <v>2.5533618367160393E-2</v>
      </c>
      <c r="F1942" s="243">
        <v>6.1422952581287049E-3</v>
      </c>
      <c r="H1942" s="239">
        <f t="shared" si="366"/>
        <v>164.28450224236371</v>
      </c>
      <c r="I1942" s="239"/>
      <c r="J1942" s="239">
        <f t="shared" si="367"/>
        <v>139.39857590999762</v>
      </c>
      <c r="K1942" s="239">
        <f t="shared" si="362"/>
        <v>164.28450224236371</v>
      </c>
      <c r="L1942" s="239" t="b">
        <f t="shared" si="363"/>
        <v>0</v>
      </c>
      <c r="M1942" s="239">
        <f t="shared" si="368"/>
        <v>8.7914532873692216E-3</v>
      </c>
      <c r="O1942" s="239">
        <f t="shared" si="369"/>
        <v>135.9921696606373</v>
      </c>
      <c r="P1942" s="239">
        <f t="shared" si="364"/>
        <v>164.28450224236371</v>
      </c>
      <c r="Q1942" s="239">
        <f t="shared" si="365"/>
        <v>0</v>
      </c>
      <c r="R1942" s="239">
        <f t="shared" si="370"/>
        <v>8.7914532873692216E-3</v>
      </c>
      <c r="T1942" s="239">
        <f>MAX($H$4:H1942)</f>
        <v>255.90901740293543</v>
      </c>
      <c r="U1942" s="239">
        <f>MAX($K$4:K1942)</f>
        <v>255.90901740293543</v>
      </c>
      <c r="V1942" s="239">
        <f>MAX($K$4:L1942)</f>
        <v>255.90901740293543</v>
      </c>
      <c r="W1942" s="239">
        <f t="shared" si="371"/>
        <v>-0.35803550844129312</v>
      </c>
      <c r="X1942" s="239">
        <f t="shared" si="372"/>
        <v>-0.35803550844129312</v>
      </c>
      <c r="Y1942" s="239">
        <f t="shared" si="373"/>
        <v>-0.35803550844129312</v>
      </c>
    </row>
    <row r="1943" spans="1:25">
      <c r="A1943" s="147">
        <v>38146</v>
      </c>
      <c r="B1943" s="243">
        <v>1.1549838672593182E-3</v>
      </c>
      <c r="C1943" s="243">
        <v>4.8921225465288209E-3</v>
      </c>
      <c r="D1943" s="243">
        <v>9.9311216200026475E-3</v>
      </c>
      <c r="E1943" s="243">
        <v>5.4648537989165913E-3</v>
      </c>
      <c r="F1943" s="243">
        <v>5.3041665957513917E-3</v>
      </c>
      <c r="H1943" s="239">
        <f t="shared" si="366"/>
        <v>165.08820215982885</v>
      </c>
      <c r="I1943" s="239"/>
      <c r="J1943" s="239">
        <f t="shared" si="367"/>
        <v>139.39857590999762</v>
      </c>
      <c r="K1943" s="239">
        <f t="shared" si="362"/>
        <v>165.08820215982885</v>
      </c>
      <c r="L1943" s="239" t="b">
        <f t="shared" si="363"/>
        <v>0</v>
      </c>
      <c r="M1943" s="239">
        <f t="shared" si="368"/>
        <v>4.8921225465288591E-3</v>
      </c>
      <c r="O1943" s="239">
        <f t="shared" si="369"/>
        <v>135.9921696606373</v>
      </c>
      <c r="P1943" s="239">
        <f t="shared" si="364"/>
        <v>165.08820215982885</v>
      </c>
      <c r="Q1943" s="239">
        <f t="shared" si="365"/>
        <v>0</v>
      </c>
      <c r="R1943" s="239">
        <f t="shared" si="370"/>
        <v>4.8921225465288591E-3</v>
      </c>
      <c r="T1943" s="239">
        <f>MAX($H$4:H1943)</f>
        <v>255.90901740293543</v>
      </c>
      <c r="U1943" s="239">
        <f>MAX($K$4:K1943)</f>
        <v>255.90901740293543</v>
      </c>
      <c r="V1943" s="239">
        <f>MAX($K$4:L1943)</f>
        <v>255.90901740293543</v>
      </c>
      <c r="W1943" s="239">
        <f t="shared" si="371"/>
        <v>-0.35489493947806783</v>
      </c>
      <c r="X1943" s="239">
        <f t="shared" si="372"/>
        <v>-0.35489493947806783</v>
      </c>
      <c r="Y1943" s="239">
        <f t="shared" si="373"/>
        <v>-0.35489493947806783</v>
      </c>
    </row>
    <row r="1944" spans="1:25">
      <c r="A1944" s="147">
        <v>38147</v>
      </c>
      <c r="B1944" s="243">
        <v>-9.6453581521230847E-3</v>
      </c>
      <c r="C1944" s="243">
        <v>1.0193698308043064E-3</v>
      </c>
      <c r="D1944" s="243">
        <v>1.0347403068116101E-2</v>
      </c>
      <c r="E1944" s="243">
        <v>5.001272454010941E-3</v>
      </c>
      <c r="F1944" s="243">
        <v>4.425673269663033E-3</v>
      </c>
      <c r="H1944" s="239">
        <f t="shared" si="366"/>
        <v>165.25648809253229</v>
      </c>
      <c r="I1944" s="239"/>
      <c r="J1944" s="239">
        <f t="shared" si="367"/>
        <v>139.39857590999762</v>
      </c>
      <c r="K1944" s="239">
        <f t="shared" si="362"/>
        <v>165.25648809253229</v>
      </c>
      <c r="L1944" s="239" t="b">
        <f t="shared" si="363"/>
        <v>0</v>
      </c>
      <c r="M1944" s="239">
        <f t="shared" si="368"/>
        <v>1.0193698308042388E-3</v>
      </c>
      <c r="O1944" s="239">
        <f t="shared" si="369"/>
        <v>135.9921696606373</v>
      </c>
      <c r="P1944" s="239">
        <f t="shared" si="364"/>
        <v>165.25648809253229</v>
      </c>
      <c r="Q1944" s="239">
        <f t="shared" si="365"/>
        <v>0</v>
      </c>
      <c r="R1944" s="239">
        <f t="shared" si="370"/>
        <v>1.0193698308042388E-3</v>
      </c>
      <c r="T1944" s="239">
        <f>MAX($H$4:H1944)</f>
        <v>255.90901740293543</v>
      </c>
      <c r="U1944" s="239">
        <f>MAX($K$4:K1944)</f>
        <v>255.90901740293543</v>
      </c>
      <c r="V1944" s="239">
        <f>MAX($K$4:L1944)</f>
        <v>255.90901740293543</v>
      </c>
      <c r="W1944" s="239">
        <f t="shared" si="371"/>
        <v>-0.35423733884167263</v>
      </c>
      <c r="X1944" s="239">
        <f t="shared" si="372"/>
        <v>-0.35423733884167263</v>
      </c>
      <c r="Y1944" s="239">
        <f t="shared" si="373"/>
        <v>-0.35423733884167263</v>
      </c>
    </row>
    <row r="1945" spans="1:25">
      <c r="A1945" s="147">
        <v>38148</v>
      </c>
      <c r="B1945" s="243">
        <v>4.0666001090963189E-3</v>
      </c>
      <c r="C1945" s="243">
        <v>-8.7212259017177551E-4</v>
      </c>
      <c r="D1945" s="243">
        <v>4.4469372928428452E-3</v>
      </c>
      <c r="E1945" s="243">
        <v>-1.0594699256715079E-2</v>
      </c>
      <c r="F1945" s="243">
        <v>-2.3949128747213777E-3</v>
      </c>
      <c r="H1945" s="239">
        <f t="shared" si="366"/>
        <v>165.11236417609433</v>
      </c>
      <c r="I1945" s="239"/>
      <c r="J1945" s="239">
        <f t="shared" si="367"/>
        <v>139.39857590999762</v>
      </c>
      <c r="K1945" s="239">
        <f t="shared" si="362"/>
        <v>165.11236417609433</v>
      </c>
      <c r="L1945" s="239" t="b">
        <f t="shared" si="363"/>
        <v>0</v>
      </c>
      <c r="M1945" s="239">
        <f t="shared" si="368"/>
        <v>-8.7212259017184794E-4</v>
      </c>
      <c r="O1945" s="239">
        <f t="shared" si="369"/>
        <v>135.9921696606373</v>
      </c>
      <c r="P1945" s="239">
        <f t="shared" si="364"/>
        <v>165.11236417609433</v>
      </c>
      <c r="Q1945" s="239">
        <f t="shared" si="365"/>
        <v>0</v>
      </c>
      <c r="R1945" s="239">
        <f t="shared" si="370"/>
        <v>-8.7212259017184794E-4</v>
      </c>
      <c r="T1945" s="239">
        <f>MAX($H$4:H1945)</f>
        <v>255.90901740293543</v>
      </c>
      <c r="U1945" s="239">
        <f>MAX($K$4:K1945)</f>
        <v>255.90901740293543</v>
      </c>
      <c r="V1945" s="239">
        <f>MAX($K$4:L1945)</f>
        <v>255.90901740293543</v>
      </c>
      <c r="W1945" s="239">
        <f t="shared" si="371"/>
        <v>-0.35480052304635828</v>
      </c>
      <c r="X1945" s="239">
        <f t="shared" si="372"/>
        <v>-0.35480052304635828</v>
      </c>
      <c r="Y1945" s="239">
        <f t="shared" si="373"/>
        <v>-0.35480052304635828</v>
      </c>
    </row>
    <row r="1946" spans="1:25">
      <c r="A1946" s="147">
        <v>38149</v>
      </c>
      <c r="B1946" s="243">
        <v>0</v>
      </c>
      <c r="C1946" s="243">
        <v>7.9487944527611987E-4</v>
      </c>
      <c r="D1946" s="243">
        <v>1.1983746205077583E-3</v>
      </c>
      <c r="E1946" s="243">
        <v>-8.9582435053366938E-3</v>
      </c>
      <c r="F1946" s="243">
        <v>5.8552150327884078E-4</v>
      </c>
      <c r="H1946" s="239">
        <f t="shared" si="366"/>
        <v>165.24360860053886</v>
      </c>
      <c r="I1946" s="239"/>
      <c r="J1946" s="239">
        <f t="shared" si="367"/>
        <v>139.39857590999762</v>
      </c>
      <c r="K1946" s="239">
        <f t="shared" si="362"/>
        <v>165.24360860053886</v>
      </c>
      <c r="L1946" s="239" t="b">
        <f t="shared" si="363"/>
        <v>0</v>
      </c>
      <c r="M1946" s="239">
        <f t="shared" si="368"/>
        <v>7.9487944527617505E-4</v>
      </c>
      <c r="O1946" s="239">
        <f t="shared" si="369"/>
        <v>135.9921696606373</v>
      </c>
      <c r="P1946" s="239">
        <f t="shared" si="364"/>
        <v>165.24360860053886</v>
      </c>
      <c r="Q1946" s="239">
        <f t="shared" si="365"/>
        <v>0</v>
      </c>
      <c r="R1946" s="239">
        <f t="shared" si="370"/>
        <v>7.9487944527617505E-4</v>
      </c>
      <c r="T1946" s="239">
        <f>MAX($H$4:H1946)</f>
        <v>255.90901740293543</v>
      </c>
      <c r="U1946" s="239">
        <f>MAX($K$4:K1946)</f>
        <v>255.90901740293543</v>
      </c>
      <c r="V1946" s="239">
        <f>MAX($K$4:L1946)</f>
        <v>255.90901740293543</v>
      </c>
      <c r="W1946" s="239">
        <f t="shared" si="371"/>
        <v>-0.35428766724402494</v>
      </c>
      <c r="X1946" s="239">
        <f t="shared" si="372"/>
        <v>-0.35428766724402494</v>
      </c>
      <c r="Y1946" s="239">
        <f t="shared" si="373"/>
        <v>-0.35428766724402494</v>
      </c>
    </row>
    <row r="1947" spans="1:25">
      <c r="A1947" s="147">
        <v>38152</v>
      </c>
      <c r="B1947" s="243">
        <v>-9.9187881540288014E-3</v>
      </c>
      <c r="C1947" s="243">
        <v>-1.2718129148382995E-2</v>
      </c>
      <c r="D1947" s="243">
        <v>-1.3498944034469607E-2</v>
      </c>
      <c r="E1947" s="243">
        <v>-2.1280801381023728E-2</v>
      </c>
      <c r="F1947" s="243">
        <v>-1.0074111755742354E-2</v>
      </c>
      <c r="H1947" s="239">
        <f t="shared" si="366"/>
        <v>163.14201904541235</v>
      </c>
      <c r="I1947" s="239"/>
      <c r="J1947" s="239">
        <f t="shared" si="367"/>
        <v>139.39857590999762</v>
      </c>
      <c r="K1947" s="239">
        <f t="shared" si="362"/>
        <v>163.14201904541235</v>
      </c>
      <c r="L1947" s="239" t="b">
        <f t="shared" si="363"/>
        <v>0</v>
      </c>
      <c r="M1947" s="239">
        <f t="shared" si="368"/>
        <v>-1.2718129148383023E-2</v>
      </c>
      <c r="O1947" s="239">
        <f t="shared" si="369"/>
        <v>135.9921696606373</v>
      </c>
      <c r="P1947" s="239">
        <f t="shared" si="364"/>
        <v>163.14201904541235</v>
      </c>
      <c r="Q1947" s="239">
        <f t="shared" si="365"/>
        <v>0</v>
      </c>
      <c r="R1947" s="239">
        <f t="shared" si="370"/>
        <v>-1.2718129148383023E-2</v>
      </c>
      <c r="T1947" s="239">
        <f>MAX($H$4:H1947)</f>
        <v>255.90901740293543</v>
      </c>
      <c r="U1947" s="239">
        <f>MAX($K$4:K1947)</f>
        <v>255.90901740293543</v>
      </c>
      <c r="V1947" s="239">
        <f>MAX($K$4:L1947)</f>
        <v>255.90901740293543</v>
      </c>
      <c r="W1947" s="239">
        <f t="shared" si="371"/>
        <v>-0.3624999200847191</v>
      </c>
      <c r="X1947" s="239">
        <f t="shared" si="372"/>
        <v>-0.3624999200847191</v>
      </c>
      <c r="Y1947" s="239">
        <f t="shared" si="373"/>
        <v>-0.3624999200847191</v>
      </c>
    </row>
    <row r="1948" spans="1:25">
      <c r="A1948" s="147">
        <v>38153</v>
      </c>
      <c r="B1948" s="243">
        <v>6.2444693101260107E-3</v>
      </c>
      <c r="C1948" s="243">
        <v>2.3177271007890354E-4</v>
      </c>
      <c r="D1948" s="243">
        <v>-6.1731191530532969E-3</v>
      </c>
      <c r="E1948" s="243">
        <v>3.1784340625118368E-4</v>
      </c>
      <c r="F1948" s="243">
        <v>-3.0384552219417937E-3</v>
      </c>
      <c r="H1948" s="239">
        <f t="shared" si="366"/>
        <v>163.17983091329427</v>
      </c>
      <c r="I1948" s="239"/>
      <c r="J1948" s="239">
        <f t="shared" si="367"/>
        <v>139.39857590999762</v>
      </c>
      <c r="K1948" s="239">
        <f t="shared" si="362"/>
        <v>163.17983091329427</v>
      </c>
      <c r="L1948" s="239" t="b">
        <f t="shared" si="363"/>
        <v>0</v>
      </c>
      <c r="M1948" s="239">
        <f t="shared" si="368"/>
        <v>2.3177271007899039E-4</v>
      </c>
      <c r="O1948" s="239">
        <f t="shared" si="369"/>
        <v>135.9921696606373</v>
      </c>
      <c r="P1948" s="239">
        <f t="shared" si="364"/>
        <v>163.17983091329427</v>
      </c>
      <c r="Q1948" s="239">
        <f t="shared" si="365"/>
        <v>0</v>
      </c>
      <c r="R1948" s="239">
        <f t="shared" si="370"/>
        <v>2.3177271007899039E-4</v>
      </c>
      <c r="T1948" s="239">
        <f>MAX($H$4:H1948)</f>
        <v>255.90901740293543</v>
      </c>
      <c r="U1948" s="239">
        <f>MAX($K$4:K1948)</f>
        <v>255.90901740293543</v>
      </c>
      <c r="V1948" s="239">
        <f>MAX($K$4:L1948)</f>
        <v>255.90901740293543</v>
      </c>
      <c r="W1948" s="239">
        <f t="shared" si="371"/>
        <v>-0.36235216496352152</v>
      </c>
      <c r="X1948" s="239">
        <f t="shared" si="372"/>
        <v>-0.36235216496352152</v>
      </c>
      <c r="Y1948" s="239">
        <f t="shared" si="373"/>
        <v>-0.36235216496352152</v>
      </c>
    </row>
    <row r="1949" spans="1:25">
      <c r="A1949" s="147">
        <v>38154</v>
      </c>
      <c r="B1949" s="243">
        <v>1.6223158471202481E-3</v>
      </c>
      <c r="C1949" s="243">
        <v>1.5974850528087892E-2</v>
      </c>
      <c r="D1949" s="243">
        <v>2.4292411153382432E-2</v>
      </c>
      <c r="E1949" s="243">
        <v>1.1298878295957548E-2</v>
      </c>
      <c r="F1949" s="243">
        <v>1.3995097653005661E-2</v>
      </c>
      <c r="H1949" s="239">
        <f t="shared" si="366"/>
        <v>165.78660432133279</v>
      </c>
      <c r="I1949" s="239"/>
      <c r="J1949" s="239">
        <f t="shared" si="367"/>
        <v>139.39857590999762</v>
      </c>
      <c r="K1949" s="239">
        <f t="shared" si="362"/>
        <v>165.78660432133279</v>
      </c>
      <c r="L1949" s="239" t="b">
        <f t="shared" si="363"/>
        <v>0</v>
      </c>
      <c r="M1949" s="239">
        <f t="shared" si="368"/>
        <v>1.5974850528087822E-2</v>
      </c>
      <c r="O1949" s="239">
        <f t="shared" si="369"/>
        <v>135.9921696606373</v>
      </c>
      <c r="P1949" s="239">
        <f t="shared" si="364"/>
        <v>165.78660432133279</v>
      </c>
      <c r="Q1949" s="239">
        <f t="shared" si="365"/>
        <v>0</v>
      </c>
      <c r="R1949" s="239">
        <f t="shared" si="370"/>
        <v>1.5974850528087822E-2</v>
      </c>
      <c r="T1949" s="239">
        <f>MAX($H$4:H1949)</f>
        <v>255.90901740293543</v>
      </c>
      <c r="U1949" s="239">
        <f>MAX($K$4:K1949)</f>
        <v>255.90901740293543</v>
      </c>
      <c r="V1949" s="239">
        <f>MAX($K$4:L1949)</f>
        <v>255.90901740293543</v>
      </c>
      <c r="W1949" s="239">
        <f t="shared" si="371"/>
        <v>-0.352165836109255</v>
      </c>
      <c r="X1949" s="239">
        <f t="shared" si="372"/>
        <v>-0.352165836109255</v>
      </c>
      <c r="Y1949" s="239">
        <f t="shared" si="373"/>
        <v>-0.352165836109255</v>
      </c>
    </row>
    <row r="1950" spans="1:25">
      <c r="A1950" s="147">
        <v>38155</v>
      </c>
      <c r="B1950" s="243">
        <v>-1.3742691307465638E-3</v>
      </c>
      <c r="C1950" s="243">
        <v>-9.5570912476006242E-4</v>
      </c>
      <c r="D1950" s="243">
        <v>-3.148032560900349E-3</v>
      </c>
      <c r="E1950" s="243">
        <v>4.66271672154428E-3</v>
      </c>
      <c r="F1950" s="243">
        <v>-1.9672338087406427E-4</v>
      </c>
      <c r="H1950" s="239">
        <f t="shared" si="366"/>
        <v>165.6281605508199</v>
      </c>
      <c r="I1950" s="239"/>
      <c r="J1950" s="239">
        <f t="shared" si="367"/>
        <v>139.39857590999762</v>
      </c>
      <c r="K1950" s="239">
        <f t="shared" si="362"/>
        <v>165.6281605508199</v>
      </c>
      <c r="L1950" s="239" t="b">
        <f t="shared" si="363"/>
        <v>0</v>
      </c>
      <c r="M1950" s="239">
        <f t="shared" si="368"/>
        <v>-9.5570912476009506E-4</v>
      </c>
      <c r="O1950" s="239">
        <f t="shared" si="369"/>
        <v>135.9921696606373</v>
      </c>
      <c r="P1950" s="239">
        <f t="shared" si="364"/>
        <v>165.6281605508199</v>
      </c>
      <c r="Q1950" s="239">
        <f t="shared" si="365"/>
        <v>0</v>
      </c>
      <c r="R1950" s="239">
        <f t="shared" si="370"/>
        <v>-9.5570912476009506E-4</v>
      </c>
      <c r="T1950" s="239">
        <f>MAX($H$4:H1950)</f>
        <v>255.90901740293543</v>
      </c>
      <c r="U1950" s="239">
        <f>MAX($K$4:K1950)</f>
        <v>255.90901740293543</v>
      </c>
      <c r="V1950" s="239">
        <f>MAX($K$4:L1950)</f>
        <v>255.90901740293543</v>
      </c>
      <c r="W1950" s="239">
        <f t="shared" si="371"/>
        <v>-0.3527849771310167</v>
      </c>
      <c r="X1950" s="239">
        <f t="shared" si="372"/>
        <v>-0.3527849771310167</v>
      </c>
      <c r="Y1950" s="239">
        <f t="shared" si="373"/>
        <v>-0.3527849771310167</v>
      </c>
    </row>
    <row r="1951" spans="1:25">
      <c r="A1951" s="147">
        <v>38156</v>
      </c>
      <c r="B1951" s="243">
        <v>2.3953511522571969E-3</v>
      </c>
      <c r="C1951" s="243">
        <v>2.4859223814666098E-3</v>
      </c>
      <c r="D1951" s="243">
        <v>-1.1818756421418941E-2</v>
      </c>
      <c r="E1951" s="243">
        <v>-9.9072703446522192E-3</v>
      </c>
      <c r="F1951" s="243">
        <v>9.7219651965141374E-4</v>
      </c>
      <c r="H1951" s="239">
        <f t="shared" si="366"/>
        <v>166.03989930213433</v>
      </c>
      <c r="I1951" s="239"/>
      <c r="J1951" s="239">
        <f t="shared" si="367"/>
        <v>139.39857590999762</v>
      </c>
      <c r="K1951" s="239">
        <f t="shared" si="362"/>
        <v>166.03989930213433</v>
      </c>
      <c r="L1951" s="239" t="b">
        <f t="shared" si="363"/>
        <v>0</v>
      </c>
      <c r="M1951" s="239">
        <f t="shared" si="368"/>
        <v>2.4859223814666259E-3</v>
      </c>
      <c r="O1951" s="239">
        <f t="shared" si="369"/>
        <v>135.9921696606373</v>
      </c>
      <c r="P1951" s="239">
        <f t="shared" si="364"/>
        <v>166.03989930213433</v>
      </c>
      <c r="Q1951" s="239">
        <f t="shared" si="365"/>
        <v>0</v>
      </c>
      <c r="R1951" s="239">
        <f t="shared" si="370"/>
        <v>2.4859223814666259E-3</v>
      </c>
      <c r="T1951" s="239">
        <f>MAX($H$4:H1951)</f>
        <v>255.90901740293543</v>
      </c>
      <c r="U1951" s="239">
        <f>MAX($K$4:K1951)</f>
        <v>255.90901740293543</v>
      </c>
      <c r="V1951" s="239">
        <f>MAX($K$4:L1951)</f>
        <v>255.90901740293543</v>
      </c>
      <c r="W1951" s="239">
        <f t="shared" si="371"/>
        <v>-0.35117605082004527</v>
      </c>
      <c r="X1951" s="239">
        <f t="shared" si="372"/>
        <v>-0.35117605082004527</v>
      </c>
      <c r="Y1951" s="239">
        <f t="shared" si="373"/>
        <v>-0.35117605082004527</v>
      </c>
    </row>
    <row r="1952" spans="1:25">
      <c r="A1952" s="147">
        <v>38159</v>
      </c>
      <c r="B1952" s="243">
        <v>-3.9669362497130045E-3</v>
      </c>
      <c r="C1952" s="243">
        <v>-4.4293309244380907E-4</v>
      </c>
      <c r="D1952" s="243">
        <v>1.6809344568397E-2</v>
      </c>
      <c r="E1952" s="243">
        <v>8.106223037191107E-3</v>
      </c>
      <c r="F1952" s="243">
        <v>1.5395853749533561E-3</v>
      </c>
      <c r="H1952" s="239">
        <f t="shared" si="366"/>
        <v>165.96635473606739</v>
      </c>
      <c r="I1952" s="239"/>
      <c r="J1952" s="239">
        <f t="shared" si="367"/>
        <v>139.39857590999762</v>
      </c>
      <c r="K1952" s="239">
        <f t="shared" si="362"/>
        <v>165.96635473606739</v>
      </c>
      <c r="L1952" s="239" t="b">
        <f t="shared" si="363"/>
        <v>0</v>
      </c>
      <c r="M1952" s="239">
        <f t="shared" si="368"/>
        <v>-4.42933092443747E-4</v>
      </c>
      <c r="O1952" s="239">
        <f t="shared" si="369"/>
        <v>135.9921696606373</v>
      </c>
      <c r="P1952" s="239">
        <f t="shared" si="364"/>
        <v>165.96635473606739</v>
      </c>
      <c r="Q1952" s="239">
        <f t="shared" si="365"/>
        <v>0</v>
      </c>
      <c r="R1952" s="239">
        <f t="shared" si="370"/>
        <v>-4.42933092443747E-4</v>
      </c>
      <c r="T1952" s="239">
        <f>MAX($H$4:H1952)</f>
        <v>255.90901740293543</v>
      </c>
      <c r="U1952" s="239">
        <f>MAX($K$4:K1952)</f>
        <v>255.90901740293543</v>
      </c>
      <c r="V1952" s="239">
        <f>MAX($K$4:L1952)</f>
        <v>255.90901740293543</v>
      </c>
      <c r="W1952" s="239">
        <f t="shared" si="371"/>
        <v>-0.35146343641830713</v>
      </c>
      <c r="X1952" s="239">
        <f t="shared" si="372"/>
        <v>-0.35146343641830713</v>
      </c>
      <c r="Y1952" s="239">
        <f t="shared" si="373"/>
        <v>-0.35146343641830713</v>
      </c>
    </row>
    <row r="1953" spans="1:25">
      <c r="A1953" s="147">
        <v>38160</v>
      </c>
      <c r="B1953" s="243">
        <v>3.7467157816188923E-3</v>
      </c>
      <c r="C1953" s="243">
        <v>-9.835587162612125E-3</v>
      </c>
      <c r="D1953" s="243">
        <v>-5.8384865659497631E-3</v>
      </c>
      <c r="E1953" s="243">
        <v>-3.3482971780106618E-3</v>
      </c>
      <c r="F1953" s="243">
        <v>-4.7764807228523054E-3</v>
      </c>
      <c r="H1953" s="239">
        <f t="shared" si="366"/>
        <v>164.3339781879998</v>
      </c>
      <c r="I1953" s="239"/>
      <c r="J1953" s="239">
        <f t="shared" si="367"/>
        <v>139.39857590999762</v>
      </c>
      <c r="K1953" s="239">
        <f t="shared" si="362"/>
        <v>164.3339781879998</v>
      </c>
      <c r="L1953" s="239" t="b">
        <f t="shared" si="363"/>
        <v>0</v>
      </c>
      <c r="M1953" s="239">
        <f t="shared" si="368"/>
        <v>-9.8355871626120573E-3</v>
      </c>
      <c r="O1953" s="239">
        <f t="shared" si="369"/>
        <v>135.9921696606373</v>
      </c>
      <c r="P1953" s="239">
        <f t="shared" si="364"/>
        <v>164.3339781879998</v>
      </c>
      <c r="Q1953" s="239">
        <f t="shared" si="365"/>
        <v>0</v>
      </c>
      <c r="R1953" s="239">
        <f t="shared" si="370"/>
        <v>-9.8355871626120573E-3</v>
      </c>
      <c r="T1953" s="239">
        <f>MAX($H$4:H1953)</f>
        <v>255.90901740293543</v>
      </c>
      <c r="U1953" s="239">
        <f>MAX($K$4:K1953)</f>
        <v>255.90901740293543</v>
      </c>
      <c r="V1953" s="239">
        <f>MAX($K$4:L1953)</f>
        <v>255.90901740293543</v>
      </c>
      <c r="W1953" s="239">
        <f t="shared" si="371"/>
        <v>-0.35784217431755577</v>
      </c>
      <c r="X1953" s="239">
        <f t="shared" si="372"/>
        <v>-0.35784217431755577</v>
      </c>
      <c r="Y1953" s="239">
        <f t="shared" si="373"/>
        <v>-0.35784217431755577</v>
      </c>
    </row>
    <row r="1954" spans="1:25">
      <c r="A1954" s="147">
        <v>38161</v>
      </c>
      <c r="B1954" s="243">
        <v>8.613604987113721E-3</v>
      </c>
      <c r="C1954" s="243">
        <v>3.0390463734240036E-3</v>
      </c>
      <c r="D1954" s="243">
        <v>4.8121684161395173E-4</v>
      </c>
      <c r="E1954" s="243">
        <v>6.1902152189798887E-3</v>
      </c>
      <c r="F1954" s="243">
        <v>2.5575555564707475E-3</v>
      </c>
      <c r="H1954" s="239">
        <f t="shared" si="366"/>
        <v>164.83339676844238</v>
      </c>
      <c r="I1954" s="239"/>
      <c r="J1954" s="239">
        <f t="shared" si="367"/>
        <v>139.39857590999762</v>
      </c>
      <c r="K1954" s="239">
        <f t="shared" si="362"/>
        <v>164.83339676844238</v>
      </c>
      <c r="L1954" s="239" t="b">
        <f t="shared" si="363"/>
        <v>0</v>
      </c>
      <c r="M1954" s="239">
        <f t="shared" si="368"/>
        <v>3.039046373424001E-3</v>
      </c>
      <c r="O1954" s="239">
        <f t="shared" si="369"/>
        <v>135.9921696606373</v>
      </c>
      <c r="P1954" s="239">
        <f t="shared" si="364"/>
        <v>164.83339676844238</v>
      </c>
      <c r="Q1954" s="239">
        <f t="shared" si="365"/>
        <v>0</v>
      </c>
      <c r="R1954" s="239">
        <f t="shared" si="370"/>
        <v>3.039046373424001E-3</v>
      </c>
      <c r="T1954" s="239">
        <f>MAX($H$4:H1954)</f>
        <v>255.90901740293543</v>
      </c>
      <c r="U1954" s="239">
        <f>MAX($K$4:K1954)</f>
        <v>255.90901740293543</v>
      </c>
      <c r="V1954" s="239">
        <f>MAX($K$4:L1954)</f>
        <v>255.90901740293543</v>
      </c>
      <c r="W1954" s="239">
        <f t="shared" si="371"/>
        <v>-0.35589062690624967</v>
      </c>
      <c r="X1954" s="239">
        <f t="shared" si="372"/>
        <v>-0.35589062690624967</v>
      </c>
      <c r="Y1954" s="239">
        <f t="shared" si="373"/>
        <v>-0.35589062690624967</v>
      </c>
    </row>
    <row r="1955" spans="1:25">
      <c r="A1955" s="147">
        <v>38162</v>
      </c>
      <c r="B1955" s="243">
        <v>-2.6748470128310498E-3</v>
      </c>
      <c r="C1955" s="243">
        <v>4.8554857473539492E-3</v>
      </c>
      <c r="D1955" s="243">
        <v>1.6399039778423496E-2</v>
      </c>
      <c r="E1955" s="243">
        <v>1.1414051018643345E-2</v>
      </c>
      <c r="F1955" s="243">
        <v>1.125163311153754E-3</v>
      </c>
      <c r="H1955" s="239">
        <f t="shared" si="366"/>
        <v>165.63374297713949</v>
      </c>
      <c r="I1955" s="239"/>
      <c r="J1955" s="239">
        <f t="shared" si="367"/>
        <v>139.39857590999762</v>
      </c>
      <c r="K1955" s="239">
        <f t="shared" si="362"/>
        <v>165.63374297713949</v>
      </c>
      <c r="L1955" s="239" t="b">
        <f t="shared" si="363"/>
        <v>0</v>
      </c>
      <c r="M1955" s="239">
        <f t="shared" si="368"/>
        <v>4.8554857473539275E-3</v>
      </c>
      <c r="O1955" s="239">
        <f t="shared" si="369"/>
        <v>135.9921696606373</v>
      </c>
      <c r="P1955" s="239">
        <f t="shared" si="364"/>
        <v>165.63374297713949</v>
      </c>
      <c r="Q1955" s="239">
        <f t="shared" si="365"/>
        <v>0</v>
      </c>
      <c r="R1955" s="239">
        <f t="shared" si="370"/>
        <v>4.8554857473539275E-3</v>
      </c>
      <c r="T1955" s="239">
        <f>MAX($H$4:H1955)</f>
        <v>255.90901740293543</v>
      </c>
      <c r="U1955" s="239">
        <f>MAX($K$4:K1955)</f>
        <v>255.90901740293543</v>
      </c>
      <c r="V1955" s="239">
        <f>MAX($K$4:L1955)</f>
        <v>255.90901740293543</v>
      </c>
      <c r="W1955" s="239">
        <f t="shared" si="371"/>
        <v>-0.35276316302545591</v>
      </c>
      <c r="X1955" s="239">
        <f t="shared" si="372"/>
        <v>-0.35276316302545591</v>
      </c>
      <c r="Y1955" s="239">
        <f t="shared" si="373"/>
        <v>-0.35276316302545591</v>
      </c>
    </row>
    <row r="1956" spans="1:25">
      <c r="A1956" s="147">
        <v>38163</v>
      </c>
      <c r="B1956" s="243">
        <v>-5.2583504085713662E-3</v>
      </c>
      <c r="C1956" s="243">
        <v>-3.5341583830577061E-3</v>
      </c>
      <c r="D1956" s="243">
        <v>-2.7487499213610933E-3</v>
      </c>
      <c r="E1956" s="243">
        <v>7.813525613288963E-3</v>
      </c>
      <c r="F1956" s="243">
        <v>-6.2158584048987997E-4</v>
      </c>
      <c r="H1956" s="239">
        <f t="shared" si="366"/>
        <v>165.0483670958796</v>
      </c>
      <c r="I1956" s="239"/>
      <c r="J1956" s="239">
        <f t="shared" si="367"/>
        <v>139.39857590999762</v>
      </c>
      <c r="K1956" s="239">
        <f t="shared" si="362"/>
        <v>165.0483670958796</v>
      </c>
      <c r="L1956" s="239" t="b">
        <f t="shared" si="363"/>
        <v>0</v>
      </c>
      <c r="M1956" s="239">
        <f t="shared" si="368"/>
        <v>-3.5341583830577642E-3</v>
      </c>
      <c r="O1956" s="239">
        <f t="shared" si="369"/>
        <v>135.9921696606373</v>
      </c>
      <c r="P1956" s="239">
        <f t="shared" si="364"/>
        <v>165.0483670958796</v>
      </c>
      <c r="Q1956" s="239">
        <f t="shared" si="365"/>
        <v>0</v>
      </c>
      <c r="R1956" s="239">
        <f t="shared" si="370"/>
        <v>-3.5341583830577642E-3</v>
      </c>
      <c r="T1956" s="239">
        <f>MAX($H$4:H1956)</f>
        <v>255.90901740293543</v>
      </c>
      <c r="U1956" s="239">
        <f>MAX($K$4:K1956)</f>
        <v>255.90901740293543</v>
      </c>
      <c r="V1956" s="239">
        <f>MAX($K$4:L1956)</f>
        <v>255.90901740293543</v>
      </c>
      <c r="W1956" s="239">
        <f t="shared" si="371"/>
        <v>-0.35505060051867326</v>
      </c>
      <c r="X1956" s="239">
        <f t="shared" si="372"/>
        <v>-0.35505060051867326</v>
      </c>
      <c r="Y1956" s="239">
        <f t="shared" si="373"/>
        <v>-0.35505060051867326</v>
      </c>
    </row>
    <row r="1957" spans="1:25">
      <c r="A1957" s="147">
        <v>38166</v>
      </c>
      <c r="B1957" s="243">
        <v>-1.0334199880875916E-3</v>
      </c>
      <c r="C1957" s="243">
        <v>1.2350604261162301E-2</v>
      </c>
      <c r="D1957" s="243">
        <v>8.9574927194673304E-3</v>
      </c>
      <c r="E1957" s="243">
        <v>-3.9187826624197397E-3</v>
      </c>
      <c r="F1957" s="243">
        <v>1.3224640135605981E-2</v>
      </c>
      <c r="H1957" s="239">
        <f t="shared" si="366"/>
        <v>167.08681416183185</v>
      </c>
      <c r="I1957" s="239"/>
      <c r="J1957" s="239">
        <f t="shared" si="367"/>
        <v>139.39857590999762</v>
      </c>
      <c r="K1957" s="239">
        <f t="shared" si="362"/>
        <v>167.08681416183185</v>
      </c>
      <c r="L1957" s="239" t="b">
        <f t="shared" si="363"/>
        <v>0</v>
      </c>
      <c r="M1957" s="239">
        <f t="shared" si="368"/>
        <v>1.2350604261162329E-2</v>
      </c>
      <c r="O1957" s="239">
        <f t="shared" si="369"/>
        <v>135.9921696606373</v>
      </c>
      <c r="P1957" s="239">
        <f t="shared" si="364"/>
        <v>167.08681416183185</v>
      </c>
      <c r="Q1957" s="239">
        <f t="shared" si="365"/>
        <v>0</v>
      </c>
      <c r="R1957" s="239">
        <f t="shared" si="370"/>
        <v>1.2350604261162329E-2</v>
      </c>
      <c r="T1957" s="239">
        <f>MAX($H$4:H1957)</f>
        <v>255.90901740293543</v>
      </c>
      <c r="U1957" s="239">
        <f>MAX($K$4:K1957)</f>
        <v>255.90901740293543</v>
      </c>
      <c r="V1957" s="239">
        <f>MAX($K$4:L1957)</f>
        <v>255.90901740293543</v>
      </c>
      <c r="W1957" s="239">
        <f t="shared" si="371"/>
        <v>-0.34708508571720509</v>
      </c>
      <c r="X1957" s="239">
        <f t="shared" si="372"/>
        <v>-0.34708508571720509</v>
      </c>
      <c r="Y1957" s="239">
        <f t="shared" si="373"/>
        <v>-0.34708508571720509</v>
      </c>
    </row>
    <row r="1958" spans="1:25">
      <c r="A1958" s="147">
        <v>38167</v>
      </c>
      <c r="B1958" s="243">
        <v>2.4385216549807076E-3</v>
      </c>
      <c r="C1958" s="243">
        <v>-7.0391363234745263E-3</v>
      </c>
      <c r="D1958" s="243">
        <v>-2.526174636873102E-3</v>
      </c>
      <c r="E1958" s="243">
        <v>2.1671424575049336E-3</v>
      </c>
      <c r="F1958" s="243">
        <v>-5.1866062724421624E-3</v>
      </c>
      <c r="H1958" s="239">
        <f t="shared" si="366"/>
        <v>165.91066729909167</v>
      </c>
      <c r="I1958" s="239"/>
      <c r="J1958" s="239">
        <f t="shared" si="367"/>
        <v>139.39857590999762</v>
      </c>
      <c r="K1958" s="239">
        <f t="shared" si="362"/>
        <v>165.91066729909167</v>
      </c>
      <c r="L1958" s="239" t="b">
        <f t="shared" si="363"/>
        <v>0</v>
      </c>
      <c r="M1958" s="239">
        <f t="shared" si="368"/>
        <v>-7.0391363234744908E-3</v>
      </c>
      <c r="O1958" s="239">
        <f t="shared" si="369"/>
        <v>135.9921696606373</v>
      </c>
      <c r="P1958" s="239">
        <f t="shared" si="364"/>
        <v>165.91066729909167</v>
      </c>
      <c r="Q1958" s="239">
        <f t="shared" si="365"/>
        <v>0</v>
      </c>
      <c r="R1958" s="239">
        <f t="shared" si="370"/>
        <v>-7.0391363234744908E-3</v>
      </c>
      <c r="T1958" s="239">
        <f>MAX($H$4:H1958)</f>
        <v>255.90901740293543</v>
      </c>
      <c r="U1958" s="239">
        <f>MAX($K$4:K1958)</f>
        <v>255.90901740293543</v>
      </c>
      <c r="V1958" s="239">
        <f>MAX($K$4:L1958)</f>
        <v>255.90901740293543</v>
      </c>
      <c r="W1958" s="239">
        <f t="shared" si="371"/>
        <v>-0.35168104280647139</v>
      </c>
      <c r="X1958" s="239">
        <f t="shared" si="372"/>
        <v>-0.35168104280647139</v>
      </c>
      <c r="Y1958" s="239">
        <f t="shared" si="373"/>
        <v>-0.35168104280647139</v>
      </c>
    </row>
    <row r="1959" spans="1:25">
      <c r="A1959" s="147">
        <v>38168</v>
      </c>
      <c r="B1959" s="243">
        <v>4.5929555578014813E-3</v>
      </c>
      <c r="C1959" s="243">
        <v>-6.9627090049666496E-3</v>
      </c>
      <c r="D1959" s="243">
        <v>-6.0516589360349871E-3</v>
      </c>
      <c r="E1959" s="243">
        <v>5.3062277797484292E-3</v>
      </c>
      <c r="F1959" s="243">
        <v>1.8221109635052635E-4</v>
      </c>
      <c r="H1959" s="239">
        <f t="shared" si="366"/>
        <v>164.75547960186825</v>
      </c>
      <c r="I1959" s="239"/>
      <c r="J1959" s="239">
        <f t="shared" si="367"/>
        <v>139.39857590999762</v>
      </c>
      <c r="K1959" s="239">
        <f t="shared" si="362"/>
        <v>164.75547960186825</v>
      </c>
      <c r="L1959" s="239" t="b">
        <f t="shared" si="363"/>
        <v>0</v>
      </c>
      <c r="M1959" s="239">
        <f t="shared" si="368"/>
        <v>-6.9627090049667337E-3</v>
      </c>
      <c r="O1959" s="239">
        <f t="shared" si="369"/>
        <v>135.9921696606373</v>
      </c>
      <c r="P1959" s="239">
        <f t="shared" si="364"/>
        <v>164.75547960186825</v>
      </c>
      <c r="Q1959" s="239">
        <f t="shared" si="365"/>
        <v>0</v>
      </c>
      <c r="R1959" s="239">
        <f t="shared" si="370"/>
        <v>-6.9627090049667337E-3</v>
      </c>
      <c r="T1959" s="239">
        <f>MAX($H$4:H1959)</f>
        <v>255.90901740293543</v>
      </c>
      <c r="U1959" s="239">
        <f>MAX($K$4:K1959)</f>
        <v>255.90901740293543</v>
      </c>
      <c r="V1959" s="239">
        <f>MAX($K$4:L1959)</f>
        <v>255.90901740293543</v>
      </c>
      <c r="W1959" s="239">
        <f t="shared" si="371"/>
        <v>-0.35619509904781338</v>
      </c>
      <c r="X1959" s="239">
        <f t="shared" si="372"/>
        <v>-0.35619509904781338</v>
      </c>
      <c r="Y1959" s="239">
        <f t="shared" si="373"/>
        <v>-0.35619509904781338</v>
      </c>
    </row>
    <row r="1960" spans="1:25">
      <c r="A1960" s="147">
        <v>38169</v>
      </c>
      <c r="B1960" s="243">
        <v>-1.0378931609139053E-2</v>
      </c>
      <c r="C1960" s="243">
        <v>-3.003778154771819E-3</v>
      </c>
      <c r="D1960" s="243">
        <v>7.9756710586149637E-3</v>
      </c>
      <c r="E1960" s="243">
        <v>2.9130007255531165E-3</v>
      </c>
      <c r="F1960" s="243">
        <v>-1.7507871504245376E-3</v>
      </c>
      <c r="H1960" s="239">
        <f t="shared" si="366"/>
        <v>164.26059069136119</v>
      </c>
      <c r="I1960" s="239"/>
      <c r="J1960" s="239">
        <f t="shared" si="367"/>
        <v>139.39857590999762</v>
      </c>
      <c r="K1960" s="239">
        <f t="shared" si="362"/>
        <v>164.26059069136119</v>
      </c>
      <c r="L1960" s="239" t="b">
        <f t="shared" si="363"/>
        <v>0</v>
      </c>
      <c r="M1960" s="239">
        <f t="shared" si="368"/>
        <v>-3.003778154771891E-3</v>
      </c>
      <c r="O1960" s="239">
        <f t="shared" si="369"/>
        <v>135.9921696606373</v>
      </c>
      <c r="P1960" s="239">
        <f t="shared" si="364"/>
        <v>164.26059069136119</v>
      </c>
      <c r="Q1960" s="239">
        <f t="shared" si="365"/>
        <v>0</v>
      </c>
      <c r="R1960" s="239">
        <f t="shared" si="370"/>
        <v>-3.003778154771891E-3</v>
      </c>
      <c r="T1960" s="239">
        <f>MAX($H$4:H1960)</f>
        <v>255.90901740293543</v>
      </c>
      <c r="U1960" s="239">
        <f>MAX($K$4:K1960)</f>
        <v>255.90901740293543</v>
      </c>
      <c r="V1960" s="239">
        <f>MAX($K$4:L1960)</f>
        <v>255.90901740293543</v>
      </c>
      <c r="W1960" s="239">
        <f t="shared" si="371"/>
        <v>-0.35812894614522867</v>
      </c>
      <c r="X1960" s="239">
        <f t="shared" si="372"/>
        <v>-0.35812894614522867</v>
      </c>
      <c r="Y1960" s="239">
        <f t="shared" si="373"/>
        <v>-0.35812894614522867</v>
      </c>
    </row>
    <row r="1961" spans="1:25">
      <c r="A1961" s="147">
        <v>38170</v>
      </c>
      <c r="B1961" s="243">
        <v>-2.8651911218025017E-3</v>
      </c>
      <c r="C1961" s="243">
        <v>-7.3553626569587971E-3</v>
      </c>
      <c r="D1961" s="243">
        <v>-2.2249457082391566E-2</v>
      </c>
      <c r="E1961" s="243">
        <v>-1.948013128912951E-2</v>
      </c>
      <c r="F1961" s="243">
        <v>-6.8304722736829415E-3</v>
      </c>
      <c r="H1961" s="239">
        <f t="shared" si="366"/>
        <v>163.05239447657996</v>
      </c>
      <c r="I1961" s="239"/>
      <c r="J1961" s="239">
        <f t="shared" si="367"/>
        <v>139.39857590999762</v>
      </c>
      <c r="K1961" s="239">
        <f t="shared" si="362"/>
        <v>163.05239447657996</v>
      </c>
      <c r="L1961" s="239" t="b">
        <f t="shared" si="363"/>
        <v>0</v>
      </c>
      <c r="M1961" s="239">
        <f t="shared" si="368"/>
        <v>-7.3553626569587546E-3</v>
      </c>
      <c r="O1961" s="239">
        <f t="shared" si="369"/>
        <v>135.9921696606373</v>
      </c>
      <c r="P1961" s="239">
        <f t="shared" si="364"/>
        <v>163.05239447657996</v>
      </c>
      <c r="Q1961" s="239">
        <f t="shared" si="365"/>
        <v>0</v>
      </c>
      <c r="R1961" s="239">
        <f t="shared" si="370"/>
        <v>-7.3553626569587546E-3</v>
      </c>
      <c r="T1961" s="239">
        <f>MAX($H$4:H1961)</f>
        <v>255.90901740293543</v>
      </c>
      <c r="U1961" s="239">
        <f>MAX($K$4:K1961)</f>
        <v>255.90901740293543</v>
      </c>
      <c r="V1961" s="239">
        <f>MAX($K$4:L1961)</f>
        <v>255.90901740293543</v>
      </c>
      <c r="W1961" s="239">
        <f t="shared" si="371"/>
        <v>-0.36285014052533482</v>
      </c>
      <c r="X1961" s="239">
        <f t="shared" si="372"/>
        <v>-0.36285014052533482</v>
      </c>
      <c r="Y1961" s="239">
        <f t="shared" si="373"/>
        <v>-0.36285014052533482</v>
      </c>
    </row>
    <row r="1962" spans="1:25">
      <c r="A1962" s="147">
        <v>38173</v>
      </c>
      <c r="B1962" s="243">
        <v>0</v>
      </c>
      <c r="C1962" s="243">
        <v>-2.8079170836581291E-4</v>
      </c>
      <c r="D1962" s="243">
        <v>-1.2321827422470122E-2</v>
      </c>
      <c r="E1962" s="243">
        <v>1.5875130243712121E-3</v>
      </c>
      <c r="F1962" s="243">
        <v>-1.873505526486352E-3</v>
      </c>
      <c r="H1962" s="239">
        <f t="shared" si="366"/>
        <v>163.00661071618174</v>
      </c>
      <c r="I1962" s="239"/>
      <c r="J1962" s="239">
        <f t="shared" si="367"/>
        <v>139.39857590999762</v>
      </c>
      <c r="K1962" s="239">
        <f t="shared" si="362"/>
        <v>163.00661071618174</v>
      </c>
      <c r="L1962" s="239" t="b">
        <f t="shared" si="363"/>
        <v>0</v>
      </c>
      <c r="M1962" s="239">
        <f t="shared" si="368"/>
        <v>-2.8079170836585839E-4</v>
      </c>
      <c r="O1962" s="239">
        <f t="shared" si="369"/>
        <v>135.9921696606373</v>
      </c>
      <c r="P1962" s="239">
        <f t="shared" si="364"/>
        <v>163.00661071618174</v>
      </c>
      <c r="Q1962" s="239">
        <f t="shared" si="365"/>
        <v>0</v>
      </c>
      <c r="R1962" s="239">
        <f t="shared" si="370"/>
        <v>-2.8079170836585839E-4</v>
      </c>
      <c r="T1962" s="239">
        <f>MAX($H$4:H1962)</f>
        <v>255.90901740293543</v>
      </c>
      <c r="U1962" s="239">
        <f>MAX($K$4:K1962)</f>
        <v>255.90901740293543</v>
      </c>
      <c r="V1962" s="239">
        <f>MAX($K$4:L1962)</f>
        <v>255.90901740293543</v>
      </c>
      <c r="W1962" s="239">
        <f t="shared" si="371"/>
        <v>-0.36302904692286175</v>
      </c>
      <c r="X1962" s="239">
        <f t="shared" si="372"/>
        <v>-0.36302904692286175</v>
      </c>
      <c r="Y1962" s="239">
        <f t="shared" si="373"/>
        <v>-0.36302904692286175</v>
      </c>
    </row>
    <row r="1963" spans="1:25">
      <c r="A1963" s="147">
        <v>38174</v>
      </c>
      <c r="B1963" s="243">
        <v>-8.6698812349317311E-3</v>
      </c>
      <c r="C1963" s="243">
        <v>-6.6136276963835172E-3</v>
      </c>
      <c r="D1963" s="243">
        <v>-3.6987009010402971E-3</v>
      </c>
      <c r="E1963" s="243">
        <v>-2.2219278968654832E-3</v>
      </c>
      <c r="F1963" s="243">
        <v>-7.2345618636752151E-3</v>
      </c>
      <c r="H1963" s="239">
        <f t="shared" si="366"/>
        <v>161.92854568085559</v>
      </c>
      <c r="I1963" s="239"/>
      <c r="J1963" s="239">
        <f t="shared" si="367"/>
        <v>139.39857590999762</v>
      </c>
      <c r="K1963" s="239">
        <f t="shared" si="362"/>
        <v>161.92854568085559</v>
      </c>
      <c r="L1963" s="239" t="b">
        <f t="shared" si="363"/>
        <v>0</v>
      </c>
      <c r="M1963" s="239">
        <f t="shared" si="368"/>
        <v>-6.6136276963835294E-3</v>
      </c>
      <c r="O1963" s="239">
        <f t="shared" si="369"/>
        <v>135.9921696606373</v>
      </c>
      <c r="P1963" s="239">
        <f t="shared" si="364"/>
        <v>161.92854568085559</v>
      </c>
      <c r="Q1963" s="239">
        <f t="shared" si="365"/>
        <v>0</v>
      </c>
      <c r="R1963" s="239">
        <f t="shared" si="370"/>
        <v>-6.6136276963835294E-3</v>
      </c>
      <c r="T1963" s="239">
        <f>MAX($H$4:H1963)</f>
        <v>255.90901740293543</v>
      </c>
      <c r="U1963" s="239">
        <f>MAX($K$4:K1963)</f>
        <v>255.90901740293543</v>
      </c>
      <c r="V1963" s="239">
        <f>MAX($K$4:L1963)</f>
        <v>255.90901740293543</v>
      </c>
      <c r="W1963" s="239">
        <f t="shared" si="371"/>
        <v>-0.36724173565992452</v>
      </c>
      <c r="X1963" s="239">
        <f t="shared" si="372"/>
        <v>-0.36724173565992452</v>
      </c>
      <c r="Y1963" s="239">
        <f t="shared" si="373"/>
        <v>-0.36724173565992452</v>
      </c>
    </row>
    <row r="1964" spans="1:25">
      <c r="A1964" s="147">
        <v>38175</v>
      </c>
      <c r="B1964" s="243">
        <v>2.3595081914888905E-3</v>
      </c>
      <c r="C1964" s="243">
        <v>2.6345446436204512E-4</v>
      </c>
      <c r="D1964" s="243">
        <v>-3.7342367651985731E-3</v>
      </c>
      <c r="E1964" s="243">
        <v>5.9837892028058448E-4</v>
      </c>
      <c r="F1964" s="243">
        <v>2.2843051605825337E-5</v>
      </c>
      <c r="H1964" s="239">
        <f t="shared" si="366"/>
        <v>161.97120647912286</v>
      </c>
      <c r="I1964" s="239"/>
      <c r="J1964" s="239">
        <f t="shared" si="367"/>
        <v>139.39857590999762</v>
      </c>
      <c r="K1964" s="239">
        <f t="shared" si="362"/>
        <v>161.97120647912286</v>
      </c>
      <c r="L1964" s="239" t="b">
        <f t="shared" si="363"/>
        <v>0</v>
      </c>
      <c r="M1964" s="239">
        <f t="shared" si="368"/>
        <v>2.6345446436197583E-4</v>
      </c>
      <c r="O1964" s="239">
        <f t="shared" si="369"/>
        <v>135.9921696606373</v>
      </c>
      <c r="P1964" s="239">
        <f t="shared" si="364"/>
        <v>161.97120647912286</v>
      </c>
      <c r="Q1964" s="239">
        <f t="shared" si="365"/>
        <v>0</v>
      </c>
      <c r="R1964" s="239">
        <f t="shared" si="370"/>
        <v>2.6345446436197583E-4</v>
      </c>
      <c r="T1964" s="239">
        <f>MAX($H$4:H1964)</f>
        <v>255.90901740293543</v>
      </c>
      <c r="U1964" s="239">
        <f>MAX($K$4:K1964)</f>
        <v>255.90901740293543</v>
      </c>
      <c r="V1964" s="239">
        <f>MAX($K$4:L1964)</f>
        <v>255.90901740293543</v>
      </c>
      <c r="W1964" s="239">
        <f t="shared" si="371"/>
        <v>-0.36707503267032221</v>
      </c>
      <c r="X1964" s="239">
        <f t="shared" si="372"/>
        <v>-0.36707503267032221</v>
      </c>
      <c r="Y1964" s="239">
        <f t="shared" si="373"/>
        <v>-0.36707503267032221</v>
      </c>
    </row>
    <row r="1965" spans="1:25">
      <c r="A1965" s="147">
        <v>38176</v>
      </c>
      <c r="B1965" s="243">
        <v>-8.6409925289083755E-3</v>
      </c>
      <c r="C1965" s="243">
        <v>4.4919247503576454E-3</v>
      </c>
      <c r="D1965" s="243">
        <v>-7.3536218235848994E-3</v>
      </c>
      <c r="E1965" s="243">
        <v>-1.2791787027484292E-2</v>
      </c>
      <c r="F1965" s="243">
        <v>-1.0221658011523305E-3</v>
      </c>
      <c r="H1965" s="239">
        <f t="shared" si="366"/>
        <v>162.69876895035171</v>
      </c>
      <c r="I1965" s="239"/>
      <c r="J1965" s="239">
        <f t="shared" si="367"/>
        <v>139.39857590999762</v>
      </c>
      <c r="K1965" s="239">
        <f t="shared" si="362"/>
        <v>162.69876895035171</v>
      </c>
      <c r="L1965" s="239" t="b">
        <f t="shared" si="363"/>
        <v>0</v>
      </c>
      <c r="M1965" s="239">
        <f t="shared" si="368"/>
        <v>4.4919247503575829E-3</v>
      </c>
      <c r="O1965" s="239">
        <f t="shared" si="369"/>
        <v>135.9921696606373</v>
      </c>
      <c r="P1965" s="239">
        <f t="shared" si="364"/>
        <v>162.69876895035171</v>
      </c>
      <c r="Q1965" s="239">
        <f t="shared" si="365"/>
        <v>0</v>
      </c>
      <c r="R1965" s="239">
        <f t="shared" si="370"/>
        <v>4.4919247503575829E-3</v>
      </c>
      <c r="T1965" s="239">
        <f>MAX($H$4:H1965)</f>
        <v>255.90901740293543</v>
      </c>
      <c r="U1965" s="239">
        <f>MAX($K$4:K1965)</f>
        <v>255.90901740293543</v>
      </c>
      <c r="V1965" s="239">
        <f>MAX($K$4:L1965)</f>
        <v>255.90901740293543</v>
      </c>
      <c r="W1965" s="239">
        <f t="shared" si="371"/>
        <v>-0.36423198134445478</v>
      </c>
      <c r="X1965" s="239">
        <f t="shared" si="372"/>
        <v>-0.36423198134445478</v>
      </c>
      <c r="Y1965" s="239">
        <f t="shared" si="373"/>
        <v>-0.36423198134445478</v>
      </c>
    </row>
    <row r="1966" spans="1:25">
      <c r="A1966" s="147">
        <v>38177</v>
      </c>
      <c r="B1966" s="243">
        <v>3.2623212404989665E-3</v>
      </c>
      <c r="C1966" s="243">
        <v>-3.1631846672559583E-3</v>
      </c>
      <c r="D1966" s="243">
        <v>8.6151482387455403E-3</v>
      </c>
      <c r="E1966" s="243">
        <v>3.5523242227473162E-3</v>
      </c>
      <c r="F1966" s="243">
        <v>-3.4824554420997966E-3</v>
      </c>
      <c r="H1966" s="239">
        <f t="shared" si="366"/>
        <v>162.18412269902655</v>
      </c>
      <c r="I1966" s="239"/>
      <c r="J1966" s="239">
        <f t="shared" si="367"/>
        <v>139.39857590999762</v>
      </c>
      <c r="K1966" s="239">
        <f t="shared" si="362"/>
        <v>162.18412269902655</v>
      </c>
      <c r="L1966" s="239" t="b">
        <f t="shared" si="363"/>
        <v>0</v>
      </c>
      <c r="M1966" s="239">
        <f t="shared" si="368"/>
        <v>-3.1631846672558867E-3</v>
      </c>
      <c r="O1966" s="239">
        <f t="shared" si="369"/>
        <v>135.9921696606373</v>
      </c>
      <c r="P1966" s="239">
        <f t="shared" si="364"/>
        <v>162.18412269902655</v>
      </c>
      <c r="Q1966" s="239">
        <f t="shared" si="365"/>
        <v>0</v>
      </c>
      <c r="R1966" s="239">
        <f t="shared" si="370"/>
        <v>-3.1631846672558867E-3</v>
      </c>
      <c r="T1966" s="239">
        <f>MAX($H$4:H1966)</f>
        <v>255.90901740293543</v>
      </c>
      <c r="U1966" s="239">
        <f>MAX($K$4:K1966)</f>
        <v>255.90901740293543</v>
      </c>
      <c r="V1966" s="239">
        <f>MAX($K$4:L1966)</f>
        <v>255.90901740293543</v>
      </c>
      <c r="W1966" s="239">
        <f t="shared" si="371"/>
        <v>-0.36624303299299765</v>
      </c>
      <c r="X1966" s="239">
        <f t="shared" si="372"/>
        <v>-0.36624303299299765</v>
      </c>
      <c r="Y1966" s="239">
        <f t="shared" si="373"/>
        <v>-0.36624303299299765</v>
      </c>
    </row>
    <row r="1967" spans="1:25">
      <c r="A1967" s="147">
        <v>38180</v>
      </c>
      <c r="B1967" s="243">
        <v>9.2448729294392074E-4</v>
      </c>
      <c r="C1967" s="243">
        <v>-2.4650144432679655E-3</v>
      </c>
      <c r="D1967" s="243">
        <v>1.1304794274077379E-2</v>
      </c>
      <c r="E1967" s="243">
        <v>2.3089605322734741E-3</v>
      </c>
      <c r="F1967" s="243">
        <v>1.285366524701903E-3</v>
      </c>
      <c r="H1967" s="239">
        <f t="shared" si="366"/>
        <v>161.78433649410471</v>
      </c>
      <c r="I1967" s="239"/>
      <c r="J1967" s="239">
        <f t="shared" si="367"/>
        <v>139.39857590999762</v>
      </c>
      <c r="K1967" s="239">
        <f t="shared" si="362"/>
        <v>161.78433649410471</v>
      </c>
      <c r="L1967" s="239" t="b">
        <f t="shared" si="363"/>
        <v>0</v>
      </c>
      <c r="M1967" s="239">
        <f t="shared" si="368"/>
        <v>-2.4650144432679286E-3</v>
      </c>
      <c r="O1967" s="239">
        <f t="shared" si="369"/>
        <v>135.9921696606373</v>
      </c>
      <c r="P1967" s="239">
        <f t="shared" si="364"/>
        <v>161.78433649410471</v>
      </c>
      <c r="Q1967" s="239">
        <f t="shared" si="365"/>
        <v>0</v>
      </c>
      <c r="R1967" s="239">
        <f t="shared" si="370"/>
        <v>-2.4650144432679286E-3</v>
      </c>
      <c r="T1967" s="239">
        <f>MAX($H$4:H1967)</f>
        <v>255.90901740293543</v>
      </c>
      <c r="U1967" s="239">
        <f>MAX($K$4:K1967)</f>
        <v>255.90901740293543</v>
      </c>
      <c r="V1967" s="239">
        <f>MAX($K$4:L1967)</f>
        <v>255.90901740293543</v>
      </c>
      <c r="W1967" s="239">
        <f t="shared" si="371"/>
        <v>-0.36780525307019157</v>
      </c>
      <c r="X1967" s="239">
        <f t="shared" si="372"/>
        <v>-0.36780525307019157</v>
      </c>
      <c r="Y1967" s="239">
        <f t="shared" si="373"/>
        <v>-0.36780525307019157</v>
      </c>
    </row>
    <row r="1968" spans="1:25">
      <c r="A1968" s="147">
        <v>38181</v>
      </c>
      <c r="B1968" s="243">
        <v>5.8324349724969693E-4</v>
      </c>
      <c r="C1968" s="243">
        <v>2.1857853332869492E-3</v>
      </c>
      <c r="D1968" s="243">
        <v>3.8828010878160235E-3</v>
      </c>
      <c r="E1968" s="243">
        <v>8.4619087393922321E-3</v>
      </c>
      <c r="F1968" s="243">
        <v>3.1965374573494909E-3</v>
      </c>
      <c r="H1968" s="239">
        <f t="shared" si="366"/>
        <v>162.13796232396908</v>
      </c>
      <c r="I1968" s="239"/>
      <c r="J1968" s="239">
        <f t="shared" si="367"/>
        <v>139.39857590999762</v>
      </c>
      <c r="K1968" s="239">
        <f t="shared" si="362"/>
        <v>162.13796232396908</v>
      </c>
      <c r="L1968" s="239" t="b">
        <f t="shared" si="363"/>
        <v>0</v>
      </c>
      <c r="M1968" s="239">
        <f t="shared" si="368"/>
        <v>2.1857853332869219E-3</v>
      </c>
      <c r="O1968" s="239">
        <f t="shared" si="369"/>
        <v>135.9921696606373</v>
      </c>
      <c r="P1968" s="239">
        <f t="shared" si="364"/>
        <v>162.13796232396908</v>
      </c>
      <c r="Q1968" s="239">
        <f t="shared" si="365"/>
        <v>0</v>
      </c>
      <c r="R1968" s="239">
        <f t="shared" si="370"/>
        <v>2.1857853332869219E-3</v>
      </c>
      <c r="T1968" s="239">
        <f>MAX($H$4:H1968)</f>
        <v>255.90901740293543</v>
      </c>
      <c r="U1968" s="239">
        <f>MAX($K$4:K1968)</f>
        <v>255.90901740293543</v>
      </c>
      <c r="V1968" s="239">
        <f>MAX($K$4:L1968)</f>
        <v>255.90901740293543</v>
      </c>
      <c r="W1968" s="239">
        <f t="shared" si="371"/>
        <v>-0.36642341106457138</v>
      </c>
      <c r="X1968" s="239">
        <f t="shared" si="372"/>
        <v>-0.36642341106457138</v>
      </c>
      <c r="Y1968" s="239">
        <f t="shared" si="373"/>
        <v>-0.36642341106457138</v>
      </c>
    </row>
    <row r="1969" spans="1:25">
      <c r="A1969" s="147">
        <v>38182</v>
      </c>
      <c r="B1969" s="243">
        <v>-3.0139703465099643E-3</v>
      </c>
      <c r="C1969" s="243">
        <v>-2.7082986032044287E-3</v>
      </c>
      <c r="D1969" s="243">
        <v>-1.8386592905258903E-2</v>
      </c>
      <c r="E1969" s="243">
        <v>-1.545870394259774E-2</v>
      </c>
      <c r="F1969" s="243">
        <v>-6.2879090299926554E-3</v>
      </c>
      <c r="H1969" s="239">
        <f t="shared" si="366"/>
        <v>161.69884430708066</v>
      </c>
      <c r="I1969" s="239"/>
      <c r="J1969" s="239">
        <f t="shared" si="367"/>
        <v>139.39857590999762</v>
      </c>
      <c r="K1969" s="239">
        <f t="shared" si="362"/>
        <v>161.69884430708066</v>
      </c>
      <c r="L1969" s="239" t="b">
        <f t="shared" si="363"/>
        <v>0</v>
      </c>
      <c r="M1969" s="239">
        <f t="shared" si="368"/>
        <v>-2.7082986032044105E-3</v>
      </c>
      <c r="O1969" s="239">
        <f t="shared" si="369"/>
        <v>135.9921696606373</v>
      </c>
      <c r="P1969" s="239">
        <f t="shared" si="364"/>
        <v>161.69884430708066</v>
      </c>
      <c r="Q1969" s="239">
        <f t="shared" si="365"/>
        <v>0</v>
      </c>
      <c r="R1969" s="239">
        <f t="shared" si="370"/>
        <v>-2.7082986032044105E-3</v>
      </c>
      <c r="T1969" s="239">
        <f>MAX($H$4:H1969)</f>
        <v>255.90901740293543</v>
      </c>
      <c r="U1969" s="239">
        <f>MAX($K$4:K1969)</f>
        <v>255.90901740293543</v>
      </c>
      <c r="V1969" s="239">
        <f>MAX($K$4:L1969)</f>
        <v>255.90901740293543</v>
      </c>
      <c r="W1969" s="239">
        <f t="shared" si="371"/>
        <v>-0.36813932565540819</v>
      </c>
      <c r="X1969" s="239">
        <f t="shared" si="372"/>
        <v>-0.36813932565540819</v>
      </c>
      <c r="Y1969" s="239">
        <f t="shared" si="373"/>
        <v>-0.36813932565540819</v>
      </c>
    </row>
    <row r="1970" spans="1:25">
      <c r="A1970" s="147">
        <v>38183</v>
      </c>
      <c r="B1970" s="243">
        <v>-3.5839967065548484E-3</v>
      </c>
      <c r="C1970" s="243">
        <v>-8.4568952812931197E-3</v>
      </c>
      <c r="D1970" s="243">
        <v>2.1273407155784074E-3</v>
      </c>
      <c r="E1970" s="243">
        <v>-1.6392994269420758E-4</v>
      </c>
      <c r="F1970" s="243">
        <v>-3.4863975768603117E-3</v>
      </c>
      <c r="H1970" s="239">
        <f t="shared" si="366"/>
        <v>160.33137411366957</v>
      </c>
      <c r="I1970" s="239"/>
      <c r="J1970" s="239">
        <f t="shared" si="367"/>
        <v>139.39857590999762</v>
      </c>
      <c r="K1970" s="239">
        <f t="shared" si="362"/>
        <v>160.33137411366957</v>
      </c>
      <c r="L1970" s="239" t="b">
        <f t="shared" si="363"/>
        <v>0</v>
      </c>
      <c r="M1970" s="239">
        <f t="shared" si="368"/>
        <v>-8.4568952812930764E-3</v>
      </c>
      <c r="O1970" s="239">
        <f t="shared" si="369"/>
        <v>135.9921696606373</v>
      </c>
      <c r="P1970" s="239">
        <f t="shared" si="364"/>
        <v>160.33137411366957</v>
      </c>
      <c r="Q1970" s="239">
        <f t="shared" si="365"/>
        <v>0</v>
      </c>
      <c r="R1970" s="239">
        <f t="shared" si="370"/>
        <v>-8.4568952812930764E-3</v>
      </c>
      <c r="T1970" s="239">
        <f>MAX($H$4:H1970)</f>
        <v>255.90901740293543</v>
      </c>
      <c r="U1970" s="239">
        <f>MAX($K$4:K1970)</f>
        <v>255.90901740293543</v>
      </c>
      <c r="V1970" s="239">
        <f>MAX($K$4:L1970)</f>
        <v>255.90901740293543</v>
      </c>
      <c r="W1970" s="239">
        <f t="shared" si="371"/>
        <v>-0.37348290521070765</v>
      </c>
      <c r="X1970" s="239">
        <f t="shared" si="372"/>
        <v>-0.37348290521070765</v>
      </c>
      <c r="Y1970" s="239">
        <f t="shared" si="373"/>
        <v>-0.37348290521070765</v>
      </c>
    </row>
    <row r="1971" spans="1:25">
      <c r="A1971" s="147">
        <v>38184</v>
      </c>
      <c r="B1971" s="243">
        <v>-4.8347831061475999E-3</v>
      </c>
      <c r="C1971" s="243">
        <v>1.383693695198307E-4</v>
      </c>
      <c r="D1971" s="243">
        <v>-5.8271182209357342E-5</v>
      </c>
      <c r="E1971" s="243">
        <v>9.286892854767359E-4</v>
      </c>
      <c r="F1971" s="243">
        <v>2.8931153711277968E-3</v>
      </c>
      <c r="H1971" s="239">
        <f t="shared" si="366"/>
        <v>160.35355906481993</v>
      </c>
      <c r="I1971" s="239"/>
      <c r="J1971" s="239">
        <f t="shared" si="367"/>
        <v>139.39857590999762</v>
      </c>
      <c r="K1971" s="239">
        <f t="shared" si="362"/>
        <v>160.35355906481993</v>
      </c>
      <c r="L1971" s="239" t="b">
        <f t="shared" si="363"/>
        <v>0</v>
      </c>
      <c r="M1971" s="239">
        <f t="shared" si="368"/>
        <v>1.3836936951988266E-4</v>
      </c>
      <c r="O1971" s="239">
        <f t="shared" si="369"/>
        <v>135.9921696606373</v>
      </c>
      <c r="P1971" s="239">
        <f t="shared" si="364"/>
        <v>160.35355906481993</v>
      </c>
      <c r="Q1971" s="239">
        <f t="shared" si="365"/>
        <v>0</v>
      </c>
      <c r="R1971" s="239">
        <f t="shared" si="370"/>
        <v>1.3836936951988266E-4</v>
      </c>
      <c r="T1971" s="239">
        <f>MAX($H$4:H1971)</f>
        <v>255.90901740293543</v>
      </c>
      <c r="U1971" s="239">
        <f>MAX($K$4:K1971)</f>
        <v>255.90901740293543</v>
      </c>
      <c r="V1971" s="239">
        <f>MAX($K$4:L1971)</f>
        <v>255.90901740293543</v>
      </c>
      <c r="W1971" s="239">
        <f t="shared" si="371"/>
        <v>-0.37339621443530824</v>
      </c>
      <c r="X1971" s="239">
        <f t="shared" si="372"/>
        <v>-0.37339621443530824</v>
      </c>
      <c r="Y1971" s="239">
        <f t="shared" si="373"/>
        <v>-0.37339621443530824</v>
      </c>
    </row>
    <row r="1972" spans="1:25">
      <c r="A1972" s="147">
        <v>38187</v>
      </c>
      <c r="B1972" s="243">
        <v>-6.0159536544024395E-4</v>
      </c>
      <c r="C1972" s="243">
        <v>-4.744647696935278E-3</v>
      </c>
      <c r="D1972" s="243">
        <v>5.8405309076536849E-3</v>
      </c>
      <c r="E1972" s="243">
        <v>6.6382086185798883E-3</v>
      </c>
      <c r="F1972" s="243">
        <v>-2.8379919709974333E-3</v>
      </c>
      <c r="H1972" s="239">
        <f t="shared" si="366"/>
        <v>159.59273792010765</v>
      </c>
      <c r="I1972" s="239"/>
      <c r="J1972" s="239">
        <f t="shared" si="367"/>
        <v>139.39857590999762</v>
      </c>
      <c r="K1972" s="239">
        <f t="shared" si="362"/>
        <v>159.59273792010765</v>
      </c>
      <c r="L1972" s="239" t="b">
        <f t="shared" si="363"/>
        <v>0</v>
      </c>
      <c r="M1972" s="239">
        <f t="shared" si="368"/>
        <v>-4.7446476969353292E-3</v>
      </c>
      <c r="O1972" s="239">
        <f t="shared" si="369"/>
        <v>135.9921696606373</v>
      </c>
      <c r="P1972" s="239">
        <f t="shared" si="364"/>
        <v>159.59273792010765</v>
      </c>
      <c r="Q1972" s="239">
        <f t="shared" si="365"/>
        <v>0</v>
      </c>
      <c r="R1972" s="239">
        <f t="shared" si="370"/>
        <v>-4.7446476969353292E-3</v>
      </c>
      <c r="T1972" s="239">
        <f>MAX($H$4:H1972)</f>
        <v>255.90901740293543</v>
      </c>
      <c r="U1972" s="239">
        <f>MAX($K$4:K1972)</f>
        <v>255.90901740293543</v>
      </c>
      <c r="V1972" s="239">
        <f>MAX($K$4:L1972)</f>
        <v>255.90901740293543</v>
      </c>
      <c r="W1972" s="239">
        <f t="shared" si="371"/>
        <v>-0.37636922864337868</v>
      </c>
      <c r="X1972" s="239">
        <f t="shared" si="372"/>
        <v>-0.37636922864337868</v>
      </c>
      <c r="Y1972" s="239">
        <f t="shared" si="373"/>
        <v>-0.37636922864337868</v>
      </c>
    </row>
    <row r="1973" spans="1:25">
      <c r="A1973" s="147">
        <v>38188</v>
      </c>
      <c r="B1973" s="243">
        <v>7.5925734342214835E-3</v>
      </c>
      <c r="C1973" s="243">
        <v>2.2819396000002268E-3</v>
      </c>
      <c r="D1973" s="243">
        <v>-6.9513471149970085E-3</v>
      </c>
      <c r="E1973" s="243">
        <v>-4.9122993078549726E-3</v>
      </c>
      <c r="F1973" s="243">
        <v>-3.7197454537494234E-3</v>
      </c>
      <c r="H1973" s="239">
        <f t="shared" si="366"/>
        <v>159.95691890864001</v>
      </c>
      <c r="I1973" s="239"/>
      <c r="J1973" s="239">
        <f t="shared" si="367"/>
        <v>139.39857590999762</v>
      </c>
      <c r="K1973" s="239">
        <f t="shared" si="362"/>
        <v>159.95691890864001</v>
      </c>
      <c r="L1973" s="239" t="b">
        <f t="shared" si="363"/>
        <v>0</v>
      </c>
      <c r="M1973" s="239">
        <f t="shared" si="368"/>
        <v>2.281939600000242E-3</v>
      </c>
      <c r="O1973" s="239">
        <f t="shared" si="369"/>
        <v>135.9921696606373</v>
      </c>
      <c r="P1973" s="239">
        <f t="shared" si="364"/>
        <v>159.95691890864001</v>
      </c>
      <c r="Q1973" s="239">
        <f t="shared" si="365"/>
        <v>0</v>
      </c>
      <c r="R1973" s="239">
        <f t="shared" si="370"/>
        <v>2.281939600000242E-3</v>
      </c>
      <c r="T1973" s="239">
        <f>MAX($H$4:H1973)</f>
        <v>255.90901740293543</v>
      </c>
      <c r="U1973" s="239">
        <f>MAX($K$4:K1973)</f>
        <v>255.90901740293543</v>
      </c>
      <c r="V1973" s="239">
        <f>MAX($K$4:L1973)</f>
        <v>255.90901740293543</v>
      </c>
      <c r="W1973" s="239">
        <f t="shared" si="371"/>
        <v>-0.37494614089044132</v>
      </c>
      <c r="X1973" s="239">
        <f t="shared" si="372"/>
        <v>-0.37494614089044132</v>
      </c>
      <c r="Y1973" s="239">
        <f t="shared" si="373"/>
        <v>-0.37494614089044132</v>
      </c>
    </row>
    <row r="1974" spans="1:25">
      <c r="A1974" s="147">
        <v>38189</v>
      </c>
      <c r="B1974" s="243">
        <v>-1.4145847761770303E-2</v>
      </c>
      <c r="C1974" s="243">
        <v>9.4234111136914933E-3</v>
      </c>
      <c r="D1974" s="243">
        <v>7.4143322300492809E-3</v>
      </c>
      <c r="E1974" s="243">
        <v>1.6032449306051522E-2</v>
      </c>
      <c r="F1974" s="243">
        <v>7.7046280053840732E-3</v>
      </c>
      <c r="H1974" s="239">
        <f t="shared" si="366"/>
        <v>161.46425871599553</v>
      </c>
      <c r="I1974" s="239"/>
      <c r="J1974" s="239">
        <f t="shared" si="367"/>
        <v>139.39857590999762</v>
      </c>
      <c r="K1974" s="239">
        <f t="shared" si="362"/>
        <v>161.46425871599553</v>
      </c>
      <c r="L1974" s="239" t="b">
        <f t="shared" si="363"/>
        <v>0</v>
      </c>
      <c r="M1974" s="239">
        <f t="shared" si="368"/>
        <v>9.4234111136914551E-3</v>
      </c>
      <c r="O1974" s="239">
        <f t="shared" si="369"/>
        <v>135.9921696606373</v>
      </c>
      <c r="P1974" s="239">
        <f t="shared" si="364"/>
        <v>161.46425871599553</v>
      </c>
      <c r="Q1974" s="239">
        <f t="shared" si="365"/>
        <v>0</v>
      </c>
      <c r="R1974" s="239">
        <f t="shared" si="370"/>
        <v>9.4234111136914551E-3</v>
      </c>
      <c r="T1974" s="239">
        <f>MAX($H$4:H1974)</f>
        <v>255.90901740293543</v>
      </c>
      <c r="U1974" s="239">
        <f>MAX($K$4:K1974)</f>
        <v>255.90901740293543</v>
      </c>
      <c r="V1974" s="239">
        <f>MAX($K$4:L1974)</f>
        <v>255.90901740293543</v>
      </c>
      <c r="W1974" s="239">
        <f t="shared" si="371"/>
        <v>-0.36905600140785255</v>
      </c>
      <c r="X1974" s="239">
        <f t="shared" si="372"/>
        <v>-0.36905600140785255</v>
      </c>
      <c r="Y1974" s="239">
        <f t="shared" si="373"/>
        <v>-0.36905600140785255</v>
      </c>
    </row>
    <row r="1975" spans="1:25">
      <c r="A1975" s="147">
        <v>38190</v>
      </c>
      <c r="B1975" s="243">
        <v>2.3210327711169487E-3</v>
      </c>
      <c r="C1975" s="243">
        <v>-1.4483749340918783E-2</v>
      </c>
      <c r="D1975" s="243">
        <v>-7.6528762649691329E-3</v>
      </c>
      <c r="E1975" s="243">
        <v>-1.2923001483821084E-2</v>
      </c>
      <c r="F1975" s="243">
        <v>-9.9412285989619598E-3</v>
      </c>
      <c r="H1975" s="239">
        <f t="shared" si="366"/>
        <v>159.1256508652358</v>
      </c>
      <c r="I1975" s="239"/>
      <c r="J1975" s="239">
        <f t="shared" si="367"/>
        <v>139.39857590999762</v>
      </c>
      <c r="K1975" s="239">
        <f t="shared" si="362"/>
        <v>159.1256508652358</v>
      </c>
      <c r="L1975" s="239" t="b">
        <f t="shared" si="363"/>
        <v>0</v>
      </c>
      <c r="M1975" s="239">
        <f t="shared" si="368"/>
        <v>-1.4483749340918714E-2</v>
      </c>
      <c r="O1975" s="239">
        <f t="shared" si="369"/>
        <v>135.9921696606373</v>
      </c>
      <c r="P1975" s="239">
        <f t="shared" si="364"/>
        <v>159.1256508652358</v>
      </c>
      <c r="Q1975" s="239">
        <f t="shared" si="365"/>
        <v>0</v>
      </c>
      <c r="R1975" s="239">
        <f t="shared" si="370"/>
        <v>-1.4483749340918714E-2</v>
      </c>
      <c r="T1975" s="239">
        <f>MAX($H$4:H1975)</f>
        <v>255.90901740293543</v>
      </c>
      <c r="U1975" s="239">
        <f>MAX($K$4:K1975)</f>
        <v>255.90901740293543</v>
      </c>
      <c r="V1975" s="239">
        <f>MAX($K$4:L1975)</f>
        <v>255.90901740293543</v>
      </c>
      <c r="W1975" s="239">
        <f t="shared" si="371"/>
        <v>-0.37819443613161818</v>
      </c>
      <c r="X1975" s="239">
        <f t="shared" si="372"/>
        <v>-0.37819443613161818</v>
      </c>
      <c r="Y1975" s="239">
        <f t="shared" si="373"/>
        <v>-0.37819443613161818</v>
      </c>
    </row>
    <row r="1976" spans="1:25">
      <c r="A1976" s="147">
        <v>38191</v>
      </c>
      <c r="B1976" s="243">
        <v>-9.8616061327226889E-3</v>
      </c>
      <c r="C1976" s="243">
        <v>3.772800347125127E-3</v>
      </c>
      <c r="D1976" s="243">
        <v>-1.1681529681473179E-4</v>
      </c>
      <c r="E1976" s="243">
        <v>8.7012747761727738E-3</v>
      </c>
      <c r="F1976" s="243">
        <v>2.564381634133861E-3</v>
      </c>
      <c r="H1976" s="239">
        <f t="shared" si="366"/>
        <v>159.72600017605666</v>
      </c>
      <c r="I1976" s="239"/>
      <c r="J1976" s="239">
        <f t="shared" si="367"/>
        <v>139.39857590999762</v>
      </c>
      <c r="K1976" s="239">
        <f t="shared" si="362"/>
        <v>159.72600017605666</v>
      </c>
      <c r="L1976" s="239" t="b">
        <f t="shared" si="363"/>
        <v>0</v>
      </c>
      <c r="M1976" s="239">
        <f t="shared" si="368"/>
        <v>3.7728003471250442E-3</v>
      </c>
      <c r="O1976" s="239">
        <f t="shared" si="369"/>
        <v>135.9921696606373</v>
      </c>
      <c r="P1976" s="239">
        <f t="shared" si="364"/>
        <v>159.72600017605666</v>
      </c>
      <c r="Q1976" s="239">
        <f t="shared" si="365"/>
        <v>0</v>
      </c>
      <c r="R1976" s="239">
        <f t="shared" si="370"/>
        <v>3.7728003471250442E-3</v>
      </c>
      <c r="T1976" s="239">
        <f>MAX($H$4:H1976)</f>
        <v>255.90901740293543</v>
      </c>
      <c r="U1976" s="239">
        <f>MAX($K$4:K1976)</f>
        <v>255.90901740293543</v>
      </c>
      <c r="V1976" s="239">
        <f>MAX($K$4:L1976)</f>
        <v>255.90901740293543</v>
      </c>
      <c r="W1976" s="239">
        <f t="shared" si="371"/>
        <v>-0.37584848788441128</v>
      </c>
      <c r="X1976" s="239">
        <f t="shared" si="372"/>
        <v>-0.37584848788441128</v>
      </c>
      <c r="Y1976" s="239">
        <f t="shared" si="373"/>
        <v>-0.37584848788441128</v>
      </c>
    </row>
    <row r="1977" spans="1:25">
      <c r="A1977" s="147">
        <v>38194</v>
      </c>
      <c r="B1977" s="243">
        <v>-3.1024932992707033E-3</v>
      </c>
      <c r="C1977" s="243">
        <v>-1.0757331750394394E-2</v>
      </c>
      <c r="D1977" s="243">
        <v>-6.9852110095856013E-3</v>
      </c>
      <c r="E1977" s="243">
        <v>-1.1446732121824121E-2</v>
      </c>
      <c r="F1977" s="243">
        <v>-8.8857745455550585E-3</v>
      </c>
      <c r="H1977" s="239">
        <f t="shared" si="366"/>
        <v>158.00777460299926</v>
      </c>
      <c r="I1977" s="239"/>
      <c r="J1977" s="239">
        <f t="shared" si="367"/>
        <v>139.39857590999762</v>
      </c>
      <c r="K1977" s="239">
        <f t="shared" si="362"/>
        <v>158.00777460299926</v>
      </c>
      <c r="L1977" s="239" t="b">
        <f t="shared" si="363"/>
        <v>0</v>
      </c>
      <c r="M1977" s="239">
        <f t="shared" si="368"/>
        <v>-1.07573317503944E-2</v>
      </c>
      <c r="O1977" s="239">
        <f t="shared" si="369"/>
        <v>135.9921696606373</v>
      </c>
      <c r="P1977" s="239">
        <f t="shared" si="364"/>
        <v>158.00777460299926</v>
      </c>
      <c r="Q1977" s="239">
        <f t="shared" si="365"/>
        <v>0</v>
      </c>
      <c r="R1977" s="239">
        <f t="shared" si="370"/>
        <v>-1.07573317503944E-2</v>
      </c>
      <c r="T1977" s="239">
        <f>MAX($H$4:H1977)</f>
        <v>255.90901740293543</v>
      </c>
      <c r="U1977" s="239">
        <f>MAX($K$4:K1977)</f>
        <v>255.90901740293543</v>
      </c>
      <c r="V1977" s="239">
        <f>MAX($K$4:L1977)</f>
        <v>255.90901740293543</v>
      </c>
      <c r="W1977" s="239">
        <f t="shared" si="371"/>
        <v>-0.38256269276274896</v>
      </c>
      <c r="X1977" s="239">
        <f t="shared" si="372"/>
        <v>-0.38256269276274896</v>
      </c>
      <c r="Y1977" s="239">
        <f t="shared" si="373"/>
        <v>-0.38256269276274896</v>
      </c>
    </row>
    <row r="1978" spans="1:25">
      <c r="A1978" s="147">
        <v>38195</v>
      </c>
      <c r="B1978" s="243">
        <v>9.9347330754304686E-3</v>
      </c>
      <c r="C1978" s="243">
        <v>8.1315862322697274E-3</v>
      </c>
      <c r="D1978" s="243">
        <v>-8.1055317239684399E-3</v>
      </c>
      <c r="E1978" s="243">
        <v>9.7961803526060987E-3</v>
      </c>
      <c r="F1978" s="243">
        <v>2.8508693593487511E-3</v>
      </c>
      <c r="H1978" s="239">
        <f t="shared" si="366"/>
        <v>159.2926284475526</v>
      </c>
      <c r="I1978" s="239"/>
      <c r="J1978" s="239">
        <f t="shared" si="367"/>
        <v>139.39857590999762</v>
      </c>
      <c r="K1978" s="239">
        <f t="shared" si="362"/>
        <v>159.2926284475526</v>
      </c>
      <c r="L1978" s="239" t="b">
        <f t="shared" si="363"/>
        <v>0</v>
      </c>
      <c r="M1978" s="239">
        <f t="shared" si="368"/>
        <v>8.1315862322698038E-3</v>
      </c>
      <c r="O1978" s="239">
        <f t="shared" si="369"/>
        <v>135.9921696606373</v>
      </c>
      <c r="P1978" s="239">
        <f t="shared" si="364"/>
        <v>159.2926284475526</v>
      </c>
      <c r="Q1978" s="239">
        <f t="shared" si="365"/>
        <v>0</v>
      </c>
      <c r="R1978" s="239">
        <f t="shared" si="370"/>
        <v>8.1315862322698038E-3</v>
      </c>
      <c r="T1978" s="239">
        <f>MAX($H$4:H1978)</f>
        <v>255.90901740293543</v>
      </c>
      <c r="U1978" s="239">
        <f>MAX($K$4:K1978)</f>
        <v>255.90901740293543</v>
      </c>
      <c r="V1978" s="239">
        <f>MAX($K$4:L1978)</f>
        <v>255.90901740293543</v>
      </c>
      <c r="W1978" s="239">
        <f t="shared" si="371"/>
        <v>-0.37754194805592883</v>
      </c>
      <c r="X1978" s="239">
        <f t="shared" si="372"/>
        <v>-0.37754194805592883</v>
      </c>
      <c r="Y1978" s="239">
        <f t="shared" si="373"/>
        <v>-0.37754194805592883</v>
      </c>
    </row>
    <row r="1979" spans="1:25">
      <c r="A1979" s="147">
        <v>38196</v>
      </c>
      <c r="B1979" s="243">
        <v>1.0101412547736111E-4</v>
      </c>
      <c r="C1979" s="243">
        <v>2.1033973155661911E-3</v>
      </c>
      <c r="D1979" s="243">
        <v>5.3377109583356841E-3</v>
      </c>
      <c r="E1979" s="243">
        <v>1.4601881573650388E-3</v>
      </c>
      <c r="F1979" s="243">
        <v>9.2324680800315306E-4</v>
      </c>
      <c r="H1979" s="239">
        <f t="shared" si="366"/>
        <v>159.62768413461868</v>
      </c>
      <c r="I1979" s="239"/>
      <c r="J1979" s="239">
        <f t="shared" si="367"/>
        <v>139.39857590999762</v>
      </c>
      <c r="K1979" s="239">
        <f t="shared" si="362"/>
        <v>159.62768413461868</v>
      </c>
      <c r="L1979" s="239" t="b">
        <f t="shared" si="363"/>
        <v>0</v>
      </c>
      <c r="M1979" s="239">
        <f t="shared" si="368"/>
        <v>2.103397315566248E-3</v>
      </c>
      <c r="O1979" s="239">
        <f t="shared" si="369"/>
        <v>135.9921696606373</v>
      </c>
      <c r="P1979" s="239">
        <f t="shared" si="364"/>
        <v>159.62768413461868</v>
      </c>
      <c r="Q1979" s="239">
        <f t="shared" si="365"/>
        <v>0</v>
      </c>
      <c r="R1979" s="239">
        <f t="shared" si="370"/>
        <v>2.103397315566248E-3</v>
      </c>
      <c r="T1979" s="239">
        <f>MAX($H$4:H1979)</f>
        <v>255.90901740293543</v>
      </c>
      <c r="U1979" s="239">
        <f>MAX($K$4:K1979)</f>
        <v>255.90901740293543</v>
      </c>
      <c r="V1979" s="239">
        <f>MAX($K$4:L1979)</f>
        <v>255.90901740293543</v>
      </c>
      <c r="W1979" s="239">
        <f t="shared" si="371"/>
        <v>-0.37623267146041706</v>
      </c>
      <c r="X1979" s="239">
        <f t="shared" si="372"/>
        <v>-0.37623267146041706</v>
      </c>
      <c r="Y1979" s="239">
        <f t="shared" si="373"/>
        <v>-0.37623267146041706</v>
      </c>
    </row>
    <row r="1980" spans="1:25">
      <c r="A1980" s="147">
        <v>38197</v>
      </c>
      <c r="B1980" s="243">
        <v>5.7342864455149911E-3</v>
      </c>
      <c r="C1980" s="243">
        <v>1.5018515647621022E-2</v>
      </c>
      <c r="D1980" s="243">
        <v>-6.1326411893820598E-3</v>
      </c>
      <c r="E1980" s="243">
        <v>-1.126104364323588E-3</v>
      </c>
      <c r="F1980" s="243">
        <v>9.9047182829676839E-3</v>
      </c>
      <c r="H1980" s="239">
        <f t="shared" si="366"/>
        <v>162.02505500658796</v>
      </c>
      <c r="I1980" s="239"/>
      <c r="J1980" s="239">
        <f t="shared" si="367"/>
        <v>139.39857590999762</v>
      </c>
      <c r="K1980" s="239">
        <f t="shared" si="362"/>
        <v>162.02505500658796</v>
      </c>
      <c r="L1980" s="239" t="b">
        <f t="shared" si="363"/>
        <v>0</v>
      </c>
      <c r="M1980" s="239">
        <f t="shared" si="368"/>
        <v>1.5018515647621085E-2</v>
      </c>
      <c r="O1980" s="239">
        <f t="shared" si="369"/>
        <v>135.9921696606373</v>
      </c>
      <c r="P1980" s="239">
        <f t="shared" si="364"/>
        <v>162.02505500658796</v>
      </c>
      <c r="Q1980" s="239">
        <f t="shared" si="365"/>
        <v>0</v>
      </c>
      <c r="R1980" s="239">
        <f t="shared" si="370"/>
        <v>1.5018515647621085E-2</v>
      </c>
      <c r="T1980" s="239">
        <f>MAX($H$4:H1980)</f>
        <v>255.90901740293543</v>
      </c>
      <c r="U1980" s="239">
        <f>MAX($K$4:K1980)</f>
        <v>255.90901740293543</v>
      </c>
      <c r="V1980" s="239">
        <f>MAX($K$4:L1980)</f>
        <v>255.90901740293543</v>
      </c>
      <c r="W1980" s="239">
        <f t="shared" si="371"/>
        <v>-0.36686461207627052</v>
      </c>
      <c r="X1980" s="239">
        <f t="shared" si="372"/>
        <v>-0.36686461207627052</v>
      </c>
      <c r="Y1980" s="239">
        <f t="shared" si="373"/>
        <v>-0.36686461207627052</v>
      </c>
    </row>
    <row r="1981" spans="1:25">
      <c r="A1981" s="147">
        <v>38198</v>
      </c>
      <c r="B1981" s="243">
        <v>1.5536337745498674E-3</v>
      </c>
      <c r="C1981" s="243">
        <v>1.2100439745972302E-3</v>
      </c>
      <c r="D1981" s="243">
        <v>2.0543596691969146E-2</v>
      </c>
      <c r="E1981" s="243">
        <v>1.2396746620234822E-2</v>
      </c>
      <c r="F1981" s="243">
        <v>1.9406504383721046E-3</v>
      </c>
      <c r="H1981" s="239">
        <f t="shared" si="366"/>
        <v>162.22111244813246</v>
      </c>
      <c r="I1981" s="239"/>
      <c r="J1981" s="239">
        <f t="shared" si="367"/>
        <v>139.39857590999762</v>
      </c>
      <c r="K1981" s="239">
        <f t="shared" si="362"/>
        <v>162.22111244813246</v>
      </c>
      <c r="L1981" s="239" t="b">
        <f t="shared" si="363"/>
        <v>0</v>
      </c>
      <c r="M1981" s="239">
        <f t="shared" si="368"/>
        <v>1.2100439745971693E-3</v>
      </c>
      <c r="O1981" s="239">
        <f t="shared" si="369"/>
        <v>135.9921696606373</v>
      </c>
      <c r="P1981" s="239">
        <f t="shared" si="364"/>
        <v>162.22111244813246</v>
      </c>
      <c r="Q1981" s="239">
        <f t="shared" si="365"/>
        <v>0</v>
      </c>
      <c r="R1981" s="239">
        <f t="shared" si="370"/>
        <v>1.2100439745971693E-3</v>
      </c>
      <c r="T1981" s="239">
        <f>MAX($H$4:H1981)</f>
        <v>255.90901740293543</v>
      </c>
      <c r="U1981" s="239">
        <f>MAX($K$4:K1981)</f>
        <v>255.90901740293543</v>
      </c>
      <c r="V1981" s="239">
        <f>MAX($K$4:L1981)</f>
        <v>255.90901740293543</v>
      </c>
      <c r="W1981" s="239">
        <f t="shared" si="371"/>
        <v>-0.36609849041500919</v>
      </c>
      <c r="X1981" s="239">
        <f t="shared" si="372"/>
        <v>-0.36609849041500919</v>
      </c>
      <c r="Y1981" s="239">
        <f t="shared" si="373"/>
        <v>-0.36609849041500919</v>
      </c>
    </row>
    <row r="1982" spans="1:25">
      <c r="A1982" s="147">
        <v>38201</v>
      </c>
      <c r="B1982" s="243">
        <v>4.3580478470428563E-3</v>
      </c>
      <c r="C1982" s="243">
        <v>-2.9242582123797378E-3</v>
      </c>
      <c r="D1982" s="243">
        <v>1.7668318775374559E-3</v>
      </c>
      <c r="E1982" s="243">
        <v>-6.7678226356521209E-3</v>
      </c>
      <c r="F1982" s="243">
        <v>-2.1023597706080199E-3</v>
      </c>
      <c r="H1982" s="239">
        <f t="shared" si="366"/>
        <v>161.74673602783463</v>
      </c>
      <c r="I1982" s="239"/>
      <c r="J1982" s="239">
        <f t="shared" si="367"/>
        <v>139.39857590999762</v>
      </c>
      <c r="K1982" s="239">
        <f t="shared" si="362"/>
        <v>161.74673602783463</v>
      </c>
      <c r="L1982" s="239" t="b">
        <f t="shared" si="363"/>
        <v>0</v>
      </c>
      <c r="M1982" s="239">
        <f t="shared" si="368"/>
        <v>-2.9242582123797474E-3</v>
      </c>
      <c r="O1982" s="239">
        <f t="shared" si="369"/>
        <v>135.9921696606373</v>
      </c>
      <c r="P1982" s="239">
        <f t="shared" si="364"/>
        <v>161.74673602783463</v>
      </c>
      <c r="Q1982" s="239">
        <f t="shared" si="365"/>
        <v>0</v>
      </c>
      <c r="R1982" s="239">
        <f t="shared" si="370"/>
        <v>-2.9242582123797474E-3</v>
      </c>
      <c r="T1982" s="239">
        <f>MAX($H$4:H1982)</f>
        <v>255.90901740293543</v>
      </c>
      <c r="U1982" s="239">
        <f>MAX($K$4:K1982)</f>
        <v>255.90901740293543</v>
      </c>
      <c r="V1982" s="239">
        <f>MAX($K$4:L1982)</f>
        <v>255.90901740293543</v>
      </c>
      <c r="W1982" s="239">
        <f t="shared" si="371"/>
        <v>-0.36795218211025299</v>
      </c>
      <c r="X1982" s="239">
        <f t="shared" si="372"/>
        <v>-0.36795218211025299</v>
      </c>
      <c r="Y1982" s="239">
        <f t="shared" si="373"/>
        <v>-0.36795218211025299</v>
      </c>
    </row>
    <row r="1983" spans="1:25">
      <c r="A1983" s="147">
        <v>38202</v>
      </c>
      <c r="B1983" s="243">
        <v>-6.4567991491170096E-3</v>
      </c>
      <c r="C1983" s="243">
        <v>3.9729587540648925E-3</v>
      </c>
      <c r="D1983" s="243">
        <v>-3.7416669765674149E-3</v>
      </c>
      <c r="E1983" s="243">
        <v>7.6213793987145451E-4</v>
      </c>
      <c r="F1983" s="243">
        <v>2.7147387026693615E-3</v>
      </c>
      <c r="H1983" s="239">
        <f t="shared" si="366"/>
        <v>162.38934913867783</v>
      </c>
      <c r="I1983" s="239"/>
      <c r="J1983" s="239">
        <f t="shared" si="367"/>
        <v>139.39857590999762</v>
      </c>
      <c r="K1983" s="239">
        <f t="shared" si="362"/>
        <v>162.38934913867783</v>
      </c>
      <c r="L1983" s="239" t="b">
        <f t="shared" si="363"/>
        <v>0</v>
      </c>
      <c r="M1983" s="239">
        <f t="shared" si="368"/>
        <v>3.9729587540648387E-3</v>
      </c>
      <c r="O1983" s="239">
        <f t="shared" si="369"/>
        <v>135.9921696606373</v>
      </c>
      <c r="P1983" s="239">
        <f t="shared" si="364"/>
        <v>162.38934913867783</v>
      </c>
      <c r="Q1983" s="239">
        <f t="shared" si="365"/>
        <v>0</v>
      </c>
      <c r="R1983" s="239">
        <f t="shared" si="370"/>
        <v>3.9729587540648387E-3</v>
      </c>
      <c r="T1983" s="239">
        <f>MAX($H$4:H1983)</f>
        <v>255.90901740293543</v>
      </c>
      <c r="U1983" s="239">
        <f>MAX($K$4:K1983)</f>
        <v>255.90901740293543</v>
      </c>
      <c r="V1983" s="239">
        <f>MAX($K$4:L1983)</f>
        <v>255.90901740293543</v>
      </c>
      <c r="W1983" s="239">
        <f t="shared" si="371"/>
        <v>-0.36544108219918037</v>
      </c>
      <c r="X1983" s="239">
        <f t="shared" si="372"/>
        <v>-0.36544108219918037</v>
      </c>
      <c r="Y1983" s="239">
        <f t="shared" si="373"/>
        <v>-0.36544108219918037</v>
      </c>
    </row>
    <row r="1984" spans="1:25">
      <c r="A1984" s="147">
        <v>38203</v>
      </c>
      <c r="B1984" s="243">
        <v>-1.410406744010051E-3</v>
      </c>
      <c r="C1984" s="243">
        <v>-7.1043316085190877E-3</v>
      </c>
      <c r="D1984" s="243">
        <v>-1.2290331730886117E-2</v>
      </c>
      <c r="E1984" s="243">
        <v>-1.6758149535449629E-3</v>
      </c>
      <c r="F1984" s="243">
        <v>-8.0744336880191891E-3</v>
      </c>
      <c r="H1984" s="239">
        <f t="shared" si="366"/>
        <v>161.23568135270509</v>
      </c>
      <c r="I1984" s="239"/>
      <c r="J1984" s="239">
        <f t="shared" si="367"/>
        <v>139.39857590999762</v>
      </c>
      <c r="K1984" s="239">
        <f t="shared" si="362"/>
        <v>161.23568135270509</v>
      </c>
      <c r="L1984" s="239" t="b">
        <f t="shared" si="363"/>
        <v>0</v>
      </c>
      <c r="M1984" s="239">
        <f t="shared" si="368"/>
        <v>-7.1043316085190418E-3</v>
      </c>
      <c r="O1984" s="239">
        <f t="shared" si="369"/>
        <v>135.9921696606373</v>
      </c>
      <c r="P1984" s="239">
        <f t="shared" si="364"/>
        <v>161.23568135270509</v>
      </c>
      <c r="Q1984" s="239">
        <f t="shared" si="365"/>
        <v>0</v>
      </c>
      <c r="R1984" s="239">
        <f t="shared" si="370"/>
        <v>-7.1043316085190418E-3</v>
      </c>
      <c r="T1984" s="239">
        <f>MAX($H$4:H1984)</f>
        <v>255.90901740293543</v>
      </c>
      <c r="U1984" s="239">
        <f>MAX($K$4:K1984)</f>
        <v>255.90901740293543</v>
      </c>
      <c r="V1984" s="239">
        <f>MAX($K$4:L1984)</f>
        <v>255.90901740293543</v>
      </c>
      <c r="W1984" s="239">
        <f t="shared" si="371"/>
        <v>-0.36994919917638036</v>
      </c>
      <c r="X1984" s="239">
        <f t="shared" si="372"/>
        <v>-0.36994919917638036</v>
      </c>
      <c r="Y1984" s="239">
        <f t="shared" si="373"/>
        <v>-0.36994919917638036</v>
      </c>
    </row>
    <row r="1985" spans="1:25">
      <c r="A1985" s="147">
        <v>38204</v>
      </c>
      <c r="B1985" s="243">
        <v>-1.6259624798243166E-2</v>
      </c>
      <c r="C1985" s="243">
        <v>-2.5552149348684328E-4</v>
      </c>
      <c r="D1985" s="243">
        <v>-6.9226864676352751E-4</v>
      </c>
      <c r="E1985" s="243">
        <v>6.6500228345887091E-3</v>
      </c>
      <c r="F1985" s="243">
        <v>1.3468168963615135E-4</v>
      </c>
      <c r="H1985" s="239">
        <f t="shared" si="366"/>
        <v>161.19448217060247</v>
      </c>
      <c r="I1985" s="239"/>
      <c r="J1985" s="239">
        <f t="shared" si="367"/>
        <v>139.39857590999762</v>
      </c>
      <c r="K1985" s="239">
        <f t="shared" si="362"/>
        <v>161.19448217060247</v>
      </c>
      <c r="L1985" s="239" t="b">
        <f t="shared" si="363"/>
        <v>0</v>
      </c>
      <c r="M1985" s="239">
        <f t="shared" si="368"/>
        <v>-2.5552149348687016E-4</v>
      </c>
      <c r="O1985" s="239">
        <f t="shared" si="369"/>
        <v>135.9921696606373</v>
      </c>
      <c r="P1985" s="239">
        <f t="shared" si="364"/>
        <v>161.19448217060247</v>
      </c>
      <c r="Q1985" s="239">
        <f t="shared" si="365"/>
        <v>0</v>
      </c>
      <c r="R1985" s="239">
        <f t="shared" si="370"/>
        <v>-2.5552149348687016E-4</v>
      </c>
      <c r="T1985" s="239">
        <f>MAX($H$4:H1985)</f>
        <v>255.90901740293543</v>
      </c>
      <c r="U1985" s="239">
        <f>MAX($K$4:K1985)</f>
        <v>255.90901740293543</v>
      </c>
      <c r="V1985" s="239">
        <f>MAX($K$4:L1985)</f>
        <v>255.90901740293543</v>
      </c>
      <c r="W1985" s="239">
        <f t="shared" si="371"/>
        <v>-0.3701101906979794</v>
      </c>
      <c r="X1985" s="239">
        <f t="shared" si="372"/>
        <v>-0.3701101906979794</v>
      </c>
      <c r="Y1985" s="239">
        <f t="shared" si="373"/>
        <v>-0.3701101906979794</v>
      </c>
    </row>
    <row r="1986" spans="1:25">
      <c r="A1986" s="147">
        <v>38205</v>
      </c>
      <c r="B1986" s="243">
        <v>-1.5221814823735302E-2</v>
      </c>
      <c r="C1986" s="243">
        <v>-2.3294228998374855E-2</v>
      </c>
      <c r="D1986" s="243">
        <v>-1.2618877177084986E-2</v>
      </c>
      <c r="E1986" s="243">
        <v>-2.3835064831711272E-2</v>
      </c>
      <c r="F1986" s="243">
        <v>-1.8061991196137939E-2</v>
      </c>
      <c r="H1986" s="239">
        <f t="shared" si="366"/>
        <v>157.439580989646</v>
      </c>
      <c r="I1986" s="239"/>
      <c r="J1986" s="239">
        <f t="shared" si="367"/>
        <v>139.39857590999762</v>
      </c>
      <c r="K1986" s="239">
        <f t="shared" si="362"/>
        <v>157.439580989646</v>
      </c>
      <c r="L1986" s="239" t="b">
        <f t="shared" si="363"/>
        <v>0</v>
      </c>
      <c r="M1986" s="239">
        <f t="shared" si="368"/>
        <v>-2.3294228998374852E-2</v>
      </c>
      <c r="O1986" s="239">
        <f t="shared" si="369"/>
        <v>135.9921696606373</v>
      </c>
      <c r="P1986" s="239">
        <f t="shared" si="364"/>
        <v>157.439580989646</v>
      </c>
      <c r="Q1986" s="239">
        <f t="shared" si="365"/>
        <v>0</v>
      </c>
      <c r="R1986" s="239">
        <f t="shared" si="370"/>
        <v>-2.3294228998374852E-2</v>
      </c>
      <c r="T1986" s="239">
        <f>MAX($H$4:H1986)</f>
        <v>255.90901740293543</v>
      </c>
      <c r="U1986" s="239">
        <f>MAX($K$4:K1986)</f>
        <v>255.90901740293543</v>
      </c>
      <c r="V1986" s="239">
        <f>MAX($K$4:L1986)</f>
        <v>255.90901740293543</v>
      </c>
      <c r="W1986" s="239">
        <f t="shared" si="371"/>
        <v>-0.38478298815960332</v>
      </c>
      <c r="X1986" s="239">
        <f t="shared" si="372"/>
        <v>-0.38478298815960332</v>
      </c>
      <c r="Y1986" s="239">
        <f t="shared" si="373"/>
        <v>-0.38478298815960332</v>
      </c>
    </row>
    <row r="1987" spans="1:25">
      <c r="A1987" s="147">
        <v>38208</v>
      </c>
      <c r="B1987" s="243">
        <v>1.0283765720504601E-3</v>
      </c>
      <c r="C1987" s="243">
        <v>-7.0326519438538293E-3</v>
      </c>
      <c r="D1987" s="243">
        <v>-6.0131665604767903E-3</v>
      </c>
      <c r="E1987" s="243">
        <v>4.4405871431907329E-3</v>
      </c>
      <c r="F1987" s="243">
        <v>-9.3521114146946083E-3</v>
      </c>
      <c r="H1987" s="239">
        <f t="shared" si="366"/>
        <v>156.33236321435965</v>
      </c>
      <c r="I1987" s="239"/>
      <c r="J1987" s="239">
        <f t="shared" si="367"/>
        <v>139.39857590999762</v>
      </c>
      <c r="K1987" s="239">
        <f t="shared" si="362"/>
        <v>156.33236321435965</v>
      </c>
      <c r="L1987" s="239" t="b">
        <f t="shared" si="363"/>
        <v>0</v>
      </c>
      <c r="M1987" s="239">
        <f t="shared" si="368"/>
        <v>-7.0326519438537773E-3</v>
      </c>
      <c r="O1987" s="239">
        <f t="shared" si="369"/>
        <v>135.9921696606373</v>
      </c>
      <c r="P1987" s="239">
        <f t="shared" si="364"/>
        <v>156.33236321435965</v>
      </c>
      <c r="Q1987" s="239">
        <f t="shared" si="365"/>
        <v>0</v>
      </c>
      <c r="R1987" s="239">
        <f t="shared" si="370"/>
        <v>-7.0326519438537773E-3</v>
      </c>
      <c r="T1987" s="239">
        <f>MAX($H$4:H1987)</f>
        <v>255.90901740293543</v>
      </c>
      <c r="U1987" s="239">
        <f>MAX($K$4:K1987)</f>
        <v>255.90901740293543</v>
      </c>
      <c r="V1987" s="239">
        <f>MAX($K$4:L1987)</f>
        <v>255.90901740293543</v>
      </c>
      <c r="W1987" s="239">
        <f t="shared" si="371"/>
        <v>-0.38910959527381461</v>
      </c>
      <c r="X1987" s="239">
        <f t="shared" si="372"/>
        <v>-0.38910959527381461</v>
      </c>
      <c r="Y1987" s="239">
        <f t="shared" si="373"/>
        <v>-0.38910959527381461</v>
      </c>
    </row>
    <row r="1988" spans="1:25">
      <c r="A1988" s="147">
        <v>38209</v>
      </c>
      <c r="B1988" s="243">
        <v>1.3083138514581982E-2</v>
      </c>
      <c r="C1988" s="243">
        <v>7.7694592787818095E-3</v>
      </c>
      <c r="D1988" s="243">
        <v>-4.5022836035882863E-3</v>
      </c>
      <c r="E1988" s="243">
        <v>-1.4155583776447322E-3</v>
      </c>
      <c r="F1988" s="243">
        <v>6.3826494422531965E-3</v>
      </c>
      <c r="H1988" s="239">
        <f t="shared" si="366"/>
        <v>157.54698114430934</v>
      </c>
      <c r="I1988" s="239"/>
      <c r="J1988" s="239">
        <f t="shared" si="367"/>
        <v>139.39857590999762</v>
      </c>
      <c r="K1988" s="239">
        <f t="shared" si="362"/>
        <v>157.54698114430934</v>
      </c>
      <c r="L1988" s="239" t="b">
        <f t="shared" si="363"/>
        <v>0</v>
      </c>
      <c r="M1988" s="239">
        <f t="shared" si="368"/>
        <v>7.7694592787818217E-3</v>
      </c>
      <c r="O1988" s="239">
        <f t="shared" si="369"/>
        <v>135.9921696606373</v>
      </c>
      <c r="P1988" s="239">
        <f t="shared" si="364"/>
        <v>157.54698114430934</v>
      </c>
      <c r="Q1988" s="239">
        <f t="shared" si="365"/>
        <v>0</v>
      </c>
      <c r="R1988" s="239">
        <f t="shared" si="370"/>
        <v>7.7694592787818217E-3</v>
      </c>
      <c r="T1988" s="239">
        <f>MAX($H$4:H1988)</f>
        <v>255.90901740293543</v>
      </c>
      <c r="U1988" s="239">
        <f>MAX($K$4:K1988)</f>
        <v>255.90901740293543</v>
      </c>
      <c r="V1988" s="239">
        <f>MAX($K$4:L1988)</f>
        <v>255.90901740293543</v>
      </c>
      <c r="W1988" s="239">
        <f t="shared" si="371"/>
        <v>-0.38436330715049599</v>
      </c>
      <c r="X1988" s="239">
        <f t="shared" si="372"/>
        <v>-0.38436330715049599</v>
      </c>
      <c r="Y1988" s="239">
        <f t="shared" si="373"/>
        <v>-0.38436330715049599</v>
      </c>
    </row>
    <row r="1989" spans="1:25">
      <c r="A1989" s="147">
        <v>38210</v>
      </c>
      <c r="B1989" s="243">
        <v>-2.4214853572362971E-3</v>
      </c>
      <c r="C1989" s="243">
        <v>-8.59266626293409E-3</v>
      </c>
      <c r="D1989" s="243">
        <v>1.4219187562057867E-2</v>
      </c>
      <c r="E1989" s="243">
        <v>-2.8312611850693781E-3</v>
      </c>
      <c r="F1989" s="243">
        <v>-6.7266606074725122E-3</v>
      </c>
      <c r="H1989" s="239">
        <f t="shared" si="366"/>
        <v>156.19323251460352</v>
      </c>
      <c r="I1989" s="239"/>
      <c r="J1989" s="239">
        <f t="shared" si="367"/>
        <v>139.39857590999762</v>
      </c>
      <c r="K1989" s="239">
        <f t="shared" ref="K1989:K2052" si="374">MAX(H1989:J1989)</f>
        <v>156.19323251460352</v>
      </c>
      <c r="L1989" s="239" t="b">
        <f t="shared" ref="L1989:L2052" si="375">J1989=K1989</f>
        <v>0</v>
      </c>
      <c r="M1989" s="239">
        <f t="shared" si="368"/>
        <v>-8.5926662629340865E-3</v>
      </c>
      <c r="O1989" s="239">
        <f t="shared" si="369"/>
        <v>135.9921696606373</v>
      </c>
      <c r="P1989" s="239">
        <f t="shared" ref="P1989:P2052" si="376">MAX(H1989,O1989)</f>
        <v>156.19323251460352</v>
      </c>
      <c r="Q1989" s="239">
        <f t="shared" ref="Q1989:Q2052" si="377">P1989-H1989</f>
        <v>0</v>
      </c>
      <c r="R1989" s="239">
        <f t="shared" si="370"/>
        <v>-8.5926662629340865E-3</v>
      </c>
      <c r="T1989" s="239">
        <f>MAX($H$4:H1989)</f>
        <v>255.90901740293543</v>
      </c>
      <c r="U1989" s="239">
        <f>MAX($K$4:K1989)</f>
        <v>255.90901740293543</v>
      </c>
      <c r="V1989" s="239">
        <f>MAX($K$4:L1989)</f>
        <v>255.90901740293543</v>
      </c>
      <c r="W1989" s="239">
        <f t="shared" si="371"/>
        <v>-0.38965326779136822</v>
      </c>
      <c r="X1989" s="239">
        <f t="shared" si="372"/>
        <v>-0.38965326779136822</v>
      </c>
      <c r="Y1989" s="239">
        <f t="shared" si="373"/>
        <v>-0.38965326779136822</v>
      </c>
    </row>
    <row r="1990" spans="1:25">
      <c r="A1990" s="147">
        <v>38211</v>
      </c>
      <c r="B1990" s="243">
        <v>-1.1672123529633205E-2</v>
      </c>
      <c r="C1990" s="243">
        <v>-1.6009668216903084E-3</v>
      </c>
      <c r="D1990" s="243">
        <v>-5.8362037268437916E-3</v>
      </c>
      <c r="E1990" s="243">
        <v>1.6392965641747193E-3</v>
      </c>
      <c r="F1990" s="243">
        <v>-3.3419784865744706E-3</v>
      </c>
      <c r="H1990" s="239">
        <f t="shared" ref="H1990:H2053" si="378">(1+C1990)*H1989</f>
        <v>155.94317233157508</v>
      </c>
      <c r="I1990" s="239"/>
      <c r="J1990" s="239">
        <f t="shared" ref="J1990:J2053" si="379">IF(NOT(YEAR(A1990)=YEAR(A1989)),$J$1*H1990,J1989)</f>
        <v>139.39857590999762</v>
      </c>
      <c r="K1990" s="239">
        <f t="shared" si="374"/>
        <v>155.94317233157508</v>
      </c>
      <c r="L1990" s="239" t="b">
        <f t="shared" si="375"/>
        <v>0</v>
      </c>
      <c r="M1990" s="239">
        <f t="shared" ref="M1990:M2053" si="380">(K1990-K1989)/K1989</f>
        <v>-1.6009668216902956E-3</v>
      </c>
      <c r="O1990" s="239">
        <f t="shared" ref="O1990:O2053" si="381">IF(AND(MONTH(A1990)=$O$2,MONTH(A1989)=$O$2-1),$O$1*H1990,O1989)</f>
        <v>135.9921696606373</v>
      </c>
      <c r="P1990" s="239">
        <f t="shared" si="376"/>
        <v>155.94317233157508</v>
      </c>
      <c r="Q1990" s="239">
        <f t="shared" si="377"/>
        <v>0</v>
      </c>
      <c r="R1990" s="239">
        <f t="shared" ref="R1990:R2053" si="382">(P1990-P1989)/P1989</f>
        <v>-1.6009668216902956E-3</v>
      </c>
      <c r="T1990" s="239">
        <f>MAX($H$4:H1990)</f>
        <v>255.90901740293543</v>
      </c>
      <c r="U1990" s="239">
        <f>MAX($K$4:K1990)</f>
        <v>255.90901740293543</v>
      </c>
      <c r="V1990" s="239">
        <f>MAX($K$4:L1990)</f>
        <v>255.90901740293543</v>
      </c>
      <c r="W1990" s="239">
        <f t="shared" ref="W1990:W2053" si="383">(H1990-T1990)/T1990</f>
        <v>-0.39063041265936133</v>
      </c>
      <c r="X1990" s="239">
        <f t="shared" ref="X1990:X2053" si="384">(K1990-U1990)/U1990</f>
        <v>-0.39063041265936133</v>
      </c>
      <c r="Y1990" s="239">
        <f t="shared" ref="Y1990:Y2053" si="385">(P1990-V1990)/V1990</f>
        <v>-0.39063041265936133</v>
      </c>
    </row>
    <row r="1991" spans="1:25">
      <c r="A1991" s="147">
        <v>38212</v>
      </c>
      <c r="B1991" s="243">
        <v>1.1634481108766526E-3</v>
      </c>
      <c r="C1991" s="243">
        <v>-4.4892825399077685E-3</v>
      </c>
      <c r="D1991" s="243">
        <v>-2.2138723568174257E-2</v>
      </c>
      <c r="E1991" s="243">
        <v>-7.9342409943379266E-3</v>
      </c>
      <c r="F1991" s="243">
        <v>-1.4611649092012291E-3</v>
      </c>
      <c r="H1991" s="239">
        <f t="shared" si="378"/>
        <v>155.24309937080912</v>
      </c>
      <c r="I1991" s="239"/>
      <c r="J1991" s="239">
        <f t="shared" si="379"/>
        <v>139.39857590999762</v>
      </c>
      <c r="K1991" s="239">
        <f t="shared" si="374"/>
        <v>155.24309937080912</v>
      </c>
      <c r="L1991" s="239" t="b">
        <f t="shared" si="375"/>
        <v>0</v>
      </c>
      <c r="M1991" s="239">
        <f t="shared" si="380"/>
        <v>-4.4892825399077477E-3</v>
      </c>
      <c r="O1991" s="239">
        <f t="shared" si="381"/>
        <v>135.9921696606373</v>
      </c>
      <c r="P1991" s="239">
        <f t="shared" si="376"/>
        <v>155.24309937080912</v>
      </c>
      <c r="Q1991" s="239">
        <f t="shared" si="377"/>
        <v>0</v>
      </c>
      <c r="R1991" s="239">
        <f t="shared" si="382"/>
        <v>-4.4892825399077477E-3</v>
      </c>
      <c r="T1991" s="239">
        <f>MAX($H$4:H1991)</f>
        <v>255.90901740293543</v>
      </c>
      <c r="U1991" s="239">
        <f>MAX($K$4:K1991)</f>
        <v>255.90901740293543</v>
      </c>
      <c r="V1991" s="239">
        <f>MAX($K$4:L1991)</f>
        <v>255.90901740293543</v>
      </c>
      <c r="W1991" s="239">
        <f t="shared" si="383"/>
        <v>-0.39336604490816046</v>
      </c>
      <c r="X1991" s="239">
        <f t="shared" si="384"/>
        <v>-0.39336604490816046</v>
      </c>
      <c r="Y1991" s="239">
        <f t="shared" si="385"/>
        <v>-0.39336604490816046</v>
      </c>
    </row>
    <row r="1992" spans="1:25">
      <c r="A1992" s="147">
        <v>38215</v>
      </c>
      <c r="B1992" s="243">
        <v>1.380417999053285E-2</v>
      </c>
      <c r="C1992" s="243">
        <v>1.1252436362294782E-2</v>
      </c>
      <c r="D1992" s="243">
        <v>-6.0117261989387494E-3</v>
      </c>
      <c r="E1992" s="243">
        <v>3.6555470961461278E-3</v>
      </c>
      <c r="F1992" s="243">
        <v>7.0360726523306383E-3</v>
      </c>
      <c r="H1992" s="239">
        <f t="shared" si="378"/>
        <v>156.98996246716456</v>
      </c>
      <c r="I1992" s="239"/>
      <c r="J1992" s="239">
        <f t="shared" si="379"/>
        <v>139.39857590999762</v>
      </c>
      <c r="K1992" s="239">
        <f t="shared" si="374"/>
        <v>156.98996246716456</v>
      </c>
      <c r="L1992" s="239" t="b">
        <f t="shared" si="375"/>
        <v>0</v>
      </c>
      <c r="M1992" s="239">
        <f t="shared" si="380"/>
        <v>1.1252436362294818E-2</v>
      </c>
      <c r="O1992" s="239">
        <f t="shared" si="381"/>
        <v>135.9921696606373</v>
      </c>
      <c r="P1992" s="239">
        <f t="shared" si="376"/>
        <v>156.98996246716456</v>
      </c>
      <c r="Q1992" s="239">
        <f t="shared" si="377"/>
        <v>0</v>
      </c>
      <c r="R1992" s="239">
        <f t="shared" si="382"/>
        <v>1.1252436362294818E-2</v>
      </c>
      <c r="T1992" s="239">
        <f>MAX($H$4:H1992)</f>
        <v>255.90901740293543</v>
      </c>
      <c r="U1992" s="239">
        <f>MAX($K$4:K1992)</f>
        <v>255.90901740293543</v>
      </c>
      <c r="V1992" s="239">
        <f>MAX($K$4:L1992)</f>
        <v>255.90901740293543</v>
      </c>
      <c r="W1992" s="239">
        <f t="shared" si="383"/>
        <v>-0.38653993493328231</v>
      </c>
      <c r="X1992" s="239">
        <f t="shared" si="384"/>
        <v>-0.38653993493328231</v>
      </c>
      <c r="Y1992" s="239">
        <f t="shared" si="385"/>
        <v>-0.38653993493328231</v>
      </c>
    </row>
    <row r="1993" spans="1:25">
      <c r="A1993" s="147">
        <v>38216</v>
      </c>
      <c r="B1993" s="243">
        <v>2.8821969289190008E-3</v>
      </c>
      <c r="C1993" s="243">
        <v>6.227292592226874E-4</v>
      </c>
      <c r="D1993" s="243">
        <v>9.1240342425205068E-3</v>
      </c>
      <c r="E1993" s="243">
        <v>4.9647025002128586E-3</v>
      </c>
      <c r="F1993" s="243">
        <v>1.672622138747526E-3</v>
      </c>
      <c r="H1993" s="239">
        <f t="shared" si="378"/>
        <v>157.08772471019714</v>
      </c>
      <c r="I1993" s="239"/>
      <c r="J1993" s="239">
        <f t="shared" si="379"/>
        <v>139.39857590999762</v>
      </c>
      <c r="K1993" s="239">
        <f t="shared" si="374"/>
        <v>157.08772471019714</v>
      </c>
      <c r="L1993" s="239" t="b">
        <f t="shared" si="375"/>
        <v>0</v>
      </c>
      <c r="M1993" s="239">
        <f t="shared" si="380"/>
        <v>6.2272925922269857E-4</v>
      </c>
      <c r="O1993" s="239">
        <f t="shared" si="381"/>
        <v>135.9921696606373</v>
      </c>
      <c r="P1993" s="239">
        <f t="shared" si="376"/>
        <v>157.08772471019714</v>
      </c>
      <c r="Q1993" s="239">
        <f t="shared" si="377"/>
        <v>0</v>
      </c>
      <c r="R1993" s="239">
        <f t="shared" si="382"/>
        <v>6.2272925922269857E-4</v>
      </c>
      <c r="T1993" s="239">
        <f>MAX($H$4:H1993)</f>
        <v>255.90901740293543</v>
      </c>
      <c r="U1993" s="239">
        <f>MAX($K$4:K1993)</f>
        <v>255.90901740293543</v>
      </c>
      <c r="V1993" s="239">
        <f>MAX($K$4:L1993)</f>
        <v>255.90901740293543</v>
      </c>
      <c r="W1993" s="239">
        <f t="shared" si="383"/>
        <v>-0.3861579154014006</v>
      </c>
      <c r="X1993" s="239">
        <f t="shared" si="384"/>
        <v>-0.3861579154014006</v>
      </c>
      <c r="Y1993" s="239">
        <f t="shared" si="385"/>
        <v>-0.3861579154014006</v>
      </c>
    </row>
    <row r="1994" spans="1:25">
      <c r="A1994" s="147">
        <v>38217</v>
      </c>
      <c r="B1994" s="243">
        <v>1.2937084547061772E-2</v>
      </c>
      <c r="C1994" s="243">
        <v>-7.0437472921569544E-4</v>
      </c>
      <c r="D1994" s="243">
        <v>7.6923169530156432E-3</v>
      </c>
      <c r="E1994" s="243">
        <v>5.5058848935114479E-3</v>
      </c>
      <c r="F1994" s="243">
        <v>-5.7618781398871555E-5</v>
      </c>
      <c r="H1994" s="239">
        <f t="shared" si="378"/>
        <v>156.97707608664129</v>
      </c>
      <c r="I1994" s="239"/>
      <c r="J1994" s="239">
        <f t="shared" si="379"/>
        <v>139.39857590999762</v>
      </c>
      <c r="K1994" s="239">
        <f t="shared" si="374"/>
        <v>156.97707608664129</v>
      </c>
      <c r="L1994" s="239" t="b">
        <f t="shared" si="375"/>
        <v>0</v>
      </c>
      <c r="M1994" s="239">
        <f t="shared" si="380"/>
        <v>-7.0437472921564166E-4</v>
      </c>
      <c r="O1994" s="239">
        <f t="shared" si="381"/>
        <v>135.9921696606373</v>
      </c>
      <c r="P1994" s="239">
        <f t="shared" si="376"/>
        <v>156.97707608664129</v>
      </c>
      <c r="Q1994" s="239">
        <f t="shared" si="377"/>
        <v>0</v>
      </c>
      <c r="R1994" s="239">
        <f t="shared" si="382"/>
        <v>-7.0437472921564166E-4</v>
      </c>
      <c r="T1994" s="239">
        <f>MAX($H$4:H1994)</f>
        <v>255.90901740293543</v>
      </c>
      <c r="U1994" s="239">
        <f>MAX($K$4:K1994)</f>
        <v>255.90901740293543</v>
      </c>
      <c r="V1994" s="239">
        <f>MAX($K$4:L1994)</f>
        <v>255.90901740293543</v>
      </c>
      <c r="W1994" s="239">
        <f t="shared" si="383"/>
        <v>-0.38659029025352093</v>
      </c>
      <c r="X1994" s="239">
        <f t="shared" si="384"/>
        <v>-0.38659029025352093</v>
      </c>
      <c r="Y1994" s="239">
        <f t="shared" si="385"/>
        <v>-0.38659029025352093</v>
      </c>
    </row>
    <row r="1995" spans="1:25">
      <c r="A1995" s="147">
        <v>38218</v>
      </c>
      <c r="B1995" s="243">
        <v>-3.8752704038766961E-3</v>
      </c>
      <c r="C1995" s="243">
        <v>4.9385712249498948E-3</v>
      </c>
      <c r="D1995" s="243">
        <v>1.1870431426142192E-2</v>
      </c>
      <c r="E1995" s="243">
        <v>1.215988565700532E-2</v>
      </c>
      <c r="F1995" s="243">
        <v>6.8286756226449974E-3</v>
      </c>
      <c r="H1995" s="239">
        <f t="shared" si="378"/>
        <v>157.75231855757954</v>
      </c>
      <c r="I1995" s="239"/>
      <c r="J1995" s="239">
        <f t="shared" si="379"/>
        <v>139.39857590999762</v>
      </c>
      <c r="K1995" s="239">
        <f t="shared" si="374"/>
        <v>157.75231855757954</v>
      </c>
      <c r="L1995" s="239" t="b">
        <f t="shared" si="375"/>
        <v>0</v>
      </c>
      <c r="M1995" s="239">
        <f t="shared" si="380"/>
        <v>4.9385712249498661E-3</v>
      </c>
      <c r="O1995" s="239">
        <f t="shared" si="381"/>
        <v>135.9921696606373</v>
      </c>
      <c r="P1995" s="239">
        <f t="shared" si="376"/>
        <v>157.75231855757954</v>
      </c>
      <c r="Q1995" s="239">
        <f t="shared" si="377"/>
        <v>0</v>
      </c>
      <c r="R1995" s="239">
        <f t="shared" si="382"/>
        <v>4.9385712249498661E-3</v>
      </c>
      <c r="T1995" s="239">
        <f>MAX($H$4:H1995)</f>
        <v>255.90901740293543</v>
      </c>
      <c r="U1995" s="239">
        <f>MAX($K$4:K1995)</f>
        <v>255.90901740293543</v>
      </c>
      <c r="V1995" s="239">
        <f>MAX($K$4:L1995)</f>
        <v>255.90901740293543</v>
      </c>
      <c r="W1995" s="239">
        <f t="shared" si="383"/>
        <v>-0.3835609227118621</v>
      </c>
      <c r="X1995" s="239">
        <f t="shared" si="384"/>
        <v>-0.3835609227118621</v>
      </c>
      <c r="Y1995" s="239">
        <f t="shared" si="385"/>
        <v>-0.3835609227118621</v>
      </c>
    </row>
    <row r="1996" spans="1:25">
      <c r="A1996" s="147">
        <v>38219</v>
      </c>
      <c r="B1996" s="243">
        <v>7.4280876250791827E-3</v>
      </c>
      <c r="C1996" s="243">
        <v>-2.3237242809431846E-3</v>
      </c>
      <c r="D1996" s="243">
        <v>4.9005411363278739E-3</v>
      </c>
      <c r="E1996" s="243">
        <v>3.0183914822339286E-3</v>
      </c>
      <c r="F1996" s="243">
        <v>-1.7985460617233606E-3</v>
      </c>
      <c r="H1996" s="239">
        <f t="shared" si="378"/>
        <v>157.3857456645722</v>
      </c>
      <c r="I1996" s="239"/>
      <c r="J1996" s="239">
        <f t="shared" si="379"/>
        <v>139.39857590999762</v>
      </c>
      <c r="K1996" s="239">
        <f t="shared" si="374"/>
        <v>157.3857456645722</v>
      </c>
      <c r="L1996" s="239" t="b">
        <f t="shared" si="375"/>
        <v>0</v>
      </c>
      <c r="M1996" s="239">
        <f t="shared" si="380"/>
        <v>-2.3237242809432635E-3</v>
      </c>
      <c r="O1996" s="239">
        <f t="shared" si="381"/>
        <v>135.9921696606373</v>
      </c>
      <c r="P1996" s="239">
        <f t="shared" si="376"/>
        <v>157.3857456645722</v>
      </c>
      <c r="Q1996" s="239">
        <f t="shared" si="377"/>
        <v>0</v>
      </c>
      <c r="R1996" s="239">
        <f t="shared" si="382"/>
        <v>-2.3237242809432635E-3</v>
      </c>
      <c r="T1996" s="239">
        <f>MAX($H$4:H1996)</f>
        <v>255.90901740293543</v>
      </c>
      <c r="U1996" s="239">
        <f>MAX($K$4:K1996)</f>
        <v>255.90901740293543</v>
      </c>
      <c r="V1996" s="239">
        <f>MAX($K$4:L1996)</f>
        <v>255.90901740293543</v>
      </c>
      <c r="W1996" s="239">
        <f t="shared" si="383"/>
        <v>-0.38499335716347882</v>
      </c>
      <c r="X1996" s="239">
        <f t="shared" si="384"/>
        <v>-0.38499335716347882</v>
      </c>
      <c r="Y1996" s="239">
        <f t="shared" si="385"/>
        <v>-0.38499335716347882</v>
      </c>
    </row>
    <row r="1997" spans="1:25">
      <c r="A1997" s="147">
        <v>38222</v>
      </c>
      <c r="B1997" s="243">
        <v>-2.4700395206324055E-3</v>
      </c>
      <c r="C1997" s="243">
        <v>1.493203991831149E-2</v>
      </c>
      <c r="D1997" s="243">
        <v>1.34013119769536E-2</v>
      </c>
      <c r="E1997" s="243">
        <v>9.958656747410588E-3</v>
      </c>
      <c r="F1997" s="243">
        <v>1.2945028491460064E-2</v>
      </c>
      <c r="H1997" s="239">
        <f t="shared" si="378"/>
        <v>159.73583590140882</v>
      </c>
      <c r="I1997" s="239"/>
      <c r="J1997" s="239">
        <f t="shared" si="379"/>
        <v>139.39857590999762</v>
      </c>
      <c r="K1997" s="239">
        <f t="shared" si="374"/>
        <v>159.73583590140882</v>
      </c>
      <c r="L1997" s="239" t="b">
        <f t="shared" si="375"/>
        <v>0</v>
      </c>
      <c r="M1997" s="239">
        <f t="shared" si="380"/>
        <v>1.4932039918311551E-2</v>
      </c>
      <c r="O1997" s="239">
        <f t="shared" si="381"/>
        <v>135.9921696606373</v>
      </c>
      <c r="P1997" s="239">
        <f t="shared" si="376"/>
        <v>159.73583590140882</v>
      </c>
      <c r="Q1997" s="239">
        <f t="shared" si="377"/>
        <v>0</v>
      </c>
      <c r="R1997" s="239">
        <f t="shared" si="382"/>
        <v>1.4932039918311551E-2</v>
      </c>
      <c r="T1997" s="239">
        <f>MAX($H$4:H1997)</f>
        <v>255.90901740293543</v>
      </c>
      <c r="U1997" s="239">
        <f>MAX($K$4:K1997)</f>
        <v>255.90901740293543</v>
      </c>
      <c r="V1997" s="239">
        <f>MAX($K$4:L1997)</f>
        <v>255.90901740293543</v>
      </c>
      <c r="W1997" s="239">
        <f t="shared" si="383"/>
        <v>-0.37581005342261709</v>
      </c>
      <c r="X1997" s="239">
        <f t="shared" si="384"/>
        <v>-0.37581005342261709</v>
      </c>
      <c r="Y1997" s="239">
        <f t="shared" si="385"/>
        <v>-0.37581005342261709</v>
      </c>
    </row>
    <row r="1998" spans="1:25">
      <c r="A1998" s="147">
        <v>38223</v>
      </c>
      <c r="B1998" s="243">
        <v>5.4335077001432808E-4</v>
      </c>
      <c r="C1998" s="243">
        <v>1.0087615743255007E-3</v>
      </c>
      <c r="D1998" s="243">
        <v>9.3714356284406719E-3</v>
      </c>
      <c r="E1998" s="243">
        <v>1.0200358801190079E-2</v>
      </c>
      <c r="F1998" s="243">
        <v>3.1890852582299178E-3</v>
      </c>
      <c r="H1998" s="239">
        <f t="shared" si="378"/>
        <v>159.89697127470893</v>
      </c>
      <c r="I1998" s="239"/>
      <c r="J1998" s="239">
        <f t="shared" si="379"/>
        <v>139.39857590999762</v>
      </c>
      <c r="K1998" s="239">
        <f t="shared" si="374"/>
        <v>159.89697127470893</v>
      </c>
      <c r="L1998" s="239" t="b">
        <f t="shared" si="375"/>
        <v>0</v>
      </c>
      <c r="M1998" s="239">
        <f t="shared" si="380"/>
        <v>1.0087615743255471E-3</v>
      </c>
      <c r="O1998" s="239">
        <f t="shared" si="381"/>
        <v>135.9921696606373</v>
      </c>
      <c r="P1998" s="239">
        <f t="shared" si="376"/>
        <v>159.89697127470893</v>
      </c>
      <c r="Q1998" s="239">
        <f t="shared" si="377"/>
        <v>0</v>
      </c>
      <c r="R1998" s="239">
        <f t="shared" si="382"/>
        <v>1.0087615743255471E-3</v>
      </c>
      <c r="T1998" s="239">
        <f>MAX($H$4:H1998)</f>
        <v>255.90901740293543</v>
      </c>
      <c r="U1998" s="239">
        <f>MAX($K$4:K1998)</f>
        <v>255.90901740293543</v>
      </c>
      <c r="V1998" s="239">
        <f>MAX($K$4:L1998)</f>
        <v>255.90901740293543</v>
      </c>
      <c r="W1998" s="239">
        <f t="shared" si="383"/>
        <v>-0.37518039458942953</v>
      </c>
      <c r="X1998" s="239">
        <f t="shared" si="384"/>
        <v>-0.37518039458942953</v>
      </c>
      <c r="Y1998" s="239">
        <f t="shared" si="385"/>
        <v>-0.37518039458942953</v>
      </c>
    </row>
    <row r="1999" spans="1:25">
      <c r="A1999" s="147">
        <v>38224</v>
      </c>
      <c r="B1999" s="243">
        <v>7.9009594652004189E-3</v>
      </c>
      <c r="C1999" s="243">
        <v>2.4368947858000034E-4</v>
      </c>
      <c r="D1999" s="243">
        <v>3.0543207837712139E-3</v>
      </c>
      <c r="E1999" s="243">
        <v>3.629844198398624E-3</v>
      </c>
      <c r="F1999" s="243">
        <v>-1.4962296761947824E-3</v>
      </c>
      <c r="H1999" s="239">
        <f t="shared" si="378"/>
        <v>159.9359364842654</v>
      </c>
      <c r="I1999" s="239"/>
      <c r="J1999" s="239">
        <f t="shared" si="379"/>
        <v>139.39857590999762</v>
      </c>
      <c r="K1999" s="239">
        <f t="shared" si="374"/>
        <v>159.9359364842654</v>
      </c>
      <c r="L1999" s="239" t="b">
        <f t="shared" si="375"/>
        <v>0</v>
      </c>
      <c r="M1999" s="239">
        <f t="shared" si="380"/>
        <v>2.4368947858006626E-4</v>
      </c>
      <c r="O1999" s="239">
        <f t="shared" si="381"/>
        <v>135.9921696606373</v>
      </c>
      <c r="P1999" s="239">
        <f t="shared" si="376"/>
        <v>159.9359364842654</v>
      </c>
      <c r="Q1999" s="239">
        <f t="shared" si="377"/>
        <v>0</v>
      </c>
      <c r="R1999" s="239">
        <f t="shared" si="382"/>
        <v>2.4368947858006626E-4</v>
      </c>
      <c r="T1999" s="239">
        <f>MAX($H$4:H1999)</f>
        <v>255.90901740293543</v>
      </c>
      <c r="U1999" s="239">
        <f>MAX($K$4:K1999)</f>
        <v>255.90901740293543</v>
      </c>
      <c r="V1999" s="239">
        <f>MAX($K$4:L1999)</f>
        <v>255.90901740293543</v>
      </c>
      <c r="W1999" s="239">
        <f t="shared" si="383"/>
        <v>-0.37502813262558043</v>
      </c>
      <c r="X1999" s="239">
        <f t="shared" si="384"/>
        <v>-0.37502813262558043</v>
      </c>
      <c r="Y1999" s="239">
        <f t="shared" si="385"/>
        <v>-0.37502813262558043</v>
      </c>
    </row>
    <row r="2000" spans="1:25">
      <c r="A2000" s="147">
        <v>38225</v>
      </c>
      <c r="B2000" s="243">
        <v>2.0796435896475174E-4</v>
      </c>
      <c r="C2000" s="243">
        <v>7.223234772307352E-3</v>
      </c>
      <c r="D2000" s="243">
        <v>4.5085218389151471E-3</v>
      </c>
      <c r="E2000" s="243">
        <v>8.1561061351105302E-3</v>
      </c>
      <c r="F2000" s="243">
        <v>4.1562014115341661E-3</v>
      </c>
      <c r="H2000" s="239">
        <f t="shared" si="378"/>
        <v>161.09119130202009</v>
      </c>
      <c r="I2000" s="239"/>
      <c r="J2000" s="239">
        <f t="shared" si="379"/>
        <v>139.39857590999762</v>
      </c>
      <c r="K2000" s="239">
        <f t="shared" si="374"/>
        <v>161.09119130202009</v>
      </c>
      <c r="L2000" s="239" t="b">
        <f t="shared" si="375"/>
        <v>0</v>
      </c>
      <c r="M2000" s="239">
        <f t="shared" si="380"/>
        <v>7.223234772307411E-3</v>
      </c>
      <c r="O2000" s="239">
        <f t="shared" si="381"/>
        <v>135.9921696606373</v>
      </c>
      <c r="P2000" s="239">
        <f t="shared" si="376"/>
        <v>161.09119130202009</v>
      </c>
      <c r="Q2000" s="239">
        <f t="shared" si="377"/>
        <v>0</v>
      </c>
      <c r="R2000" s="239">
        <f t="shared" si="382"/>
        <v>7.223234772307411E-3</v>
      </c>
      <c r="T2000" s="239">
        <f>MAX($H$4:H2000)</f>
        <v>255.90901740293543</v>
      </c>
      <c r="U2000" s="239">
        <f>MAX($K$4:K2000)</f>
        <v>255.90901740293543</v>
      </c>
      <c r="V2000" s="239">
        <f>MAX($K$4:L2000)</f>
        <v>255.90901740293543</v>
      </c>
      <c r="W2000" s="239">
        <f t="shared" si="383"/>
        <v>-0.37051381410144762</v>
      </c>
      <c r="X2000" s="239">
        <f t="shared" si="384"/>
        <v>-0.37051381410144762</v>
      </c>
      <c r="Y2000" s="239">
        <f t="shared" si="385"/>
        <v>-0.37051381410144762</v>
      </c>
    </row>
    <row r="2001" spans="1:25">
      <c r="A2001" s="147">
        <v>38226</v>
      </c>
      <c r="B2001" s="243">
        <v>2.9546266822031431E-3</v>
      </c>
      <c r="C2001" s="243">
        <v>9.9531237180288112E-3</v>
      </c>
      <c r="D2001" s="243">
        <v>1.3243988385012617E-2</v>
      </c>
      <c r="E2001" s="243">
        <v>7.8887608692317368E-3</v>
      </c>
      <c r="F2001" s="243">
        <v>6.5120248008114778E-3</v>
      </c>
      <c r="H2001" s="239">
        <f t="shared" si="378"/>
        <v>162.69455185893375</v>
      </c>
      <c r="I2001" s="239"/>
      <c r="J2001" s="239">
        <f t="shared" si="379"/>
        <v>139.39857590999762</v>
      </c>
      <c r="K2001" s="239">
        <f t="shared" si="374"/>
        <v>162.69455185893375</v>
      </c>
      <c r="L2001" s="239" t="b">
        <f t="shared" si="375"/>
        <v>0</v>
      </c>
      <c r="M2001" s="239">
        <f t="shared" si="380"/>
        <v>9.9531237180288373E-3</v>
      </c>
      <c r="O2001" s="239">
        <f t="shared" si="381"/>
        <v>135.9921696606373</v>
      </c>
      <c r="P2001" s="239">
        <f t="shared" si="376"/>
        <v>162.69455185893375</v>
      </c>
      <c r="Q2001" s="239">
        <f t="shared" si="377"/>
        <v>0</v>
      </c>
      <c r="R2001" s="239">
        <f t="shared" si="382"/>
        <v>9.9531237180288373E-3</v>
      </c>
      <c r="T2001" s="239">
        <f>MAX($H$4:H2001)</f>
        <v>255.90901740293543</v>
      </c>
      <c r="U2001" s="239">
        <f>MAX($K$4:K2001)</f>
        <v>255.90901740293543</v>
      </c>
      <c r="V2001" s="239">
        <f>MAX($K$4:L2001)</f>
        <v>255.90901740293543</v>
      </c>
      <c r="W2001" s="239">
        <f t="shared" si="383"/>
        <v>-0.36424846021440921</v>
      </c>
      <c r="X2001" s="239">
        <f t="shared" si="384"/>
        <v>-0.36424846021440921</v>
      </c>
      <c r="Y2001" s="239">
        <f t="shared" si="385"/>
        <v>-0.36424846021440921</v>
      </c>
    </row>
    <row r="2002" spans="1:25">
      <c r="A2002" s="147">
        <v>38229</v>
      </c>
      <c r="B2002" s="243">
        <v>-7.8468088547331005E-3</v>
      </c>
      <c r="C2002" s="243">
        <v>-5.3443621145462528E-3</v>
      </c>
      <c r="D2002" s="243">
        <v>-8.1100202229115181E-3</v>
      </c>
      <c r="E2002" s="243">
        <v>-2.6397684257585263E-3</v>
      </c>
      <c r="F2002" s="243">
        <v>-4.398865657393336E-3</v>
      </c>
      <c r="H2002" s="239">
        <f t="shared" si="378"/>
        <v>161.8250532597358</v>
      </c>
      <c r="I2002" s="239"/>
      <c r="J2002" s="239">
        <f t="shared" si="379"/>
        <v>139.39857590999762</v>
      </c>
      <c r="K2002" s="239">
        <f t="shared" si="374"/>
        <v>161.8250532597358</v>
      </c>
      <c r="L2002" s="239" t="b">
        <f t="shared" si="375"/>
        <v>0</v>
      </c>
      <c r="M2002" s="239">
        <f t="shared" si="380"/>
        <v>-5.3443621145461756E-3</v>
      </c>
      <c r="O2002" s="239">
        <f t="shared" si="381"/>
        <v>135.9921696606373</v>
      </c>
      <c r="P2002" s="239">
        <f t="shared" si="376"/>
        <v>161.8250532597358</v>
      </c>
      <c r="Q2002" s="239">
        <f t="shared" si="377"/>
        <v>0</v>
      </c>
      <c r="R2002" s="239">
        <f t="shared" si="382"/>
        <v>-5.3443621145461756E-3</v>
      </c>
      <c r="T2002" s="239">
        <f>MAX($H$4:H2002)</f>
        <v>255.90901740293543</v>
      </c>
      <c r="U2002" s="239">
        <f>MAX($K$4:K2002)</f>
        <v>255.90901740293543</v>
      </c>
      <c r="V2002" s="239">
        <f>MAX($K$4:L2002)</f>
        <v>255.90901740293543</v>
      </c>
      <c r="W2002" s="239">
        <f t="shared" si="383"/>
        <v>-0.36764614665790374</v>
      </c>
      <c r="X2002" s="239">
        <f t="shared" si="384"/>
        <v>-0.36764614665790374</v>
      </c>
      <c r="Y2002" s="239">
        <f t="shared" si="385"/>
        <v>-0.36764614665790374</v>
      </c>
    </row>
    <row r="2003" spans="1:25">
      <c r="A2003" s="147">
        <v>38230</v>
      </c>
      <c r="B2003" s="243">
        <v>5.0027706607995714E-3</v>
      </c>
      <c r="C2003" s="243">
        <v>-1.0612587736979262E-2</v>
      </c>
      <c r="D2003" s="243">
        <v>-1.111075765175118E-2</v>
      </c>
      <c r="E2003" s="243">
        <v>-7.9132747959742566E-3</v>
      </c>
      <c r="F2003" s="243">
        <v>-6.1257654763187119E-3</v>
      </c>
      <c r="H2003" s="239">
        <f t="shared" si="378"/>
        <v>160.1076706839755</v>
      </c>
      <c r="I2003" s="239"/>
      <c r="J2003" s="239">
        <f t="shared" si="379"/>
        <v>139.39857590999762</v>
      </c>
      <c r="K2003" s="239">
        <f t="shared" si="374"/>
        <v>160.1076706839755</v>
      </c>
      <c r="L2003" s="239" t="b">
        <f t="shared" si="375"/>
        <v>0</v>
      </c>
      <c r="M2003" s="239">
        <f t="shared" si="380"/>
        <v>-1.0612587736979318E-2</v>
      </c>
      <c r="O2003" s="239">
        <f t="shared" si="381"/>
        <v>135.9921696606373</v>
      </c>
      <c r="P2003" s="239">
        <f t="shared" si="376"/>
        <v>160.1076706839755</v>
      </c>
      <c r="Q2003" s="239">
        <f t="shared" si="377"/>
        <v>0</v>
      </c>
      <c r="R2003" s="239">
        <f t="shared" si="382"/>
        <v>-1.0612587736979318E-2</v>
      </c>
      <c r="T2003" s="239">
        <f>MAX($H$4:H2003)</f>
        <v>255.90901740293543</v>
      </c>
      <c r="U2003" s="239">
        <f>MAX($K$4:K2003)</f>
        <v>255.90901740293543</v>
      </c>
      <c r="V2003" s="239">
        <f>MAX($K$4:L2003)</f>
        <v>255.90901740293543</v>
      </c>
      <c r="W2003" s="239">
        <f t="shared" si="383"/>
        <v>-0.37435705740731368</v>
      </c>
      <c r="X2003" s="239">
        <f t="shared" si="384"/>
        <v>-0.37435705740731368</v>
      </c>
      <c r="Y2003" s="239">
        <f t="shared" si="385"/>
        <v>-0.37435705740731368</v>
      </c>
    </row>
    <row r="2004" spans="1:25">
      <c r="A2004" s="147">
        <v>38231</v>
      </c>
      <c r="B2004" s="243">
        <v>2.4567338558201257E-3</v>
      </c>
      <c r="C2004" s="243">
        <v>7.6754897350150841E-3</v>
      </c>
      <c r="D2004" s="243">
        <v>5.8550775727070903E-3</v>
      </c>
      <c r="E2004" s="243">
        <v>7.787044643637886E-3</v>
      </c>
      <c r="F2004" s="243">
        <v>3.7748879261001456E-3</v>
      </c>
      <c r="H2004" s="239">
        <f t="shared" si="378"/>
        <v>161.33657546680752</v>
      </c>
      <c r="I2004" s="239"/>
      <c r="J2004" s="239">
        <f t="shared" si="379"/>
        <v>139.39857590999762</v>
      </c>
      <c r="K2004" s="239">
        <f t="shared" si="374"/>
        <v>161.33657546680752</v>
      </c>
      <c r="L2004" s="239" t="b">
        <f t="shared" si="375"/>
        <v>0</v>
      </c>
      <c r="M2004" s="239">
        <f t="shared" si="380"/>
        <v>7.6754897350150121E-3</v>
      </c>
      <c r="O2004" s="239">
        <f t="shared" si="381"/>
        <v>135.9921696606373</v>
      </c>
      <c r="P2004" s="239">
        <f t="shared" si="376"/>
        <v>161.33657546680752</v>
      </c>
      <c r="Q2004" s="239">
        <f t="shared" si="377"/>
        <v>0</v>
      </c>
      <c r="R2004" s="239">
        <f t="shared" si="382"/>
        <v>7.6754897350150121E-3</v>
      </c>
      <c r="T2004" s="239">
        <f>MAX($H$4:H2004)</f>
        <v>255.90901740293543</v>
      </c>
      <c r="U2004" s="239">
        <f>MAX($K$4:K2004)</f>
        <v>255.90901740293543</v>
      </c>
      <c r="V2004" s="239">
        <f>MAX($K$4:L2004)</f>
        <v>255.90901740293543</v>
      </c>
      <c r="W2004" s="239">
        <f t="shared" si="383"/>
        <v>-0.36955494142365891</v>
      </c>
      <c r="X2004" s="239">
        <f t="shared" si="384"/>
        <v>-0.36955494142365891</v>
      </c>
      <c r="Y2004" s="239">
        <f t="shared" si="385"/>
        <v>-0.36955494142365891</v>
      </c>
    </row>
    <row r="2005" spans="1:25">
      <c r="A2005" s="147">
        <v>38232</v>
      </c>
      <c r="B2005" s="243">
        <v>1.0743085558835963E-2</v>
      </c>
      <c r="C2005" s="243">
        <v>5.3780846143065553E-3</v>
      </c>
      <c r="D2005" s="243">
        <v>3.5046200743922284E-3</v>
      </c>
      <c r="E2005" s="243">
        <v>7.7360578074954223E-3</v>
      </c>
      <c r="F2005" s="243">
        <v>4.5231118169946072E-3</v>
      </c>
      <c r="H2005" s="239">
        <f t="shared" si="378"/>
        <v>162.20425722105045</v>
      </c>
      <c r="I2005" s="239"/>
      <c r="J2005" s="239">
        <f t="shared" si="379"/>
        <v>139.39857590999762</v>
      </c>
      <c r="K2005" s="239">
        <f t="shared" si="374"/>
        <v>162.20425722105045</v>
      </c>
      <c r="L2005" s="239" t="b">
        <f t="shared" si="375"/>
        <v>0</v>
      </c>
      <c r="M2005" s="239">
        <f t="shared" si="380"/>
        <v>5.3780846143065032E-3</v>
      </c>
      <c r="O2005" s="239">
        <f t="shared" si="381"/>
        <v>135.9921696606373</v>
      </c>
      <c r="P2005" s="239">
        <f t="shared" si="376"/>
        <v>162.20425722105045</v>
      </c>
      <c r="Q2005" s="239">
        <f t="shared" si="377"/>
        <v>0</v>
      </c>
      <c r="R2005" s="239">
        <f t="shared" si="382"/>
        <v>5.3780846143065032E-3</v>
      </c>
      <c r="T2005" s="239">
        <f>MAX($H$4:H2005)</f>
        <v>255.90901740293543</v>
      </c>
      <c r="U2005" s="239">
        <f>MAX($K$4:K2005)</f>
        <v>255.90901740293543</v>
      </c>
      <c r="V2005" s="239">
        <f>MAX($K$4:L2005)</f>
        <v>255.90901740293543</v>
      </c>
      <c r="W2005" s="239">
        <f t="shared" si="383"/>
        <v>-0.36616435455396396</v>
      </c>
      <c r="X2005" s="239">
        <f t="shared" si="384"/>
        <v>-0.36616435455396396</v>
      </c>
      <c r="Y2005" s="239">
        <f t="shared" si="385"/>
        <v>-0.36616435455396396</v>
      </c>
    </row>
    <row r="2006" spans="1:25">
      <c r="A2006" s="147">
        <v>38233</v>
      </c>
      <c r="B2006" s="243">
        <v>-4.2396322042556056E-3</v>
      </c>
      <c r="C2006" s="243">
        <v>7.692886381489128E-3</v>
      </c>
      <c r="D2006" s="243">
        <v>-9.1281040649912049E-3</v>
      </c>
      <c r="E2006" s="243">
        <v>1.3906694327978641E-3</v>
      </c>
      <c r="F2006" s="243">
        <v>3.8492141603954089E-3</v>
      </c>
      <c r="H2006" s="239">
        <f t="shared" si="378"/>
        <v>163.45207614244583</v>
      </c>
      <c r="I2006" s="239"/>
      <c r="J2006" s="239">
        <f t="shared" si="379"/>
        <v>139.39857590999762</v>
      </c>
      <c r="K2006" s="239">
        <f t="shared" si="374"/>
        <v>163.45207614244583</v>
      </c>
      <c r="L2006" s="239" t="b">
        <f t="shared" si="375"/>
        <v>0</v>
      </c>
      <c r="M2006" s="239">
        <f t="shared" si="380"/>
        <v>7.6928863814891262E-3</v>
      </c>
      <c r="O2006" s="239">
        <f t="shared" si="381"/>
        <v>135.9921696606373</v>
      </c>
      <c r="P2006" s="239">
        <f t="shared" si="376"/>
        <v>163.45207614244583</v>
      </c>
      <c r="Q2006" s="239">
        <f t="shared" si="377"/>
        <v>0</v>
      </c>
      <c r="R2006" s="239">
        <f t="shared" si="382"/>
        <v>7.6928863814891262E-3</v>
      </c>
      <c r="T2006" s="239">
        <f>MAX($H$4:H2006)</f>
        <v>255.90901740293543</v>
      </c>
      <c r="U2006" s="239">
        <f>MAX($K$4:K2006)</f>
        <v>255.90901740293543</v>
      </c>
      <c r="V2006" s="239">
        <f>MAX($K$4:L2006)</f>
        <v>255.90901740293543</v>
      </c>
      <c r="W2006" s="239">
        <f t="shared" si="383"/>
        <v>-0.36128832894900975</v>
      </c>
      <c r="X2006" s="239">
        <f t="shared" si="384"/>
        <v>-0.36128832894900975</v>
      </c>
      <c r="Y2006" s="239">
        <f t="shared" si="385"/>
        <v>-0.36128832894900975</v>
      </c>
    </row>
    <row r="2007" spans="1:25">
      <c r="A2007" s="147">
        <v>38236</v>
      </c>
      <c r="B2007" s="243">
        <v>0</v>
      </c>
      <c r="C2007" s="243">
        <v>4.473928510168701E-3</v>
      </c>
      <c r="D2007" s="243">
        <v>1.4724299029808208E-2</v>
      </c>
      <c r="E2007" s="243">
        <v>4.3091983003258338E-3</v>
      </c>
      <c r="F2007" s="243">
        <v>5.3599071314738289E-3</v>
      </c>
      <c r="H2007" s="239">
        <f t="shared" si="378"/>
        <v>164.18334904594579</v>
      </c>
      <c r="I2007" s="239"/>
      <c r="J2007" s="239">
        <f t="shared" si="379"/>
        <v>139.39857590999762</v>
      </c>
      <c r="K2007" s="239">
        <f t="shared" si="374"/>
        <v>164.18334904594579</v>
      </c>
      <c r="L2007" s="239" t="b">
        <f t="shared" si="375"/>
        <v>0</v>
      </c>
      <c r="M2007" s="239">
        <f t="shared" si="380"/>
        <v>4.4739285101687166E-3</v>
      </c>
      <c r="O2007" s="239">
        <f t="shared" si="381"/>
        <v>135.9921696606373</v>
      </c>
      <c r="P2007" s="239">
        <f t="shared" si="376"/>
        <v>164.18334904594579</v>
      </c>
      <c r="Q2007" s="239">
        <f t="shared" si="377"/>
        <v>0</v>
      </c>
      <c r="R2007" s="239">
        <f t="shared" si="382"/>
        <v>4.4739285101687166E-3</v>
      </c>
      <c r="T2007" s="239">
        <f>MAX($H$4:H2007)</f>
        <v>255.90901740293543</v>
      </c>
      <c r="U2007" s="239">
        <f>MAX($K$4:K2007)</f>
        <v>255.90901740293543</v>
      </c>
      <c r="V2007" s="239">
        <f>MAX($K$4:L2007)</f>
        <v>255.90901740293543</v>
      </c>
      <c r="W2007" s="239">
        <f t="shared" si="383"/>
        <v>-0.35843077859411721</v>
      </c>
      <c r="X2007" s="239">
        <f t="shared" si="384"/>
        <v>-0.35843077859411721</v>
      </c>
      <c r="Y2007" s="239">
        <f t="shared" si="385"/>
        <v>-0.35843077859411721</v>
      </c>
    </row>
    <row r="2008" spans="1:25">
      <c r="A2008" s="147">
        <v>38237</v>
      </c>
      <c r="B2008" s="243">
        <v>7.0646178092985679E-3</v>
      </c>
      <c r="C2008" s="243">
        <v>-2.3643103087293005E-3</v>
      </c>
      <c r="D2008" s="243">
        <v>5.9019363365708788E-3</v>
      </c>
      <c r="E2008" s="243">
        <v>-9.5719678559047505E-4</v>
      </c>
      <c r="F2008" s="243">
        <v>-4.2191875305930271E-4</v>
      </c>
      <c r="H2008" s="239">
        <f t="shared" si="378"/>
        <v>163.79516866127477</v>
      </c>
      <c r="I2008" s="239"/>
      <c r="J2008" s="239">
        <f t="shared" si="379"/>
        <v>139.39857590999762</v>
      </c>
      <c r="K2008" s="239">
        <f t="shared" si="374"/>
        <v>163.79516866127477</v>
      </c>
      <c r="L2008" s="239" t="b">
        <f t="shared" si="375"/>
        <v>0</v>
      </c>
      <c r="M2008" s="239">
        <f t="shared" si="380"/>
        <v>-2.3643103087292176E-3</v>
      </c>
      <c r="O2008" s="239">
        <f t="shared" si="381"/>
        <v>135.9921696606373</v>
      </c>
      <c r="P2008" s="239">
        <f t="shared" si="376"/>
        <v>163.79516866127477</v>
      </c>
      <c r="Q2008" s="239">
        <f t="shared" si="377"/>
        <v>0</v>
      </c>
      <c r="R2008" s="239">
        <f t="shared" si="382"/>
        <v>-2.3643103087292176E-3</v>
      </c>
      <c r="T2008" s="239">
        <f>MAX($H$4:H2008)</f>
        <v>255.90901740293543</v>
      </c>
      <c r="U2008" s="239">
        <f>MAX($K$4:K2008)</f>
        <v>255.90901740293543</v>
      </c>
      <c r="V2008" s="239">
        <f>MAX($K$4:L2008)</f>
        <v>255.90901740293543</v>
      </c>
      <c r="W2008" s="239">
        <f t="shared" si="383"/>
        <v>-0.35994764731805051</v>
      </c>
      <c r="X2008" s="239">
        <f t="shared" si="384"/>
        <v>-0.35994764731805051</v>
      </c>
      <c r="Y2008" s="239">
        <f t="shared" si="385"/>
        <v>-0.35994764731805051</v>
      </c>
    </row>
    <row r="2009" spans="1:25">
      <c r="A2009" s="147">
        <v>38238</v>
      </c>
      <c r="B2009" s="243">
        <v>-4.3604480560891501E-3</v>
      </c>
      <c r="C2009" s="243">
        <v>-3.3345180586349388E-3</v>
      </c>
      <c r="D2009" s="243">
        <v>-6.6595659242371097E-3</v>
      </c>
      <c r="E2009" s="243">
        <v>-5.4438441781926583E-3</v>
      </c>
      <c r="F2009" s="243">
        <v>-1.4850005042841286E-3</v>
      </c>
      <c r="H2009" s="239">
        <f t="shared" si="378"/>
        <v>163.24899071345661</v>
      </c>
      <c r="I2009" s="239"/>
      <c r="J2009" s="239">
        <f t="shared" si="379"/>
        <v>139.39857590999762</v>
      </c>
      <c r="K2009" s="239">
        <f t="shared" si="374"/>
        <v>163.24899071345661</v>
      </c>
      <c r="L2009" s="239" t="b">
        <f t="shared" si="375"/>
        <v>0</v>
      </c>
      <c r="M2009" s="239">
        <f t="shared" si="380"/>
        <v>-3.3345180586348724E-3</v>
      </c>
      <c r="O2009" s="239">
        <f t="shared" si="381"/>
        <v>135.9921696606373</v>
      </c>
      <c r="P2009" s="239">
        <f t="shared" si="376"/>
        <v>163.24899071345661</v>
      </c>
      <c r="Q2009" s="239">
        <f t="shared" si="377"/>
        <v>0</v>
      </c>
      <c r="R2009" s="239">
        <f t="shared" si="382"/>
        <v>-3.3345180586348724E-3</v>
      </c>
      <c r="T2009" s="239">
        <f>MAX($H$4:H2009)</f>
        <v>255.90901740293543</v>
      </c>
      <c r="U2009" s="239">
        <f>MAX($K$4:K2009)</f>
        <v>255.90901740293543</v>
      </c>
      <c r="V2009" s="239">
        <f>MAX($K$4:L2009)</f>
        <v>255.90901740293543</v>
      </c>
      <c r="W2009" s="239">
        <f t="shared" si="383"/>
        <v>-0.36208191344654023</v>
      </c>
      <c r="X2009" s="239">
        <f t="shared" si="384"/>
        <v>-0.36208191344654023</v>
      </c>
      <c r="Y2009" s="239">
        <f t="shared" si="385"/>
        <v>-0.36208191344654023</v>
      </c>
    </row>
    <row r="2010" spans="1:25">
      <c r="A2010" s="147">
        <v>38239</v>
      </c>
      <c r="B2010" s="243">
        <v>2.2111887644731265E-3</v>
      </c>
      <c r="C2010" s="243">
        <v>-3.9023846418180241E-3</v>
      </c>
      <c r="D2010" s="243">
        <v>-1.382203604822807E-2</v>
      </c>
      <c r="E2010" s="243">
        <v>9.6973325726668058E-4</v>
      </c>
      <c r="F2010" s="243">
        <v>-2.5665775052313711E-3</v>
      </c>
      <c r="H2010" s="239">
        <f t="shared" si="378"/>
        <v>162.61193035930413</v>
      </c>
      <c r="I2010" s="239"/>
      <c r="J2010" s="239">
        <f t="shared" si="379"/>
        <v>139.39857590999762</v>
      </c>
      <c r="K2010" s="239">
        <f t="shared" si="374"/>
        <v>162.61193035930413</v>
      </c>
      <c r="L2010" s="239" t="b">
        <f t="shared" si="375"/>
        <v>0</v>
      </c>
      <c r="M2010" s="239">
        <f t="shared" si="380"/>
        <v>-3.9023846418179946E-3</v>
      </c>
      <c r="O2010" s="239">
        <f t="shared" si="381"/>
        <v>135.9921696606373</v>
      </c>
      <c r="P2010" s="239">
        <f t="shared" si="376"/>
        <v>162.61193035930413</v>
      </c>
      <c r="Q2010" s="239">
        <f t="shared" si="377"/>
        <v>0</v>
      </c>
      <c r="R2010" s="239">
        <f t="shared" si="382"/>
        <v>-3.9023846418179946E-3</v>
      </c>
      <c r="T2010" s="239">
        <f>MAX($H$4:H2010)</f>
        <v>255.90901740293543</v>
      </c>
      <c r="U2010" s="239">
        <f>MAX($K$4:K2010)</f>
        <v>255.90901740293543</v>
      </c>
      <c r="V2010" s="239">
        <f>MAX($K$4:L2010)</f>
        <v>255.90901740293543</v>
      </c>
      <c r="W2010" s="239">
        <f t="shared" si="383"/>
        <v>-0.36457131519024438</v>
      </c>
      <c r="X2010" s="239">
        <f t="shared" si="384"/>
        <v>-0.36457131519024438</v>
      </c>
      <c r="Y2010" s="239">
        <f t="shared" si="385"/>
        <v>-0.36457131519024438</v>
      </c>
    </row>
    <row r="2011" spans="1:25">
      <c r="A2011" s="147">
        <v>38240</v>
      </c>
      <c r="B2011" s="243">
        <v>4.9623354971668476E-3</v>
      </c>
      <c r="C2011" s="243">
        <v>8.011595006844896E-3</v>
      </c>
      <c r="D2011" s="243">
        <v>-3.8322531592711595E-3</v>
      </c>
      <c r="E2011" s="243">
        <v>3.3977508962856895E-3</v>
      </c>
      <c r="F2011" s="243">
        <v>9.3609711623205971E-3</v>
      </c>
      <c r="H2011" s="239">
        <f t="shared" si="378"/>
        <v>163.91471128862415</v>
      </c>
      <c r="I2011" s="239"/>
      <c r="J2011" s="239">
        <f t="shared" si="379"/>
        <v>139.39857590999762</v>
      </c>
      <c r="K2011" s="239">
        <f t="shared" si="374"/>
        <v>163.91471128862415</v>
      </c>
      <c r="L2011" s="239" t="b">
        <f t="shared" si="375"/>
        <v>0</v>
      </c>
      <c r="M2011" s="239">
        <f t="shared" si="380"/>
        <v>8.0115950068449654E-3</v>
      </c>
      <c r="O2011" s="239">
        <f t="shared" si="381"/>
        <v>135.9921696606373</v>
      </c>
      <c r="P2011" s="239">
        <f t="shared" si="376"/>
        <v>163.91471128862415</v>
      </c>
      <c r="Q2011" s="239">
        <f t="shared" si="377"/>
        <v>0</v>
      </c>
      <c r="R2011" s="239">
        <f t="shared" si="382"/>
        <v>8.0115950068449654E-3</v>
      </c>
      <c r="T2011" s="239">
        <f>MAX($H$4:H2011)</f>
        <v>255.90901740293543</v>
      </c>
      <c r="U2011" s="239">
        <f>MAX($K$4:K2011)</f>
        <v>255.90901740293543</v>
      </c>
      <c r="V2011" s="239">
        <f>MAX($K$4:L2011)</f>
        <v>255.90901740293543</v>
      </c>
      <c r="W2011" s="239">
        <f t="shared" si="383"/>
        <v>-0.35948051791181646</v>
      </c>
      <c r="X2011" s="239">
        <f t="shared" si="384"/>
        <v>-0.35948051791181646</v>
      </c>
      <c r="Y2011" s="239">
        <f t="shared" si="385"/>
        <v>-0.35948051791181646</v>
      </c>
    </row>
    <row r="2012" spans="1:25">
      <c r="A2012" s="147">
        <v>38243</v>
      </c>
      <c r="B2012" s="243">
        <v>2.4139039619706093E-3</v>
      </c>
      <c r="C2012" s="243">
        <v>4.4155882016452264E-3</v>
      </c>
      <c r="D2012" s="243">
        <v>3.9164644245861524E-3</v>
      </c>
      <c r="E2012" s="243">
        <v>8.596892415532853E-3</v>
      </c>
      <c r="F2012" s="243">
        <v>3.5106064224328382E-3</v>
      </c>
      <c r="H2012" s="239">
        <f t="shared" si="378"/>
        <v>164.63849115386628</v>
      </c>
      <c r="I2012" s="239"/>
      <c r="J2012" s="239">
        <f t="shared" si="379"/>
        <v>139.39857590999762</v>
      </c>
      <c r="K2012" s="239">
        <f t="shared" si="374"/>
        <v>164.63849115386628</v>
      </c>
      <c r="L2012" s="239" t="b">
        <f t="shared" si="375"/>
        <v>0</v>
      </c>
      <c r="M2012" s="239">
        <f t="shared" si="380"/>
        <v>4.4155882016452489E-3</v>
      </c>
      <c r="O2012" s="239">
        <f t="shared" si="381"/>
        <v>135.9921696606373</v>
      </c>
      <c r="P2012" s="239">
        <f t="shared" si="376"/>
        <v>164.63849115386628</v>
      </c>
      <c r="Q2012" s="239">
        <f t="shared" si="377"/>
        <v>0</v>
      </c>
      <c r="R2012" s="239">
        <f t="shared" si="382"/>
        <v>4.4155882016452489E-3</v>
      </c>
      <c r="T2012" s="239">
        <f>MAX($H$4:H2012)</f>
        <v>255.90901740293543</v>
      </c>
      <c r="U2012" s="239">
        <f>MAX($K$4:K2012)</f>
        <v>255.90901740293543</v>
      </c>
      <c r="V2012" s="239">
        <f>MAX($K$4:L2012)</f>
        <v>255.90901740293543</v>
      </c>
      <c r="W2012" s="239">
        <f t="shared" si="383"/>
        <v>-0.35665224764378395</v>
      </c>
      <c r="X2012" s="239">
        <f t="shared" si="384"/>
        <v>-0.35665224764378395</v>
      </c>
      <c r="Y2012" s="239">
        <f t="shared" si="385"/>
        <v>-0.35665224764378395</v>
      </c>
    </row>
    <row r="2013" spans="1:25">
      <c r="A2013" s="147">
        <v>38244</v>
      </c>
      <c r="B2013" s="243">
        <v>1.9877357444084698E-3</v>
      </c>
      <c r="C2013" s="243">
        <v>-9.8764661212802363E-4</v>
      </c>
      <c r="D2013" s="243">
        <v>8.120100367162264E-3</v>
      </c>
      <c r="E2013" s="243">
        <v>6.9826678831104161E-3</v>
      </c>
      <c r="F2013" s="243">
        <v>8.2390956435030027E-4</v>
      </c>
      <c r="H2013" s="239">
        <f t="shared" si="378"/>
        <v>164.47588650585229</v>
      </c>
      <c r="I2013" s="239"/>
      <c r="J2013" s="239">
        <f t="shared" si="379"/>
        <v>139.39857590999762</v>
      </c>
      <c r="K2013" s="239">
        <f t="shared" si="374"/>
        <v>164.47588650585229</v>
      </c>
      <c r="L2013" s="239" t="b">
        <f t="shared" si="375"/>
        <v>0</v>
      </c>
      <c r="M2013" s="239">
        <f t="shared" si="380"/>
        <v>-9.8764661212808803E-4</v>
      </c>
      <c r="O2013" s="239">
        <f t="shared" si="381"/>
        <v>135.9921696606373</v>
      </c>
      <c r="P2013" s="239">
        <f t="shared" si="376"/>
        <v>164.47588650585229</v>
      </c>
      <c r="Q2013" s="239">
        <f t="shared" si="377"/>
        <v>0</v>
      </c>
      <c r="R2013" s="239">
        <f t="shared" si="382"/>
        <v>-9.8764661212808803E-4</v>
      </c>
      <c r="T2013" s="239">
        <f>MAX($H$4:H2013)</f>
        <v>255.90901740293543</v>
      </c>
      <c r="U2013" s="239">
        <f>MAX($K$4:K2013)</f>
        <v>255.90901740293543</v>
      </c>
      <c r="V2013" s="239">
        <f>MAX($K$4:L2013)</f>
        <v>255.90901740293543</v>
      </c>
      <c r="W2013" s="239">
        <f t="shared" si="383"/>
        <v>-0.35728764787181883</v>
      </c>
      <c r="X2013" s="239">
        <f t="shared" si="384"/>
        <v>-0.35728764787181883</v>
      </c>
      <c r="Y2013" s="239">
        <f t="shared" si="385"/>
        <v>-0.35728764787181883</v>
      </c>
    </row>
    <row r="2014" spans="1:25">
      <c r="A2014" s="147">
        <v>38245</v>
      </c>
      <c r="B2014" s="243">
        <v>-6.8580098680761648E-3</v>
      </c>
      <c r="C2014" s="243">
        <v>-2.504347422062736E-3</v>
      </c>
      <c r="D2014" s="243">
        <v>-5.0154829468737061E-3</v>
      </c>
      <c r="E2014" s="243">
        <v>6.4949946960926042E-3</v>
      </c>
      <c r="F2014" s="243">
        <v>-2.3057305114764226E-3</v>
      </c>
      <c r="H2014" s="239">
        <f t="shared" si="378"/>
        <v>164.06398174348988</v>
      </c>
      <c r="I2014" s="239"/>
      <c r="J2014" s="239">
        <f t="shared" si="379"/>
        <v>139.39857590999762</v>
      </c>
      <c r="K2014" s="239">
        <f t="shared" si="374"/>
        <v>164.06398174348988</v>
      </c>
      <c r="L2014" s="239" t="b">
        <f t="shared" si="375"/>
        <v>0</v>
      </c>
      <c r="M2014" s="239">
        <f t="shared" si="380"/>
        <v>-2.5043474220627173E-3</v>
      </c>
      <c r="O2014" s="239">
        <f t="shared" si="381"/>
        <v>135.9921696606373</v>
      </c>
      <c r="P2014" s="239">
        <f t="shared" si="376"/>
        <v>164.06398174348988</v>
      </c>
      <c r="Q2014" s="239">
        <f t="shared" si="377"/>
        <v>0</v>
      </c>
      <c r="R2014" s="239">
        <f t="shared" si="382"/>
        <v>-2.5043474220627173E-3</v>
      </c>
      <c r="T2014" s="239">
        <f>MAX($H$4:H2014)</f>
        <v>255.90901740293543</v>
      </c>
      <c r="U2014" s="239">
        <f>MAX($K$4:K2014)</f>
        <v>255.90901740293543</v>
      </c>
      <c r="V2014" s="239">
        <f>MAX($K$4:L2014)</f>
        <v>255.90901740293543</v>
      </c>
      <c r="W2014" s="239">
        <f t="shared" si="383"/>
        <v>-0.35889722289399889</v>
      </c>
      <c r="X2014" s="239">
        <f t="shared" si="384"/>
        <v>-0.35889722289399889</v>
      </c>
      <c r="Y2014" s="239">
        <f t="shared" si="385"/>
        <v>-0.35889722289399889</v>
      </c>
    </row>
    <row r="2015" spans="1:25">
      <c r="A2015" s="147">
        <v>38246</v>
      </c>
      <c r="B2015" s="243">
        <v>3.3918630488358747E-3</v>
      </c>
      <c r="C2015" s="243">
        <v>1.6137789907557654E-3</v>
      </c>
      <c r="D2015" s="243">
        <v>-1.2055464935152305E-3</v>
      </c>
      <c r="E2015" s="243">
        <v>7.2896751570377116E-3</v>
      </c>
      <c r="F2015" s="243">
        <v>1.7016187280400885E-3</v>
      </c>
      <c r="H2015" s="239">
        <f t="shared" si="378"/>
        <v>164.32874475036726</v>
      </c>
      <c r="I2015" s="239"/>
      <c r="J2015" s="239">
        <f t="shared" si="379"/>
        <v>139.39857590999762</v>
      </c>
      <c r="K2015" s="239">
        <f t="shared" si="374"/>
        <v>164.32874475036726</v>
      </c>
      <c r="L2015" s="239" t="b">
        <f t="shared" si="375"/>
        <v>0</v>
      </c>
      <c r="M2015" s="239">
        <f t="shared" si="380"/>
        <v>1.6137789907558046E-3</v>
      </c>
      <c r="O2015" s="239">
        <f t="shared" si="381"/>
        <v>135.9921696606373</v>
      </c>
      <c r="P2015" s="239">
        <f t="shared" si="376"/>
        <v>164.32874475036726</v>
      </c>
      <c r="Q2015" s="239">
        <f t="shared" si="377"/>
        <v>0</v>
      </c>
      <c r="R2015" s="239">
        <f t="shared" si="382"/>
        <v>1.6137789907558046E-3</v>
      </c>
      <c r="T2015" s="239">
        <f>MAX($H$4:H2015)</f>
        <v>255.90901740293543</v>
      </c>
      <c r="U2015" s="239">
        <f>MAX($K$4:K2015)</f>
        <v>255.90901740293543</v>
      </c>
      <c r="V2015" s="239">
        <f>MAX($K$4:L2015)</f>
        <v>255.90901740293543</v>
      </c>
      <c r="W2015" s="239">
        <f t="shared" si="383"/>
        <v>-0.35786262470139002</v>
      </c>
      <c r="X2015" s="239">
        <f t="shared" si="384"/>
        <v>-0.35786262470139002</v>
      </c>
      <c r="Y2015" s="239">
        <f t="shared" si="385"/>
        <v>-0.35786262470139002</v>
      </c>
    </row>
    <row r="2016" spans="1:25">
      <c r="A2016" s="147">
        <v>38247</v>
      </c>
      <c r="B2016" s="243">
        <v>4.0804886919243444E-3</v>
      </c>
      <c r="C2016" s="243">
        <v>6.2915115262980326E-3</v>
      </c>
      <c r="D2016" s="243">
        <v>-7.8189541802408113E-3</v>
      </c>
      <c r="E2016" s="243">
        <v>-2.0155353868478443E-4</v>
      </c>
      <c r="F2016" s="243">
        <v>4.2228063652884895E-3</v>
      </c>
      <c r="H2016" s="239">
        <f t="shared" si="378"/>
        <v>165.36262094206629</v>
      </c>
      <c r="I2016" s="239"/>
      <c r="J2016" s="239">
        <f t="shared" si="379"/>
        <v>139.39857590999762</v>
      </c>
      <c r="K2016" s="239">
        <f t="shared" si="374"/>
        <v>165.36262094206629</v>
      </c>
      <c r="L2016" s="239" t="b">
        <f t="shared" si="375"/>
        <v>0</v>
      </c>
      <c r="M2016" s="239">
        <f t="shared" si="380"/>
        <v>6.2915115262980282E-3</v>
      </c>
      <c r="O2016" s="239">
        <f t="shared" si="381"/>
        <v>135.9921696606373</v>
      </c>
      <c r="P2016" s="239">
        <f t="shared" si="376"/>
        <v>165.36262094206629</v>
      </c>
      <c r="Q2016" s="239">
        <f t="shared" si="377"/>
        <v>0</v>
      </c>
      <c r="R2016" s="239">
        <f t="shared" si="382"/>
        <v>6.2915115262980282E-3</v>
      </c>
      <c r="T2016" s="239">
        <f>MAX($H$4:H2016)</f>
        <v>255.90901740293543</v>
      </c>
      <c r="U2016" s="239">
        <f>MAX($K$4:K2016)</f>
        <v>255.90901740293543</v>
      </c>
      <c r="V2016" s="239">
        <f>MAX($K$4:L2016)</f>
        <v>255.90901740293543</v>
      </c>
      <c r="W2016" s="239">
        <f t="shared" si="383"/>
        <v>-0.35382261000323206</v>
      </c>
      <c r="X2016" s="239">
        <f t="shared" si="384"/>
        <v>-0.35382261000323206</v>
      </c>
      <c r="Y2016" s="239">
        <f t="shared" si="385"/>
        <v>-0.35382261000323206</v>
      </c>
    </row>
    <row r="2017" spans="1:25">
      <c r="A2017" s="147">
        <v>38250</v>
      </c>
      <c r="B2017" s="243">
        <v>-5.5057617940817982E-3</v>
      </c>
      <c r="C2017" s="243">
        <v>-2.9095339667412068E-3</v>
      </c>
      <c r="D2017" s="243">
        <v>3.8424080605712341E-3</v>
      </c>
      <c r="E2017" s="243">
        <v>7.9600560082151439E-3</v>
      </c>
      <c r="F2017" s="243">
        <v>-2.5918212674561625E-3</v>
      </c>
      <c r="H2017" s="239">
        <f t="shared" si="378"/>
        <v>164.88149277960599</v>
      </c>
      <c r="I2017" s="239"/>
      <c r="J2017" s="239">
        <f t="shared" si="379"/>
        <v>139.39857590999762</v>
      </c>
      <c r="K2017" s="239">
        <f t="shared" si="374"/>
        <v>164.88149277960599</v>
      </c>
      <c r="L2017" s="239" t="b">
        <f t="shared" si="375"/>
        <v>0</v>
      </c>
      <c r="M2017" s="239">
        <f t="shared" si="380"/>
        <v>-2.9095339667412155E-3</v>
      </c>
      <c r="O2017" s="239">
        <f t="shared" si="381"/>
        <v>135.9921696606373</v>
      </c>
      <c r="P2017" s="239">
        <f t="shared" si="376"/>
        <v>164.88149277960599</v>
      </c>
      <c r="Q2017" s="239">
        <f t="shared" si="377"/>
        <v>0</v>
      </c>
      <c r="R2017" s="239">
        <f t="shared" si="382"/>
        <v>-2.9095339667412155E-3</v>
      </c>
      <c r="T2017" s="239">
        <f>MAX($H$4:H2017)</f>
        <v>255.90901740293543</v>
      </c>
      <c r="U2017" s="239">
        <f>MAX($K$4:K2017)</f>
        <v>255.90901740293543</v>
      </c>
      <c r="V2017" s="239">
        <f>MAX($K$4:L2017)</f>
        <v>255.90901740293543</v>
      </c>
      <c r="W2017" s="239">
        <f t="shared" si="383"/>
        <v>-0.35570268506796782</v>
      </c>
      <c r="X2017" s="239">
        <f t="shared" si="384"/>
        <v>-0.35570268506796782</v>
      </c>
      <c r="Y2017" s="239">
        <f t="shared" si="385"/>
        <v>-0.35570268506796782</v>
      </c>
    </row>
    <row r="2018" spans="1:25">
      <c r="A2018" s="147">
        <v>38251</v>
      </c>
      <c r="B2018" s="243">
        <v>6.5715072033227795E-3</v>
      </c>
      <c r="C2018" s="243">
        <v>4.896209561269016E-3</v>
      </c>
      <c r="D2018" s="243">
        <v>-9.3782829850733718E-3</v>
      </c>
      <c r="E2018" s="243">
        <v>-1.9953084858317371E-3</v>
      </c>
      <c r="F2018" s="243">
        <v>1.5005773504874753E-3</v>
      </c>
      <c r="H2018" s="239">
        <f t="shared" si="378"/>
        <v>165.6887871210298</v>
      </c>
      <c r="I2018" s="239"/>
      <c r="J2018" s="239">
        <f t="shared" si="379"/>
        <v>139.39857590999762</v>
      </c>
      <c r="K2018" s="239">
        <f t="shared" si="374"/>
        <v>165.6887871210298</v>
      </c>
      <c r="L2018" s="239" t="b">
        <f t="shared" si="375"/>
        <v>0</v>
      </c>
      <c r="M2018" s="239">
        <f t="shared" si="380"/>
        <v>4.8962095612690004E-3</v>
      </c>
      <c r="O2018" s="239">
        <f t="shared" si="381"/>
        <v>135.9921696606373</v>
      </c>
      <c r="P2018" s="239">
        <f t="shared" si="376"/>
        <v>165.6887871210298</v>
      </c>
      <c r="Q2018" s="239">
        <f t="shared" si="377"/>
        <v>0</v>
      </c>
      <c r="R2018" s="239">
        <f t="shared" si="382"/>
        <v>4.8962095612690004E-3</v>
      </c>
      <c r="T2018" s="239">
        <f>MAX($H$4:H2018)</f>
        <v>255.90901740293543</v>
      </c>
      <c r="U2018" s="239">
        <f>MAX($K$4:K2018)</f>
        <v>255.90901740293543</v>
      </c>
      <c r="V2018" s="239">
        <f>MAX($K$4:L2018)</f>
        <v>255.90901740293543</v>
      </c>
      <c r="W2018" s="239">
        <f t="shared" si="383"/>
        <v>-0.3525480703942977</v>
      </c>
      <c r="X2018" s="239">
        <f t="shared" si="384"/>
        <v>-0.3525480703942977</v>
      </c>
      <c r="Y2018" s="239">
        <f t="shared" si="385"/>
        <v>-0.3525480703942977</v>
      </c>
    </row>
    <row r="2019" spans="1:25">
      <c r="A2019" s="147">
        <v>38252</v>
      </c>
      <c r="B2019" s="243">
        <v>-1.359395524295326E-2</v>
      </c>
      <c r="C2019" s="243">
        <v>-5.2274787397330602E-3</v>
      </c>
      <c r="D2019" s="243">
        <v>-1.5764948706412651E-3</v>
      </c>
      <c r="E2019" s="243">
        <v>-6.5130109652192791E-3</v>
      </c>
      <c r="F2019" s="243">
        <v>-9.3114753321088539E-4</v>
      </c>
      <c r="H2019" s="239">
        <f t="shared" si="378"/>
        <v>164.82265250894247</v>
      </c>
      <c r="I2019" s="239"/>
      <c r="J2019" s="239">
        <f t="shared" si="379"/>
        <v>139.39857590999762</v>
      </c>
      <c r="K2019" s="239">
        <f t="shared" si="374"/>
        <v>164.82265250894247</v>
      </c>
      <c r="L2019" s="239" t="b">
        <f t="shared" si="375"/>
        <v>0</v>
      </c>
      <c r="M2019" s="239">
        <f t="shared" si="380"/>
        <v>-5.2274787397330359E-3</v>
      </c>
      <c r="O2019" s="239">
        <f t="shared" si="381"/>
        <v>135.9921696606373</v>
      </c>
      <c r="P2019" s="239">
        <f t="shared" si="376"/>
        <v>164.82265250894247</v>
      </c>
      <c r="Q2019" s="239">
        <f t="shared" si="377"/>
        <v>0</v>
      </c>
      <c r="R2019" s="239">
        <f t="shared" si="382"/>
        <v>-5.2274787397330359E-3</v>
      </c>
      <c r="T2019" s="239">
        <f>MAX($H$4:H2019)</f>
        <v>255.90901740293543</v>
      </c>
      <c r="U2019" s="239">
        <f>MAX($K$4:K2019)</f>
        <v>255.90901740293543</v>
      </c>
      <c r="V2019" s="239">
        <f>MAX($K$4:L2019)</f>
        <v>255.90901740293543</v>
      </c>
      <c r="W2019" s="239">
        <f t="shared" si="383"/>
        <v>-0.35593261159131062</v>
      </c>
      <c r="X2019" s="239">
        <f t="shared" si="384"/>
        <v>-0.35593261159131062</v>
      </c>
      <c r="Y2019" s="239">
        <f t="shared" si="385"/>
        <v>-0.35593261159131062</v>
      </c>
    </row>
    <row r="2020" spans="1:25">
      <c r="A2020" s="147">
        <v>38253</v>
      </c>
      <c r="B2020" s="243">
        <v>-4.4919355504557945E-3</v>
      </c>
      <c r="C2020" s="243">
        <v>-8.6540139693909168E-3</v>
      </c>
      <c r="D2020" s="243">
        <v>-2.3887591941885722E-3</v>
      </c>
      <c r="E2020" s="243">
        <v>-7.1455069401841209E-3</v>
      </c>
      <c r="F2020" s="243">
        <v>-8.9249781161041541E-3</v>
      </c>
      <c r="H2020" s="239">
        <f t="shared" si="378"/>
        <v>163.39627497165802</v>
      </c>
      <c r="I2020" s="239"/>
      <c r="J2020" s="239">
        <f t="shared" si="379"/>
        <v>139.39857590999762</v>
      </c>
      <c r="K2020" s="239">
        <f t="shared" si="374"/>
        <v>163.39627497165802</v>
      </c>
      <c r="L2020" s="239" t="b">
        <f t="shared" si="375"/>
        <v>0</v>
      </c>
      <c r="M2020" s="239">
        <f t="shared" si="380"/>
        <v>-8.6540139693909116E-3</v>
      </c>
      <c r="O2020" s="239">
        <f t="shared" si="381"/>
        <v>135.9921696606373</v>
      </c>
      <c r="P2020" s="239">
        <f t="shared" si="376"/>
        <v>163.39627497165802</v>
      </c>
      <c r="Q2020" s="239">
        <f t="shared" si="377"/>
        <v>0</v>
      </c>
      <c r="R2020" s="239">
        <f t="shared" si="382"/>
        <v>-8.6540139693909116E-3</v>
      </c>
      <c r="T2020" s="239">
        <f>MAX($H$4:H2020)</f>
        <v>255.90901740293543</v>
      </c>
      <c r="U2020" s="239">
        <f>MAX($K$4:K2020)</f>
        <v>255.90901740293543</v>
      </c>
      <c r="V2020" s="239">
        <f>MAX($K$4:L2020)</f>
        <v>255.90901740293543</v>
      </c>
      <c r="W2020" s="239">
        <f t="shared" si="383"/>
        <v>-0.36150637976782851</v>
      </c>
      <c r="X2020" s="239">
        <f t="shared" si="384"/>
        <v>-0.36150637976782851</v>
      </c>
      <c r="Y2020" s="239">
        <f t="shared" si="385"/>
        <v>-0.36150637976782851</v>
      </c>
    </row>
    <row r="2021" spans="1:25">
      <c r="A2021" s="147">
        <v>38254</v>
      </c>
      <c r="B2021" s="243">
        <v>1.6307125293539837E-3</v>
      </c>
      <c r="C2021" s="243">
        <v>4.2443132848668519E-3</v>
      </c>
      <c r="D2021" s="243">
        <v>-9.3323871281810744E-3</v>
      </c>
      <c r="E2021" s="243">
        <v>1.9925823474591375E-3</v>
      </c>
      <c r="F2021" s="243">
        <v>4.8966890250108364E-3</v>
      </c>
      <c r="H2021" s="239">
        <f t="shared" si="378"/>
        <v>164.08977995221798</v>
      </c>
      <c r="I2021" s="239"/>
      <c r="J2021" s="239">
        <f t="shared" si="379"/>
        <v>139.39857590999762</v>
      </c>
      <c r="K2021" s="239">
        <f t="shared" si="374"/>
        <v>164.08977995221798</v>
      </c>
      <c r="L2021" s="239" t="b">
        <f t="shared" si="375"/>
        <v>0</v>
      </c>
      <c r="M2021" s="239">
        <f t="shared" si="380"/>
        <v>4.2443132848668484E-3</v>
      </c>
      <c r="O2021" s="239">
        <f t="shared" si="381"/>
        <v>135.9921696606373</v>
      </c>
      <c r="P2021" s="239">
        <f t="shared" si="376"/>
        <v>164.08977995221798</v>
      </c>
      <c r="Q2021" s="239">
        <f t="shared" si="377"/>
        <v>0</v>
      </c>
      <c r="R2021" s="239">
        <f t="shared" si="382"/>
        <v>4.2443132848668484E-3</v>
      </c>
      <c r="T2021" s="239">
        <f>MAX($H$4:H2021)</f>
        <v>255.90901740293543</v>
      </c>
      <c r="U2021" s="239">
        <f>MAX($K$4:K2021)</f>
        <v>255.90901740293543</v>
      </c>
      <c r="V2021" s="239">
        <f>MAX($K$4:L2021)</f>
        <v>255.90901740293543</v>
      </c>
      <c r="W2021" s="239">
        <f t="shared" si="383"/>
        <v>-0.35879641281317437</v>
      </c>
      <c r="X2021" s="239">
        <f t="shared" si="384"/>
        <v>-0.35879641281317437</v>
      </c>
      <c r="Y2021" s="239">
        <f t="shared" si="385"/>
        <v>-0.35879641281317437</v>
      </c>
    </row>
    <row r="2022" spans="1:25">
      <c r="A2022" s="147">
        <v>38257</v>
      </c>
      <c r="B2022" s="243">
        <v>-6.2169011230008842E-3</v>
      </c>
      <c r="C2022" s="243">
        <v>-6.1277796467555934E-3</v>
      </c>
      <c r="D2022" s="243">
        <v>-7.134832971139704E-3</v>
      </c>
      <c r="E2022" s="243">
        <v>-6.8553763871685991E-3</v>
      </c>
      <c r="F2022" s="243">
        <v>-3.5633154597576322E-3</v>
      </c>
      <c r="H2022" s="239">
        <f t="shared" si="378"/>
        <v>163.08427393838619</v>
      </c>
      <c r="I2022" s="239"/>
      <c r="J2022" s="239">
        <f t="shared" si="379"/>
        <v>139.39857590999762</v>
      </c>
      <c r="K2022" s="239">
        <f t="shared" si="374"/>
        <v>163.08427393838619</v>
      </c>
      <c r="L2022" s="239" t="b">
        <f t="shared" si="375"/>
        <v>0</v>
      </c>
      <c r="M2022" s="239">
        <f t="shared" si="380"/>
        <v>-6.1277796467555075E-3</v>
      </c>
      <c r="O2022" s="239">
        <f t="shared" si="381"/>
        <v>135.9921696606373</v>
      </c>
      <c r="P2022" s="239">
        <f t="shared" si="376"/>
        <v>163.08427393838619</v>
      </c>
      <c r="Q2022" s="239">
        <f t="shared" si="377"/>
        <v>0</v>
      </c>
      <c r="R2022" s="239">
        <f t="shared" si="382"/>
        <v>-6.1277796467555075E-3</v>
      </c>
      <c r="T2022" s="239">
        <f>MAX($H$4:H2022)</f>
        <v>255.90901740293543</v>
      </c>
      <c r="U2022" s="239">
        <f>MAX($K$4:K2022)</f>
        <v>255.90901740293543</v>
      </c>
      <c r="V2022" s="239">
        <f>MAX($K$4:L2022)</f>
        <v>255.90901740293543</v>
      </c>
      <c r="W2022" s="239">
        <f t="shared" si="383"/>
        <v>-0.36272556710416443</v>
      </c>
      <c r="X2022" s="239">
        <f t="shared" si="384"/>
        <v>-0.36272556710416443</v>
      </c>
      <c r="Y2022" s="239">
        <f t="shared" si="385"/>
        <v>-0.36272556710416443</v>
      </c>
    </row>
    <row r="2023" spans="1:25">
      <c r="A2023" s="147">
        <v>38258</v>
      </c>
      <c r="B2023" s="243">
        <v>5.8772790178005518E-3</v>
      </c>
      <c r="C2023" s="243">
        <v>4.614478185461568E-3</v>
      </c>
      <c r="D2023" s="243">
        <v>-4.3274613472968904E-3</v>
      </c>
      <c r="E2023" s="243">
        <v>1.8469263948974746E-3</v>
      </c>
      <c r="F2023" s="243">
        <v>2.4051516721796951E-3</v>
      </c>
      <c r="H2023" s="239">
        <f t="shared" si="378"/>
        <v>163.83682276286672</v>
      </c>
      <c r="I2023" s="239"/>
      <c r="J2023" s="239">
        <f t="shared" si="379"/>
        <v>139.39857590999762</v>
      </c>
      <c r="K2023" s="239">
        <f t="shared" si="374"/>
        <v>163.83682276286672</v>
      </c>
      <c r="L2023" s="239" t="b">
        <f t="shared" si="375"/>
        <v>0</v>
      </c>
      <c r="M2023" s="239">
        <f t="shared" si="380"/>
        <v>4.6144781854616035E-3</v>
      </c>
      <c r="O2023" s="239">
        <f t="shared" si="381"/>
        <v>135.9921696606373</v>
      </c>
      <c r="P2023" s="239">
        <f t="shared" si="376"/>
        <v>163.83682276286672</v>
      </c>
      <c r="Q2023" s="239">
        <f t="shared" si="377"/>
        <v>0</v>
      </c>
      <c r="R2023" s="239">
        <f t="shared" si="382"/>
        <v>4.6144781854616035E-3</v>
      </c>
      <c r="T2023" s="239">
        <f>MAX($H$4:H2023)</f>
        <v>255.90901740293543</v>
      </c>
      <c r="U2023" s="239">
        <f>MAX($K$4:K2023)</f>
        <v>255.90901740293543</v>
      </c>
      <c r="V2023" s="239">
        <f>MAX($K$4:L2023)</f>
        <v>255.90901740293543</v>
      </c>
      <c r="W2023" s="239">
        <f t="shared" si="383"/>
        <v>-0.35978487813541421</v>
      </c>
      <c r="X2023" s="239">
        <f t="shared" si="384"/>
        <v>-0.35978487813541421</v>
      </c>
      <c r="Y2023" s="239">
        <f t="shared" si="385"/>
        <v>-0.35978487813541421</v>
      </c>
    </row>
    <row r="2024" spans="1:25">
      <c r="A2024" s="147">
        <v>38259</v>
      </c>
      <c r="B2024" s="243">
        <v>4.4300304867825879E-3</v>
      </c>
      <c r="C2024" s="243">
        <v>3.1285592445391419E-3</v>
      </c>
      <c r="D2024" s="243">
        <v>2.6262066022786357E-3</v>
      </c>
      <c r="E2024" s="243">
        <v>1.9716602995678567E-3</v>
      </c>
      <c r="F2024" s="243">
        <v>2.9623738598312244E-3</v>
      </c>
      <c r="H2024" s="239">
        <f t="shared" si="378"/>
        <v>164.34939596931741</v>
      </c>
      <c r="I2024" s="239"/>
      <c r="J2024" s="239">
        <f t="shared" si="379"/>
        <v>139.39857590999762</v>
      </c>
      <c r="K2024" s="239">
        <f t="shared" si="374"/>
        <v>164.34939596931741</v>
      </c>
      <c r="L2024" s="239" t="b">
        <f t="shared" si="375"/>
        <v>0</v>
      </c>
      <c r="M2024" s="239">
        <f t="shared" si="380"/>
        <v>3.1285592445391948E-3</v>
      </c>
      <c r="O2024" s="239">
        <f t="shared" si="381"/>
        <v>135.9921696606373</v>
      </c>
      <c r="P2024" s="239">
        <f t="shared" si="376"/>
        <v>164.34939596931741</v>
      </c>
      <c r="Q2024" s="239">
        <f t="shared" si="377"/>
        <v>0</v>
      </c>
      <c r="R2024" s="239">
        <f t="shared" si="382"/>
        <v>3.1285592445391948E-3</v>
      </c>
      <c r="T2024" s="239">
        <f>MAX($H$4:H2024)</f>
        <v>255.90901740293543</v>
      </c>
      <c r="U2024" s="239">
        <f>MAX($K$4:K2024)</f>
        <v>255.90901740293543</v>
      </c>
      <c r="V2024" s="239">
        <f>MAX($K$4:L2024)</f>
        <v>255.90901740293543</v>
      </c>
      <c r="W2024" s="239">
        <f t="shared" si="383"/>
        <v>-0.35778192719741098</v>
      </c>
      <c r="X2024" s="239">
        <f t="shared" si="384"/>
        <v>-0.35778192719741098</v>
      </c>
      <c r="Y2024" s="239">
        <f t="shared" si="385"/>
        <v>-0.35778192719741098</v>
      </c>
    </row>
    <row r="2025" spans="1:25">
      <c r="A2025" s="147">
        <v>38260</v>
      </c>
      <c r="B2025" s="243">
        <v>3.3694257210492573E-4</v>
      </c>
      <c r="C2025" s="243">
        <v>-6.5512122336006673E-3</v>
      </c>
      <c r="D2025" s="243">
        <v>9.7578378271589994E-3</v>
      </c>
      <c r="E2025" s="243">
        <v>-2.9542990855021545E-3</v>
      </c>
      <c r="F2025" s="243">
        <v>-1.4695663418445859E-3</v>
      </c>
      <c r="H2025" s="239">
        <f t="shared" si="378"/>
        <v>163.27270819585834</v>
      </c>
      <c r="I2025" s="239"/>
      <c r="J2025" s="239">
        <f t="shared" si="379"/>
        <v>139.39857590999762</v>
      </c>
      <c r="K2025" s="239">
        <f t="shared" si="374"/>
        <v>163.27270819585834</v>
      </c>
      <c r="L2025" s="239" t="b">
        <f t="shared" si="375"/>
        <v>0</v>
      </c>
      <c r="M2025" s="239">
        <f t="shared" si="380"/>
        <v>-6.5512122336006569E-3</v>
      </c>
      <c r="O2025" s="239">
        <f t="shared" si="381"/>
        <v>135.9921696606373</v>
      </c>
      <c r="P2025" s="239">
        <f t="shared" si="376"/>
        <v>163.27270819585834</v>
      </c>
      <c r="Q2025" s="239">
        <f t="shared" si="377"/>
        <v>0</v>
      </c>
      <c r="R2025" s="239">
        <f t="shared" si="382"/>
        <v>-6.5512122336006569E-3</v>
      </c>
      <c r="T2025" s="239">
        <f>MAX($H$4:H2025)</f>
        <v>255.90901740293543</v>
      </c>
      <c r="U2025" s="239">
        <f>MAX($K$4:K2025)</f>
        <v>255.90901740293543</v>
      </c>
      <c r="V2025" s="239">
        <f>MAX($K$4:L2025)</f>
        <v>255.90901740293543</v>
      </c>
      <c r="W2025" s="239">
        <f t="shared" si="383"/>
        <v>-0.3619892340925947</v>
      </c>
      <c r="X2025" s="239">
        <f t="shared" si="384"/>
        <v>-0.3619892340925947</v>
      </c>
      <c r="Y2025" s="239">
        <f t="shared" si="385"/>
        <v>-0.3619892340925947</v>
      </c>
    </row>
    <row r="2026" spans="1:25">
      <c r="A2026" s="147">
        <v>38261</v>
      </c>
      <c r="B2026" s="243">
        <v>1.4892713264234914E-2</v>
      </c>
      <c r="C2026" s="243">
        <v>1.6343668197334349E-2</v>
      </c>
      <c r="D2026" s="243">
        <v>8.7496735635836931E-3</v>
      </c>
      <c r="E2026" s="243">
        <v>1.5491653075291767E-2</v>
      </c>
      <c r="F2026" s="243">
        <v>7.4462066242952929E-3</v>
      </c>
      <c r="H2026" s="239">
        <f t="shared" si="378"/>
        <v>165.94118316429163</v>
      </c>
      <c r="I2026" s="239"/>
      <c r="J2026" s="239">
        <f t="shared" si="379"/>
        <v>139.39857590999762</v>
      </c>
      <c r="K2026" s="239">
        <f t="shared" si="374"/>
        <v>165.94118316429163</v>
      </c>
      <c r="L2026" s="239" t="b">
        <f t="shared" si="375"/>
        <v>0</v>
      </c>
      <c r="M2026" s="239">
        <f t="shared" si="380"/>
        <v>1.6343668197334262E-2</v>
      </c>
      <c r="O2026" s="239">
        <f t="shared" si="381"/>
        <v>135.9921696606373</v>
      </c>
      <c r="P2026" s="239">
        <f t="shared" si="376"/>
        <v>165.94118316429163</v>
      </c>
      <c r="Q2026" s="239">
        <f t="shared" si="377"/>
        <v>0</v>
      </c>
      <c r="R2026" s="239">
        <f t="shared" si="382"/>
        <v>1.6343668197334262E-2</v>
      </c>
      <c r="T2026" s="239">
        <f>MAX($H$4:H2026)</f>
        <v>255.90901740293543</v>
      </c>
      <c r="U2026" s="239">
        <f>MAX($K$4:K2026)</f>
        <v>255.90901740293543</v>
      </c>
      <c r="V2026" s="239">
        <f>MAX($K$4:L2026)</f>
        <v>255.90901740293543</v>
      </c>
      <c r="W2026" s="239">
        <f t="shared" si="383"/>
        <v>-0.35156179782827701</v>
      </c>
      <c r="X2026" s="239">
        <f t="shared" si="384"/>
        <v>-0.35156179782827701</v>
      </c>
      <c r="Y2026" s="239">
        <f t="shared" si="385"/>
        <v>-0.35156179782827701</v>
      </c>
    </row>
    <row r="2027" spans="1:25">
      <c r="A2027" s="147">
        <v>38264</v>
      </c>
      <c r="B2027" s="243">
        <v>3.5234885050490217E-3</v>
      </c>
      <c r="C2027" s="243">
        <v>1.0329553674837122E-2</v>
      </c>
      <c r="D2027" s="243">
        <v>2.4154878569995875E-2</v>
      </c>
      <c r="E2027" s="243">
        <v>3.2847959674650262E-2</v>
      </c>
      <c r="F2027" s="243">
        <v>1.0979439905320243E-2</v>
      </c>
      <c r="H2027" s="239">
        <f t="shared" si="378"/>
        <v>167.65528152265315</v>
      </c>
      <c r="I2027" s="239"/>
      <c r="J2027" s="239">
        <f t="shared" si="379"/>
        <v>139.39857590999762</v>
      </c>
      <c r="K2027" s="239">
        <f t="shared" si="374"/>
        <v>167.65528152265315</v>
      </c>
      <c r="L2027" s="239" t="b">
        <f t="shared" si="375"/>
        <v>0</v>
      </c>
      <c r="M2027" s="239">
        <f t="shared" si="380"/>
        <v>1.0329553674837101E-2</v>
      </c>
      <c r="O2027" s="239">
        <f t="shared" si="381"/>
        <v>135.9921696606373</v>
      </c>
      <c r="P2027" s="239">
        <f t="shared" si="376"/>
        <v>167.65528152265315</v>
      </c>
      <c r="Q2027" s="239">
        <f t="shared" si="377"/>
        <v>0</v>
      </c>
      <c r="R2027" s="239">
        <f t="shared" si="382"/>
        <v>1.0329553674837101E-2</v>
      </c>
      <c r="T2027" s="239">
        <f>MAX($H$4:H2027)</f>
        <v>255.90901740293543</v>
      </c>
      <c r="U2027" s="239">
        <f>MAX($K$4:K2027)</f>
        <v>255.90901740293543</v>
      </c>
      <c r="V2027" s="239">
        <f>MAX($K$4:L2027)</f>
        <v>255.90901740293543</v>
      </c>
      <c r="W2027" s="239">
        <f t="shared" si="383"/>
        <v>-0.34486372061412929</v>
      </c>
      <c r="X2027" s="239">
        <f t="shared" si="384"/>
        <v>-0.34486372061412929</v>
      </c>
      <c r="Y2027" s="239">
        <f t="shared" si="385"/>
        <v>-0.34486372061412929</v>
      </c>
    </row>
    <row r="2028" spans="1:25">
      <c r="A2028" s="147">
        <v>38265</v>
      </c>
      <c r="B2028" s="243">
        <v>-7.2041693985858135E-4</v>
      </c>
      <c r="C2028" s="243">
        <v>1.203051179831105E-3</v>
      </c>
      <c r="D2028" s="243">
        <v>-1.8233328354864131E-3</v>
      </c>
      <c r="E2028" s="243">
        <v>-3.7741171265356366E-3</v>
      </c>
      <c r="F2028" s="243">
        <v>-1.6235105204029932E-3</v>
      </c>
      <c r="H2028" s="239">
        <f t="shared" si="378"/>
        <v>167.85697940689388</v>
      </c>
      <c r="I2028" s="239"/>
      <c r="J2028" s="239">
        <f t="shared" si="379"/>
        <v>139.39857590999762</v>
      </c>
      <c r="K2028" s="239">
        <f t="shared" si="374"/>
        <v>167.85697940689388</v>
      </c>
      <c r="L2028" s="239" t="b">
        <f t="shared" si="375"/>
        <v>0</v>
      </c>
      <c r="M2028" s="239">
        <f t="shared" si="380"/>
        <v>1.2030511798310204E-3</v>
      </c>
      <c r="O2028" s="239">
        <f t="shared" si="381"/>
        <v>135.9921696606373</v>
      </c>
      <c r="P2028" s="239">
        <f t="shared" si="376"/>
        <v>167.85697940689388</v>
      </c>
      <c r="Q2028" s="239">
        <f t="shared" si="377"/>
        <v>0</v>
      </c>
      <c r="R2028" s="239">
        <f t="shared" si="382"/>
        <v>1.2030511798310204E-3</v>
      </c>
      <c r="T2028" s="239">
        <f>MAX($H$4:H2028)</f>
        <v>255.90901740293543</v>
      </c>
      <c r="U2028" s="239">
        <f>MAX($K$4:K2028)</f>
        <v>255.90901740293543</v>
      </c>
      <c r="V2028" s="239">
        <f>MAX($K$4:L2028)</f>
        <v>255.90901740293543</v>
      </c>
      <c r="W2028" s="239">
        <f t="shared" si="383"/>
        <v>-0.34407555814026403</v>
      </c>
      <c r="X2028" s="239">
        <f t="shared" si="384"/>
        <v>-0.34407555814026403</v>
      </c>
      <c r="Y2028" s="239">
        <f t="shared" si="385"/>
        <v>-0.34407555814026403</v>
      </c>
    </row>
    <row r="2029" spans="1:25">
      <c r="A2029" s="147">
        <v>38266</v>
      </c>
      <c r="B2029" s="243">
        <v>6.8560310623646536E-3</v>
      </c>
      <c r="C2029" s="243">
        <v>1.4985378518919124E-3</v>
      </c>
      <c r="D2029" s="243">
        <v>6.8375343561908331E-3</v>
      </c>
      <c r="E2029" s="243">
        <v>2.921583075838452E-3</v>
      </c>
      <c r="F2029" s="243">
        <v>5.8961304291216265E-4</v>
      </c>
      <c r="H2029" s="239">
        <f t="shared" si="378"/>
        <v>168.10851944423936</v>
      </c>
      <c r="I2029" s="239"/>
      <c r="J2029" s="239">
        <f t="shared" si="379"/>
        <v>139.39857590999762</v>
      </c>
      <c r="K2029" s="239">
        <f t="shared" si="374"/>
        <v>168.10851944423936</v>
      </c>
      <c r="L2029" s="239" t="b">
        <f t="shared" si="375"/>
        <v>0</v>
      </c>
      <c r="M2029" s="239">
        <f t="shared" si="380"/>
        <v>1.4985378518919505E-3</v>
      </c>
      <c r="O2029" s="239">
        <f t="shared" si="381"/>
        <v>135.9921696606373</v>
      </c>
      <c r="P2029" s="239">
        <f t="shared" si="376"/>
        <v>168.10851944423936</v>
      </c>
      <c r="Q2029" s="239">
        <f t="shared" si="377"/>
        <v>0</v>
      </c>
      <c r="R2029" s="239">
        <f t="shared" si="382"/>
        <v>1.4985378518919505E-3</v>
      </c>
      <c r="T2029" s="239">
        <f>MAX($H$4:H2029)</f>
        <v>255.90901740293543</v>
      </c>
      <c r="U2029" s="239">
        <f>MAX($K$4:K2029)</f>
        <v>255.90901740293543</v>
      </c>
      <c r="V2029" s="239">
        <f>MAX($K$4:L2029)</f>
        <v>255.90901740293543</v>
      </c>
      <c r="W2029" s="239">
        <f t="shared" si="383"/>
        <v>-0.34309263053615613</v>
      </c>
      <c r="X2029" s="239">
        <f t="shared" si="384"/>
        <v>-0.34309263053615613</v>
      </c>
      <c r="Y2029" s="239">
        <f t="shared" si="385"/>
        <v>-0.34309263053615613</v>
      </c>
    </row>
    <row r="2030" spans="1:25">
      <c r="A2030" s="147">
        <v>38267</v>
      </c>
      <c r="B2030" s="243">
        <v>-1.0120923931782322E-2</v>
      </c>
      <c r="C2030" s="243">
        <v>-2.3220282327697239E-3</v>
      </c>
      <c r="D2030" s="243">
        <v>-3.5533887698232514E-3</v>
      </c>
      <c r="E2030" s="243">
        <v>1.6954536529967257E-3</v>
      </c>
      <c r="F2030" s="243">
        <v>3.249829743232624E-4</v>
      </c>
      <c r="H2030" s="239">
        <f t="shared" si="378"/>
        <v>167.71816671592072</v>
      </c>
      <c r="I2030" s="239"/>
      <c r="J2030" s="239">
        <f t="shared" si="379"/>
        <v>139.39857590999762</v>
      </c>
      <c r="K2030" s="239">
        <f t="shared" si="374"/>
        <v>167.71816671592072</v>
      </c>
      <c r="L2030" s="239" t="b">
        <f t="shared" si="375"/>
        <v>0</v>
      </c>
      <c r="M2030" s="239">
        <f t="shared" si="380"/>
        <v>-2.3220282327697504E-3</v>
      </c>
      <c r="O2030" s="239">
        <f t="shared" si="381"/>
        <v>135.9921696606373</v>
      </c>
      <c r="P2030" s="239">
        <f t="shared" si="376"/>
        <v>167.71816671592072</v>
      </c>
      <c r="Q2030" s="239">
        <f t="shared" si="377"/>
        <v>0</v>
      </c>
      <c r="R2030" s="239">
        <f t="shared" si="382"/>
        <v>-2.3220282327697504E-3</v>
      </c>
      <c r="T2030" s="239">
        <f>MAX($H$4:H2030)</f>
        <v>255.90901740293543</v>
      </c>
      <c r="U2030" s="239">
        <f>MAX($K$4:K2030)</f>
        <v>255.90901740293543</v>
      </c>
      <c r="V2030" s="239">
        <f>MAX($K$4:L2030)</f>
        <v>255.90901740293543</v>
      </c>
      <c r="W2030" s="239">
        <f t="shared" si="383"/>
        <v>-0.34461798799436566</v>
      </c>
      <c r="X2030" s="239">
        <f t="shared" si="384"/>
        <v>-0.34461798799436566</v>
      </c>
      <c r="Y2030" s="239">
        <f t="shared" si="385"/>
        <v>-0.34461798799436566</v>
      </c>
    </row>
    <row r="2031" spans="1:25">
      <c r="A2031" s="147">
        <v>38268</v>
      </c>
      <c r="B2031" s="243">
        <v>-7.3708751932218819E-3</v>
      </c>
      <c r="C2031" s="243">
        <v>-3.2092075113816509E-3</v>
      </c>
      <c r="D2031" s="243">
        <v>1.1888634169567869E-3</v>
      </c>
      <c r="E2031" s="243">
        <v>-8.7613702453877007E-3</v>
      </c>
      <c r="F2031" s="243">
        <v>-2.0726690040875351E-3</v>
      </c>
      <c r="H2031" s="239">
        <f t="shared" si="378"/>
        <v>167.17992431550081</v>
      </c>
      <c r="I2031" s="239"/>
      <c r="J2031" s="239">
        <f t="shared" si="379"/>
        <v>139.39857590999762</v>
      </c>
      <c r="K2031" s="239">
        <f t="shared" si="374"/>
        <v>167.17992431550081</v>
      </c>
      <c r="L2031" s="239" t="b">
        <f t="shared" si="375"/>
        <v>0</v>
      </c>
      <c r="M2031" s="239">
        <f t="shared" si="380"/>
        <v>-3.2092075113817169E-3</v>
      </c>
      <c r="O2031" s="239">
        <f t="shared" si="381"/>
        <v>135.9921696606373</v>
      </c>
      <c r="P2031" s="239">
        <f t="shared" si="376"/>
        <v>167.17992431550081</v>
      </c>
      <c r="Q2031" s="239">
        <f t="shared" si="377"/>
        <v>0</v>
      </c>
      <c r="R2031" s="239">
        <f t="shared" si="382"/>
        <v>-3.2092075113817169E-3</v>
      </c>
      <c r="T2031" s="239">
        <f>MAX($H$4:H2031)</f>
        <v>255.90901740293543</v>
      </c>
      <c r="U2031" s="239">
        <f>MAX($K$4:K2031)</f>
        <v>255.90901740293543</v>
      </c>
      <c r="V2031" s="239">
        <f>MAX($K$4:L2031)</f>
        <v>255.90901740293543</v>
      </c>
      <c r="W2031" s="239">
        <f t="shared" si="383"/>
        <v>-0.34672124487011863</v>
      </c>
      <c r="X2031" s="239">
        <f t="shared" si="384"/>
        <v>-0.34672124487011863</v>
      </c>
      <c r="Y2031" s="239">
        <f t="shared" si="385"/>
        <v>-0.34672124487011863</v>
      </c>
    </row>
    <row r="2032" spans="1:25">
      <c r="A2032" s="147">
        <v>38271</v>
      </c>
      <c r="B2032" s="243">
        <v>2.1128575511359937E-3</v>
      </c>
      <c r="C2032" s="243">
        <v>-9.8119782763861352E-4</v>
      </c>
      <c r="D2032" s="243">
        <v>6.2686285541819764E-3</v>
      </c>
      <c r="E2032" s="243">
        <v>-9.3043991936603287E-4</v>
      </c>
      <c r="F2032" s="243">
        <v>-9.689309856443229E-4</v>
      </c>
      <c r="H2032" s="239">
        <f t="shared" si="378"/>
        <v>167.01588773693766</v>
      </c>
      <c r="I2032" s="239"/>
      <c r="J2032" s="239">
        <f t="shared" si="379"/>
        <v>139.39857590999762</v>
      </c>
      <c r="K2032" s="239">
        <f t="shared" si="374"/>
        <v>167.01588773693766</v>
      </c>
      <c r="L2032" s="239" t="b">
        <f t="shared" si="375"/>
        <v>0</v>
      </c>
      <c r="M2032" s="239">
        <f t="shared" si="380"/>
        <v>-9.8119782763860571E-4</v>
      </c>
      <c r="O2032" s="239">
        <f t="shared" si="381"/>
        <v>135.9921696606373</v>
      </c>
      <c r="P2032" s="239">
        <f t="shared" si="376"/>
        <v>167.01588773693766</v>
      </c>
      <c r="Q2032" s="239">
        <f t="shared" si="377"/>
        <v>0</v>
      </c>
      <c r="R2032" s="239">
        <f t="shared" si="382"/>
        <v>-9.8119782763860571E-4</v>
      </c>
      <c r="T2032" s="239">
        <f>MAX($H$4:H2032)</f>
        <v>255.90901740293543</v>
      </c>
      <c r="U2032" s="239">
        <f>MAX($K$4:K2032)</f>
        <v>255.90901740293543</v>
      </c>
      <c r="V2032" s="239">
        <f>MAX($K$4:L2032)</f>
        <v>255.90901740293543</v>
      </c>
      <c r="W2032" s="239">
        <f t="shared" si="383"/>
        <v>-0.34736224056549447</v>
      </c>
      <c r="X2032" s="239">
        <f t="shared" si="384"/>
        <v>-0.34736224056549447</v>
      </c>
      <c r="Y2032" s="239">
        <f t="shared" si="385"/>
        <v>-0.34736224056549447</v>
      </c>
    </row>
    <row r="2033" spans="1:25">
      <c r="A2033" s="147">
        <v>38272</v>
      </c>
      <c r="B2033" s="243">
        <v>-2.0449834097996389E-3</v>
      </c>
      <c r="C2033" s="243">
        <v>-8.803585044335982E-3</v>
      </c>
      <c r="D2033" s="243">
        <v>-8.2327583652980207E-3</v>
      </c>
      <c r="E2033" s="243">
        <v>-1.1719997469278209E-2</v>
      </c>
      <c r="F2033" s="243">
        <v>-7.6170521220181309E-3</v>
      </c>
      <c r="H2033" s="239">
        <f t="shared" si="378"/>
        <v>165.54554916549026</v>
      </c>
      <c r="I2033" s="239"/>
      <c r="J2033" s="239">
        <f t="shared" si="379"/>
        <v>139.39857590999762</v>
      </c>
      <c r="K2033" s="239">
        <f t="shared" si="374"/>
        <v>165.54554916549026</v>
      </c>
      <c r="L2033" s="239" t="b">
        <f t="shared" si="375"/>
        <v>0</v>
      </c>
      <c r="M2033" s="239">
        <f t="shared" si="380"/>
        <v>-8.8035850443359698E-3</v>
      </c>
      <c r="O2033" s="239">
        <f t="shared" si="381"/>
        <v>135.9921696606373</v>
      </c>
      <c r="P2033" s="239">
        <f t="shared" si="376"/>
        <v>165.54554916549026</v>
      </c>
      <c r="Q2033" s="239">
        <f t="shared" si="377"/>
        <v>0</v>
      </c>
      <c r="R2033" s="239">
        <f t="shared" si="382"/>
        <v>-8.8035850443359698E-3</v>
      </c>
      <c r="T2033" s="239">
        <f>MAX($H$4:H2033)</f>
        <v>255.90901740293543</v>
      </c>
      <c r="U2033" s="239">
        <f>MAX($K$4:K2033)</f>
        <v>255.90901740293543</v>
      </c>
      <c r="V2033" s="239">
        <f>MAX($K$4:L2033)</f>
        <v>255.90901740293543</v>
      </c>
      <c r="W2033" s="239">
        <f t="shared" si="383"/>
        <v>-0.35310779258382102</v>
      </c>
      <c r="X2033" s="239">
        <f t="shared" si="384"/>
        <v>-0.35310779258382102</v>
      </c>
      <c r="Y2033" s="239">
        <f t="shared" si="385"/>
        <v>-0.35310779258382102</v>
      </c>
    </row>
    <row r="2034" spans="1:25">
      <c r="A2034" s="147">
        <v>38273</v>
      </c>
      <c r="B2034" s="243">
        <v>-7.1023214614321928E-3</v>
      </c>
      <c r="C2034" s="243">
        <v>3.2058005902411146E-3</v>
      </c>
      <c r="D2034" s="243">
        <v>-1.408890465410817E-3</v>
      </c>
      <c r="E2034" s="243">
        <v>-5.6311349892869123E-3</v>
      </c>
      <c r="F2034" s="243">
        <v>1.9195803861646876E-3</v>
      </c>
      <c r="H2034" s="239">
        <f t="shared" si="378"/>
        <v>166.07625518471679</v>
      </c>
      <c r="I2034" s="239"/>
      <c r="J2034" s="239">
        <f t="shared" si="379"/>
        <v>139.39857590999762</v>
      </c>
      <c r="K2034" s="239">
        <f t="shared" si="374"/>
        <v>166.07625518471679</v>
      </c>
      <c r="L2034" s="239" t="b">
        <f t="shared" si="375"/>
        <v>0</v>
      </c>
      <c r="M2034" s="239">
        <f t="shared" si="380"/>
        <v>3.2058005902411758E-3</v>
      </c>
      <c r="O2034" s="239">
        <f t="shared" si="381"/>
        <v>135.9921696606373</v>
      </c>
      <c r="P2034" s="239">
        <f t="shared" si="376"/>
        <v>166.07625518471679</v>
      </c>
      <c r="Q2034" s="239">
        <f t="shared" si="377"/>
        <v>0</v>
      </c>
      <c r="R2034" s="239">
        <f t="shared" si="382"/>
        <v>3.2058005902411758E-3</v>
      </c>
      <c r="T2034" s="239">
        <f>MAX($H$4:H2034)</f>
        <v>255.90901740293543</v>
      </c>
      <c r="U2034" s="239">
        <f>MAX($K$4:K2034)</f>
        <v>255.90901740293543</v>
      </c>
      <c r="V2034" s="239">
        <f>MAX($K$4:L2034)</f>
        <v>255.90901740293543</v>
      </c>
      <c r="W2034" s="239">
        <f t="shared" si="383"/>
        <v>-0.35103398516346385</v>
      </c>
      <c r="X2034" s="239">
        <f t="shared" si="384"/>
        <v>-0.35103398516346385</v>
      </c>
      <c r="Y2034" s="239">
        <f t="shared" si="385"/>
        <v>-0.35103398516346385</v>
      </c>
    </row>
    <row r="2035" spans="1:25">
      <c r="A2035" s="147">
        <v>38274</v>
      </c>
      <c r="B2035" s="243">
        <v>-8.8839797402069376E-3</v>
      </c>
      <c r="C2035" s="243">
        <v>-6.0173819051643207E-3</v>
      </c>
      <c r="D2035" s="243">
        <v>-1.4621106815473239E-2</v>
      </c>
      <c r="E2035" s="243">
        <v>-1.5186137094579166E-2</v>
      </c>
      <c r="F2035" s="243">
        <v>-5.7383864232930515E-3</v>
      </c>
      <c r="H2035" s="239">
        <f t="shared" si="378"/>
        <v>165.07691093189081</v>
      </c>
      <c r="I2035" s="239"/>
      <c r="J2035" s="239">
        <f t="shared" si="379"/>
        <v>139.39857590999762</v>
      </c>
      <c r="K2035" s="239">
        <f t="shared" si="374"/>
        <v>165.07691093189081</v>
      </c>
      <c r="L2035" s="239" t="b">
        <f t="shared" si="375"/>
        <v>0</v>
      </c>
      <c r="M2035" s="239">
        <f t="shared" si="380"/>
        <v>-6.0173819051643858E-3</v>
      </c>
      <c r="O2035" s="239">
        <f t="shared" si="381"/>
        <v>135.9921696606373</v>
      </c>
      <c r="P2035" s="239">
        <f t="shared" si="376"/>
        <v>165.07691093189081</v>
      </c>
      <c r="Q2035" s="239">
        <f t="shared" si="377"/>
        <v>0</v>
      </c>
      <c r="R2035" s="239">
        <f t="shared" si="382"/>
        <v>-6.0173819051643858E-3</v>
      </c>
      <c r="T2035" s="239">
        <f>MAX($H$4:H2035)</f>
        <v>255.90901740293543</v>
      </c>
      <c r="U2035" s="239">
        <f>MAX($K$4:K2035)</f>
        <v>255.90901740293543</v>
      </c>
      <c r="V2035" s="239">
        <f>MAX($K$4:L2035)</f>
        <v>255.90901740293543</v>
      </c>
      <c r="W2035" s="239">
        <f t="shared" si="383"/>
        <v>-0.35493906151820787</v>
      </c>
      <c r="X2035" s="239">
        <f t="shared" si="384"/>
        <v>-0.35493906151820787</v>
      </c>
      <c r="Y2035" s="239">
        <f t="shared" si="385"/>
        <v>-0.35493906151820787</v>
      </c>
    </row>
    <row r="2036" spans="1:25">
      <c r="A2036" s="147">
        <v>38275</v>
      </c>
      <c r="B2036" s="243">
        <v>4.267669904528093E-3</v>
      </c>
      <c r="C2036" s="243">
        <v>-1.5900118407249364E-3</v>
      </c>
      <c r="D2036" s="243">
        <v>-5.6626930999552627E-3</v>
      </c>
      <c r="E2036" s="243">
        <v>-2.7472020265975061E-3</v>
      </c>
      <c r="F2036" s="243">
        <v>-1.960116470868245E-4</v>
      </c>
      <c r="H2036" s="239">
        <f t="shared" si="378"/>
        <v>164.8144366888788</v>
      </c>
      <c r="I2036" s="239"/>
      <c r="J2036" s="239">
        <f t="shared" si="379"/>
        <v>139.39857590999762</v>
      </c>
      <c r="K2036" s="239">
        <f t="shared" si="374"/>
        <v>164.8144366888788</v>
      </c>
      <c r="L2036" s="239" t="b">
        <f t="shared" si="375"/>
        <v>0</v>
      </c>
      <c r="M2036" s="239">
        <f t="shared" si="380"/>
        <v>-1.590011840724972E-3</v>
      </c>
      <c r="O2036" s="239">
        <f t="shared" si="381"/>
        <v>135.9921696606373</v>
      </c>
      <c r="P2036" s="239">
        <f t="shared" si="376"/>
        <v>164.8144366888788</v>
      </c>
      <c r="Q2036" s="239">
        <f t="shared" si="377"/>
        <v>0</v>
      </c>
      <c r="R2036" s="239">
        <f t="shared" si="382"/>
        <v>-1.590011840724972E-3</v>
      </c>
      <c r="T2036" s="239">
        <f>MAX($H$4:H2036)</f>
        <v>255.90901740293543</v>
      </c>
      <c r="U2036" s="239">
        <f>MAX($K$4:K2036)</f>
        <v>255.90901740293543</v>
      </c>
      <c r="V2036" s="239">
        <f>MAX($K$4:L2036)</f>
        <v>255.90901740293543</v>
      </c>
      <c r="W2036" s="239">
        <f t="shared" si="383"/>
        <v>-0.35596471604838309</v>
      </c>
      <c r="X2036" s="239">
        <f t="shared" si="384"/>
        <v>-0.35596471604838309</v>
      </c>
      <c r="Y2036" s="239">
        <f t="shared" si="385"/>
        <v>-0.35596471604838309</v>
      </c>
    </row>
    <row r="2037" spans="1:25">
      <c r="A2037" s="147">
        <v>38278</v>
      </c>
      <c r="B2037" s="243">
        <v>5.3774045649750413E-3</v>
      </c>
      <c r="C2037" s="243">
        <v>-2.0936406320374301E-3</v>
      </c>
      <c r="D2037" s="243">
        <v>-8.1410315808738698E-3</v>
      </c>
      <c r="E2037" s="243">
        <v>-1.7126713795512227E-4</v>
      </c>
      <c r="F2037" s="243">
        <v>-3.4160457472365291E-3</v>
      </c>
      <c r="H2037" s="239">
        <f t="shared" si="378"/>
        <v>164.46937448748059</v>
      </c>
      <c r="I2037" s="239"/>
      <c r="J2037" s="239">
        <f t="shared" si="379"/>
        <v>139.39857590999762</v>
      </c>
      <c r="K2037" s="239">
        <f t="shared" si="374"/>
        <v>164.46937448748059</v>
      </c>
      <c r="L2037" s="239" t="b">
        <f t="shared" si="375"/>
        <v>0</v>
      </c>
      <c r="M2037" s="239">
        <f t="shared" si="380"/>
        <v>-2.0936406320374895E-3</v>
      </c>
      <c r="O2037" s="239">
        <f t="shared" si="381"/>
        <v>135.9921696606373</v>
      </c>
      <c r="P2037" s="239">
        <f t="shared" si="376"/>
        <v>164.46937448748059</v>
      </c>
      <c r="Q2037" s="239">
        <f t="shared" si="377"/>
        <v>0</v>
      </c>
      <c r="R2037" s="239">
        <f t="shared" si="382"/>
        <v>-2.0936406320374895E-3</v>
      </c>
      <c r="T2037" s="239">
        <f>MAX($H$4:H2037)</f>
        <v>255.90901740293543</v>
      </c>
      <c r="U2037" s="239">
        <f>MAX($K$4:K2037)</f>
        <v>255.90901740293543</v>
      </c>
      <c r="V2037" s="239">
        <f>MAX($K$4:L2037)</f>
        <v>255.90901740293543</v>
      </c>
      <c r="W2037" s="239">
        <f t="shared" si="383"/>
        <v>-0.35731309448732995</v>
      </c>
      <c r="X2037" s="239">
        <f t="shared" si="384"/>
        <v>-0.35731309448732995</v>
      </c>
      <c r="Y2037" s="239">
        <f t="shared" si="385"/>
        <v>-0.35731309448732995</v>
      </c>
    </row>
    <row r="2038" spans="1:25">
      <c r="A2038" s="147">
        <v>38279</v>
      </c>
      <c r="B2038" s="243">
        <v>-9.2348548968274047E-3</v>
      </c>
      <c r="C2038" s="243">
        <v>8.0755718933447351E-3</v>
      </c>
      <c r="D2038" s="243">
        <v>9.7887635838820319E-3</v>
      </c>
      <c r="E2038" s="243">
        <v>3.0763642298956562E-3</v>
      </c>
      <c r="F2038" s="243">
        <v>4.7461631823169093E-3</v>
      </c>
      <c r="H2038" s="239">
        <f t="shared" si="378"/>
        <v>165.79755874540768</v>
      </c>
      <c r="I2038" s="239"/>
      <c r="J2038" s="239">
        <f t="shared" si="379"/>
        <v>139.39857590999762</v>
      </c>
      <c r="K2038" s="239">
        <f t="shared" si="374"/>
        <v>165.79755874540768</v>
      </c>
      <c r="L2038" s="239" t="b">
        <f t="shared" si="375"/>
        <v>0</v>
      </c>
      <c r="M2038" s="239">
        <f t="shared" si="380"/>
        <v>8.0755718933447559E-3</v>
      </c>
      <c r="O2038" s="239">
        <f t="shared" si="381"/>
        <v>135.9921696606373</v>
      </c>
      <c r="P2038" s="239">
        <f t="shared" si="376"/>
        <v>165.79755874540768</v>
      </c>
      <c r="Q2038" s="239">
        <f t="shared" si="377"/>
        <v>0</v>
      </c>
      <c r="R2038" s="239">
        <f t="shared" si="382"/>
        <v>8.0755718933447559E-3</v>
      </c>
      <c r="T2038" s="239">
        <f>MAX($H$4:H2038)</f>
        <v>255.90901740293543</v>
      </c>
      <c r="U2038" s="239">
        <f>MAX($K$4:K2038)</f>
        <v>255.90901740293543</v>
      </c>
      <c r="V2038" s="239">
        <f>MAX($K$4:L2038)</f>
        <v>255.90901740293543</v>
      </c>
      <c r="W2038" s="239">
        <f t="shared" si="383"/>
        <v>-0.35212303017695112</v>
      </c>
      <c r="X2038" s="239">
        <f t="shared" si="384"/>
        <v>-0.35212303017695112</v>
      </c>
      <c r="Y2038" s="239">
        <f t="shared" si="385"/>
        <v>-0.35212303017695112</v>
      </c>
    </row>
    <row r="2039" spans="1:25">
      <c r="A2039" s="147">
        <v>38280</v>
      </c>
      <c r="B2039" s="243">
        <v>4.3168966503270845E-4</v>
      </c>
      <c r="C2039" s="243">
        <v>-9.5763708239564593E-3</v>
      </c>
      <c r="D2039" s="243">
        <v>-1.4602685738496768E-2</v>
      </c>
      <c r="E2039" s="243">
        <v>-1.9621862966304526E-2</v>
      </c>
      <c r="F2039" s="243">
        <v>-6.4139602971799992E-3</v>
      </c>
      <c r="H2039" s="239">
        <f t="shared" si="378"/>
        <v>164.20981984115497</v>
      </c>
      <c r="I2039" s="239"/>
      <c r="J2039" s="239">
        <f t="shared" si="379"/>
        <v>139.39857590999762</v>
      </c>
      <c r="K2039" s="239">
        <f t="shared" si="374"/>
        <v>164.20981984115497</v>
      </c>
      <c r="L2039" s="239" t="b">
        <f t="shared" si="375"/>
        <v>0</v>
      </c>
      <c r="M2039" s="239">
        <f t="shared" si="380"/>
        <v>-9.5763708239563847E-3</v>
      </c>
      <c r="O2039" s="239">
        <f t="shared" si="381"/>
        <v>135.9921696606373</v>
      </c>
      <c r="P2039" s="239">
        <f t="shared" si="376"/>
        <v>164.20981984115497</v>
      </c>
      <c r="Q2039" s="239">
        <f t="shared" si="377"/>
        <v>0</v>
      </c>
      <c r="R2039" s="239">
        <f t="shared" si="382"/>
        <v>-9.5763708239563847E-3</v>
      </c>
      <c r="T2039" s="239">
        <f>MAX($H$4:H2039)</f>
        <v>255.90901740293543</v>
      </c>
      <c r="U2039" s="239">
        <f>MAX($K$4:K2039)</f>
        <v>255.90901740293543</v>
      </c>
      <c r="V2039" s="239">
        <f>MAX($K$4:L2039)</f>
        <v>255.90901740293543</v>
      </c>
      <c r="W2039" s="239">
        <f t="shared" si="383"/>
        <v>-0.35832734028827784</v>
      </c>
      <c r="X2039" s="239">
        <f t="shared" si="384"/>
        <v>-0.35832734028827784</v>
      </c>
      <c r="Y2039" s="239">
        <f t="shared" si="385"/>
        <v>-0.35832734028827784</v>
      </c>
    </row>
    <row r="2040" spans="1:25">
      <c r="A2040" s="147">
        <v>38281</v>
      </c>
      <c r="B2040" s="243">
        <v>3.33801521108823E-3</v>
      </c>
      <c r="C2040" s="243">
        <v>3.7121497548628923E-3</v>
      </c>
      <c r="D2040" s="243">
        <v>-1.7772472466572875E-3</v>
      </c>
      <c r="E2040" s="243">
        <v>3.3703182474908999E-3</v>
      </c>
      <c r="F2040" s="243">
        <v>4.8022914216825363E-3</v>
      </c>
      <c r="H2040" s="239">
        <f t="shared" si="378"/>
        <v>164.81939128362438</v>
      </c>
      <c r="I2040" s="239"/>
      <c r="J2040" s="239">
        <f t="shared" si="379"/>
        <v>139.39857590999762</v>
      </c>
      <c r="K2040" s="239">
        <f t="shared" si="374"/>
        <v>164.81939128362438</v>
      </c>
      <c r="L2040" s="239" t="b">
        <f t="shared" si="375"/>
        <v>0</v>
      </c>
      <c r="M2040" s="239">
        <f t="shared" si="380"/>
        <v>3.712149754862852E-3</v>
      </c>
      <c r="O2040" s="239">
        <f t="shared" si="381"/>
        <v>135.9921696606373</v>
      </c>
      <c r="P2040" s="239">
        <f t="shared" si="376"/>
        <v>164.81939128362438</v>
      </c>
      <c r="Q2040" s="239">
        <f t="shared" si="377"/>
        <v>0</v>
      </c>
      <c r="R2040" s="239">
        <f t="shared" si="382"/>
        <v>3.712149754862852E-3</v>
      </c>
      <c r="T2040" s="239">
        <f>MAX($H$4:H2040)</f>
        <v>255.90901740293543</v>
      </c>
      <c r="U2040" s="239">
        <f>MAX($K$4:K2040)</f>
        <v>255.90901740293543</v>
      </c>
      <c r="V2040" s="239">
        <f>MAX($K$4:L2040)</f>
        <v>255.90901740293543</v>
      </c>
      <c r="W2040" s="239">
        <f t="shared" si="383"/>
        <v>-0.3559453552818268</v>
      </c>
      <c r="X2040" s="239">
        <f t="shared" si="384"/>
        <v>-0.3559453552818268</v>
      </c>
      <c r="Y2040" s="239">
        <f t="shared" si="385"/>
        <v>-0.3559453552818268</v>
      </c>
    </row>
    <row r="2041" spans="1:25">
      <c r="A2041" s="147">
        <v>38282</v>
      </c>
      <c r="B2041" s="243">
        <v>-9.4161178370034682E-3</v>
      </c>
      <c r="C2041" s="243">
        <v>-2.9751562105191365E-3</v>
      </c>
      <c r="D2041" s="243">
        <v>-8.4282192616158547E-4</v>
      </c>
      <c r="E2041" s="243">
        <v>4.0425399810151141E-4</v>
      </c>
      <c r="F2041" s="243">
        <v>-3.2594824144738244E-4</v>
      </c>
      <c r="H2041" s="239">
        <f t="shared" si="378"/>
        <v>164.32902784803292</v>
      </c>
      <c r="I2041" s="239"/>
      <c r="J2041" s="239">
        <f t="shared" si="379"/>
        <v>139.39857590999762</v>
      </c>
      <c r="K2041" s="239">
        <f t="shared" si="374"/>
        <v>164.32902784803292</v>
      </c>
      <c r="L2041" s="239" t="b">
        <f t="shared" si="375"/>
        <v>0</v>
      </c>
      <c r="M2041" s="239">
        <f t="shared" si="380"/>
        <v>-2.9751562105191556E-3</v>
      </c>
      <c r="O2041" s="239">
        <f t="shared" si="381"/>
        <v>135.9921696606373</v>
      </c>
      <c r="P2041" s="239">
        <f t="shared" si="376"/>
        <v>164.32902784803292</v>
      </c>
      <c r="Q2041" s="239">
        <f t="shared" si="377"/>
        <v>0</v>
      </c>
      <c r="R2041" s="239">
        <f t="shared" si="382"/>
        <v>-2.9751562105191556E-3</v>
      </c>
      <c r="T2041" s="239">
        <f>MAX($H$4:H2041)</f>
        <v>255.90901740293543</v>
      </c>
      <c r="U2041" s="239">
        <f>MAX($K$4:K2041)</f>
        <v>255.90901740293543</v>
      </c>
      <c r="V2041" s="239">
        <f>MAX($K$4:L2041)</f>
        <v>255.90901740293543</v>
      </c>
      <c r="W2041" s="239">
        <f t="shared" si="383"/>
        <v>-0.35786151845797376</v>
      </c>
      <c r="X2041" s="239">
        <f t="shared" si="384"/>
        <v>-0.35786151845797376</v>
      </c>
      <c r="Y2041" s="239">
        <f t="shared" si="385"/>
        <v>-0.35786151845797376</v>
      </c>
    </row>
    <row r="2042" spans="1:25">
      <c r="A2042" s="147">
        <v>38285</v>
      </c>
      <c r="B2042" s="243">
        <v>-9.3562583570039326E-4</v>
      </c>
      <c r="C2042" s="243">
        <v>-1.5330602208085464E-2</v>
      </c>
      <c r="D2042" s="243">
        <v>-1.5163821788318099E-2</v>
      </c>
      <c r="E2042" s="243">
        <v>-1.8105843064872951E-2</v>
      </c>
      <c r="F2042" s="243">
        <v>-9.8192520326797483E-3</v>
      </c>
      <c r="H2042" s="239">
        <f t="shared" si="378"/>
        <v>161.80976489085333</v>
      </c>
      <c r="I2042" s="239"/>
      <c r="J2042" s="239">
        <f t="shared" si="379"/>
        <v>139.39857590999762</v>
      </c>
      <c r="K2042" s="239">
        <f t="shared" si="374"/>
        <v>161.80976489085333</v>
      </c>
      <c r="L2042" s="239" t="b">
        <f t="shared" si="375"/>
        <v>0</v>
      </c>
      <c r="M2042" s="239">
        <f t="shared" si="380"/>
        <v>-1.5330602208085468E-2</v>
      </c>
      <c r="O2042" s="239">
        <f t="shared" si="381"/>
        <v>135.9921696606373</v>
      </c>
      <c r="P2042" s="239">
        <f t="shared" si="376"/>
        <v>161.80976489085333</v>
      </c>
      <c r="Q2042" s="239">
        <f t="shared" si="377"/>
        <v>0</v>
      </c>
      <c r="R2042" s="239">
        <f t="shared" si="382"/>
        <v>-1.5330602208085468E-2</v>
      </c>
      <c r="T2042" s="239">
        <f>MAX($H$4:H2042)</f>
        <v>255.90901740293543</v>
      </c>
      <c r="U2042" s="239">
        <f>MAX($K$4:K2042)</f>
        <v>255.90901740293543</v>
      </c>
      <c r="V2042" s="239">
        <f>MAX($K$4:L2042)</f>
        <v>255.90901740293543</v>
      </c>
      <c r="W2042" s="239">
        <f t="shared" si="383"/>
        <v>-0.36770588808099863</v>
      </c>
      <c r="X2042" s="239">
        <f t="shared" si="384"/>
        <v>-0.36770588808099863</v>
      </c>
      <c r="Y2042" s="239">
        <f t="shared" si="385"/>
        <v>-0.36770588808099863</v>
      </c>
    </row>
    <row r="2043" spans="1:25">
      <c r="A2043" s="147">
        <v>38286</v>
      </c>
      <c r="B2043" s="243">
        <v>1.411809733401892E-2</v>
      </c>
      <c r="C2043" s="243">
        <v>8.3693458060871695E-3</v>
      </c>
      <c r="D2043" s="243">
        <v>6.6196257943356152E-3</v>
      </c>
      <c r="E2043" s="243">
        <v>9.2770810135363035E-3</v>
      </c>
      <c r="F2043" s="243">
        <v>8.8785433697928795E-3</v>
      </c>
      <c r="H2043" s="239">
        <f t="shared" si="378"/>
        <v>163.16400676802655</v>
      </c>
      <c r="I2043" s="239"/>
      <c r="J2043" s="239">
        <f t="shared" si="379"/>
        <v>139.39857590999762</v>
      </c>
      <c r="K2043" s="239">
        <f t="shared" si="374"/>
        <v>163.16400676802655</v>
      </c>
      <c r="L2043" s="239" t="b">
        <f t="shared" si="375"/>
        <v>0</v>
      </c>
      <c r="M2043" s="239">
        <f t="shared" si="380"/>
        <v>8.3693458060872233E-3</v>
      </c>
      <c r="O2043" s="239">
        <f t="shared" si="381"/>
        <v>135.9921696606373</v>
      </c>
      <c r="P2043" s="239">
        <f t="shared" si="376"/>
        <v>163.16400676802655</v>
      </c>
      <c r="Q2043" s="239">
        <f t="shared" si="377"/>
        <v>0</v>
      </c>
      <c r="R2043" s="239">
        <f t="shared" si="382"/>
        <v>8.3693458060872233E-3</v>
      </c>
      <c r="T2043" s="239">
        <f>MAX($H$4:H2043)</f>
        <v>255.90901740293543</v>
      </c>
      <c r="U2043" s="239">
        <f>MAX($K$4:K2043)</f>
        <v>255.90901740293543</v>
      </c>
      <c r="V2043" s="239">
        <f>MAX($K$4:L2043)</f>
        <v>255.90901740293543</v>
      </c>
      <c r="W2043" s="239">
        <f t="shared" si="383"/>
        <v>-0.36241400000719565</v>
      </c>
      <c r="X2043" s="239">
        <f t="shared" si="384"/>
        <v>-0.36241400000719565</v>
      </c>
      <c r="Y2043" s="239">
        <f t="shared" si="385"/>
        <v>-0.36241400000719565</v>
      </c>
    </row>
    <row r="2044" spans="1:25">
      <c r="A2044" s="147">
        <v>38287</v>
      </c>
      <c r="B2044" s="243">
        <v>1.3416378305149967E-2</v>
      </c>
      <c r="C2044" s="243">
        <v>1.330879357585979E-2</v>
      </c>
      <c r="D2044" s="243">
        <v>7.1804343959449568E-3</v>
      </c>
      <c r="E2044" s="243">
        <v>9.6900959799219866E-3</v>
      </c>
      <c r="F2044" s="243">
        <v>8.7104594679547898E-3</v>
      </c>
      <c r="H2044" s="239">
        <f t="shared" si="378"/>
        <v>165.33552285311239</v>
      </c>
      <c r="I2044" s="239"/>
      <c r="J2044" s="239">
        <f t="shared" si="379"/>
        <v>139.39857590999762</v>
      </c>
      <c r="K2044" s="239">
        <f t="shared" si="374"/>
        <v>165.33552285311239</v>
      </c>
      <c r="L2044" s="239" t="b">
        <f t="shared" si="375"/>
        <v>0</v>
      </c>
      <c r="M2044" s="239">
        <f t="shared" si="380"/>
        <v>1.3308793575859705E-2</v>
      </c>
      <c r="O2044" s="239">
        <f t="shared" si="381"/>
        <v>135.9921696606373</v>
      </c>
      <c r="P2044" s="239">
        <f t="shared" si="376"/>
        <v>165.33552285311239</v>
      </c>
      <c r="Q2044" s="239">
        <f t="shared" si="377"/>
        <v>0</v>
      </c>
      <c r="R2044" s="239">
        <f t="shared" si="382"/>
        <v>1.3308793575859705E-2</v>
      </c>
      <c r="T2044" s="239">
        <f>MAX($H$4:H2044)</f>
        <v>255.90901740293543</v>
      </c>
      <c r="U2044" s="239">
        <f>MAX($K$4:K2044)</f>
        <v>255.90901740293543</v>
      </c>
      <c r="V2044" s="239">
        <f>MAX($K$4:L2044)</f>
        <v>255.90901740293543</v>
      </c>
      <c r="W2044" s="239">
        <f t="shared" si="383"/>
        <v>-0.35392849954643335</v>
      </c>
      <c r="X2044" s="239">
        <f t="shared" si="384"/>
        <v>-0.35392849954643335</v>
      </c>
      <c r="Y2044" s="239">
        <f t="shared" si="385"/>
        <v>-0.35392849954643335</v>
      </c>
    </row>
    <row r="2045" spans="1:25">
      <c r="A2045" s="147">
        <v>38288</v>
      </c>
      <c r="B2045" s="243">
        <v>1.7130826992999282E-3</v>
      </c>
      <c r="C2045" s="243">
        <v>1.5434820712538766E-3</v>
      </c>
      <c r="D2045" s="243">
        <v>1.3598907700581142E-2</v>
      </c>
      <c r="E2045" s="243">
        <v>3.6841141222856422E-3</v>
      </c>
      <c r="F2045" s="243">
        <v>-4.1009299727003956E-3</v>
      </c>
      <c r="H2045" s="239">
        <f t="shared" si="378"/>
        <v>165.59071526837755</v>
      </c>
      <c r="I2045" s="239"/>
      <c r="J2045" s="239">
        <f t="shared" si="379"/>
        <v>139.39857590999762</v>
      </c>
      <c r="K2045" s="239">
        <f t="shared" si="374"/>
        <v>165.59071526837755</v>
      </c>
      <c r="L2045" s="239" t="b">
        <f t="shared" si="375"/>
        <v>0</v>
      </c>
      <c r="M2045" s="239">
        <f t="shared" si="380"/>
        <v>1.5434820712538282E-3</v>
      </c>
      <c r="O2045" s="239">
        <f t="shared" si="381"/>
        <v>135.9921696606373</v>
      </c>
      <c r="P2045" s="239">
        <f t="shared" si="376"/>
        <v>165.59071526837755</v>
      </c>
      <c r="Q2045" s="239">
        <f t="shared" si="377"/>
        <v>0</v>
      </c>
      <c r="R2045" s="239">
        <f t="shared" si="382"/>
        <v>1.5434820712538282E-3</v>
      </c>
      <c r="T2045" s="239">
        <f>MAX($H$4:H2045)</f>
        <v>255.90901740293543</v>
      </c>
      <c r="U2045" s="239">
        <f>MAX($K$4:K2045)</f>
        <v>255.90901740293543</v>
      </c>
      <c r="V2045" s="239">
        <f>MAX($K$4:L2045)</f>
        <v>255.90901740293543</v>
      </c>
      <c r="W2045" s="239">
        <f t="shared" si="383"/>
        <v>-0.35293129976873522</v>
      </c>
      <c r="X2045" s="239">
        <f t="shared" si="384"/>
        <v>-0.35293129976873522</v>
      </c>
      <c r="Y2045" s="239">
        <f t="shared" si="385"/>
        <v>-0.35293129976873522</v>
      </c>
    </row>
    <row r="2046" spans="1:25">
      <c r="A2046" s="147">
        <v>38289</v>
      </c>
      <c r="B2046" s="243">
        <v>2.3812797103273109E-3</v>
      </c>
      <c r="C2046" s="243">
        <v>-7.9430456845512865E-3</v>
      </c>
      <c r="D2046" s="243">
        <v>-7.7557023458706409E-3</v>
      </c>
      <c r="E2046" s="243">
        <v>-1.6279950240993823E-4</v>
      </c>
      <c r="F2046" s="243">
        <v>-5.5026247296174891E-3</v>
      </c>
      <c r="H2046" s="239">
        <f t="shared" si="378"/>
        <v>164.2754206520633</v>
      </c>
      <c r="I2046" s="239"/>
      <c r="J2046" s="239">
        <f t="shared" si="379"/>
        <v>139.39857590999762</v>
      </c>
      <c r="K2046" s="239">
        <f t="shared" si="374"/>
        <v>164.2754206520633</v>
      </c>
      <c r="L2046" s="239" t="b">
        <f t="shared" si="375"/>
        <v>0</v>
      </c>
      <c r="M2046" s="239">
        <f t="shared" si="380"/>
        <v>-7.9430456845512882E-3</v>
      </c>
      <c r="O2046" s="239">
        <f t="shared" si="381"/>
        <v>135.9921696606373</v>
      </c>
      <c r="P2046" s="239">
        <f t="shared" si="376"/>
        <v>164.2754206520633</v>
      </c>
      <c r="Q2046" s="239">
        <f t="shared" si="377"/>
        <v>0</v>
      </c>
      <c r="R2046" s="239">
        <f t="shared" si="382"/>
        <v>-7.9430456845512882E-3</v>
      </c>
      <c r="T2046" s="239">
        <f>MAX($H$4:H2046)</f>
        <v>255.90901740293543</v>
      </c>
      <c r="U2046" s="239">
        <f>MAX($K$4:K2046)</f>
        <v>255.90901740293543</v>
      </c>
      <c r="V2046" s="239">
        <f>MAX($K$4:L2046)</f>
        <v>255.90901740293543</v>
      </c>
      <c r="W2046" s="239">
        <f t="shared" si="383"/>
        <v>-0.35807099601571535</v>
      </c>
      <c r="X2046" s="239">
        <f t="shared" si="384"/>
        <v>-0.35807099601571535</v>
      </c>
      <c r="Y2046" s="239">
        <f t="shared" si="385"/>
        <v>-0.35807099601571535</v>
      </c>
    </row>
    <row r="2047" spans="1:25">
      <c r="A2047" s="147">
        <v>38292</v>
      </c>
      <c r="B2047" s="243">
        <v>3.0636994499255721E-4</v>
      </c>
      <c r="C2047" s="243">
        <v>1.4276176636485394E-2</v>
      </c>
      <c r="D2047" s="243">
        <v>7.7257215155479564E-4</v>
      </c>
      <c r="E2047" s="243">
        <v>7.3625859369417235E-3</v>
      </c>
      <c r="F2047" s="243">
        <v>1.1599106842379525E-2</v>
      </c>
      <c r="H2047" s="239">
        <f t="shared" si="378"/>
        <v>166.6206455743251</v>
      </c>
      <c r="I2047" s="239"/>
      <c r="J2047" s="239">
        <f t="shared" si="379"/>
        <v>139.39857590999762</v>
      </c>
      <c r="K2047" s="239">
        <f t="shared" si="374"/>
        <v>166.6206455743251</v>
      </c>
      <c r="L2047" s="239" t="b">
        <f t="shared" si="375"/>
        <v>0</v>
      </c>
      <c r="M2047" s="239">
        <f t="shared" si="380"/>
        <v>1.4276176636485369E-2</v>
      </c>
      <c r="O2047" s="239">
        <f t="shared" si="381"/>
        <v>149.95858101689259</v>
      </c>
      <c r="P2047" s="239">
        <f t="shared" si="376"/>
        <v>166.6206455743251</v>
      </c>
      <c r="Q2047" s="239">
        <f t="shared" si="377"/>
        <v>0</v>
      </c>
      <c r="R2047" s="239">
        <f t="shared" si="382"/>
        <v>1.4276176636485369E-2</v>
      </c>
      <c r="T2047" s="239">
        <f>MAX($H$4:H2047)</f>
        <v>255.90901740293543</v>
      </c>
      <c r="U2047" s="239">
        <f>MAX($K$4:K2047)</f>
        <v>255.90901740293543</v>
      </c>
      <c r="V2047" s="239">
        <f>MAX($K$4:L2047)</f>
        <v>255.90901740293543</v>
      </c>
      <c r="W2047" s="239">
        <f t="shared" si="383"/>
        <v>-0.34890670416675262</v>
      </c>
      <c r="X2047" s="239">
        <f t="shared" si="384"/>
        <v>-0.34890670416675262</v>
      </c>
      <c r="Y2047" s="239">
        <f t="shared" si="385"/>
        <v>-0.34890670416675262</v>
      </c>
    </row>
    <row r="2048" spans="1:25">
      <c r="A2048" s="147">
        <v>38293</v>
      </c>
      <c r="B2048" s="243">
        <v>-2.2594139350606834E-4</v>
      </c>
      <c r="C2048" s="243">
        <v>9.3153994374670646E-3</v>
      </c>
      <c r="D2048" s="243">
        <v>1.5833045565227577E-2</v>
      </c>
      <c r="E2048" s="243">
        <v>1.0351253220697521E-2</v>
      </c>
      <c r="F2048" s="243">
        <v>7.5905971441492248E-3</v>
      </c>
      <c r="H2048" s="239">
        <f t="shared" si="378"/>
        <v>168.17278344237857</v>
      </c>
      <c r="I2048" s="239"/>
      <c r="J2048" s="239">
        <f t="shared" si="379"/>
        <v>139.39857590999762</v>
      </c>
      <c r="K2048" s="239">
        <f t="shared" si="374"/>
        <v>168.17278344237857</v>
      </c>
      <c r="L2048" s="239" t="b">
        <f t="shared" si="375"/>
        <v>0</v>
      </c>
      <c r="M2048" s="239">
        <f t="shared" si="380"/>
        <v>9.3153994374671305E-3</v>
      </c>
      <c r="O2048" s="239">
        <f t="shared" si="381"/>
        <v>149.95858101689259</v>
      </c>
      <c r="P2048" s="239">
        <f t="shared" si="376"/>
        <v>168.17278344237857</v>
      </c>
      <c r="Q2048" s="239">
        <f t="shared" si="377"/>
        <v>0</v>
      </c>
      <c r="R2048" s="239">
        <f t="shared" si="382"/>
        <v>9.3153994374671305E-3</v>
      </c>
      <c r="T2048" s="239">
        <f>MAX($H$4:H2048)</f>
        <v>255.90901740293543</v>
      </c>
      <c r="U2048" s="239">
        <f>MAX($K$4:K2048)</f>
        <v>255.90901740293543</v>
      </c>
      <c r="V2048" s="239">
        <f>MAX($K$4:L2048)</f>
        <v>255.90901740293543</v>
      </c>
      <c r="W2048" s="239">
        <f t="shared" si="383"/>
        <v>-0.34284151004500896</v>
      </c>
      <c r="X2048" s="239">
        <f t="shared" si="384"/>
        <v>-0.34284151004500896</v>
      </c>
      <c r="Y2048" s="239">
        <f t="shared" si="385"/>
        <v>-0.34284151004500896</v>
      </c>
    </row>
    <row r="2049" spans="1:25">
      <c r="A2049" s="147">
        <v>38294</v>
      </c>
      <c r="B2049" s="243">
        <v>1.1698296596360569E-2</v>
      </c>
      <c r="C2049" s="243">
        <v>5.1171899894650874E-3</v>
      </c>
      <c r="D2049" s="243">
        <v>-7.9611370116194902E-4</v>
      </c>
      <c r="E2049" s="243">
        <v>7.5449423614279976E-3</v>
      </c>
      <c r="F2049" s="243">
        <v>4.3172916779090631E-3</v>
      </c>
      <c r="H2049" s="239">
        <f t="shared" si="378"/>
        <v>169.0333555263104</v>
      </c>
      <c r="I2049" s="239"/>
      <c r="J2049" s="239">
        <f t="shared" si="379"/>
        <v>139.39857590999762</v>
      </c>
      <c r="K2049" s="239">
        <f t="shared" si="374"/>
        <v>169.0333555263104</v>
      </c>
      <c r="L2049" s="239" t="b">
        <f t="shared" si="375"/>
        <v>0</v>
      </c>
      <c r="M2049" s="239">
        <f t="shared" si="380"/>
        <v>5.1171899894651377E-3</v>
      </c>
      <c r="O2049" s="239">
        <f t="shared" si="381"/>
        <v>149.95858101689259</v>
      </c>
      <c r="P2049" s="239">
        <f t="shared" si="376"/>
        <v>169.0333555263104</v>
      </c>
      <c r="Q2049" s="239">
        <f t="shared" si="377"/>
        <v>0</v>
      </c>
      <c r="R2049" s="239">
        <f t="shared" si="382"/>
        <v>5.1171899894651377E-3</v>
      </c>
      <c r="T2049" s="239">
        <f>MAX($H$4:H2049)</f>
        <v>255.90901740293543</v>
      </c>
      <c r="U2049" s="239">
        <f>MAX($K$4:K2049)</f>
        <v>255.90901740293543</v>
      </c>
      <c r="V2049" s="239">
        <f>MAX($K$4:L2049)</f>
        <v>255.90901740293543</v>
      </c>
      <c r="W2049" s="239">
        <f t="shared" si="383"/>
        <v>-0.33947870519871925</v>
      </c>
      <c r="X2049" s="239">
        <f t="shared" si="384"/>
        <v>-0.33947870519871925</v>
      </c>
      <c r="Y2049" s="239">
        <f t="shared" si="385"/>
        <v>-0.33947870519871925</v>
      </c>
    </row>
    <row r="2050" spans="1:25">
      <c r="A2050" s="147">
        <v>38295</v>
      </c>
      <c r="B2050" s="243">
        <v>1.5671680545457756E-2</v>
      </c>
      <c r="C2050" s="243">
        <v>-3.5408942326653481E-3</v>
      </c>
      <c r="D2050" s="243">
        <v>-1.1307619207475694E-3</v>
      </c>
      <c r="E2050" s="243">
        <v>-5.2300720013931379E-3</v>
      </c>
      <c r="F2050" s="243">
        <v>-4.4160407579258987E-3</v>
      </c>
      <c r="H2050" s="239">
        <f t="shared" si="378"/>
        <v>168.43482629259921</v>
      </c>
      <c r="I2050" s="239"/>
      <c r="J2050" s="239">
        <f t="shared" si="379"/>
        <v>139.39857590999762</v>
      </c>
      <c r="K2050" s="239">
        <f t="shared" si="374"/>
        <v>168.43482629259921</v>
      </c>
      <c r="L2050" s="239" t="b">
        <f t="shared" si="375"/>
        <v>0</v>
      </c>
      <c r="M2050" s="239">
        <f t="shared" si="380"/>
        <v>-3.5408942326653849E-3</v>
      </c>
      <c r="O2050" s="239">
        <f t="shared" si="381"/>
        <v>149.95858101689259</v>
      </c>
      <c r="P2050" s="239">
        <f t="shared" si="376"/>
        <v>168.43482629259921</v>
      </c>
      <c r="Q2050" s="239">
        <f t="shared" si="377"/>
        <v>0</v>
      </c>
      <c r="R2050" s="239">
        <f t="shared" si="382"/>
        <v>-3.5408942326653849E-3</v>
      </c>
      <c r="T2050" s="239">
        <f>MAX($H$4:H2050)</f>
        <v>255.90901740293543</v>
      </c>
      <c r="U2050" s="239">
        <f>MAX($K$4:K2050)</f>
        <v>255.90901740293543</v>
      </c>
      <c r="V2050" s="239">
        <f>MAX($K$4:L2050)</f>
        <v>255.90901740293543</v>
      </c>
      <c r="W2050" s="239">
        <f t="shared" si="383"/>
        <v>-0.34181754124203378</v>
      </c>
      <c r="X2050" s="239">
        <f t="shared" si="384"/>
        <v>-0.34181754124203378</v>
      </c>
      <c r="Y2050" s="239">
        <f t="shared" si="385"/>
        <v>-0.34181754124203378</v>
      </c>
    </row>
    <row r="2051" spans="1:25">
      <c r="A2051" s="147">
        <v>38296</v>
      </c>
      <c r="B2051" s="243">
        <v>3.7053941003930557E-3</v>
      </c>
      <c r="C2051" s="243">
        <v>8.9963438160833853E-4</v>
      </c>
      <c r="D2051" s="243">
        <v>3.6027800430213919E-3</v>
      </c>
      <c r="E2051" s="243">
        <v>6.9126867637825384E-4</v>
      </c>
      <c r="F2051" s="243">
        <v>1.7323742528190245E-3</v>
      </c>
      <c r="H2051" s="239">
        <f t="shared" si="378"/>
        <v>168.58635605339225</v>
      </c>
      <c r="I2051" s="239"/>
      <c r="J2051" s="239">
        <f t="shared" si="379"/>
        <v>139.39857590999762</v>
      </c>
      <c r="K2051" s="239">
        <f t="shared" si="374"/>
        <v>168.58635605339225</v>
      </c>
      <c r="L2051" s="239" t="b">
        <f t="shared" si="375"/>
        <v>0</v>
      </c>
      <c r="M2051" s="239">
        <f t="shared" si="380"/>
        <v>8.9963438160827228E-4</v>
      </c>
      <c r="O2051" s="239">
        <f t="shared" si="381"/>
        <v>149.95858101689259</v>
      </c>
      <c r="P2051" s="239">
        <f t="shared" si="376"/>
        <v>168.58635605339225</v>
      </c>
      <c r="Q2051" s="239">
        <f t="shared" si="377"/>
        <v>0</v>
      </c>
      <c r="R2051" s="239">
        <f t="shared" si="382"/>
        <v>8.9963438160827228E-4</v>
      </c>
      <c r="T2051" s="239">
        <f>MAX($H$4:H2051)</f>
        <v>255.90901740293543</v>
      </c>
      <c r="U2051" s="239">
        <f>MAX($K$4:K2051)</f>
        <v>255.90901740293543</v>
      </c>
      <c r="V2051" s="239">
        <f>MAX($K$4:L2051)</f>
        <v>255.90901740293543</v>
      </c>
      <c r="W2051" s="239">
        <f t="shared" si="383"/>
        <v>-0.34122541767276365</v>
      </c>
      <c r="X2051" s="239">
        <f t="shared" si="384"/>
        <v>-0.34122541767276365</v>
      </c>
      <c r="Y2051" s="239">
        <f t="shared" si="385"/>
        <v>-0.34122541767276365</v>
      </c>
    </row>
    <row r="2052" spans="1:25">
      <c r="A2052" s="147">
        <v>38299</v>
      </c>
      <c r="B2052" s="243">
        <v>-1.0854900174622761E-3</v>
      </c>
      <c r="C2052" s="243">
        <v>5.0900686550665597E-3</v>
      </c>
      <c r="D2052" s="243">
        <v>-2.9463900338937421E-3</v>
      </c>
      <c r="E2052" s="243">
        <v>-2.1458347858784865E-3</v>
      </c>
      <c r="F2052" s="243">
        <v>6.3813717552305693E-3</v>
      </c>
      <c r="H2052" s="239">
        <f t="shared" si="378"/>
        <v>169.4444721800115</v>
      </c>
      <c r="I2052" s="239"/>
      <c r="J2052" s="239">
        <f t="shared" si="379"/>
        <v>139.39857590999762</v>
      </c>
      <c r="K2052" s="239">
        <f t="shared" si="374"/>
        <v>169.4444721800115</v>
      </c>
      <c r="L2052" s="239" t="b">
        <f t="shared" si="375"/>
        <v>0</v>
      </c>
      <c r="M2052" s="239">
        <f t="shared" si="380"/>
        <v>5.0900686550664912E-3</v>
      </c>
      <c r="O2052" s="239">
        <f t="shared" si="381"/>
        <v>149.95858101689259</v>
      </c>
      <c r="P2052" s="239">
        <f t="shared" si="376"/>
        <v>169.4444721800115</v>
      </c>
      <c r="Q2052" s="239">
        <f t="shared" si="377"/>
        <v>0</v>
      </c>
      <c r="R2052" s="239">
        <f t="shared" si="382"/>
        <v>5.0900686550664912E-3</v>
      </c>
      <c r="T2052" s="239">
        <f>MAX($H$4:H2052)</f>
        <v>255.90901740293543</v>
      </c>
      <c r="U2052" s="239">
        <f>MAX($K$4:K2052)</f>
        <v>255.90901740293543</v>
      </c>
      <c r="V2052" s="239">
        <f>MAX($K$4:L2052)</f>
        <v>255.90901740293543</v>
      </c>
      <c r="W2052" s="239">
        <f t="shared" si="383"/>
        <v>-0.33787220982050525</v>
      </c>
      <c r="X2052" s="239">
        <f t="shared" si="384"/>
        <v>-0.33787220982050525</v>
      </c>
      <c r="Y2052" s="239">
        <f t="shared" si="385"/>
        <v>-0.33787220982050525</v>
      </c>
    </row>
    <row r="2053" spans="1:25">
      <c r="A2053" s="147">
        <v>38300</v>
      </c>
      <c r="B2053" s="243">
        <v>-2.5235632563203048E-4</v>
      </c>
      <c r="C2053" s="243">
        <v>-2.380185615794117E-3</v>
      </c>
      <c r="D2053" s="243">
        <v>-1.7615726957238564E-3</v>
      </c>
      <c r="E2053" s="243">
        <v>3.9549861231351624E-3</v>
      </c>
      <c r="F2053" s="243">
        <v>1.3738269441754269E-4</v>
      </c>
      <c r="H2053" s="239">
        <f t="shared" si="378"/>
        <v>169.04116288465281</v>
      </c>
      <c r="I2053" s="239"/>
      <c r="J2053" s="239">
        <f t="shared" si="379"/>
        <v>139.39857590999762</v>
      </c>
      <c r="K2053" s="239">
        <f t="shared" ref="K2053:K2116" si="386">MAX(H2053:J2053)</f>
        <v>169.04116288465281</v>
      </c>
      <c r="L2053" s="239" t="b">
        <f t="shared" ref="L2053:L2116" si="387">J2053=K2053</f>
        <v>0</v>
      </c>
      <c r="M2053" s="239">
        <f t="shared" si="380"/>
        <v>-2.3801856157941526E-3</v>
      </c>
      <c r="O2053" s="239">
        <f t="shared" si="381"/>
        <v>149.95858101689259</v>
      </c>
      <c r="P2053" s="239">
        <f t="shared" ref="P2053:P2116" si="388">MAX(H2053,O2053)</f>
        <v>169.04116288465281</v>
      </c>
      <c r="Q2053" s="239">
        <f t="shared" ref="Q2053:Q2116" si="389">P2053-H2053</f>
        <v>0</v>
      </c>
      <c r="R2053" s="239">
        <f t="shared" si="382"/>
        <v>-2.3801856157941526E-3</v>
      </c>
      <c r="T2053" s="239">
        <f>MAX($H$4:H2053)</f>
        <v>255.90901740293543</v>
      </c>
      <c r="U2053" s="239">
        <f>MAX($K$4:K2053)</f>
        <v>255.90901740293543</v>
      </c>
      <c r="V2053" s="239">
        <f>MAX($K$4:L2053)</f>
        <v>255.90901740293543</v>
      </c>
      <c r="W2053" s="239">
        <f t="shared" si="383"/>
        <v>-0.33944819686250804</v>
      </c>
      <c r="X2053" s="239">
        <f t="shared" si="384"/>
        <v>-0.33944819686250804</v>
      </c>
      <c r="Y2053" s="239">
        <f t="shared" si="385"/>
        <v>-0.33944819686250804</v>
      </c>
    </row>
    <row r="2054" spans="1:25">
      <c r="A2054" s="147">
        <v>38301</v>
      </c>
      <c r="B2054" s="243">
        <v>-4.5233068448569114E-4</v>
      </c>
      <c r="C2054" s="243">
        <v>5.1625254959926092E-3</v>
      </c>
      <c r="D2054" s="243">
        <v>-4.2488807560545627E-3</v>
      </c>
      <c r="E2054" s="243">
        <v>7.7373505234863416E-3</v>
      </c>
      <c r="F2054" s="243">
        <v>7.0002868259200213E-3</v>
      </c>
      <c r="H2054" s="239">
        <f t="shared" ref="H2054:H2117" si="390">(1+C2054)*H2053</f>
        <v>169.91384219791706</v>
      </c>
      <c r="I2054" s="239"/>
      <c r="J2054" s="239">
        <f t="shared" ref="J2054:J2117" si="391">IF(NOT(YEAR(A2054)=YEAR(A2053)),$J$1*H2054,J2053)</f>
        <v>139.39857590999762</v>
      </c>
      <c r="K2054" s="239">
        <f t="shared" si="386"/>
        <v>169.91384219791706</v>
      </c>
      <c r="L2054" s="239" t="b">
        <f t="shared" si="387"/>
        <v>0</v>
      </c>
      <c r="M2054" s="239">
        <f t="shared" ref="M2054:M2117" si="392">(K2054-K2053)/K2053</f>
        <v>5.1625254959925928E-3</v>
      </c>
      <c r="O2054" s="239">
        <f t="shared" ref="O2054:O2117" si="393">IF(AND(MONTH(A2054)=$O$2,MONTH(A2053)=$O$2-1),$O$1*H2054,O2053)</f>
        <v>149.95858101689259</v>
      </c>
      <c r="P2054" s="239">
        <f t="shared" si="388"/>
        <v>169.91384219791706</v>
      </c>
      <c r="Q2054" s="239">
        <f t="shared" si="389"/>
        <v>0</v>
      </c>
      <c r="R2054" s="239">
        <f t="shared" ref="R2054:R2117" si="394">(P2054-P2053)/P2053</f>
        <v>5.1625254959925928E-3</v>
      </c>
      <c r="T2054" s="239">
        <f>MAX($H$4:H2054)</f>
        <v>255.90901740293543</v>
      </c>
      <c r="U2054" s="239">
        <f>MAX($K$4:K2054)</f>
        <v>255.90901740293543</v>
      </c>
      <c r="V2054" s="239">
        <f>MAX($K$4:L2054)</f>
        <v>255.90901740293543</v>
      </c>
      <c r="W2054" s="239">
        <f t="shared" ref="W2054:W2117" si="395">(H2054-T2054)/T2054</f>
        <v>-0.33603808133738688</v>
      </c>
      <c r="X2054" s="239">
        <f t="shared" ref="X2054:X2117" si="396">(K2054-U2054)/U2054</f>
        <v>-0.33603808133738688</v>
      </c>
      <c r="Y2054" s="239">
        <f t="shared" ref="Y2054:Y2117" si="397">(P2054-V2054)/V2054</f>
        <v>-0.33603808133738688</v>
      </c>
    </row>
    <row r="2055" spans="1:25">
      <c r="A2055" s="147">
        <v>38302</v>
      </c>
      <c r="B2055" s="243">
        <v>9.0634656480241826E-3</v>
      </c>
      <c r="C2055" s="243">
        <v>5.3629916984352377E-3</v>
      </c>
      <c r="D2055" s="243">
        <v>-6.0873186169517757E-3</v>
      </c>
      <c r="E2055" s="243">
        <v>-7.9839428571804039E-4</v>
      </c>
      <c r="F2055" s="243">
        <v>3.1436558910056256E-3</v>
      </c>
      <c r="H2055" s="239">
        <f t="shared" si="390"/>
        <v>170.82508872307372</v>
      </c>
      <c r="I2055" s="239"/>
      <c r="J2055" s="239">
        <f t="shared" si="391"/>
        <v>139.39857590999762</v>
      </c>
      <c r="K2055" s="239">
        <f t="shared" si="386"/>
        <v>170.82508872307372</v>
      </c>
      <c r="L2055" s="239" t="b">
        <f t="shared" si="387"/>
        <v>0</v>
      </c>
      <c r="M2055" s="239">
        <f t="shared" si="392"/>
        <v>5.3629916984351909E-3</v>
      </c>
      <c r="O2055" s="239">
        <f t="shared" si="393"/>
        <v>149.95858101689259</v>
      </c>
      <c r="P2055" s="239">
        <f t="shared" si="388"/>
        <v>170.82508872307372</v>
      </c>
      <c r="Q2055" s="239">
        <f t="shared" si="389"/>
        <v>0</v>
      </c>
      <c r="R2055" s="239">
        <f t="shared" si="394"/>
        <v>5.3629916984351909E-3</v>
      </c>
      <c r="T2055" s="239">
        <f>MAX($H$4:H2055)</f>
        <v>255.90901740293543</v>
      </c>
      <c r="U2055" s="239">
        <f>MAX($K$4:K2055)</f>
        <v>255.90901740293543</v>
      </c>
      <c r="V2055" s="239">
        <f>MAX($K$4:L2055)</f>
        <v>255.90901740293543</v>
      </c>
      <c r="W2055" s="239">
        <f t="shared" si="395"/>
        <v>-0.33247725907952219</v>
      </c>
      <c r="X2055" s="239">
        <f t="shared" si="396"/>
        <v>-0.33247725907952219</v>
      </c>
      <c r="Y2055" s="239">
        <f t="shared" si="397"/>
        <v>-0.33247725907952219</v>
      </c>
    </row>
    <row r="2056" spans="1:25">
      <c r="A2056" s="147">
        <v>38303</v>
      </c>
      <c r="B2056" s="243">
        <v>9.6781906773877324E-3</v>
      </c>
      <c r="C2056" s="243">
        <v>1.3362098206912698E-3</v>
      </c>
      <c r="D2056" s="243">
        <v>1.3890638846226322E-2</v>
      </c>
      <c r="E2056" s="243">
        <v>5.6178022827437779E-3</v>
      </c>
      <c r="F2056" s="243">
        <v>1.8415985813766689E-3</v>
      </c>
      <c r="H2056" s="239">
        <f t="shared" si="390"/>
        <v>171.05334688424594</v>
      </c>
      <c r="I2056" s="239"/>
      <c r="J2056" s="239">
        <f t="shared" si="391"/>
        <v>139.39857590999762</v>
      </c>
      <c r="K2056" s="239">
        <f t="shared" si="386"/>
        <v>171.05334688424594</v>
      </c>
      <c r="L2056" s="239" t="b">
        <f t="shared" si="387"/>
        <v>0</v>
      </c>
      <c r="M2056" s="239">
        <f t="shared" si="392"/>
        <v>1.3362098206912238E-3</v>
      </c>
      <c r="O2056" s="239">
        <f t="shared" si="393"/>
        <v>149.95858101689259</v>
      </c>
      <c r="P2056" s="239">
        <f t="shared" si="388"/>
        <v>171.05334688424594</v>
      </c>
      <c r="Q2056" s="239">
        <f t="shared" si="389"/>
        <v>0</v>
      </c>
      <c r="R2056" s="239">
        <f t="shared" si="394"/>
        <v>1.3362098206912238E-3</v>
      </c>
      <c r="T2056" s="239">
        <f>MAX($H$4:H2056)</f>
        <v>255.90901740293543</v>
      </c>
      <c r="U2056" s="239">
        <f>MAX($K$4:K2056)</f>
        <v>255.90901740293543</v>
      </c>
      <c r="V2056" s="239">
        <f>MAX($K$4:L2056)</f>
        <v>255.90901740293543</v>
      </c>
      <c r="W2056" s="239">
        <f t="shared" si="395"/>
        <v>-0.33158530863756952</v>
      </c>
      <c r="X2056" s="239">
        <f t="shared" si="396"/>
        <v>-0.33158530863756952</v>
      </c>
      <c r="Y2056" s="239">
        <f t="shared" si="397"/>
        <v>-0.33158530863756952</v>
      </c>
    </row>
    <row r="2057" spans="1:25">
      <c r="A2057" s="147">
        <v>38306</v>
      </c>
      <c r="B2057" s="243">
        <v>1.4032296379773435E-4</v>
      </c>
      <c r="C2057" s="243">
        <v>3.6371368829140049E-3</v>
      </c>
      <c r="D2057" s="243">
        <v>2.0118779107519913E-2</v>
      </c>
      <c r="E2057" s="243">
        <v>1.1961339338940613E-2</v>
      </c>
      <c r="F2057" s="243">
        <v>3.269088224787664E-3</v>
      </c>
      <c r="H2057" s="239">
        <f t="shared" si="390"/>
        <v>171.67549132114451</v>
      </c>
      <c r="I2057" s="239"/>
      <c r="J2057" s="239">
        <f t="shared" si="391"/>
        <v>139.39857590999762</v>
      </c>
      <c r="K2057" s="239">
        <f t="shared" si="386"/>
        <v>171.67549132114451</v>
      </c>
      <c r="L2057" s="239" t="b">
        <f t="shared" si="387"/>
        <v>0</v>
      </c>
      <c r="M2057" s="239">
        <f t="shared" si="392"/>
        <v>3.6371368829139551E-3</v>
      </c>
      <c r="O2057" s="239">
        <f t="shared" si="393"/>
        <v>149.95858101689259</v>
      </c>
      <c r="P2057" s="239">
        <f t="shared" si="388"/>
        <v>171.67549132114451</v>
      </c>
      <c r="Q2057" s="239">
        <f t="shared" si="389"/>
        <v>0</v>
      </c>
      <c r="R2057" s="239">
        <f t="shared" si="394"/>
        <v>3.6371368829139551E-3</v>
      </c>
      <c r="T2057" s="239">
        <f>MAX($H$4:H2057)</f>
        <v>255.90901740293543</v>
      </c>
      <c r="U2057" s="239">
        <f>MAX($K$4:K2057)</f>
        <v>255.90901740293543</v>
      </c>
      <c r="V2057" s="239">
        <f>MAX($K$4:L2057)</f>
        <v>255.90901740293543</v>
      </c>
      <c r="W2057" s="239">
        <f t="shared" si="395"/>
        <v>-0.32915419291053366</v>
      </c>
      <c r="X2057" s="239">
        <f t="shared" si="396"/>
        <v>-0.32915419291053366</v>
      </c>
      <c r="Y2057" s="239">
        <f t="shared" si="397"/>
        <v>-0.32915419291053366</v>
      </c>
    </row>
    <row r="2058" spans="1:25">
      <c r="A2058" s="147">
        <v>38307</v>
      </c>
      <c r="B2058" s="243">
        <v>-6.6203997280840365E-3</v>
      </c>
      <c r="C2058" s="243">
        <v>-8.2212520295413816E-3</v>
      </c>
      <c r="D2058" s="243">
        <v>-5.817332756967053E-3</v>
      </c>
      <c r="E2058" s="243">
        <v>-7.0954077053713149E-3</v>
      </c>
      <c r="F2058" s="243">
        <v>-6.9204200015603456E-3</v>
      </c>
      <c r="H2058" s="239">
        <f t="shared" si="390"/>
        <v>170.26410383969804</v>
      </c>
      <c r="I2058" s="239"/>
      <c r="J2058" s="239">
        <f t="shared" si="391"/>
        <v>139.39857590999762</v>
      </c>
      <c r="K2058" s="239">
        <f t="shared" si="386"/>
        <v>170.26410383969804</v>
      </c>
      <c r="L2058" s="239" t="b">
        <f t="shared" si="387"/>
        <v>0</v>
      </c>
      <c r="M2058" s="239">
        <f t="shared" si="392"/>
        <v>-8.2212520295413521E-3</v>
      </c>
      <c r="O2058" s="239">
        <f t="shared" si="393"/>
        <v>149.95858101689259</v>
      </c>
      <c r="P2058" s="239">
        <f t="shared" si="388"/>
        <v>170.26410383969804</v>
      </c>
      <c r="Q2058" s="239">
        <f t="shared" si="389"/>
        <v>0</v>
      </c>
      <c r="R2058" s="239">
        <f t="shared" si="394"/>
        <v>-8.2212520295413521E-3</v>
      </c>
      <c r="T2058" s="239">
        <f>MAX($H$4:H2058)</f>
        <v>255.90901740293543</v>
      </c>
      <c r="U2058" s="239">
        <f>MAX($K$4:K2058)</f>
        <v>255.90901740293543</v>
      </c>
      <c r="V2058" s="239">
        <f>MAX($K$4:L2058)</f>
        <v>255.90901740293543</v>
      </c>
      <c r="W2058" s="239">
        <f t="shared" si="395"/>
        <v>-0.33466938536357727</v>
      </c>
      <c r="X2058" s="239">
        <f t="shared" si="396"/>
        <v>-0.33466938536357727</v>
      </c>
      <c r="Y2058" s="239">
        <f t="shared" si="397"/>
        <v>-0.33466938536357727</v>
      </c>
    </row>
    <row r="2059" spans="1:25">
      <c r="A2059" s="147">
        <v>38308</v>
      </c>
      <c r="B2059" s="243">
        <v>5.5868841860520213E-3</v>
      </c>
      <c r="C2059" s="243">
        <v>8.9127960128640993E-3</v>
      </c>
      <c r="D2059" s="243">
        <v>3.0777001552682037E-3</v>
      </c>
      <c r="E2059" s="243">
        <v>1.1815760252469554E-2</v>
      </c>
      <c r="F2059" s="243">
        <v>6.414018566555546E-3</v>
      </c>
      <c r="H2059" s="239">
        <f t="shared" si="390"/>
        <v>171.78163306553438</v>
      </c>
      <c r="I2059" s="239"/>
      <c r="J2059" s="239">
        <f t="shared" si="391"/>
        <v>139.39857590999762</v>
      </c>
      <c r="K2059" s="239">
        <f t="shared" si="386"/>
        <v>171.78163306553438</v>
      </c>
      <c r="L2059" s="239" t="b">
        <f t="shared" si="387"/>
        <v>0</v>
      </c>
      <c r="M2059" s="239">
        <f t="shared" si="392"/>
        <v>8.9127960128641097E-3</v>
      </c>
      <c r="O2059" s="239">
        <f t="shared" si="393"/>
        <v>149.95858101689259</v>
      </c>
      <c r="P2059" s="239">
        <f t="shared" si="388"/>
        <v>171.78163306553438</v>
      </c>
      <c r="Q2059" s="239">
        <f t="shared" si="389"/>
        <v>0</v>
      </c>
      <c r="R2059" s="239">
        <f t="shared" si="394"/>
        <v>8.9127960128641097E-3</v>
      </c>
      <c r="T2059" s="239">
        <f>MAX($H$4:H2059)</f>
        <v>255.90901740293543</v>
      </c>
      <c r="U2059" s="239">
        <f>MAX($K$4:K2059)</f>
        <v>255.90901740293543</v>
      </c>
      <c r="V2059" s="239">
        <f>MAX($K$4:L2059)</f>
        <v>255.90901740293543</v>
      </c>
      <c r="W2059" s="239">
        <f t="shared" si="395"/>
        <v>-0.3287394293142093</v>
      </c>
      <c r="X2059" s="239">
        <f t="shared" si="396"/>
        <v>-0.3287394293142093</v>
      </c>
      <c r="Y2059" s="239">
        <f t="shared" si="397"/>
        <v>-0.3287394293142093</v>
      </c>
    </row>
    <row r="2060" spans="1:25">
      <c r="A2060" s="147">
        <v>38309</v>
      </c>
      <c r="B2060" s="243">
        <v>1.136900265755969E-3</v>
      </c>
      <c r="C2060" s="243">
        <v>2.394412711238747E-3</v>
      </c>
      <c r="D2060" s="243">
        <v>9.3283464895632662E-4</v>
      </c>
      <c r="E2060" s="243">
        <v>6.1926023525828988E-3</v>
      </c>
      <c r="F2060" s="243">
        <v>3.644405503061332E-3</v>
      </c>
      <c r="H2060" s="239">
        <f t="shared" si="390"/>
        <v>172.19294919130385</v>
      </c>
      <c r="I2060" s="239"/>
      <c r="J2060" s="239">
        <f t="shared" si="391"/>
        <v>139.39857590999762</v>
      </c>
      <c r="K2060" s="239">
        <f t="shared" si="386"/>
        <v>172.19294919130385</v>
      </c>
      <c r="L2060" s="239" t="b">
        <f t="shared" si="387"/>
        <v>0</v>
      </c>
      <c r="M2060" s="239">
        <f t="shared" si="392"/>
        <v>2.394412711238796E-3</v>
      </c>
      <c r="O2060" s="239">
        <f t="shared" si="393"/>
        <v>149.95858101689259</v>
      </c>
      <c r="P2060" s="239">
        <f t="shared" si="388"/>
        <v>172.19294919130385</v>
      </c>
      <c r="Q2060" s="239">
        <f t="shared" si="389"/>
        <v>0</v>
      </c>
      <c r="R2060" s="239">
        <f t="shared" si="394"/>
        <v>2.394412711238796E-3</v>
      </c>
      <c r="T2060" s="239">
        <f>MAX($H$4:H2060)</f>
        <v>255.90901740293543</v>
      </c>
      <c r="U2060" s="239">
        <f>MAX($K$4:K2060)</f>
        <v>255.90901740293543</v>
      </c>
      <c r="V2060" s="239">
        <f>MAX($K$4:L2060)</f>
        <v>255.90901740293543</v>
      </c>
      <c r="W2060" s="239">
        <f t="shared" si="395"/>
        <v>-0.32713215447120586</v>
      </c>
      <c r="X2060" s="239">
        <f t="shared" si="396"/>
        <v>-0.32713215447120586</v>
      </c>
      <c r="Y2060" s="239">
        <f t="shared" si="397"/>
        <v>-0.32713215447120586</v>
      </c>
    </row>
    <row r="2061" spans="1:25">
      <c r="A2061" s="147">
        <v>38310</v>
      </c>
      <c r="B2061" s="243">
        <v>-1.1234945537523466E-2</v>
      </c>
      <c r="C2061" s="243">
        <v>-7.2166998732419163E-3</v>
      </c>
      <c r="D2061" s="243">
        <v>6.0661443692466843E-3</v>
      </c>
      <c r="E2061" s="243">
        <v>-1.0317085049833863E-2</v>
      </c>
      <c r="F2061" s="243">
        <v>-1.0423486073544153E-3</v>
      </c>
      <c r="H2061" s="239">
        <f t="shared" si="390"/>
        <v>170.95028435670181</v>
      </c>
      <c r="I2061" s="239"/>
      <c r="J2061" s="239">
        <f t="shared" si="391"/>
        <v>139.39857590999762</v>
      </c>
      <c r="K2061" s="239">
        <f t="shared" si="386"/>
        <v>170.95028435670181</v>
      </c>
      <c r="L2061" s="239" t="b">
        <f t="shared" si="387"/>
        <v>0</v>
      </c>
      <c r="M2061" s="239">
        <f t="shared" si="392"/>
        <v>-7.2166998732419415E-3</v>
      </c>
      <c r="O2061" s="239">
        <f t="shared" si="393"/>
        <v>149.95858101689259</v>
      </c>
      <c r="P2061" s="239">
        <f t="shared" si="388"/>
        <v>170.95028435670181</v>
      </c>
      <c r="Q2061" s="239">
        <f t="shared" si="389"/>
        <v>0</v>
      </c>
      <c r="R2061" s="239">
        <f t="shared" si="394"/>
        <v>-7.2166998732419415E-3</v>
      </c>
      <c r="T2061" s="239">
        <f>MAX($H$4:H2061)</f>
        <v>255.90901740293543</v>
      </c>
      <c r="U2061" s="239">
        <f>MAX($K$4:K2061)</f>
        <v>255.90901740293543</v>
      </c>
      <c r="V2061" s="239">
        <f>MAX($K$4:L2061)</f>
        <v>255.90901740293543</v>
      </c>
      <c r="W2061" s="239">
        <f t="shared" si="395"/>
        <v>-0.33198803976674207</v>
      </c>
      <c r="X2061" s="239">
        <f t="shared" si="396"/>
        <v>-0.33198803976674207</v>
      </c>
      <c r="Y2061" s="239">
        <f t="shared" si="397"/>
        <v>-0.33198803976674207</v>
      </c>
    </row>
    <row r="2062" spans="1:25">
      <c r="A2062" s="147">
        <v>38313</v>
      </c>
      <c r="B2062" s="243">
        <v>5.9615404668234007E-3</v>
      </c>
      <c r="C2062" s="243">
        <v>-7.890675112691703E-3</v>
      </c>
      <c r="D2062" s="243">
        <v>-1.9048635307719386E-2</v>
      </c>
      <c r="E2062" s="243">
        <v>-1.0274513826720288E-2</v>
      </c>
      <c r="F2062" s="243">
        <v>-7.2749442307982193E-3</v>
      </c>
      <c r="H2062" s="239">
        <f t="shared" si="390"/>
        <v>169.60137120242081</v>
      </c>
      <c r="I2062" s="239"/>
      <c r="J2062" s="239">
        <f t="shared" si="391"/>
        <v>139.39857590999762</v>
      </c>
      <c r="K2062" s="239">
        <f t="shared" si="386"/>
        <v>169.60137120242081</v>
      </c>
      <c r="L2062" s="239" t="b">
        <f t="shared" si="387"/>
        <v>0</v>
      </c>
      <c r="M2062" s="239">
        <f t="shared" si="392"/>
        <v>-7.8906751126917637E-3</v>
      </c>
      <c r="O2062" s="239">
        <f t="shared" si="393"/>
        <v>149.95858101689259</v>
      </c>
      <c r="P2062" s="239">
        <f t="shared" si="388"/>
        <v>169.60137120242081</v>
      </c>
      <c r="Q2062" s="239">
        <f t="shared" si="389"/>
        <v>0</v>
      </c>
      <c r="R2062" s="239">
        <f t="shared" si="394"/>
        <v>-7.8906751126917637E-3</v>
      </c>
      <c r="T2062" s="239">
        <f>MAX($H$4:H2062)</f>
        <v>255.90901740293543</v>
      </c>
      <c r="U2062" s="239">
        <f>MAX($K$4:K2062)</f>
        <v>255.90901740293543</v>
      </c>
      <c r="V2062" s="239">
        <f>MAX($K$4:L2062)</f>
        <v>255.90901740293543</v>
      </c>
      <c r="W2062" s="239">
        <f t="shared" si="395"/>
        <v>-0.33725910511633506</v>
      </c>
      <c r="X2062" s="239">
        <f t="shared" si="396"/>
        <v>-0.33725910511633506</v>
      </c>
      <c r="Y2062" s="239">
        <f t="shared" si="397"/>
        <v>-0.33725910511633506</v>
      </c>
    </row>
    <row r="2063" spans="1:25">
      <c r="A2063" s="147">
        <v>38314</v>
      </c>
      <c r="B2063" s="243">
        <v>3.7390512435120371E-4</v>
      </c>
      <c r="C2063" s="243">
        <v>7.6749111654494939E-4</v>
      </c>
      <c r="D2063" s="243">
        <v>-3.3033556973419698E-3</v>
      </c>
      <c r="E2063" s="243">
        <v>2.0904413479525541E-3</v>
      </c>
      <c r="F2063" s="243">
        <v>3.6680546103384781E-3</v>
      </c>
      <c r="H2063" s="239">
        <f t="shared" si="390"/>
        <v>169.73153874817251</v>
      </c>
      <c r="I2063" s="239"/>
      <c r="J2063" s="239">
        <f t="shared" si="391"/>
        <v>139.39857590999762</v>
      </c>
      <c r="K2063" s="239">
        <f t="shared" si="386"/>
        <v>169.73153874817251</v>
      </c>
      <c r="L2063" s="239" t="b">
        <f t="shared" si="387"/>
        <v>0</v>
      </c>
      <c r="M2063" s="239">
        <f t="shared" si="392"/>
        <v>7.6749111654496804E-4</v>
      </c>
      <c r="O2063" s="239">
        <f t="shared" si="393"/>
        <v>149.95858101689259</v>
      </c>
      <c r="P2063" s="239">
        <f t="shared" si="388"/>
        <v>169.73153874817251</v>
      </c>
      <c r="Q2063" s="239">
        <f t="shared" si="389"/>
        <v>0</v>
      </c>
      <c r="R2063" s="239">
        <f t="shared" si="394"/>
        <v>7.6749111654496804E-4</v>
      </c>
      <c r="T2063" s="239">
        <f>MAX($H$4:H2063)</f>
        <v>255.90901740293543</v>
      </c>
      <c r="U2063" s="239">
        <f>MAX($K$4:K2063)</f>
        <v>255.90901740293543</v>
      </c>
      <c r="V2063" s="239">
        <f>MAX($K$4:L2063)</f>
        <v>255.90901740293543</v>
      </c>
      <c r="W2063" s="239">
        <f t="shared" si="395"/>
        <v>-0.33675045736694081</v>
      </c>
      <c r="X2063" s="239">
        <f t="shared" si="396"/>
        <v>-0.33675045736694081</v>
      </c>
      <c r="Y2063" s="239">
        <f t="shared" si="397"/>
        <v>-0.33675045736694081</v>
      </c>
    </row>
    <row r="2064" spans="1:25">
      <c r="A2064" s="147">
        <v>38315</v>
      </c>
      <c r="B2064" s="243">
        <v>4.4737124523079874E-3</v>
      </c>
      <c r="C2064" s="243">
        <v>-3.7956973309394293E-4</v>
      </c>
      <c r="D2064" s="243">
        <v>1.9252696892471111E-3</v>
      </c>
      <c r="E2064" s="243">
        <v>2.5655329756339995E-3</v>
      </c>
      <c r="F2064" s="243">
        <v>1.5390305626366008E-3</v>
      </c>
      <c r="H2064" s="239">
        <f t="shared" si="390"/>
        <v>169.66711379331224</v>
      </c>
      <c r="I2064" s="239"/>
      <c r="J2064" s="239">
        <f t="shared" si="391"/>
        <v>139.39857590999762</v>
      </c>
      <c r="K2064" s="239">
        <f t="shared" si="386"/>
        <v>169.66711379331224</v>
      </c>
      <c r="L2064" s="239" t="b">
        <f t="shared" si="387"/>
        <v>0</v>
      </c>
      <c r="M2064" s="239">
        <f t="shared" si="392"/>
        <v>-3.7956973309396347E-4</v>
      </c>
      <c r="O2064" s="239">
        <f t="shared" si="393"/>
        <v>149.95858101689259</v>
      </c>
      <c r="P2064" s="239">
        <f t="shared" si="388"/>
        <v>169.66711379331224</v>
      </c>
      <c r="Q2064" s="239">
        <f t="shared" si="389"/>
        <v>0</v>
      </c>
      <c r="R2064" s="239">
        <f t="shared" si="394"/>
        <v>-3.7956973309396347E-4</v>
      </c>
      <c r="T2064" s="239">
        <f>MAX($H$4:H2064)</f>
        <v>255.90901740293543</v>
      </c>
      <c r="U2064" s="239">
        <f>MAX($K$4:K2064)</f>
        <v>255.90901740293543</v>
      </c>
      <c r="V2064" s="239">
        <f>MAX($K$4:L2064)</f>
        <v>255.90901740293543</v>
      </c>
      <c r="W2064" s="239">
        <f t="shared" si="395"/>
        <v>-0.33700220681881271</v>
      </c>
      <c r="X2064" s="239">
        <f t="shared" si="396"/>
        <v>-0.33700220681881271</v>
      </c>
      <c r="Y2064" s="239">
        <f t="shared" si="397"/>
        <v>-0.33700220681881271</v>
      </c>
    </row>
    <row r="2065" spans="1:25">
      <c r="A2065" s="147">
        <v>38316</v>
      </c>
      <c r="B2065" s="243">
        <v>0</v>
      </c>
      <c r="C2065" s="243">
        <v>7.2296807043386035E-3</v>
      </c>
      <c r="D2065" s="243">
        <v>1.4785215672976637E-3</v>
      </c>
      <c r="E2065" s="243">
        <v>-1.4654947281232955E-3</v>
      </c>
      <c r="F2065" s="243">
        <v>3.9248183604132514E-3</v>
      </c>
      <c r="H2065" s="239">
        <f t="shared" si="390"/>
        <v>170.89375285206458</v>
      </c>
      <c r="I2065" s="239"/>
      <c r="J2065" s="239">
        <f t="shared" si="391"/>
        <v>139.39857590999762</v>
      </c>
      <c r="K2065" s="239">
        <f t="shared" si="386"/>
        <v>170.89375285206458</v>
      </c>
      <c r="L2065" s="239" t="b">
        <f t="shared" si="387"/>
        <v>0</v>
      </c>
      <c r="M2065" s="239">
        <f t="shared" si="392"/>
        <v>7.2296807043386547E-3</v>
      </c>
      <c r="O2065" s="239">
        <f t="shared" si="393"/>
        <v>149.95858101689259</v>
      </c>
      <c r="P2065" s="239">
        <f t="shared" si="388"/>
        <v>170.89375285206458</v>
      </c>
      <c r="Q2065" s="239">
        <f t="shared" si="389"/>
        <v>0</v>
      </c>
      <c r="R2065" s="239">
        <f t="shared" si="394"/>
        <v>7.2296807043386547E-3</v>
      </c>
      <c r="T2065" s="239">
        <f>MAX($H$4:H2065)</f>
        <v>255.90901740293543</v>
      </c>
      <c r="U2065" s="239">
        <f>MAX($K$4:K2065)</f>
        <v>255.90901740293543</v>
      </c>
      <c r="V2065" s="239">
        <f>MAX($K$4:L2065)</f>
        <v>255.90901740293543</v>
      </c>
      <c r="W2065" s="239">
        <f t="shared" si="395"/>
        <v>-0.33220894446643157</v>
      </c>
      <c r="X2065" s="239">
        <f t="shared" si="396"/>
        <v>-0.33220894446643157</v>
      </c>
      <c r="Y2065" s="239">
        <f t="shared" si="397"/>
        <v>-0.33220894446643157</v>
      </c>
    </row>
    <row r="2066" spans="1:25">
      <c r="A2066" s="147">
        <v>38317</v>
      </c>
      <c r="B2066" s="243">
        <v>1.0028298074029607E-3</v>
      </c>
      <c r="C2066" s="243">
        <v>-3.9315263182715388E-3</v>
      </c>
      <c r="D2066" s="243">
        <v>-7.9252923409778298E-3</v>
      </c>
      <c r="E2066" s="243">
        <v>-2.0052684447939839E-3</v>
      </c>
      <c r="F2066" s="243">
        <v>-2.3547444694735908E-3</v>
      </c>
      <c r="H2066" s="239">
        <f t="shared" si="390"/>
        <v>170.2218795650985</v>
      </c>
      <c r="I2066" s="239"/>
      <c r="J2066" s="239">
        <f t="shared" si="391"/>
        <v>139.39857590999762</v>
      </c>
      <c r="K2066" s="239">
        <f t="shared" si="386"/>
        <v>170.2218795650985</v>
      </c>
      <c r="L2066" s="239" t="b">
        <f t="shared" si="387"/>
        <v>0</v>
      </c>
      <c r="M2066" s="239">
        <f t="shared" si="392"/>
        <v>-3.9315263182714911E-3</v>
      </c>
      <c r="O2066" s="239">
        <f t="shared" si="393"/>
        <v>149.95858101689259</v>
      </c>
      <c r="P2066" s="239">
        <f t="shared" si="388"/>
        <v>170.2218795650985</v>
      </c>
      <c r="Q2066" s="239">
        <f t="shared" si="389"/>
        <v>0</v>
      </c>
      <c r="R2066" s="239">
        <f t="shared" si="394"/>
        <v>-3.9315263182714911E-3</v>
      </c>
      <c r="T2066" s="239">
        <f>MAX($H$4:H2066)</f>
        <v>255.90901740293543</v>
      </c>
      <c r="U2066" s="239">
        <f>MAX($K$4:K2066)</f>
        <v>255.90901740293543</v>
      </c>
      <c r="V2066" s="239">
        <f>MAX($K$4:L2066)</f>
        <v>255.90901740293543</v>
      </c>
      <c r="W2066" s="239">
        <f t="shared" si="395"/>
        <v>-0.33483438257636811</v>
      </c>
      <c r="X2066" s="239">
        <f t="shared" si="396"/>
        <v>-0.33483438257636811</v>
      </c>
      <c r="Y2066" s="239">
        <f t="shared" si="397"/>
        <v>-0.33483438257636811</v>
      </c>
    </row>
    <row r="2067" spans="1:25">
      <c r="A2067" s="147">
        <v>38320</v>
      </c>
      <c r="B2067" s="243">
        <v>-2.8096742007205355E-3</v>
      </c>
      <c r="C2067" s="243">
        <v>8.8203045968437976E-4</v>
      </c>
      <c r="D2067" s="243">
        <v>1.0319695953498798E-2</v>
      </c>
      <c r="E2067" s="243">
        <v>6.5342409657145328E-3</v>
      </c>
      <c r="F2067" s="243">
        <v>1.911853491648241E-3</v>
      </c>
      <c r="H2067" s="239">
        <f t="shared" si="390"/>
        <v>170.37202044777965</v>
      </c>
      <c r="I2067" s="239"/>
      <c r="J2067" s="239">
        <f t="shared" si="391"/>
        <v>139.39857590999762</v>
      </c>
      <c r="K2067" s="239">
        <f t="shared" si="386"/>
        <v>170.37202044777965</v>
      </c>
      <c r="L2067" s="239" t="b">
        <f t="shared" si="387"/>
        <v>0</v>
      </c>
      <c r="M2067" s="239">
        <f t="shared" si="392"/>
        <v>8.8203045968437868E-4</v>
      </c>
      <c r="O2067" s="239">
        <f t="shared" si="393"/>
        <v>149.95858101689259</v>
      </c>
      <c r="P2067" s="239">
        <f t="shared" si="388"/>
        <v>170.37202044777965</v>
      </c>
      <c r="Q2067" s="239">
        <f t="shared" si="389"/>
        <v>0</v>
      </c>
      <c r="R2067" s="239">
        <f t="shared" si="394"/>
        <v>8.8203045968437868E-4</v>
      </c>
      <c r="T2067" s="239">
        <f>MAX($H$4:H2067)</f>
        <v>255.90901740293543</v>
      </c>
      <c r="U2067" s="239">
        <f>MAX($K$4:K2067)</f>
        <v>255.90901740293543</v>
      </c>
      <c r="V2067" s="239">
        <f>MAX($K$4:L2067)</f>
        <v>255.90901740293543</v>
      </c>
      <c r="W2067" s="239">
        <f t="shared" si="395"/>
        <v>-0.33424768624106571</v>
      </c>
      <c r="X2067" s="239">
        <f t="shared" si="396"/>
        <v>-0.33424768624106571</v>
      </c>
      <c r="Y2067" s="239">
        <f t="shared" si="397"/>
        <v>-0.33424768624106571</v>
      </c>
    </row>
    <row r="2068" spans="1:25">
      <c r="A2068" s="147">
        <v>38321</v>
      </c>
      <c r="B2068" s="243">
        <v>-3.7705667697767176E-3</v>
      </c>
      <c r="C2068" s="243">
        <v>-2.4621816650626238E-3</v>
      </c>
      <c r="D2068" s="243">
        <v>-5.7665223902003682E-3</v>
      </c>
      <c r="E2068" s="243">
        <v>7.15262484879986E-3</v>
      </c>
      <c r="F2068" s="243">
        <v>2.8892841417220705E-3</v>
      </c>
      <c r="H2068" s="239">
        <f t="shared" si="390"/>
        <v>169.95253358279345</v>
      </c>
      <c r="I2068" s="239"/>
      <c r="J2068" s="239">
        <f t="shared" si="391"/>
        <v>139.39857590999762</v>
      </c>
      <c r="K2068" s="239">
        <f t="shared" si="386"/>
        <v>169.95253358279345</v>
      </c>
      <c r="L2068" s="239" t="b">
        <f t="shared" si="387"/>
        <v>0</v>
      </c>
      <c r="M2068" s="239">
        <f t="shared" si="392"/>
        <v>-2.4621816650626229E-3</v>
      </c>
      <c r="O2068" s="239">
        <f t="shared" si="393"/>
        <v>149.95858101689259</v>
      </c>
      <c r="P2068" s="239">
        <f t="shared" si="388"/>
        <v>169.95253358279345</v>
      </c>
      <c r="Q2068" s="239">
        <f t="shared" si="389"/>
        <v>0</v>
      </c>
      <c r="R2068" s="239">
        <f t="shared" si="394"/>
        <v>-2.4621816650626229E-3</v>
      </c>
      <c r="T2068" s="239">
        <f>MAX($H$4:H2068)</f>
        <v>255.90901740293543</v>
      </c>
      <c r="U2068" s="239">
        <f>MAX($K$4:K2068)</f>
        <v>255.90901740293543</v>
      </c>
      <c r="V2068" s="239">
        <f>MAX($K$4:L2068)</f>
        <v>255.90901740293543</v>
      </c>
      <c r="W2068" s="239">
        <f t="shared" si="395"/>
        <v>-0.33588688938147598</v>
      </c>
      <c r="X2068" s="239">
        <f t="shared" si="396"/>
        <v>-0.33588688938147598</v>
      </c>
      <c r="Y2068" s="239">
        <f t="shared" si="397"/>
        <v>-0.33588688938147598</v>
      </c>
    </row>
    <row r="2069" spans="1:25">
      <c r="A2069" s="147">
        <v>38322</v>
      </c>
      <c r="B2069" s="243">
        <v>1.5284950194335956E-2</v>
      </c>
      <c r="C2069" s="243">
        <v>9.9877195178814659E-3</v>
      </c>
      <c r="D2069" s="243">
        <v>-1.2377515720028098E-2</v>
      </c>
      <c r="E2069" s="243">
        <v>-1.5345314369968888E-3</v>
      </c>
      <c r="F2069" s="243">
        <v>5.8973391877530368E-3</v>
      </c>
      <c r="H2069" s="239">
        <f t="shared" si="390"/>
        <v>171.64997181957173</v>
      </c>
      <c r="I2069" s="239"/>
      <c r="J2069" s="239">
        <f t="shared" si="391"/>
        <v>139.39857590999762</v>
      </c>
      <c r="K2069" s="239">
        <f t="shared" si="386"/>
        <v>171.64997181957173</v>
      </c>
      <c r="L2069" s="239" t="b">
        <f t="shared" si="387"/>
        <v>0</v>
      </c>
      <c r="M2069" s="239">
        <f t="shared" si="392"/>
        <v>9.9877195178815301E-3</v>
      </c>
      <c r="O2069" s="239">
        <f t="shared" si="393"/>
        <v>149.95858101689259</v>
      </c>
      <c r="P2069" s="239">
        <f t="shared" si="388"/>
        <v>171.64997181957173</v>
      </c>
      <c r="Q2069" s="239">
        <f t="shared" si="389"/>
        <v>0</v>
      </c>
      <c r="R2069" s="239">
        <f t="shared" si="394"/>
        <v>9.9877195178815301E-3</v>
      </c>
      <c r="T2069" s="239">
        <f>MAX($H$4:H2069)</f>
        <v>255.90901740293543</v>
      </c>
      <c r="U2069" s="239">
        <f>MAX($K$4:K2069)</f>
        <v>255.90901740293543</v>
      </c>
      <c r="V2069" s="239">
        <f>MAX($K$4:L2069)</f>
        <v>255.90901740293543</v>
      </c>
      <c r="W2069" s="239">
        <f t="shared" si="395"/>
        <v>-0.32925391390447034</v>
      </c>
      <c r="X2069" s="239">
        <f t="shared" si="396"/>
        <v>-0.32925391390447034</v>
      </c>
      <c r="Y2069" s="239">
        <f t="shared" si="397"/>
        <v>-0.32925391390447034</v>
      </c>
    </row>
    <row r="2070" spans="1:25">
      <c r="A2070" s="147">
        <v>38323</v>
      </c>
      <c r="B2070" s="243">
        <v>-1.0279341188009772E-3</v>
      </c>
      <c r="C2070" s="243">
        <v>4.9184665584975917E-3</v>
      </c>
      <c r="D2070" s="243">
        <v>1.6818964841224915E-2</v>
      </c>
      <c r="E2070" s="243">
        <v>9.2785844604610368E-3</v>
      </c>
      <c r="F2070" s="243">
        <v>4.4397750318843077E-3</v>
      </c>
      <c r="H2070" s="239">
        <f t="shared" si="390"/>
        <v>172.49422646573336</v>
      </c>
      <c r="I2070" s="239"/>
      <c r="J2070" s="239">
        <f t="shared" si="391"/>
        <v>139.39857590999762</v>
      </c>
      <c r="K2070" s="239">
        <f t="shared" si="386"/>
        <v>172.49422646573336</v>
      </c>
      <c r="L2070" s="239" t="b">
        <f t="shared" si="387"/>
        <v>0</v>
      </c>
      <c r="M2070" s="239">
        <f t="shared" si="392"/>
        <v>4.9184665584976655E-3</v>
      </c>
      <c r="O2070" s="239">
        <f t="shared" si="393"/>
        <v>149.95858101689259</v>
      </c>
      <c r="P2070" s="239">
        <f t="shared" si="388"/>
        <v>172.49422646573336</v>
      </c>
      <c r="Q2070" s="239">
        <f t="shared" si="389"/>
        <v>0</v>
      </c>
      <c r="R2070" s="239">
        <f t="shared" si="394"/>
        <v>4.9184665584976655E-3</v>
      </c>
      <c r="T2070" s="239">
        <f>MAX($H$4:H2070)</f>
        <v>255.90901740293543</v>
      </c>
      <c r="U2070" s="239">
        <f>MAX($K$4:K2070)</f>
        <v>255.90901740293543</v>
      </c>
      <c r="V2070" s="239">
        <f>MAX($K$4:L2070)</f>
        <v>255.90901740293543</v>
      </c>
      <c r="W2070" s="239">
        <f t="shared" si="395"/>
        <v>-0.32595487171076626</v>
      </c>
      <c r="X2070" s="239">
        <f t="shared" si="396"/>
        <v>-0.32595487171076626</v>
      </c>
      <c r="Y2070" s="239">
        <f t="shared" si="397"/>
        <v>-0.32595487171076626</v>
      </c>
    </row>
    <row r="2071" spans="1:25">
      <c r="A2071" s="147">
        <v>38324</v>
      </c>
      <c r="B2071" s="243">
        <v>1.0037875813067032E-3</v>
      </c>
      <c r="C2071" s="243">
        <v>-8.6659115934024644E-3</v>
      </c>
      <c r="D2071" s="243">
        <v>-5.3349313767045992E-3</v>
      </c>
      <c r="E2071" s="243">
        <v>-1.5145480733948502E-2</v>
      </c>
      <c r="F2071" s="243">
        <v>-5.7677785097980383E-3</v>
      </c>
      <c r="H2071" s="239">
        <f t="shared" si="390"/>
        <v>170.99940674880898</v>
      </c>
      <c r="I2071" s="239"/>
      <c r="J2071" s="239">
        <f t="shared" si="391"/>
        <v>139.39857590999762</v>
      </c>
      <c r="K2071" s="239">
        <f t="shared" si="386"/>
        <v>170.99940674880898</v>
      </c>
      <c r="L2071" s="239" t="b">
        <f t="shared" si="387"/>
        <v>0</v>
      </c>
      <c r="M2071" s="239">
        <f t="shared" si="392"/>
        <v>-8.665911593402428E-3</v>
      </c>
      <c r="O2071" s="239">
        <f t="shared" si="393"/>
        <v>149.95858101689259</v>
      </c>
      <c r="P2071" s="239">
        <f t="shared" si="388"/>
        <v>170.99940674880898</v>
      </c>
      <c r="Q2071" s="239">
        <f t="shared" si="389"/>
        <v>0</v>
      </c>
      <c r="R2071" s="239">
        <f t="shared" si="394"/>
        <v>-8.665911593402428E-3</v>
      </c>
      <c r="T2071" s="239">
        <f>MAX($H$4:H2071)</f>
        <v>255.90901740293543</v>
      </c>
      <c r="U2071" s="239">
        <f>MAX($K$4:K2071)</f>
        <v>255.90901740293543</v>
      </c>
      <c r="V2071" s="239">
        <f>MAX($K$4:L2071)</f>
        <v>255.90901740293543</v>
      </c>
      <c r="W2071" s="239">
        <f t="shared" si="395"/>
        <v>-0.33179608720248438</v>
      </c>
      <c r="X2071" s="239">
        <f t="shared" si="396"/>
        <v>-0.33179608720248438</v>
      </c>
      <c r="Y2071" s="239">
        <f t="shared" si="397"/>
        <v>-0.33179608720248438</v>
      </c>
    </row>
    <row r="2072" spans="1:25">
      <c r="A2072" s="147">
        <v>38327</v>
      </c>
      <c r="B2072" s="243">
        <v>-6.3385393042347804E-4</v>
      </c>
      <c r="C2072" s="243">
        <v>2.5301135834343569E-4</v>
      </c>
      <c r="D2072" s="243">
        <v>-5.1235542894616515E-3</v>
      </c>
      <c r="E2072" s="243">
        <v>2.6095504049867824E-3</v>
      </c>
      <c r="F2072" s="243">
        <v>2.223428640141023E-3</v>
      </c>
      <c r="H2072" s="239">
        <f t="shared" si="390"/>
        <v>171.04267154098642</v>
      </c>
      <c r="I2072" s="239"/>
      <c r="J2072" s="239">
        <f t="shared" si="391"/>
        <v>139.39857590999762</v>
      </c>
      <c r="K2072" s="239">
        <f t="shared" si="386"/>
        <v>171.04267154098642</v>
      </c>
      <c r="L2072" s="239" t="b">
        <f t="shared" si="387"/>
        <v>0</v>
      </c>
      <c r="M2072" s="239">
        <f t="shared" si="392"/>
        <v>2.5301135834344225E-4</v>
      </c>
      <c r="O2072" s="239">
        <f t="shared" si="393"/>
        <v>149.95858101689259</v>
      </c>
      <c r="P2072" s="239">
        <f t="shared" si="388"/>
        <v>171.04267154098642</v>
      </c>
      <c r="Q2072" s="239">
        <f t="shared" si="389"/>
        <v>0</v>
      </c>
      <c r="R2072" s="239">
        <f t="shared" si="394"/>
        <v>2.5301135834344225E-4</v>
      </c>
      <c r="T2072" s="239">
        <f>MAX($H$4:H2072)</f>
        <v>255.90901740293543</v>
      </c>
      <c r="U2072" s="239">
        <f>MAX($K$4:K2072)</f>
        <v>255.90901740293543</v>
      </c>
      <c r="V2072" s="239">
        <f>MAX($K$4:L2072)</f>
        <v>255.90901740293543</v>
      </c>
      <c r="W2072" s="239">
        <f t="shared" si="395"/>
        <v>-0.33162702402285704</v>
      </c>
      <c r="X2072" s="239">
        <f t="shared" si="396"/>
        <v>-0.33162702402285704</v>
      </c>
      <c r="Y2072" s="239">
        <f t="shared" si="397"/>
        <v>-0.33162702402285704</v>
      </c>
    </row>
    <row r="2073" spans="1:25">
      <c r="A2073" s="147">
        <v>38328</v>
      </c>
      <c r="B2073" s="243">
        <v>-1.1084325735163603E-2</v>
      </c>
      <c r="C2073" s="243">
        <v>5.1406657360140162E-3</v>
      </c>
      <c r="D2073" s="243">
        <v>-8.2066134178407912E-3</v>
      </c>
      <c r="E2073" s="243">
        <v>-4.8479238335442654E-3</v>
      </c>
      <c r="F2073" s="243">
        <v>4.6165987265787134E-3</v>
      </c>
      <c r="H2073" s="239">
        <f t="shared" si="390"/>
        <v>171.92194474197348</v>
      </c>
      <c r="I2073" s="239"/>
      <c r="J2073" s="239">
        <f t="shared" si="391"/>
        <v>139.39857590999762</v>
      </c>
      <c r="K2073" s="239">
        <f t="shared" si="386"/>
        <v>171.92194474197348</v>
      </c>
      <c r="L2073" s="239" t="b">
        <f t="shared" si="387"/>
        <v>0</v>
      </c>
      <c r="M2073" s="239">
        <f t="shared" si="392"/>
        <v>5.1406657360140691E-3</v>
      </c>
      <c r="O2073" s="239">
        <f t="shared" si="393"/>
        <v>149.95858101689259</v>
      </c>
      <c r="P2073" s="239">
        <f t="shared" si="388"/>
        <v>171.92194474197348</v>
      </c>
      <c r="Q2073" s="239">
        <f t="shared" si="389"/>
        <v>0</v>
      </c>
      <c r="R2073" s="239">
        <f t="shared" si="394"/>
        <v>5.1406657360140691E-3</v>
      </c>
      <c r="T2073" s="239">
        <f>MAX($H$4:H2073)</f>
        <v>255.90901740293543</v>
      </c>
      <c r="U2073" s="239">
        <f>MAX($K$4:K2073)</f>
        <v>255.90901740293543</v>
      </c>
      <c r="V2073" s="239">
        <f>MAX($K$4:L2073)</f>
        <v>255.90901740293543</v>
      </c>
      <c r="W2073" s="239">
        <f t="shared" si="395"/>
        <v>-0.32819114196637361</v>
      </c>
      <c r="X2073" s="239">
        <f t="shared" si="396"/>
        <v>-0.32819114196637361</v>
      </c>
      <c r="Y2073" s="239">
        <f t="shared" si="397"/>
        <v>-0.32819114196637361</v>
      </c>
    </row>
    <row r="2074" spans="1:25">
      <c r="A2074" s="147">
        <v>38329</v>
      </c>
      <c r="B2074" s="243">
        <v>4.7679602523515996E-3</v>
      </c>
      <c r="C2074" s="243">
        <v>-5.9648790103711269E-3</v>
      </c>
      <c r="D2074" s="243">
        <v>-7.587899512731977E-3</v>
      </c>
      <c r="E2074" s="243">
        <v>-6.2839329982031789E-3</v>
      </c>
      <c r="F2074" s="243">
        <v>-4.7187697206976242E-3</v>
      </c>
      <c r="H2074" s="239">
        <f t="shared" si="390"/>
        <v>170.89645114235989</v>
      </c>
      <c r="I2074" s="239"/>
      <c r="J2074" s="239">
        <f t="shared" si="391"/>
        <v>139.39857590999762</v>
      </c>
      <c r="K2074" s="239">
        <f t="shared" si="386"/>
        <v>170.89645114235989</v>
      </c>
      <c r="L2074" s="239" t="b">
        <f t="shared" si="387"/>
        <v>0</v>
      </c>
      <c r="M2074" s="239">
        <f t="shared" si="392"/>
        <v>-5.9648790103711295E-3</v>
      </c>
      <c r="O2074" s="239">
        <f t="shared" si="393"/>
        <v>149.95858101689259</v>
      </c>
      <c r="P2074" s="239">
        <f t="shared" si="388"/>
        <v>170.89645114235989</v>
      </c>
      <c r="Q2074" s="239">
        <f t="shared" si="389"/>
        <v>0</v>
      </c>
      <c r="R2074" s="239">
        <f t="shared" si="394"/>
        <v>-5.9648790103711295E-3</v>
      </c>
      <c r="T2074" s="239">
        <f>MAX($H$4:H2074)</f>
        <v>255.90901740293543</v>
      </c>
      <c r="U2074" s="239">
        <f>MAX($K$4:K2074)</f>
        <v>255.90901740293543</v>
      </c>
      <c r="V2074" s="239">
        <f>MAX($K$4:L2074)</f>
        <v>255.90901740293543</v>
      </c>
      <c r="W2074" s="239">
        <f t="shared" si="395"/>
        <v>-0.33219840052263977</v>
      </c>
      <c r="X2074" s="239">
        <f t="shared" si="396"/>
        <v>-0.33219840052263977</v>
      </c>
      <c r="Y2074" s="239">
        <f t="shared" si="397"/>
        <v>-0.33219840052263977</v>
      </c>
    </row>
    <row r="2075" spans="1:25">
      <c r="A2075" s="147">
        <v>38330</v>
      </c>
      <c r="B2075" s="243">
        <v>5.4523759563338547E-3</v>
      </c>
      <c r="C2075" s="243">
        <v>-4.5260005159661887E-3</v>
      </c>
      <c r="D2075" s="243">
        <v>-8.4881533328233782E-3</v>
      </c>
      <c r="E2075" s="243">
        <v>-4.2231162416042078E-3</v>
      </c>
      <c r="F2075" s="243">
        <v>-3.0621392340376419E-3</v>
      </c>
      <c r="H2075" s="239">
        <f t="shared" si="390"/>
        <v>170.12297371631277</v>
      </c>
      <c r="I2075" s="239"/>
      <c r="J2075" s="239">
        <f t="shared" si="391"/>
        <v>139.39857590999762</v>
      </c>
      <c r="K2075" s="239">
        <f t="shared" si="386"/>
        <v>170.12297371631277</v>
      </c>
      <c r="L2075" s="239" t="b">
        <f t="shared" si="387"/>
        <v>0</v>
      </c>
      <c r="M2075" s="239">
        <f t="shared" si="392"/>
        <v>-4.5260005159662546E-3</v>
      </c>
      <c r="O2075" s="239">
        <f t="shared" si="393"/>
        <v>149.95858101689259</v>
      </c>
      <c r="P2075" s="239">
        <f t="shared" si="388"/>
        <v>170.12297371631277</v>
      </c>
      <c r="Q2075" s="239">
        <f t="shared" si="389"/>
        <v>0</v>
      </c>
      <c r="R2075" s="239">
        <f t="shared" si="394"/>
        <v>-4.5260005159662546E-3</v>
      </c>
      <c r="T2075" s="239">
        <f>MAX($H$4:H2075)</f>
        <v>255.90901740293543</v>
      </c>
      <c r="U2075" s="239">
        <f>MAX($K$4:K2075)</f>
        <v>255.90901740293543</v>
      </c>
      <c r="V2075" s="239">
        <f>MAX($K$4:L2075)</f>
        <v>255.90901740293543</v>
      </c>
      <c r="W2075" s="239">
        <f t="shared" si="395"/>
        <v>-0.33522087090643743</v>
      </c>
      <c r="X2075" s="239">
        <f t="shared" si="396"/>
        <v>-0.33522087090643743</v>
      </c>
      <c r="Y2075" s="239">
        <f t="shared" si="397"/>
        <v>-0.33522087090643743</v>
      </c>
    </row>
    <row r="2076" spans="1:25">
      <c r="A2076" s="147">
        <v>38331</v>
      </c>
      <c r="B2076" s="243">
        <v>-5.2265394168782286E-4</v>
      </c>
      <c r="C2076" s="243">
        <v>4.8009434983886656E-3</v>
      </c>
      <c r="D2076" s="243">
        <v>-3.6172044060266417E-3</v>
      </c>
      <c r="E2076" s="243">
        <v>-2.7596003081347131E-3</v>
      </c>
      <c r="F2076" s="243">
        <v>4.8828830463760742E-3</v>
      </c>
      <c r="H2076" s="239">
        <f t="shared" si="390"/>
        <v>170.93972450090266</v>
      </c>
      <c r="I2076" s="239"/>
      <c r="J2076" s="239">
        <f t="shared" si="391"/>
        <v>139.39857590999762</v>
      </c>
      <c r="K2076" s="239">
        <f t="shared" si="386"/>
        <v>170.93972450090266</v>
      </c>
      <c r="L2076" s="239" t="b">
        <f t="shared" si="387"/>
        <v>0</v>
      </c>
      <c r="M2076" s="239">
        <f t="shared" si="392"/>
        <v>4.8009434983887107E-3</v>
      </c>
      <c r="O2076" s="239">
        <f t="shared" si="393"/>
        <v>149.95858101689259</v>
      </c>
      <c r="P2076" s="239">
        <f t="shared" si="388"/>
        <v>170.93972450090266</v>
      </c>
      <c r="Q2076" s="239">
        <f t="shared" si="389"/>
        <v>0</v>
      </c>
      <c r="R2076" s="239">
        <f t="shared" si="394"/>
        <v>4.8009434983887107E-3</v>
      </c>
      <c r="T2076" s="239">
        <f>MAX($H$4:H2076)</f>
        <v>255.90901740293543</v>
      </c>
      <c r="U2076" s="239">
        <f>MAX($K$4:K2076)</f>
        <v>255.90901740293543</v>
      </c>
      <c r="V2076" s="239">
        <f>MAX($K$4:L2076)</f>
        <v>255.90901740293543</v>
      </c>
      <c r="W2076" s="239">
        <f t="shared" si="395"/>
        <v>-0.33202930386875118</v>
      </c>
      <c r="X2076" s="239">
        <f t="shared" si="396"/>
        <v>-0.33202930386875118</v>
      </c>
      <c r="Y2076" s="239">
        <f t="shared" si="397"/>
        <v>-0.33202930386875118</v>
      </c>
    </row>
    <row r="2077" spans="1:25">
      <c r="A2077" s="147">
        <v>38334</v>
      </c>
      <c r="B2077" s="243">
        <v>8.6173291508904182E-3</v>
      </c>
      <c r="C2077" s="243">
        <v>7.1822819810509753E-3</v>
      </c>
      <c r="D2077" s="243">
        <v>4.7042251888127495E-3</v>
      </c>
      <c r="E2077" s="243">
        <v>1.1065321108076898E-3</v>
      </c>
      <c r="F2077" s="243">
        <v>4.5065878786847424E-3</v>
      </c>
      <c r="H2077" s="239">
        <f t="shared" si="390"/>
        <v>172.16746180403132</v>
      </c>
      <c r="I2077" s="239"/>
      <c r="J2077" s="239">
        <f t="shared" si="391"/>
        <v>139.39857590999762</v>
      </c>
      <c r="K2077" s="239">
        <f t="shared" si="386"/>
        <v>172.16746180403132</v>
      </c>
      <c r="L2077" s="239" t="b">
        <f t="shared" si="387"/>
        <v>0</v>
      </c>
      <c r="M2077" s="239">
        <f t="shared" si="392"/>
        <v>7.1822819810510447E-3</v>
      </c>
      <c r="O2077" s="239">
        <f t="shared" si="393"/>
        <v>149.95858101689259</v>
      </c>
      <c r="P2077" s="239">
        <f t="shared" si="388"/>
        <v>172.16746180403132</v>
      </c>
      <c r="Q2077" s="239">
        <f t="shared" si="389"/>
        <v>0</v>
      </c>
      <c r="R2077" s="239">
        <f t="shared" si="394"/>
        <v>7.1822819810510447E-3</v>
      </c>
      <c r="T2077" s="239">
        <f>MAX($H$4:H2077)</f>
        <v>255.90901740293543</v>
      </c>
      <c r="U2077" s="239">
        <f>MAX($K$4:K2077)</f>
        <v>255.90901740293543</v>
      </c>
      <c r="V2077" s="239">
        <f>MAX($K$4:L2077)</f>
        <v>255.90901740293543</v>
      </c>
      <c r="W2077" s="239">
        <f t="shared" si="395"/>
        <v>-0.32723174997405757</v>
      </c>
      <c r="X2077" s="239">
        <f t="shared" si="396"/>
        <v>-0.32723174997405757</v>
      </c>
      <c r="Y2077" s="239">
        <f t="shared" si="397"/>
        <v>-0.32723174997405757</v>
      </c>
    </row>
    <row r="2078" spans="1:25">
      <c r="A2078" s="147">
        <v>38335</v>
      </c>
      <c r="B2078" s="243">
        <v>4.0287567377077504E-3</v>
      </c>
      <c r="C2078" s="243">
        <v>1.7662485582645715E-3</v>
      </c>
      <c r="D2078" s="243">
        <v>7.2000788225428103E-3</v>
      </c>
      <c r="E2078" s="243">
        <v>1.1881998812997674E-2</v>
      </c>
      <c r="F2078" s="243">
        <v>1.9777263303215609E-3</v>
      </c>
      <c r="H2078" s="239">
        <f t="shared" si="390"/>
        <v>172.47155233522275</v>
      </c>
      <c r="I2078" s="239"/>
      <c r="J2078" s="239">
        <f t="shared" si="391"/>
        <v>139.39857590999762</v>
      </c>
      <c r="K2078" s="239">
        <f t="shared" si="386"/>
        <v>172.47155233522275</v>
      </c>
      <c r="L2078" s="239" t="b">
        <f t="shared" si="387"/>
        <v>0</v>
      </c>
      <c r="M2078" s="239">
        <f t="shared" si="392"/>
        <v>1.7662485582645329E-3</v>
      </c>
      <c r="O2078" s="239">
        <f t="shared" si="393"/>
        <v>149.95858101689259</v>
      </c>
      <c r="P2078" s="239">
        <f t="shared" si="388"/>
        <v>172.47155233522275</v>
      </c>
      <c r="Q2078" s="239">
        <f t="shared" si="389"/>
        <v>0</v>
      </c>
      <c r="R2078" s="239">
        <f t="shared" si="394"/>
        <v>1.7662485582645329E-3</v>
      </c>
      <c r="T2078" s="239">
        <f>MAX($H$4:H2078)</f>
        <v>255.90901740293543</v>
      </c>
      <c r="U2078" s="239">
        <f>MAX($K$4:K2078)</f>
        <v>255.90901740293543</v>
      </c>
      <c r="V2078" s="239">
        <f>MAX($K$4:L2078)</f>
        <v>255.90901740293543</v>
      </c>
      <c r="W2078" s="239">
        <f t="shared" si="395"/>
        <v>-0.32604347402240308</v>
      </c>
      <c r="X2078" s="239">
        <f t="shared" si="396"/>
        <v>-0.32604347402240308</v>
      </c>
      <c r="Y2078" s="239">
        <f t="shared" si="397"/>
        <v>-0.32604347402240308</v>
      </c>
    </row>
    <row r="2079" spans="1:25">
      <c r="A2079" s="147">
        <v>38336</v>
      </c>
      <c r="B2079" s="243">
        <v>2.7451148907498002E-3</v>
      </c>
      <c r="C2079" s="243">
        <v>-7.0351272622448668E-5</v>
      </c>
      <c r="D2079" s="243">
        <v>4.8746493693834214E-3</v>
      </c>
      <c r="E2079" s="243">
        <v>2.9782138899381305E-3</v>
      </c>
      <c r="F2079" s="243">
        <v>3.1939165648009471E-3</v>
      </c>
      <c r="H2079" s="239">
        <f t="shared" si="390"/>
        <v>172.45941874202481</v>
      </c>
      <c r="I2079" s="239"/>
      <c r="J2079" s="239">
        <f t="shared" si="391"/>
        <v>139.39857590999762</v>
      </c>
      <c r="K2079" s="239">
        <f t="shared" si="386"/>
        <v>172.45941874202481</v>
      </c>
      <c r="L2079" s="239" t="b">
        <f t="shared" si="387"/>
        <v>0</v>
      </c>
      <c r="M2079" s="239">
        <f t="shared" si="392"/>
        <v>-7.0351272622404094E-5</v>
      </c>
      <c r="O2079" s="239">
        <f t="shared" si="393"/>
        <v>149.95858101689259</v>
      </c>
      <c r="P2079" s="239">
        <f t="shared" si="388"/>
        <v>172.45941874202481</v>
      </c>
      <c r="Q2079" s="239">
        <f t="shared" si="389"/>
        <v>0</v>
      </c>
      <c r="R2079" s="239">
        <f t="shared" si="394"/>
        <v>-7.0351272622404094E-5</v>
      </c>
      <c r="T2079" s="239">
        <f>MAX($H$4:H2079)</f>
        <v>255.90901740293543</v>
      </c>
      <c r="U2079" s="239">
        <f>MAX($K$4:K2079)</f>
        <v>255.90901740293543</v>
      </c>
      <c r="V2079" s="239">
        <f>MAX($K$4:L2079)</f>
        <v>255.90901740293543</v>
      </c>
      <c r="W2079" s="239">
        <f t="shared" si="395"/>
        <v>-0.32609088772169781</v>
      </c>
      <c r="X2079" s="239">
        <f t="shared" si="396"/>
        <v>-0.32609088772169781</v>
      </c>
      <c r="Y2079" s="239">
        <f t="shared" si="397"/>
        <v>-0.32609088772169781</v>
      </c>
    </row>
    <row r="2080" spans="1:25">
      <c r="A2080" s="147">
        <v>38337</v>
      </c>
      <c r="B2080" s="243">
        <v>-2.353356368737014E-3</v>
      </c>
      <c r="C2080" s="243">
        <v>4.9904653611974048E-3</v>
      </c>
      <c r="D2080" s="243">
        <v>8.8667092116108126E-3</v>
      </c>
      <c r="E2080" s="243">
        <v>1.6096410909281378E-2</v>
      </c>
      <c r="F2080" s="243">
        <v>6.4342942990704977E-3</v>
      </c>
      <c r="H2080" s="239">
        <f t="shared" si="390"/>
        <v>173.32007149746912</v>
      </c>
      <c r="I2080" s="239"/>
      <c r="J2080" s="239">
        <f t="shared" si="391"/>
        <v>139.39857590999762</v>
      </c>
      <c r="K2080" s="239">
        <f t="shared" si="386"/>
        <v>173.32007149746912</v>
      </c>
      <c r="L2080" s="239" t="b">
        <f t="shared" si="387"/>
        <v>0</v>
      </c>
      <c r="M2080" s="239">
        <f t="shared" si="392"/>
        <v>4.9904653611973632E-3</v>
      </c>
      <c r="O2080" s="239">
        <f t="shared" si="393"/>
        <v>149.95858101689259</v>
      </c>
      <c r="P2080" s="239">
        <f t="shared" si="388"/>
        <v>173.32007149746912</v>
      </c>
      <c r="Q2080" s="239">
        <f t="shared" si="389"/>
        <v>0</v>
      </c>
      <c r="R2080" s="239">
        <f t="shared" si="394"/>
        <v>4.9904653611973632E-3</v>
      </c>
      <c r="T2080" s="239">
        <f>MAX($H$4:H2080)</f>
        <v>255.90901740293543</v>
      </c>
      <c r="U2080" s="239">
        <f>MAX($K$4:K2080)</f>
        <v>255.90901740293543</v>
      </c>
      <c r="V2080" s="239">
        <f>MAX($K$4:L2080)</f>
        <v>255.90901740293543</v>
      </c>
      <c r="W2080" s="239">
        <f t="shared" si="395"/>
        <v>-0.32272776764027766</v>
      </c>
      <c r="X2080" s="239">
        <f t="shared" si="396"/>
        <v>-0.32272776764027766</v>
      </c>
      <c r="Y2080" s="239">
        <f t="shared" si="397"/>
        <v>-0.32272776764027766</v>
      </c>
    </row>
    <row r="2081" spans="1:25">
      <c r="A2081" s="147">
        <v>38338</v>
      </c>
      <c r="B2081" s="243">
        <v>-6.5201147869403675E-3</v>
      </c>
      <c r="C2081" s="243">
        <v>-1.3614946172094466E-2</v>
      </c>
      <c r="D2081" s="243">
        <v>3.9015760517757681E-3</v>
      </c>
      <c r="E2081" s="243">
        <v>-4.4426711010521203E-3</v>
      </c>
      <c r="F2081" s="243">
        <v>-7.3382265545086645E-3</v>
      </c>
      <c r="H2081" s="239">
        <f t="shared" si="390"/>
        <v>170.9603280534875</v>
      </c>
      <c r="I2081" s="239"/>
      <c r="J2081" s="239">
        <f t="shared" si="391"/>
        <v>139.39857590999762</v>
      </c>
      <c r="K2081" s="239">
        <f t="shared" si="386"/>
        <v>170.9603280534875</v>
      </c>
      <c r="L2081" s="239" t="b">
        <f t="shared" si="387"/>
        <v>0</v>
      </c>
      <c r="M2081" s="239">
        <f t="shared" si="392"/>
        <v>-1.3614946172094512E-2</v>
      </c>
      <c r="O2081" s="239">
        <f t="shared" si="393"/>
        <v>149.95858101689259</v>
      </c>
      <c r="P2081" s="239">
        <f t="shared" si="388"/>
        <v>170.9603280534875</v>
      </c>
      <c r="Q2081" s="239">
        <f t="shared" si="389"/>
        <v>0</v>
      </c>
      <c r="R2081" s="239">
        <f t="shared" si="394"/>
        <v>-1.3614946172094512E-2</v>
      </c>
      <c r="T2081" s="239">
        <f>MAX($H$4:H2081)</f>
        <v>255.90901740293543</v>
      </c>
      <c r="U2081" s="239">
        <f>MAX($K$4:K2081)</f>
        <v>255.90901740293543</v>
      </c>
      <c r="V2081" s="239">
        <f>MAX($K$4:L2081)</f>
        <v>255.90901740293543</v>
      </c>
      <c r="W2081" s="239">
        <f t="shared" si="395"/>
        <v>-0.33194879262770954</v>
      </c>
      <c r="X2081" s="239">
        <f t="shared" si="396"/>
        <v>-0.33194879262770954</v>
      </c>
      <c r="Y2081" s="239">
        <f t="shared" si="397"/>
        <v>-0.33194879262770954</v>
      </c>
    </row>
    <row r="2082" spans="1:25">
      <c r="A2082" s="147">
        <v>38341</v>
      </c>
      <c r="B2082" s="243">
        <v>-2.4961059656924967E-4</v>
      </c>
      <c r="C2082" s="243">
        <v>1.0093061395275882E-2</v>
      </c>
      <c r="D2082" s="243">
        <v>-1.5367636640005733E-3</v>
      </c>
      <c r="E2082" s="243">
        <v>1.6269716182002458E-3</v>
      </c>
      <c r="F2082" s="243">
        <v>7.149021198801897E-3</v>
      </c>
      <c r="H2082" s="239">
        <f t="shared" si="390"/>
        <v>172.68584114068787</v>
      </c>
      <c r="I2082" s="239"/>
      <c r="J2082" s="239">
        <f t="shared" si="391"/>
        <v>139.39857590999762</v>
      </c>
      <c r="K2082" s="239">
        <f t="shared" si="386"/>
        <v>172.68584114068787</v>
      </c>
      <c r="L2082" s="239" t="b">
        <f t="shared" si="387"/>
        <v>0</v>
      </c>
      <c r="M2082" s="239">
        <f t="shared" si="392"/>
        <v>1.0093061395275963E-2</v>
      </c>
      <c r="O2082" s="239">
        <f t="shared" si="393"/>
        <v>149.95858101689259</v>
      </c>
      <c r="P2082" s="239">
        <f t="shared" si="388"/>
        <v>172.68584114068787</v>
      </c>
      <c r="Q2082" s="239">
        <f t="shared" si="389"/>
        <v>0</v>
      </c>
      <c r="R2082" s="239">
        <f t="shared" si="394"/>
        <v>1.0093061395275963E-2</v>
      </c>
      <c r="T2082" s="239">
        <f>MAX($H$4:H2082)</f>
        <v>255.90901740293543</v>
      </c>
      <c r="U2082" s="239">
        <f>MAX($K$4:K2082)</f>
        <v>255.90901740293543</v>
      </c>
      <c r="V2082" s="239">
        <f>MAX($K$4:L2082)</f>
        <v>255.90901740293543</v>
      </c>
      <c r="W2082" s="239">
        <f t="shared" si="395"/>
        <v>-0.32520611077651279</v>
      </c>
      <c r="X2082" s="239">
        <f t="shared" si="396"/>
        <v>-0.32520611077651279</v>
      </c>
      <c r="Y2082" s="239">
        <f t="shared" si="397"/>
        <v>-0.32520611077651279</v>
      </c>
    </row>
    <row r="2083" spans="1:25">
      <c r="A2083" s="147">
        <v>38342</v>
      </c>
      <c r="B2083" s="243">
        <v>9.0841692106411465E-3</v>
      </c>
      <c r="C2083" s="243">
        <v>-4.1959212901406806E-3</v>
      </c>
      <c r="D2083" s="243">
        <v>9.131918071665357E-4</v>
      </c>
      <c r="E2083" s="243">
        <v>5.9652168780548465E-3</v>
      </c>
      <c r="F2083" s="243">
        <v>-3.8121715371358667E-3</v>
      </c>
      <c r="H2083" s="239">
        <f t="shared" si="390"/>
        <v>171.96126494333981</v>
      </c>
      <c r="I2083" s="239"/>
      <c r="J2083" s="239">
        <f t="shared" si="391"/>
        <v>139.39857590999762</v>
      </c>
      <c r="K2083" s="239">
        <f t="shared" si="386"/>
        <v>171.96126494333981</v>
      </c>
      <c r="L2083" s="239" t="b">
        <f t="shared" si="387"/>
        <v>0</v>
      </c>
      <c r="M2083" s="239">
        <f t="shared" si="392"/>
        <v>-4.1959212901406416E-3</v>
      </c>
      <c r="O2083" s="239">
        <f t="shared" si="393"/>
        <v>149.95858101689259</v>
      </c>
      <c r="P2083" s="239">
        <f t="shared" si="388"/>
        <v>171.96126494333981</v>
      </c>
      <c r="Q2083" s="239">
        <f t="shared" si="389"/>
        <v>0</v>
      </c>
      <c r="R2083" s="239">
        <f t="shared" si="394"/>
        <v>-4.1959212901406416E-3</v>
      </c>
      <c r="T2083" s="239">
        <f>MAX($H$4:H2083)</f>
        <v>255.90901740293543</v>
      </c>
      <c r="U2083" s="239">
        <f>MAX($K$4:K2083)</f>
        <v>255.90901740293543</v>
      </c>
      <c r="V2083" s="239">
        <f>MAX($K$4:L2083)</f>
        <v>255.90901740293543</v>
      </c>
      <c r="W2083" s="239">
        <f t="shared" si="395"/>
        <v>-0.32803749282276246</v>
      </c>
      <c r="X2083" s="239">
        <f t="shared" si="396"/>
        <v>-0.32803749282276246</v>
      </c>
      <c r="Y2083" s="239">
        <f t="shared" si="397"/>
        <v>-0.32803749282276246</v>
      </c>
    </row>
    <row r="2084" spans="1:25">
      <c r="A2084" s="147">
        <v>38343</v>
      </c>
      <c r="B2084" s="243">
        <v>3.8759689922480689E-3</v>
      </c>
      <c r="C2084" s="243">
        <v>5.4872102890100027E-3</v>
      </c>
      <c r="D2084" s="243">
        <v>6.7640143297076349E-3</v>
      </c>
      <c r="E2084" s="243">
        <v>-1.6658607857134022E-4</v>
      </c>
      <c r="F2084" s="243">
        <v>1.6602402721495046E-3</v>
      </c>
      <c r="H2084" s="239">
        <f t="shared" si="390"/>
        <v>172.90485256564807</v>
      </c>
      <c r="I2084" s="239"/>
      <c r="J2084" s="239">
        <f t="shared" si="391"/>
        <v>139.39857590999762</v>
      </c>
      <c r="K2084" s="239">
        <f t="shared" si="386"/>
        <v>172.90485256564807</v>
      </c>
      <c r="L2084" s="239" t="b">
        <f t="shared" si="387"/>
        <v>0</v>
      </c>
      <c r="M2084" s="239">
        <f t="shared" si="392"/>
        <v>5.4872102890099334E-3</v>
      </c>
      <c r="O2084" s="239">
        <f t="shared" si="393"/>
        <v>149.95858101689259</v>
      </c>
      <c r="P2084" s="239">
        <f t="shared" si="388"/>
        <v>172.90485256564807</v>
      </c>
      <c r="Q2084" s="239">
        <f t="shared" si="389"/>
        <v>0</v>
      </c>
      <c r="R2084" s="239">
        <f t="shared" si="394"/>
        <v>5.4872102890099334E-3</v>
      </c>
      <c r="T2084" s="239">
        <f>MAX($H$4:H2084)</f>
        <v>255.90901740293543</v>
      </c>
      <c r="U2084" s="239">
        <f>MAX($K$4:K2084)</f>
        <v>255.90901740293543</v>
      </c>
      <c r="V2084" s="239">
        <f>MAX($K$4:L2084)</f>
        <v>255.90901740293543</v>
      </c>
      <c r="W2084" s="239">
        <f t="shared" si="395"/>
        <v>-0.32435029323955061</v>
      </c>
      <c r="X2084" s="239">
        <f t="shared" si="396"/>
        <v>-0.32435029323955061</v>
      </c>
      <c r="Y2084" s="239">
        <f t="shared" si="397"/>
        <v>-0.32435029323955061</v>
      </c>
    </row>
    <row r="2085" spans="1:25">
      <c r="A2085" s="147">
        <v>38344</v>
      </c>
      <c r="B2085" s="243">
        <v>5.1912958435895717E-4</v>
      </c>
      <c r="C2085" s="243">
        <v>1.5832789328822372E-3</v>
      </c>
      <c r="D2085" s="243">
        <v>-2.9714979261517005E-3</v>
      </c>
      <c r="E2085" s="243">
        <v>-3.0508548310369532E-3</v>
      </c>
      <c r="F2085" s="243">
        <v>2.0775662391956384E-3</v>
      </c>
      <c r="H2085" s="239">
        <f t="shared" si="390"/>
        <v>173.17860917610838</v>
      </c>
      <c r="I2085" s="239"/>
      <c r="J2085" s="239">
        <f t="shared" si="391"/>
        <v>139.39857590999762</v>
      </c>
      <c r="K2085" s="239">
        <f t="shared" si="386"/>
        <v>173.17860917610838</v>
      </c>
      <c r="L2085" s="239" t="b">
        <f t="shared" si="387"/>
        <v>0</v>
      </c>
      <c r="M2085" s="239">
        <f t="shared" si="392"/>
        <v>1.5832789328822983E-3</v>
      </c>
      <c r="O2085" s="239">
        <f t="shared" si="393"/>
        <v>149.95858101689259</v>
      </c>
      <c r="P2085" s="239">
        <f t="shared" si="388"/>
        <v>173.17860917610838</v>
      </c>
      <c r="Q2085" s="239">
        <f t="shared" si="389"/>
        <v>0</v>
      </c>
      <c r="R2085" s="239">
        <f t="shared" si="394"/>
        <v>1.5832789328822983E-3</v>
      </c>
      <c r="T2085" s="239">
        <f>MAX($H$4:H2085)</f>
        <v>255.90901740293543</v>
      </c>
      <c r="U2085" s="239">
        <f>MAX($K$4:K2085)</f>
        <v>255.90901740293543</v>
      </c>
      <c r="V2085" s="239">
        <f>MAX($K$4:L2085)</f>
        <v>255.90901740293543</v>
      </c>
      <c r="W2085" s="239">
        <f t="shared" si="395"/>
        <v>-0.32328055129282868</v>
      </c>
      <c r="X2085" s="239">
        <f t="shared" si="396"/>
        <v>-0.32328055129282868</v>
      </c>
      <c r="Y2085" s="239">
        <f t="shared" si="397"/>
        <v>-0.32328055129282868</v>
      </c>
    </row>
    <row r="2086" spans="1:25">
      <c r="A2086" s="147">
        <v>38345</v>
      </c>
      <c r="B2086" s="243">
        <v>0</v>
      </c>
      <c r="C2086" s="243">
        <v>3.2822472922688917E-4</v>
      </c>
      <c r="D2086" s="243">
        <v>7.0900071530786146E-3</v>
      </c>
      <c r="E2086" s="243">
        <v>-6.3902978863727977E-4</v>
      </c>
      <c r="F2086" s="243">
        <v>-7.5794584281729804E-4</v>
      </c>
      <c r="H2086" s="239">
        <f t="shared" si="390"/>
        <v>173.23545067821311</v>
      </c>
      <c r="I2086" s="239"/>
      <c r="J2086" s="239">
        <f t="shared" si="391"/>
        <v>139.39857590999762</v>
      </c>
      <c r="K2086" s="239">
        <f t="shared" si="386"/>
        <v>173.23545067821311</v>
      </c>
      <c r="L2086" s="239" t="b">
        <f t="shared" si="387"/>
        <v>0</v>
      </c>
      <c r="M2086" s="239">
        <f t="shared" si="392"/>
        <v>3.2822472922697032E-4</v>
      </c>
      <c r="O2086" s="239">
        <f t="shared" si="393"/>
        <v>149.95858101689259</v>
      </c>
      <c r="P2086" s="239">
        <f t="shared" si="388"/>
        <v>173.23545067821311</v>
      </c>
      <c r="Q2086" s="239">
        <f t="shared" si="389"/>
        <v>0</v>
      </c>
      <c r="R2086" s="239">
        <f t="shared" si="394"/>
        <v>3.2822472922697032E-4</v>
      </c>
      <c r="T2086" s="239">
        <f>MAX($H$4:H2086)</f>
        <v>255.90901740293543</v>
      </c>
      <c r="U2086" s="239">
        <f>MAX($K$4:K2086)</f>
        <v>255.90901740293543</v>
      </c>
      <c r="V2086" s="239">
        <f>MAX($K$4:L2086)</f>
        <v>255.90901740293543</v>
      </c>
      <c r="W2086" s="239">
        <f t="shared" si="395"/>
        <v>-0.32305843523501415</v>
      </c>
      <c r="X2086" s="239">
        <f t="shared" si="396"/>
        <v>-0.32305843523501415</v>
      </c>
      <c r="Y2086" s="239">
        <f t="shared" si="397"/>
        <v>-0.32305843523501415</v>
      </c>
    </row>
    <row r="2087" spans="1:25">
      <c r="A2087" s="147">
        <v>38348</v>
      </c>
      <c r="B2087" s="243">
        <v>-4.2272586286956626E-3</v>
      </c>
      <c r="C2087" s="243">
        <v>-3.0671686755845418E-3</v>
      </c>
      <c r="D2087" s="243">
        <v>-3.029474715350311E-3</v>
      </c>
      <c r="E2087" s="243">
        <v>-5.1530263160546319E-3</v>
      </c>
      <c r="F2087" s="243">
        <v>-2.4980825479480329E-3</v>
      </c>
      <c r="H2087" s="239">
        <f t="shared" si="390"/>
        <v>172.70410833039213</v>
      </c>
      <c r="I2087" s="239"/>
      <c r="J2087" s="239">
        <f t="shared" si="391"/>
        <v>139.39857590999762</v>
      </c>
      <c r="K2087" s="239">
        <f t="shared" si="386"/>
        <v>172.70410833039213</v>
      </c>
      <c r="L2087" s="239" t="b">
        <f t="shared" si="387"/>
        <v>0</v>
      </c>
      <c r="M2087" s="239">
        <f t="shared" si="392"/>
        <v>-3.067168675584514E-3</v>
      </c>
      <c r="O2087" s="239">
        <f t="shared" si="393"/>
        <v>149.95858101689259</v>
      </c>
      <c r="P2087" s="239">
        <f t="shared" si="388"/>
        <v>172.70410833039213</v>
      </c>
      <c r="Q2087" s="239">
        <f t="shared" si="389"/>
        <v>0</v>
      </c>
      <c r="R2087" s="239">
        <f t="shared" si="394"/>
        <v>-3.067168675584514E-3</v>
      </c>
      <c r="T2087" s="239">
        <f>MAX($H$4:H2087)</f>
        <v>255.90901740293543</v>
      </c>
      <c r="U2087" s="239">
        <f>MAX($K$4:K2087)</f>
        <v>255.90901740293543</v>
      </c>
      <c r="V2087" s="239">
        <f>MAX($K$4:L2087)</f>
        <v>255.90901740293543</v>
      </c>
      <c r="W2087" s="239">
        <f t="shared" si="395"/>
        <v>-0.32513472919766245</v>
      </c>
      <c r="X2087" s="239">
        <f t="shared" si="396"/>
        <v>-0.32513472919766245</v>
      </c>
      <c r="Y2087" s="239">
        <f t="shared" si="397"/>
        <v>-0.32513472919766245</v>
      </c>
    </row>
    <row r="2088" spans="1:25">
      <c r="A2088" s="147">
        <v>38349</v>
      </c>
      <c r="B2088" s="243">
        <v>7.5581127368369305E-3</v>
      </c>
      <c r="C2088" s="243">
        <v>5.1022443833237396E-4</v>
      </c>
      <c r="D2088" s="243">
        <v>4.4832311508689049E-3</v>
      </c>
      <c r="E2088" s="243">
        <v>4.0546443361193507E-3</v>
      </c>
      <c r="F2088" s="243">
        <v>2.6031528707437523E-4</v>
      </c>
      <c r="H2088" s="239">
        <f t="shared" si="390"/>
        <v>172.79222618706271</v>
      </c>
      <c r="I2088" s="239"/>
      <c r="J2088" s="239">
        <f t="shared" si="391"/>
        <v>139.39857590999762</v>
      </c>
      <c r="K2088" s="239">
        <f t="shared" si="386"/>
        <v>172.79222618706271</v>
      </c>
      <c r="L2088" s="239" t="b">
        <f t="shared" si="387"/>
        <v>0</v>
      </c>
      <c r="M2088" s="239">
        <f t="shared" si="392"/>
        <v>5.1022443833243587E-4</v>
      </c>
      <c r="O2088" s="239">
        <f t="shared" si="393"/>
        <v>149.95858101689259</v>
      </c>
      <c r="P2088" s="239">
        <f t="shared" si="388"/>
        <v>172.79222618706271</v>
      </c>
      <c r="Q2088" s="239">
        <f t="shared" si="389"/>
        <v>0</v>
      </c>
      <c r="R2088" s="239">
        <f t="shared" si="394"/>
        <v>5.1022443833243587E-4</v>
      </c>
      <c r="T2088" s="239">
        <f>MAX($H$4:H2088)</f>
        <v>255.90901740293543</v>
      </c>
      <c r="U2088" s="239">
        <f>MAX($K$4:K2088)</f>
        <v>255.90901740293543</v>
      </c>
      <c r="V2088" s="239">
        <f>MAX($K$4:L2088)</f>
        <v>255.90901740293543</v>
      </c>
      <c r="W2088" s="239">
        <f t="shared" si="395"/>
        <v>-0.32479039644391727</v>
      </c>
      <c r="X2088" s="239">
        <f t="shared" si="396"/>
        <v>-0.32479039644391727</v>
      </c>
      <c r="Y2088" s="239">
        <f t="shared" si="397"/>
        <v>-0.32479039644391727</v>
      </c>
    </row>
    <row r="2089" spans="1:25">
      <c r="A2089" s="147">
        <v>38350</v>
      </c>
      <c r="B2089" s="243">
        <v>2.4910605949601816E-4</v>
      </c>
      <c r="C2089" s="243">
        <v>2.0266847158525447E-3</v>
      </c>
      <c r="D2089" s="243">
        <v>-4.7959468036739006E-3</v>
      </c>
      <c r="E2089" s="243">
        <v>7.0904503510966777E-3</v>
      </c>
      <c r="F2089" s="243">
        <v>2.7163269680381408E-3</v>
      </c>
      <c r="H2089" s="239">
        <f t="shared" si="390"/>
        <v>173.14242155089417</v>
      </c>
      <c r="I2089" s="239"/>
      <c r="J2089" s="239">
        <f t="shared" si="391"/>
        <v>139.39857590999762</v>
      </c>
      <c r="K2089" s="239">
        <f t="shared" si="386"/>
        <v>173.14242155089417</v>
      </c>
      <c r="L2089" s="239" t="b">
        <f t="shared" si="387"/>
        <v>0</v>
      </c>
      <c r="M2089" s="239">
        <f t="shared" si="392"/>
        <v>2.0266847158525707E-3</v>
      </c>
      <c r="O2089" s="239">
        <f t="shared" si="393"/>
        <v>149.95858101689259</v>
      </c>
      <c r="P2089" s="239">
        <f t="shared" si="388"/>
        <v>173.14242155089417</v>
      </c>
      <c r="Q2089" s="239">
        <f t="shared" si="389"/>
        <v>0</v>
      </c>
      <c r="R2089" s="239">
        <f t="shared" si="394"/>
        <v>2.0266847158525707E-3</v>
      </c>
      <c r="T2089" s="239">
        <f>MAX($H$4:H2089)</f>
        <v>255.90901740293543</v>
      </c>
      <c r="U2089" s="239">
        <f>MAX($K$4:K2089)</f>
        <v>255.90901740293543</v>
      </c>
      <c r="V2089" s="239">
        <f>MAX($K$4:L2089)</f>
        <v>255.90901740293543</v>
      </c>
      <c r="W2089" s="239">
        <f t="shared" si="395"/>
        <v>-0.32342195946039326</v>
      </c>
      <c r="X2089" s="239">
        <f t="shared" si="396"/>
        <v>-0.32342195946039326</v>
      </c>
      <c r="Y2089" s="239">
        <f t="shared" si="397"/>
        <v>-0.32342195946039326</v>
      </c>
    </row>
    <row r="2090" spans="1:25">
      <c r="A2090" s="147">
        <v>38351</v>
      </c>
      <c r="B2090" s="243">
        <v>5.409650616605699E-4</v>
      </c>
      <c r="C2090" s="243">
        <v>-1.3996588047885394E-3</v>
      </c>
      <c r="D2090" s="243">
        <v>1.1852695792170964E-2</v>
      </c>
      <c r="E2090" s="243">
        <v>1.0340880979642364E-4</v>
      </c>
      <c r="F2090" s="243">
        <v>5.7811480210911981E-4</v>
      </c>
      <c r="H2090" s="239">
        <f t="shared" si="390"/>
        <v>172.90008123608806</v>
      </c>
      <c r="I2090" s="239"/>
      <c r="J2090" s="239">
        <f t="shared" si="391"/>
        <v>139.39857590999762</v>
      </c>
      <c r="K2090" s="239">
        <f t="shared" si="386"/>
        <v>172.90008123608806</v>
      </c>
      <c r="L2090" s="239" t="b">
        <f t="shared" si="387"/>
        <v>0</v>
      </c>
      <c r="M2090" s="239">
        <f t="shared" si="392"/>
        <v>-1.3996588047885169E-3</v>
      </c>
      <c r="O2090" s="239">
        <f t="shared" si="393"/>
        <v>149.95858101689259</v>
      </c>
      <c r="P2090" s="239">
        <f t="shared" si="388"/>
        <v>172.90008123608806</v>
      </c>
      <c r="Q2090" s="239">
        <f t="shared" si="389"/>
        <v>0</v>
      </c>
      <c r="R2090" s="239">
        <f t="shared" si="394"/>
        <v>-1.3996588047885169E-3</v>
      </c>
      <c r="T2090" s="239">
        <f>MAX($H$4:H2090)</f>
        <v>255.90901740293543</v>
      </c>
      <c r="U2090" s="239">
        <f>MAX($K$4:K2090)</f>
        <v>255.90901740293543</v>
      </c>
      <c r="V2090" s="239">
        <f>MAX($K$4:L2090)</f>
        <v>255.90901740293543</v>
      </c>
      <c r="W2090" s="239">
        <f t="shared" si="395"/>
        <v>-0.32436893787196108</v>
      </c>
      <c r="X2090" s="239">
        <f t="shared" si="396"/>
        <v>-0.32436893787196108</v>
      </c>
      <c r="Y2090" s="239">
        <f t="shared" si="397"/>
        <v>-0.32436893787196108</v>
      </c>
    </row>
    <row r="2091" spans="1:25">
      <c r="A2091" s="147">
        <v>38352</v>
      </c>
      <c r="B2091" s="243">
        <v>-1.1763378253677459E-3</v>
      </c>
      <c r="C2091" s="243">
        <v>3.7144190439231117E-3</v>
      </c>
      <c r="D2091" s="243">
        <v>1.2067312586061973E-2</v>
      </c>
      <c r="E2091" s="243">
        <v>1.2358904085864264E-2</v>
      </c>
      <c r="F2091" s="243">
        <v>5.1170265669946424E-3</v>
      </c>
      <c r="H2091" s="239">
        <f t="shared" si="390"/>
        <v>173.54230459052724</v>
      </c>
      <c r="I2091" s="239"/>
      <c r="J2091" s="239">
        <f t="shared" si="391"/>
        <v>139.39857590999762</v>
      </c>
      <c r="K2091" s="239">
        <f t="shared" si="386"/>
        <v>173.54230459052724</v>
      </c>
      <c r="L2091" s="239" t="b">
        <f t="shared" si="387"/>
        <v>0</v>
      </c>
      <c r="M2091" s="239">
        <f t="shared" si="392"/>
        <v>3.7144190439231291E-3</v>
      </c>
      <c r="O2091" s="239">
        <f t="shared" si="393"/>
        <v>149.95858101689259</v>
      </c>
      <c r="P2091" s="239">
        <f t="shared" si="388"/>
        <v>173.54230459052724</v>
      </c>
      <c r="Q2091" s="239">
        <f t="shared" si="389"/>
        <v>0</v>
      </c>
      <c r="R2091" s="239">
        <f t="shared" si="394"/>
        <v>3.7144190439231291E-3</v>
      </c>
      <c r="T2091" s="239">
        <f>MAX($H$4:H2091)</f>
        <v>255.90901740293543</v>
      </c>
      <c r="U2091" s="239">
        <f>MAX($K$4:K2091)</f>
        <v>255.90901740293543</v>
      </c>
      <c r="V2091" s="239">
        <f>MAX($K$4:L2091)</f>
        <v>255.90901740293543</v>
      </c>
      <c r="W2091" s="239">
        <f t="shared" si="395"/>
        <v>-0.32185936098812673</v>
      </c>
      <c r="X2091" s="239">
        <f t="shared" si="396"/>
        <v>-0.32185936098812673</v>
      </c>
      <c r="Y2091" s="239">
        <f t="shared" si="397"/>
        <v>-0.32185936098812673</v>
      </c>
    </row>
    <row r="2092" spans="1:25">
      <c r="A2092" s="147">
        <v>38355</v>
      </c>
      <c r="B2092" s="243">
        <v>-9.0027537414342218E-3</v>
      </c>
      <c r="C2092" s="243">
        <v>1.6456180524169195E-3</v>
      </c>
      <c r="D2092" s="243">
        <v>8.2549665335807099E-4</v>
      </c>
      <c r="E2092" s="243">
        <v>5.9171015904360136E-3</v>
      </c>
      <c r="F2092" s="243">
        <v>1.7493281040679154E-3</v>
      </c>
      <c r="H2092" s="239">
        <f t="shared" si="390"/>
        <v>173.82788893981945</v>
      </c>
      <c r="I2092" s="239"/>
      <c r="J2092" s="239">
        <f t="shared" si="391"/>
        <v>156.44510004583751</v>
      </c>
      <c r="K2092" s="239">
        <f t="shared" si="386"/>
        <v>173.82788893981945</v>
      </c>
      <c r="L2092" s="239" t="b">
        <f t="shared" si="387"/>
        <v>0</v>
      </c>
      <c r="M2092" s="239">
        <f t="shared" si="392"/>
        <v>1.6456180524169219E-3</v>
      </c>
      <c r="O2092" s="239">
        <f t="shared" si="393"/>
        <v>149.95858101689259</v>
      </c>
      <c r="P2092" s="239">
        <f t="shared" si="388"/>
        <v>173.82788893981945</v>
      </c>
      <c r="Q2092" s="239">
        <f t="shared" si="389"/>
        <v>0</v>
      </c>
      <c r="R2092" s="239">
        <f t="shared" si="394"/>
        <v>1.6456180524169219E-3</v>
      </c>
      <c r="T2092" s="239">
        <f>MAX($H$4:H2092)</f>
        <v>255.90901740293543</v>
      </c>
      <c r="U2092" s="239">
        <f>MAX($K$4:K2092)</f>
        <v>255.90901740293543</v>
      </c>
      <c r="V2092" s="239">
        <f>MAX($K$4:L2092)</f>
        <v>255.90901740293543</v>
      </c>
      <c r="W2092" s="239">
        <f t="shared" si="395"/>
        <v>-0.32074340051049122</v>
      </c>
      <c r="X2092" s="239">
        <f t="shared" si="396"/>
        <v>-0.32074340051049122</v>
      </c>
      <c r="Y2092" s="239">
        <f t="shared" si="397"/>
        <v>-0.32074340051049122</v>
      </c>
    </row>
    <row r="2093" spans="1:25">
      <c r="A2093" s="147">
        <v>38356</v>
      </c>
      <c r="B2093" s="243">
        <v>-1.2349634273319809E-2</v>
      </c>
      <c r="C2093" s="243">
        <v>4.3644326413050383E-3</v>
      </c>
      <c r="D2093" s="243">
        <v>2.2750708660004282E-3</v>
      </c>
      <c r="E2093" s="243">
        <v>-4.0784672904505825E-3</v>
      </c>
      <c r="F2093" s="243">
        <v>5.4958753430154328E-3</v>
      </c>
      <c r="H2093" s="239">
        <f t="shared" si="390"/>
        <v>174.58654905227755</v>
      </c>
      <c r="I2093" s="239"/>
      <c r="J2093" s="239">
        <f t="shared" si="391"/>
        <v>156.44510004583751</v>
      </c>
      <c r="K2093" s="239">
        <f t="shared" si="386"/>
        <v>174.58654905227755</v>
      </c>
      <c r="L2093" s="239" t="b">
        <f t="shared" si="387"/>
        <v>0</v>
      </c>
      <c r="M2093" s="239">
        <f t="shared" si="392"/>
        <v>4.3644326413050799E-3</v>
      </c>
      <c r="O2093" s="239">
        <f t="shared" si="393"/>
        <v>149.95858101689259</v>
      </c>
      <c r="P2093" s="239">
        <f t="shared" si="388"/>
        <v>174.58654905227755</v>
      </c>
      <c r="Q2093" s="239">
        <f t="shared" si="389"/>
        <v>0</v>
      </c>
      <c r="R2093" s="239">
        <f t="shared" si="394"/>
        <v>4.3644326413050799E-3</v>
      </c>
      <c r="T2093" s="239">
        <f>MAX($H$4:H2093)</f>
        <v>255.90901740293543</v>
      </c>
      <c r="U2093" s="239">
        <f>MAX($K$4:K2093)</f>
        <v>255.90901740293543</v>
      </c>
      <c r="V2093" s="239">
        <f>MAX($K$4:L2093)</f>
        <v>255.90901740293543</v>
      </c>
      <c r="W2093" s="239">
        <f t="shared" si="395"/>
        <v>-0.31777883083585734</v>
      </c>
      <c r="X2093" s="239">
        <f t="shared" si="396"/>
        <v>-0.31777883083585734</v>
      </c>
      <c r="Y2093" s="239">
        <f t="shared" si="397"/>
        <v>-0.31777883083585734</v>
      </c>
    </row>
    <row r="2094" spans="1:25">
      <c r="A2094" s="147">
        <v>38357</v>
      </c>
      <c r="B2094" s="243">
        <v>-4.4124007492936101E-3</v>
      </c>
      <c r="C2094" s="243">
        <v>-6.329678920747206E-3</v>
      </c>
      <c r="D2094" s="243">
        <v>-4.0470862573227517E-3</v>
      </c>
      <c r="E2094" s="243">
        <v>-1.2869916911252388E-2</v>
      </c>
      <c r="F2094" s="243">
        <v>-5.110776128704253E-3</v>
      </c>
      <c r="H2094" s="239">
        <f t="shared" si="390"/>
        <v>173.48147225289534</v>
      </c>
      <c r="I2094" s="239"/>
      <c r="J2094" s="239">
        <f t="shared" si="391"/>
        <v>156.44510004583751</v>
      </c>
      <c r="K2094" s="239">
        <f t="shared" si="386"/>
        <v>173.48147225289534</v>
      </c>
      <c r="L2094" s="239" t="b">
        <f t="shared" si="387"/>
        <v>0</v>
      </c>
      <c r="M2094" s="239">
        <f t="shared" si="392"/>
        <v>-6.3296789207472302E-3</v>
      </c>
      <c r="O2094" s="239">
        <f t="shared" si="393"/>
        <v>149.95858101689259</v>
      </c>
      <c r="P2094" s="239">
        <f t="shared" si="388"/>
        <v>173.48147225289534</v>
      </c>
      <c r="Q2094" s="239">
        <f t="shared" si="389"/>
        <v>0</v>
      </c>
      <c r="R2094" s="239">
        <f t="shared" si="394"/>
        <v>-6.3296789207472302E-3</v>
      </c>
      <c r="T2094" s="239">
        <f>MAX($H$4:H2094)</f>
        <v>255.90901740293543</v>
      </c>
      <c r="U2094" s="239">
        <f>MAX($K$4:K2094)</f>
        <v>255.90901740293543</v>
      </c>
      <c r="V2094" s="239">
        <f>MAX($K$4:L2094)</f>
        <v>255.90901740293543</v>
      </c>
      <c r="W2094" s="239">
        <f t="shared" si="395"/>
        <v>-0.32209707178960312</v>
      </c>
      <c r="X2094" s="239">
        <f t="shared" si="396"/>
        <v>-0.32209707178960312</v>
      </c>
      <c r="Y2094" s="239">
        <f t="shared" si="397"/>
        <v>-0.32209707178960312</v>
      </c>
    </row>
    <row r="2095" spans="1:25">
      <c r="A2095" s="147">
        <v>38358</v>
      </c>
      <c r="B2095" s="243">
        <v>3.6643718631130806E-3</v>
      </c>
      <c r="C2095" s="243">
        <v>4.6361058356760854E-3</v>
      </c>
      <c r="D2095" s="243">
        <v>4.3857370102484694E-5</v>
      </c>
      <c r="E2095" s="243">
        <v>-5.7160746930630113E-3</v>
      </c>
      <c r="F2095" s="243">
        <v>2.1300364842482544E-3</v>
      </c>
      <c r="H2095" s="239">
        <f t="shared" si="390"/>
        <v>174.28575071878868</v>
      </c>
      <c r="I2095" s="239"/>
      <c r="J2095" s="239">
        <f t="shared" si="391"/>
        <v>156.44510004583751</v>
      </c>
      <c r="K2095" s="239">
        <f t="shared" si="386"/>
        <v>174.28575071878868</v>
      </c>
      <c r="L2095" s="239" t="b">
        <f t="shared" si="387"/>
        <v>0</v>
      </c>
      <c r="M2095" s="239">
        <f t="shared" si="392"/>
        <v>4.6361058356761192E-3</v>
      </c>
      <c r="O2095" s="239">
        <f t="shared" si="393"/>
        <v>149.95858101689259</v>
      </c>
      <c r="P2095" s="239">
        <f t="shared" si="388"/>
        <v>174.28575071878868</v>
      </c>
      <c r="Q2095" s="239">
        <f t="shared" si="389"/>
        <v>0</v>
      </c>
      <c r="R2095" s="239">
        <f t="shared" si="394"/>
        <v>4.6361058356761192E-3</v>
      </c>
      <c r="T2095" s="239">
        <f>MAX($H$4:H2095)</f>
        <v>255.90901740293543</v>
      </c>
      <c r="U2095" s="239">
        <f>MAX($K$4:K2095)</f>
        <v>255.90901740293543</v>
      </c>
      <c r="V2095" s="239">
        <f>MAX($K$4:L2095)</f>
        <v>255.90901740293543</v>
      </c>
      <c r="W2095" s="239">
        <f t="shared" si="395"/>
        <v>-0.31895424206810497</v>
      </c>
      <c r="X2095" s="239">
        <f t="shared" si="396"/>
        <v>-0.31895424206810497</v>
      </c>
      <c r="Y2095" s="239">
        <f t="shared" si="397"/>
        <v>-0.31895424206810497</v>
      </c>
    </row>
    <row r="2096" spans="1:25">
      <c r="A2096" s="147">
        <v>38359</v>
      </c>
      <c r="B2096" s="243">
        <v>-1.2966930124076459E-3</v>
      </c>
      <c r="C2096" s="243">
        <v>6.8156804140648841E-3</v>
      </c>
      <c r="D2096" s="243">
        <v>8.8147418968191893E-3</v>
      </c>
      <c r="E2096" s="243">
        <v>1.1187715306008927E-2</v>
      </c>
      <c r="F2096" s="243">
        <v>8.0056776368906402E-3</v>
      </c>
      <c r="H2096" s="239">
        <f t="shared" si="390"/>
        <v>175.47362669641333</v>
      </c>
      <c r="I2096" s="239"/>
      <c r="J2096" s="239">
        <f t="shared" si="391"/>
        <v>156.44510004583751</v>
      </c>
      <c r="K2096" s="239">
        <f t="shared" si="386"/>
        <v>175.47362669641333</v>
      </c>
      <c r="L2096" s="239" t="b">
        <f t="shared" si="387"/>
        <v>0</v>
      </c>
      <c r="M2096" s="239">
        <f t="shared" si="392"/>
        <v>6.8156804140649648E-3</v>
      </c>
      <c r="O2096" s="239">
        <f t="shared" si="393"/>
        <v>149.95858101689259</v>
      </c>
      <c r="P2096" s="239">
        <f t="shared" si="388"/>
        <v>175.47362669641333</v>
      </c>
      <c r="Q2096" s="239">
        <f t="shared" si="389"/>
        <v>0</v>
      </c>
      <c r="R2096" s="239">
        <f t="shared" si="394"/>
        <v>6.8156804140649648E-3</v>
      </c>
      <c r="T2096" s="239">
        <f>MAX($H$4:H2096)</f>
        <v>255.90901740293543</v>
      </c>
      <c r="U2096" s="239">
        <f>MAX($K$4:K2096)</f>
        <v>255.90901740293543</v>
      </c>
      <c r="V2096" s="239">
        <f>MAX($K$4:L2096)</f>
        <v>255.90901740293543</v>
      </c>
      <c r="W2096" s="239">
        <f t="shared" si="395"/>
        <v>-0.31431245183468653</v>
      </c>
      <c r="X2096" s="239">
        <f t="shared" si="396"/>
        <v>-0.31431245183468653</v>
      </c>
      <c r="Y2096" s="239">
        <f t="shared" si="397"/>
        <v>-0.31431245183468653</v>
      </c>
    </row>
    <row r="2097" spans="1:25">
      <c r="A2097" s="147">
        <v>38362</v>
      </c>
      <c r="B2097" s="243">
        <v>3.9544297996283451E-3</v>
      </c>
      <c r="C2097" s="243">
        <v>7.132911166671807E-4</v>
      </c>
      <c r="D2097" s="243">
        <v>8.1734888367712699E-4</v>
      </c>
      <c r="E2097" s="243">
        <v>-8.6845566720983314E-4</v>
      </c>
      <c r="F2097" s="243">
        <v>2.4938707700823404E-3</v>
      </c>
      <c r="H2097" s="239">
        <f t="shared" si="390"/>
        <v>175.59879047554526</v>
      </c>
      <c r="I2097" s="239"/>
      <c r="J2097" s="239">
        <f t="shared" si="391"/>
        <v>156.44510004583751</v>
      </c>
      <c r="K2097" s="239">
        <f t="shared" si="386"/>
        <v>175.59879047554526</v>
      </c>
      <c r="L2097" s="239" t="b">
        <f t="shared" si="387"/>
        <v>0</v>
      </c>
      <c r="M2097" s="239">
        <f t="shared" si="392"/>
        <v>7.1329111666717691E-4</v>
      </c>
      <c r="O2097" s="239">
        <f t="shared" si="393"/>
        <v>149.95858101689259</v>
      </c>
      <c r="P2097" s="239">
        <f t="shared" si="388"/>
        <v>175.59879047554526</v>
      </c>
      <c r="Q2097" s="239">
        <f t="shared" si="389"/>
        <v>0</v>
      </c>
      <c r="R2097" s="239">
        <f t="shared" si="394"/>
        <v>7.1329111666717691E-4</v>
      </c>
      <c r="T2097" s="239">
        <f>MAX($H$4:H2097)</f>
        <v>255.90901740293543</v>
      </c>
      <c r="U2097" s="239">
        <f>MAX($K$4:K2097)</f>
        <v>255.90901740293543</v>
      </c>
      <c r="V2097" s="239">
        <f>MAX($K$4:L2097)</f>
        <v>255.90901740293543</v>
      </c>
      <c r="W2097" s="239">
        <f t="shared" si="395"/>
        <v>-0.31382335699777092</v>
      </c>
      <c r="X2097" s="239">
        <f t="shared" si="396"/>
        <v>-0.31382335699777092</v>
      </c>
      <c r="Y2097" s="239">
        <f t="shared" si="397"/>
        <v>-0.31382335699777092</v>
      </c>
    </row>
    <row r="2098" spans="1:25">
      <c r="A2098" s="147">
        <v>38363</v>
      </c>
      <c r="B2098" s="243">
        <v>-6.2202024592040717E-3</v>
      </c>
      <c r="C2098" s="243">
        <v>-6.7930715193438296E-3</v>
      </c>
      <c r="D2098" s="243">
        <v>8.4257140399821573E-3</v>
      </c>
      <c r="E2098" s="243">
        <v>1.8780940407903124E-4</v>
      </c>
      <c r="F2098" s="243">
        <v>-3.1623955319243224E-3</v>
      </c>
      <c r="H2098" s="239">
        <f t="shared" si="390"/>
        <v>174.40593533313461</v>
      </c>
      <c r="I2098" s="239"/>
      <c r="J2098" s="239">
        <f t="shared" si="391"/>
        <v>156.44510004583751</v>
      </c>
      <c r="K2098" s="239">
        <f t="shared" si="386"/>
        <v>174.40593533313461</v>
      </c>
      <c r="L2098" s="239" t="b">
        <f t="shared" si="387"/>
        <v>0</v>
      </c>
      <c r="M2098" s="239">
        <f t="shared" si="392"/>
        <v>-6.7930715193438244E-3</v>
      </c>
      <c r="O2098" s="239">
        <f t="shared" si="393"/>
        <v>149.95858101689259</v>
      </c>
      <c r="P2098" s="239">
        <f t="shared" si="388"/>
        <v>174.40593533313461</v>
      </c>
      <c r="Q2098" s="239">
        <f t="shared" si="389"/>
        <v>0</v>
      </c>
      <c r="R2098" s="239">
        <f t="shared" si="394"/>
        <v>-6.7930715193438244E-3</v>
      </c>
      <c r="T2098" s="239">
        <f>MAX($H$4:H2098)</f>
        <v>255.90901740293543</v>
      </c>
      <c r="U2098" s="239">
        <f>MAX($K$4:K2098)</f>
        <v>255.90901740293543</v>
      </c>
      <c r="V2098" s="239">
        <f>MAX($K$4:L2098)</f>
        <v>255.90901740293543</v>
      </c>
      <c r="W2098" s="239">
        <f t="shared" si="395"/>
        <v>-0.3184846040085883</v>
      </c>
      <c r="X2098" s="239">
        <f t="shared" si="396"/>
        <v>-0.3184846040085883</v>
      </c>
      <c r="Y2098" s="239">
        <f t="shared" si="397"/>
        <v>-0.3184846040085883</v>
      </c>
    </row>
    <row r="2099" spans="1:25">
      <c r="A2099" s="147">
        <v>38364</v>
      </c>
      <c r="B2099" s="243">
        <v>3.9356240937828968E-3</v>
      </c>
      <c r="C2099" s="243">
        <v>-8.0372919564904999E-3</v>
      </c>
      <c r="D2099" s="243">
        <v>-4.798197105949753E-3</v>
      </c>
      <c r="E2099" s="243">
        <v>-9.5395477162673048E-3</v>
      </c>
      <c r="F2099" s="243">
        <v>-1.6621588475482785E-3</v>
      </c>
      <c r="H2099" s="239">
        <f t="shared" si="390"/>
        <v>173.00418391191741</v>
      </c>
      <c r="I2099" s="239"/>
      <c r="J2099" s="239">
        <f t="shared" si="391"/>
        <v>156.44510004583751</v>
      </c>
      <c r="K2099" s="239">
        <f t="shared" si="386"/>
        <v>173.00418391191741</v>
      </c>
      <c r="L2099" s="239" t="b">
        <f t="shared" si="387"/>
        <v>0</v>
      </c>
      <c r="M2099" s="239">
        <f t="shared" si="392"/>
        <v>-8.0372919564904652E-3</v>
      </c>
      <c r="O2099" s="239">
        <f t="shared" si="393"/>
        <v>149.95858101689259</v>
      </c>
      <c r="P2099" s="239">
        <f t="shared" si="388"/>
        <v>173.00418391191741</v>
      </c>
      <c r="Q2099" s="239">
        <f t="shared" si="389"/>
        <v>0</v>
      </c>
      <c r="R2099" s="239">
        <f t="shared" si="394"/>
        <v>-8.0372919564904652E-3</v>
      </c>
      <c r="T2099" s="239">
        <f>MAX($H$4:H2099)</f>
        <v>255.90901740293543</v>
      </c>
      <c r="U2099" s="239">
        <f>MAX($K$4:K2099)</f>
        <v>255.90901740293543</v>
      </c>
      <c r="V2099" s="239">
        <f>MAX($K$4:L2099)</f>
        <v>255.90901740293543</v>
      </c>
      <c r="W2099" s="239">
        <f t="shared" si="395"/>
        <v>-0.32396214221901448</v>
      </c>
      <c r="X2099" s="239">
        <f t="shared" si="396"/>
        <v>-0.32396214221901448</v>
      </c>
      <c r="Y2099" s="239">
        <f t="shared" si="397"/>
        <v>-0.32396214221901448</v>
      </c>
    </row>
    <row r="2100" spans="1:25">
      <c r="A2100" s="147">
        <v>38365</v>
      </c>
      <c r="B2100" s="243">
        <v>-7.7376995500928469E-3</v>
      </c>
      <c r="C2100" s="243">
        <v>2.1157151913202554E-3</v>
      </c>
      <c r="D2100" s="243">
        <v>-1.8043467730464169E-3</v>
      </c>
      <c r="E2100" s="243">
        <v>9.7577515202065257E-3</v>
      </c>
      <c r="F2100" s="243">
        <v>3.1566732789882757E-3</v>
      </c>
      <c r="H2100" s="239">
        <f t="shared" si="390"/>
        <v>173.37021149198182</v>
      </c>
      <c r="I2100" s="239"/>
      <c r="J2100" s="239">
        <f t="shared" si="391"/>
        <v>156.44510004583751</v>
      </c>
      <c r="K2100" s="239">
        <f t="shared" si="386"/>
        <v>173.37021149198182</v>
      </c>
      <c r="L2100" s="239" t="b">
        <f t="shared" si="387"/>
        <v>0</v>
      </c>
      <c r="M2100" s="239">
        <f t="shared" si="392"/>
        <v>2.1157151913202814E-3</v>
      </c>
      <c r="O2100" s="239">
        <f t="shared" si="393"/>
        <v>149.95858101689259</v>
      </c>
      <c r="P2100" s="239">
        <f t="shared" si="388"/>
        <v>173.37021149198182</v>
      </c>
      <c r="Q2100" s="239">
        <f t="shared" si="389"/>
        <v>0</v>
      </c>
      <c r="R2100" s="239">
        <f t="shared" si="394"/>
        <v>2.1157151913202814E-3</v>
      </c>
      <c r="T2100" s="239">
        <f>MAX($H$4:H2100)</f>
        <v>255.90901740293543</v>
      </c>
      <c r="U2100" s="239">
        <f>MAX($K$4:K2100)</f>
        <v>255.90901740293543</v>
      </c>
      <c r="V2100" s="239">
        <f>MAX($K$4:L2100)</f>
        <v>255.90901740293543</v>
      </c>
      <c r="W2100" s="239">
        <f t="shared" si="395"/>
        <v>-0.32253183865339963</v>
      </c>
      <c r="X2100" s="239">
        <f t="shared" si="396"/>
        <v>-0.32253183865339963</v>
      </c>
      <c r="Y2100" s="239">
        <f t="shared" si="397"/>
        <v>-0.32253183865339963</v>
      </c>
    </row>
    <row r="2101" spans="1:25">
      <c r="A2101" s="147">
        <v>38366</v>
      </c>
      <c r="B2101" s="243">
        <v>6.2633278947541449E-3</v>
      </c>
      <c r="C2101" s="243">
        <v>4.7221850613912153E-3</v>
      </c>
      <c r="D2101" s="243">
        <v>7.5485706444864409E-3</v>
      </c>
      <c r="E2101" s="243">
        <v>1.3995340092976205E-2</v>
      </c>
      <c r="F2101" s="243">
        <v>5.0120287009858266E-3</v>
      </c>
      <c r="H2101" s="239">
        <f t="shared" si="390"/>
        <v>174.1888977147795</v>
      </c>
      <c r="I2101" s="239"/>
      <c r="J2101" s="239">
        <f t="shared" si="391"/>
        <v>156.44510004583751</v>
      </c>
      <c r="K2101" s="239">
        <f t="shared" si="386"/>
        <v>174.1888977147795</v>
      </c>
      <c r="L2101" s="239" t="b">
        <f t="shared" si="387"/>
        <v>0</v>
      </c>
      <c r="M2101" s="239">
        <f t="shared" si="392"/>
        <v>4.7221850613912621E-3</v>
      </c>
      <c r="O2101" s="239">
        <f t="shared" si="393"/>
        <v>149.95858101689259</v>
      </c>
      <c r="P2101" s="239">
        <f t="shared" si="388"/>
        <v>174.1888977147795</v>
      </c>
      <c r="Q2101" s="239">
        <f t="shared" si="389"/>
        <v>0</v>
      </c>
      <c r="R2101" s="239">
        <f t="shared" si="394"/>
        <v>4.7221850613912621E-3</v>
      </c>
      <c r="T2101" s="239">
        <f>MAX($H$4:H2101)</f>
        <v>255.90901740293543</v>
      </c>
      <c r="U2101" s="239">
        <f>MAX($K$4:K2101)</f>
        <v>255.90901740293543</v>
      </c>
      <c r="V2101" s="239">
        <f>MAX($K$4:L2101)</f>
        <v>255.90901740293543</v>
      </c>
      <c r="W2101" s="239">
        <f t="shared" si="395"/>
        <v>-0.31933270862232055</v>
      </c>
      <c r="X2101" s="239">
        <f t="shared" si="396"/>
        <v>-0.31933270862232055</v>
      </c>
      <c r="Y2101" s="239">
        <f t="shared" si="397"/>
        <v>-0.31933270862232055</v>
      </c>
    </row>
    <row r="2102" spans="1:25">
      <c r="A2102" s="147">
        <v>38369</v>
      </c>
      <c r="B2102" s="243">
        <v>0</v>
      </c>
      <c r="C2102" s="243">
        <v>5.6159015776677812E-3</v>
      </c>
      <c r="D2102" s="243">
        <v>8.8906375982504837E-3</v>
      </c>
      <c r="E2102" s="243">
        <v>9.3581998245475528E-3</v>
      </c>
      <c r="F2102" s="243">
        <v>5.1200244785485349E-3</v>
      </c>
      <c r="H2102" s="239">
        <f t="shared" si="390"/>
        <v>175.16712542026815</v>
      </c>
      <c r="I2102" s="239"/>
      <c r="J2102" s="239">
        <f t="shared" si="391"/>
        <v>156.44510004583751</v>
      </c>
      <c r="K2102" s="239">
        <f t="shared" si="386"/>
        <v>175.16712542026815</v>
      </c>
      <c r="L2102" s="239" t="b">
        <f t="shared" si="387"/>
        <v>0</v>
      </c>
      <c r="M2102" s="239">
        <f t="shared" si="392"/>
        <v>5.6159015776678228E-3</v>
      </c>
      <c r="O2102" s="239">
        <f t="shared" si="393"/>
        <v>149.95858101689259</v>
      </c>
      <c r="P2102" s="239">
        <f t="shared" si="388"/>
        <v>175.16712542026815</v>
      </c>
      <c r="Q2102" s="239">
        <f t="shared" si="389"/>
        <v>0</v>
      </c>
      <c r="R2102" s="239">
        <f t="shared" si="394"/>
        <v>5.6159015776678228E-3</v>
      </c>
      <c r="T2102" s="239">
        <f>MAX($H$4:H2102)</f>
        <v>255.90901740293543</v>
      </c>
      <c r="U2102" s="239">
        <f>MAX($K$4:K2102)</f>
        <v>255.90901740293543</v>
      </c>
      <c r="V2102" s="239">
        <f>MAX($K$4:L2102)</f>
        <v>255.90901740293543</v>
      </c>
      <c r="W2102" s="239">
        <f t="shared" si="395"/>
        <v>-0.31551014810680572</v>
      </c>
      <c r="X2102" s="239">
        <f t="shared" si="396"/>
        <v>-0.31551014810680572</v>
      </c>
      <c r="Y2102" s="239">
        <f t="shared" si="397"/>
        <v>-0.31551014810680572</v>
      </c>
    </row>
    <row r="2103" spans="1:25">
      <c r="A2103" s="147">
        <v>38370</v>
      </c>
      <c r="B2103" s="243">
        <v>9.5751518203806008E-3</v>
      </c>
      <c r="C2103" s="243">
        <v>-4.2272463302406305E-4</v>
      </c>
      <c r="D2103" s="243">
        <v>-5.1604035868785259E-3</v>
      </c>
      <c r="E2103" s="243">
        <v>-3.2745565864719106E-3</v>
      </c>
      <c r="F2103" s="243">
        <v>2.155734643807028E-3</v>
      </c>
      <c r="H2103" s="239">
        <f t="shared" si="390"/>
        <v>175.093077961457</v>
      </c>
      <c r="I2103" s="239"/>
      <c r="J2103" s="239">
        <f t="shared" si="391"/>
        <v>156.44510004583751</v>
      </c>
      <c r="K2103" s="239">
        <f t="shared" si="386"/>
        <v>175.093077961457</v>
      </c>
      <c r="L2103" s="239" t="b">
        <f t="shared" si="387"/>
        <v>0</v>
      </c>
      <c r="M2103" s="239">
        <f t="shared" si="392"/>
        <v>-4.227246330239955E-4</v>
      </c>
      <c r="O2103" s="239">
        <f t="shared" si="393"/>
        <v>149.95858101689259</v>
      </c>
      <c r="P2103" s="239">
        <f t="shared" si="388"/>
        <v>175.093077961457</v>
      </c>
      <c r="Q2103" s="239">
        <f t="shared" si="389"/>
        <v>0</v>
      </c>
      <c r="R2103" s="239">
        <f t="shared" si="394"/>
        <v>-4.227246330239955E-4</v>
      </c>
      <c r="T2103" s="239">
        <f>MAX($H$4:H2103)</f>
        <v>255.90901740293543</v>
      </c>
      <c r="U2103" s="239">
        <f>MAX($K$4:K2103)</f>
        <v>255.90901740293543</v>
      </c>
      <c r="V2103" s="239">
        <f>MAX($K$4:L2103)</f>
        <v>255.90901740293543</v>
      </c>
      <c r="W2103" s="239">
        <f t="shared" si="395"/>
        <v>-0.31579949882825592</v>
      </c>
      <c r="X2103" s="239">
        <f t="shared" si="396"/>
        <v>-0.31579949882825592</v>
      </c>
      <c r="Y2103" s="239">
        <f t="shared" si="397"/>
        <v>-0.31579949882825592</v>
      </c>
    </row>
    <row r="2104" spans="1:25">
      <c r="A2104" s="147">
        <v>38371</v>
      </c>
      <c r="B2104" s="243">
        <v>-9.4401082971370398E-3</v>
      </c>
      <c r="C2104" s="243">
        <v>4.6660102752353882E-3</v>
      </c>
      <c r="D2104" s="243">
        <v>3.0308229890356753E-3</v>
      </c>
      <c r="E2104" s="243">
        <v>3.8091494407421767E-3</v>
      </c>
      <c r="F2104" s="243">
        <v>7.9323092616805368E-3</v>
      </c>
      <c r="H2104" s="239">
        <f t="shared" si="390"/>
        <v>175.91006406234774</v>
      </c>
      <c r="I2104" s="239"/>
      <c r="J2104" s="239">
        <f t="shared" si="391"/>
        <v>156.44510004583751</v>
      </c>
      <c r="K2104" s="239">
        <f t="shared" si="386"/>
        <v>175.91006406234774</v>
      </c>
      <c r="L2104" s="239" t="b">
        <f t="shared" si="387"/>
        <v>0</v>
      </c>
      <c r="M2104" s="239">
        <f t="shared" si="392"/>
        <v>4.6660102752353622E-3</v>
      </c>
      <c r="O2104" s="239">
        <f t="shared" si="393"/>
        <v>149.95858101689259</v>
      </c>
      <c r="P2104" s="239">
        <f t="shared" si="388"/>
        <v>175.91006406234774</v>
      </c>
      <c r="Q2104" s="239">
        <f t="shared" si="389"/>
        <v>0</v>
      </c>
      <c r="R2104" s="239">
        <f t="shared" si="394"/>
        <v>4.6660102752353622E-3</v>
      </c>
      <c r="T2104" s="239">
        <f>MAX($H$4:H2104)</f>
        <v>255.90901740293543</v>
      </c>
      <c r="U2104" s="239">
        <f>MAX($K$4:K2104)</f>
        <v>255.90901740293543</v>
      </c>
      <c r="V2104" s="239">
        <f>MAX($K$4:L2104)</f>
        <v>255.90901740293543</v>
      </c>
      <c r="W2104" s="239">
        <f t="shared" si="395"/>
        <v>-0.31260701225946741</v>
      </c>
      <c r="X2104" s="239">
        <f t="shared" si="396"/>
        <v>-0.31260701225946741</v>
      </c>
      <c r="Y2104" s="239">
        <f t="shared" si="397"/>
        <v>-0.31260701225946741</v>
      </c>
    </row>
    <row r="2105" spans="1:25">
      <c r="A2105" s="147">
        <v>38372</v>
      </c>
      <c r="B2105" s="243">
        <v>-7.3513211223664721E-3</v>
      </c>
      <c r="C2105" s="243">
        <v>-5.5673927485061503E-3</v>
      </c>
      <c r="D2105" s="243">
        <v>-9.0944724396264665E-3</v>
      </c>
      <c r="E2105" s="243">
        <v>-3.3521662393132257E-3</v>
      </c>
      <c r="F2105" s="243">
        <v>-1.7988775033775939E-3</v>
      </c>
      <c r="H2105" s="239">
        <f t="shared" si="390"/>
        <v>174.93070364729778</v>
      </c>
      <c r="I2105" s="239"/>
      <c r="J2105" s="239">
        <f t="shared" si="391"/>
        <v>156.44510004583751</v>
      </c>
      <c r="K2105" s="239">
        <f t="shared" si="386"/>
        <v>174.93070364729778</v>
      </c>
      <c r="L2105" s="239" t="b">
        <f t="shared" si="387"/>
        <v>0</v>
      </c>
      <c r="M2105" s="239">
        <f t="shared" si="392"/>
        <v>-5.567392748506152E-3</v>
      </c>
      <c r="O2105" s="239">
        <f t="shared" si="393"/>
        <v>149.95858101689259</v>
      </c>
      <c r="P2105" s="239">
        <f t="shared" si="388"/>
        <v>174.93070364729778</v>
      </c>
      <c r="Q2105" s="239">
        <f t="shared" si="389"/>
        <v>0</v>
      </c>
      <c r="R2105" s="239">
        <f t="shared" si="394"/>
        <v>-5.567392748506152E-3</v>
      </c>
      <c r="T2105" s="239">
        <f>MAX($H$4:H2105)</f>
        <v>255.90901740293543</v>
      </c>
      <c r="U2105" s="239">
        <f>MAX($K$4:K2105)</f>
        <v>255.90901740293543</v>
      </c>
      <c r="V2105" s="239">
        <f>MAX($K$4:L2105)</f>
        <v>255.90901740293543</v>
      </c>
      <c r="W2105" s="239">
        <f t="shared" si="395"/>
        <v>-0.31643399899478802</v>
      </c>
      <c r="X2105" s="239">
        <f t="shared" si="396"/>
        <v>-0.31643399899478802</v>
      </c>
      <c r="Y2105" s="239">
        <f t="shared" si="397"/>
        <v>-0.31643399899478802</v>
      </c>
    </row>
    <row r="2106" spans="1:25">
      <c r="A2106" s="147">
        <v>38373</v>
      </c>
      <c r="B2106" s="243">
        <v>-6.1971556795707983E-3</v>
      </c>
      <c r="C2106" s="243">
        <v>-4.3665129026974059E-3</v>
      </c>
      <c r="D2106" s="243">
        <v>-7.3710585146907759E-3</v>
      </c>
      <c r="E2106" s="243">
        <v>-4.754345461942755E-3</v>
      </c>
      <c r="F2106" s="243">
        <v>-4.1205153980956588E-3</v>
      </c>
      <c r="H2106" s="239">
        <f t="shared" si="390"/>
        <v>174.16686647274392</v>
      </c>
      <c r="I2106" s="239"/>
      <c r="J2106" s="239">
        <f t="shared" si="391"/>
        <v>156.44510004583751</v>
      </c>
      <c r="K2106" s="239">
        <f t="shared" si="386"/>
        <v>174.16686647274392</v>
      </c>
      <c r="L2106" s="239" t="b">
        <f t="shared" si="387"/>
        <v>0</v>
      </c>
      <c r="M2106" s="239">
        <f t="shared" si="392"/>
        <v>-4.3665129026973738E-3</v>
      </c>
      <c r="O2106" s="239">
        <f t="shared" si="393"/>
        <v>149.95858101689259</v>
      </c>
      <c r="P2106" s="239">
        <f t="shared" si="388"/>
        <v>174.16686647274392</v>
      </c>
      <c r="Q2106" s="239">
        <f t="shared" si="389"/>
        <v>0</v>
      </c>
      <c r="R2106" s="239">
        <f t="shared" si="394"/>
        <v>-4.3665129026973738E-3</v>
      </c>
      <c r="T2106" s="239">
        <f>MAX($H$4:H2106)</f>
        <v>255.90901740293543</v>
      </c>
      <c r="U2106" s="239">
        <f>MAX($K$4:K2106)</f>
        <v>255.90901740293543</v>
      </c>
      <c r="V2106" s="239">
        <f>MAX($K$4:L2106)</f>
        <v>255.90901740293543</v>
      </c>
      <c r="W2106" s="239">
        <f t="shared" si="395"/>
        <v>-0.31941879875802254</v>
      </c>
      <c r="X2106" s="239">
        <f t="shared" si="396"/>
        <v>-0.31941879875802254</v>
      </c>
      <c r="Y2106" s="239">
        <f t="shared" si="397"/>
        <v>-0.31941879875802254</v>
      </c>
    </row>
    <row r="2107" spans="1:25">
      <c r="A2107" s="147">
        <v>38376</v>
      </c>
      <c r="B2107" s="243">
        <v>-4.0873279107694893E-3</v>
      </c>
      <c r="C2107" s="243">
        <v>2.4627023218968258E-3</v>
      </c>
      <c r="D2107" s="243">
        <v>7.1187726392882844E-3</v>
      </c>
      <c r="E2107" s="243">
        <v>3.0124583981694375E-3</v>
      </c>
      <c r="F2107" s="243">
        <v>8.6608730774395681E-4</v>
      </c>
      <c r="H2107" s="239">
        <f t="shared" si="390"/>
        <v>174.59578761920383</v>
      </c>
      <c r="I2107" s="239"/>
      <c r="J2107" s="239">
        <f t="shared" si="391"/>
        <v>156.44510004583751</v>
      </c>
      <c r="K2107" s="239">
        <f t="shared" si="386"/>
        <v>174.59578761920383</v>
      </c>
      <c r="L2107" s="239" t="b">
        <f t="shared" si="387"/>
        <v>0</v>
      </c>
      <c r="M2107" s="239">
        <f t="shared" si="392"/>
        <v>2.4627023218967829E-3</v>
      </c>
      <c r="O2107" s="239">
        <f t="shared" si="393"/>
        <v>149.95858101689259</v>
      </c>
      <c r="P2107" s="239">
        <f t="shared" si="388"/>
        <v>174.59578761920383</v>
      </c>
      <c r="Q2107" s="239">
        <f t="shared" si="389"/>
        <v>0</v>
      </c>
      <c r="R2107" s="239">
        <f t="shared" si="394"/>
        <v>2.4627023218967829E-3</v>
      </c>
      <c r="T2107" s="239">
        <f>MAX($H$4:H2107)</f>
        <v>255.90901740293543</v>
      </c>
      <c r="U2107" s="239">
        <f>MAX($K$4:K2107)</f>
        <v>255.90901740293543</v>
      </c>
      <c r="V2107" s="239">
        <f>MAX($K$4:L2107)</f>
        <v>255.90901740293543</v>
      </c>
      <c r="W2107" s="239">
        <f t="shared" si="395"/>
        <v>-0.31774272985348462</v>
      </c>
      <c r="X2107" s="239">
        <f t="shared" si="396"/>
        <v>-0.31774272985348462</v>
      </c>
      <c r="Y2107" s="239">
        <f t="shared" si="397"/>
        <v>-0.31774272985348462</v>
      </c>
    </row>
    <row r="2108" spans="1:25">
      <c r="A2108" s="147">
        <v>38377</v>
      </c>
      <c r="B2108" s="243">
        <v>3.4622429627322315E-3</v>
      </c>
      <c r="C2108" s="243">
        <v>6.019399468072395E-3</v>
      </c>
      <c r="D2108" s="243">
        <v>-4.1440699242542012E-3</v>
      </c>
      <c r="E2108" s="243">
        <v>7.1987078553545913E-3</v>
      </c>
      <c r="F2108" s="243">
        <v>5.0555349014169693E-3</v>
      </c>
      <c r="H2108" s="239">
        <f t="shared" si="390"/>
        <v>175.64674941032655</v>
      </c>
      <c r="I2108" s="239"/>
      <c r="J2108" s="239">
        <f t="shared" si="391"/>
        <v>156.44510004583751</v>
      </c>
      <c r="K2108" s="239">
        <f t="shared" si="386"/>
        <v>175.64674941032655</v>
      </c>
      <c r="L2108" s="239" t="b">
        <f t="shared" si="387"/>
        <v>0</v>
      </c>
      <c r="M2108" s="239">
        <f t="shared" si="392"/>
        <v>6.0193994680723967E-3</v>
      </c>
      <c r="O2108" s="239">
        <f t="shared" si="393"/>
        <v>149.95858101689259</v>
      </c>
      <c r="P2108" s="239">
        <f t="shared" si="388"/>
        <v>175.64674941032655</v>
      </c>
      <c r="Q2108" s="239">
        <f t="shared" si="389"/>
        <v>0</v>
      </c>
      <c r="R2108" s="239">
        <f t="shared" si="394"/>
        <v>6.0193994680723967E-3</v>
      </c>
      <c r="T2108" s="239">
        <f>MAX($H$4:H2108)</f>
        <v>255.90901740293543</v>
      </c>
      <c r="U2108" s="239">
        <f>MAX($K$4:K2108)</f>
        <v>255.90901740293543</v>
      </c>
      <c r="V2108" s="239">
        <f>MAX($K$4:L2108)</f>
        <v>255.90901740293543</v>
      </c>
      <c r="W2108" s="239">
        <f t="shared" si="395"/>
        <v>-0.31363595080447615</v>
      </c>
      <c r="X2108" s="239">
        <f t="shared" si="396"/>
        <v>-0.31363595080447615</v>
      </c>
      <c r="Y2108" s="239">
        <f t="shared" si="397"/>
        <v>-0.31363595080447615</v>
      </c>
    </row>
    <row r="2109" spans="1:25">
      <c r="A2109" s="147">
        <v>38378</v>
      </c>
      <c r="B2109" s="243">
        <v>5.265656920771189E-3</v>
      </c>
      <c r="C2109" s="243">
        <v>-7.2216228568444674E-4</v>
      </c>
      <c r="D2109" s="243">
        <v>6.4218926217074479E-3</v>
      </c>
      <c r="E2109" s="243">
        <v>-8.8343033125592996E-4</v>
      </c>
      <c r="F2109" s="243">
        <v>8.2629400306122314E-4</v>
      </c>
      <c r="H2109" s="239">
        <f t="shared" si="390"/>
        <v>175.51990395229936</v>
      </c>
      <c r="I2109" s="239"/>
      <c r="J2109" s="239">
        <f t="shared" si="391"/>
        <v>156.44510004583751</v>
      </c>
      <c r="K2109" s="239">
        <f t="shared" si="386"/>
        <v>175.51990395229936</v>
      </c>
      <c r="L2109" s="239" t="b">
        <f t="shared" si="387"/>
        <v>0</v>
      </c>
      <c r="M2109" s="239">
        <f t="shared" si="392"/>
        <v>-7.2216228568436726E-4</v>
      </c>
      <c r="O2109" s="239">
        <f t="shared" si="393"/>
        <v>149.95858101689259</v>
      </c>
      <c r="P2109" s="239">
        <f t="shared" si="388"/>
        <v>175.51990395229936</v>
      </c>
      <c r="Q2109" s="239">
        <f t="shared" si="389"/>
        <v>0</v>
      </c>
      <c r="R2109" s="239">
        <f t="shared" si="394"/>
        <v>-7.2216228568436726E-4</v>
      </c>
      <c r="T2109" s="239">
        <f>MAX($H$4:H2109)</f>
        <v>255.90901740293543</v>
      </c>
      <c r="U2109" s="239">
        <f>MAX($K$4:K2109)</f>
        <v>255.90901740293543</v>
      </c>
      <c r="V2109" s="239">
        <f>MAX($K$4:L2109)</f>
        <v>255.90901740293543</v>
      </c>
      <c r="W2109" s="239">
        <f t="shared" si="395"/>
        <v>-0.31413161703505477</v>
      </c>
      <c r="X2109" s="239">
        <f t="shared" si="396"/>
        <v>-0.31413161703505477</v>
      </c>
      <c r="Y2109" s="239">
        <f t="shared" si="397"/>
        <v>-0.31413161703505477</v>
      </c>
    </row>
    <row r="2110" spans="1:25">
      <c r="A2110" s="147">
        <v>38379</v>
      </c>
      <c r="B2110" s="243">
        <v>5.9678012013164583E-4</v>
      </c>
      <c r="C2110" s="243">
        <v>6.7304255179625461E-3</v>
      </c>
      <c r="D2110" s="243">
        <v>2.0372851469832032E-3</v>
      </c>
      <c r="E2110" s="243">
        <v>7.2289069381084037E-3</v>
      </c>
      <c r="F2110" s="243">
        <v>5.4719768345938835E-3</v>
      </c>
      <c r="H2110" s="239">
        <f t="shared" si="390"/>
        <v>176.70122759277024</v>
      </c>
      <c r="I2110" s="239"/>
      <c r="J2110" s="239">
        <f t="shared" si="391"/>
        <v>156.44510004583751</v>
      </c>
      <c r="K2110" s="239">
        <f t="shared" si="386"/>
        <v>176.70122759277024</v>
      </c>
      <c r="L2110" s="239" t="b">
        <f t="shared" si="387"/>
        <v>0</v>
      </c>
      <c r="M2110" s="239">
        <f t="shared" si="392"/>
        <v>6.7304255179624784E-3</v>
      </c>
      <c r="O2110" s="239">
        <f t="shared" si="393"/>
        <v>149.95858101689259</v>
      </c>
      <c r="P2110" s="239">
        <f t="shared" si="388"/>
        <v>176.70122759277024</v>
      </c>
      <c r="Q2110" s="239">
        <f t="shared" si="389"/>
        <v>0</v>
      </c>
      <c r="R2110" s="239">
        <f t="shared" si="394"/>
        <v>6.7304255179624784E-3</v>
      </c>
      <c r="T2110" s="239">
        <f>MAX($H$4:H2110)</f>
        <v>255.90901740293543</v>
      </c>
      <c r="U2110" s="239">
        <f>MAX($K$4:K2110)</f>
        <v>255.90901740293543</v>
      </c>
      <c r="V2110" s="239">
        <f>MAX($K$4:L2110)</f>
        <v>255.90901740293543</v>
      </c>
      <c r="W2110" s="239">
        <f t="shared" si="395"/>
        <v>-0.3095154309683838</v>
      </c>
      <c r="X2110" s="239">
        <f t="shared" si="396"/>
        <v>-0.3095154309683838</v>
      </c>
      <c r="Y2110" s="239">
        <f t="shared" si="397"/>
        <v>-0.3095154309683838</v>
      </c>
    </row>
    <row r="2111" spans="1:25">
      <c r="A2111" s="147">
        <v>38380</v>
      </c>
      <c r="B2111" s="243">
        <v>-2.5111820308022503E-3</v>
      </c>
      <c r="C2111" s="243">
        <v>-6.4151290433412944E-3</v>
      </c>
      <c r="D2111" s="243">
        <v>-3.2281843773672714E-3</v>
      </c>
      <c r="E2111" s="243">
        <v>2.9968923698384664E-3</v>
      </c>
      <c r="F2111" s="243">
        <v>-1.8661833774115122E-3</v>
      </c>
      <c r="H2111" s="239">
        <f t="shared" si="390"/>
        <v>175.56766641564579</v>
      </c>
      <c r="I2111" s="239"/>
      <c r="J2111" s="239">
        <f t="shared" si="391"/>
        <v>156.44510004583751</v>
      </c>
      <c r="K2111" s="239">
        <f t="shared" si="386"/>
        <v>175.56766641564579</v>
      </c>
      <c r="L2111" s="239" t="b">
        <f t="shared" si="387"/>
        <v>0</v>
      </c>
      <c r="M2111" s="239">
        <f t="shared" si="392"/>
        <v>-6.4151290433413413E-3</v>
      </c>
      <c r="O2111" s="239">
        <f t="shared" si="393"/>
        <v>149.95858101689259</v>
      </c>
      <c r="P2111" s="239">
        <f t="shared" si="388"/>
        <v>175.56766641564579</v>
      </c>
      <c r="Q2111" s="239">
        <f t="shared" si="389"/>
        <v>0</v>
      </c>
      <c r="R2111" s="239">
        <f t="shared" si="394"/>
        <v>-6.4151290433413413E-3</v>
      </c>
      <c r="T2111" s="239">
        <f>MAX($H$4:H2111)</f>
        <v>255.90901740293543</v>
      </c>
      <c r="U2111" s="239">
        <f>MAX($K$4:K2111)</f>
        <v>255.90901740293543</v>
      </c>
      <c r="V2111" s="239">
        <f>MAX($K$4:L2111)</f>
        <v>255.90901740293543</v>
      </c>
      <c r="W2111" s="239">
        <f t="shared" si="395"/>
        <v>-0.31394497858115755</v>
      </c>
      <c r="X2111" s="239">
        <f t="shared" si="396"/>
        <v>-0.31394497858115755</v>
      </c>
      <c r="Y2111" s="239">
        <f t="shared" si="397"/>
        <v>-0.31394497858115755</v>
      </c>
    </row>
    <row r="2112" spans="1:25">
      <c r="A2112" s="147">
        <v>38383</v>
      </c>
      <c r="B2112" s="243">
        <v>8.7953536438130087E-3</v>
      </c>
      <c r="C2112" s="243">
        <v>7.9196010731441557E-3</v>
      </c>
      <c r="D2112" s="243">
        <v>3.8672089413307464E-3</v>
      </c>
      <c r="E2112" s="243">
        <v>1.2007729434759806E-2</v>
      </c>
      <c r="F2112" s="243">
        <v>8.5252629280976322E-3</v>
      </c>
      <c r="H2112" s="239">
        <f t="shared" si="390"/>
        <v>176.95809229500054</v>
      </c>
      <c r="I2112" s="239"/>
      <c r="J2112" s="239">
        <f t="shared" si="391"/>
        <v>156.44510004583751</v>
      </c>
      <c r="K2112" s="239">
        <f t="shared" si="386"/>
        <v>176.95809229500054</v>
      </c>
      <c r="L2112" s="239" t="b">
        <f t="shared" si="387"/>
        <v>0</v>
      </c>
      <c r="M2112" s="239">
        <f t="shared" si="392"/>
        <v>7.9196010731440863E-3</v>
      </c>
      <c r="O2112" s="239">
        <f t="shared" si="393"/>
        <v>149.95858101689259</v>
      </c>
      <c r="P2112" s="239">
        <f t="shared" si="388"/>
        <v>176.95809229500054</v>
      </c>
      <c r="Q2112" s="239">
        <f t="shared" si="389"/>
        <v>0</v>
      </c>
      <c r="R2112" s="239">
        <f t="shared" si="394"/>
        <v>7.9196010731440863E-3</v>
      </c>
      <c r="T2112" s="239">
        <f>MAX($H$4:H2112)</f>
        <v>255.90901740293543</v>
      </c>
      <c r="U2112" s="239">
        <f>MAX($K$4:K2112)</f>
        <v>255.90901740293543</v>
      </c>
      <c r="V2112" s="239">
        <f>MAX($K$4:L2112)</f>
        <v>255.90901740293543</v>
      </c>
      <c r="W2112" s="239">
        <f t="shared" si="395"/>
        <v>-0.30851169649729304</v>
      </c>
      <c r="X2112" s="239">
        <f t="shared" si="396"/>
        <v>-0.30851169649729304</v>
      </c>
      <c r="Y2112" s="239">
        <f t="shared" si="397"/>
        <v>-0.30851169649729304</v>
      </c>
    </row>
    <row r="2113" spans="1:25">
      <c r="A2113" s="147">
        <v>38384</v>
      </c>
      <c r="B2113" s="243">
        <v>7.2423900987659273E-3</v>
      </c>
      <c r="C2113" s="243">
        <v>6.8833259946754488E-3</v>
      </c>
      <c r="D2113" s="243">
        <v>-3.6767185528143731E-3</v>
      </c>
      <c r="E2113" s="243">
        <v>2.1136263565679769E-4</v>
      </c>
      <c r="F2113" s="243">
        <v>4.3779988594809804E-3</v>
      </c>
      <c r="H2113" s="239">
        <f t="shared" si="390"/>
        <v>178.17615253166289</v>
      </c>
      <c r="I2113" s="239"/>
      <c r="J2113" s="239">
        <f t="shared" si="391"/>
        <v>156.44510004583751</v>
      </c>
      <c r="K2113" s="239">
        <f t="shared" si="386"/>
        <v>178.17615253166289</v>
      </c>
      <c r="L2113" s="239" t="b">
        <f t="shared" si="387"/>
        <v>0</v>
      </c>
      <c r="M2113" s="239">
        <f t="shared" si="392"/>
        <v>6.8833259946754419E-3</v>
      </c>
      <c r="O2113" s="239">
        <f t="shared" si="393"/>
        <v>149.95858101689259</v>
      </c>
      <c r="P2113" s="239">
        <f t="shared" si="388"/>
        <v>178.17615253166289</v>
      </c>
      <c r="Q2113" s="239">
        <f t="shared" si="389"/>
        <v>0</v>
      </c>
      <c r="R2113" s="239">
        <f t="shared" si="394"/>
        <v>6.8833259946754419E-3</v>
      </c>
      <c r="T2113" s="239">
        <f>MAX($H$4:H2113)</f>
        <v>255.90901740293543</v>
      </c>
      <c r="U2113" s="239">
        <f>MAX($K$4:K2113)</f>
        <v>255.90901740293543</v>
      </c>
      <c r="V2113" s="239">
        <f>MAX($K$4:L2113)</f>
        <v>255.90901740293543</v>
      </c>
      <c r="W2113" s="239">
        <f t="shared" si="395"/>
        <v>-0.3037519570827788</v>
      </c>
      <c r="X2113" s="239">
        <f t="shared" si="396"/>
        <v>-0.3037519570827788</v>
      </c>
      <c r="Y2113" s="239">
        <f t="shared" si="397"/>
        <v>-0.3037519570827788</v>
      </c>
    </row>
    <row r="2114" spans="1:25">
      <c r="A2114" s="147">
        <v>38385</v>
      </c>
      <c r="B2114" s="243">
        <v>3.4265605416077261E-3</v>
      </c>
      <c r="C2114" s="243">
        <v>6.1445816868190839E-3</v>
      </c>
      <c r="D2114" s="243">
        <v>5.9322686358915799E-3</v>
      </c>
      <c r="E2114" s="243">
        <v>3.8948947327417383E-3</v>
      </c>
      <c r="F2114" s="243">
        <v>8.638340561200053E-3</v>
      </c>
      <c r="H2114" s="239">
        <f t="shared" si="390"/>
        <v>179.27097045553683</v>
      </c>
      <c r="I2114" s="239"/>
      <c r="J2114" s="239">
        <f t="shared" si="391"/>
        <v>156.44510004583751</v>
      </c>
      <c r="K2114" s="239">
        <f t="shared" si="386"/>
        <v>179.27097045553683</v>
      </c>
      <c r="L2114" s="239" t="b">
        <f t="shared" si="387"/>
        <v>0</v>
      </c>
      <c r="M2114" s="239">
        <f t="shared" si="392"/>
        <v>6.1445816868190457E-3</v>
      </c>
      <c r="O2114" s="239">
        <f t="shared" si="393"/>
        <v>149.95858101689259</v>
      </c>
      <c r="P2114" s="239">
        <f t="shared" si="388"/>
        <v>179.27097045553683</v>
      </c>
      <c r="Q2114" s="239">
        <f t="shared" si="389"/>
        <v>0</v>
      </c>
      <c r="R2114" s="239">
        <f t="shared" si="394"/>
        <v>6.1445816868190457E-3</v>
      </c>
      <c r="T2114" s="239">
        <f>MAX($H$4:H2114)</f>
        <v>255.90901740293543</v>
      </c>
      <c r="U2114" s="239">
        <f>MAX($K$4:K2114)</f>
        <v>255.90901740293543</v>
      </c>
      <c r="V2114" s="239">
        <f>MAX($K$4:L2114)</f>
        <v>255.90901740293543</v>
      </c>
      <c r="W2114" s="239">
        <f t="shared" si="395"/>
        <v>-0.29947380410878605</v>
      </c>
      <c r="X2114" s="239">
        <f t="shared" si="396"/>
        <v>-0.29947380410878605</v>
      </c>
      <c r="Y2114" s="239">
        <f t="shared" si="397"/>
        <v>-0.29947380410878605</v>
      </c>
    </row>
    <row r="2115" spans="1:25">
      <c r="A2115" s="147">
        <v>38386</v>
      </c>
      <c r="B2115" s="243">
        <v>-2.4263283113247214E-3</v>
      </c>
      <c r="C2115" s="243">
        <v>-2.1594324989478997E-3</v>
      </c>
      <c r="D2115" s="243">
        <v>-4.140771409201105E-3</v>
      </c>
      <c r="E2115" s="243">
        <v>9.6467856607163061E-3</v>
      </c>
      <c r="F2115" s="243">
        <v>9.0171290041940466E-4</v>
      </c>
      <c r="H2115" s="239">
        <f t="shared" si="390"/>
        <v>178.88384689581721</v>
      </c>
      <c r="I2115" s="239"/>
      <c r="J2115" s="239">
        <f t="shared" si="391"/>
        <v>156.44510004583751</v>
      </c>
      <c r="K2115" s="239">
        <f t="shared" si="386"/>
        <v>178.88384689581721</v>
      </c>
      <c r="L2115" s="239" t="b">
        <f t="shared" si="387"/>
        <v>0</v>
      </c>
      <c r="M2115" s="239">
        <f t="shared" si="392"/>
        <v>-2.1594324989478823E-3</v>
      </c>
      <c r="O2115" s="239">
        <f t="shared" si="393"/>
        <v>149.95858101689259</v>
      </c>
      <c r="P2115" s="239">
        <f t="shared" si="388"/>
        <v>178.88384689581721</v>
      </c>
      <c r="Q2115" s="239">
        <f t="shared" si="389"/>
        <v>0</v>
      </c>
      <c r="R2115" s="239">
        <f t="shared" si="394"/>
        <v>-2.1594324989478823E-3</v>
      </c>
      <c r="T2115" s="239">
        <f>MAX($H$4:H2115)</f>
        <v>255.90901740293543</v>
      </c>
      <c r="U2115" s="239">
        <f>MAX($K$4:K2115)</f>
        <v>255.90901740293543</v>
      </c>
      <c r="V2115" s="239">
        <f>MAX($K$4:L2115)</f>
        <v>255.90901740293543</v>
      </c>
      <c r="W2115" s="239">
        <f t="shared" si="395"/>
        <v>-0.30098654314255785</v>
      </c>
      <c r="X2115" s="239">
        <f t="shared" si="396"/>
        <v>-0.30098654314255785</v>
      </c>
      <c r="Y2115" s="239">
        <f t="shared" si="397"/>
        <v>-0.30098654314255785</v>
      </c>
    </row>
    <row r="2116" spans="1:25">
      <c r="A2116" s="147">
        <v>38387</v>
      </c>
      <c r="B2116" s="243">
        <v>1.1457962732973392E-2</v>
      </c>
      <c r="C2116" s="243">
        <v>1.6087850276607085E-2</v>
      </c>
      <c r="D2116" s="243">
        <v>1.3825439147307828E-2</v>
      </c>
      <c r="E2116" s="243">
        <v>1.3575586726719102E-2</v>
      </c>
      <c r="F2116" s="243">
        <v>1.4880264060885606E-2</v>
      </c>
      <c r="H2116" s="239">
        <f t="shared" si="390"/>
        <v>181.76170344158064</v>
      </c>
      <c r="I2116" s="239"/>
      <c r="J2116" s="239">
        <f t="shared" si="391"/>
        <v>156.44510004583751</v>
      </c>
      <c r="K2116" s="239">
        <f t="shared" si="386"/>
        <v>181.76170344158064</v>
      </c>
      <c r="L2116" s="239" t="b">
        <f t="shared" si="387"/>
        <v>0</v>
      </c>
      <c r="M2116" s="239">
        <f t="shared" si="392"/>
        <v>1.6087850276607137E-2</v>
      </c>
      <c r="O2116" s="239">
        <f t="shared" si="393"/>
        <v>149.95858101689259</v>
      </c>
      <c r="P2116" s="239">
        <f t="shared" si="388"/>
        <v>181.76170344158064</v>
      </c>
      <c r="Q2116" s="239">
        <f t="shared" si="389"/>
        <v>0</v>
      </c>
      <c r="R2116" s="239">
        <f t="shared" si="394"/>
        <v>1.6087850276607137E-2</v>
      </c>
      <c r="T2116" s="239">
        <f>MAX($H$4:H2116)</f>
        <v>255.90901740293543</v>
      </c>
      <c r="U2116" s="239">
        <f>MAX($K$4:K2116)</f>
        <v>255.90901740293543</v>
      </c>
      <c r="V2116" s="239">
        <f>MAX($K$4:L2116)</f>
        <v>255.90901740293543</v>
      </c>
      <c r="W2116" s="239">
        <f t="shared" si="395"/>
        <v>-0.28974091930730178</v>
      </c>
      <c r="X2116" s="239">
        <f t="shared" si="396"/>
        <v>-0.28974091930730178</v>
      </c>
      <c r="Y2116" s="239">
        <f t="shared" si="397"/>
        <v>-0.28974091930730178</v>
      </c>
    </row>
    <row r="2117" spans="1:25">
      <c r="A2117" s="147">
        <v>38390</v>
      </c>
      <c r="B2117" s="243">
        <v>-1.1055903525193367E-3</v>
      </c>
      <c r="C2117" s="243">
        <v>5.309201035405664E-3</v>
      </c>
      <c r="D2117" s="243">
        <v>1.0661797155219865E-2</v>
      </c>
      <c r="E2117" s="243">
        <v>1.1930632615596126E-2</v>
      </c>
      <c r="F2117" s="243">
        <v>4.2489331579662615E-3</v>
      </c>
      <c r="H2117" s="239">
        <f t="shared" si="390"/>
        <v>182.72671286568976</v>
      </c>
      <c r="I2117" s="239"/>
      <c r="J2117" s="239">
        <f t="shared" si="391"/>
        <v>156.44510004583751</v>
      </c>
      <c r="K2117" s="239">
        <f t="shared" ref="K2117:K2180" si="398">MAX(H2117:J2117)</f>
        <v>182.72671286568976</v>
      </c>
      <c r="L2117" s="239" t="b">
        <f t="shared" ref="L2117:L2180" si="399">J2117=K2117</f>
        <v>0</v>
      </c>
      <c r="M2117" s="239">
        <f t="shared" si="392"/>
        <v>5.3092010354056068E-3</v>
      </c>
      <c r="O2117" s="239">
        <f t="shared" si="393"/>
        <v>149.95858101689259</v>
      </c>
      <c r="P2117" s="239">
        <f t="shared" ref="P2117:P2180" si="400">MAX(H2117,O2117)</f>
        <v>182.72671286568976</v>
      </c>
      <c r="Q2117" s="239">
        <f t="shared" ref="Q2117:Q2180" si="401">P2117-H2117</f>
        <v>0</v>
      </c>
      <c r="R2117" s="239">
        <f t="shared" si="394"/>
        <v>5.3092010354056068E-3</v>
      </c>
      <c r="T2117" s="239">
        <f>MAX($H$4:H2117)</f>
        <v>255.90901740293543</v>
      </c>
      <c r="U2117" s="239">
        <f>MAX($K$4:K2117)</f>
        <v>255.90901740293543</v>
      </c>
      <c r="V2117" s="239">
        <f>MAX($K$4:L2117)</f>
        <v>255.90901740293543</v>
      </c>
      <c r="W2117" s="239">
        <f t="shared" si="395"/>
        <v>-0.28597001106068187</v>
      </c>
      <c r="X2117" s="239">
        <f t="shared" si="396"/>
        <v>-0.28597001106068187</v>
      </c>
      <c r="Y2117" s="239">
        <f t="shared" si="397"/>
        <v>-0.28597001106068187</v>
      </c>
    </row>
    <row r="2118" spans="1:25">
      <c r="A2118" s="147">
        <v>38391</v>
      </c>
      <c r="B2118" s="243">
        <v>8.3101066811752666E-4</v>
      </c>
      <c r="C2118" s="243">
        <v>-5.4127327944338832E-3</v>
      </c>
      <c r="D2118" s="243">
        <v>-1.2858717523451024E-2</v>
      </c>
      <c r="E2118" s="243">
        <v>-5.5404138678105674E-3</v>
      </c>
      <c r="F2118" s="243">
        <v>-4.8057059355400833E-3</v>
      </c>
      <c r="H2118" s="239">
        <f t="shared" ref="H2118:H2181" si="402">(1+C2118)*H2117</f>
        <v>181.73766199454255</v>
      </c>
      <c r="I2118" s="239"/>
      <c r="J2118" s="239">
        <f t="shared" ref="J2118:J2181" si="403">IF(NOT(YEAR(A2118)=YEAR(A2117)),$J$1*H2118,J2117)</f>
        <v>156.44510004583751</v>
      </c>
      <c r="K2118" s="239">
        <f t="shared" si="398"/>
        <v>181.73766199454255</v>
      </c>
      <c r="L2118" s="239" t="b">
        <f t="shared" si="399"/>
        <v>0</v>
      </c>
      <c r="M2118" s="239">
        <f t="shared" ref="M2118:M2181" si="404">(K2118-K2117)/K2117</f>
        <v>-5.4127327944338338E-3</v>
      </c>
      <c r="O2118" s="239">
        <f t="shared" ref="O2118:O2181" si="405">IF(AND(MONTH(A2118)=$O$2,MONTH(A2117)=$O$2-1),$O$1*H2118,O2117)</f>
        <v>149.95858101689259</v>
      </c>
      <c r="P2118" s="239">
        <f t="shared" si="400"/>
        <v>181.73766199454255</v>
      </c>
      <c r="Q2118" s="239">
        <f t="shared" si="401"/>
        <v>0</v>
      </c>
      <c r="R2118" s="239">
        <f t="shared" ref="R2118:R2181" si="406">(P2118-P2117)/P2117</f>
        <v>-5.4127327944338338E-3</v>
      </c>
      <c r="T2118" s="239">
        <f>MAX($H$4:H2118)</f>
        <v>255.90901740293543</v>
      </c>
      <c r="U2118" s="239">
        <f>MAX($K$4:K2118)</f>
        <v>255.90901740293543</v>
      </c>
      <c r="V2118" s="239">
        <f>MAX($K$4:L2118)</f>
        <v>255.90901740293543</v>
      </c>
      <c r="W2118" s="239">
        <f t="shared" ref="W2118:W2181" si="407">(H2118-T2118)/T2118</f>
        <v>-0.28983486459802293</v>
      </c>
      <c r="X2118" s="239">
        <f t="shared" ref="X2118:X2181" si="408">(K2118-U2118)/U2118</f>
        <v>-0.28983486459802293</v>
      </c>
      <c r="Y2118" s="239">
        <f t="shared" ref="Y2118:Y2181" si="409">(P2118-V2118)/V2118</f>
        <v>-0.28983486459802293</v>
      </c>
    </row>
    <row r="2119" spans="1:25">
      <c r="A2119" s="147">
        <v>38392</v>
      </c>
      <c r="B2119" s="243">
        <v>-8.5266161303100274E-3</v>
      </c>
      <c r="C2119" s="243">
        <v>3.1509639663407363E-4</v>
      </c>
      <c r="D2119" s="243">
        <v>2.2075874586553468E-3</v>
      </c>
      <c r="E2119" s="243">
        <v>4.5020080292308418E-3</v>
      </c>
      <c r="F2119" s="243">
        <v>1.4002816343146041E-3</v>
      </c>
      <c r="H2119" s="239">
        <f t="shared" si="402"/>
        <v>181.79492687696973</v>
      </c>
      <c r="I2119" s="239"/>
      <c r="J2119" s="239">
        <f t="shared" si="403"/>
        <v>156.44510004583751</v>
      </c>
      <c r="K2119" s="239">
        <f t="shared" si="398"/>
        <v>181.79492687696973</v>
      </c>
      <c r="L2119" s="239" t="b">
        <f t="shared" si="399"/>
        <v>0</v>
      </c>
      <c r="M2119" s="239">
        <f t="shared" si="404"/>
        <v>3.1509639663404641E-4</v>
      </c>
      <c r="O2119" s="239">
        <f t="shared" si="405"/>
        <v>149.95858101689259</v>
      </c>
      <c r="P2119" s="239">
        <f t="shared" si="400"/>
        <v>181.79492687696973</v>
      </c>
      <c r="Q2119" s="239">
        <f t="shared" si="401"/>
        <v>0</v>
      </c>
      <c r="R2119" s="239">
        <f t="shared" si="406"/>
        <v>3.1509639663404641E-4</v>
      </c>
      <c r="T2119" s="239">
        <f>MAX($H$4:H2119)</f>
        <v>255.90901740293543</v>
      </c>
      <c r="U2119" s="239">
        <f>MAX($K$4:K2119)</f>
        <v>255.90901740293543</v>
      </c>
      <c r="V2119" s="239">
        <f>MAX($K$4:L2119)</f>
        <v>255.90901740293543</v>
      </c>
      <c r="W2119" s="239">
        <f t="shared" si="407"/>
        <v>-0.28961109412284264</v>
      </c>
      <c r="X2119" s="239">
        <f t="shared" si="408"/>
        <v>-0.28961109412284264</v>
      </c>
      <c r="Y2119" s="239">
        <f t="shared" si="409"/>
        <v>-0.28961109412284264</v>
      </c>
    </row>
    <row r="2120" spans="1:25">
      <c r="A2120" s="147">
        <v>38393</v>
      </c>
      <c r="B2120" s="243">
        <v>3.9997126215733925E-3</v>
      </c>
      <c r="C2120" s="243">
        <v>-2.0079338228591315E-3</v>
      </c>
      <c r="D2120" s="243">
        <v>-5.0222218147355502E-4</v>
      </c>
      <c r="E2120" s="243">
        <v>-9.8754271580036024E-3</v>
      </c>
      <c r="F2120" s="243">
        <v>-3.1212546994293655E-3</v>
      </c>
      <c r="H2120" s="239">
        <f t="shared" si="402"/>
        <v>181.42989469446925</v>
      </c>
      <c r="I2120" s="239"/>
      <c r="J2120" s="239">
        <f t="shared" si="403"/>
        <v>156.44510004583751</v>
      </c>
      <c r="K2120" s="239">
        <f t="shared" si="398"/>
        <v>181.42989469446925</v>
      </c>
      <c r="L2120" s="239" t="b">
        <f t="shared" si="399"/>
        <v>0</v>
      </c>
      <c r="M2120" s="239">
        <f t="shared" si="404"/>
        <v>-2.0079338228591362E-3</v>
      </c>
      <c r="O2120" s="239">
        <f t="shared" si="405"/>
        <v>149.95858101689259</v>
      </c>
      <c r="P2120" s="239">
        <f t="shared" si="400"/>
        <v>181.42989469446925</v>
      </c>
      <c r="Q2120" s="239">
        <f t="shared" si="401"/>
        <v>0</v>
      </c>
      <c r="R2120" s="239">
        <f t="shared" si="406"/>
        <v>-2.0079338228591362E-3</v>
      </c>
      <c r="T2120" s="239">
        <f>MAX($H$4:H2120)</f>
        <v>255.90901740293543</v>
      </c>
      <c r="U2120" s="239">
        <f>MAX($K$4:K2120)</f>
        <v>255.90901740293543</v>
      </c>
      <c r="V2120" s="239">
        <f>MAX($K$4:L2120)</f>
        <v>255.90901740293543</v>
      </c>
      <c r="W2120" s="239">
        <f t="shared" si="407"/>
        <v>-0.29103750803433726</v>
      </c>
      <c r="X2120" s="239">
        <f t="shared" si="408"/>
        <v>-0.29103750803433726</v>
      </c>
      <c r="Y2120" s="239">
        <f t="shared" si="409"/>
        <v>-0.29103750803433726</v>
      </c>
    </row>
    <row r="2121" spans="1:25">
      <c r="A2121" s="147">
        <v>38394</v>
      </c>
      <c r="B2121" s="243">
        <v>7.2747419470604591E-3</v>
      </c>
      <c r="C2121" s="243">
        <v>1.0828909841374523E-2</v>
      </c>
      <c r="D2121" s="243">
        <v>2.6141301345088408E-3</v>
      </c>
      <c r="E2121" s="243">
        <v>7.7075097230323575E-3</v>
      </c>
      <c r="F2121" s="243">
        <v>7.4006826254418012E-3</v>
      </c>
      <c r="H2121" s="239">
        <f t="shared" si="402"/>
        <v>183.39458266664573</v>
      </c>
      <c r="I2121" s="239"/>
      <c r="J2121" s="239">
        <f t="shared" si="403"/>
        <v>156.44510004583751</v>
      </c>
      <c r="K2121" s="239">
        <f t="shared" si="398"/>
        <v>183.39458266664573</v>
      </c>
      <c r="L2121" s="239" t="b">
        <f t="shared" si="399"/>
        <v>0</v>
      </c>
      <c r="M2121" s="239">
        <f t="shared" si="404"/>
        <v>1.0828909841374502E-2</v>
      </c>
      <c r="O2121" s="239">
        <f t="shared" si="405"/>
        <v>149.95858101689259</v>
      </c>
      <c r="P2121" s="239">
        <f t="shared" si="400"/>
        <v>183.39458266664573</v>
      </c>
      <c r="Q2121" s="239">
        <f t="shared" si="401"/>
        <v>0</v>
      </c>
      <c r="R2121" s="239">
        <f t="shared" si="406"/>
        <v>1.0828909841374502E-2</v>
      </c>
      <c r="T2121" s="239">
        <f>MAX($H$4:H2121)</f>
        <v>255.90901740293543</v>
      </c>
      <c r="U2121" s="239">
        <f>MAX($K$4:K2121)</f>
        <v>255.90901740293543</v>
      </c>
      <c r="V2121" s="239">
        <f>MAX($K$4:L2121)</f>
        <v>255.90901740293543</v>
      </c>
      <c r="W2121" s="239">
        <f t="shared" si="407"/>
        <v>-0.28336021712792492</v>
      </c>
      <c r="X2121" s="239">
        <f t="shared" si="408"/>
        <v>-0.28336021712792492</v>
      </c>
      <c r="Y2121" s="239">
        <f t="shared" si="409"/>
        <v>-0.28336021712792492</v>
      </c>
    </row>
    <row r="2122" spans="1:25">
      <c r="A2122" s="147">
        <v>38397</v>
      </c>
      <c r="B2122" s="243">
        <v>1.1337949840337647E-3</v>
      </c>
      <c r="C2122" s="243">
        <v>-2.0036212601259873E-4</v>
      </c>
      <c r="D2122" s="243">
        <v>2.0587670952332271E-3</v>
      </c>
      <c r="E2122" s="243">
        <v>4.5576256133672555E-3</v>
      </c>
      <c r="F2122" s="243">
        <v>1.3428289820003325E-3</v>
      </c>
      <c r="H2122" s="239">
        <f t="shared" si="402"/>
        <v>183.35783733816345</v>
      </c>
      <c r="I2122" s="239"/>
      <c r="J2122" s="239">
        <f t="shared" si="403"/>
        <v>156.44510004583751</v>
      </c>
      <c r="K2122" s="239">
        <f t="shared" si="398"/>
        <v>183.35783733816345</v>
      </c>
      <c r="L2122" s="239" t="b">
        <f t="shared" si="399"/>
        <v>0</v>
      </c>
      <c r="M2122" s="239">
        <f t="shared" si="404"/>
        <v>-2.0036212601260163E-4</v>
      </c>
      <c r="O2122" s="239">
        <f t="shared" si="405"/>
        <v>149.95858101689259</v>
      </c>
      <c r="P2122" s="239">
        <f t="shared" si="400"/>
        <v>183.35783733816345</v>
      </c>
      <c r="Q2122" s="239">
        <f t="shared" si="401"/>
        <v>0</v>
      </c>
      <c r="R2122" s="239">
        <f t="shared" si="406"/>
        <v>-2.0036212601260163E-4</v>
      </c>
      <c r="T2122" s="239">
        <f>MAX($H$4:H2122)</f>
        <v>255.90901740293543</v>
      </c>
      <c r="U2122" s="239">
        <f>MAX($K$4:K2122)</f>
        <v>255.90901740293543</v>
      </c>
      <c r="V2122" s="239">
        <f>MAX($K$4:L2122)</f>
        <v>255.90901740293543</v>
      </c>
      <c r="W2122" s="239">
        <f t="shared" si="407"/>
        <v>-0.28350380459840635</v>
      </c>
      <c r="X2122" s="239">
        <f t="shared" si="408"/>
        <v>-0.28350380459840635</v>
      </c>
      <c r="Y2122" s="239">
        <f t="shared" si="409"/>
        <v>-0.28350380459840635</v>
      </c>
    </row>
    <row r="2123" spans="1:25">
      <c r="A2123" s="147">
        <v>38398</v>
      </c>
      <c r="B2123" s="243">
        <v>3.1925340290868132E-3</v>
      </c>
      <c r="C2123" s="243">
        <v>6.2476741002992497E-4</v>
      </c>
      <c r="D2123" s="243">
        <v>-1.7202683643511296E-3</v>
      </c>
      <c r="E2123" s="243">
        <v>-6.8439469931025343E-4</v>
      </c>
      <c r="F2123" s="243">
        <v>-1.305753389995723E-3</v>
      </c>
      <c r="H2123" s="239">
        <f t="shared" si="402"/>
        <v>183.47239333930591</v>
      </c>
      <c r="I2123" s="239"/>
      <c r="J2123" s="239">
        <f t="shared" si="403"/>
        <v>156.44510004583751</v>
      </c>
      <c r="K2123" s="239">
        <f t="shared" si="398"/>
        <v>183.47239333930591</v>
      </c>
      <c r="L2123" s="239" t="b">
        <f t="shared" si="399"/>
        <v>0</v>
      </c>
      <c r="M2123" s="239">
        <f t="shared" si="404"/>
        <v>6.2476741002996878E-4</v>
      </c>
      <c r="O2123" s="239">
        <f t="shared" si="405"/>
        <v>149.95858101689259</v>
      </c>
      <c r="P2123" s="239">
        <f t="shared" si="400"/>
        <v>183.47239333930591</v>
      </c>
      <c r="Q2123" s="239">
        <f t="shared" si="401"/>
        <v>0</v>
      </c>
      <c r="R2123" s="239">
        <f t="shared" si="406"/>
        <v>6.2476741002996878E-4</v>
      </c>
      <c r="T2123" s="239">
        <f>MAX($H$4:H2123)</f>
        <v>255.90901740293543</v>
      </c>
      <c r="U2123" s="239">
        <f>MAX($K$4:K2123)</f>
        <v>255.90901740293543</v>
      </c>
      <c r="V2123" s="239">
        <f>MAX($K$4:L2123)</f>
        <v>255.90901740293543</v>
      </c>
      <c r="W2123" s="239">
        <f t="shared" si="407"/>
        <v>-0.28305616112610898</v>
      </c>
      <c r="X2123" s="239">
        <f t="shared" si="408"/>
        <v>-0.28305616112610898</v>
      </c>
      <c r="Y2123" s="239">
        <f t="shared" si="409"/>
        <v>-0.28305616112610898</v>
      </c>
    </row>
    <row r="2124" spans="1:25">
      <c r="A2124" s="147">
        <v>38399</v>
      </c>
      <c r="B2124" s="243">
        <v>4.8728765118788431E-4</v>
      </c>
      <c r="C2124" s="243">
        <v>-3.886893265929503E-3</v>
      </c>
      <c r="D2124" s="243">
        <v>-6.619321132979028E-3</v>
      </c>
      <c r="E2124" s="243">
        <v>-8.5085076039548291E-5</v>
      </c>
      <c r="F2124" s="243">
        <v>-4.1161803469869085E-3</v>
      </c>
      <c r="H2124" s="239">
        <f t="shared" si="402"/>
        <v>182.75925572915139</v>
      </c>
      <c r="I2124" s="239"/>
      <c r="J2124" s="239">
        <f t="shared" si="403"/>
        <v>156.44510004583751</v>
      </c>
      <c r="K2124" s="239">
        <f t="shared" si="398"/>
        <v>182.75925572915139</v>
      </c>
      <c r="L2124" s="239" t="b">
        <f t="shared" si="399"/>
        <v>0</v>
      </c>
      <c r="M2124" s="239">
        <f t="shared" si="404"/>
        <v>-3.8868932659295108E-3</v>
      </c>
      <c r="O2124" s="239">
        <f t="shared" si="405"/>
        <v>149.95858101689259</v>
      </c>
      <c r="P2124" s="239">
        <f t="shared" si="400"/>
        <v>182.75925572915139</v>
      </c>
      <c r="Q2124" s="239">
        <f t="shared" si="401"/>
        <v>0</v>
      </c>
      <c r="R2124" s="239">
        <f t="shared" si="406"/>
        <v>-3.8868932659295108E-3</v>
      </c>
      <c r="T2124" s="239">
        <f>MAX($H$4:H2124)</f>
        <v>255.90901740293543</v>
      </c>
      <c r="U2124" s="239">
        <f>MAX($K$4:K2124)</f>
        <v>255.90901740293543</v>
      </c>
      <c r="V2124" s="239">
        <f>MAX($K$4:L2124)</f>
        <v>255.90901740293543</v>
      </c>
      <c r="W2124" s="239">
        <f t="shared" si="407"/>
        <v>-0.2858428453054776</v>
      </c>
      <c r="X2124" s="239">
        <f t="shared" si="408"/>
        <v>-0.2858428453054776</v>
      </c>
      <c r="Y2124" s="239">
        <f t="shared" si="409"/>
        <v>-0.2858428453054776</v>
      </c>
    </row>
    <row r="2125" spans="1:25">
      <c r="A2125" s="147">
        <v>38400</v>
      </c>
      <c r="B2125" s="243">
        <v>-7.5807025236633852E-3</v>
      </c>
      <c r="C2125" s="243">
        <v>2.1545512109302223E-3</v>
      </c>
      <c r="D2125" s="243">
        <v>-5.5433032936205162E-3</v>
      </c>
      <c r="E2125" s="243">
        <v>-2.1906266628730631E-3</v>
      </c>
      <c r="F2125" s="243">
        <v>5.0019034486741276E-3</v>
      </c>
      <c r="H2125" s="239">
        <f t="shared" si="402"/>
        <v>183.15301990489135</v>
      </c>
      <c r="I2125" s="239"/>
      <c r="J2125" s="239">
        <f t="shared" si="403"/>
        <v>156.44510004583751</v>
      </c>
      <c r="K2125" s="239">
        <f t="shared" si="398"/>
        <v>183.15301990489135</v>
      </c>
      <c r="L2125" s="239" t="b">
        <f t="shared" si="399"/>
        <v>0</v>
      </c>
      <c r="M2125" s="239">
        <f t="shared" si="404"/>
        <v>2.154551210930283E-3</v>
      </c>
      <c r="O2125" s="239">
        <f t="shared" si="405"/>
        <v>149.95858101689259</v>
      </c>
      <c r="P2125" s="239">
        <f t="shared" si="400"/>
        <v>183.15301990489135</v>
      </c>
      <c r="Q2125" s="239">
        <f t="shared" si="401"/>
        <v>0</v>
      </c>
      <c r="R2125" s="239">
        <f t="shared" si="406"/>
        <v>2.154551210930283E-3</v>
      </c>
      <c r="T2125" s="239">
        <f>MAX($H$4:H2125)</f>
        <v>255.90901740293543</v>
      </c>
      <c r="U2125" s="239">
        <f>MAX($K$4:K2125)</f>
        <v>255.90901740293543</v>
      </c>
      <c r="V2125" s="239">
        <f>MAX($K$4:L2125)</f>
        <v>255.90901740293543</v>
      </c>
      <c r="W2125" s="239">
        <f t="shared" si="407"/>
        <v>-0.28430415714303597</v>
      </c>
      <c r="X2125" s="239">
        <f t="shared" si="408"/>
        <v>-0.28430415714303597</v>
      </c>
      <c r="Y2125" s="239">
        <f t="shared" si="409"/>
        <v>-0.28430415714303597</v>
      </c>
    </row>
    <row r="2126" spans="1:25">
      <c r="A2126" s="147">
        <v>38401</v>
      </c>
      <c r="B2126" s="243">
        <v>4.6882274758197617E-4</v>
      </c>
      <c r="C2126" s="243">
        <v>2.2432251039330442E-3</v>
      </c>
      <c r="D2126" s="243">
        <v>3.8875634073758381E-3</v>
      </c>
      <c r="E2126" s="243">
        <v>5.62834645305621E-3</v>
      </c>
      <c r="F2126" s="243">
        <v>2.4005300164327004E-3</v>
      </c>
      <c r="H2126" s="239">
        <f t="shared" si="402"/>
        <v>183.56387335700316</v>
      </c>
      <c r="I2126" s="239"/>
      <c r="J2126" s="239">
        <f t="shared" si="403"/>
        <v>156.44510004583751</v>
      </c>
      <c r="K2126" s="239">
        <f t="shared" si="398"/>
        <v>183.56387335700316</v>
      </c>
      <c r="L2126" s="239" t="b">
        <f t="shared" si="399"/>
        <v>0</v>
      </c>
      <c r="M2126" s="239">
        <f t="shared" si="404"/>
        <v>2.2432251039330876E-3</v>
      </c>
      <c r="O2126" s="239">
        <f t="shared" si="405"/>
        <v>149.95858101689259</v>
      </c>
      <c r="P2126" s="239">
        <f t="shared" si="400"/>
        <v>183.56387335700316</v>
      </c>
      <c r="Q2126" s="239">
        <f t="shared" si="401"/>
        <v>0</v>
      </c>
      <c r="R2126" s="239">
        <f t="shared" si="406"/>
        <v>2.2432251039330876E-3</v>
      </c>
      <c r="T2126" s="239">
        <f>MAX($H$4:H2126)</f>
        <v>255.90901740293543</v>
      </c>
      <c r="U2126" s="239">
        <f>MAX($K$4:K2126)</f>
        <v>255.90901740293543</v>
      </c>
      <c r="V2126" s="239">
        <f>MAX($K$4:L2126)</f>
        <v>255.90901740293543</v>
      </c>
      <c r="W2126" s="239">
        <f t="shared" si="407"/>
        <v>-0.28269869026155869</v>
      </c>
      <c r="X2126" s="239">
        <f t="shared" si="408"/>
        <v>-0.28269869026155869</v>
      </c>
      <c r="Y2126" s="239">
        <f t="shared" si="409"/>
        <v>-0.28269869026155869</v>
      </c>
    </row>
    <row r="2127" spans="1:25">
      <c r="A2127" s="147">
        <v>38404</v>
      </c>
      <c r="B2127" s="243">
        <v>0</v>
      </c>
      <c r="C2127" s="243">
        <v>-5.4918697236994163E-4</v>
      </c>
      <c r="D2127" s="243">
        <v>3.0778011193364208E-3</v>
      </c>
      <c r="E2127" s="243">
        <v>2.2586222691205471E-3</v>
      </c>
      <c r="F2127" s="243">
        <v>-5.1344783926956516E-3</v>
      </c>
      <c r="H2127" s="239">
        <f t="shared" si="402"/>
        <v>183.46306246915773</v>
      </c>
      <c r="I2127" s="239"/>
      <c r="J2127" s="239">
        <f t="shared" si="403"/>
        <v>156.44510004583751</v>
      </c>
      <c r="K2127" s="239">
        <f t="shared" si="398"/>
        <v>183.46306246915773</v>
      </c>
      <c r="L2127" s="239" t="b">
        <f t="shared" si="399"/>
        <v>0</v>
      </c>
      <c r="M2127" s="239">
        <f t="shared" si="404"/>
        <v>-5.4918697236991235E-4</v>
      </c>
      <c r="O2127" s="239">
        <f t="shared" si="405"/>
        <v>149.95858101689259</v>
      </c>
      <c r="P2127" s="239">
        <f t="shared" si="400"/>
        <v>183.46306246915773</v>
      </c>
      <c r="Q2127" s="239">
        <f t="shared" si="401"/>
        <v>0</v>
      </c>
      <c r="R2127" s="239">
        <f t="shared" si="406"/>
        <v>-5.4918697236991235E-4</v>
      </c>
      <c r="T2127" s="239">
        <f>MAX($H$4:H2127)</f>
        <v>255.90901740293543</v>
      </c>
      <c r="U2127" s="239">
        <f>MAX($K$4:K2127)</f>
        <v>255.90901740293543</v>
      </c>
      <c r="V2127" s="239">
        <f>MAX($K$4:L2127)</f>
        <v>255.90901740293543</v>
      </c>
      <c r="W2127" s="239">
        <f t="shared" si="407"/>
        <v>-0.2830926227961309</v>
      </c>
      <c r="X2127" s="239">
        <f t="shared" si="408"/>
        <v>-0.2830926227961309</v>
      </c>
      <c r="Y2127" s="239">
        <f t="shared" si="409"/>
        <v>-0.2830926227961309</v>
      </c>
    </row>
    <row r="2128" spans="1:25">
      <c r="A2128" s="147">
        <v>38405</v>
      </c>
      <c r="B2128" s="243">
        <v>-1.4584595798396438E-2</v>
      </c>
      <c r="C2128" s="243">
        <v>-7.8907099863901875E-3</v>
      </c>
      <c r="D2128" s="243">
        <v>-5.9998413062217759E-3</v>
      </c>
      <c r="E2128" s="243">
        <v>-5.3451008432889857E-3</v>
      </c>
      <c r="F2128" s="243">
        <v>-8.9506847744885709E-3</v>
      </c>
      <c r="H2128" s="239">
        <f t="shared" si="402"/>
        <v>182.01540864999862</v>
      </c>
      <c r="I2128" s="239"/>
      <c r="J2128" s="239">
        <f t="shared" si="403"/>
        <v>156.44510004583751</v>
      </c>
      <c r="K2128" s="239">
        <f t="shared" si="398"/>
        <v>182.01540864999862</v>
      </c>
      <c r="L2128" s="239" t="b">
        <f t="shared" si="399"/>
        <v>0</v>
      </c>
      <c r="M2128" s="239">
        <f t="shared" si="404"/>
        <v>-7.8907099863902135E-3</v>
      </c>
      <c r="O2128" s="239">
        <f t="shared" si="405"/>
        <v>149.95858101689259</v>
      </c>
      <c r="P2128" s="239">
        <f t="shared" si="400"/>
        <v>182.01540864999862</v>
      </c>
      <c r="Q2128" s="239">
        <f t="shared" si="401"/>
        <v>0</v>
      </c>
      <c r="R2128" s="239">
        <f t="shared" si="406"/>
        <v>-7.8907099863902135E-3</v>
      </c>
      <c r="T2128" s="239">
        <f>MAX($H$4:H2128)</f>
        <v>255.90901740293543</v>
      </c>
      <c r="U2128" s="239">
        <f>MAX($K$4:K2128)</f>
        <v>255.90901740293543</v>
      </c>
      <c r="V2128" s="239">
        <f>MAX($K$4:L2128)</f>
        <v>255.90901740293543</v>
      </c>
      <c r="W2128" s="239">
        <f t="shared" si="407"/>
        <v>-0.28874953099675027</v>
      </c>
      <c r="X2128" s="239">
        <f t="shared" si="408"/>
        <v>-0.28874953099675027</v>
      </c>
      <c r="Y2128" s="239">
        <f t="shared" si="409"/>
        <v>-0.28874953099675027</v>
      </c>
    </row>
    <row r="2129" spans="1:25">
      <c r="A2129" s="147">
        <v>38406</v>
      </c>
      <c r="B2129" s="243">
        <v>5.5225249457035996E-3</v>
      </c>
      <c r="C2129" s="243">
        <v>-5.2537005282006222E-3</v>
      </c>
      <c r="D2129" s="243">
        <v>-1.4208642967147633E-2</v>
      </c>
      <c r="E2129" s="243">
        <v>1.2127851311465321E-3</v>
      </c>
      <c r="F2129" s="243">
        <v>-3.0264962668586914E-3</v>
      </c>
      <c r="H2129" s="239">
        <f t="shared" si="402"/>
        <v>181.05915420143347</v>
      </c>
      <c r="I2129" s="239"/>
      <c r="J2129" s="239">
        <f t="shared" si="403"/>
        <v>156.44510004583751</v>
      </c>
      <c r="K2129" s="239">
        <f t="shared" si="398"/>
        <v>181.05915420143347</v>
      </c>
      <c r="L2129" s="239" t="b">
        <f t="shared" si="399"/>
        <v>0</v>
      </c>
      <c r="M2129" s="239">
        <f t="shared" si="404"/>
        <v>-5.2537005282006074E-3</v>
      </c>
      <c r="O2129" s="239">
        <f t="shared" si="405"/>
        <v>149.95858101689259</v>
      </c>
      <c r="P2129" s="239">
        <f t="shared" si="400"/>
        <v>181.05915420143347</v>
      </c>
      <c r="Q2129" s="239">
        <f t="shared" si="401"/>
        <v>0</v>
      </c>
      <c r="R2129" s="239">
        <f t="shared" si="406"/>
        <v>-5.2537005282006074E-3</v>
      </c>
      <c r="T2129" s="239">
        <f>MAX($H$4:H2129)</f>
        <v>255.90901740293543</v>
      </c>
      <c r="U2129" s="239">
        <f>MAX($K$4:K2129)</f>
        <v>255.90901740293543</v>
      </c>
      <c r="V2129" s="239">
        <f>MAX($K$4:L2129)</f>
        <v>255.90901740293543</v>
      </c>
      <c r="W2129" s="239">
        <f t="shared" si="407"/>
        <v>-0.29248622796143559</v>
      </c>
      <c r="X2129" s="239">
        <f t="shared" si="408"/>
        <v>-0.29248622796143559</v>
      </c>
      <c r="Y2129" s="239">
        <f t="shared" si="409"/>
        <v>-0.29248622796143559</v>
      </c>
    </row>
    <row r="2130" spans="1:25">
      <c r="A2130" s="147">
        <v>38407</v>
      </c>
      <c r="B2130" s="243">
        <v>8.5039723314204174E-3</v>
      </c>
      <c r="C2130" s="243">
        <v>-9.1355095192091618E-5</v>
      </c>
      <c r="D2130" s="243">
        <v>-1.1182605119750555E-3</v>
      </c>
      <c r="E2130" s="243">
        <v>1.0404815066809014E-2</v>
      </c>
      <c r="F2130" s="243">
        <v>2.2639301242994847E-3</v>
      </c>
      <c r="H2130" s="239">
        <f t="shared" si="402"/>
        <v>181.04261352516599</v>
      </c>
      <c r="I2130" s="239"/>
      <c r="J2130" s="239">
        <f t="shared" si="403"/>
        <v>156.44510004583751</v>
      </c>
      <c r="K2130" s="239">
        <f t="shared" si="398"/>
        <v>181.04261352516599</v>
      </c>
      <c r="L2130" s="239" t="b">
        <f t="shared" si="399"/>
        <v>0</v>
      </c>
      <c r="M2130" s="239">
        <f t="shared" si="404"/>
        <v>-9.1355095192149406E-5</v>
      </c>
      <c r="O2130" s="239">
        <f t="shared" si="405"/>
        <v>149.95858101689259</v>
      </c>
      <c r="P2130" s="239">
        <f t="shared" si="400"/>
        <v>181.04261352516599</v>
      </c>
      <c r="Q2130" s="239">
        <f t="shared" si="401"/>
        <v>0</v>
      </c>
      <c r="R2130" s="239">
        <f t="shared" si="406"/>
        <v>-9.1355095192149406E-5</v>
      </c>
      <c r="T2130" s="239">
        <f>MAX($H$4:H2130)</f>
        <v>255.90901740293543</v>
      </c>
      <c r="U2130" s="239">
        <f>MAX($K$4:K2130)</f>
        <v>255.90901740293543</v>
      </c>
      <c r="V2130" s="239">
        <f>MAX($K$4:L2130)</f>
        <v>255.90901740293543</v>
      </c>
      <c r="W2130" s="239">
        <f t="shared" si="407"/>
        <v>-0.29255086294942995</v>
      </c>
      <c r="X2130" s="239">
        <f t="shared" si="408"/>
        <v>-0.29255086294942995</v>
      </c>
      <c r="Y2130" s="239">
        <f t="shared" si="409"/>
        <v>-0.29255086294942995</v>
      </c>
    </row>
    <row r="2131" spans="1:25">
      <c r="A2131" s="147">
        <v>38408</v>
      </c>
      <c r="B2131" s="243">
        <v>9.7314739404155137E-3</v>
      </c>
      <c r="C2131" s="243">
        <v>8.0073635357356121E-3</v>
      </c>
      <c r="D2131" s="243">
        <v>7.1766548562497423E-3</v>
      </c>
      <c r="E2131" s="243">
        <v>5.0625971546169879E-3</v>
      </c>
      <c r="F2131" s="243">
        <v>7.1416927268586061E-3</v>
      </c>
      <c r="H2131" s="239">
        <f t="shared" si="402"/>
        <v>182.49228754712169</v>
      </c>
      <c r="I2131" s="239"/>
      <c r="J2131" s="239">
        <f t="shared" si="403"/>
        <v>156.44510004583751</v>
      </c>
      <c r="K2131" s="239">
        <f t="shared" si="398"/>
        <v>182.49228754712169</v>
      </c>
      <c r="L2131" s="239" t="b">
        <f t="shared" si="399"/>
        <v>0</v>
      </c>
      <c r="M2131" s="239">
        <f t="shared" si="404"/>
        <v>8.007363535735678E-3</v>
      </c>
      <c r="O2131" s="239">
        <f t="shared" si="405"/>
        <v>149.95858101689259</v>
      </c>
      <c r="P2131" s="239">
        <f t="shared" si="400"/>
        <v>182.49228754712169</v>
      </c>
      <c r="Q2131" s="239">
        <f t="shared" si="401"/>
        <v>0</v>
      </c>
      <c r="R2131" s="239">
        <f t="shared" si="406"/>
        <v>8.007363535735678E-3</v>
      </c>
      <c r="T2131" s="239">
        <f>MAX($H$4:H2131)</f>
        <v>255.90901740293543</v>
      </c>
      <c r="U2131" s="239">
        <f>MAX($K$4:K2131)</f>
        <v>255.90901740293543</v>
      </c>
      <c r="V2131" s="239">
        <f>MAX($K$4:L2131)</f>
        <v>255.90901740293543</v>
      </c>
      <c r="W2131" s="239">
        <f t="shared" si="407"/>
        <v>-0.2868860605260235</v>
      </c>
      <c r="X2131" s="239">
        <f t="shared" si="408"/>
        <v>-0.2868860605260235</v>
      </c>
      <c r="Y2131" s="239">
        <f t="shared" si="409"/>
        <v>-0.2868860605260235</v>
      </c>
    </row>
    <row r="2132" spans="1:25">
      <c r="A2132" s="147">
        <v>38411</v>
      </c>
      <c r="B2132" s="243">
        <v>-6.3774814633169585E-3</v>
      </c>
      <c r="C2132" s="243">
        <v>2.2035846939345571E-3</v>
      </c>
      <c r="D2132" s="243">
        <v>1.652578861942855E-2</v>
      </c>
      <c r="E2132" s="243">
        <v>1.1457473487684222E-2</v>
      </c>
      <c r="F2132" s="243">
        <v>7.0785038809362266E-3</v>
      </c>
      <c r="H2132" s="239">
        <f t="shared" si="402"/>
        <v>182.89442475872164</v>
      </c>
      <c r="I2132" s="239"/>
      <c r="J2132" s="239">
        <f t="shared" si="403"/>
        <v>156.44510004583751</v>
      </c>
      <c r="K2132" s="239">
        <f t="shared" si="398"/>
        <v>182.89442475872164</v>
      </c>
      <c r="L2132" s="239" t="b">
        <f t="shared" si="399"/>
        <v>0</v>
      </c>
      <c r="M2132" s="239">
        <f t="shared" si="404"/>
        <v>2.2035846939346031E-3</v>
      </c>
      <c r="O2132" s="239">
        <f t="shared" si="405"/>
        <v>149.95858101689259</v>
      </c>
      <c r="P2132" s="239">
        <f t="shared" si="400"/>
        <v>182.89442475872164</v>
      </c>
      <c r="Q2132" s="239">
        <f t="shared" si="401"/>
        <v>0</v>
      </c>
      <c r="R2132" s="239">
        <f t="shared" si="406"/>
        <v>2.2035846939346031E-3</v>
      </c>
      <c r="T2132" s="239">
        <f>MAX($H$4:H2132)</f>
        <v>255.90901740293543</v>
      </c>
      <c r="U2132" s="239">
        <f>MAX($K$4:K2132)</f>
        <v>255.90901740293543</v>
      </c>
      <c r="V2132" s="239">
        <f>MAX($K$4:L2132)</f>
        <v>255.90901740293543</v>
      </c>
      <c r="W2132" s="239">
        <f t="shared" si="407"/>
        <v>-0.28531465356396724</v>
      </c>
      <c r="X2132" s="239">
        <f t="shared" si="408"/>
        <v>-0.28531465356396724</v>
      </c>
      <c r="Y2132" s="239">
        <f t="shared" si="409"/>
        <v>-0.28531465356396724</v>
      </c>
    </row>
    <row r="2133" spans="1:25">
      <c r="A2133" s="147">
        <v>38412</v>
      </c>
      <c r="B2133" s="243">
        <v>5.9223175596176958E-3</v>
      </c>
      <c r="C2133" s="243">
        <v>6.8389219104056931E-3</v>
      </c>
      <c r="D2133" s="243">
        <v>4.5191738854444274E-3</v>
      </c>
      <c r="E2133" s="243">
        <v>3.03652044671332E-3</v>
      </c>
      <c r="F2133" s="243">
        <v>4.8976710788424249E-3</v>
      </c>
      <c r="H2133" s="239">
        <f t="shared" si="402"/>
        <v>184.14522544749511</v>
      </c>
      <c r="I2133" s="239"/>
      <c r="J2133" s="239">
        <f t="shared" si="403"/>
        <v>156.44510004583751</v>
      </c>
      <c r="K2133" s="239">
        <f t="shared" si="398"/>
        <v>184.14522544749511</v>
      </c>
      <c r="L2133" s="239" t="b">
        <f t="shared" si="399"/>
        <v>0</v>
      </c>
      <c r="M2133" s="239">
        <f t="shared" si="404"/>
        <v>6.8389219104056913E-3</v>
      </c>
      <c r="O2133" s="239">
        <f t="shared" si="405"/>
        <v>149.95858101689259</v>
      </c>
      <c r="P2133" s="239">
        <f t="shared" si="400"/>
        <v>184.14522544749511</v>
      </c>
      <c r="Q2133" s="239">
        <f t="shared" si="401"/>
        <v>0</v>
      </c>
      <c r="R2133" s="239">
        <f t="shared" si="406"/>
        <v>6.8389219104056913E-3</v>
      </c>
      <c r="T2133" s="239">
        <f>MAX($H$4:H2133)</f>
        <v>255.90901740293543</v>
      </c>
      <c r="U2133" s="239">
        <f>MAX($K$4:K2133)</f>
        <v>255.90901740293543</v>
      </c>
      <c r="V2133" s="239">
        <f>MAX($K$4:L2133)</f>
        <v>255.90901740293543</v>
      </c>
      <c r="W2133" s="239">
        <f t="shared" si="407"/>
        <v>-0.28042697628918001</v>
      </c>
      <c r="X2133" s="239">
        <f t="shared" si="408"/>
        <v>-0.28042697628918001</v>
      </c>
      <c r="Y2133" s="239">
        <f t="shared" si="409"/>
        <v>-0.28042697628918001</v>
      </c>
    </row>
    <row r="2134" spans="1:25">
      <c r="A2134" s="147">
        <v>38413</v>
      </c>
      <c r="B2134" s="243">
        <v>2.7458126357293722E-5</v>
      </c>
      <c r="C2134" s="243">
        <v>-1.6415386564267997E-3</v>
      </c>
      <c r="D2134" s="243">
        <v>3.2583498818365975E-3</v>
      </c>
      <c r="E2134" s="243">
        <v>-7.3135667993059483E-3</v>
      </c>
      <c r="F2134" s="243">
        <v>-3.5561231525614856E-3</v>
      </c>
      <c r="H2134" s="239">
        <f t="shared" si="402"/>
        <v>183.84294394152661</v>
      </c>
      <c r="I2134" s="239"/>
      <c r="J2134" s="239">
        <f t="shared" si="403"/>
        <v>156.44510004583751</v>
      </c>
      <c r="K2134" s="239">
        <f t="shared" si="398"/>
        <v>183.84294394152661</v>
      </c>
      <c r="L2134" s="239" t="b">
        <f t="shared" si="399"/>
        <v>0</v>
      </c>
      <c r="M2134" s="239">
        <f t="shared" si="404"/>
        <v>-1.6415386564268171E-3</v>
      </c>
      <c r="O2134" s="239">
        <f t="shared" si="405"/>
        <v>149.95858101689259</v>
      </c>
      <c r="P2134" s="239">
        <f t="shared" si="400"/>
        <v>183.84294394152661</v>
      </c>
      <c r="Q2134" s="239">
        <f t="shared" si="401"/>
        <v>0</v>
      </c>
      <c r="R2134" s="239">
        <f t="shared" si="406"/>
        <v>-1.6415386564268171E-3</v>
      </c>
      <c r="T2134" s="239">
        <f>MAX($H$4:H2134)</f>
        <v>255.90901740293543</v>
      </c>
      <c r="U2134" s="239">
        <f>MAX($K$4:K2134)</f>
        <v>255.90901740293543</v>
      </c>
      <c r="V2134" s="239">
        <f>MAX($K$4:L2134)</f>
        <v>255.90901740293543</v>
      </c>
      <c r="W2134" s="239">
        <f t="shared" si="407"/>
        <v>-0.28160818322372322</v>
      </c>
      <c r="X2134" s="239">
        <f t="shared" si="408"/>
        <v>-0.28160818322372322</v>
      </c>
      <c r="Y2134" s="239">
        <f t="shared" si="409"/>
        <v>-0.28160818322372322</v>
      </c>
    </row>
    <row r="2135" spans="1:25">
      <c r="A2135" s="147">
        <v>38414</v>
      </c>
      <c r="B2135" s="243">
        <v>-1.4370546868847089E-4</v>
      </c>
      <c r="C2135" s="243">
        <v>1.1222534019841302E-3</v>
      </c>
      <c r="D2135" s="243">
        <v>2.1727551719181726E-3</v>
      </c>
      <c r="E2135" s="243">
        <v>3.0136943520557846E-3</v>
      </c>
      <c r="F2135" s="243">
        <v>-4.5297035308977662E-5</v>
      </c>
      <c r="H2135" s="239">
        <f t="shared" si="402"/>
        <v>184.04926231079577</v>
      </c>
      <c r="I2135" s="239"/>
      <c r="J2135" s="239">
        <f t="shared" si="403"/>
        <v>156.44510004583751</v>
      </c>
      <c r="K2135" s="239">
        <f t="shared" si="398"/>
        <v>184.04926231079577</v>
      </c>
      <c r="L2135" s="239" t="b">
        <f t="shared" si="399"/>
        <v>0</v>
      </c>
      <c r="M2135" s="239">
        <f t="shared" si="404"/>
        <v>1.1222534019841262E-3</v>
      </c>
      <c r="O2135" s="239">
        <f t="shared" si="405"/>
        <v>149.95858101689259</v>
      </c>
      <c r="P2135" s="239">
        <f t="shared" si="400"/>
        <v>184.04926231079577</v>
      </c>
      <c r="Q2135" s="239">
        <f t="shared" si="401"/>
        <v>0</v>
      </c>
      <c r="R2135" s="239">
        <f t="shared" si="406"/>
        <v>1.1222534019841262E-3</v>
      </c>
      <c r="T2135" s="239">
        <f>MAX($H$4:H2135)</f>
        <v>255.90901740293543</v>
      </c>
      <c r="U2135" s="239">
        <f>MAX($K$4:K2135)</f>
        <v>255.90901740293543</v>
      </c>
      <c r="V2135" s="239">
        <f>MAX($K$4:L2135)</f>
        <v>255.90901740293543</v>
      </c>
      <c r="W2135" s="239">
        <f t="shared" si="407"/>
        <v>-0.28080196556338849</v>
      </c>
      <c r="X2135" s="239">
        <f t="shared" si="408"/>
        <v>-0.28080196556338849</v>
      </c>
      <c r="Y2135" s="239">
        <f t="shared" si="409"/>
        <v>-0.28080196556338849</v>
      </c>
    </row>
    <row r="2136" spans="1:25">
      <c r="A2136" s="147">
        <v>38415</v>
      </c>
      <c r="B2136" s="243">
        <v>9.5683080689201727E-3</v>
      </c>
      <c r="C2136" s="243">
        <v>7.2325432532061029E-3</v>
      </c>
      <c r="D2136" s="243">
        <v>-1.3930504908254981E-3</v>
      </c>
      <c r="E2136" s="243">
        <v>-2.9452072602013102E-3</v>
      </c>
      <c r="F2136" s="243">
        <v>5.8445524332202403E-3</v>
      </c>
      <c r="H2136" s="239">
        <f t="shared" si="402"/>
        <v>185.38040656117929</v>
      </c>
      <c r="I2136" s="239"/>
      <c r="J2136" s="239">
        <f t="shared" si="403"/>
        <v>156.44510004583751</v>
      </c>
      <c r="K2136" s="239">
        <f t="shared" si="398"/>
        <v>185.38040656117929</v>
      </c>
      <c r="L2136" s="239" t="b">
        <f t="shared" si="399"/>
        <v>0</v>
      </c>
      <c r="M2136" s="239">
        <f t="shared" si="404"/>
        <v>7.2325432532061602E-3</v>
      </c>
      <c r="O2136" s="239">
        <f t="shared" si="405"/>
        <v>149.95858101689259</v>
      </c>
      <c r="P2136" s="239">
        <f t="shared" si="400"/>
        <v>185.38040656117929</v>
      </c>
      <c r="Q2136" s="239">
        <f t="shared" si="401"/>
        <v>0</v>
      </c>
      <c r="R2136" s="239">
        <f t="shared" si="406"/>
        <v>7.2325432532061602E-3</v>
      </c>
      <c r="T2136" s="239">
        <f>MAX($H$4:H2136)</f>
        <v>255.90901740293543</v>
      </c>
      <c r="U2136" s="239">
        <f>MAX($K$4:K2136)</f>
        <v>255.90901740293543</v>
      </c>
      <c r="V2136" s="239">
        <f>MAX($K$4:L2136)</f>
        <v>255.90901740293543</v>
      </c>
      <c r="W2136" s="239">
        <f t="shared" si="407"/>
        <v>-0.27560033467170486</v>
      </c>
      <c r="X2136" s="239">
        <f t="shared" si="408"/>
        <v>-0.27560033467170486</v>
      </c>
      <c r="Y2136" s="239">
        <f t="shared" si="409"/>
        <v>-0.27560033467170486</v>
      </c>
    </row>
    <row r="2137" spans="1:25">
      <c r="A2137" s="147">
        <v>38418</v>
      </c>
      <c r="B2137" s="243">
        <v>3.2005392166734037E-3</v>
      </c>
      <c r="C2137" s="243">
        <v>-3.1985146343537219E-3</v>
      </c>
      <c r="D2137" s="243">
        <v>2.1010656027833363E-3</v>
      </c>
      <c r="E2137" s="243">
        <v>5.7071224260025755E-3</v>
      </c>
      <c r="F2137" s="243">
        <v>-1.9582869593973706E-3</v>
      </c>
      <c r="H2137" s="239">
        <f t="shared" si="402"/>
        <v>184.78746461787091</v>
      </c>
      <c r="I2137" s="239"/>
      <c r="J2137" s="239">
        <f t="shared" si="403"/>
        <v>156.44510004583751</v>
      </c>
      <c r="K2137" s="239">
        <f t="shared" si="398"/>
        <v>184.78746461787091</v>
      </c>
      <c r="L2137" s="239" t="b">
        <f t="shared" si="399"/>
        <v>0</v>
      </c>
      <c r="M2137" s="239">
        <f t="shared" si="404"/>
        <v>-3.1985146343537245E-3</v>
      </c>
      <c r="O2137" s="239">
        <f t="shared" si="405"/>
        <v>149.95858101689259</v>
      </c>
      <c r="P2137" s="239">
        <f t="shared" si="400"/>
        <v>184.78746461787091</v>
      </c>
      <c r="Q2137" s="239">
        <f t="shared" si="401"/>
        <v>0</v>
      </c>
      <c r="R2137" s="239">
        <f t="shared" si="406"/>
        <v>-3.1985146343537245E-3</v>
      </c>
      <c r="T2137" s="239">
        <f>MAX($H$4:H2137)</f>
        <v>255.90901740293543</v>
      </c>
      <c r="U2137" s="239">
        <f>MAX($K$4:K2137)</f>
        <v>255.90901740293543</v>
      </c>
      <c r="V2137" s="239">
        <f>MAX($K$4:L2137)</f>
        <v>255.90901740293543</v>
      </c>
      <c r="W2137" s="239">
        <f t="shared" si="407"/>
        <v>-0.27791733760237836</v>
      </c>
      <c r="X2137" s="239">
        <f t="shared" si="408"/>
        <v>-0.27791733760237836</v>
      </c>
      <c r="Y2137" s="239">
        <f t="shared" si="409"/>
        <v>-0.27791733760237836</v>
      </c>
    </row>
    <row r="2138" spans="1:25">
      <c r="A2138" s="147">
        <v>38419</v>
      </c>
      <c r="B2138" s="243">
        <v>-4.8619056120554616E-3</v>
      </c>
      <c r="C2138" s="243">
        <v>-2.6737232146782919E-3</v>
      </c>
      <c r="D2138" s="243">
        <v>-3.9208608033863834E-3</v>
      </c>
      <c r="E2138" s="243">
        <v>-9.6084653894185079E-3</v>
      </c>
      <c r="F2138" s="243">
        <v>-1.9041998149882389E-3</v>
      </c>
      <c r="H2138" s="239">
        <f t="shared" si="402"/>
        <v>184.29339408394057</v>
      </c>
      <c r="I2138" s="239"/>
      <c r="J2138" s="239">
        <f t="shared" si="403"/>
        <v>156.44510004583751</v>
      </c>
      <c r="K2138" s="239">
        <f t="shared" si="398"/>
        <v>184.29339408394057</v>
      </c>
      <c r="L2138" s="239" t="b">
        <f t="shared" si="399"/>
        <v>0</v>
      </c>
      <c r="M2138" s="239">
        <f t="shared" si="404"/>
        <v>-2.6737232146782685E-3</v>
      </c>
      <c r="O2138" s="239">
        <f t="shared" si="405"/>
        <v>149.95858101689259</v>
      </c>
      <c r="P2138" s="239">
        <f t="shared" si="400"/>
        <v>184.29339408394057</v>
      </c>
      <c r="Q2138" s="239">
        <f t="shared" si="401"/>
        <v>0</v>
      </c>
      <c r="R2138" s="239">
        <f t="shared" si="406"/>
        <v>-2.6737232146782685E-3</v>
      </c>
      <c r="T2138" s="239">
        <f>MAX($H$4:H2138)</f>
        <v>255.90901740293543</v>
      </c>
      <c r="U2138" s="239">
        <f>MAX($K$4:K2138)</f>
        <v>255.90901740293543</v>
      </c>
      <c r="V2138" s="239">
        <f>MAX($K$4:L2138)</f>
        <v>255.90901740293543</v>
      </c>
      <c r="W2138" s="239">
        <f t="shared" si="407"/>
        <v>-0.27984798677974754</v>
      </c>
      <c r="X2138" s="239">
        <f t="shared" si="408"/>
        <v>-0.27984798677974754</v>
      </c>
      <c r="Y2138" s="239">
        <f t="shared" si="409"/>
        <v>-0.27984798677974754</v>
      </c>
    </row>
    <row r="2139" spans="1:25">
      <c r="A2139" s="147">
        <v>38420</v>
      </c>
      <c r="B2139" s="243">
        <v>-1.0181434990336191E-2</v>
      </c>
      <c r="C2139" s="243">
        <v>-1.0088841630852441E-2</v>
      </c>
      <c r="D2139" s="243">
        <v>1.2576290213748287E-3</v>
      </c>
      <c r="E2139" s="243">
        <v>-5.016500094506271E-3</v>
      </c>
      <c r="F2139" s="243">
        <v>-8.0884124926408063E-3</v>
      </c>
      <c r="H2139" s="239">
        <f t="shared" si="402"/>
        <v>182.43408721741542</v>
      </c>
      <c r="I2139" s="239"/>
      <c r="J2139" s="239">
        <f t="shared" si="403"/>
        <v>156.44510004583751</v>
      </c>
      <c r="K2139" s="239">
        <f t="shared" si="398"/>
        <v>182.43408721741542</v>
      </c>
      <c r="L2139" s="239" t="b">
        <f t="shared" si="399"/>
        <v>0</v>
      </c>
      <c r="M2139" s="239">
        <f t="shared" si="404"/>
        <v>-1.0088841630852389E-2</v>
      </c>
      <c r="O2139" s="239">
        <f t="shared" si="405"/>
        <v>149.95858101689259</v>
      </c>
      <c r="P2139" s="239">
        <f t="shared" si="400"/>
        <v>182.43408721741542</v>
      </c>
      <c r="Q2139" s="239">
        <f t="shared" si="401"/>
        <v>0</v>
      </c>
      <c r="R2139" s="239">
        <f t="shared" si="406"/>
        <v>-1.0088841630852389E-2</v>
      </c>
      <c r="T2139" s="239">
        <f>MAX($H$4:H2139)</f>
        <v>255.90901740293543</v>
      </c>
      <c r="U2139" s="239">
        <f>MAX($K$4:K2139)</f>
        <v>255.90901740293543</v>
      </c>
      <c r="V2139" s="239">
        <f>MAX($K$4:L2139)</f>
        <v>255.90901740293543</v>
      </c>
      <c r="W2139" s="239">
        <f t="shared" si="407"/>
        <v>-0.28711348639126621</v>
      </c>
      <c r="X2139" s="239">
        <f t="shared" si="408"/>
        <v>-0.28711348639126621</v>
      </c>
      <c r="Y2139" s="239">
        <f t="shared" si="409"/>
        <v>-0.28711348639126621</v>
      </c>
    </row>
    <row r="2140" spans="1:25">
      <c r="A2140" s="147">
        <v>38421</v>
      </c>
      <c r="B2140" s="243">
        <v>1.6448279794496479E-3</v>
      </c>
      <c r="C2140" s="243">
        <v>-5.3455975700873459E-3</v>
      </c>
      <c r="D2140" s="243">
        <v>-8.3606099521758015E-3</v>
      </c>
      <c r="E2140" s="243">
        <v>-1.0164726519989009E-2</v>
      </c>
      <c r="F2140" s="243">
        <v>-3.2122517669298523E-3</v>
      </c>
      <c r="H2140" s="239">
        <f t="shared" si="402"/>
        <v>181.45886800408491</v>
      </c>
      <c r="I2140" s="239"/>
      <c r="J2140" s="239">
        <f t="shared" si="403"/>
        <v>156.44510004583751</v>
      </c>
      <c r="K2140" s="239">
        <f t="shared" si="398"/>
        <v>181.45886800408491</v>
      </c>
      <c r="L2140" s="239" t="b">
        <f t="shared" si="399"/>
        <v>0</v>
      </c>
      <c r="M2140" s="239">
        <f t="shared" si="404"/>
        <v>-5.3455975700873451E-3</v>
      </c>
      <c r="O2140" s="239">
        <f t="shared" si="405"/>
        <v>149.95858101689259</v>
      </c>
      <c r="P2140" s="239">
        <f t="shared" si="400"/>
        <v>181.45886800408491</v>
      </c>
      <c r="Q2140" s="239">
        <f t="shared" si="401"/>
        <v>0</v>
      </c>
      <c r="R2140" s="239">
        <f t="shared" si="406"/>
        <v>-5.3455975700873451E-3</v>
      </c>
      <c r="T2140" s="239">
        <f>MAX($H$4:H2140)</f>
        <v>255.90901740293543</v>
      </c>
      <c r="U2140" s="239">
        <f>MAX($K$4:K2140)</f>
        <v>255.90901740293543</v>
      </c>
      <c r="V2140" s="239">
        <f>MAX($K$4:L2140)</f>
        <v>255.90901740293543</v>
      </c>
      <c r="W2140" s="239">
        <f t="shared" si="407"/>
        <v>-0.29092429080616111</v>
      </c>
      <c r="X2140" s="239">
        <f t="shared" si="408"/>
        <v>-0.29092429080616111</v>
      </c>
      <c r="Y2140" s="239">
        <f t="shared" si="409"/>
        <v>-0.29092429080616111</v>
      </c>
    </row>
    <row r="2141" spans="1:25">
      <c r="A2141" s="147">
        <v>38422</v>
      </c>
      <c r="B2141" s="243">
        <v>-6.5160425917980547E-3</v>
      </c>
      <c r="C2141" s="243">
        <v>2.8446306049723091E-3</v>
      </c>
      <c r="D2141" s="243">
        <v>3.451617708625232E-4</v>
      </c>
      <c r="E2141" s="243">
        <v>2.5987071177215881E-3</v>
      </c>
      <c r="F2141" s="243">
        <v>2.7730604117204294E-3</v>
      </c>
      <c r="H2141" s="239">
        <f t="shared" si="402"/>
        <v>181.97505145355296</v>
      </c>
      <c r="I2141" s="239"/>
      <c r="J2141" s="239">
        <f t="shared" si="403"/>
        <v>156.44510004583751</v>
      </c>
      <c r="K2141" s="239">
        <f t="shared" si="398"/>
        <v>181.97505145355296</v>
      </c>
      <c r="L2141" s="239" t="b">
        <f t="shared" si="399"/>
        <v>0</v>
      </c>
      <c r="M2141" s="239">
        <f t="shared" si="404"/>
        <v>2.8446306049723568E-3</v>
      </c>
      <c r="O2141" s="239">
        <f t="shared" si="405"/>
        <v>149.95858101689259</v>
      </c>
      <c r="P2141" s="239">
        <f t="shared" si="400"/>
        <v>181.97505145355296</v>
      </c>
      <c r="Q2141" s="239">
        <f t="shared" si="401"/>
        <v>0</v>
      </c>
      <c r="R2141" s="239">
        <f t="shared" si="406"/>
        <v>2.8446306049723568E-3</v>
      </c>
      <c r="T2141" s="239">
        <f>MAX($H$4:H2141)</f>
        <v>255.90901740293543</v>
      </c>
      <c r="U2141" s="239">
        <f>MAX($K$4:K2141)</f>
        <v>255.90901740293543</v>
      </c>
      <c r="V2141" s="239">
        <f>MAX($K$4:L2141)</f>
        <v>255.90901740293543</v>
      </c>
      <c r="W2141" s="239">
        <f t="shared" si="407"/>
        <v>-0.28890723234254584</v>
      </c>
      <c r="X2141" s="239">
        <f t="shared" si="408"/>
        <v>-0.28890723234254584</v>
      </c>
      <c r="Y2141" s="239">
        <f t="shared" si="409"/>
        <v>-0.28890723234254584</v>
      </c>
    </row>
    <row r="2142" spans="1:25">
      <c r="A2142" s="147">
        <v>38425</v>
      </c>
      <c r="B2142" s="243">
        <v>6.477230719820426E-3</v>
      </c>
      <c r="C2142" s="243">
        <v>-1.6562841338252365E-4</v>
      </c>
      <c r="D2142" s="243">
        <v>-2.5639846264653432E-3</v>
      </c>
      <c r="E2142" s="243">
        <v>-5.3640806988770606E-3</v>
      </c>
      <c r="F2142" s="243">
        <v>-1.0335315745475526E-3</v>
      </c>
      <c r="H2142" s="239">
        <f t="shared" si="402"/>
        <v>181.94491121450551</v>
      </c>
      <c r="I2142" s="239"/>
      <c r="J2142" s="239">
        <f t="shared" si="403"/>
        <v>156.44510004583751</v>
      </c>
      <c r="K2142" s="239">
        <f t="shared" si="398"/>
        <v>181.94491121450551</v>
      </c>
      <c r="L2142" s="239" t="b">
        <f t="shared" si="399"/>
        <v>0</v>
      </c>
      <c r="M2142" s="239">
        <f t="shared" si="404"/>
        <v>-1.6562841338252319E-4</v>
      </c>
      <c r="O2142" s="239">
        <f t="shared" si="405"/>
        <v>149.95858101689259</v>
      </c>
      <c r="P2142" s="239">
        <f t="shared" si="400"/>
        <v>181.94491121450551</v>
      </c>
      <c r="Q2142" s="239">
        <f t="shared" si="401"/>
        <v>0</v>
      </c>
      <c r="R2142" s="239">
        <f t="shared" si="406"/>
        <v>-1.6562841338252319E-4</v>
      </c>
      <c r="T2142" s="239">
        <f>MAX($H$4:H2142)</f>
        <v>255.90901740293543</v>
      </c>
      <c r="U2142" s="239">
        <f>MAX($K$4:K2142)</f>
        <v>255.90901740293543</v>
      </c>
      <c r="V2142" s="239">
        <f>MAX($K$4:L2142)</f>
        <v>255.90901740293543</v>
      </c>
      <c r="W2142" s="239">
        <f t="shared" si="407"/>
        <v>-0.28902500950942073</v>
      </c>
      <c r="X2142" s="239">
        <f t="shared" si="408"/>
        <v>-0.28902500950942073</v>
      </c>
      <c r="Y2142" s="239">
        <f t="shared" si="409"/>
        <v>-0.28902500950942073</v>
      </c>
    </row>
    <row r="2143" spans="1:25">
      <c r="A2143" s="147">
        <v>38426</v>
      </c>
      <c r="B2143" s="243">
        <v>-7.0687496943740991E-3</v>
      </c>
      <c r="C2143" s="243">
        <v>6.6521334556073342E-3</v>
      </c>
      <c r="D2143" s="243">
        <v>4.5219537319365344E-3</v>
      </c>
      <c r="E2143" s="243">
        <v>-1.4296814664798485E-2</v>
      </c>
      <c r="F2143" s="243">
        <v>3.0632194215371999E-3</v>
      </c>
      <c r="H2143" s="239">
        <f t="shared" si="402"/>
        <v>183.15523304547304</v>
      </c>
      <c r="I2143" s="239"/>
      <c r="J2143" s="239">
        <f t="shared" si="403"/>
        <v>156.44510004583751</v>
      </c>
      <c r="K2143" s="239">
        <f t="shared" si="398"/>
        <v>183.15523304547304</v>
      </c>
      <c r="L2143" s="239" t="b">
        <f t="shared" si="399"/>
        <v>0</v>
      </c>
      <c r="M2143" s="239">
        <f t="shared" si="404"/>
        <v>6.6521334556073983E-3</v>
      </c>
      <c r="O2143" s="239">
        <f t="shared" si="405"/>
        <v>149.95858101689259</v>
      </c>
      <c r="P2143" s="239">
        <f t="shared" si="400"/>
        <v>183.15523304547304</v>
      </c>
      <c r="Q2143" s="239">
        <f t="shared" si="401"/>
        <v>0</v>
      </c>
      <c r="R2143" s="239">
        <f t="shared" si="406"/>
        <v>6.6521334556073983E-3</v>
      </c>
      <c r="T2143" s="239">
        <f>MAX($H$4:H2143)</f>
        <v>255.90901740293543</v>
      </c>
      <c r="U2143" s="239">
        <f>MAX($K$4:K2143)</f>
        <v>255.90901740293543</v>
      </c>
      <c r="V2143" s="239">
        <f>MAX($K$4:L2143)</f>
        <v>255.90901740293543</v>
      </c>
      <c r="W2143" s="239">
        <f t="shared" si="407"/>
        <v>-0.28429550898907818</v>
      </c>
      <c r="X2143" s="239">
        <f t="shared" si="408"/>
        <v>-0.28429550898907818</v>
      </c>
      <c r="Y2143" s="239">
        <f t="shared" si="409"/>
        <v>-0.28429550898907818</v>
      </c>
    </row>
    <row r="2144" spans="1:25">
      <c r="A2144" s="147">
        <v>38427</v>
      </c>
      <c r="B2144" s="243">
        <v>-8.4635147527358789E-3</v>
      </c>
      <c r="C2144" s="243">
        <v>-1.0870002746291463E-2</v>
      </c>
      <c r="D2144" s="243">
        <v>6.233039495302517E-4</v>
      </c>
      <c r="E2144" s="243">
        <v>-9.5024064739038794E-3</v>
      </c>
      <c r="F2144" s="243">
        <v>-6.0589407586733035E-3</v>
      </c>
      <c r="H2144" s="239">
        <f t="shared" si="402"/>
        <v>181.1643351592711</v>
      </c>
      <c r="I2144" s="239"/>
      <c r="J2144" s="239">
        <f t="shared" si="403"/>
        <v>156.44510004583751</v>
      </c>
      <c r="K2144" s="239">
        <f t="shared" si="398"/>
        <v>181.1643351592711</v>
      </c>
      <c r="L2144" s="239" t="b">
        <f t="shared" si="399"/>
        <v>0</v>
      </c>
      <c r="M2144" s="239">
        <f t="shared" si="404"/>
        <v>-1.0870002746291411E-2</v>
      </c>
      <c r="O2144" s="239">
        <f t="shared" si="405"/>
        <v>149.95858101689259</v>
      </c>
      <c r="P2144" s="239">
        <f t="shared" si="400"/>
        <v>181.1643351592711</v>
      </c>
      <c r="Q2144" s="239">
        <f t="shared" si="401"/>
        <v>0</v>
      </c>
      <c r="R2144" s="239">
        <f t="shared" si="406"/>
        <v>-1.0870002746291411E-2</v>
      </c>
      <c r="T2144" s="239">
        <f>MAX($H$4:H2144)</f>
        <v>255.90901740293543</v>
      </c>
      <c r="U2144" s="239">
        <f>MAX($K$4:K2144)</f>
        <v>255.90901740293543</v>
      </c>
      <c r="V2144" s="239">
        <f>MAX($K$4:L2144)</f>
        <v>255.90901740293543</v>
      </c>
      <c r="W2144" s="239">
        <f t="shared" si="407"/>
        <v>-0.29207521877190001</v>
      </c>
      <c r="X2144" s="239">
        <f t="shared" si="408"/>
        <v>-0.29207521877190001</v>
      </c>
      <c r="Y2144" s="239">
        <f t="shared" si="409"/>
        <v>-0.29207521877190001</v>
      </c>
    </row>
    <row r="2145" spans="1:25">
      <c r="A2145" s="147">
        <v>38428</v>
      </c>
      <c r="B2145" s="243">
        <v>1.7652311459428471E-3</v>
      </c>
      <c r="C2145" s="243">
        <v>3.1380264762970178E-4</v>
      </c>
      <c r="D2145" s="243">
        <v>-4.5074381772997052E-3</v>
      </c>
      <c r="E2145" s="243">
        <v>7.8717351985435613E-4</v>
      </c>
      <c r="F2145" s="243">
        <v>-9.8803468380237458E-4</v>
      </c>
      <c r="H2145" s="239">
        <f t="shared" si="402"/>
        <v>181.22118500730016</v>
      </c>
      <c r="I2145" s="239"/>
      <c r="J2145" s="239">
        <f t="shared" si="403"/>
        <v>156.44510004583751</v>
      </c>
      <c r="K2145" s="239">
        <f t="shared" si="398"/>
        <v>181.22118500730016</v>
      </c>
      <c r="L2145" s="239" t="b">
        <f t="shared" si="399"/>
        <v>0</v>
      </c>
      <c r="M2145" s="239">
        <f t="shared" si="404"/>
        <v>3.1380264762973528E-4</v>
      </c>
      <c r="O2145" s="239">
        <f t="shared" si="405"/>
        <v>149.95858101689259</v>
      </c>
      <c r="P2145" s="239">
        <f t="shared" si="400"/>
        <v>181.22118500730016</v>
      </c>
      <c r="Q2145" s="239">
        <f t="shared" si="401"/>
        <v>0</v>
      </c>
      <c r="R2145" s="239">
        <f t="shared" si="406"/>
        <v>3.1380264762973528E-4</v>
      </c>
      <c r="T2145" s="239">
        <f>MAX($H$4:H2145)</f>
        <v>255.90901740293543</v>
      </c>
      <c r="U2145" s="239">
        <f>MAX($K$4:K2145)</f>
        <v>255.90901740293543</v>
      </c>
      <c r="V2145" s="239">
        <f>MAX($K$4:L2145)</f>
        <v>255.90901740293543</v>
      </c>
      <c r="W2145" s="239">
        <f t="shared" si="407"/>
        <v>-0.29185307010122791</v>
      </c>
      <c r="X2145" s="239">
        <f t="shared" si="408"/>
        <v>-0.29185307010122791</v>
      </c>
      <c r="Y2145" s="239">
        <f t="shared" si="409"/>
        <v>-0.29185307010122791</v>
      </c>
    </row>
    <row r="2146" spans="1:25">
      <c r="A2146" s="147">
        <v>38429</v>
      </c>
      <c r="B2146" s="243">
        <v>-5.902687803911455E-4</v>
      </c>
      <c r="C2146" s="243">
        <v>-2.1751197269078704E-3</v>
      </c>
      <c r="D2146" s="243">
        <v>6.478294876284485E-3</v>
      </c>
      <c r="E2146" s="243">
        <v>2.4655959408252937E-3</v>
      </c>
      <c r="F2146" s="243">
        <v>-1.872181857784927E-3</v>
      </c>
      <c r="H2146" s="239">
        <f t="shared" si="402"/>
        <v>180.82700723285717</v>
      </c>
      <c r="I2146" s="239"/>
      <c r="J2146" s="239">
        <f t="shared" si="403"/>
        <v>156.44510004583751</v>
      </c>
      <c r="K2146" s="239">
        <f t="shared" si="398"/>
        <v>180.82700723285717</v>
      </c>
      <c r="L2146" s="239" t="b">
        <f t="shared" si="399"/>
        <v>0</v>
      </c>
      <c r="M2146" s="239">
        <f t="shared" si="404"/>
        <v>-2.1751197269078417E-3</v>
      </c>
      <c r="O2146" s="239">
        <f t="shared" si="405"/>
        <v>149.95858101689259</v>
      </c>
      <c r="P2146" s="239">
        <f t="shared" si="400"/>
        <v>180.82700723285717</v>
      </c>
      <c r="Q2146" s="239">
        <f t="shared" si="401"/>
        <v>0</v>
      </c>
      <c r="R2146" s="239">
        <f t="shared" si="406"/>
        <v>-2.1751197269078417E-3</v>
      </c>
      <c r="T2146" s="239">
        <f>MAX($H$4:H2146)</f>
        <v>255.90901740293543</v>
      </c>
      <c r="U2146" s="239">
        <f>MAX($K$4:K2146)</f>
        <v>255.90901740293543</v>
      </c>
      <c r="V2146" s="239">
        <f>MAX($K$4:L2146)</f>
        <v>255.90901740293543</v>
      </c>
      <c r="W2146" s="239">
        <f t="shared" si="407"/>
        <v>-0.29339337445799996</v>
      </c>
      <c r="X2146" s="239">
        <f t="shared" si="408"/>
        <v>-0.29339337445799996</v>
      </c>
      <c r="Y2146" s="239">
        <f t="shared" si="409"/>
        <v>-0.29339337445799996</v>
      </c>
    </row>
    <row r="2147" spans="1:25">
      <c r="A2147" s="147">
        <v>38432</v>
      </c>
      <c r="B2147" s="243">
        <v>-4.3360225557184107E-3</v>
      </c>
      <c r="C2147" s="243">
        <v>2.5600122863602692E-3</v>
      </c>
      <c r="D2147" s="243">
        <v>1.1371781901577949E-2</v>
      </c>
      <c r="E2147" s="243">
        <v>5.2151039426464596E-3</v>
      </c>
      <c r="F2147" s="243">
        <v>4.4092707744489701E-3</v>
      </c>
      <c r="H2147" s="239">
        <f t="shared" si="402"/>
        <v>181.28992659307903</v>
      </c>
      <c r="I2147" s="239"/>
      <c r="J2147" s="239">
        <f t="shared" si="403"/>
        <v>156.44510004583751</v>
      </c>
      <c r="K2147" s="239">
        <f t="shared" si="398"/>
        <v>181.28992659307903</v>
      </c>
      <c r="L2147" s="239" t="b">
        <f t="shared" si="399"/>
        <v>0</v>
      </c>
      <c r="M2147" s="239">
        <f t="shared" si="404"/>
        <v>2.5600122863602085E-3</v>
      </c>
      <c r="O2147" s="239">
        <f t="shared" si="405"/>
        <v>149.95858101689259</v>
      </c>
      <c r="P2147" s="239">
        <f t="shared" si="400"/>
        <v>181.28992659307903</v>
      </c>
      <c r="Q2147" s="239">
        <f t="shared" si="401"/>
        <v>0</v>
      </c>
      <c r="R2147" s="239">
        <f t="shared" si="406"/>
        <v>2.5600122863602085E-3</v>
      </c>
      <c r="T2147" s="239">
        <f>MAX($H$4:H2147)</f>
        <v>255.90901740293543</v>
      </c>
      <c r="U2147" s="239">
        <f>MAX($K$4:K2147)</f>
        <v>255.90901740293543</v>
      </c>
      <c r="V2147" s="239">
        <f>MAX($K$4:L2147)</f>
        <v>255.90901740293543</v>
      </c>
      <c r="W2147" s="239">
        <f t="shared" si="407"/>
        <v>-0.2915844528149889</v>
      </c>
      <c r="X2147" s="239">
        <f t="shared" si="408"/>
        <v>-0.2915844528149889</v>
      </c>
      <c r="Y2147" s="239">
        <f t="shared" si="409"/>
        <v>-0.2915844528149889</v>
      </c>
    </row>
    <row r="2148" spans="1:25">
      <c r="A2148" s="147">
        <v>38433</v>
      </c>
      <c r="B2148" s="243">
        <v>-9.8459998625226586E-3</v>
      </c>
      <c r="C2148" s="243">
        <v>8.4764144093640859E-4</v>
      </c>
      <c r="D2148" s="243">
        <v>-3.9140782770918925E-3</v>
      </c>
      <c r="E2148" s="243">
        <v>-7.3565712065774003E-3</v>
      </c>
      <c r="F2148" s="243">
        <v>-1.9475598666260918E-3</v>
      </c>
      <c r="H2148" s="239">
        <f t="shared" si="402"/>
        <v>181.44359544768363</v>
      </c>
      <c r="I2148" s="239"/>
      <c r="J2148" s="239">
        <f t="shared" si="403"/>
        <v>156.44510004583751</v>
      </c>
      <c r="K2148" s="239">
        <f t="shared" si="398"/>
        <v>181.44359544768363</v>
      </c>
      <c r="L2148" s="239" t="b">
        <f t="shared" si="399"/>
        <v>0</v>
      </c>
      <c r="M2148" s="239">
        <f t="shared" si="404"/>
        <v>8.4764144093635578E-4</v>
      </c>
      <c r="O2148" s="239">
        <f t="shared" si="405"/>
        <v>149.95858101689259</v>
      </c>
      <c r="P2148" s="239">
        <f t="shared" si="400"/>
        <v>181.44359544768363</v>
      </c>
      <c r="Q2148" s="239">
        <f t="shared" si="401"/>
        <v>0</v>
      </c>
      <c r="R2148" s="239">
        <f t="shared" si="406"/>
        <v>8.4764144093635578E-4</v>
      </c>
      <c r="T2148" s="239">
        <f>MAX($H$4:H2148)</f>
        <v>255.90901740293543</v>
      </c>
      <c r="U2148" s="239">
        <f>MAX($K$4:K2148)</f>
        <v>255.90901740293543</v>
      </c>
      <c r="V2148" s="239">
        <f>MAX($K$4:L2148)</f>
        <v>255.90901740293543</v>
      </c>
      <c r="W2148" s="239">
        <f t="shared" si="407"/>
        <v>-0.2909839704397913</v>
      </c>
      <c r="X2148" s="239">
        <f t="shared" si="408"/>
        <v>-0.2909839704397913</v>
      </c>
      <c r="Y2148" s="239">
        <f t="shared" si="409"/>
        <v>-0.2909839704397913</v>
      </c>
    </row>
    <row r="2149" spans="1:25">
      <c r="A2149" s="147">
        <v>38434</v>
      </c>
      <c r="B2149" s="243">
        <v>2.8907562284397059E-4</v>
      </c>
      <c r="C2149" s="243">
        <v>-2.2629716727013971E-3</v>
      </c>
      <c r="D2149" s="243">
        <v>-2.6122236219284778E-3</v>
      </c>
      <c r="E2149" s="243">
        <v>-2.2477051416739391E-3</v>
      </c>
      <c r="F2149" s="243">
        <v>-5.4676453502692235E-3</v>
      </c>
      <c r="H2149" s="239">
        <f t="shared" si="402"/>
        <v>181.03299373099244</v>
      </c>
      <c r="I2149" s="239"/>
      <c r="J2149" s="239">
        <f t="shared" si="403"/>
        <v>156.44510004583751</v>
      </c>
      <c r="K2149" s="239">
        <f t="shared" si="398"/>
        <v>181.03299373099244</v>
      </c>
      <c r="L2149" s="239" t="b">
        <f t="shared" si="399"/>
        <v>0</v>
      </c>
      <c r="M2149" s="239">
        <f t="shared" si="404"/>
        <v>-2.262971672701339E-3</v>
      </c>
      <c r="O2149" s="239">
        <f t="shared" si="405"/>
        <v>149.95858101689259</v>
      </c>
      <c r="P2149" s="239">
        <f t="shared" si="400"/>
        <v>181.03299373099244</v>
      </c>
      <c r="Q2149" s="239">
        <f t="shared" si="401"/>
        <v>0</v>
      </c>
      <c r="R2149" s="239">
        <f t="shared" si="406"/>
        <v>-2.262971672701339E-3</v>
      </c>
      <c r="T2149" s="239">
        <f>MAX($H$4:H2149)</f>
        <v>255.90901740293543</v>
      </c>
      <c r="U2149" s="239">
        <f>MAX($K$4:K2149)</f>
        <v>255.90901740293543</v>
      </c>
      <c r="V2149" s="239">
        <f>MAX($K$4:L2149)</f>
        <v>255.90901740293543</v>
      </c>
      <c r="W2149" s="239">
        <f t="shared" si="407"/>
        <v>-0.29258845363017721</v>
      </c>
      <c r="X2149" s="239">
        <f t="shared" si="408"/>
        <v>-0.29258845363017721</v>
      </c>
      <c r="Y2149" s="239">
        <f t="shared" si="409"/>
        <v>-0.29258845363017721</v>
      </c>
    </row>
    <row r="2150" spans="1:25">
      <c r="A2150" s="147">
        <v>38435</v>
      </c>
      <c r="B2150" s="243">
        <v>-5.4346668585936175E-4</v>
      </c>
      <c r="C2150" s="243">
        <v>5.3009352697976908E-3</v>
      </c>
      <c r="D2150" s="243">
        <v>-6.6209786531412629E-3</v>
      </c>
      <c r="E2150" s="243">
        <v>6.5045696482624038E-4</v>
      </c>
      <c r="F2150" s="243">
        <v>5.546599432494137E-3</v>
      </c>
      <c r="H2150" s="239">
        <f t="shared" si="402"/>
        <v>181.99263791245812</v>
      </c>
      <c r="I2150" s="239"/>
      <c r="J2150" s="239">
        <f t="shared" si="403"/>
        <v>156.44510004583751</v>
      </c>
      <c r="K2150" s="239">
        <f t="shared" si="398"/>
        <v>181.99263791245812</v>
      </c>
      <c r="L2150" s="239" t="b">
        <f t="shared" si="399"/>
        <v>0</v>
      </c>
      <c r="M2150" s="239">
        <f t="shared" si="404"/>
        <v>5.3009352697976631E-3</v>
      </c>
      <c r="O2150" s="239">
        <f t="shared" si="405"/>
        <v>149.95858101689259</v>
      </c>
      <c r="P2150" s="239">
        <f t="shared" si="400"/>
        <v>181.99263791245812</v>
      </c>
      <c r="Q2150" s="239">
        <f t="shared" si="401"/>
        <v>0</v>
      </c>
      <c r="R2150" s="239">
        <f t="shared" si="406"/>
        <v>5.3009352697976631E-3</v>
      </c>
      <c r="T2150" s="239">
        <f>MAX($H$4:H2150)</f>
        <v>255.90901740293543</v>
      </c>
      <c r="U2150" s="239">
        <f>MAX($K$4:K2150)</f>
        <v>255.90901740293543</v>
      </c>
      <c r="V2150" s="239">
        <f>MAX($K$4:L2150)</f>
        <v>255.90901740293543</v>
      </c>
      <c r="W2150" s="239">
        <f t="shared" si="407"/>
        <v>-0.28883851081376333</v>
      </c>
      <c r="X2150" s="239">
        <f t="shared" si="408"/>
        <v>-0.28883851081376333</v>
      </c>
      <c r="Y2150" s="239">
        <f t="shared" si="409"/>
        <v>-0.28883851081376333</v>
      </c>
    </row>
    <row r="2151" spans="1:25">
      <c r="A2151" s="147">
        <v>38436</v>
      </c>
      <c r="B2151" s="243">
        <v>0</v>
      </c>
      <c r="C2151" s="243">
        <v>-3.8583224014210327E-4</v>
      </c>
      <c r="D2151" s="243">
        <v>3.2378605710421393E-3</v>
      </c>
      <c r="E2151" s="243">
        <v>3.8441117025387328E-3</v>
      </c>
      <c r="F2151" s="243">
        <v>-3.8583224014210327E-4</v>
      </c>
      <c r="H2151" s="239">
        <f t="shared" si="402"/>
        <v>181.92241928528298</v>
      </c>
      <c r="I2151" s="239"/>
      <c r="J2151" s="239">
        <f t="shared" si="403"/>
        <v>156.44510004583751</v>
      </c>
      <c r="K2151" s="239">
        <f t="shared" si="398"/>
        <v>181.92241928528298</v>
      </c>
      <c r="L2151" s="239" t="b">
        <f t="shared" si="399"/>
        <v>0</v>
      </c>
      <c r="M2151" s="239">
        <f t="shared" si="404"/>
        <v>-3.858322401421191E-4</v>
      </c>
      <c r="O2151" s="239">
        <f t="shared" si="405"/>
        <v>149.95858101689259</v>
      </c>
      <c r="P2151" s="239">
        <f t="shared" si="400"/>
        <v>181.92241928528298</v>
      </c>
      <c r="Q2151" s="239">
        <f t="shared" si="401"/>
        <v>0</v>
      </c>
      <c r="R2151" s="239">
        <f t="shared" si="406"/>
        <v>-3.858322401421191E-4</v>
      </c>
      <c r="T2151" s="239">
        <f>MAX($H$4:H2151)</f>
        <v>255.90901740293543</v>
      </c>
      <c r="U2151" s="239">
        <f>MAX($K$4:K2151)</f>
        <v>255.90901740293543</v>
      </c>
      <c r="V2151" s="239">
        <f>MAX($K$4:L2151)</f>
        <v>255.90901740293543</v>
      </c>
      <c r="W2151" s="239">
        <f t="shared" si="407"/>
        <v>-0.28911289984423882</v>
      </c>
      <c r="X2151" s="239">
        <f t="shared" si="408"/>
        <v>-0.28911289984423882</v>
      </c>
      <c r="Y2151" s="239">
        <f t="shared" si="409"/>
        <v>-0.28911289984423882</v>
      </c>
    </row>
    <row r="2152" spans="1:25">
      <c r="A2152" s="147">
        <v>38439</v>
      </c>
      <c r="B2152" s="243">
        <v>1.8756121917364865E-3</v>
      </c>
      <c r="C2152" s="243">
        <v>5.6502507194711171E-4</v>
      </c>
      <c r="D2152" s="243">
        <v>5.4759931465324652E-3</v>
      </c>
      <c r="E2152" s="243">
        <v>2.7711176222489087E-4</v>
      </c>
      <c r="F2152" s="243">
        <v>5.2344728761188897E-4</v>
      </c>
      <c r="H2152" s="239">
        <f t="shared" si="402"/>
        <v>182.02521001332843</v>
      </c>
      <c r="I2152" s="239"/>
      <c r="J2152" s="239">
        <f t="shared" si="403"/>
        <v>156.44510004583751</v>
      </c>
      <c r="K2152" s="239">
        <f t="shared" si="398"/>
        <v>182.02521001332843</v>
      </c>
      <c r="L2152" s="239" t="b">
        <f t="shared" si="399"/>
        <v>0</v>
      </c>
      <c r="M2152" s="239">
        <f t="shared" si="404"/>
        <v>5.6502507194705067E-4</v>
      </c>
      <c r="O2152" s="239">
        <f t="shared" si="405"/>
        <v>149.95858101689259</v>
      </c>
      <c r="P2152" s="239">
        <f t="shared" si="400"/>
        <v>182.02521001332843</v>
      </c>
      <c r="Q2152" s="239">
        <f t="shared" si="401"/>
        <v>0</v>
      </c>
      <c r="R2152" s="239">
        <f t="shared" si="406"/>
        <v>5.6502507194705067E-4</v>
      </c>
      <c r="T2152" s="239">
        <f>MAX($H$4:H2152)</f>
        <v>255.90901740293543</v>
      </c>
      <c r="U2152" s="239">
        <f>MAX($K$4:K2152)</f>
        <v>255.90901740293543</v>
      </c>
      <c r="V2152" s="239">
        <f>MAX($K$4:L2152)</f>
        <v>255.90901740293543</v>
      </c>
      <c r="W2152" s="239">
        <f t="shared" si="407"/>
        <v>-0.28871123080932709</v>
      </c>
      <c r="X2152" s="239">
        <f t="shared" si="408"/>
        <v>-0.28871123080932709</v>
      </c>
      <c r="Y2152" s="239">
        <f t="shared" si="409"/>
        <v>-0.28871123080932709</v>
      </c>
    </row>
    <row r="2153" spans="1:25">
      <c r="A2153" s="147">
        <v>38440</v>
      </c>
      <c r="B2153" s="243">
        <v>-7.44953120467573E-3</v>
      </c>
      <c r="C2153" s="243">
        <v>1.7046731204708454E-3</v>
      </c>
      <c r="D2153" s="243">
        <v>-1.9174207018000988E-2</v>
      </c>
      <c r="E2153" s="243">
        <v>-1.4408822801471155E-2</v>
      </c>
      <c r="F2153" s="243">
        <v>-1.6481837255356568E-3</v>
      </c>
      <c r="H2153" s="239">
        <f t="shared" si="402"/>
        <v>182.3355034960862</v>
      </c>
      <c r="I2153" s="239"/>
      <c r="J2153" s="239">
        <f t="shared" si="403"/>
        <v>156.44510004583751</v>
      </c>
      <c r="K2153" s="239">
        <f t="shared" si="398"/>
        <v>182.3355034960862</v>
      </c>
      <c r="L2153" s="239" t="b">
        <f t="shared" si="399"/>
        <v>0</v>
      </c>
      <c r="M2153" s="239">
        <f t="shared" si="404"/>
        <v>1.7046731204707888E-3</v>
      </c>
      <c r="O2153" s="239">
        <f t="shared" si="405"/>
        <v>149.95858101689259</v>
      </c>
      <c r="P2153" s="239">
        <f t="shared" si="400"/>
        <v>182.3355034960862</v>
      </c>
      <c r="Q2153" s="239">
        <f t="shared" si="401"/>
        <v>0</v>
      </c>
      <c r="R2153" s="239">
        <f t="shared" si="406"/>
        <v>1.7046731204707888E-3</v>
      </c>
      <c r="T2153" s="239">
        <f>MAX($H$4:H2153)</f>
        <v>255.90901740293543</v>
      </c>
      <c r="U2153" s="239">
        <f>MAX($K$4:K2153)</f>
        <v>255.90901740293543</v>
      </c>
      <c r="V2153" s="239">
        <f>MAX($K$4:L2153)</f>
        <v>255.90901740293543</v>
      </c>
      <c r="W2153" s="239">
        <f t="shared" si="407"/>
        <v>-0.287498715963595</v>
      </c>
      <c r="X2153" s="239">
        <f t="shared" si="408"/>
        <v>-0.287498715963595</v>
      </c>
      <c r="Y2153" s="239">
        <f t="shared" si="409"/>
        <v>-0.287498715963595</v>
      </c>
    </row>
    <row r="2154" spans="1:25">
      <c r="A2154" s="147">
        <v>38441</v>
      </c>
      <c r="B2154" s="243">
        <v>1.3760225584494634E-2</v>
      </c>
      <c r="C2154" s="243">
        <v>-2.907652021889251E-3</v>
      </c>
      <c r="D2154" s="243">
        <v>-5.9265524498167688E-3</v>
      </c>
      <c r="E2154" s="243">
        <v>-9.6758741617319899E-4</v>
      </c>
      <c r="F2154" s="243">
        <v>-1.4187216671017744E-3</v>
      </c>
      <c r="H2154" s="239">
        <f t="shared" si="402"/>
        <v>181.80533530068362</v>
      </c>
      <c r="I2154" s="239"/>
      <c r="J2154" s="239">
        <f t="shared" si="403"/>
        <v>156.44510004583751</v>
      </c>
      <c r="K2154" s="239">
        <f t="shared" si="398"/>
        <v>181.80533530068362</v>
      </c>
      <c r="L2154" s="239" t="b">
        <f t="shared" si="399"/>
        <v>0</v>
      </c>
      <c r="M2154" s="239">
        <f t="shared" si="404"/>
        <v>-2.9076520218892033E-3</v>
      </c>
      <c r="O2154" s="239">
        <f t="shared" si="405"/>
        <v>149.95858101689259</v>
      </c>
      <c r="P2154" s="239">
        <f t="shared" si="400"/>
        <v>181.80533530068362</v>
      </c>
      <c r="Q2154" s="239">
        <f t="shared" si="401"/>
        <v>0</v>
      </c>
      <c r="R2154" s="239">
        <f t="shared" si="406"/>
        <v>-2.9076520218892033E-3</v>
      </c>
      <c r="T2154" s="239">
        <f>MAX($H$4:H2154)</f>
        <v>255.90901740293543</v>
      </c>
      <c r="U2154" s="239">
        <f>MAX($K$4:K2154)</f>
        <v>255.90901740293543</v>
      </c>
      <c r="V2154" s="239">
        <f>MAX($K$4:L2154)</f>
        <v>255.90901740293543</v>
      </c>
      <c r="W2154" s="239">
        <f t="shared" si="407"/>
        <v>-0.28957042176272213</v>
      </c>
      <c r="X2154" s="239">
        <f t="shared" si="408"/>
        <v>-0.28957042176272213</v>
      </c>
      <c r="Y2154" s="239">
        <f t="shared" si="409"/>
        <v>-0.28957042176272213</v>
      </c>
    </row>
    <row r="2155" spans="1:25">
      <c r="A2155" s="147">
        <v>38442</v>
      </c>
      <c r="B2155" s="243">
        <v>-6.6331075161074615E-5</v>
      </c>
      <c r="C2155" s="243">
        <v>2.2857330745285065E-3</v>
      </c>
      <c r="D2155" s="243">
        <v>1.0605860844330017E-2</v>
      </c>
      <c r="E2155" s="243">
        <v>1.5654285867721551E-2</v>
      </c>
      <c r="F2155" s="243">
        <v>6.8977890968735522E-3</v>
      </c>
      <c r="H2155" s="239">
        <f t="shared" si="402"/>
        <v>182.22089376870613</v>
      </c>
      <c r="I2155" s="239"/>
      <c r="J2155" s="239">
        <f t="shared" si="403"/>
        <v>156.44510004583751</v>
      </c>
      <c r="K2155" s="239">
        <f t="shared" si="398"/>
        <v>182.22089376870613</v>
      </c>
      <c r="L2155" s="239" t="b">
        <f t="shared" si="399"/>
        <v>0</v>
      </c>
      <c r="M2155" s="239">
        <f t="shared" si="404"/>
        <v>2.285733074528467E-3</v>
      </c>
      <c r="O2155" s="239">
        <f t="shared" si="405"/>
        <v>149.95858101689259</v>
      </c>
      <c r="P2155" s="239">
        <f t="shared" si="400"/>
        <v>182.22089376870613</v>
      </c>
      <c r="Q2155" s="239">
        <f t="shared" si="401"/>
        <v>0</v>
      </c>
      <c r="R2155" s="239">
        <f t="shared" si="406"/>
        <v>2.285733074528467E-3</v>
      </c>
      <c r="T2155" s="239">
        <f>MAX($H$4:H2155)</f>
        <v>255.90901740293543</v>
      </c>
      <c r="U2155" s="239">
        <f>MAX($K$4:K2155)</f>
        <v>255.90901740293543</v>
      </c>
      <c r="V2155" s="239">
        <f>MAX($K$4:L2155)</f>
        <v>255.90901740293543</v>
      </c>
      <c r="W2155" s="239">
        <f t="shared" si="407"/>
        <v>-0.2879465693786219</v>
      </c>
      <c r="X2155" s="239">
        <f t="shared" si="408"/>
        <v>-0.2879465693786219</v>
      </c>
      <c r="Y2155" s="239">
        <f t="shared" si="409"/>
        <v>-0.2879465693786219</v>
      </c>
    </row>
    <row r="2156" spans="1:25">
      <c r="A2156" s="147">
        <v>38443</v>
      </c>
      <c r="B2156" s="243">
        <v>-6.0212200624719658E-3</v>
      </c>
      <c r="C2156" s="243">
        <v>6.1929330255123816E-3</v>
      </c>
      <c r="D2156" s="243">
        <v>5.8673390418597648E-3</v>
      </c>
      <c r="E2156" s="243">
        <v>1.7878002977794294E-2</v>
      </c>
      <c r="F2156" s="243">
        <v>8.539955250721265E-3</v>
      </c>
      <c r="H2156" s="239">
        <f t="shared" si="402"/>
        <v>183.34937555966474</v>
      </c>
      <c r="I2156" s="239"/>
      <c r="J2156" s="239">
        <f t="shared" si="403"/>
        <v>156.44510004583751</v>
      </c>
      <c r="K2156" s="239">
        <f t="shared" si="398"/>
        <v>183.34937555966474</v>
      </c>
      <c r="L2156" s="239" t="b">
        <f t="shared" si="399"/>
        <v>0</v>
      </c>
      <c r="M2156" s="239">
        <f t="shared" si="404"/>
        <v>6.1929330255123755E-3</v>
      </c>
      <c r="O2156" s="239">
        <f t="shared" si="405"/>
        <v>149.95858101689259</v>
      </c>
      <c r="P2156" s="239">
        <f t="shared" si="400"/>
        <v>183.34937555966474</v>
      </c>
      <c r="Q2156" s="239">
        <f t="shared" si="401"/>
        <v>0</v>
      </c>
      <c r="R2156" s="239">
        <f t="shared" si="406"/>
        <v>6.1929330255123755E-3</v>
      </c>
      <c r="T2156" s="239">
        <f>MAX($H$4:H2156)</f>
        <v>255.90901740293543</v>
      </c>
      <c r="U2156" s="239">
        <f>MAX($K$4:K2156)</f>
        <v>255.90901740293543</v>
      </c>
      <c r="V2156" s="239">
        <f>MAX($K$4:L2156)</f>
        <v>255.90901740293543</v>
      </c>
      <c r="W2156" s="239">
        <f t="shared" si="407"/>
        <v>-0.28353687017219736</v>
      </c>
      <c r="X2156" s="239">
        <f t="shared" si="408"/>
        <v>-0.28353687017219736</v>
      </c>
      <c r="Y2156" s="239">
        <f t="shared" si="409"/>
        <v>-0.28353687017219736</v>
      </c>
    </row>
    <row r="2157" spans="1:25">
      <c r="A2157" s="147">
        <v>38446</v>
      </c>
      <c r="B2157" s="243">
        <v>2.5297842771285772E-3</v>
      </c>
      <c r="C2157" s="243">
        <v>-9.0621805031825264E-3</v>
      </c>
      <c r="D2157" s="243">
        <v>-4.7496997372323824E-3</v>
      </c>
      <c r="E2157" s="243">
        <v>-3.8946457760680175E-3</v>
      </c>
      <c r="F2157" s="243">
        <v>-8.0007031874573808E-3</v>
      </c>
      <c r="H2157" s="239">
        <f t="shared" si="402"/>
        <v>181.68783042319725</v>
      </c>
      <c r="I2157" s="239"/>
      <c r="J2157" s="239">
        <f t="shared" si="403"/>
        <v>156.44510004583751</v>
      </c>
      <c r="K2157" s="239">
        <f t="shared" si="398"/>
        <v>181.68783042319725</v>
      </c>
      <c r="L2157" s="239" t="b">
        <f t="shared" si="399"/>
        <v>0</v>
      </c>
      <c r="M2157" s="239">
        <f t="shared" si="404"/>
        <v>-9.0621805031825074E-3</v>
      </c>
      <c r="O2157" s="239">
        <f t="shared" si="405"/>
        <v>149.95858101689259</v>
      </c>
      <c r="P2157" s="239">
        <f t="shared" si="400"/>
        <v>181.68783042319725</v>
      </c>
      <c r="Q2157" s="239">
        <f t="shared" si="401"/>
        <v>0</v>
      </c>
      <c r="R2157" s="239">
        <f t="shared" si="406"/>
        <v>-9.0621805031825074E-3</v>
      </c>
      <c r="T2157" s="239">
        <f>MAX($H$4:H2157)</f>
        <v>255.90901740293543</v>
      </c>
      <c r="U2157" s="239">
        <f>MAX($K$4:K2157)</f>
        <v>255.90901740293543</v>
      </c>
      <c r="V2157" s="239">
        <f>MAX($K$4:L2157)</f>
        <v>255.90901740293543</v>
      </c>
      <c r="W2157" s="239">
        <f t="shared" si="407"/>
        <v>-0.29002958837857196</v>
      </c>
      <c r="X2157" s="239">
        <f t="shared" si="408"/>
        <v>-0.29002958837857196</v>
      </c>
      <c r="Y2157" s="239">
        <f t="shared" si="409"/>
        <v>-0.29002958837857196</v>
      </c>
    </row>
    <row r="2158" spans="1:25">
      <c r="A2158" s="147">
        <v>38447</v>
      </c>
      <c r="B2158" s="243">
        <v>4.3423412285767959E-3</v>
      </c>
      <c r="C2158" s="243">
        <v>8.7384481296979288E-3</v>
      </c>
      <c r="D2158" s="243">
        <v>4.0448843937028744E-3</v>
      </c>
      <c r="E2158" s="243">
        <v>5.0970154553198199E-4</v>
      </c>
      <c r="F2158" s="243">
        <v>5.2230575992180395E-3</v>
      </c>
      <c r="H2158" s="239">
        <f t="shared" si="402"/>
        <v>183.27550010514773</v>
      </c>
      <c r="I2158" s="239"/>
      <c r="J2158" s="239">
        <f t="shared" si="403"/>
        <v>156.44510004583751</v>
      </c>
      <c r="K2158" s="239">
        <f t="shared" si="398"/>
        <v>183.27550010514773</v>
      </c>
      <c r="L2158" s="239" t="b">
        <f t="shared" si="399"/>
        <v>0</v>
      </c>
      <c r="M2158" s="239">
        <f t="shared" si="404"/>
        <v>8.7384481296979861E-3</v>
      </c>
      <c r="O2158" s="239">
        <f t="shared" si="405"/>
        <v>149.95858101689259</v>
      </c>
      <c r="P2158" s="239">
        <f t="shared" si="400"/>
        <v>183.27550010514773</v>
      </c>
      <c r="Q2158" s="239">
        <f t="shared" si="401"/>
        <v>0</v>
      </c>
      <c r="R2158" s="239">
        <f t="shared" si="406"/>
        <v>8.7384481296979861E-3</v>
      </c>
      <c r="T2158" s="239">
        <f>MAX($H$4:H2158)</f>
        <v>255.90901740293543</v>
      </c>
      <c r="U2158" s="239">
        <f>MAX($K$4:K2158)</f>
        <v>255.90901740293543</v>
      </c>
      <c r="V2158" s="239">
        <f>MAX($K$4:L2158)</f>
        <v>255.90901740293543</v>
      </c>
      <c r="W2158" s="239">
        <f t="shared" si="407"/>
        <v>-0.28382554876299781</v>
      </c>
      <c r="X2158" s="239">
        <f t="shared" si="408"/>
        <v>-0.28382554876299781</v>
      </c>
      <c r="Y2158" s="239">
        <f t="shared" si="409"/>
        <v>-0.28382554876299781</v>
      </c>
    </row>
    <row r="2159" spans="1:25">
      <c r="A2159" s="147">
        <v>38448</v>
      </c>
      <c r="B2159" s="243">
        <v>2.3140114229276421E-3</v>
      </c>
      <c r="C2159" s="243">
        <v>1.8367109993500108E-3</v>
      </c>
      <c r="D2159" s="243">
        <v>-8.0881549276001774E-4</v>
      </c>
      <c r="E2159" s="243">
        <v>1.7393475431426442E-3</v>
      </c>
      <c r="F2159" s="243">
        <v>3.7965535089778957E-3</v>
      </c>
      <c r="H2159" s="239">
        <f t="shared" si="402"/>
        <v>183.61212423210222</v>
      </c>
      <c r="I2159" s="239"/>
      <c r="J2159" s="239">
        <f t="shared" si="403"/>
        <v>156.44510004583751</v>
      </c>
      <c r="K2159" s="239">
        <f t="shared" si="398"/>
        <v>183.61212423210222</v>
      </c>
      <c r="L2159" s="239" t="b">
        <f t="shared" si="399"/>
        <v>0</v>
      </c>
      <c r="M2159" s="239">
        <f t="shared" si="404"/>
        <v>1.8367109993499627E-3</v>
      </c>
      <c r="O2159" s="239">
        <f t="shared" si="405"/>
        <v>149.95858101689259</v>
      </c>
      <c r="P2159" s="239">
        <f t="shared" si="400"/>
        <v>183.61212423210222</v>
      </c>
      <c r="Q2159" s="239">
        <f t="shared" si="401"/>
        <v>0</v>
      </c>
      <c r="R2159" s="239">
        <f t="shared" si="406"/>
        <v>1.8367109993499627E-3</v>
      </c>
      <c r="T2159" s="239">
        <f>MAX($H$4:H2159)</f>
        <v>255.90901740293543</v>
      </c>
      <c r="U2159" s="239">
        <f>MAX($K$4:K2159)</f>
        <v>255.90901740293543</v>
      </c>
      <c r="V2159" s="239">
        <f>MAX($K$4:L2159)</f>
        <v>255.90901740293543</v>
      </c>
      <c r="W2159" s="239">
        <f t="shared" si="407"/>
        <v>-0.28251014327095736</v>
      </c>
      <c r="X2159" s="239">
        <f t="shared" si="408"/>
        <v>-0.28251014327095736</v>
      </c>
      <c r="Y2159" s="239">
        <f t="shared" si="409"/>
        <v>-0.28251014327095736</v>
      </c>
    </row>
    <row r="2160" spans="1:25">
      <c r="A2160" s="147">
        <v>38449</v>
      </c>
      <c r="B2160" s="243">
        <v>6.1357405890121175E-3</v>
      </c>
      <c r="C2160" s="243">
        <v>6.0981630128438269E-3</v>
      </c>
      <c r="D2160" s="243">
        <v>3.1420271495146146E-3</v>
      </c>
      <c r="E2160" s="243">
        <v>2.5357056018358026E-3</v>
      </c>
      <c r="F2160" s="243">
        <v>4.8878604081288302E-3</v>
      </c>
      <c r="H2160" s="239">
        <f t="shared" si="402"/>
        <v>184.73182089680412</v>
      </c>
      <c r="I2160" s="239"/>
      <c r="J2160" s="239">
        <f t="shared" si="403"/>
        <v>156.44510004583751</v>
      </c>
      <c r="K2160" s="239">
        <f t="shared" si="398"/>
        <v>184.73182089680412</v>
      </c>
      <c r="L2160" s="239" t="b">
        <f t="shared" si="399"/>
        <v>0</v>
      </c>
      <c r="M2160" s="239">
        <f t="shared" si="404"/>
        <v>6.0981630128439024E-3</v>
      </c>
      <c r="O2160" s="239">
        <f t="shared" si="405"/>
        <v>149.95858101689259</v>
      </c>
      <c r="P2160" s="239">
        <f t="shared" si="400"/>
        <v>184.73182089680412</v>
      </c>
      <c r="Q2160" s="239">
        <f t="shared" si="401"/>
        <v>0</v>
      </c>
      <c r="R2160" s="239">
        <f t="shared" si="406"/>
        <v>6.0981630128439024E-3</v>
      </c>
      <c r="T2160" s="239">
        <f>MAX($H$4:H2160)</f>
        <v>255.90901740293543</v>
      </c>
      <c r="U2160" s="239">
        <f>MAX($K$4:K2160)</f>
        <v>255.90901740293543</v>
      </c>
      <c r="V2160" s="239">
        <f>MAX($K$4:L2160)</f>
        <v>255.90901740293543</v>
      </c>
      <c r="W2160" s="239">
        <f t="shared" si="407"/>
        <v>-0.27813477316456164</v>
      </c>
      <c r="X2160" s="239">
        <f t="shared" si="408"/>
        <v>-0.27813477316456164</v>
      </c>
      <c r="Y2160" s="239">
        <f t="shared" si="409"/>
        <v>-0.27813477316456164</v>
      </c>
    </row>
    <row r="2161" spans="1:25">
      <c r="A2161" s="147">
        <v>38450</v>
      </c>
      <c r="B2161" s="243">
        <v>-8.2376291113210875E-3</v>
      </c>
      <c r="C2161" s="243">
        <v>-4.3207344828803951E-3</v>
      </c>
      <c r="D2161" s="243">
        <v>4.4466150201216692E-4</v>
      </c>
      <c r="E2161" s="243">
        <v>-2.5005365138354163E-3</v>
      </c>
      <c r="F2161" s="243">
        <v>-1.6174624941883708E-3</v>
      </c>
      <c r="H2161" s="239">
        <f t="shared" si="402"/>
        <v>183.93364374817003</v>
      </c>
      <c r="I2161" s="239"/>
      <c r="J2161" s="239">
        <f t="shared" si="403"/>
        <v>156.44510004583751</v>
      </c>
      <c r="K2161" s="239">
        <f t="shared" si="398"/>
        <v>183.93364374817003</v>
      </c>
      <c r="L2161" s="239" t="b">
        <f t="shared" si="399"/>
        <v>0</v>
      </c>
      <c r="M2161" s="239">
        <f t="shared" si="404"/>
        <v>-4.320734482880337E-3</v>
      </c>
      <c r="O2161" s="239">
        <f t="shared" si="405"/>
        <v>149.95858101689259</v>
      </c>
      <c r="P2161" s="239">
        <f t="shared" si="400"/>
        <v>183.93364374817003</v>
      </c>
      <c r="Q2161" s="239">
        <f t="shared" si="401"/>
        <v>0</v>
      </c>
      <c r="R2161" s="239">
        <f t="shared" si="406"/>
        <v>-4.320734482880337E-3</v>
      </c>
      <c r="T2161" s="239">
        <f>MAX($H$4:H2161)</f>
        <v>255.90901740293543</v>
      </c>
      <c r="U2161" s="239">
        <f>MAX($K$4:K2161)</f>
        <v>255.90901740293543</v>
      </c>
      <c r="V2161" s="239">
        <f>MAX($K$4:L2161)</f>
        <v>255.90901740293543</v>
      </c>
      <c r="W2161" s="239">
        <f t="shared" si="407"/>
        <v>-0.28125376114214179</v>
      </c>
      <c r="X2161" s="239">
        <f t="shared" si="408"/>
        <v>-0.28125376114214179</v>
      </c>
      <c r="Y2161" s="239">
        <f t="shared" si="409"/>
        <v>-0.28125376114214179</v>
      </c>
    </row>
    <row r="2162" spans="1:25">
      <c r="A2162" s="147">
        <v>38453</v>
      </c>
      <c r="B2162" s="243">
        <v>-1.5839429693143003E-4</v>
      </c>
      <c r="C2162" s="243">
        <v>1.7629818623297044E-3</v>
      </c>
      <c r="D2162" s="243">
        <v>-6.7586252811658865E-3</v>
      </c>
      <c r="E2162" s="243">
        <v>-6.8986431763973233E-3</v>
      </c>
      <c r="F2162" s="243">
        <v>2.5676244402732529E-3</v>
      </c>
      <c r="H2162" s="239">
        <f t="shared" si="402"/>
        <v>184.25791542597025</v>
      </c>
      <c r="I2162" s="239"/>
      <c r="J2162" s="239">
        <f t="shared" si="403"/>
        <v>156.44510004583751</v>
      </c>
      <c r="K2162" s="239">
        <f t="shared" si="398"/>
        <v>184.25791542597025</v>
      </c>
      <c r="L2162" s="239" t="b">
        <f t="shared" si="399"/>
        <v>0</v>
      </c>
      <c r="M2162" s="239">
        <f t="shared" si="404"/>
        <v>1.7629818623296444E-3</v>
      </c>
      <c r="O2162" s="239">
        <f t="shared" si="405"/>
        <v>149.95858101689259</v>
      </c>
      <c r="P2162" s="239">
        <f t="shared" si="400"/>
        <v>184.25791542597025</v>
      </c>
      <c r="Q2162" s="239">
        <f t="shared" si="401"/>
        <v>0</v>
      </c>
      <c r="R2162" s="239">
        <f t="shared" si="406"/>
        <v>1.7629818623296444E-3</v>
      </c>
      <c r="T2162" s="239">
        <f>MAX($H$4:H2162)</f>
        <v>255.90901740293543</v>
      </c>
      <c r="U2162" s="239">
        <f>MAX($K$4:K2162)</f>
        <v>255.90901740293543</v>
      </c>
      <c r="V2162" s="239">
        <f>MAX($K$4:L2162)</f>
        <v>255.90901740293543</v>
      </c>
      <c r="W2162" s="239">
        <f t="shared" si="407"/>
        <v>-0.2799866245594177</v>
      </c>
      <c r="X2162" s="239">
        <f t="shared" si="408"/>
        <v>-0.2799866245594177</v>
      </c>
      <c r="Y2162" s="239">
        <f t="shared" si="409"/>
        <v>-0.2799866245594177</v>
      </c>
    </row>
    <row r="2163" spans="1:25">
      <c r="A2163" s="147">
        <v>38454</v>
      </c>
      <c r="B2163" s="243">
        <v>5.539215900499439E-3</v>
      </c>
      <c r="C2163" s="243">
        <v>-5.368834922677701E-4</v>
      </c>
      <c r="D2163" s="243">
        <v>-6.5998575170134188E-4</v>
      </c>
      <c r="E2163" s="243">
        <v>6.4463733351594055E-3</v>
      </c>
      <c r="F2163" s="243">
        <v>1.5759679133136029E-3</v>
      </c>
      <c r="H2163" s="239">
        <f t="shared" si="402"/>
        <v>184.15899039285839</v>
      </c>
      <c r="I2163" s="239"/>
      <c r="J2163" s="239">
        <f t="shared" si="403"/>
        <v>156.44510004583751</v>
      </c>
      <c r="K2163" s="239">
        <f t="shared" si="398"/>
        <v>184.15899039285839</v>
      </c>
      <c r="L2163" s="239" t="b">
        <f t="shared" si="399"/>
        <v>0</v>
      </c>
      <c r="M2163" s="239">
        <f t="shared" si="404"/>
        <v>-5.3688349226773725E-4</v>
      </c>
      <c r="O2163" s="239">
        <f t="shared" si="405"/>
        <v>149.95858101689259</v>
      </c>
      <c r="P2163" s="239">
        <f t="shared" si="400"/>
        <v>184.15899039285839</v>
      </c>
      <c r="Q2163" s="239">
        <f t="shared" si="401"/>
        <v>0</v>
      </c>
      <c r="R2163" s="239">
        <f t="shared" si="406"/>
        <v>-5.3688349226773725E-4</v>
      </c>
      <c r="T2163" s="239">
        <f>MAX($H$4:H2163)</f>
        <v>255.90901740293543</v>
      </c>
      <c r="U2163" s="239">
        <f>MAX($K$4:K2163)</f>
        <v>255.90901740293543</v>
      </c>
      <c r="V2163" s="239">
        <f>MAX($K$4:L2163)</f>
        <v>255.90901740293543</v>
      </c>
      <c r="W2163" s="239">
        <f t="shared" si="407"/>
        <v>-0.28037318785490373</v>
      </c>
      <c r="X2163" s="239">
        <f t="shared" si="408"/>
        <v>-0.28037318785490373</v>
      </c>
      <c r="Y2163" s="239">
        <f t="shared" si="409"/>
        <v>-0.28037318785490373</v>
      </c>
    </row>
    <row r="2164" spans="1:25">
      <c r="A2164" s="147">
        <v>38455</v>
      </c>
      <c r="B2164" s="243">
        <v>-1.1480627550173983E-2</v>
      </c>
      <c r="C2164" s="243">
        <v>4.1606570910948104E-3</v>
      </c>
      <c r="D2164" s="243">
        <v>3.8750212143463525E-3</v>
      </c>
      <c r="E2164" s="243">
        <v>1.5587601321980227E-3</v>
      </c>
      <c r="F2164" s="243">
        <v>4.9427895441829239E-3</v>
      </c>
      <c r="H2164" s="239">
        <f t="shared" si="402"/>
        <v>184.92521280212529</v>
      </c>
      <c r="I2164" s="239"/>
      <c r="J2164" s="239">
        <f t="shared" si="403"/>
        <v>156.44510004583751</v>
      </c>
      <c r="K2164" s="239">
        <f t="shared" si="398"/>
        <v>184.92521280212529</v>
      </c>
      <c r="L2164" s="239" t="b">
        <f t="shared" si="399"/>
        <v>0</v>
      </c>
      <c r="M2164" s="239">
        <f t="shared" si="404"/>
        <v>4.1606570910947818E-3</v>
      </c>
      <c r="O2164" s="239">
        <f t="shared" si="405"/>
        <v>149.95858101689259</v>
      </c>
      <c r="P2164" s="239">
        <f t="shared" si="400"/>
        <v>184.92521280212529</v>
      </c>
      <c r="Q2164" s="239">
        <f t="shared" si="401"/>
        <v>0</v>
      </c>
      <c r="R2164" s="239">
        <f t="shared" si="406"/>
        <v>4.1606570910947818E-3</v>
      </c>
      <c r="T2164" s="239">
        <f>MAX($H$4:H2164)</f>
        <v>255.90901740293543</v>
      </c>
      <c r="U2164" s="239">
        <f>MAX($K$4:K2164)</f>
        <v>255.90901740293543</v>
      </c>
      <c r="V2164" s="239">
        <f>MAX($K$4:L2164)</f>
        <v>255.90901740293543</v>
      </c>
      <c r="W2164" s="239">
        <f t="shared" si="407"/>
        <v>-0.27737906745601032</v>
      </c>
      <c r="X2164" s="239">
        <f t="shared" si="408"/>
        <v>-0.27737906745601032</v>
      </c>
      <c r="Y2164" s="239">
        <f t="shared" si="409"/>
        <v>-0.27737906745601032</v>
      </c>
    </row>
    <row r="2165" spans="1:25">
      <c r="A2165" s="147">
        <v>38456</v>
      </c>
      <c r="B2165" s="243">
        <v>-1.0074056921938968E-2</v>
      </c>
      <c r="C2165" s="243">
        <v>-2.2824279713756779E-3</v>
      </c>
      <c r="D2165" s="243">
        <v>-7.4504050665550325E-3</v>
      </c>
      <c r="E2165" s="243">
        <v>-1.2996358502611605E-2</v>
      </c>
      <c r="F2165" s="243">
        <v>-5.8558397972242604E-3</v>
      </c>
      <c r="H2165" s="239">
        <f t="shared" si="402"/>
        <v>184.50313432381313</v>
      </c>
      <c r="I2165" s="239"/>
      <c r="J2165" s="239">
        <f t="shared" si="403"/>
        <v>156.44510004583751</v>
      </c>
      <c r="K2165" s="239">
        <f t="shared" si="398"/>
        <v>184.50313432381313</v>
      </c>
      <c r="L2165" s="239" t="b">
        <f t="shared" si="399"/>
        <v>0</v>
      </c>
      <c r="M2165" s="239">
        <f t="shared" si="404"/>
        <v>-2.282427971375615E-3</v>
      </c>
      <c r="O2165" s="239">
        <f t="shared" si="405"/>
        <v>149.95858101689259</v>
      </c>
      <c r="P2165" s="239">
        <f t="shared" si="400"/>
        <v>184.50313432381313</v>
      </c>
      <c r="Q2165" s="239">
        <f t="shared" si="401"/>
        <v>0</v>
      </c>
      <c r="R2165" s="239">
        <f t="shared" si="406"/>
        <v>-2.282427971375615E-3</v>
      </c>
      <c r="T2165" s="239">
        <f>MAX($H$4:H2165)</f>
        <v>255.90901740293543</v>
      </c>
      <c r="U2165" s="239">
        <f>MAX($K$4:K2165)</f>
        <v>255.90901740293543</v>
      </c>
      <c r="V2165" s="239">
        <f>MAX($K$4:L2165)</f>
        <v>255.90901740293543</v>
      </c>
      <c r="W2165" s="239">
        <f t="shared" si="407"/>
        <v>-0.27902839768515025</v>
      </c>
      <c r="X2165" s="239">
        <f t="shared" si="408"/>
        <v>-0.27902839768515025</v>
      </c>
      <c r="Y2165" s="239">
        <f t="shared" si="409"/>
        <v>-0.27902839768515025</v>
      </c>
    </row>
    <row r="2166" spans="1:25">
      <c r="A2166" s="147">
        <v>38457</v>
      </c>
      <c r="B2166" s="243">
        <v>-1.6050240368689961E-2</v>
      </c>
      <c r="C2166" s="243">
        <v>-1.4227891104472645E-2</v>
      </c>
      <c r="D2166" s="243">
        <v>-1.8242006813007028E-2</v>
      </c>
      <c r="E2166" s="243">
        <v>-2.1619363013686055E-2</v>
      </c>
      <c r="F2166" s="243">
        <v>-1.438454902258679E-2</v>
      </c>
      <c r="H2166" s="239">
        <f t="shared" si="402"/>
        <v>181.87804382022003</v>
      </c>
      <c r="I2166" s="239"/>
      <c r="J2166" s="239">
        <f t="shared" si="403"/>
        <v>156.44510004583751</v>
      </c>
      <c r="K2166" s="239">
        <f t="shared" si="398"/>
        <v>181.87804382022003</v>
      </c>
      <c r="L2166" s="239" t="b">
        <f t="shared" si="399"/>
        <v>0</v>
      </c>
      <c r="M2166" s="239">
        <f t="shared" si="404"/>
        <v>-1.4227891104472631E-2</v>
      </c>
      <c r="O2166" s="239">
        <f t="shared" si="405"/>
        <v>149.95858101689259</v>
      </c>
      <c r="P2166" s="239">
        <f t="shared" si="400"/>
        <v>181.87804382022003</v>
      </c>
      <c r="Q2166" s="239">
        <f t="shared" si="401"/>
        <v>0</v>
      </c>
      <c r="R2166" s="239">
        <f t="shared" si="406"/>
        <v>-1.4227891104472631E-2</v>
      </c>
      <c r="T2166" s="239">
        <f>MAX($H$4:H2166)</f>
        <v>255.90901740293543</v>
      </c>
      <c r="U2166" s="239">
        <f>MAX($K$4:K2166)</f>
        <v>255.90901740293543</v>
      </c>
      <c r="V2166" s="239">
        <f>MAX($K$4:L2166)</f>
        <v>255.90901740293543</v>
      </c>
      <c r="W2166" s="239">
        <f t="shared" si="407"/>
        <v>-0.28928630313230308</v>
      </c>
      <c r="X2166" s="239">
        <f t="shared" si="408"/>
        <v>-0.28928630313230308</v>
      </c>
      <c r="Y2166" s="239">
        <f t="shared" si="409"/>
        <v>-0.28928630313230308</v>
      </c>
    </row>
    <row r="2167" spans="1:25">
      <c r="A2167" s="147">
        <v>38460</v>
      </c>
      <c r="B2167" s="243">
        <v>2.9087557950366882E-3</v>
      </c>
      <c r="C2167" s="243">
        <v>-1.9357524352662359E-2</v>
      </c>
      <c r="D2167" s="243">
        <v>-3.8418045270887324E-2</v>
      </c>
      <c r="E2167" s="243">
        <v>-2.5651541414231205E-2</v>
      </c>
      <c r="F2167" s="243">
        <v>-2.1048443035729725E-2</v>
      </c>
      <c r="H2167" s="239">
        <f t="shared" si="402"/>
        <v>178.35733515775553</v>
      </c>
      <c r="I2167" s="239"/>
      <c r="J2167" s="239">
        <f t="shared" si="403"/>
        <v>156.44510004583751</v>
      </c>
      <c r="K2167" s="239">
        <f t="shared" si="398"/>
        <v>178.35733515775553</v>
      </c>
      <c r="L2167" s="239" t="b">
        <f t="shared" si="399"/>
        <v>0</v>
      </c>
      <c r="M2167" s="239">
        <f t="shared" si="404"/>
        <v>-1.9357524352662355E-2</v>
      </c>
      <c r="O2167" s="239">
        <f t="shared" si="405"/>
        <v>149.95858101689259</v>
      </c>
      <c r="P2167" s="239">
        <f t="shared" si="400"/>
        <v>178.35733515775553</v>
      </c>
      <c r="Q2167" s="239">
        <f t="shared" si="401"/>
        <v>0</v>
      </c>
      <c r="R2167" s="239">
        <f t="shared" si="406"/>
        <v>-1.9357524352662355E-2</v>
      </c>
      <c r="T2167" s="239">
        <f>MAX($H$4:H2167)</f>
        <v>255.90901740293543</v>
      </c>
      <c r="U2167" s="239">
        <f>MAX($K$4:K2167)</f>
        <v>255.90901740293543</v>
      </c>
      <c r="V2167" s="239">
        <f>MAX($K$4:L2167)</f>
        <v>255.90901740293543</v>
      </c>
      <c r="W2167" s="239">
        <f t="shared" si="407"/>
        <v>-0.30304396082719021</v>
      </c>
      <c r="X2167" s="239">
        <f t="shared" si="408"/>
        <v>-0.30304396082719021</v>
      </c>
      <c r="Y2167" s="239">
        <f t="shared" si="409"/>
        <v>-0.30304396082719021</v>
      </c>
    </row>
    <row r="2168" spans="1:25">
      <c r="A2168" s="147">
        <v>38461</v>
      </c>
      <c r="B2168" s="243">
        <v>6.781039194256655E-3</v>
      </c>
      <c r="C2168" s="243">
        <v>9.2921172031903421E-3</v>
      </c>
      <c r="D2168" s="243">
        <v>1.7354448969164382E-2</v>
      </c>
      <c r="E2168" s="243">
        <v>1.3254726101540104E-2</v>
      </c>
      <c r="F2168" s="243">
        <v>9.7744870856051325E-3</v>
      </c>
      <c r="H2168" s="239">
        <f t="shared" si="402"/>
        <v>180.0146524200901</v>
      </c>
      <c r="I2168" s="239"/>
      <c r="J2168" s="239">
        <f t="shared" si="403"/>
        <v>156.44510004583751</v>
      </c>
      <c r="K2168" s="239">
        <f t="shared" si="398"/>
        <v>180.0146524200901</v>
      </c>
      <c r="L2168" s="239" t="b">
        <f t="shared" si="399"/>
        <v>0</v>
      </c>
      <c r="M2168" s="239">
        <f t="shared" si="404"/>
        <v>9.2921172031903802E-3</v>
      </c>
      <c r="O2168" s="239">
        <f t="shared" si="405"/>
        <v>149.95858101689259</v>
      </c>
      <c r="P2168" s="239">
        <f t="shared" si="400"/>
        <v>180.0146524200901</v>
      </c>
      <c r="Q2168" s="239">
        <f t="shared" si="401"/>
        <v>0</v>
      </c>
      <c r="R2168" s="239">
        <f t="shared" si="406"/>
        <v>9.2921172031903802E-3</v>
      </c>
      <c r="T2168" s="239">
        <f>MAX($H$4:H2168)</f>
        <v>255.90901740293543</v>
      </c>
      <c r="U2168" s="239">
        <f>MAX($K$4:K2168)</f>
        <v>255.90901740293543</v>
      </c>
      <c r="V2168" s="239">
        <f>MAX($K$4:L2168)</f>
        <v>255.90901740293543</v>
      </c>
      <c r="W2168" s="239">
        <f t="shared" si="407"/>
        <v>-0.29656776362572512</v>
      </c>
      <c r="X2168" s="239">
        <f t="shared" si="408"/>
        <v>-0.29656776362572512</v>
      </c>
      <c r="Y2168" s="239">
        <f t="shared" si="409"/>
        <v>-0.29656776362572512</v>
      </c>
    </row>
    <row r="2169" spans="1:25">
      <c r="A2169" s="147">
        <v>38462</v>
      </c>
      <c r="B2169" s="243">
        <v>-1.3263977934224402E-2</v>
      </c>
      <c r="C2169" s="243">
        <v>-7.1447921891850674E-3</v>
      </c>
      <c r="D2169" s="243">
        <v>1.2591505046648521E-3</v>
      </c>
      <c r="E2169" s="243">
        <v>-2.740921959707654E-3</v>
      </c>
      <c r="F2169" s="243">
        <v>-2.8123733784127802E-3</v>
      </c>
      <c r="H2169" s="239">
        <f t="shared" si="402"/>
        <v>178.72848513754019</v>
      </c>
      <c r="I2169" s="239"/>
      <c r="J2169" s="239">
        <f t="shared" si="403"/>
        <v>156.44510004583751</v>
      </c>
      <c r="K2169" s="239">
        <f t="shared" si="398"/>
        <v>178.72848513754019</v>
      </c>
      <c r="L2169" s="239" t="b">
        <f t="shared" si="399"/>
        <v>0</v>
      </c>
      <c r="M2169" s="239">
        <f t="shared" si="404"/>
        <v>-7.1447921891849937E-3</v>
      </c>
      <c r="O2169" s="239">
        <f t="shared" si="405"/>
        <v>149.95858101689259</v>
      </c>
      <c r="P2169" s="239">
        <f t="shared" si="400"/>
        <v>178.72848513754019</v>
      </c>
      <c r="Q2169" s="239">
        <f t="shared" si="401"/>
        <v>0</v>
      </c>
      <c r="R2169" s="239">
        <f t="shared" si="406"/>
        <v>-7.1447921891849937E-3</v>
      </c>
      <c r="T2169" s="239">
        <f>MAX($H$4:H2169)</f>
        <v>255.90901740293543</v>
      </c>
      <c r="U2169" s="239">
        <f>MAX($K$4:K2169)</f>
        <v>255.90901740293543</v>
      </c>
      <c r="V2169" s="239">
        <f>MAX($K$4:L2169)</f>
        <v>255.90901740293543</v>
      </c>
      <c r="W2169" s="239">
        <f t="shared" si="407"/>
        <v>-0.30159364077379297</v>
      </c>
      <c r="X2169" s="239">
        <f t="shared" si="408"/>
        <v>-0.30159364077379297</v>
      </c>
      <c r="Y2169" s="239">
        <f t="shared" si="409"/>
        <v>-0.30159364077379297</v>
      </c>
    </row>
    <row r="2170" spans="1:25">
      <c r="A2170" s="147">
        <v>38463</v>
      </c>
      <c r="B2170" s="243">
        <v>1.889620433618644E-2</v>
      </c>
      <c r="C2170" s="243">
        <v>5.4464494781718553E-3</v>
      </c>
      <c r="D2170" s="243">
        <v>-1.8360737304872199E-3</v>
      </c>
      <c r="E2170" s="243">
        <v>6.6159153578086993E-3</v>
      </c>
      <c r="F2170" s="243">
        <v>3.5345205941810232E-3</v>
      </c>
      <c r="H2170" s="239">
        <f t="shared" si="402"/>
        <v>179.70192080215199</v>
      </c>
      <c r="I2170" s="239"/>
      <c r="J2170" s="239">
        <f t="shared" si="403"/>
        <v>156.44510004583751</v>
      </c>
      <c r="K2170" s="239">
        <f t="shared" si="398"/>
        <v>179.70192080215199</v>
      </c>
      <c r="L2170" s="239" t="b">
        <f t="shared" si="399"/>
        <v>0</v>
      </c>
      <c r="M2170" s="239">
        <f t="shared" si="404"/>
        <v>5.4464494781718371E-3</v>
      </c>
      <c r="O2170" s="239">
        <f t="shared" si="405"/>
        <v>149.95858101689259</v>
      </c>
      <c r="P2170" s="239">
        <f t="shared" si="400"/>
        <v>179.70192080215199</v>
      </c>
      <c r="Q2170" s="239">
        <f t="shared" si="401"/>
        <v>0</v>
      </c>
      <c r="R2170" s="239">
        <f t="shared" si="406"/>
        <v>5.4464494781718371E-3</v>
      </c>
      <c r="T2170" s="239">
        <f>MAX($H$4:H2170)</f>
        <v>255.90901740293543</v>
      </c>
      <c r="U2170" s="239">
        <f>MAX($K$4:K2170)</f>
        <v>255.90901740293543</v>
      </c>
      <c r="V2170" s="239">
        <f>MAX($K$4:L2170)</f>
        <v>255.90901740293543</v>
      </c>
      <c r="W2170" s="239">
        <f t="shared" si="407"/>
        <v>-0.29778980582303349</v>
      </c>
      <c r="X2170" s="239">
        <f t="shared" si="408"/>
        <v>-0.29778980582303349</v>
      </c>
      <c r="Y2170" s="239">
        <f t="shared" si="409"/>
        <v>-0.29778980582303349</v>
      </c>
    </row>
    <row r="2171" spans="1:25">
      <c r="A2171" s="147">
        <v>38464</v>
      </c>
      <c r="B2171" s="243">
        <v>-6.6511436261665891E-3</v>
      </c>
      <c r="C2171" s="243">
        <v>4.2508655237316617E-3</v>
      </c>
      <c r="D2171" s="243">
        <v>1.1955660278107905E-2</v>
      </c>
      <c r="E2171" s="243">
        <v>2.2995280353914627E-3</v>
      </c>
      <c r="F2171" s="243">
        <v>1.7181671563881729E-3</v>
      </c>
      <c r="H2171" s="239">
        <f t="shared" si="402"/>
        <v>180.46580950183821</v>
      </c>
      <c r="I2171" s="239"/>
      <c r="J2171" s="239">
        <f t="shared" si="403"/>
        <v>156.44510004583751</v>
      </c>
      <c r="K2171" s="239">
        <f t="shared" si="398"/>
        <v>180.46580950183821</v>
      </c>
      <c r="L2171" s="239" t="b">
        <f t="shared" si="399"/>
        <v>0</v>
      </c>
      <c r="M2171" s="239">
        <f t="shared" si="404"/>
        <v>4.2508655237316305E-3</v>
      </c>
      <c r="O2171" s="239">
        <f t="shared" si="405"/>
        <v>149.95858101689259</v>
      </c>
      <c r="P2171" s="239">
        <f t="shared" si="400"/>
        <v>180.46580950183821</v>
      </c>
      <c r="Q2171" s="239">
        <f t="shared" si="401"/>
        <v>0</v>
      </c>
      <c r="R2171" s="239">
        <f t="shared" si="406"/>
        <v>4.2508655237316305E-3</v>
      </c>
      <c r="T2171" s="239">
        <f>MAX($H$4:H2171)</f>
        <v>255.90901740293543</v>
      </c>
      <c r="U2171" s="239">
        <f>MAX($K$4:K2171)</f>
        <v>255.90901740293543</v>
      </c>
      <c r="V2171" s="239">
        <f>MAX($K$4:L2171)</f>
        <v>255.90901740293543</v>
      </c>
      <c r="W2171" s="239">
        <f t="shared" si="407"/>
        <v>-0.29480480471819376</v>
      </c>
      <c r="X2171" s="239">
        <f t="shared" si="408"/>
        <v>-0.29480480471819376</v>
      </c>
      <c r="Y2171" s="239">
        <f t="shared" si="409"/>
        <v>-0.29480480471819376</v>
      </c>
    </row>
    <row r="2172" spans="1:25">
      <c r="A2172" s="147">
        <v>38467</v>
      </c>
      <c r="B2172" s="243">
        <v>9.1393200772595939E-3</v>
      </c>
      <c r="C2172" s="243">
        <v>3.4776238983951213E-3</v>
      </c>
      <c r="D2172" s="243">
        <v>9.4005786454189888E-3</v>
      </c>
      <c r="E2172" s="243">
        <v>1.1813023373489218E-2</v>
      </c>
      <c r="F2172" s="243">
        <v>1.4731172515818347E-3</v>
      </c>
      <c r="H2172" s="239">
        <f t="shared" si="402"/>
        <v>181.09340171380504</v>
      </c>
      <c r="I2172" s="239"/>
      <c r="J2172" s="239">
        <f t="shared" si="403"/>
        <v>156.44510004583751</v>
      </c>
      <c r="K2172" s="239">
        <f t="shared" si="398"/>
        <v>181.09340171380504</v>
      </c>
      <c r="L2172" s="239" t="b">
        <f t="shared" si="399"/>
        <v>0</v>
      </c>
      <c r="M2172" s="239">
        <f t="shared" si="404"/>
        <v>3.4776238983951994E-3</v>
      </c>
      <c r="O2172" s="239">
        <f t="shared" si="405"/>
        <v>149.95858101689259</v>
      </c>
      <c r="P2172" s="239">
        <f t="shared" si="400"/>
        <v>181.09340171380504</v>
      </c>
      <c r="Q2172" s="239">
        <f t="shared" si="401"/>
        <v>0</v>
      </c>
      <c r="R2172" s="239">
        <f t="shared" si="406"/>
        <v>3.4776238983951994E-3</v>
      </c>
      <c r="T2172" s="239">
        <f>MAX($H$4:H2172)</f>
        <v>255.90901740293543</v>
      </c>
      <c r="U2172" s="239">
        <f>MAX($K$4:K2172)</f>
        <v>255.90901740293543</v>
      </c>
      <c r="V2172" s="239">
        <f>MAX($K$4:L2172)</f>
        <v>255.90901740293543</v>
      </c>
      <c r="W2172" s="239">
        <f t="shared" si="407"/>
        <v>-0.29235240105404825</v>
      </c>
      <c r="X2172" s="239">
        <f t="shared" si="408"/>
        <v>-0.29235240105404825</v>
      </c>
      <c r="Y2172" s="239">
        <f t="shared" si="409"/>
        <v>-0.29235240105404825</v>
      </c>
    </row>
    <row r="2173" spans="1:25">
      <c r="A2173" s="147">
        <v>38468</v>
      </c>
      <c r="B2173" s="243">
        <v>-8.4629075511905016E-3</v>
      </c>
      <c r="C2173" s="243">
        <v>-3.813662338140511E-3</v>
      </c>
      <c r="D2173" s="243">
        <v>-2.8785171916279051E-3</v>
      </c>
      <c r="E2173" s="243">
        <v>4.8198820617337823E-3</v>
      </c>
      <c r="F2173" s="243">
        <v>-5.4056211918377395E-3</v>
      </c>
      <c r="H2173" s="239">
        <f t="shared" si="402"/>
        <v>180.40277262800336</v>
      </c>
      <c r="I2173" s="239"/>
      <c r="J2173" s="239">
        <f t="shared" si="403"/>
        <v>156.44510004583751</v>
      </c>
      <c r="K2173" s="239">
        <f t="shared" si="398"/>
        <v>180.40277262800336</v>
      </c>
      <c r="L2173" s="239" t="b">
        <f t="shared" si="399"/>
        <v>0</v>
      </c>
      <c r="M2173" s="239">
        <f t="shared" si="404"/>
        <v>-3.8136623381404338E-3</v>
      </c>
      <c r="O2173" s="239">
        <f t="shared" si="405"/>
        <v>149.95858101689259</v>
      </c>
      <c r="P2173" s="239">
        <f t="shared" si="400"/>
        <v>180.40277262800336</v>
      </c>
      <c r="Q2173" s="239">
        <f t="shared" si="401"/>
        <v>0</v>
      </c>
      <c r="R2173" s="239">
        <f t="shared" si="406"/>
        <v>-3.8136623381404338E-3</v>
      </c>
      <c r="T2173" s="239">
        <f>MAX($H$4:H2173)</f>
        <v>255.90901740293543</v>
      </c>
      <c r="U2173" s="239">
        <f>MAX($K$4:K2173)</f>
        <v>255.90901740293543</v>
      </c>
      <c r="V2173" s="239">
        <f>MAX($K$4:L2173)</f>
        <v>255.90901740293543</v>
      </c>
      <c r="W2173" s="239">
        <f t="shared" si="407"/>
        <v>-0.29505113005082395</v>
      </c>
      <c r="X2173" s="239">
        <f t="shared" si="408"/>
        <v>-0.29505113005082395</v>
      </c>
      <c r="Y2173" s="239">
        <f t="shared" si="409"/>
        <v>-0.29505113005082395</v>
      </c>
    </row>
    <row r="2174" spans="1:25">
      <c r="A2174" s="147">
        <v>38469</v>
      </c>
      <c r="B2174" s="243">
        <v>3.882286276673419E-3</v>
      </c>
      <c r="C2174" s="243">
        <v>-1.0547654535301154E-2</v>
      </c>
      <c r="D2174" s="243">
        <v>1.7189576377900639E-3</v>
      </c>
      <c r="E2174" s="243">
        <v>-6.4741319564793898E-3</v>
      </c>
      <c r="F2174" s="243">
        <v>-1.3216631434080472E-2</v>
      </c>
      <c r="H2174" s="239">
        <f t="shared" si="402"/>
        <v>178.49994650511269</v>
      </c>
      <c r="I2174" s="239"/>
      <c r="J2174" s="239">
        <f t="shared" si="403"/>
        <v>156.44510004583751</v>
      </c>
      <c r="K2174" s="239">
        <f t="shared" si="398"/>
        <v>178.49994650511269</v>
      </c>
      <c r="L2174" s="239" t="b">
        <f t="shared" si="399"/>
        <v>0</v>
      </c>
      <c r="M2174" s="239">
        <f t="shared" si="404"/>
        <v>-1.0547654535301211E-2</v>
      </c>
      <c r="O2174" s="239">
        <f t="shared" si="405"/>
        <v>149.95858101689259</v>
      </c>
      <c r="P2174" s="239">
        <f t="shared" si="400"/>
        <v>178.49994650511269</v>
      </c>
      <c r="Q2174" s="239">
        <f t="shared" si="401"/>
        <v>0</v>
      </c>
      <c r="R2174" s="239">
        <f t="shared" si="406"/>
        <v>-1.0547654535301211E-2</v>
      </c>
      <c r="T2174" s="239">
        <f>MAX($H$4:H2174)</f>
        <v>255.90901740293543</v>
      </c>
      <c r="U2174" s="239">
        <f>MAX($K$4:K2174)</f>
        <v>255.90901740293543</v>
      </c>
      <c r="V2174" s="239">
        <f>MAX($K$4:L2174)</f>
        <v>255.90901740293543</v>
      </c>
      <c r="W2174" s="239">
        <f t="shared" si="407"/>
        <v>-0.30248668719609884</v>
      </c>
      <c r="X2174" s="239">
        <f t="shared" si="408"/>
        <v>-0.30248668719609884</v>
      </c>
      <c r="Y2174" s="239">
        <f t="shared" si="409"/>
        <v>-0.30248668719609884</v>
      </c>
    </row>
    <row r="2175" spans="1:25">
      <c r="A2175" s="147">
        <v>38470</v>
      </c>
      <c r="B2175" s="243">
        <v>-1.1171790227022971E-2</v>
      </c>
      <c r="C2175" s="243">
        <v>-1.268373423725877E-3</v>
      </c>
      <c r="D2175" s="243">
        <v>3.6811266106238083E-3</v>
      </c>
      <c r="E2175" s="243">
        <v>-8.6824435418968449E-3</v>
      </c>
      <c r="F2175" s="243">
        <v>-6.5617810894375017E-3</v>
      </c>
      <c r="H2175" s="239">
        <f t="shared" si="402"/>
        <v>178.27354191682912</v>
      </c>
      <c r="I2175" s="239"/>
      <c r="J2175" s="239">
        <f t="shared" si="403"/>
        <v>156.44510004583751</v>
      </c>
      <c r="K2175" s="239">
        <f t="shared" si="398"/>
        <v>178.27354191682912</v>
      </c>
      <c r="L2175" s="239" t="b">
        <f t="shared" si="399"/>
        <v>0</v>
      </c>
      <c r="M2175" s="239">
        <f t="shared" si="404"/>
        <v>-1.2683734237258547E-3</v>
      </c>
      <c r="O2175" s="239">
        <f t="shared" si="405"/>
        <v>149.95858101689259</v>
      </c>
      <c r="P2175" s="239">
        <f t="shared" si="400"/>
        <v>178.27354191682912</v>
      </c>
      <c r="Q2175" s="239">
        <f t="shared" si="401"/>
        <v>0</v>
      </c>
      <c r="R2175" s="239">
        <f t="shared" si="406"/>
        <v>-1.2683734237258547E-3</v>
      </c>
      <c r="T2175" s="239">
        <f>MAX($H$4:H2175)</f>
        <v>255.90901740293543</v>
      </c>
      <c r="U2175" s="239">
        <f>MAX($K$4:K2175)</f>
        <v>255.90901740293543</v>
      </c>
      <c r="V2175" s="239">
        <f>MAX($K$4:L2175)</f>
        <v>255.90901740293543</v>
      </c>
      <c r="W2175" s="239">
        <f t="shared" si="407"/>
        <v>-0.30337139454475426</v>
      </c>
      <c r="X2175" s="239">
        <f t="shared" si="408"/>
        <v>-0.30337139454475426</v>
      </c>
      <c r="Y2175" s="239">
        <f t="shared" si="409"/>
        <v>-0.30337139454475426</v>
      </c>
    </row>
    <row r="2176" spans="1:25">
      <c r="A2176" s="147">
        <v>38471</v>
      </c>
      <c r="B2176" s="243">
        <v>1.1365607994682225E-2</v>
      </c>
      <c r="C2176" s="243">
        <v>3.5864386883144306E-3</v>
      </c>
      <c r="D2176" s="243">
        <v>8.405950797647499E-3</v>
      </c>
      <c r="E2176" s="243">
        <v>3.2653497876560245E-3</v>
      </c>
      <c r="F2176" s="243">
        <v>2.9867747795406796E-3</v>
      </c>
      <c r="H2176" s="239">
        <f t="shared" si="402"/>
        <v>178.91290904466248</v>
      </c>
      <c r="I2176" s="239"/>
      <c r="J2176" s="239">
        <f t="shared" si="403"/>
        <v>156.44510004583751</v>
      </c>
      <c r="K2176" s="239">
        <f t="shared" si="398"/>
        <v>178.91290904466248</v>
      </c>
      <c r="L2176" s="239" t="b">
        <f t="shared" si="399"/>
        <v>0</v>
      </c>
      <c r="M2176" s="239">
        <f t="shared" si="404"/>
        <v>3.5864386883144683E-3</v>
      </c>
      <c r="O2176" s="239">
        <f t="shared" si="405"/>
        <v>149.95858101689259</v>
      </c>
      <c r="P2176" s="239">
        <f t="shared" si="400"/>
        <v>178.91290904466248</v>
      </c>
      <c r="Q2176" s="239">
        <f t="shared" si="401"/>
        <v>0</v>
      </c>
      <c r="R2176" s="239">
        <f t="shared" si="406"/>
        <v>3.5864386883144683E-3</v>
      </c>
      <c r="T2176" s="239">
        <f>MAX($H$4:H2176)</f>
        <v>255.90901740293543</v>
      </c>
      <c r="U2176" s="239">
        <f>MAX($K$4:K2176)</f>
        <v>255.90901740293543</v>
      </c>
      <c r="V2176" s="239">
        <f>MAX($K$4:L2176)</f>
        <v>255.90901740293543</v>
      </c>
      <c r="W2176" s="239">
        <f t="shared" si="407"/>
        <v>-0.30087297876276303</v>
      </c>
      <c r="X2176" s="239">
        <f t="shared" si="408"/>
        <v>-0.30087297876276303</v>
      </c>
      <c r="Y2176" s="239">
        <f t="shared" si="409"/>
        <v>-0.30087297876276303</v>
      </c>
    </row>
    <row r="2177" spans="1:25">
      <c r="A2177" s="147">
        <v>38474</v>
      </c>
      <c r="B2177" s="243">
        <v>4.6003875183155962E-3</v>
      </c>
      <c r="C2177" s="243">
        <v>1.0133226638475712E-4</v>
      </c>
      <c r="D2177" s="243">
        <v>2.4981460311990222E-3</v>
      </c>
      <c r="E2177" s="243">
        <v>5.9092831247269384E-3</v>
      </c>
      <c r="F2177" s="243">
        <v>1.6042570139298551E-3</v>
      </c>
      <c r="H2177" s="239">
        <f t="shared" si="402"/>
        <v>178.93103869522147</v>
      </c>
      <c r="I2177" s="239"/>
      <c r="J2177" s="239">
        <f t="shared" si="403"/>
        <v>156.44510004583751</v>
      </c>
      <c r="K2177" s="239">
        <f t="shared" si="398"/>
        <v>178.93103869522147</v>
      </c>
      <c r="L2177" s="239" t="b">
        <f t="shared" si="399"/>
        <v>0</v>
      </c>
      <c r="M2177" s="239">
        <f t="shared" si="404"/>
        <v>1.0133226638478111E-4</v>
      </c>
      <c r="O2177" s="239">
        <f t="shared" si="405"/>
        <v>149.95858101689259</v>
      </c>
      <c r="P2177" s="239">
        <f t="shared" si="400"/>
        <v>178.93103869522147</v>
      </c>
      <c r="Q2177" s="239">
        <f t="shared" si="401"/>
        <v>0</v>
      </c>
      <c r="R2177" s="239">
        <f t="shared" si="406"/>
        <v>1.0133226638478111E-4</v>
      </c>
      <c r="T2177" s="239">
        <f>MAX($H$4:H2177)</f>
        <v>255.90901740293543</v>
      </c>
      <c r="U2177" s="239">
        <f>MAX($K$4:K2177)</f>
        <v>255.90901740293543</v>
      </c>
      <c r="V2177" s="239">
        <f>MAX($K$4:L2177)</f>
        <v>255.90901740293543</v>
      </c>
      <c r="W2177" s="239">
        <f t="shared" si="407"/>
        <v>-0.30080213463721023</v>
      </c>
      <c r="X2177" s="239">
        <f t="shared" si="408"/>
        <v>-0.30080213463721023</v>
      </c>
      <c r="Y2177" s="239">
        <f t="shared" si="409"/>
        <v>-0.30080213463721023</v>
      </c>
    </row>
    <row r="2178" spans="1:25">
      <c r="A2178" s="147">
        <v>38475</v>
      </c>
      <c r="B2178" s="243">
        <v>-4.8458226310621466E-4</v>
      </c>
      <c r="C2178" s="243">
        <v>4.6353044016562706E-3</v>
      </c>
      <c r="D2178" s="243">
        <v>-5.7830641242753167E-3</v>
      </c>
      <c r="E2178" s="243">
        <v>-2.8844575912091441E-3</v>
      </c>
      <c r="F2178" s="243">
        <v>1.5135061067046429E-3</v>
      </c>
      <c r="H2178" s="239">
        <f t="shared" si="402"/>
        <v>179.76043852647837</v>
      </c>
      <c r="I2178" s="239"/>
      <c r="J2178" s="239">
        <f t="shared" si="403"/>
        <v>156.44510004583751</v>
      </c>
      <c r="K2178" s="239">
        <f t="shared" si="398"/>
        <v>179.76043852647837</v>
      </c>
      <c r="L2178" s="239" t="b">
        <f t="shared" si="399"/>
        <v>0</v>
      </c>
      <c r="M2178" s="239">
        <f t="shared" si="404"/>
        <v>4.6353044016562957E-3</v>
      </c>
      <c r="O2178" s="239">
        <f t="shared" si="405"/>
        <v>149.95858101689259</v>
      </c>
      <c r="P2178" s="239">
        <f t="shared" si="400"/>
        <v>179.76043852647837</v>
      </c>
      <c r="Q2178" s="239">
        <f t="shared" si="401"/>
        <v>0</v>
      </c>
      <c r="R2178" s="239">
        <f t="shared" si="406"/>
        <v>4.6353044016562957E-3</v>
      </c>
      <c r="T2178" s="239">
        <f>MAX($H$4:H2178)</f>
        <v>255.90901740293543</v>
      </c>
      <c r="U2178" s="239">
        <f>MAX($K$4:K2178)</f>
        <v>255.90901740293543</v>
      </c>
      <c r="V2178" s="239">
        <f>MAX($K$4:L2178)</f>
        <v>255.90901740293543</v>
      </c>
      <c r="W2178" s="239">
        <f t="shared" si="407"/>
        <v>-0.2975611396942654</v>
      </c>
      <c r="X2178" s="239">
        <f t="shared" si="408"/>
        <v>-0.2975611396942654</v>
      </c>
      <c r="Y2178" s="239">
        <f t="shared" si="409"/>
        <v>-0.2975611396942654</v>
      </c>
    </row>
    <row r="2179" spans="1:25">
      <c r="A2179" s="147">
        <v>38476</v>
      </c>
      <c r="B2179" s="243">
        <v>1.2500961498636221E-2</v>
      </c>
      <c r="C2179" s="243">
        <v>7.2520890594121035E-3</v>
      </c>
      <c r="D2179" s="243">
        <v>1.9581863152922097E-3</v>
      </c>
      <c r="E2179" s="243">
        <v>1.3407635796434114E-2</v>
      </c>
      <c r="F2179" s="243">
        <v>1.5004720071005728E-3</v>
      </c>
      <c r="H2179" s="239">
        <f t="shared" si="402"/>
        <v>181.06407723603135</v>
      </c>
      <c r="I2179" s="239"/>
      <c r="J2179" s="239">
        <f t="shared" si="403"/>
        <v>156.44510004583751</v>
      </c>
      <c r="K2179" s="239">
        <f t="shared" si="398"/>
        <v>181.06407723603135</v>
      </c>
      <c r="L2179" s="239" t="b">
        <f t="shared" si="399"/>
        <v>0</v>
      </c>
      <c r="M2179" s="239">
        <f t="shared" si="404"/>
        <v>7.2520890594120419E-3</v>
      </c>
      <c r="O2179" s="239">
        <f t="shared" si="405"/>
        <v>149.95858101689259</v>
      </c>
      <c r="P2179" s="239">
        <f t="shared" si="400"/>
        <v>181.06407723603135</v>
      </c>
      <c r="Q2179" s="239">
        <f t="shared" si="401"/>
        <v>0</v>
      </c>
      <c r="R2179" s="239">
        <f t="shared" si="406"/>
        <v>7.2520890594120419E-3</v>
      </c>
      <c r="T2179" s="239">
        <f>MAX($H$4:H2179)</f>
        <v>255.90901740293543</v>
      </c>
      <c r="U2179" s="239">
        <f>MAX($K$4:K2179)</f>
        <v>255.90901740293543</v>
      </c>
      <c r="V2179" s="239">
        <f>MAX($K$4:L2179)</f>
        <v>255.90901740293543</v>
      </c>
      <c r="W2179" s="239">
        <f t="shared" si="407"/>
        <v>-0.29246699052053632</v>
      </c>
      <c r="X2179" s="239">
        <f t="shared" si="408"/>
        <v>-0.29246699052053632</v>
      </c>
      <c r="Y2179" s="239">
        <f t="shared" si="409"/>
        <v>-0.29246699052053632</v>
      </c>
    </row>
    <row r="2180" spans="1:25">
      <c r="A2180" s="147">
        <v>38477</v>
      </c>
      <c r="B2180" s="243">
        <v>-1.9255521352737892E-3</v>
      </c>
      <c r="C2180" s="243">
        <v>3.1246273705947125E-3</v>
      </c>
      <c r="D2180" s="243">
        <v>-8.2069162737630208E-4</v>
      </c>
      <c r="E2180" s="243">
        <v>8.2386196120056709E-3</v>
      </c>
      <c r="F2180" s="243">
        <v>2.5934110096870189E-3</v>
      </c>
      <c r="H2180" s="239">
        <f t="shared" si="402"/>
        <v>181.62983500759452</v>
      </c>
      <c r="I2180" s="239"/>
      <c r="J2180" s="239">
        <f t="shared" si="403"/>
        <v>156.44510004583751</v>
      </c>
      <c r="K2180" s="239">
        <f t="shared" si="398"/>
        <v>181.62983500759452</v>
      </c>
      <c r="L2180" s="239" t="b">
        <f t="shared" si="399"/>
        <v>0</v>
      </c>
      <c r="M2180" s="239">
        <f t="shared" si="404"/>
        <v>3.124627370594667E-3</v>
      </c>
      <c r="O2180" s="239">
        <f t="shared" si="405"/>
        <v>149.95858101689259</v>
      </c>
      <c r="P2180" s="239">
        <f t="shared" si="400"/>
        <v>181.62983500759452</v>
      </c>
      <c r="Q2180" s="239">
        <f t="shared" si="401"/>
        <v>0</v>
      </c>
      <c r="R2180" s="239">
        <f t="shared" si="406"/>
        <v>3.124627370594667E-3</v>
      </c>
      <c r="T2180" s="239">
        <f>MAX($H$4:H2180)</f>
        <v>255.90901740293543</v>
      </c>
      <c r="U2180" s="239">
        <f>MAX($K$4:K2180)</f>
        <v>255.90901740293543</v>
      </c>
      <c r="V2180" s="239">
        <f>MAX($K$4:L2180)</f>
        <v>255.90901740293543</v>
      </c>
      <c r="W2180" s="239">
        <f t="shared" si="407"/>
        <v>-0.29025621351351755</v>
      </c>
      <c r="X2180" s="239">
        <f t="shared" si="408"/>
        <v>-0.29025621351351755</v>
      </c>
      <c r="Y2180" s="239">
        <f t="shared" si="409"/>
        <v>-0.29025621351351755</v>
      </c>
    </row>
    <row r="2181" spans="1:25">
      <c r="A2181" s="147">
        <v>38478</v>
      </c>
      <c r="B2181" s="243">
        <v>-7.6446108603978047E-4</v>
      </c>
      <c r="C2181" s="243">
        <v>7.9100176769666408E-3</v>
      </c>
      <c r="D2181" s="243">
        <v>2.1630127260561016E-2</v>
      </c>
      <c r="E2181" s="243">
        <v>1.6296980067291855E-2</v>
      </c>
      <c r="F2181" s="243">
        <v>6.2844108793362885E-3</v>
      </c>
      <c r="H2181" s="239">
        <f t="shared" si="402"/>
        <v>183.06653021316913</v>
      </c>
      <c r="I2181" s="239"/>
      <c r="J2181" s="239">
        <f t="shared" si="403"/>
        <v>156.44510004583751</v>
      </c>
      <c r="K2181" s="239">
        <f t="shared" ref="K2181:K2244" si="410">MAX(H2181:J2181)</f>
        <v>183.06653021316913</v>
      </c>
      <c r="L2181" s="239" t="b">
        <f t="shared" ref="L2181:L2244" si="411">J2181=K2181</f>
        <v>0</v>
      </c>
      <c r="M2181" s="239">
        <f t="shared" si="404"/>
        <v>7.9100176769666478E-3</v>
      </c>
      <c r="O2181" s="239">
        <f t="shared" si="405"/>
        <v>149.95858101689259</v>
      </c>
      <c r="P2181" s="239">
        <f t="shared" ref="P2181:P2244" si="412">MAX(H2181,O2181)</f>
        <v>183.06653021316913</v>
      </c>
      <c r="Q2181" s="239">
        <f t="shared" ref="Q2181:Q2244" si="413">P2181-H2181</f>
        <v>0</v>
      </c>
      <c r="R2181" s="239">
        <f t="shared" si="406"/>
        <v>7.9100176769666478E-3</v>
      </c>
      <c r="T2181" s="239">
        <f>MAX($H$4:H2181)</f>
        <v>255.90901740293543</v>
      </c>
      <c r="U2181" s="239">
        <f>MAX($K$4:K2181)</f>
        <v>255.90901740293543</v>
      </c>
      <c r="V2181" s="239">
        <f>MAX($K$4:L2181)</f>
        <v>255.90901740293543</v>
      </c>
      <c r="W2181" s="239">
        <f t="shared" si="407"/>
        <v>-0.28464212761629226</v>
      </c>
      <c r="X2181" s="239">
        <f t="shared" si="408"/>
        <v>-0.28464212761629226</v>
      </c>
      <c r="Y2181" s="239">
        <f t="shared" si="409"/>
        <v>-0.28464212761629226</v>
      </c>
    </row>
    <row r="2182" spans="1:25">
      <c r="A2182" s="147">
        <v>38481</v>
      </c>
      <c r="B2182" s="243">
        <v>6.3774580625550747E-3</v>
      </c>
      <c r="C2182" s="243">
        <v>-5.9636329013452727E-3</v>
      </c>
      <c r="D2182" s="243">
        <v>-7.5161445367545321E-3</v>
      </c>
      <c r="E2182" s="243">
        <v>-1.9866895017448538E-3</v>
      </c>
      <c r="F2182" s="243">
        <v>-2.6947687861219594E-3</v>
      </c>
      <c r="H2182" s="239">
        <f t="shared" ref="H2182:H2245" si="414">(1+C2182)*H2181</f>
        <v>181.97478863045475</v>
      </c>
      <c r="I2182" s="239"/>
      <c r="J2182" s="239">
        <f t="shared" ref="J2182:J2245" si="415">IF(NOT(YEAR(A2182)=YEAR(A2181)),$J$1*H2182,J2181)</f>
        <v>156.44510004583751</v>
      </c>
      <c r="K2182" s="239">
        <f t="shared" si="410"/>
        <v>181.97478863045475</v>
      </c>
      <c r="L2182" s="239" t="b">
        <f t="shared" si="411"/>
        <v>0</v>
      </c>
      <c r="M2182" s="239">
        <f t="shared" ref="M2182:M2245" si="416">(K2182-K2181)/K2181</f>
        <v>-5.96363290134529E-3</v>
      </c>
      <c r="O2182" s="239">
        <f t="shared" ref="O2182:O2245" si="417">IF(AND(MONTH(A2182)=$O$2,MONTH(A2181)=$O$2-1),$O$1*H2182,O2181)</f>
        <v>149.95858101689259</v>
      </c>
      <c r="P2182" s="239">
        <f t="shared" si="412"/>
        <v>181.97478863045475</v>
      </c>
      <c r="Q2182" s="239">
        <f t="shared" si="413"/>
        <v>0</v>
      </c>
      <c r="R2182" s="239">
        <f t="shared" ref="R2182:R2245" si="418">(P2182-P2181)/P2181</f>
        <v>-5.96363290134529E-3</v>
      </c>
      <c r="T2182" s="239">
        <f>MAX($H$4:H2182)</f>
        <v>255.90901740293543</v>
      </c>
      <c r="U2182" s="239">
        <f>MAX($K$4:K2182)</f>
        <v>255.90901740293543</v>
      </c>
      <c r="V2182" s="239">
        <f>MAX($K$4:L2182)</f>
        <v>255.90901740293543</v>
      </c>
      <c r="W2182" s="239">
        <f t="shared" ref="W2182:W2245" si="419">(H2182-T2182)/T2182</f>
        <v>-0.28890825936027609</v>
      </c>
      <c r="X2182" s="239">
        <f t="shared" ref="X2182:X2245" si="420">(K2182-U2182)/U2182</f>
        <v>-0.28890825936027609</v>
      </c>
      <c r="Y2182" s="239">
        <f t="shared" ref="Y2182:Y2245" si="421">(P2182-V2182)/V2182</f>
        <v>-0.28890825936027609</v>
      </c>
    </row>
    <row r="2183" spans="1:25">
      <c r="A2183" s="147">
        <v>38482</v>
      </c>
      <c r="B2183" s="243">
        <v>-9.9091365295606026E-3</v>
      </c>
      <c r="C2183" s="243">
        <v>-6.6047862459645001E-3</v>
      </c>
      <c r="D2183" s="243">
        <v>-4.149536636982587E-3</v>
      </c>
      <c r="E2183" s="243">
        <v>-8.685565942686102E-3</v>
      </c>
      <c r="F2183" s="243">
        <v>-4.5769632395834536E-3</v>
      </c>
      <c r="H2183" s="239">
        <f t="shared" si="414"/>
        <v>180.77288404939603</v>
      </c>
      <c r="I2183" s="239"/>
      <c r="J2183" s="239">
        <f t="shared" si="415"/>
        <v>156.44510004583751</v>
      </c>
      <c r="K2183" s="239">
        <f t="shared" si="410"/>
        <v>180.77288404939603</v>
      </c>
      <c r="L2183" s="239" t="b">
        <f t="shared" si="411"/>
        <v>0</v>
      </c>
      <c r="M2183" s="239">
        <f t="shared" si="416"/>
        <v>-6.604786245964514E-3</v>
      </c>
      <c r="O2183" s="239">
        <f t="shared" si="417"/>
        <v>149.95858101689259</v>
      </c>
      <c r="P2183" s="239">
        <f t="shared" si="412"/>
        <v>180.77288404939603</v>
      </c>
      <c r="Q2183" s="239">
        <f t="shared" si="413"/>
        <v>0</v>
      </c>
      <c r="R2183" s="239">
        <f t="shared" si="418"/>
        <v>-6.604786245964514E-3</v>
      </c>
      <c r="T2183" s="239">
        <f>MAX($H$4:H2183)</f>
        <v>255.90901740293543</v>
      </c>
      <c r="U2183" s="239">
        <f>MAX($K$4:K2183)</f>
        <v>255.90901740293543</v>
      </c>
      <c r="V2183" s="239">
        <f>MAX($K$4:L2183)</f>
        <v>255.90901740293543</v>
      </c>
      <c r="W2183" s="239">
        <f t="shared" si="419"/>
        <v>-0.29360486830847232</v>
      </c>
      <c r="X2183" s="239">
        <f t="shared" si="420"/>
        <v>-0.29360486830847232</v>
      </c>
      <c r="Y2183" s="239">
        <f t="shared" si="421"/>
        <v>-0.29360486830847232</v>
      </c>
    </row>
    <row r="2184" spans="1:25">
      <c r="A2184" s="147">
        <v>38483</v>
      </c>
      <c r="B2184" s="243">
        <v>4.6491045263805653E-3</v>
      </c>
      <c r="C2184" s="243">
        <v>-1.2660058283114894E-3</v>
      </c>
      <c r="D2184" s="243">
        <v>2.0371654462068012E-3</v>
      </c>
      <c r="E2184" s="243">
        <v>-1.8473120882492866E-3</v>
      </c>
      <c r="F2184" s="243">
        <v>1.208764351758651E-3</v>
      </c>
      <c r="H2184" s="239">
        <f t="shared" si="414"/>
        <v>180.54402452458882</v>
      </c>
      <c r="I2184" s="239"/>
      <c r="J2184" s="239">
        <f t="shared" si="415"/>
        <v>156.44510004583751</v>
      </c>
      <c r="K2184" s="239">
        <f t="shared" si="410"/>
        <v>180.54402452458882</v>
      </c>
      <c r="L2184" s="239" t="b">
        <f t="shared" si="411"/>
        <v>0</v>
      </c>
      <c r="M2184" s="239">
        <f t="shared" si="416"/>
        <v>-1.2660058283114517E-3</v>
      </c>
      <c r="O2184" s="239">
        <f t="shared" si="417"/>
        <v>149.95858101689259</v>
      </c>
      <c r="P2184" s="239">
        <f t="shared" si="412"/>
        <v>180.54402452458882</v>
      </c>
      <c r="Q2184" s="239">
        <f t="shared" si="413"/>
        <v>0</v>
      </c>
      <c r="R2184" s="239">
        <f t="shared" si="418"/>
        <v>-1.2660058283114517E-3</v>
      </c>
      <c r="T2184" s="239">
        <f>MAX($H$4:H2184)</f>
        <v>255.90901740293543</v>
      </c>
      <c r="U2184" s="239">
        <f>MAX($K$4:K2184)</f>
        <v>255.90901740293543</v>
      </c>
      <c r="V2184" s="239">
        <f>MAX($K$4:L2184)</f>
        <v>255.90901740293543</v>
      </c>
      <c r="W2184" s="239">
        <f t="shared" si="419"/>
        <v>-0.29449916866228459</v>
      </c>
      <c r="X2184" s="239">
        <f t="shared" si="420"/>
        <v>-0.29449916866228459</v>
      </c>
      <c r="Y2184" s="239">
        <f t="shared" si="421"/>
        <v>-0.29449916866228459</v>
      </c>
    </row>
    <row r="2185" spans="1:25">
      <c r="A2185" s="147">
        <v>38484</v>
      </c>
      <c r="B2185" s="243">
        <v>-9.829925352712543E-3</v>
      </c>
      <c r="C2185" s="243">
        <v>6.6849841611160699E-3</v>
      </c>
      <c r="D2185" s="243">
        <v>-1.5560457105633363E-3</v>
      </c>
      <c r="E2185" s="243">
        <v>2.3910573925070011E-3</v>
      </c>
      <c r="F2185" s="243">
        <v>6.9236939427546051E-3</v>
      </c>
      <c r="H2185" s="239">
        <f t="shared" si="414"/>
        <v>181.75095846891986</v>
      </c>
      <c r="I2185" s="239"/>
      <c r="J2185" s="239">
        <f t="shared" si="415"/>
        <v>156.44510004583751</v>
      </c>
      <c r="K2185" s="239">
        <f t="shared" si="410"/>
        <v>181.75095846891986</v>
      </c>
      <c r="L2185" s="239" t="b">
        <f t="shared" si="411"/>
        <v>0</v>
      </c>
      <c r="M2185" s="239">
        <f t="shared" si="416"/>
        <v>6.6849841611161453E-3</v>
      </c>
      <c r="O2185" s="239">
        <f t="shared" si="417"/>
        <v>149.95858101689259</v>
      </c>
      <c r="P2185" s="239">
        <f t="shared" si="412"/>
        <v>181.75095846891986</v>
      </c>
      <c r="Q2185" s="239">
        <f t="shared" si="413"/>
        <v>0</v>
      </c>
      <c r="R2185" s="239">
        <f t="shared" si="418"/>
        <v>6.6849841611161453E-3</v>
      </c>
      <c r="T2185" s="239">
        <f>MAX($H$4:H2185)</f>
        <v>255.90901740293543</v>
      </c>
      <c r="U2185" s="239">
        <f>MAX($K$4:K2185)</f>
        <v>255.90901740293543</v>
      </c>
      <c r="V2185" s="239">
        <f>MAX($K$4:L2185)</f>
        <v>255.90901740293543</v>
      </c>
      <c r="W2185" s="239">
        <f t="shared" si="419"/>
        <v>-0.28978290677913771</v>
      </c>
      <c r="X2185" s="239">
        <f t="shared" si="420"/>
        <v>-0.28978290677913771</v>
      </c>
      <c r="Y2185" s="239">
        <f t="shared" si="421"/>
        <v>-0.28978290677913771</v>
      </c>
    </row>
    <row r="2186" spans="1:25">
      <c r="A2186" s="147">
        <v>38485</v>
      </c>
      <c r="B2186" s="243">
        <v>-4.7263662290935038E-3</v>
      </c>
      <c r="C2186" s="243">
        <v>7.8926540905910336E-4</v>
      </c>
      <c r="D2186" s="243">
        <v>-3.4768022214635153E-3</v>
      </c>
      <c r="E2186" s="243">
        <v>1.0435681484284309E-3</v>
      </c>
      <c r="F2186" s="243">
        <v>9.1249126978221184E-5</v>
      </c>
      <c r="H2186" s="239">
        <f t="shared" si="414"/>
        <v>181.89440821350271</v>
      </c>
      <c r="I2186" s="239"/>
      <c r="J2186" s="239">
        <f t="shared" si="415"/>
        <v>156.44510004583751</v>
      </c>
      <c r="K2186" s="239">
        <f t="shared" si="410"/>
        <v>181.89440821350271</v>
      </c>
      <c r="L2186" s="239" t="b">
        <f t="shared" si="411"/>
        <v>0</v>
      </c>
      <c r="M2186" s="239">
        <f t="shared" si="416"/>
        <v>7.8926540905908417E-4</v>
      </c>
      <c r="O2186" s="239">
        <f t="shared" si="417"/>
        <v>149.95858101689259</v>
      </c>
      <c r="P2186" s="239">
        <f t="shared" si="412"/>
        <v>181.89440821350271</v>
      </c>
      <c r="Q2186" s="239">
        <f t="shared" si="413"/>
        <v>0</v>
      </c>
      <c r="R2186" s="239">
        <f t="shared" si="418"/>
        <v>7.8926540905908417E-4</v>
      </c>
      <c r="T2186" s="239">
        <f>MAX($H$4:H2186)</f>
        <v>255.90901740293543</v>
      </c>
      <c r="U2186" s="239">
        <f>MAX($K$4:K2186)</f>
        <v>255.90901740293543</v>
      </c>
      <c r="V2186" s="239">
        <f>MAX($K$4:L2186)</f>
        <v>255.90901740293543</v>
      </c>
      <c r="W2186" s="239">
        <f t="shared" si="419"/>
        <v>-0.28922235699453602</v>
      </c>
      <c r="X2186" s="239">
        <f t="shared" si="420"/>
        <v>-0.28922235699453602</v>
      </c>
      <c r="Y2186" s="239">
        <f t="shared" si="421"/>
        <v>-0.28922235699453602</v>
      </c>
    </row>
    <row r="2187" spans="1:25">
      <c r="A2187" s="147">
        <v>38488</v>
      </c>
      <c r="B2187" s="243">
        <v>1.037967099115833E-2</v>
      </c>
      <c r="C2187" s="243">
        <v>-6.3382700994036867E-3</v>
      </c>
      <c r="D2187" s="243">
        <v>-1.0500339737672171E-2</v>
      </c>
      <c r="E2187" s="243">
        <v>-1.4804451271369645E-3</v>
      </c>
      <c r="F2187" s="243">
        <v>-4.8994350547123533E-3</v>
      </c>
      <c r="H2187" s="239">
        <f t="shared" si="414"/>
        <v>180.74151232467435</v>
      </c>
      <c r="I2187" s="239"/>
      <c r="J2187" s="239">
        <f t="shared" si="415"/>
        <v>156.44510004583751</v>
      </c>
      <c r="K2187" s="239">
        <f t="shared" si="410"/>
        <v>180.74151232467435</v>
      </c>
      <c r="L2187" s="239" t="b">
        <f t="shared" si="411"/>
        <v>0</v>
      </c>
      <c r="M2187" s="239">
        <f t="shared" si="416"/>
        <v>-6.3382700994036624E-3</v>
      </c>
      <c r="O2187" s="239">
        <f t="shared" si="417"/>
        <v>149.95858101689259</v>
      </c>
      <c r="P2187" s="239">
        <f t="shared" si="412"/>
        <v>180.74151232467435</v>
      </c>
      <c r="Q2187" s="239">
        <f t="shared" si="413"/>
        <v>0</v>
      </c>
      <c r="R2187" s="239">
        <f t="shared" si="418"/>
        <v>-6.3382700994036624E-3</v>
      </c>
      <c r="T2187" s="239">
        <f>MAX($H$4:H2187)</f>
        <v>255.90901740293543</v>
      </c>
      <c r="U2187" s="239">
        <f>MAX($K$4:K2187)</f>
        <v>255.90901740293543</v>
      </c>
      <c r="V2187" s="239">
        <f>MAX($K$4:L2187)</f>
        <v>255.90901740293543</v>
      </c>
      <c r="W2187" s="239">
        <f t="shared" si="419"/>
        <v>-0.29372745767652214</v>
      </c>
      <c r="X2187" s="239">
        <f t="shared" si="420"/>
        <v>-0.29372745767652214</v>
      </c>
      <c r="Y2187" s="239">
        <f t="shared" si="421"/>
        <v>-0.29372745767652214</v>
      </c>
    </row>
    <row r="2188" spans="1:25">
      <c r="A2188" s="147">
        <v>38489</v>
      </c>
      <c r="B2188" s="243">
        <v>7.1452007523276073E-3</v>
      </c>
      <c r="C2188" s="243">
        <v>1.3592841922474008E-3</v>
      </c>
      <c r="D2188" s="243">
        <v>-7.6424604189548884E-3</v>
      </c>
      <c r="E2188" s="243">
        <v>-2.0896107401053854E-3</v>
      </c>
      <c r="F2188" s="243">
        <v>1.2670926403903771E-3</v>
      </c>
      <c r="H2188" s="239">
        <f t="shared" si="414"/>
        <v>180.98719140526018</v>
      </c>
      <c r="I2188" s="239"/>
      <c r="J2188" s="239">
        <f t="shared" si="415"/>
        <v>156.44510004583751</v>
      </c>
      <c r="K2188" s="239">
        <f t="shared" si="410"/>
        <v>180.98719140526018</v>
      </c>
      <c r="L2188" s="239" t="b">
        <f t="shared" si="411"/>
        <v>0</v>
      </c>
      <c r="M2188" s="239">
        <f t="shared" si="416"/>
        <v>1.3592841922474663E-3</v>
      </c>
      <c r="O2188" s="239">
        <f t="shared" si="417"/>
        <v>149.95858101689259</v>
      </c>
      <c r="P2188" s="239">
        <f t="shared" si="412"/>
        <v>180.98719140526018</v>
      </c>
      <c r="Q2188" s="239">
        <f t="shared" si="413"/>
        <v>0</v>
      </c>
      <c r="R2188" s="239">
        <f t="shared" si="418"/>
        <v>1.3592841922474663E-3</v>
      </c>
      <c r="T2188" s="239">
        <f>MAX($H$4:H2188)</f>
        <v>255.90901740293543</v>
      </c>
      <c r="U2188" s="239">
        <f>MAX($K$4:K2188)</f>
        <v>255.90901740293543</v>
      </c>
      <c r="V2188" s="239">
        <f>MAX($K$4:L2188)</f>
        <v>255.90901740293543</v>
      </c>
      <c r="W2188" s="239">
        <f t="shared" si="419"/>
        <v>-0.29276743257432342</v>
      </c>
      <c r="X2188" s="239">
        <f t="shared" si="420"/>
        <v>-0.29276743257432342</v>
      </c>
      <c r="Y2188" s="239">
        <f t="shared" si="421"/>
        <v>-0.29276743257432342</v>
      </c>
    </row>
    <row r="2189" spans="1:25">
      <c r="A2189" s="147">
        <v>38490</v>
      </c>
      <c r="B2189" s="243">
        <v>1.0690830875104806E-2</v>
      </c>
      <c r="C2189" s="243">
        <v>1.0321011191790408E-2</v>
      </c>
      <c r="D2189" s="243">
        <v>-2.324540871475822E-3</v>
      </c>
      <c r="E2189" s="243">
        <v>6.4833581060799172E-3</v>
      </c>
      <c r="F2189" s="243">
        <v>5.3801870910152871E-3</v>
      </c>
      <c r="H2189" s="239">
        <f t="shared" si="414"/>
        <v>182.85516223332459</v>
      </c>
      <c r="I2189" s="239"/>
      <c r="J2189" s="239">
        <f t="shared" si="415"/>
        <v>156.44510004583751</v>
      </c>
      <c r="K2189" s="239">
        <f t="shared" si="410"/>
        <v>182.85516223332459</v>
      </c>
      <c r="L2189" s="239" t="b">
        <f t="shared" si="411"/>
        <v>0</v>
      </c>
      <c r="M2189" s="239">
        <f t="shared" si="416"/>
        <v>1.0321011191790474E-2</v>
      </c>
      <c r="O2189" s="239">
        <f t="shared" si="417"/>
        <v>149.95858101689259</v>
      </c>
      <c r="P2189" s="239">
        <f t="shared" si="412"/>
        <v>182.85516223332459</v>
      </c>
      <c r="Q2189" s="239">
        <f t="shared" si="413"/>
        <v>0</v>
      </c>
      <c r="R2189" s="239">
        <f t="shared" si="418"/>
        <v>1.0321011191790474E-2</v>
      </c>
      <c r="T2189" s="239">
        <f>MAX($H$4:H2189)</f>
        <v>255.90901740293543</v>
      </c>
      <c r="U2189" s="239">
        <f>MAX($K$4:K2189)</f>
        <v>255.90901740293543</v>
      </c>
      <c r="V2189" s="239">
        <f>MAX($K$4:L2189)</f>
        <v>255.90901740293543</v>
      </c>
      <c r="W2189" s="239">
        <f t="shared" si="419"/>
        <v>-0.28546807733072427</v>
      </c>
      <c r="X2189" s="239">
        <f t="shared" si="420"/>
        <v>-0.28546807733072427</v>
      </c>
      <c r="Y2189" s="239">
        <f t="shared" si="421"/>
        <v>-0.28546807733072427</v>
      </c>
    </row>
    <row r="2190" spans="1:25">
      <c r="A2190" s="147">
        <v>38491</v>
      </c>
      <c r="B2190" s="243">
        <v>4.7432915866403302E-3</v>
      </c>
      <c r="C2190" s="243">
        <v>6.755878163239748E-3</v>
      </c>
      <c r="D2190" s="243">
        <v>1.7939792796985987E-2</v>
      </c>
      <c r="E2190" s="243">
        <v>1.3539052405679985E-2</v>
      </c>
      <c r="F2190" s="243">
        <v>8.4784802645787583E-3</v>
      </c>
      <c r="H2190" s="239">
        <f t="shared" si="414"/>
        <v>184.09050943089238</v>
      </c>
      <c r="I2190" s="239"/>
      <c r="J2190" s="239">
        <f t="shared" si="415"/>
        <v>156.44510004583751</v>
      </c>
      <c r="K2190" s="239">
        <f t="shared" si="410"/>
        <v>184.09050943089238</v>
      </c>
      <c r="L2190" s="239" t="b">
        <f t="shared" si="411"/>
        <v>0</v>
      </c>
      <c r="M2190" s="239">
        <f t="shared" si="416"/>
        <v>6.7558781632398104E-3</v>
      </c>
      <c r="O2190" s="239">
        <f t="shared" si="417"/>
        <v>149.95858101689259</v>
      </c>
      <c r="P2190" s="239">
        <f t="shared" si="412"/>
        <v>184.09050943089238</v>
      </c>
      <c r="Q2190" s="239">
        <f t="shared" si="413"/>
        <v>0</v>
      </c>
      <c r="R2190" s="239">
        <f t="shared" si="418"/>
        <v>6.7558781632398104E-3</v>
      </c>
      <c r="T2190" s="239">
        <f>MAX($H$4:H2190)</f>
        <v>255.90901740293543</v>
      </c>
      <c r="U2190" s="239">
        <f>MAX($K$4:K2190)</f>
        <v>255.90901740293543</v>
      </c>
      <c r="V2190" s="239">
        <f>MAX($K$4:L2190)</f>
        <v>255.90901740293543</v>
      </c>
      <c r="W2190" s="239">
        <f t="shared" si="419"/>
        <v>-0.28064078671742515</v>
      </c>
      <c r="X2190" s="239">
        <f t="shared" si="420"/>
        <v>-0.28064078671742515</v>
      </c>
      <c r="Y2190" s="239">
        <f t="shared" si="421"/>
        <v>-0.28064078671742515</v>
      </c>
    </row>
    <row r="2191" spans="1:25">
      <c r="A2191" s="147">
        <v>38492</v>
      </c>
      <c r="B2191" s="243">
        <v>-1.1258882446346652E-3</v>
      </c>
      <c r="C2191" s="243">
        <v>7.1516770692503506E-4</v>
      </c>
      <c r="D2191" s="243">
        <v>3.3612495977219936E-4</v>
      </c>
      <c r="E2191" s="243">
        <v>3.054614911056408E-3</v>
      </c>
      <c r="F2191" s="243">
        <v>9.1441024382321601E-4</v>
      </c>
      <c r="H2191" s="239">
        <f t="shared" si="414"/>
        <v>184.22216501838872</v>
      </c>
      <c r="I2191" s="239"/>
      <c r="J2191" s="239">
        <f t="shared" si="415"/>
        <v>156.44510004583751</v>
      </c>
      <c r="K2191" s="239">
        <f t="shared" si="410"/>
        <v>184.22216501838872</v>
      </c>
      <c r="L2191" s="239" t="b">
        <f t="shared" si="411"/>
        <v>0</v>
      </c>
      <c r="M2191" s="239">
        <f t="shared" si="416"/>
        <v>7.1516770692496459E-4</v>
      </c>
      <c r="O2191" s="239">
        <f t="shared" si="417"/>
        <v>149.95858101689259</v>
      </c>
      <c r="P2191" s="239">
        <f t="shared" si="412"/>
        <v>184.22216501838872</v>
      </c>
      <c r="Q2191" s="239">
        <f t="shared" si="413"/>
        <v>0</v>
      </c>
      <c r="R2191" s="239">
        <f t="shared" si="418"/>
        <v>7.1516770692496459E-4</v>
      </c>
      <c r="T2191" s="239">
        <f>MAX($H$4:H2191)</f>
        <v>255.90901740293543</v>
      </c>
      <c r="U2191" s="239">
        <f>MAX($K$4:K2191)</f>
        <v>255.90901740293543</v>
      </c>
      <c r="V2191" s="239">
        <f>MAX($K$4:L2191)</f>
        <v>255.90901740293543</v>
      </c>
      <c r="W2191" s="239">
        <f t="shared" si="419"/>
        <v>-0.28012632423840655</v>
      </c>
      <c r="X2191" s="239">
        <f t="shared" si="420"/>
        <v>-0.28012632423840655</v>
      </c>
      <c r="Y2191" s="239">
        <f t="shared" si="421"/>
        <v>-0.28012632423840655</v>
      </c>
    </row>
    <row r="2192" spans="1:25">
      <c r="A2192" s="147">
        <v>38495</v>
      </c>
      <c r="B2192" s="243">
        <v>3.8738389452628308E-3</v>
      </c>
      <c r="C2192" s="243">
        <v>7.3405871257752331E-3</v>
      </c>
      <c r="D2192" s="243">
        <v>1.1364554609392785E-2</v>
      </c>
      <c r="E2192" s="243">
        <v>-2.8698659562196305E-3</v>
      </c>
      <c r="F2192" s="243">
        <v>7.3549140167132876E-3</v>
      </c>
      <c r="H2192" s="239">
        <f t="shared" si="414"/>
        <v>185.57446387120515</v>
      </c>
      <c r="I2192" s="239"/>
      <c r="J2192" s="239">
        <f t="shared" si="415"/>
        <v>156.44510004583751</v>
      </c>
      <c r="K2192" s="239">
        <f t="shared" si="410"/>
        <v>185.57446387120515</v>
      </c>
      <c r="L2192" s="239" t="b">
        <f t="shared" si="411"/>
        <v>0</v>
      </c>
      <c r="M2192" s="239">
        <f t="shared" si="416"/>
        <v>7.3405871257752721E-3</v>
      </c>
      <c r="O2192" s="239">
        <f t="shared" si="417"/>
        <v>149.95858101689259</v>
      </c>
      <c r="P2192" s="239">
        <f t="shared" si="412"/>
        <v>185.57446387120515</v>
      </c>
      <c r="Q2192" s="239">
        <f t="shared" si="413"/>
        <v>0</v>
      </c>
      <c r="R2192" s="239">
        <f t="shared" si="418"/>
        <v>7.3405871257752721E-3</v>
      </c>
      <c r="T2192" s="239">
        <f>MAX($H$4:H2192)</f>
        <v>255.90901740293543</v>
      </c>
      <c r="U2192" s="239">
        <f>MAX($K$4:K2192)</f>
        <v>255.90901740293543</v>
      </c>
      <c r="V2192" s="239">
        <f>MAX($K$4:L2192)</f>
        <v>255.90901740293543</v>
      </c>
      <c r="W2192" s="239">
        <f t="shared" si="419"/>
        <v>-0.27484202880192643</v>
      </c>
      <c r="X2192" s="239">
        <f t="shared" si="420"/>
        <v>-0.27484202880192643</v>
      </c>
      <c r="Y2192" s="239">
        <f t="shared" si="421"/>
        <v>-0.27484202880192643</v>
      </c>
    </row>
    <row r="2193" spans="1:25">
      <c r="A2193" s="147">
        <v>38496</v>
      </c>
      <c r="B2193" s="243">
        <v>1.7555066481822479E-5</v>
      </c>
      <c r="C2193" s="243">
        <v>-1.4644203522135024E-3</v>
      </c>
      <c r="D2193" s="243">
        <v>1.4179458274119483E-3</v>
      </c>
      <c r="E2193" s="243">
        <v>2.5860043543692868E-3</v>
      </c>
      <c r="F2193" s="243">
        <v>-1.9709291376412974E-4</v>
      </c>
      <c r="H2193" s="239">
        <f t="shared" si="414"/>
        <v>185.30270484946107</v>
      </c>
      <c r="I2193" s="239"/>
      <c r="J2193" s="239">
        <f t="shared" si="415"/>
        <v>156.44510004583751</v>
      </c>
      <c r="K2193" s="239">
        <f t="shared" si="410"/>
        <v>185.30270484946107</v>
      </c>
      <c r="L2193" s="239" t="b">
        <f t="shared" si="411"/>
        <v>0</v>
      </c>
      <c r="M2193" s="239">
        <f t="shared" si="416"/>
        <v>-1.4644203522134296E-3</v>
      </c>
      <c r="O2193" s="239">
        <f t="shared" si="417"/>
        <v>149.95858101689259</v>
      </c>
      <c r="P2193" s="239">
        <f t="shared" si="412"/>
        <v>185.30270484946107</v>
      </c>
      <c r="Q2193" s="239">
        <f t="shared" si="413"/>
        <v>0</v>
      </c>
      <c r="R2193" s="239">
        <f t="shared" si="418"/>
        <v>-1.4644203522134296E-3</v>
      </c>
      <c r="T2193" s="239">
        <f>MAX($H$4:H2193)</f>
        <v>255.90901740293543</v>
      </c>
      <c r="U2193" s="239">
        <f>MAX($K$4:K2193)</f>
        <v>255.90901740293543</v>
      </c>
      <c r="V2193" s="239">
        <f>MAX($K$4:L2193)</f>
        <v>255.90901740293543</v>
      </c>
      <c r="W2193" s="239">
        <f t="shared" si="419"/>
        <v>-0.27590396489351871</v>
      </c>
      <c r="X2193" s="239">
        <f t="shared" si="420"/>
        <v>-0.27590396489351871</v>
      </c>
      <c r="Y2193" s="239">
        <f t="shared" si="421"/>
        <v>-0.27590396489351871</v>
      </c>
    </row>
    <row r="2194" spans="1:25">
      <c r="A2194" s="147">
        <v>38497</v>
      </c>
      <c r="B2194" s="243">
        <v>-3.931191079603269E-3</v>
      </c>
      <c r="C2194" s="243">
        <v>-1.8729382761171198E-3</v>
      </c>
      <c r="D2194" s="243">
        <v>-1.1737516342738896E-2</v>
      </c>
      <c r="E2194" s="243">
        <v>-5.0387577642220238E-3</v>
      </c>
      <c r="F2194" s="243">
        <v>1.4214863217953955E-3</v>
      </c>
      <c r="H2194" s="239">
        <f t="shared" si="414"/>
        <v>184.95564432088048</v>
      </c>
      <c r="I2194" s="239"/>
      <c r="J2194" s="239">
        <f t="shared" si="415"/>
        <v>156.44510004583751</v>
      </c>
      <c r="K2194" s="239">
        <f t="shared" si="410"/>
        <v>184.95564432088048</v>
      </c>
      <c r="L2194" s="239" t="b">
        <f t="shared" si="411"/>
        <v>0</v>
      </c>
      <c r="M2194" s="239">
        <f t="shared" si="416"/>
        <v>-1.8729382761170955E-3</v>
      </c>
      <c r="O2194" s="239">
        <f t="shared" si="417"/>
        <v>149.95858101689259</v>
      </c>
      <c r="P2194" s="239">
        <f t="shared" si="412"/>
        <v>184.95564432088048</v>
      </c>
      <c r="Q2194" s="239">
        <f t="shared" si="413"/>
        <v>0</v>
      </c>
      <c r="R2194" s="239">
        <f t="shared" si="418"/>
        <v>-1.8729382761170955E-3</v>
      </c>
      <c r="T2194" s="239">
        <f>MAX($H$4:H2194)</f>
        <v>255.90901740293543</v>
      </c>
      <c r="U2194" s="239">
        <f>MAX($K$4:K2194)</f>
        <v>255.90901740293543</v>
      </c>
      <c r="V2194" s="239">
        <f>MAX($K$4:L2194)</f>
        <v>255.90901740293543</v>
      </c>
      <c r="W2194" s="239">
        <f t="shared" si="419"/>
        <v>-0.27726015207325427</v>
      </c>
      <c r="X2194" s="239">
        <f t="shared" si="420"/>
        <v>-0.27726015207325427</v>
      </c>
      <c r="Y2194" s="239">
        <f t="shared" si="421"/>
        <v>-0.27726015207325427</v>
      </c>
    </row>
    <row r="2195" spans="1:25">
      <c r="A2195" s="147">
        <v>38498</v>
      </c>
      <c r="B2195" s="243">
        <v>6.8431636521761874E-3</v>
      </c>
      <c r="C2195" s="243">
        <v>8.2691705660391523E-3</v>
      </c>
      <c r="D2195" s="243">
        <v>3.4037765497831884E-3</v>
      </c>
      <c r="E2195" s="243">
        <v>8.7635502508633945E-3</v>
      </c>
      <c r="F2195" s="243">
        <v>9.1375783915328412E-3</v>
      </c>
      <c r="H2195" s="239">
        <f t="shared" si="414"/>
        <v>186.4850740909215</v>
      </c>
      <c r="I2195" s="239"/>
      <c r="J2195" s="239">
        <f t="shared" si="415"/>
        <v>156.44510004583751</v>
      </c>
      <c r="K2195" s="239">
        <f t="shared" si="410"/>
        <v>186.4850740909215</v>
      </c>
      <c r="L2195" s="239" t="b">
        <f t="shared" si="411"/>
        <v>0</v>
      </c>
      <c r="M2195" s="239">
        <f t="shared" si="416"/>
        <v>8.2691705660390899E-3</v>
      </c>
      <c r="O2195" s="239">
        <f t="shared" si="417"/>
        <v>149.95858101689259</v>
      </c>
      <c r="P2195" s="239">
        <f t="shared" si="412"/>
        <v>186.4850740909215</v>
      </c>
      <c r="Q2195" s="239">
        <f t="shared" si="413"/>
        <v>0</v>
      </c>
      <c r="R2195" s="239">
        <f t="shared" si="418"/>
        <v>8.2691705660390899E-3</v>
      </c>
      <c r="T2195" s="239">
        <f>MAX($H$4:H2195)</f>
        <v>255.90901740293543</v>
      </c>
      <c r="U2195" s="239">
        <f>MAX($K$4:K2195)</f>
        <v>255.90901740293543</v>
      </c>
      <c r="V2195" s="239">
        <f>MAX($K$4:L2195)</f>
        <v>255.90901740293543</v>
      </c>
      <c r="W2195" s="239">
        <f t="shared" si="419"/>
        <v>-0.27128369299587485</v>
      </c>
      <c r="X2195" s="239">
        <f t="shared" si="420"/>
        <v>-0.27128369299587485</v>
      </c>
      <c r="Y2195" s="239">
        <f t="shared" si="421"/>
        <v>-0.27128369299587485</v>
      </c>
    </row>
    <row r="2196" spans="1:25">
      <c r="A2196" s="147">
        <v>38499</v>
      </c>
      <c r="B2196" s="243">
        <v>1.402483961277623E-3</v>
      </c>
      <c r="C2196" s="243">
        <v>-4.3444669886247844E-3</v>
      </c>
      <c r="D2196" s="243">
        <v>3.0332928791148017E-3</v>
      </c>
      <c r="E2196" s="243">
        <v>6.5471228928786207E-3</v>
      </c>
      <c r="F2196" s="243">
        <v>-4.3856423782597798E-3</v>
      </c>
      <c r="H2196" s="239">
        <f t="shared" si="414"/>
        <v>185.67489584266224</v>
      </c>
      <c r="I2196" s="239"/>
      <c r="J2196" s="239">
        <f t="shared" si="415"/>
        <v>156.44510004583751</v>
      </c>
      <c r="K2196" s="239">
        <f t="shared" si="410"/>
        <v>185.67489584266224</v>
      </c>
      <c r="L2196" s="239" t="b">
        <f t="shared" si="411"/>
        <v>0</v>
      </c>
      <c r="M2196" s="239">
        <f t="shared" si="416"/>
        <v>-4.3444669886248217E-3</v>
      </c>
      <c r="O2196" s="239">
        <f t="shared" si="417"/>
        <v>149.95858101689259</v>
      </c>
      <c r="P2196" s="239">
        <f t="shared" si="412"/>
        <v>185.67489584266224</v>
      </c>
      <c r="Q2196" s="239">
        <f t="shared" si="413"/>
        <v>0</v>
      </c>
      <c r="R2196" s="239">
        <f t="shared" si="418"/>
        <v>-4.3444669886248217E-3</v>
      </c>
      <c r="T2196" s="239">
        <f>MAX($H$4:H2196)</f>
        <v>255.90901740293543</v>
      </c>
      <c r="U2196" s="239">
        <f>MAX($K$4:K2196)</f>
        <v>255.90901740293543</v>
      </c>
      <c r="V2196" s="239">
        <f>MAX($K$4:L2196)</f>
        <v>255.90901740293543</v>
      </c>
      <c r="W2196" s="239">
        <f t="shared" si="419"/>
        <v>-0.27444957693572686</v>
      </c>
      <c r="X2196" s="239">
        <f t="shared" si="420"/>
        <v>-0.27444957693572686</v>
      </c>
      <c r="Y2196" s="239">
        <f t="shared" si="421"/>
        <v>-0.27444957693572686</v>
      </c>
    </row>
    <row r="2197" spans="1:25">
      <c r="A2197" s="147">
        <v>38502</v>
      </c>
      <c r="B2197" s="243">
        <v>0</v>
      </c>
      <c r="C2197" s="243">
        <v>8.9330810549865802E-3</v>
      </c>
      <c r="D2197" s="243">
        <v>1.7224384540812876E-2</v>
      </c>
      <c r="E2197" s="243">
        <v>1.3634679643576231E-2</v>
      </c>
      <c r="F2197" s="243">
        <v>8.5514069287744299E-3</v>
      </c>
      <c r="H2197" s="239">
        <f t="shared" si="414"/>
        <v>187.33354473710094</v>
      </c>
      <c r="I2197" s="239"/>
      <c r="J2197" s="239">
        <f t="shared" si="415"/>
        <v>156.44510004583751</v>
      </c>
      <c r="K2197" s="239">
        <f t="shared" si="410"/>
        <v>187.33354473710094</v>
      </c>
      <c r="L2197" s="239" t="b">
        <f t="shared" si="411"/>
        <v>0</v>
      </c>
      <c r="M2197" s="239">
        <f t="shared" si="416"/>
        <v>8.9330810549866132E-3</v>
      </c>
      <c r="O2197" s="239">
        <f t="shared" si="417"/>
        <v>149.95858101689259</v>
      </c>
      <c r="P2197" s="239">
        <f t="shared" si="412"/>
        <v>187.33354473710094</v>
      </c>
      <c r="Q2197" s="239">
        <f t="shared" si="413"/>
        <v>0</v>
      </c>
      <c r="R2197" s="239">
        <f t="shared" si="418"/>
        <v>8.9330810549866132E-3</v>
      </c>
      <c r="T2197" s="239">
        <f>MAX($H$4:H2197)</f>
        <v>255.90901740293543</v>
      </c>
      <c r="U2197" s="239">
        <f>MAX($K$4:K2197)</f>
        <v>255.90901740293543</v>
      </c>
      <c r="V2197" s="239">
        <f>MAX($K$4:L2197)</f>
        <v>255.90901740293543</v>
      </c>
      <c r="W2197" s="239">
        <f t="shared" si="419"/>
        <v>-0.26796817619701391</v>
      </c>
      <c r="X2197" s="239">
        <f t="shared" si="420"/>
        <v>-0.26796817619701391</v>
      </c>
      <c r="Y2197" s="239">
        <f t="shared" si="421"/>
        <v>-0.26796817619701391</v>
      </c>
    </row>
    <row r="2198" spans="1:25">
      <c r="A2198" s="147">
        <v>38503</v>
      </c>
      <c r="B2198" s="243">
        <v>-5.2617591398539387E-3</v>
      </c>
      <c r="C2198" s="243">
        <v>-7.0725917111769121E-7</v>
      </c>
      <c r="D2198" s="243">
        <v>9.16534840070371E-3</v>
      </c>
      <c r="E2198" s="243">
        <v>2.2658897598826222E-3</v>
      </c>
      <c r="F2198" s="243">
        <v>5.0684242052345674E-3</v>
      </c>
      <c r="H2198" s="239">
        <f t="shared" si="414"/>
        <v>187.33341224373336</v>
      </c>
      <c r="I2198" s="239"/>
      <c r="J2198" s="239">
        <f t="shared" si="415"/>
        <v>156.44510004583751</v>
      </c>
      <c r="K2198" s="239">
        <f t="shared" si="410"/>
        <v>187.33341224373336</v>
      </c>
      <c r="L2198" s="239" t="b">
        <f t="shared" si="411"/>
        <v>0</v>
      </c>
      <c r="M2198" s="239">
        <f t="shared" si="416"/>
        <v>-7.0725917111747755E-7</v>
      </c>
      <c r="O2198" s="239">
        <f t="shared" si="417"/>
        <v>149.95858101689259</v>
      </c>
      <c r="P2198" s="239">
        <f t="shared" si="412"/>
        <v>187.33341224373336</v>
      </c>
      <c r="Q2198" s="239">
        <f t="shared" si="413"/>
        <v>0</v>
      </c>
      <c r="R2198" s="239">
        <f t="shared" si="418"/>
        <v>-7.0725917111747755E-7</v>
      </c>
      <c r="T2198" s="239">
        <f>MAX($H$4:H2198)</f>
        <v>255.90901740293543</v>
      </c>
      <c r="U2198" s="239">
        <f>MAX($K$4:K2198)</f>
        <v>255.90901740293543</v>
      </c>
      <c r="V2198" s="239">
        <f>MAX($K$4:L2198)</f>
        <v>255.90901740293543</v>
      </c>
      <c r="W2198" s="239">
        <f t="shared" si="419"/>
        <v>-0.2679686939332348</v>
      </c>
      <c r="X2198" s="239">
        <f t="shared" si="420"/>
        <v>-0.2679686939332348</v>
      </c>
      <c r="Y2198" s="239">
        <f t="shared" si="421"/>
        <v>-0.2679686939332348</v>
      </c>
    </row>
    <row r="2199" spans="1:25">
      <c r="A2199" s="147">
        <v>38504</v>
      </c>
      <c r="B2199" s="243">
        <v>9.2261237692734532E-3</v>
      </c>
      <c r="C2199" s="243">
        <v>1.6113810344031254E-2</v>
      </c>
      <c r="D2199" s="243">
        <v>9.2825645872256501E-3</v>
      </c>
      <c r="E2199" s="243">
        <v>6.1325827962561696E-3</v>
      </c>
      <c r="F2199" s="243">
        <v>1.1577950273446103E-2</v>
      </c>
      <c r="H2199" s="239">
        <f t="shared" si="414"/>
        <v>190.35206731972912</v>
      </c>
      <c r="I2199" s="239"/>
      <c r="J2199" s="239">
        <f t="shared" si="415"/>
        <v>156.44510004583751</v>
      </c>
      <c r="K2199" s="239">
        <f t="shared" si="410"/>
        <v>190.35206731972912</v>
      </c>
      <c r="L2199" s="239" t="b">
        <f t="shared" si="411"/>
        <v>0</v>
      </c>
      <c r="M2199" s="239">
        <f t="shared" si="416"/>
        <v>1.6113810344031313E-2</v>
      </c>
      <c r="O2199" s="239">
        <f t="shared" si="417"/>
        <v>149.95858101689259</v>
      </c>
      <c r="P2199" s="239">
        <f t="shared" si="412"/>
        <v>190.35206731972912</v>
      </c>
      <c r="Q2199" s="239">
        <f t="shared" si="413"/>
        <v>0</v>
      </c>
      <c r="R2199" s="239">
        <f t="shared" si="418"/>
        <v>1.6113810344031313E-2</v>
      </c>
      <c r="T2199" s="239">
        <f>MAX($H$4:H2199)</f>
        <v>255.90901740293543</v>
      </c>
      <c r="U2199" s="239">
        <f>MAX($K$4:K2199)</f>
        <v>255.90901740293543</v>
      </c>
      <c r="V2199" s="239">
        <f>MAX($K$4:L2199)</f>
        <v>255.90901740293543</v>
      </c>
      <c r="W2199" s="239">
        <f t="shared" si="419"/>
        <v>-0.25617288030138141</v>
      </c>
      <c r="X2199" s="239">
        <f t="shared" si="420"/>
        <v>-0.25617288030138141</v>
      </c>
      <c r="Y2199" s="239">
        <f t="shared" si="421"/>
        <v>-0.25617288030138141</v>
      </c>
    </row>
    <row r="2200" spans="1:25">
      <c r="A2200" s="147">
        <v>38505</v>
      </c>
      <c r="B2200" s="243">
        <v>2.1330939776604829E-3</v>
      </c>
      <c r="C2200" s="243">
        <v>-2.5844038960222138E-3</v>
      </c>
      <c r="D2200" s="243">
        <v>-1.9425038517408844E-3</v>
      </c>
      <c r="E2200" s="243">
        <v>4.8169305751268876E-3</v>
      </c>
      <c r="F2200" s="243">
        <v>-1.4936992501219937E-3</v>
      </c>
      <c r="H2200" s="239">
        <f t="shared" si="414"/>
        <v>189.86012069533211</v>
      </c>
      <c r="I2200" s="239"/>
      <c r="J2200" s="239">
        <f t="shared" si="415"/>
        <v>156.44510004583751</v>
      </c>
      <c r="K2200" s="239">
        <f t="shared" si="410"/>
        <v>189.86012069533211</v>
      </c>
      <c r="L2200" s="239" t="b">
        <f t="shared" si="411"/>
        <v>0</v>
      </c>
      <c r="M2200" s="239">
        <f t="shared" si="416"/>
        <v>-2.584403896022274E-3</v>
      </c>
      <c r="O2200" s="239">
        <f t="shared" si="417"/>
        <v>149.95858101689259</v>
      </c>
      <c r="P2200" s="239">
        <f t="shared" si="412"/>
        <v>189.86012069533211</v>
      </c>
      <c r="Q2200" s="239">
        <f t="shared" si="413"/>
        <v>0</v>
      </c>
      <c r="R2200" s="239">
        <f t="shared" si="418"/>
        <v>-2.584403896022274E-3</v>
      </c>
      <c r="T2200" s="239">
        <f>MAX($H$4:H2200)</f>
        <v>255.90901740293543</v>
      </c>
      <c r="U2200" s="239">
        <f>MAX($K$4:K2200)</f>
        <v>255.90901740293543</v>
      </c>
      <c r="V2200" s="239">
        <f>MAX($K$4:L2200)</f>
        <v>255.90901740293543</v>
      </c>
      <c r="W2200" s="239">
        <f t="shared" si="419"/>
        <v>-0.25809523000749757</v>
      </c>
      <c r="X2200" s="239">
        <f t="shared" si="420"/>
        <v>-0.25809523000749757</v>
      </c>
      <c r="Y2200" s="239">
        <f t="shared" si="421"/>
        <v>-0.25809523000749757</v>
      </c>
    </row>
    <row r="2201" spans="1:25">
      <c r="A2201" s="147">
        <v>38506</v>
      </c>
      <c r="B2201" s="243">
        <v>-6.5033818223723117E-3</v>
      </c>
      <c r="C2201" s="243">
        <v>6.4880960762003781E-4</v>
      </c>
      <c r="D2201" s="243">
        <v>9.4807972847845701E-3</v>
      </c>
      <c r="E2201" s="243">
        <v>1.1558575202286203E-2</v>
      </c>
      <c r="F2201" s="243">
        <v>4.6496850115809174E-3</v>
      </c>
      <c r="H2201" s="239">
        <f t="shared" si="414"/>
        <v>189.98330376574316</v>
      </c>
      <c r="I2201" s="239"/>
      <c r="J2201" s="239">
        <f t="shared" si="415"/>
        <v>156.44510004583751</v>
      </c>
      <c r="K2201" s="239">
        <f t="shared" si="410"/>
        <v>189.98330376574316</v>
      </c>
      <c r="L2201" s="239" t="b">
        <f t="shared" si="411"/>
        <v>0</v>
      </c>
      <c r="M2201" s="239">
        <f t="shared" si="416"/>
        <v>6.4880960762010937E-4</v>
      </c>
      <c r="O2201" s="239">
        <f t="shared" si="417"/>
        <v>149.95858101689259</v>
      </c>
      <c r="P2201" s="239">
        <f t="shared" si="412"/>
        <v>189.98330376574316</v>
      </c>
      <c r="Q2201" s="239">
        <f t="shared" si="413"/>
        <v>0</v>
      </c>
      <c r="R2201" s="239">
        <f t="shared" si="418"/>
        <v>6.4880960762010937E-4</v>
      </c>
      <c r="T2201" s="239">
        <f>MAX($H$4:H2201)</f>
        <v>255.90901740293543</v>
      </c>
      <c r="U2201" s="239">
        <f>MAX($K$4:K2201)</f>
        <v>255.90901740293543</v>
      </c>
      <c r="V2201" s="239">
        <f>MAX($K$4:L2201)</f>
        <v>255.90901740293543</v>
      </c>
      <c r="W2201" s="239">
        <f t="shared" si="419"/>
        <v>-0.25761387506478722</v>
      </c>
      <c r="X2201" s="239">
        <f t="shared" si="420"/>
        <v>-0.25761387506478722</v>
      </c>
      <c r="Y2201" s="239">
        <f t="shared" si="421"/>
        <v>-0.25761387506478722</v>
      </c>
    </row>
    <row r="2202" spans="1:25">
      <c r="A2202" s="147">
        <v>38509</v>
      </c>
      <c r="B2202" s="243">
        <v>1.3730047353852637E-3</v>
      </c>
      <c r="C2202" s="243">
        <v>-5.6608442214647336E-3</v>
      </c>
      <c r="D2202" s="243">
        <v>3.3467729276188685E-3</v>
      </c>
      <c r="E2202" s="243">
        <v>-4.0997017088579835E-3</v>
      </c>
      <c r="F2202" s="243">
        <v>-4.0221534117531599E-3</v>
      </c>
      <c r="H2202" s="239">
        <f t="shared" si="414"/>
        <v>188.90783787844606</v>
      </c>
      <c r="I2202" s="239"/>
      <c r="J2202" s="239">
        <f t="shared" si="415"/>
        <v>156.44510004583751</v>
      </c>
      <c r="K2202" s="239">
        <f t="shared" si="410"/>
        <v>188.90783787844606</v>
      </c>
      <c r="L2202" s="239" t="b">
        <f t="shared" si="411"/>
        <v>0</v>
      </c>
      <c r="M2202" s="239">
        <f t="shared" si="416"/>
        <v>-5.6608442214648013E-3</v>
      </c>
      <c r="O2202" s="239">
        <f t="shared" si="417"/>
        <v>149.95858101689259</v>
      </c>
      <c r="P2202" s="239">
        <f t="shared" si="412"/>
        <v>188.90783787844606</v>
      </c>
      <c r="Q2202" s="239">
        <f t="shared" si="413"/>
        <v>0</v>
      </c>
      <c r="R2202" s="239">
        <f t="shared" si="418"/>
        <v>-5.6608442214648013E-3</v>
      </c>
      <c r="T2202" s="239">
        <f>MAX($H$4:H2202)</f>
        <v>255.90901740293543</v>
      </c>
      <c r="U2202" s="239">
        <f>MAX($K$4:K2202)</f>
        <v>255.90901740293543</v>
      </c>
      <c r="V2202" s="239">
        <f>MAX($K$4:L2202)</f>
        <v>255.90901740293543</v>
      </c>
      <c r="W2202" s="239">
        <f t="shared" si="419"/>
        <v>-0.26181640727022237</v>
      </c>
      <c r="X2202" s="239">
        <f t="shared" si="420"/>
        <v>-0.26181640727022237</v>
      </c>
      <c r="Y2202" s="239">
        <f t="shared" si="421"/>
        <v>-0.26181640727022237</v>
      </c>
    </row>
    <row r="2203" spans="1:25">
      <c r="A2203" s="147">
        <v>38510</v>
      </c>
      <c r="B2203" s="243">
        <v>-2.170557334257861E-4</v>
      </c>
      <c r="C2203" s="243">
        <v>1.1341371672572764E-2</v>
      </c>
      <c r="D2203" s="243">
        <v>-1.297096742537418E-3</v>
      </c>
      <c r="E2203" s="243">
        <v>-1.9625737324807657E-3</v>
      </c>
      <c r="F2203" s="243">
        <v>8.4110885159058846E-3</v>
      </c>
      <c r="H2203" s="239">
        <f t="shared" si="414"/>
        <v>191.05031187968763</v>
      </c>
      <c r="I2203" s="239"/>
      <c r="J2203" s="239">
        <f t="shared" si="415"/>
        <v>156.44510004583751</v>
      </c>
      <c r="K2203" s="239">
        <f t="shared" si="410"/>
        <v>191.05031187968763</v>
      </c>
      <c r="L2203" s="239" t="b">
        <f t="shared" si="411"/>
        <v>0</v>
      </c>
      <c r="M2203" s="239">
        <f t="shared" si="416"/>
        <v>1.1341371672572714E-2</v>
      </c>
      <c r="O2203" s="239">
        <f t="shared" si="417"/>
        <v>149.95858101689259</v>
      </c>
      <c r="P2203" s="239">
        <f t="shared" si="412"/>
        <v>191.05031187968763</v>
      </c>
      <c r="Q2203" s="239">
        <f t="shared" si="413"/>
        <v>0</v>
      </c>
      <c r="R2203" s="239">
        <f t="shared" si="418"/>
        <v>1.1341371672572714E-2</v>
      </c>
      <c r="T2203" s="239">
        <f>MAX($H$4:H2203)</f>
        <v>255.90901740293543</v>
      </c>
      <c r="U2203" s="239">
        <f>MAX($K$4:K2203)</f>
        <v>255.90901740293543</v>
      </c>
      <c r="V2203" s="239">
        <f>MAX($K$4:L2203)</f>
        <v>255.90901740293543</v>
      </c>
      <c r="W2203" s="239">
        <f t="shared" si="419"/>
        <v>-0.25344439278247893</v>
      </c>
      <c r="X2203" s="239">
        <f t="shared" si="420"/>
        <v>-0.25344439278247893</v>
      </c>
      <c r="Y2203" s="239">
        <f t="shared" si="421"/>
        <v>-0.25344439278247893</v>
      </c>
    </row>
    <row r="2204" spans="1:25">
      <c r="A2204" s="147">
        <v>38511</v>
      </c>
      <c r="B2204" s="243">
        <v>-2.0708546722744137E-3</v>
      </c>
      <c r="C2204" s="243">
        <v>1.4651469468209832E-3</v>
      </c>
      <c r="D2204" s="243">
        <v>3.3846741682690418E-3</v>
      </c>
      <c r="E2204" s="243">
        <v>2.1382146809103553E-3</v>
      </c>
      <c r="F2204" s="243">
        <v>4.2199908836668687E-3</v>
      </c>
      <c r="H2204" s="239">
        <f t="shared" si="414"/>
        <v>191.33022866082734</v>
      </c>
      <c r="I2204" s="239"/>
      <c r="J2204" s="239">
        <f t="shared" si="415"/>
        <v>156.44510004583751</v>
      </c>
      <c r="K2204" s="239">
        <f t="shared" si="410"/>
        <v>191.33022866082734</v>
      </c>
      <c r="L2204" s="239" t="b">
        <f t="shared" si="411"/>
        <v>0</v>
      </c>
      <c r="M2204" s="239">
        <f t="shared" si="416"/>
        <v>1.4651469468209694E-3</v>
      </c>
      <c r="O2204" s="239">
        <f t="shared" si="417"/>
        <v>149.95858101689259</v>
      </c>
      <c r="P2204" s="239">
        <f t="shared" si="412"/>
        <v>191.33022866082734</v>
      </c>
      <c r="Q2204" s="239">
        <f t="shared" si="413"/>
        <v>0</v>
      </c>
      <c r="R2204" s="239">
        <f t="shared" si="418"/>
        <v>1.4651469468209694E-3</v>
      </c>
      <c r="T2204" s="239">
        <f>MAX($H$4:H2204)</f>
        <v>255.90901740293543</v>
      </c>
      <c r="U2204" s="239">
        <f>MAX($K$4:K2204)</f>
        <v>255.90901740293543</v>
      </c>
      <c r="V2204" s="239">
        <f>MAX($K$4:L2204)</f>
        <v>255.90901740293543</v>
      </c>
      <c r="W2204" s="239">
        <f t="shared" si="419"/>
        <v>-0.25235057911393211</v>
      </c>
      <c r="X2204" s="239">
        <f t="shared" si="420"/>
        <v>-0.25235057911393211</v>
      </c>
      <c r="Y2204" s="239">
        <f t="shared" si="421"/>
        <v>-0.25235057911393211</v>
      </c>
    </row>
    <row r="2205" spans="1:25">
      <c r="A2205" s="147">
        <v>38512</v>
      </c>
      <c r="B2205" s="243">
        <v>5.3563142099506411E-3</v>
      </c>
      <c r="C2205" s="243">
        <v>-7.0411707863289319E-3</v>
      </c>
      <c r="D2205" s="243">
        <v>-9.6061061553865956E-3</v>
      </c>
      <c r="E2205" s="243">
        <v>-1.7171481073472439E-3</v>
      </c>
      <c r="F2205" s="243">
        <v>-6.6170802624265779E-3</v>
      </c>
      <c r="H2205" s="239">
        <f t="shared" si="414"/>
        <v>189.9830398442391</v>
      </c>
      <c r="I2205" s="239"/>
      <c r="J2205" s="239">
        <f t="shared" si="415"/>
        <v>156.44510004583751</v>
      </c>
      <c r="K2205" s="239">
        <f t="shared" si="410"/>
        <v>189.9830398442391</v>
      </c>
      <c r="L2205" s="239" t="b">
        <f t="shared" si="411"/>
        <v>0</v>
      </c>
      <c r="M2205" s="239">
        <f t="shared" si="416"/>
        <v>-7.0411707863288859E-3</v>
      </c>
      <c r="O2205" s="239">
        <f t="shared" si="417"/>
        <v>149.95858101689259</v>
      </c>
      <c r="P2205" s="239">
        <f t="shared" si="412"/>
        <v>189.9830398442391</v>
      </c>
      <c r="Q2205" s="239">
        <f t="shared" si="413"/>
        <v>0</v>
      </c>
      <c r="R2205" s="239">
        <f t="shared" si="418"/>
        <v>-7.0411707863288859E-3</v>
      </c>
      <c r="T2205" s="239">
        <f>MAX($H$4:H2205)</f>
        <v>255.90901740293543</v>
      </c>
      <c r="U2205" s="239">
        <f>MAX($K$4:K2205)</f>
        <v>255.90901740293543</v>
      </c>
      <c r="V2205" s="239">
        <f>MAX($K$4:L2205)</f>
        <v>255.90901740293543</v>
      </c>
      <c r="W2205" s="239">
        <f t="shared" si="419"/>
        <v>-0.25761490637469081</v>
      </c>
      <c r="X2205" s="239">
        <f t="shared" si="420"/>
        <v>-0.25761490637469081</v>
      </c>
      <c r="Y2205" s="239">
        <f t="shared" si="421"/>
        <v>-0.25761490637469081</v>
      </c>
    </row>
    <row r="2206" spans="1:25">
      <c r="A2206" s="147">
        <v>38513</v>
      </c>
      <c r="B2206" s="243">
        <v>-2.3302361824776296E-3</v>
      </c>
      <c r="C2206" s="243">
        <v>9.989539390184099E-3</v>
      </c>
      <c r="D2206" s="243">
        <v>1.054059374221028E-2</v>
      </c>
      <c r="E2206" s="243">
        <v>1.6478480778282956E-2</v>
      </c>
      <c r="F2206" s="243">
        <v>1.054352235990863E-2</v>
      </c>
      <c r="H2206" s="239">
        <f t="shared" si="414"/>
        <v>191.88088290423005</v>
      </c>
      <c r="I2206" s="239"/>
      <c r="J2206" s="239">
        <f t="shared" si="415"/>
        <v>156.44510004583751</v>
      </c>
      <c r="K2206" s="239">
        <f t="shared" si="410"/>
        <v>191.88088290423005</v>
      </c>
      <c r="L2206" s="239" t="b">
        <f t="shared" si="411"/>
        <v>0</v>
      </c>
      <c r="M2206" s="239">
        <f t="shared" si="416"/>
        <v>9.9895393901841285E-3</v>
      </c>
      <c r="O2206" s="239">
        <f t="shared" si="417"/>
        <v>149.95858101689259</v>
      </c>
      <c r="P2206" s="239">
        <f t="shared" si="412"/>
        <v>191.88088290423005</v>
      </c>
      <c r="Q2206" s="239">
        <f t="shared" si="413"/>
        <v>0</v>
      </c>
      <c r="R2206" s="239">
        <f t="shared" si="418"/>
        <v>9.9895393901841285E-3</v>
      </c>
      <c r="T2206" s="239">
        <f>MAX($H$4:H2206)</f>
        <v>255.90901740293543</v>
      </c>
      <c r="U2206" s="239">
        <f>MAX($K$4:K2206)</f>
        <v>255.90901740293543</v>
      </c>
      <c r="V2206" s="239">
        <f>MAX($K$4:L2206)</f>
        <v>255.90901740293543</v>
      </c>
      <c r="W2206" s="239">
        <f t="shared" si="419"/>
        <v>-0.25019882123923526</v>
      </c>
      <c r="X2206" s="239">
        <f t="shared" si="420"/>
        <v>-0.25019882123923526</v>
      </c>
      <c r="Y2206" s="239">
        <f t="shared" si="421"/>
        <v>-0.25019882123923526</v>
      </c>
    </row>
    <row r="2207" spans="1:25">
      <c r="A2207" s="147">
        <v>38516</v>
      </c>
      <c r="B2207" s="243">
        <v>2.6248785058780033E-3</v>
      </c>
      <c r="C2207" s="243">
        <v>1.1784063653832444E-3</v>
      </c>
      <c r="D2207" s="243">
        <v>-3.3536150396722419E-3</v>
      </c>
      <c r="E2207" s="243">
        <v>5.9964126118594585E-3</v>
      </c>
      <c r="F2207" s="243">
        <v>2.834863633614404E-3</v>
      </c>
      <c r="H2207" s="239">
        <f t="shared" si="414"/>
        <v>192.10699655803975</v>
      </c>
      <c r="I2207" s="239"/>
      <c r="J2207" s="239">
        <f t="shared" si="415"/>
        <v>156.44510004583751</v>
      </c>
      <c r="K2207" s="239">
        <f t="shared" si="410"/>
        <v>192.10699655803975</v>
      </c>
      <c r="L2207" s="239" t="b">
        <f t="shared" si="411"/>
        <v>0</v>
      </c>
      <c r="M2207" s="239">
        <f t="shared" si="416"/>
        <v>1.1784063653832609E-3</v>
      </c>
      <c r="O2207" s="239">
        <f t="shared" si="417"/>
        <v>149.95858101689259</v>
      </c>
      <c r="P2207" s="239">
        <f t="shared" si="412"/>
        <v>192.10699655803975</v>
      </c>
      <c r="Q2207" s="239">
        <f t="shared" si="413"/>
        <v>0</v>
      </c>
      <c r="R2207" s="239">
        <f t="shared" si="418"/>
        <v>1.1784063653832609E-3</v>
      </c>
      <c r="T2207" s="239">
        <f>MAX($H$4:H2207)</f>
        <v>255.90901740293543</v>
      </c>
      <c r="U2207" s="239">
        <f>MAX($K$4:K2207)</f>
        <v>255.90901740293543</v>
      </c>
      <c r="V2207" s="239">
        <f>MAX($K$4:L2207)</f>
        <v>255.90901740293543</v>
      </c>
      <c r="W2207" s="239">
        <f t="shared" si="419"/>
        <v>-0.24931525075741168</v>
      </c>
      <c r="X2207" s="239">
        <f t="shared" si="420"/>
        <v>-0.24931525075741168</v>
      </c>
      <c r="Y2207" s="239">
        <f t="shared" si="421"/>
        <v>-0.24931525075741168</v>
      </c>
    </row>
    <row r="2208" spans="1:25">
      <c r="A2208" s="147">
        <v>38517</v>
      </c>
      <c r="B2208" s="243">
        <v>2.592785598050984E-3</v>
      </c>
      <c r="C2208" s="243">
        <v>4.2196787783008727E-3</v>
      </c>
      <c r="D2208" s="243">
        <v>5.9431323534731018E-3</v>
      </c>
      <c r="E2208" s="243">
        <v>4.7830133662865038E-3</v>
      </c>
      <c r="F2208" s="243">
        <v>3.5022339126327129E-3</v>
      </c>
      <c r="H2208" s="239">
        <f t="shared" si="414"/>
        <v>192.91762637457884</v>
      </c>
      <c r="I2208" s="239"/>
      <c r="J2208" s="239">
        <f t="shared" si="415"/>
        <v>156.44510004583751</v>
      </c>
      <c r="K2208" s="239">
        <f t="shared" si="410"/>
        <v>192.91762637457884</v>
      </c>
      <c r="L2208" s="239" t="b">
        <f t="shared" si="411"/>
        <v>0</v>
      </c>
      <c r="M2208" s="239">
        <f t="shared" si="416"/>
        <v>4.2196787783009343E-3</v>
      </c>
      <c r="O2208" s="239">
        <f t="shared" si="417"/>
        <v>149.95858101689259</v>
      </c>
      <c r="P2208" s="239">
        <f t="shared" si="412"/>
        <v>192.91762637457884</v>
      </c>
      <c r="Q2208" s="239">
        <f t="shared" si="413"/>
        <v>0</v>
      </c>
      <c r="R2208" s="239">
        <f t="shared" si="418"/>
        <v>4.2196787783009343E-3</v>
      </c>
      <c r="T2208" s="239">
        <f>MAX($H$4:H2208)</f>
        <v>255.90901740293543</v>
      </c>
      <c r="U2208" s="239">
        <f>MAX($K$4:K2208)</f>
        <v>255.90901740293543</v>
      </c>
      <c r="V2208" s="239">
        <f>MAX($K$4:L2208)</f>
        <v>255.90901740293543</v>
      </c>
      <c r="W2208" s="239">
        <f t="shared" si="419"/>
        <v>-0.24614760225183857</v>
      </c>
      <c r="X2208" s="239">
        <f t="shared" si="420"/>
        <v>-0.24614760225183857</v>
      </c>
      <c r="Y2208" s="239">
        <f t="shared" si="421"/>
        <v>-0.24614760225183857</v>
      </c>
    </row>
    <row r="2209" spans="1:25">
      <c r="A2209" s="147">
        <v>38518</v>
      </c>
      <c r="B2209" s="243">
        <v>2.1959893963261479E-3</v>
      </c>
      <c r="C2209" s="243">
        <v>-3.5794248521707761E-3</v>
      </c>
      <c r="D2209" s="243">
        <v>1.1068881609483938E-3</v>
      </c>
      <c r="E2209" s="243">
        <v>2.9546841911818333E-3</v>
      </c>
      <c r="F2209" s="243">
        <v>-2.7148252230706493E-3</v>
      </c>
      <c r="H2209" s="239">
        <f t="shared" si="414"/>
        <v>192.22709222831188</v>
      </c>
      <c r="I2209" s="239"/>
      <c r="J2209" s="239">
        <f t="shared" si="415"/>
        <v>156.44510004583751</v>
      </c>
      <c r="K2209" s="239">
        <f t="shared" si="410"/>
        <v>192.22709222831188</v>
      </c>
      <c r="L2209" s="239" t="b">
        <f t="shared" si="411"/>
        <v>0</v>
      </c>
      <c r="M2209" s="239">
        <f t="shared" si="416"/>
        <v>-3.5794248521708056E-3</v>
      </c>
      <c r="O2209" s="239">
        <f t="shared" si="417"/>
        <v>149.95858101689259</v>
      </c>
      <c r="P2209" s="239">
        <f t="shared" si="412"/>
        <v>192.22709222831188</v>
      </c>
      <c r="Q2209" s="239">
        <f t="shared" si="413"/>
        <v>0</v>
      </c>
      <c r="R2209" s="239">
        <f t="shared" si="418"/>
        <v>-3.5794248521708056E-3</v>
      </c>
      <c r="T2209" s="239">
        <f>MAX($H$4:H2209)</f>
        <v>255.90901740293543</v>
      </c>
      <c r="U2209" s="239">
        <f>MAX($K$4:K2209)</f>
        <v>255.90901740293543</v>
      </c>
      <c r="V2209" s="239">
        <f>MAX($K$4:L2209)</f>
        <v>255.90901740293543</v>
      </c>
      <c r="W2209" s="239">
        <f t="shared" si="419"/>
        <v>-0.24884596025920691</v>
      </c>
      <c r="X2209" s="239">
        <f t="shared" si="420"/>
        <v>-0.24884596025920691</v>
      </c>
      <c r="Y2209" s="239">
        <f t="shared" si="421"/>
        <v>-0.24884596025920691</v>
      </c>
    </row>
    <row r="2210" spans="1:25">
      <c r="A2210" s="147">
        <v>38519</v>
      </c>
      <c r="B2210" s="243">
        <v>4.0037247897910522E-3</v>
      </c>
      <c r="C2210" s="243">
        <v>4.3207817742263455E-3</v>
      </c>
      <c r="D2210" s="243">
        <v>5.6392225636894278E-3</v>
      </c>
      <c r="E2210" s="243">
        <v>5.5610053171275542E-3</v>
      </c>
      <c r="F2210" s="243">
        <v>5.9068251788365611E-3</v>
      </c>
      <c r="H2210" s="239">
        <f t="shared" si="414"/>
        <v>193.05766354492448</v>
      </c>
      <c r="I2210" s="239"/>
      <c r="J2210" s="239">
        <f t="shared" si="415"/>
        <v>156.44510004583751</v>
      </c>
      <c r="K2210" s="239">
        <f t="shared" si="410"/>
        <v>193.05766354492448</v>
      </c>
      <c r="L2210" s="239" t="b">
        <f t="shared" si="411"/>
        <v>0</v>
      </c>
      <c r="M2210" s="239">
        <f t="shared" si="416"/>
        <v>4.3207817742262865E-3</v>
      </c>
      <c r="O2210" s="239">
        <f t="shared" si="417"/>
        <v>149.95858101689259</v>
      </c>
      <c r="P2210" s="239">
        <f t="shared" si="412"/>
        <v>193.05766354492448</v>
      </c>
      <c r="Q2210" s="239">
        <f t="shared" si="413"/>
        <v>0</v>
      </c>
      <c r="R2210" s="239">
        <f t="shared" si="418"/>
        <v>4.3207817742262865E-3</v>
      </c>
      <c r="T2210" s="239">
        <f>MAX($H$4:H2210)</f>
        <v>255.90901740293543</v>
      </c>
      <c r="U2210" s="239">
        <f>MAX($K$4:K2210)</f>
        <v>255.90901740293543</v>
      </c>
      <c r="V2210" s="239">
        <f>MAX($K$4:L2210)</f>
        <v>255.90901740293543</v>
      </c>
      <c r="W2210" s="239">
        <f t="shared" si="419"/>
        <v>-0.24560038757465844</v>
      </c>
      <c r="X2210" s="239">
        <f t="shared" si="420"/>
        <v>-0.24560038757465844</v>
      </c>
      <c r="Y2210" s="239">
        <f t="shared" si="421"/>
        <v>-0.24560038757465844</v>
      </c>
    </row>
    <row r="2211" spans="1:25">
      <c r="A2211" s="147">
        <v>38520</v>
      </c>
      <c r="B2211" s="243">
        <v>4.6120676450673859E-3</v>
      </c>
      <c r="C2211" s="243">
        <v>-2.7376049612523046E-3</v>
      </c>
      <c r="D2211" s="243">
        <v>-3.6658435105637599E-3</v>
      </c>
      <c r="E2211" s="243">
        <v>-7.4119022849776783E-3</v>
      </c>
      <c r="F2211" s="243">
        <v>-4.494613857462082E-3</v>
      </c>
      <c r="H2211" s="239">
        <f t="shared" si="414"/>
        <v>192.52914792739611</v>
      </c>
      <c r="I2211" s="239"/>
      <c r="J2211" s="239">
        <f t="shared" si="415"/>
        <v>156.44510004583751</v>
      </c>
      <c r="K2211" s="239">
        <f t="shared" si="410"/>
        <v>192.52914792739611</v>
      </c>
      <c r="L2211" s="239" t="b">
        <f t="shared" si="411"/>
        <v>0</v>
      </c>
      <c r="M2211" s="239">
        <f t="shared" si="416"/>
        <v>-2.7376049612523401E-3</v>
      </c>
      <c r="O2211" s="239">
        <f t="shared" si="417"/>
        <v>149.95858101689259</v>
      </c>
      <c r="P2211" s="239">
        <f t="shared" si="412"/>
        <v>192.52914792739611</v>
      </c>
      <c r="Q2211" s="239">
        <f t="shared" si="413"/>
        <v>0</v>
      </c>
      <c r="R2211" s="239">
        <f t="shared" si="418"/>
        <v>-2.7376049612523401E-3</v>
      </c>
      <c r="T2211" s="239">
        <f>MAX($H$4:H2211)</f>
        <v>255.90901740293543</v>
      </c>
      <c r="U2211" s="239">
        <f>MAX($K$4:K2211)</f>
        <v>255.90901740293543</v>
      </c>
      <c r="V2211" s="239">
        <f>MAX($K$4:L2211)</f>
        <v>255.90901740293543</v>
      </c>
      <c r="W2211" s="239">
        <f t="shared" si="419"/>
        <v>-0.2476656356964009</v>
      </c>
      <c r="X2211" s="239">
        <f t="shared" si="420"/>
        <v>-0.2476656356964009</v>
      </c>
      <c r="Y2211" s="239">
        <f t="shared" si="421"/>
        <v>-0.2476656356964009</v>
      </c>
    </row>
    <row r="2212" spans="1:25">
      <c r="A2212" s="147">
        <v>38523</v>
      </c>
      <c r="B2212" s="243">
        <v>-5.4012580970685953E-4</v>
      </c>
      <c r="C2212" s="243">
        <v>3.4531355237197303E-3</v>
      </c>
      <c r="D2212" s="243">
        <v>5.2598113289643589E-3</v>
      </c>
      <c r="E2212" s="243">
        <v>9.792739691732999E-3</v>
      </c>
      <c r="F2212" s="243">
        <v>3.4778407866142835E-3</v>
      </c>
      <c r="H2212" s="239">
        <f t="shared" si="414"/>
        <v>193.1939771674557</v>
      </c>
      <c r="I2212" s="239"/>
      <c r="J2212" s="239">
        <f t="shared" si="415"/>
        <v>156.44510004583751</v>
      </c>
      <c r="K2212" s="239">
        <f t="shared" si="410"/>
        <v>193.1939771674557</v>
      </c>
      <c r="L2212" s="239" t="b">
        <f t="shared" si="411"/>
        <v>0</v>
      </c>
      <c r="M2212" s="239">
        <f t="shared" si="416"/>
        <v>3.4531355237197659E-3</v>
      </c>
      <c r="O2212" s="239">
        <f t="shared" si="417"/>
        <v>149.95858101689259</v>
      </c>
      <c r="P2212" s="239">
        <f t="shared" si="412"/>
        <v>193.1939771674557</v>
      </c>
      <c r="Q2212" s="239">
        <f t="shared" si="413"/>
        <v>0</v>
      </c>
      <c r="R2212" s="239">
        <f t="shared" si="418"/>
        <v>3.4531355237197659E-3</v>
      </c>
      <c r="T2212" s="239">
        <f>MAX($H$4:H2212)</f>
        <v>255.90901740293543</v>
      </c>
      <c r="U2212" s="239">
        <f>MAX($K$4:K2212)</f>
        <v>255.90901740293543</v>
      </c>
      <c r="V2212" s="239">
        <f>MAX($K$4:L2212)</f>
        <v>255.90901740293543</v>
      </c>
      <c r="W2212" s="239">
        <f t="shared" si="419"/>
        <v>-0.24506772317730902</v>
      </c>
      <c r="X2212" s="239">
        <f t="shared" si="420"/>
        <v>-0.24506772317730902</v>
      </c>
      <c r="Y2212" s="239">
        <f t="shared" si="421"/>
        <v>-0.24506772317730902</v>
      </c>
    </row>
    <row r="2213" spans="1:25">
      <c r="A2213" s="147">
        <v>38524</v>
      </c>
      <c r="B2213" s="243">
        <v>-2.044539396485634E-3</v>
      </c>
      <c r="C2213" s="243">
        <v>5.2918263678780608E-3</v>
      </c>
      <c r="D2213" s="243">
        <v>6.9579195123838922E-3</v>
      </c>
      <c r="E2213" s="243">
        <v>-2.632551053197707E-3</v>
      </c>
      <c r="F2213" s="243">
        <v>2.6801535654070729E-3</v>
      </c>
      <c r="H2213" s="239">
        <f t="shared" si="414"/>
        <v>194.21632614994567</v>
      </c>
      <c r="I2213" s="239"/>
      <c r="J2213" s="239">
        <f t="shared" si="415"/>
        <v>156.44510004583751</v>
      </c>
      <c r="K2213" s="239">
        <f t="shared" si="410"/>
        <v>194.21632614994567</v>
      </c>
      <c r="L2213" s="239" t="b">
        <f t="shared" si="411"/>
        <v>0</v>
      </c>
      <c r="M2213" s="239">
        <f t="shared" si="416"/>
        <v>5.2918263678780548E-3</v>
      </c>
      <c r="O2213" s="239">
        <f t="shared" si="417"/>
        <v>149.95858101689259</v>
      </c>
      <c r="P2213" s="239">
        <f t="shared" si="412"/>
        <v>194.21632614994567</v>
      </c>
      <c r="Q2213" s="239">
        <f t="shared" si="413"/>
        <v>0</v>
      </c>
      <c r="R2213" s="239">
        <f t="shared" si="418"/>
        <v>5.2918263678780548E-3</v>
      </c>
      <c r="T2213" s="239">
        <f>MAX($H$4:H2213)</f>
        <v>255.90901740293543</v>
      </c>
      <c r="U2213" s="239">
        <f>MAX($K$4:K2213)</f>
        <v>255.90901740293543</v>
      </c>
      <c r="V2213" s="239">
        <f>MAX($K$4:L2213)</f>
        <v>255.90901740293543</v>
      </c>
      <c r="W2213" s="239">
        <f t="shared" si="419"/>
        <v>-0.24107275264885647</v>
      </c>
      <c r="X2213" s="239">
        <f t="shared" si="420"/>
        <v>-0.24107275264885647</v>
      </c>
      <c r="Y2213" s="239">
        <f t="shared" si="421"/>
        <v>-0.24107275264885647</v>
      </c>
    </row>
    <row r="2214" spans="1:25">
      <c r="A2214" s="147">
        <v>38525</v>
      </c>
      <c r="B2214" s="243">
        <v>2.656669716916138E-4</v>
      </c>
      <c r="C2214" s="243">
        <v>4.1300940006656628E-3</v>
      </c>
      <c r="D2214" s="243">
        <v>3.3729841010170514E-3</v>
      </c>
      <c r="E2214" s="243">
        <v>1.1920817902039582E-2</v>
      </c>
      <c r="F2214" s="243">
        <v>4.9487413647926193E-3</v>
      </c>
      <c r="H2214" s="239">
        <f t="shared" si="414"/>
        <v>195.01845783340889</v>
      </c>
      <c r="I2214" s="239"/>
      <c r="J2214" s="239">
        <f t="shared" si="415"/>
        <v>156.44510004583751</v>
      </c>
      <c r="K2214" s="239">
        <f t="shared" si="410"/>
        <v>195.01845783340889</v>
      </c>
      <c r="L2214" s="239" t="b">
        <f t="shared" si="411"/>
        <v>0</v>
      </c>
      <c r="M2214" s="239">
        <f t="shared" si="416"/>
        <v>4.1300940006656611E-3</v>
      </c>
      <c r="O2214" s="239">
        <f t="shared" si="417"/>
        <v>149.95858101689259</v>
      </c>
      <c r="P2214" s="239">
        <f t="shared" si="412"/>
        <v>195.01845783340889</v>
      </c>
      <c r="Q2214" s="239">
        <f t="shared" si="413"/>
        <v>0</v>
      </c>
      <c r="R2214" s="239">
        <f t="shared" si="418"/>
        <v>4.1300940006656611E-3</v>
      </c>
      <c r="T2214" s="239">
        <f>MAX($H$4:H2214)</f>
        <v>255.90901740293543</v>
      </c>
      <c r="U2214" s="239">
        <f>MAX($K$4:K2214)</f>
        <v>255.90901740293543</v>
      </c>
      <c r="V2214" s="239">
        <f>MAX($K$4:L2214)</f>
        <v>255.90901740293543</v>
      </c>
      <c r="W2214" s="239">
        <f t="shared" si="419"/>
        <v>-0.23793831177762981</v>
      </c>
      <c r="X2214" s="239">
        <f t="shared" si="420"/>
        <v>-0.23793831177762981</v>
      </c>
      <c r="Y2214" s="239">
        <f t="shared" si="421"/>
        <v>-0.23793831177762981</v>
      </c>
    </row>
    <row r="2215" spans="1:25">
      <c r="A2215" s="147">
        <v>38526</v>
      </c>
      <c r="B2215" s="243">
        <v>-1.0189978724181703E-2</v>
      </c>
      <c r="C2215" s="243">
        <v>2.343047535636078E-3</v>
      </c>
      <c r="D2215" s="243">
        <v>3.94801576563375E-3</v>
      </c>
      <c r="E2215" s="243">
        <v>1.6412879366269895E-3</v>
      </c>
      <c r="F2215" s="243">
        <v>2.5959140478568621E-3</v>
      </c>
      <c r="H2215" s="239">
        <f t="shared" si="414"/>
        <v>195.47539535043902</v>
      </c>
      <c r="I2215" s="239"/>
      <c r="J2215" s="239">
        <f t="shared" si="415"/>
        <v>156.44510004583751</v>
      </c>
      <c r="K2215" s="239">
        <f t="shared" si="410"/>
        <v>195.47539535043902</v>
      </c>
      <c r="L2215" s="239" t="b">
        <f t="shared" si="411"/>
        <v>0</v>
      </c>
      <c r="M2215" s="239">
        <f t="shared" si="416"/>
        <v>2.3430475356361292E-3</v>
      </c>
      <c r="O2215" s="239">
        <f t="shared" si="417"/>
        <v>149.95858101689259</v>
      </c>
      <c r="P2215" s="239">
        <f t="shared" si="412"/>
        <v>195.47539535043902</v>
      </c>
      <c r="Q2215" s="239">
        <f t="shared" si="413"/>
        <v>0</v>
      </c>
      <c r="R2215" s="239">
        <f t="shared" si="418"/>
        <v>2.3430475356361292E-3</v>
      </c>
      <c r="T2215" s="239">
        <f>MAX($H$4:H2215)</f>
        <v>255.90901740293543</v>
      </c>
      <c r="U2215" s="239">
        <f>MAX($K$4:K2215)</f>
        <v>255.90901740293543</v>
      </c>
      <c r="V2215" s="239">
        <f>MAX($K$4:L2215)</f>
        <v>255.90901740293543</v>
      </c>
      <c r="W2215" s="239">
        <f t="shared" si="419"/>
        <v>-0.23615276501703769</v>
      </c>
      <c r="X2215" s="239">
        <f t="shared" si="420"/>
        <v>-0.23615276501703769</v>
      </c>
      <c r="Y2215" s="239">
        <f t="shared" si="421"/>
        <v>-0.23615276501703769</v>
      </c>
    </row>
    <row r="2216" spans="1:25">
      <c r="A2216" s="147">
        <v>38527</v>
      </c>
      <c r="B2216" s="243">
        <v>-7.9267584977598116E-3</v>
      </c>
      <c r="C2216" s="243">
        <v>-8.7795954491450834E-3</v>
      </c>
      <c r="D2216" s="243">
        <v>-9.3004826138548546E-3</v>
      </c>
      <c r="E2216" s="243">
        <v>-8.8961927212415359E-3</v>
      </c>
      <c r="F2216" s="243">
        <v>-7.8521822023519539E-3</v>
      </c>
      <c r="H2216" s="239">
        <f t="shared" si="414"/>
        <v>193.75920045900045</v>
      </c>
      <c r="I2216" s="239"/>
      <c r="J2216" s="239">
        <f t="shared" si="415"/>
        <v>156.44510004583751</v>
      </c>
      <c r="K2216" s="239">
        <f t="shared" si="410"/>
        <v>193.75920045900045</v>
      </c>
      <c r="L2216" s="239" t="b">
        <f t="shared" si="411"/>
        <v>0</v>
      </c>
      <c r="M2216" s="239">
        <f t="shared" si="416"/>
        <v>-8.7795954491451424E-3</v>
      </c>
      <c r="O2216" s="239">
        <f t="shared" si="417"/>
        <v>149.95858101689259</v>
      </c>
      <c r="P2216" s="239">
        <f t="shared" si="412"/>
        <v>193.75920045900045</v>
      </c>
      <c r="Q2216" s="239">
        <f t="shared" si="413"/>
        <v>0</v>
      </c>
      <c r="R2216" s="239">
        <f t="shared" si="418"/>
        <v>-8.7795954491451424E-3</v>
      </c>
      <c r="T2216" s="239">
        <f>MAX($H$4:H2216)</f>
        <v>255.90901740293543</v>
      </c>
      <c r="U2216" s="239">
        <f>MAX($K$4:K2216)</f>
        <v>255.90901740293543</v>
      </c>
      <c r="V2216" s="239">
        <f>MAX($K$4:L2216)</f>
        <v>255.90901740293543</v>
      </c>
      <c r="W2216" s="239">
        <f t="shared" si="419"/>
        <v>-0.2428590347251362</v>
      </c>
      <c r="X2216" s="239">
        <f t="shared" si="420"/>
        <v>-0.2428590347251362</v>
      </c>
      <c r="Y2216" s="239">
        <f t="shared" si="421"/>
        <v>-0.2428590347251362</v>
      </c>
    </row>
    <row r="2217" spans="1:25">
      <c r="A2217" s="147">
        <v>38530</v>
      </c>
      <c r="B2217" s="243">
        <v>-4.6796413419836203E-4</v>
      </c>
      <c r="C2217" s="243">
        <v>-9.0071346594489121E-3</v>
      </c>
      <c r="D2217" s="243">
        <v>-1.3522567516859985E-2</v>
      </c>
      <c r="E2217" s="243">
        <v>-7.3522598350942436E-3</v>
      </c>
      <c r="F2217" s="243">
        <v>-8.8673464443864702E-3</v>
      </c>
      <c r="H2217" s="239">
        <f t="shared" si="414"/>
        <v>192.01398524895907</v>
      </c>
      <c r="I2217" s="239"/>
      <c r="J2217" s="239">
        <f t="shared" si="415"/>
        <v>156.44510004583751</v>
      </c>
      <c r="K2217" s="239">
        <f t="shared" si="410"/>
        <v>192.01398524895907</v>
      </c>
      <c r="L2217" s="239" t="b">
        <f t="shared" si="411"/>
        <v>0</v>
      </c>
      <c r="M2217" s="239">
        <f t="shared" si="416"/>
        <v>-9.0071346594489503E-3</v>
      </c>
      <c r="O2217" s="239">
        <f t="shared" si="417"/>
        <v>149.95858101689259</v>
      </c>
      <c r="P2217" s="239">
        <f t="shared" si="412"/>
        <v>192.01398524895907</v>
      </c>
      <c r="Q2217" s="239">
        <f t="shared" si="413"/>
        <v>0</v>
      </c>
      <c r="R2217" s="239">
        <f t="shared" si="418"/>
        <v>-9.0071346594489503E-3</v>
      </c>
      <c r="T2217" s="239">
        <f>MAX($H$4:H2217)</f>
        <v>255.90901740293543</v>
      </c>
      <c r="U2217" s="239">
        <f>MAX($K$4:K2217)</f>
        <v>255.90901740293543</v>
      </c>
      <c r="V2217" s="239">
        <f>MAX($K$4:L2217)</f>
        <v>255.90901740293543</v>
      </c>
      <c r="W2217" s="239">
        <f t="shared" si="419"/>
        <v>-0.24967870535555206</v>
      </c>
      <c r="X2217" s="239">
        <f t="shared" si="420"/>
        <v>-0.24967870535555206</v>
      </c>
      <c r="Y2217" s="239">
        <f t="shared" si="421"/>
        <v>-0.24967870535555206</v>
      </c>
    </row>
    <row r="2218" spans="1:25">
      <c r="A2218" s="147">
        <v>38531</v>
      </c>
      <c r="B2218" s="243">
        <v>9.5329693339987198E-3</v>
      </c>
      <c r="C2218" s="243">
        <v>8.7907046032320579E-3</v>
      </c>
      <c r="D2218" s="243">
        <v>1.0186381765418639E-2</v>
      </c>
      <c r="E2218" s="243">
        <v>8.848786584650048E-3</v>
      </c>
      <c r="F2218" s="243">
        <v>6.8880788332086329E-3</v>
      </c>
      <c r="H2218" s="239">
        <f t="shared" si="414"/>
        <v>193.70192347297203</v>
      </c>
      <c r="I2218" s="239"/>
      <c r="J2218" s="239">
        <f t="shared" si="415"/>
        <v>156.44510004583751</v>
      </c>
      <c r="K2218" s="239">
        <f t="shared" si="410"/>
        <v>193.70192347297203</v>
      </c>
      <c r="L2218" s="239" t="b">
        <f t="shared" si="411"/>
        <v>0</v>
      </c>
      <c r="M2218" s="239">
        <f t="shared" si="416"/>
        <v>8.7907046032320371E-3</v>
      </c>
      <c r="O2218" s="239">
        <f t="shared" si="417"/>
        <v>149.95858101689259</v>
      </c>
      <c r="P2218" s="239">
        <f t="shared" si="412"/>
        <v>193.70192347297203</v>
      </c>
      <c r="Q2218" s="239">
        <f t="shared" si="413"/>
        <v>0</v>
      </c>
      <c r="R2218" s="239">
        <f t="shared" si="418"/>
        <v>8.7907046032320371E-3</v>
      </c>
      <c r="T2218" s="239">
        <f>MAX($H$4:H2218)</f>
        <v>255.90901740293543</v>
      </c>
      <c r="U2218" s="239">
        <f>MAX($K$4:K2218)</f>
        <v>255.90901740293543</v>
      </c>
      <c r="V2218" s="239">
        <f>MAX($K$4:L2218)</f>
        <v>255.90901740293543</v>
      </c>
      <c r="W2218" s="239">
        <f t="shared" si="419"/>
        <v>-0.24308285249681807</v>
      </c>
      <c r="X2218" s="239">
        <f t="shared" si="420"/>
        <v>-0.24308285249681807</v>
      </c>
      <c r="Y2218" s="239">
        <f t="shared" si="421"/>
        <v>-0.24308285249681807</v>
      </c>
    </row>
    <row r="2219" spans="1:25">
      <c r="A2219" s="147">
        <v>38532</v>
      </c>
      <c r="B2219" s="243">
        <v>-9.6439845114781875E-4</v>
      </c>
      <c r="C2219" s="243">
        <v>9.7125307863032972E-4</v>
      </c>
      <c r="D2219" s="243">
        <v>-1.420868916230833E-3</v>
      </c>
      <c r="E2219" s="243">
        <v>-3.5919941921170873E-3</v>
      </c>
      <c r="F2219" s="243">
        <v>7.7873694530850024E-4</v>
      </c>
      <c r="H2219" s="239">
        <f t="shared" si="414"/>
        <v>193.89005706248176</v>
      </c>
      <c r="I2219" s="239"/>
      <c r="J2219" s="239">
        <f t="shared" si="415"/>
        <v>156.44510004583751</v>
      </c>
      <c r="K2219" s="239">
        <f t="shared" si="410"/>
        <v>193.89005706248176</v>
      </c>
      <c r="L2219" s="239" t="b">
        <f t="shared" si="411"/>
        <v>0</v>
      </c>
      <c r="M2219" s="239">
        <f t="shared" si="416"/>
        <v>9.7125307863028657E-4</v>
      </c>
      <c r="O2219" s="239">
        <f t="shared" si="417"/>
        <v>149.95858101689259</v>
      </c>
      <c r="P2219" s="239">
        <f t="shared" si="412"/>
        <v>193.89005706248176</v>
      </c>
      <c r="Q2219" s="239">
        <f t="shared" si="413"/>
        <v>0</v>
      </c>
      <c r="R2219" s="239">
        <f t="shared" si="418"/>
        <v>9.7125307863028657E-4</v>
      </c>
      <c r="T2219" s="239">
        <f>MAX($H$4:H2219)</f>
        <v>255.90901740293543</v>
      </c>
      <c r="U2219" s="239">
        <f>MAX($K$4:K2219)</f>
        <v>255.90901740293543</v>
      </c>
      <c r="V2219" s="239">
        <f>MAX($K$4:L2219)</f>
        <v>255.90901740293543</v>
      </c>
      <c r="W2219" s="239">
        <f t="shared" si="419"/>
        <v>-0.24234769438703757</v>
      </c>
      <c r="X2219" s="239">
        <f t="shared" si="420"/>
        <v>-0.24234769438703757</v>
      </c>
      <c r="Y2219" s="239">
        <f t="shared" si="421"/>
        <v>-0.24234769438703757</v>
      </c>
    </row>
    <row r="2220" spans="1:25">
      <c r="A2220" s="147">
        <v>38533</v>
      </c>
      <c r="B2220" s="243">
        <v>-6.3186488511336458E-3</v>
      </c>
      <c r="C2220" s="243">
        <v>-7.4677731951422466E-4</v>
      </c>
      <c r="D2220" s="243">
        <v>-1.8403408920910636E-3</v>
      </c>
      <c r="E2220" s="243">
        <v>-1.0164020616028058E-3</v>
      </c>
      <c r="F2220" s="243">
        <v>-6.6072533570271652E-5</v>
      </c>
      <c r="H2220" s="239">
        <f t="shared" si="414"/>
        <v>193.74526436538818</v>
      </c>
      <c r="I2220" s="239"/>
      <c r="J2220" s="239">
        <f t="shared" si="415"/>
        <v>156.44510004583751</v>
      </c>
      <c r="K2220" s="239">
        <f t="shared" si="410"/>
        <v>193.74526436538818</v>
      </c>
      <c r="L2220" s="239" t="b">
        <f t="shared" si="411"/>
        <v>0</v>
      </c>
      <c r="M2220" s="239">
        <f t="shared" si="416"/>
        <v>-7.4677731951421457E-4</v>
      </c>
      <c r="O2220" s="239">
        <f t="shared" si="417"/>
        <v>149.95858101689259</v>
      </c>
      <c r="P2220" s="239">
        <f t="shared" si="412"/>
        <v>193.74526436538818</v>
      </c>
      <c r="Q2220" s="239">
        <f t="shared" si="413"/>
        <v>0</v>
      </c>
      <c r="R2220" s="239">
        <f t="shared" si="418"/>
        <v>-7.4677731951421457E-4</v>
      </c>
      <c r="T2220" s="239">
        <f>MAX($H$4:H2220)</f>
        <v>255.90901740293543</v>
      </c>
      <c r="U2220" s="239">
        <f>MAX($K$4:K2220)</f>
        <v>255.90901740293543</v>
      </c>
      <c r="V2220" s="239">
        <f>MAX($K$4:L2220)</f>
        <v>255.90901740293543</v>
      </c>
      <c r="W2220" s="239">
        <f t="shared" si="419"/>
        <v>-0.24291349194494699</v>
      </c>
      <c r="X2220" s="239">
        <f t="shared" si="420"/>
        <v>-0.24291349194494699</v>
      </c>
      <c r="Y2220" s="239">
        <f t="shared" si="421"/>
        <v>-0.24291349194494699</v>
      </c>
    </row>
    <row r="2221" spans="1:25">
      <c r="A2221" s="147">
        <v>38534</v>
      </c>
      <c r="B2221" s="243">
        <v>3.1994148335270367E-3</v>
      </c>
      <c r="C2221" s="243">
        <v>7.7690640728798055E-3</v>
      </c>
      <c r="D2221" s="243">
        <v>5.2263054388690389E-3</v>
      </c>
      <c r="E2221" s="243">
        <v>1.7106185878342561E-2</v>
      </c>
      <c r="F2221" s="243">
        <v>6.1266488338516112E-3</v>
      </c>
      <c r="H2221" s="239">
        <f t="shared" si="414"/>
        <v>195.25048373805993</v>
      </c>
      <c r="I2221" s="239"/>
      <c r="J2221" s="239">
        <f t="shared" si="415"/>
        <v>156.44510004583751</v>
      </c>
      <c r="K2221" s="239">
        <f t="shared" si="410"/>
        <v>195.25048373805993</v>
      </c>
      <c r="L2221" s="239" t="b">
        <f t="shared" si="411"/>
        <v>0</v>
      </c>
      <c r="M2221" s="239">
        <f t="shared" si="416"/>
        <v>7.7690640728798515E-3</v>
      </c>
      <c r="O2221" s="239">
        <f t="shared" si="417"/>
        <v>149.95858101689259</v>
      </c>
      <c r="P2221" s="239">
        <f t="shared" si="412"/>
        <v>195.25048373805993</v>
      </c>
      <c r="Q2221" s="239">
        <f t="shared" si="413"/>
        <v>0</v>
      </c>
      <c r="R2221" s="239">
        <f t="shared" si="418"/>
        <v>7.7690640728798515E-3</v>
      </c>
      <c r="T2221" s="239">
        <f>MAX($H$4:H2221)</f>
        <v>255.90901740293543</v>
      </c>
      <c r="U2221" s="239">
        <f>MAX($K$4:K2221)</f>
        <v>255.90901740293543</v>
      </c>
      <c r="V2221" s="239">
        <f>MAX($K$4:L2221)</f>
        <v>255.90901740293543</v>
      </c>
      <c r="W2221" s="239">
        <f t="shared" si="419"/>
        <v>-0.23703163835515439</v>
      </c>
      <c r="X2221" s="239">
        <f t="shared" si="420"/>
        <v>-0.23703163835515439</v>
      </c>
      <c r="Y2221" s="239">
        <f t="shared" si="421"/>
        <v>-0.23703163835515439</v>
      </c>
    </row>
    <row r="2222" spans="1:25">
      <c r="A2222" s="147">
        <v>38537</v>
      </c>
      <c r="B2222" s="243">
        <v>0</v>
      </c>
      <c r="C2222" s="243">
        <v>2.2349157402539177E-3</v>
      </c>
      <c r="D2222" s="243">
        <v>8.1032467004984454E-3</v>
      </c>
      <c r="E2222" s="243">
        <v>1.0400165870152467E-3</v>
      </c>
      <c r="F2222" s="243">
        <v>1.1824661486414811E-4</v>
      </c>
      <c r="H2222" s="239">
        <f t="shared" si="414"/>
        <v>195.6868521174583</v>
      </c>
      <c r="I2222" s="239"/>
      <c r="J2222" s="239">
        <f t="shared" si="415"/>
        <v>156.44510004583751</v>
      </c>
      <c r="K2222" s="239">
        <f t="shared" si="410"/>
        <v>195.6868521174583</v>
      </c>
      <c r="L2222" s="239" t="b">
        <f t="shared" si="411"/>
        <v>0</v>
      </c>
      <c r="M2222" s="239">
        <f t="shared" si="416"/>
        <v>2.2349157402538778E-3</v>
      </c>
      <c r="O2222" s="239">
        <f t="shared" si="417"/>
        <v>149.95858101689259</v>
      </c>
      <c r="P2222" s="239">
        <f t="shared" si="412"/>
        <v>195.6868521174583</v>
      </c>
      <c r="Q2222" s="239">
        <f t="shared" si="413"/>
        <v>0</v>
      </c>
      <c r="R2222" s="239">
        <f t="shared" si="418"/>
        <v>2.2349157402538778E-3</v>
      </c>
      <c r="T2222" s="239">
        <f>MAX($H$4:H2222)</f>
        <v>255.90901740293543</v>
      </c>
      <c r="U2222" s="239">
        <f>MAX($K$4:K2222)</f>
        <v>255.90901740293543</v>
      </c>
      <c r="V2222" s="239">
        <f>MAX($K$4:L2222)</f>
        <v>255.90901740293543</v>
      </c>
      <c r="W2222" s="239">
        <f t="shared" si="419"/>
        <v>-0.23532646835439863</v>
      </c>
      <c r="X2222" s="239">
        <f t="shared" si="420"/>
        <v>-0.23532646835439863</v>
      </c>
      <c r="Y2222" s="239">
        <f t="shared" si="421"/>
        <v>-0.23532646835439863</v>
      </c>
    </row>
    <row r="2223" spans="1:25">
      <c r="A2223" s="147">
        <v>38538</v>
      </c>
      <c r="B2223" s="243">
        <v>8.6021122561052987E-3</v>
      </c>
      <c r="C2223" s="243">
        <v>-2.1905240876131105E-3</v>
      </c>
      <c r="D2223" s="243">
        <v>-3.9168337730939307E-3</v>
      </c>
      <c r="E2223" s="243">
        <v>-4.8395954636684113E-3</v>
      </c>
      <c r="F2223" s="243">
        <v>-2.4037850982983056E-3</v>
      </c>
      <c r="H2223" s="239">
        <f t="shared" si="414"/>
        <v>195.25819535426584</v>
      </c>
      <c r="I2223" s="239"/>
      <c r="J2223" s="239">
        <f t="shared" si="415"/>
        <v>156.44510004583751</v>
      </c>
      <c r="K2223" s="239">
        <f t="shared" si="410"/>
        <v>195.25819535426584</v>
      </c>
      <c r="L2223" s="239" t="b">
        <f t="shared" si="411"/>
        <v>0</v>
      </c>
      <c r="M2223" s="239">
        <f t="shared" si="416"/>
        <v>-2.1905240876130441E-3</v>
      </c>
      <c r="O2223" s="239">
        <f t="shared" si="417"/>
        <v>149.95858101689259</v>
      </c>
      <c r="P2223" s="239">
        <f t="shared" si="412"/>
        <v>195.25819535426584</v>
      </c>
      <c r="Q2223" s="239">
        <f t="shared" si="413"/>
        <v>0</v>
      </c>
      <c r="R2223" s="239">
        <f t="shared" si="418"/>
        <v>-2.1905240876130441E-3</v>
      </c>
      <c r="T2223" s="239">
        <f>MAX($H$4:H2223)</f>
        <v>255.90901740293543</v>
      </c>
      <c r="U2223" s="239">
        <f>MAX($K$4:K2223)</f>
        <v>255.90901740293543</v>
      </c>
      <c r="V2223" s="239">
        <f>MAX($K$4:L2223)</f>
        <v>255.90901740293543</v>
      </c>
      <c r="W2223" s="239">
        <f t="shared" si="419"/>
        <v>-0.23700150414462845</v>
      </c>
      <c r="X2223" s="239">
        <f t="shared" si="420"/>
        <v>-0.23700150414462845</v>
      </c>
      <c r="Y2223" s="239">
        <f t="shared" si="421"/>
        <v>-0.23700150414462845</v>
      </c>
    </row>
    <row r="2224" spans="1:25">
      <c r="A2224" s="147">
        <v>38539</v>
      </c>
      <c r="B2224" s="243">
        <v>-7.591227271941059E-3</v>
      </c>
      <c r="C2224" s="243">
        <v>5.7345367998620222E-3</v>
      </c>
      <c r="D2224" s="243">
        <v>-3.418325000078215E-3</v>
      </c>
      <c r="E2224" s="243">
        <v>2.4142609063959597E-3</v>
      </c>
      <c r="F2224" s="243">
        <v>6.2378110065790526E-3</v>
      </c>
      <c r="H2224" s="239">
        <f t="shared" si="414"/>
        <v>196.37791066099953</v>
      </c>
      <c r="I2224" s="239"/>
      <c r="J2224" s="239">
        <f t="shared" si="415"/>
        <v>156.44510004583751</v>
      </c>
      <c r="K2224" s="239">
        <f t="shared" si="410"/>
        <v>196.37791066099953</v>
      </c>
      <c r="L2224" s="239" t="b">
        <f t="shared" si="411"/>
        <v>0</v>
      </c>
      <c r="M2224" s="239">
        <f t="shared" si="416"/>
        <v>5.7345367998620752E-3</v>
      </c>
      <c r="O2224" s="239">
        <f t="shared" si="417"/>
        <v>149.95858101689259</v>
      </c>
      <c r="P2224" s="239">
        <f t="shared" si="412"/>
        <v>196.37791066099953</v>
      </c>
      <c r="Q2224" s="239">
        <f t="shared" si="413"/>
        <v>0</v>
      </c>
      <c r="R2224" s="239">
        <f t="shared" si="418"/>
        <v>5.7345367998620752E-3</v>
      </c>
      <c r="T2224" s="239">
        <f>MAX($H$4:H2224)</f>
        <v>255.90901740293543</v>
      </c>
      <c r="U2224" s="239">
        <f>MAX($K$4:K2224)</f>
        <v>255.90901740293543</v>
      </c>
      <c r="V2224" s="239">
        <f>MAX($K$4:L2224)</f>
        <v>255.90901740293543</v>
      </c>
      <c r="W2224" s="239">
        <f t="shared" si="419"/>
        <v>-0.2326260611919064</v>
      </c>
      <c r="X2224" s="239">
        <f t="shared" si="420"/>
        <v>-0.2326260611919064</v>
      </c>
      <c r="Y2224" s="239">
        <f t="shared" si="421"/>
        <v>-0.2326260611919064</v>
      </c>
    </row>
    <row r="2225" spans="1:25">
      <c r="A2225" s="147">
        <v>38540</v>
      </c>
      <c r="B2225" s="243">
        <v>2.8326506019382691E-3</v>
      </c>
      <c r="C2225" s="243">
        <v>-1.6606568397319221E-2</v>
      </c>
      <c r="D2225" s="243">
        <v>-6.0569012688541646E-3</v>
      </c>
      <c r="E2225" s="243">
        <v>-5.4229071239946247E-3</v>
      </c>
      <c r="F2225" s="243">
        <v>-1.4157423224034349E-2</v>
      </c>
      <c r="H2225" s="239">
        <f t="shared" si="414"/>
        <v>193.11674745588499</v>
      </c>
      <c r="I2225" s="239"/>
      <c r="J2225" s="239">
        <f t="shared" si="415"/>
        <v>156.44510004583751</v>
      </c>
      <c r="K2225" s="239">
        <f t="shared" si="410"/>
        <v>193.11674745588499</v>
      </c>
      <c r="L2225" s="239" t="b">
        <f t="shared" si="411"/>
        <v>0</v>
      </c>
      <c r="M2225" s="239">
        <f t="shared" si="416"/>
        <v>-1.660656839731927E-2</v>
      </c>
      <c r="O2225" s="239">
        <f t="shared" si="417"/>
        <v>149.95858101689259</v>
      </c>
      <c r="P2225" s="239">
        <f t="shared" si="412"/>
        <v>193.11674745588499</v>
      </c>
      <c r="Q2225" s="239">
        <f t="shared" si="413"/>
        <v>0</v>
      </c>
      <c r="R2225" s="239">
        <f t="shared" si="418"/>
        <v>-1.660656839731927E-2</v>
      </c>
      <c r="T2225" s="239">
        <f>MAX($H$4:H2225)</f>
        <v>255.90901740293543</v>
      </c>
      <c r="U2225" s="239">
        <f>MAX($K$4:K2225)</f>
        <v>255.90901740293543</v>
      </c>
      <c r="V2225" s="239">
        <f>MAX($K$4:L2225)</f>
        <v>255.90901740293543</v>
      </c>
      <c r="W2225" s="239">
        <f t="shared" si="419"/>
        <v>-0.2453695089930433</v>
      </c>
      <c r="X2225" s="239">
        <f t="shared" si="420"/>
        <v>-0.2453695089930433</v>
      </c>
      <c r="Y2225" s="239">
        <f t="shared" si="421"/>
        <v>-0.2453695089930433</v>
      </c>
    </row>
    <row r="2226" spans="1:25">
      <c r="A2226" s="147">
        <v>38541</v>
      </c>
      <c r="B2226" s="243">
        <v>1.1700801393172089E-2</v>
      </c>
      <c r="C2226" s="243">
        <v>9.2294811246411701E-3</v>
      </c>
      <c r="D2226" s="243">
        <v>-5.8344796703013735E-3</v>
      </c>
      <c r="E2226" s="243">
        <v>-2.6360346875031748E-4</v>
      </c>
      <c r="F2226" s="243">
        <v>8.0981857443327421E-3</v>
      </c>
      <c r="H2226" s="239">
        <f t="shared" si="414"/>
        <v>194.89911483138118</v>
      </c>
      <c r="I2226" s="239"/>
      <c r="J2226" s="239">
        <f t="shared" si="415"/>
        <v>156.44510004583751</v>
      </c>
      <c r="K2226" s="239">
        <f t="shared" si="410"/>
        <v>194.89911483138118</v>
      </c>
      <c r="L2226" s="239" t="b">
        <f t="shared" si="411"/>
        <v>0</v>
      </c>
      <c r="M2226" s="239">
        <f t="shared" si="416"/>
        <v>9.2294811246412048E-3</v>
      </c>
      <c r="O2226" s="239">
        <f t="shared" si="417"/>
        <v>149.95858101689259</v>
      </c>
      <c r="P2226" s="239">
        <f t="shared" si="412"/>
        <v>194.89911483138118</v>
      </c>
      <c r="Q2226" s="239">
        <f t="shared" si="413"/>
        <v>0</v>
      </c>
      <c r="R2226" s="239">
        <f t="shared" si="418"/>
        <v>9.2294811246412048E-3</v>
      </c>
      <c r="T2226" s="239">
        <f>MAX($H$4:H2226)</f>
        <v>255.90901740293543</v>
      </c>
      <c r="U2226" s="239">
        <f>MAX($K$4:K2226)</f>
        <v>255.90901740293543</v>
      </c>
      <c r="V2226" s="239">
        <f>MAX($K$4:L2226)</f>
        <v>255.90901740293543</v>
      </c>
      <c r="W2226" s="239">
        <f t="shared" si="419"/>
        <v>-0.23840466112021588</v>
      </c>
      <c r="X2226" s="239">
        <f t="shared" si="420"/>
        <v>-0.23840466112021588</v>
      </c>
      <c r="Y2226" s="239">
        <f t="shared" si="421"/>
        <v>-0.23840466112021588</v>
      </c>
    </row>
    <row r="2227" spans="1:25">
      <c r="A2227" s="147">
        <v>38544</v>
      </c>
      <c r="B2227" s="243">
        <v>6.3706526483326975E-3</v>
      </c>
      <c r="C2227" s="243">
        <v>8.1209889457802831E-3</v>
      </c>
      <c r="D2227" s="243">
        <v>2.23685698795828E-3</v>
      </c>
      <c r="E2227" s="243">
        <v>9.3796603932836398E-3</v>
      </c>
      <c r="F2227" s="243">
        <v>1.0091564055276558E-2</v>
      </c>
      <c r="H2227" s="239">
        <f t="shared" si="414"/>
        <v>196.4818883884692</v>
      </c>
      <c r="I2227" s="239"/>
      <c r="J2227" s="239">
        <f t="shared" si="415"/>
        <v>156.44510004583751</v>
      </c>
      <c r="K2227" s="239">
        <f t="shared" si="410"/>
        <v>196.4818883884692</v>
      </c>
      <c r="L2227" s="239" t="b">
        <f t="shared" si="411"/>
        <v>0</v>
      </c>
      <c r="M2227" s="239">
        <f t="shared" si="416"/>
        <v>8.1209889457803316E-3</v>
      </c>
      <c r="O2227" s="239">
        <f t="shared" si="417"/>
        <v>149.95858101689259</v>
      </c>
      <c r="P2227" s="239">
        <f t="shared" si="412"/>
        <v>196.4818883884692</v>
      </c>
      <c r="Q2227" s="239">
        <f t="shared" si="413"/>
        <v>0</v>
      </c>
      <c r="R2227" s="239">
        <f t="shared" si="418"/>
        <v>8.1209889457803316E-3</v>
      </c>
      <c r="T2227" s="239">
        <f>MAX($H$4:H2227)</f>
        <v>255.90901740293543</v>
      </c>
      <c r="U2227" s="239">
        <f>MAX($K$4:K2227)</f>
        <v>255.90901740293543</v>
      </c>
      <c r="V2227" s="239">
        <f>MAX($K$4:L2227)</f>
        <v>255.90901740293543</v>
      </c>
      <c r="W2227" s="239">
        <f t="shared" si="419"/>
        <v>-0.23221975379201532</v>
      </c>
      <c r="X2227" s="239">
        <f t="shared" si="420"/>
        <v>-0.23221975379201532</v>
      </c>
      <c r="Y2227" s="239">
        <f t="shared" si="421"/>
        <v>-0.23221975379201532</v>
      </c>
    </row>
    <row r="2228" spans="1:25">
      <c r="A2228" s="147">
        <v>38545</v>
      </c>
      <c r="B2228" s="243">
        <v>2.3841481320980851E-3</v>
      </c>
      <c r="C2228" s="243">
        <v>-4.4546061155100736E-3</v>
      </c>
      <c r="D2228" s="243">
        <v>-2.3782757260117915E-3</v>
      </c>
      <c r="E2228" s="243">
        <v>2.7343708405531686E-3</v>
      </c>
      <c r="F2228" s="243">
        <v>-1.8500186103429517E-3</v>
      </c>
      <c r="H2228" s="239">
        <f t="shared" si="414"/>
        <v>195.60663896686697</v>
      </c>
      <c r="I2228" s="239"/>
      <c r="J2228" s="239">
        <f t="shared" si="415"/>
        <v>156.44510004583751</v>
      </c>
      <c r="K2228" s="239">
        <f t="shared" si="410"/>
        <v>195.60663896686697</v>
      </c>
      <c r="L2228" s="239" t="b">
        <f t="shared" si="411"/>
        <v>0</v>
      </c>
      <c r="M2228" s="239">
        <f t="shared" si="416"/>
        <v>-4.4546061155100302E-3</v>
      </c>
      <c r="O2228" s="239">
        <f t="shared" si="417"/>
        <v>149.95858101689259</v>
      </c>
      <c r="P2228" s="239">
        <f t="shared" si="412"/>
        <v>195.60663896686697</v>
      </c>
      <c r="Q2228" s="239">
        <f t="shared" si="413"/>
        <v>0</v>
      </c>
      <c r="R2228" s="239">
        <f t="shared" si="418"/>
        <v>-4.4546061155100302E-3</v>
      </c>
      <c r="T2228" s="239">
        <f>MAX($H$4:H2228)</f>
        <v>255.90901740293543</v>
      </c>
      <c r="U2228" s="239">
        <f>MAX($K$4:K2228)</f>
        <v>255.90901740293543</v>
      </c>
      <c r="V2228" s="239">
        <f>MAX($K$4:L2228)</f>
        <v>255.90901740293543</v>
      </c>
      <c r="W2228" s="239">
        <f t="shared" si="419"/>
        <v>-0.23563991237214121</v>
      </c>
      <c r="X2228" s="239">
        <f t="shared" si="420"/>
        <v>-0.23563991237214121</v>
      </c>
      <c r="Y2228" s="239">
        <f t="shared" si="421"/>
        <v>-0.23563991237214121</v>
      </c>
    </row>
    <row r="2229" spans="1:25">
      <c r="A2229" s="147">
        <v>38546</v>
      </c>
      <c r="B2229" s="243">
        <v>6.3979793367163751E-4</v>
      </c>
      <c r="C2229" s="243">
        <v>6.17269746740301E-3</v>
      </c>
      <c r="D2229" s="243">
        <v>-3.7693382735637382E-4</v>
      </c>
      <c r="E2229" s="243">
        <v>1.1517045683396399E-2</v>
      </c>
      <c r="F2229" s="243">
        <v>4.4802901501617143E-3</v>
      </c>
      <c r="H2229" s="239">
        <f t="shared" si="414"/>
        <v>196.81405957182497</v>
      </c>
      <c r="I2229" s="239"/>
      <c r="J2229" s="239">
        <f t="shared" si="415"/>
        <v>156.44510004583751</v>
      </c>
      <c r="K2229" s="239">
        <f t="shared" si="410"/>
        <v>196.81405957182497</v>
      </c>
      <c r="L2229" s="239" t="b">
        <f t="shared" si="411"/>
        <v>0</v>
      </c>
      <c r="M2229" s="239">
        <f t="shared" si="416"/>
        <v>6.1726974674030516E-3</v>
      </c>
      <c r="O2229" s="239">
        <f t="shared" si="417"/>
        <v>149.95858101689259</v>
      </c>
      <c r="P2229" s="239">
        <f t="shared" si="412"/>
        <v>196.81405957182497</v>
      </c>
      <c r="Q2229" s="239">
        <f t="shared" si="413"/>
        <v>0</v>
      </c>
      <c r="R2229" s="239">
        <f t="shared" si="418"/>
        <v>6.1726974674030516E-3</v>
      </c>
      <c r="T2229" s="239">
        <f>MAX($H$4:H2229)</f>
        <v>255.90901740293543</v>
      </c>
      <c r="U2229" s="239">
        <f>MAX($K$4:K2229)</f>
        <v>255.90901740293543</v>
      </c>
      <c r="V2229" s="239">
        <f>MAX($K$4:L2229)</f>
        <v>255.90901740293543</v>
      </c>
      <c r="W2229" s="239">
        <f t="shared" si="419"/>
        <v>-0.23092174879505675</v>
      </c>
      <c r="X2229" s="239">
        <f t="shared" si="420"/>
        <v>-0.23092174879505675</v>
      </c>
      <c r="Y2229" s="239">
        <f t="shared" si="421"/>
        <v>-0.23092174879505675</v>
      </c>
    </row>
    <row r="2230" spans="1:25">
      <c r="A2230" s="147">
        <v>38547</v>
      </c>
      <c r="B2230" s="243">
        <v>1.9831126324623138E-3</v>
      </c>
      <c r="C2230" s="243">
        <v>5.637445713524647E-3</v>
      </c>
      <c r="D2230" s="243">
        <v>7.3450336555183071E-3</v>
      </c>
      <c r="E2230" s="243">
        <v>7.438794105467661E-3</v>
      </c>
      <c r="F2230" s="243">
        <v>2.1461841176482199E-3</v>
      </c>
      <c r="H2230" s="239">
        <f t="shared" si="414"/>
        <v>197.92358814831954</v>
      </c>
      <c r="I2230" s="239"/>
      <c r="J2230" s="239">
        <f t="shared" si="415"/>
        <v>156.44510004583751</v>
      </c>
      <c r="K2230" s="239">
        <f t="shared" si="410"/>
        <v>197.92358814831954</v>
      </c>
      <c r="L2230" s="239" t="b">
        <f t="shared" si="411"/>
        <v>0</v>
      </c>
      <c r="M2230" s="239">
        <f t="shared" si="416"/>
        <v>5.6374457135246444E-3</v>
      </c>
      <c r="O2230" s="239">
        <f t="shared" si="417"/>
        <v>149.95858101689259</v>
      </c>
      <c r="P2230" s="239">
        <f t="shared" si="412"/>
        <v>197.92358814831954</v>
      </c>
      <c r="Q2230" s="239">
        <f t="shared" si="413"/>
        <v>0</v>
      </c>
      <c r="R2230" s="239">
        <f t="shared" si="418"/>
        <v>5.6374457135246444E-3</v>
      </c>
      <c r="T2230" s="239">
        <f>MAX($H$4:H2230)</f>
        <v>255.90901740293543</v>
      </c>
      <c r="U2230" s="239">
        <f>MAX($K$4:K2230)</f>
        <v>255.90901740293543</v>
      </c>
      <c r="V2230" s="239">
        <f>MAX($K$4:L2230)</f>
        <v>255.90901740293543</v>
      </c>
      <c r="W2230" s="239">
        <f t="shared" si="419"/>
        <v>-0.22658611190443642</v>
      </c>
      <c r="X2230" s="239">
        <f t="shared" si="420"/>
        <v>-0.22658611190443642</v>
      </c>
      <c r="Y2230" s="239">
        <f t="shared" si="421"/>
        <v>-0.22658611190443642</v>
      </c>
    </row>
    <row r="2231" spans="1:25">
      <c r="A2231" s="147">
        <v>38548</v>
      </c>
      <c r="B2231" s="243">
        <v>1.447129345980791E-3</v>
      </c>
      <c r="C2231" s="243">
        <v>-2.1074038799561157E-3</v>
      </c>
      <c r="D2231" s="243">
        <v>4.8280899211223804E-3</v>
      </c>
      <c r="E2231" s="243">
        <v>-3.1337792072474446E-3</v>
      </c>
      <c r="F2231" s="243">
        <v>-2.5141633591493351E-3</v>
      </c>
      <c r="H2231" s="239">
        <f t="shared" si="414"/>
        <v>197.50648321072094</v>
      </c>
      <c r="I2231" s="239"/>
      <c r="J2231" s="239">
        <f t="shared" si="415"/>
        <v>156.44510004583751</v>
      </c>
      <c r="K2231" s="239">
        <f t="shared" si="410"/>
        <v>197.50648321072094</v>
      </c>
      <c r="L2231" s="239" t="b">
        <f t="shared" si="411"/>
        <v>0</v>
      </c>
      <c r="M2231" s="239">
        <f t="shared" si="416"/>
        <v>-2.1074038799560632E-3</v>
      </c>
      <c r="O2231" s="239">
        <f t="shared" si="417"/>
        <v>149.95858101689259</v>
      </c>
      <c r="P2231" s="239">
        <f t="shared" si="412"/>
        <v>197.50648321072094</v>
      </c>
      <c r="Q2231" s="239">
        <f t="shared" si="413"/>
        <v>0</v>
      </c>
      <c r="R2231" s="239">
        <f t="shared" si="418"/>
        <v>-2.1074038799560632E-3</v>
      </c>
      <c r="T2231" s="239">
        <f>MAX($H$4:H2231)</f>
        <v>255.90901740293543</v>
      </c>
      <c r="U2231" s="239">
        <f>MAX($K$4:K2231)</f>
        <v>255.90901740293543</v>
      </c>
      <c r="V2231" s="239">
        <f>MAX($K$4:L2231)</f>
        <v>255.90901740293543</v>
      </c>
      <c r="W2231" s="239">
        <f t="shared" si="419"/>
        <v>-0.22821600733302091</v>
      </c>
      <c r="X2231" s="239">
        <f t="shared" si="420"/>
        <v>-0.22821600733302091</v>
      </c>
      <c r="Y2231" s="239">
        <f t="shared" si="421"/>
        <v>-0.22821600733302091</v>
      </c>
    </row>
    <row r="2232" spans="1:25">
      <c r="A2232" s="147">
        <v>38551</v>
      </c>
      <c r="B2232" s="243">
        <v>-5.1671796696453054E-3</v>
      </c>
      <c r="C2232" s="243">
        <v>-4.0826016655113317E-3</v>
      </c>
      <c r="D2232" s="243">
        <v>1.8270168865672787E-3</v>
      </c>
      <c r="E2232" s="243">
        <v>-9.0976438560652628E-4</v>
      </c>
      <c r="F2232" s="243">
        <v>-4.0623228138789713E-3</v>
      </c>
      <c r="H2232" s="239">
        <f t="shared" si="414"/>
        <v>196.70014291341556</v>
      </c>
      <c r="I2232" s="239"/>
      <c r="J2232" s="239">
        <f t="shared" si="415"/>
        <v>156.44510004583751</v>
      </c>
      <c r="K2232" s="239">
        <f t="shared" si="410"/>
        <v>196.70014291341556</v>
      </c>
      <c r="L2232" s="239" t="b">
        <f t="shared" si="411"/>
        <v>0</v>
      </c>
      <c r="M2232" s="239">
        <f t="shared" si="416"/>
        <v>-4.082601665511369E-3</v>
      </c>
      <c r="O2232" s="239">
        <f t="shared" si="417"/>
        <v>149.95858101689259</v>
      </c>
      <c r="P2232" s="239">
        <f t="shared" si="412"/>
        <v>196.70014291341556</v>
      </c>
      <c r="Q2232" s="239">
        <f t="shared" si="413"/>
        <v>0</v>
      </c>
      <c r="R2232" s="239">
        <f t="shared" si="418"/>
        <v>-4.082601665511369E-3</v>
      </c>
      <c r="T2232" s="239">
        <f>MAX($H$4:H2232)</f>
        <v>255.90901740293543</v>
      </c>
      <c r="U2232" s="239">
        <f>MAX($K$4:K2232)</f>
        <v>255.90901740293543</v>
      </c>
      <c r="V2232" s="239">
        <f>MAX($K$4:L2232)</f>
        <v>255.90901740293543</v>
      </c>
      <c r="W2232" s="239">
        <f t="shared" si="419"/>
        <v>-0.23136689394689813</v>
      </c>
      <c r="X2232" s="239">
        <f t="shared" si="420"/>
        <v>-0.23136689394689813</v>
      </c>
      <c r="Y2232" s="239">
        <f t="shared" si="421"/>
        <v>-0.23136689394689813</v>
      </c>
    </row>
    <row r="2233" spans="1:25">
      <c r="A2233" s="147">
        <v>38552</v>
      </c>
      <c r="B2233" s="243">
        <v>6.8125171347974689E-3</v>
      </c>
      <c r="C2233" s="243">
        <v>2.0613159509363932E-3</v>
      </c>
      <c r="D2233" s="243">
        <v>-6.4045928456899492E-3</v>
      </c>
      <c r="E2233" s="243">
        <v>8.2070611114746228E-3</v>
      </c>
      <c r="F2233" s="243">
        <v>-5.3824742519814617E-4</v>
      </c>
      <c r="H2233" s="239">
        <f t="shared" si="414"/>
        <v>197.10560405555447</v>
      </c>
      <c r="I2233" s="239"/>
      <c r="J2233" s="239">
        <f t="shared" si="415"/>
        <v>156.44510004583751</v>
      </c>
      <c r="K2233" s="239">
        <f t="shared" si="410"/>
        <v>197.10560405555447</v>
      </c>
      <c r="L2233" s="239" t="b">
        <f t="shared" si="411"/>
        <v>0</v>
      </c>
      <c r="M2233" s="239">
        <f t="shared" si="416"/>
        <v>2.0613159509364561E-3</v>
      </c>
      <c r="O2233" s="239">
        <f t="shared" si="417"/>
        <v>149.95858101689259</v>
      </c>
      <c r="P2233" s="239">
        <f t="shared" si="412"/>
        <v>197.10560405555447</v>
      </c>
      <c r="Q2233" s="239">
        <f t="shared" si="413"/>
        <v>0</v>
      </c>
      <c r="R2233" s="239">
        <f t="shared" si="418"/>
        <v>2.0613159509364561E-3</v>
      </c>
      <c r="T2233" s="239">
        <f>MAX($H$4:H2233)</f>
        <v>255.90901740293543</v>
      </c>
      <c r="U2233" s="239">
        <f>MAX($K$4:K2233)</f>
        <v>255.90901740293543</v>
      </c>
      <c r="V2233" s="239">
        <f>MAX($K$4:L2233)</f>
        <v>255.90901740293543</v>
      </c>
      <c r="W2233" s="239">
        <f t="shared" si="419"/>
        <v>-0.22978249826497305</v>
      </c>
      <c r="X2233" s="239">
        <f t="shared" si="420"/>
        <v>-0.22978249826497305</v>
      </c>
      <c r="Y2233" s="239">
        <f t="shared" si="421"/>
        <v>-0.22978249826497305</v>
      </c>
    </row>
    <row r="2234" spans="1:25">
      <c r="A2234" s="147">
        <v>38553</v>
      </c>
      <c r="B2234" s="243">
        <v>4.8865714831698437E-3</v>
      </c>
      <c r="C2234" s="243">
        <v>-2.5580472079527183E-3</v>
      </c>
      <c r="D2234" s="243">
        <v>-8.0520087137880836E-4</v>
      </c>
      <c r="E2234" s="243">
        <v>2.9458368518291422E-3</v>
      </c>
      <c r="F2234" s="243">
        <v>-6.4659479549933341E-4</v>
      </c>
      <c r="H2234" s="239">
        <f t="shared" si="414"/>
        <v>196.60139861542831</v>
      </c>
      <c r="I2234" s="239"/>
      <c r="J2234" s="239">
        <f t="shared" si="415"/>
        <v>156.44510004583751</v>
      </c>
      <c r="K2234" s="239">
        <f t="shared" si="410"/>
        <v>196.60139861542831</v>
      </c>
      <c r="L2234" s="239" t="b">
        <f t="shared" si="411"/>
        <v>0</v>
      </c>
      <c r="M2234" s="239">
        <f t="shared" si="416"/>
        <v>-2.5580472079527769E-3</v>
      </c>
      <c r="O2234" s="239">
        <f t="shared" si="417"/>
        <v>149.95858101689259</v>
      </c>
      <c r="P2234" s="239">
        <f t="shared" si="412"/>
        <v>196.60139861542831</v>
      </c>
      <c r="Q2234" s="239">
        <f t="shared" si="413"/>
        <v>0</v>
      </c>
      <c r="R2234" s="239">
        <f t="shared" si="418"/>
        <v>-2.5580472079527769E-3</v>
      </c>
      <c r="T2234" s="239">
        <f>MAX($H$4:H2234)</f>
        <v>255.90901740293543</v>
      </c>
      <c r="U2234" s="239">
        <f>MAX($K$4:K2234)</f>
        <v>255.90901740293543</v>
      </c>
      <c r="V2234" s="239">
        <f>MAX($K$4:L2234)</f>
        <v>255.90901740293543</v>
      </c>
      <c r="W2234" s="239">
        <f t="shared" si="419"/>
        <v>-0.23175275099480269</v>
      </c>
      <c r="X2234" s="239">
        <f t="shared" si="420"/>
        <v>-0.23175275099480269</v>
      </c>
      <c r="Y2234" s="239">
        <f t="shared" si="421"/>
        <v>-0.23175275099480269</v>
      </c>
    </row>
    <row r="2235" spans="1:25">
      <c r="A2235" s="147">
        <v>38554</v>
      </c>
      <c r="B2235" s="243">
        <v>-6.9560074140556649E-3</v>
      </c>
      <c r="C2235" s="243">
        <v>2.9229644777628572E-4</v>
      </c>
      <c r="D2235" s="243">
        <v>1.3734132329456195E-2</v>
      </c>
      <c r="E2235" s="243">
        <v>-2.4937651054653953E-3</v>
      </c>
      <c r="F2235" s="243">
        <v>3.6217923456240975E-3</v>
      </c>
      <c r="H2235" s="239">
        <f t="shared" si="414"/>
        <v>196.65886450587143</v>
      </c>
      <c r="I2235" s="239"/>
      <c r="J2235" s="239">
        <f t="shared" si="415"/>
        <v>156.44510004583751</v>
      </c>
      <c r="K2235" s="239">
        <f t="shared" si="410"/>
        <v>196.65886450587143</v>
      </c>
      <c r="L2235" s="239" t="b">
        <f t="shared" si="411"/>
        <v>0</v>
      </c>
      <c r="M2235" s="239">
        <f t="shared" si="416"/>
        <v>2.9229644777621823E-4</v>
      </c>
      <c r="O2235" s="239">
        <f t="shared" si="417"/>
        <v>149.95858101689259</v>
      </c>
      <c r="P2235" s="239">
        <f t="shared" si="412"/>
        <v>196.65886450587143</v>
      </c>
      <c r="Q2235" s="239">
        <f t="shared" si="413"/>
        <v>0</v>
      </c>
      <c r="R2235" s="239">
        <f t="shared" si="418"/>
        <v>2.9229644777621823E-4</v>
      </c>
      <c r="T2235" s="239">
        <f>MAX($H$4:H2235)</f>
        <v>255.90901740293543</v>
      </c>
      <c r="U2235" s="239">
        <f>MAX($K$4:K2235)</f>
        <v>255.90901740293543</v>
      </c>
      <c r="V2235" s="239">
        <f>MAX($K$4:L2235)</f>
        <v>255.90901740293543</v>
      </c>
      <c r="W2235" s="239">
        <f t="shared" si="419"/>
        <v>-0.23152819505290462</v>
      </c>
      <c r="X2235" s="239">
        <f t="shared" si="420"/>
        <v>-0.23152819505290462</v>
      </c>
      <c r="Y2235" s="239">
        <f t="shared" si="421"/>
        <v>-0.23152819505290462</v>
      </c>
    </row>
    <row r="2236" spans="1:25">
      <c r="A2236" s="147">
        <v>38555</v>
      </c>
      <c r="B2236" s="243">
        <v>5.1711325240793027E-3</v>
      </c>
      <c r="C2236" s="243">
        <v>8.0905023818742539E-3</v>
      </c>
      <c r="D2236" s="243">
        <v>4.3781293333373661E-3</v>
      </c>
      <c r="E2236" s="243">
        <v>1.3044997489906729E-2</v>
      </c>
      <c r="F2236" s="243">
        <v>1.0227370838513661E-2</v>
      </c>
      <c r="H2236" s="239">
        <f t="shared" si="414"/>
        <v>198.24993351757288</v>
      </c>
      <c r="I2236" s="239"/>
      <c r="J2236" s="239">
        <f t="shared" si="415"/>
        <v>156.44510004583751</v>
      </c>
      <c r="K2236" s="239">
        <f t="shared" si="410"/>
        <v>198.24993351757288</v>
      </c>
      <c r="L2236" s="239" t="b">
        <f t="shared" si="411"/>
        <v>0</v>
      </c>
      <c r="M2236" s="239">
        <f t="shared" si="416"/>
        <v>8.0905023818743076E-3</v>
      </c>
      <c r="O2236" s="239">
        <f t="shared" si="417"/>
        <v>149.95858101689259</v>
      </c>
      <c r="P2236" s="239">
        <f t="shared" si="412"/>
        <v>198.24993351757288</v>
      </c>
      <c r="Q2236" s="239">
        <f t="shared" si="413"/>
        <v>0</v>
      </c>
      <c r="R2236" s="239">
        <f t="shared" si="418"/>
        <v>8.0905023818743076E-3</v>
      </c>
      <c r="T2236" s="239">
        <f>MAX($H$4:H2236)</f>
        <v>255.90901740293543</v>
      </c>
      <c r="U2236" s="239">
        <f>MAX($K$4:K2236)</f>
        <v>255.90901740293543</v>
      </c>
      <c r="V2236" s="239">
        <f>MAX($K$4:L2236)</f>
        <v>255.90901740293543</v>
      </c>
      <c r="W2236" s="239">
        <f t="shared" si="419"/>
        <v>-0.2253108720845769</v>
      </c>
      <c r="X2236" s="239">
        <f t="shared" si="420"/>
        <v>-0.2253108720845769</v>
      </c>
      <c r="Y2236" s="239">
        <f t="shared" si="421"/>
        <v>-0.2253108720845769</v>
      </c>
    </row>
    <row r="2237" spans="1:25">
      <c r="A2237" s="147">
        <v>38558</v>
      </c>
      <c r="B2237" s="243">
        <v>-4.0190237003888685E-3</v>
      </c>
      <c r="C2237" s="243">
        <v>1.1784223857069787E-3</v>
      </c>
      <c r="D2237" s="243">
        <v>-4.0469544407376601E-3</v>
      </c>
      <c r="E2237" s="243">
        <v>2.6511808235896162E-4</v>
      </c>
      <c r="F2237" s="243">
        <v>-2.2730379509676713E-3</v>
      </c>
      <c r="H2237" s="239">
        <f t="shared" si="414"/>
        <v>198.48355567719491</v>
      </c>
      <c r="I2237" s="239"/>
      <c r="J2237" s="239">
        <f t="shared" si="415"/>
        <v>156.44510004583751</v>
      </c>
      <c r="K2237" s="239">
        <f t="shared" si="410"/>
        <v>198.48355567719491</v>
      </c>
      <c r="L2237" s="239" t="b">
        <f t="shared" si="411"/>
        <v>0</v>
      </c>
      <c r="M2237" s="239">
        <f t="shared" si="416"/>
        <v>1.1784223857069871E-3</v>
      </c>
      <c r="O2237" s="239">
        <f t="shared" si="417"/>
        <v>149.95858101689259</v>
      </c>
      <c r="P2237" s="239">
        <f t="shared" si="412"/>
        <v>198.48355567719491</v>
      </c>
      <c r="Q2237" s="239">
        <f t="shared" si="413"/>
        <v>0</v>
      </c>
      <c r="R2237" s="239">
        <f t="shared" si="418"/>
        <v>1.1784223857069871E-3</v>
      </c>
      <c r="T2237" s="239">
        <f>MAX($H$4:H2237)</f>
        <v>255.90901740293543</v>
      </c>
      <c r="U2237" s="239">
        <f>MAX($K$4:K2237)</f>
        <v>255.90901740293543</v>
      </c>
      <c r="V2237" s="239">
        <f>MAX($K$4:L2237)</f>
        <v>255.90901740293543</v>
      </c>
      <c r="W2237" s="239">
        <f t="shared" si="419"/>
        <v>-0.22439796107427754</v>
      </c>
      <c r="X2237" s="239">
        <f t="shared" si="420"/>
        <v>-0.22439796107427754</v>
      </c>
      <c r="Y2237" s="239">
        <f t="shared" si="421"/>
        <v>-0.22439796107427754</v>
      </c>
    </row>
    <row r="2238" spans="1:25">
      <c r="A2238" s="147">
        <v>38559</v>
      </c>
      <c r="B2238" s="243">
        <v>2.0003258355416609E-3</v>
      </c>
      <c r="C2238" s="243">
        <v>-5.2601481788228099E-4</v>
      </c>
      <c r="D2238" s="243">
        <v>-3.8065297759366512E-3</v>
      </c>
      <c r="E2238" s="243">
        <v>-4.6740521039185801E-3</v>
      </c>
      <c r="F2238" s="243">
        <v>6.3214727345162203E-4</v>
      </c>
      <c r="H2238" s="239">
        <f t="shared" si="414"/>
        <v>198.37915038580275</v>
      </c>
      <c r="I2238" s="239"/>
      <c r="J2238" s="239">
        <f t="shared" si="415"/>
        <v>156.44510004583751</v>
      </c>
      <c r="K2238" s="239">
        <f t="shared" si="410"/>
        <v>198.37915038580275</v>
      </c>
      <c r="L2238" s="239" t="b">
        <f t="shared" si="411"/>
        <v>0</v>
      </c>
      <c r="M2238" s="239">
        <f t="shared" si="416"/>
        <v>-5.2601481788228934E-4</v>
      </c>
      <c r="O2238" s="239">
        <f t="shared" si="417"/>
        <v>149.95858101689259</v>
      </c>
      <c r="P2238" s="239">
        <f t="shared" si="412"/>
        <v>198.37915038580275</v>
      </c>
      <c r="Q2238" s="239">
        <f t="shared" si="413"/>
        <v>0</v>
      </c>
      <c r="R2238" s="239">
        <f t="shared" si="418"/>
        <v>-5.2601481788228934E-4</v>
      </c>
      <c r="T2238" s="239">
        <f>MAX($H$4:H2238)</f>
        <v>255.90901740293543</v>
      </c>
      <c r="U2238" s="239">
        <f>MAX($K$4:K2238)</f>
        <v>255.90901740293543</v>
      </c>
      <c r="V2238" s="239">
        <f>MAX($K$4:L2238)</f>
        <v>255.90901740293543</v>
      </c>
      <c r="W2238" s="239">
        <f t="shared" si="419"/>
        <v>-0.22480593923953218</v>
      </c>
      <c r="X2238" s="239">
        <f t="shared" si="420"/>
        <v>-0.22480593923953218</v>
      </c>
      <c r="Y2238" s="239">
        <f t="shared" si="421"/>
        <v>-0.22480593923953218</v>
      </c>
    </row>
    <row r="2239" spans="1:25">
      <c r="A2239" s="147">
        <v>38560</v>
      </c>
      <c r="B2239" s="243">
        <v>4.6185254686876842E-3</v>
      </c>
      <c r="C2239" s="243">
        <v>2.0320353909231148E-3</v>
      </c>
      <c r="D2239" s="243">
        <v>2.9060463546599635E-3</v>
      </c>
      <c r="E2239" s="243">
        <v>2.4433985828975491E-3</v>
      </c>
      <c r="F2239" s="243">
        <v>4.8066799794590498E-3</v>
      </c>
      <c r="H2239" s="239">
        <f t="shared" si="414"/>
        <v>198.78226384020795</v>
      </c>
      <c r="I2239" s="239"/>
      <c r="J2239" s="239">
        <f t="shared" si="415"/>
        <v>156.44510004583751</v>
      </c>
      <c r="K2239" s="239">
        <f t="shared" si="410"/>
        <v>198.78226384020795</v>
      </c>
      <c r="L2239" s="239" t="b">
        <f t="shared" si="411"/>
        <v>0</v>
      </c>
      <c r="M2239" s="239">
        <f t="shared" si="416"/>
        <v>2.0320353909230684E-3</v>
      </c>
      <c r="O2239" s="239">
        <f t="shared" si="417"/>
        <v>149.95858101689259</v>
      </c>
      <c r="P2239" s="239">
        <f t="shared" si="412"/>
        <v>198.78226384020795</v>
      </c>
      <c r="Q2239" s="239">
        <f t="shared" si="413"/>
        <v>0</v>
      </c>
      <c r="R2239" s="239">
        <f t="shared" si="418"/>
        <v>2.0320353909230684E-3</v>
      </c>
      <c r="T2239" s="239">
        <f>MAX($H$4:H2239)</f>
        <v>255.90901740293543</v>
      </c>
      <c r="U2239" s="239">
        <f>MAX($K$4:K2239)</f>
        <v>255.90901740293543</v>
      </c>
      <c r="V2239" s="239">
        <f>MAX($K$4:L2239)</f>
        <v>255.90901740293543</v>
      </c>
      <c r="W2239" s="239">
        <f t="shared" si="419"/>
        <v>-0.22323071747323356</v>
      </c>
      <c r="X2239" s="239">
        <f t="shared" si="420"/>
        <v>-0.22323071747323356</v>
      </c>
      <c r="Y2239" s="239">
        <f t="shared" si="421"/>
        <v>-0.22323071747323356</v>
      </c>
    </row>
    <row r="2240" spans="1:25">
      <c r="A2240" s="147">
        <v>38561</v>
      </c>
      <c r="B2240" s="243">
        <v>6.453184687877922E-3</v>
      </c>
      <c r="C2240" s="243">
        <v>1.6571209941405041E-3</v>
      </c>
      <c r="D2240" s="243">
        <v>-5.8802767939508671E-3</v>
      </c>
      <c r="E2240" s="243">
        <v>4.1034237971431242E-3</v>
      </c>
      <c r="F2240" s="243">
        <v>1.5933794005342783E-3</v>
      </c>
      <c r="H2240" s="239">
        <f t="shared" si="414"/>
        <v>199.11167010288034</v>
      </c>
      <c r="I2240" s="239"/>
      <c r="J2240" s="239">
        <f t="shared" si="415"/>
        <v>156.44510004583751</v>
      </c>
      <c r="K2240" s="239">
        <f t="shared" si="410"/>
        <v>199.11167010288034</v>
      </c>
      <c r="L2240" s="239" t="b">
        <f t="shared" si="411"/>
        <v>0</v>
      </c>
      <c r="M2240" s="239">
        <f t="shared" si="416"/>
        <v>1.6571209941405416E-3</v>
      </c>
      <c r="O2240" s="239">
        <f t="shared" si="417"/>
        <v>149.95858101689259</v>
      </c>
      <c r="P2240" s="239">
        <f t="shared" si="412"/>
        <v>199.11167010288034</v>
      </c>
      <c r="Q2240" s="239">
        <f t="shared" si="413"/>
        <v>0</v>
      </c>
      <c r="R2240" s="239">
        <f t="shared" si="418"/>
        <v>1.6571209941405416E-3</v>
      </c>
      <c r="T2240" s="239">
        <f>MAX($H$4:H2240)</f>
        <v>255.90901740293543</v>
      </c>
      <c r="U2240" s="239">
        <f>MAX($K$4:K2240)</f>
        <v>255.90901740293543</v>
      </c>
      <c r="V2240" s="239">
        <f>MAX($K$4:L2240)</f>
        <v>255.90901740293543</v>
      </c>
      <c r="W2240" s="239">
        <f t="shared" si="419"/>
        <v>-0.22194351678755495</v>
      </c>
      <c r="X2240" s="239">
        <f t="shared" si="420"/>
        <v>-0.22194351678755495</v>
      </c>
      <c r="Y2240" s="239">
        <f t="shared" si="421"/>
        <v>-0.22194351678755495</v>
      </c>
    </row>
    <row r="2241" spans="1:25">
      <c r="A2241" s="147">
        <v>38562</v>
      </c>
      <c r="B2241" s="243">
        <v>-6.8932058391838469E-3</v>
      </c>
      <c r="C2241" s="243">
        <v>6.0759382365711545E-3</v>
      </c>
      <c r="D2241" s="243">
        <v>7.3998811159934341E-3</v>
      </c>
      <c r="E2241" s="243">
        <v>4.7449559760093241E-3</v>
      </c>
      <c r="F2241" s="243">
        <v>7.0102751591811785E-3</v>
      </c>
      <c r="H2241" s="239">
        <f t="shared" si="414"/>
        <v>200.32146031260598</v>
      </c>
      <c r="I2241" s="239"/>
      <c r="J2241" s="239">
        <f t="shared" si="415"/>
        <v>156.44510004583751</v>
      </c>
      <c r="K2241" s="239">
        <f t="shared" si="410"/>
        <v>200.32146031260598</v>
      </c>
      <c r="L2241" s="239" t="b">
        <f t="shared" si="411"/>
        <v>0</v>
      </c>
      <c r="M2241" s="239">
        <f t="shared" si="416"/>
        <v>6.0759382365711909E-3</v>
      </c>
      <c r="O2241" s="239">
        <f t="shared" si="417"/>
        <v>149.95858101689259</v>
      </c>
      <c r="P2241" s="239">
        <f t="shared" si="412"/>
        <v>200.32146031260598</v>
      </c>
      <c r="Q2241" s="239">
        <f t="shared" si="413"/>
        <v>0</v>
      </c>
      <c r="R2241" s="239">
        <f t="shared" si="418"/>
        <v>6.0759382365711909E-3</v>
      </c>
      <c r="T2241" s="239">
        <f>MAX($H$4:H2241)</f>
        <v>255.90901740293543</v>
      </c>
      <c r="U2241" s="239">
        <f>MAX($K$4:K2241)</f>
        <v>255.90901740293543</v>
      </c>
      <c r="V2241" s="239">
        <f>MAX($K$4:L2241)</f>
        <v>255.90901740293543</v>
      </c>
      <c r="W2241" s="239">
        <f t="shared" si="419"/>
        <v>-0.21721609365099234</v>
      </c>
      <c r="X2241" s="239">
        <f t="shared" si="420"/>
        <v>-0.21721609365099234</v>
      </c>
      <c r="Y2241" s="239">
        <f t="shared" si="421"/>
        <v>-0.21721609365099234</v>
      </c>
    </row>
    <row r="2242" spans="1:25">
      <c r="A2242" s="147">
        <v>38565</v>
      </c>
      <c r="B2242" s="243">
        <v>1.0739894134348393E-3</v>
      </c>
      <c r="C2242" s="243">
        <v>-6.7367209610524892E-4</v>
      </c>
      <c r="D2242" s="243">
        <v>-3.1968601331612279E-3</v>
      </c>
      <c r="E2242" s="243">
        <v>5.5039950216539957E-4</v>
      </c>
      <c r="F2242" s="243">
        <v>1.2236126495104305E-3</v>
      </c>
      <c r="H2242" s="239">
        <f t="shared" si="414"/>
        <v>200.18650933454231</v>
      </c>
      <c r="I2242" s="239"/>
      <c r="J2242" s="239">
        <f t="shared" si="415"/>
        <v>156.44510004583751</v>
      </c>
      <c r="K2242" s="239">
        <f t="shared" si="410"/>
        <v>200.18650933454231</v>
      </c>
      <c r="L2242" s="239" t="b">
        <f t="shared" si="411"/>
        <v>0</v>
      </c>
      <c r="M2242" s="239">
        <f t="shared" si="416"/>
        <v>-6.7367209610531451E-4</v>
      </c>
      <c r="O2242" s="239">
        <f t="shared" si="417"/>
        <v>149.95858101689259</v>
      </c>
      <c r="P2242" s="239">
        <f t="shared" si="412"/>
        <v>200.18650933454231</v>
      </c>
      <c r="Q2242" s="239">
        <f t="shared" si="413"/>
        <v>0</v>
      </c>
      <c r="R2242" s="239">
        <f t="shared" si="418"/>
        <v>-6.7367209610531451E-4</v>
      </c>
      <c r="T2242" s="239">
        <f>MAX($H$4:H2242)</f>
        <v>255.90901740293543</v>
      </c>
      <c r="U2242" s="239">
        <f>MAX($K$4:K2242)</f>
        <v>255.90901740293543</v>
      </c>
      <c r="V2242" s="239">
        <f>MAX($K$4:L2242)</f>
        <v>255.90901740293543</v>
      </c>
      <c r="W2242" s="239">
        <f t="shared" si="419"/>
        <v>-0.21774343332598001</v>
      </c>
      <c r="X2242" s="239">
        <f t="shared" si="420"/>
        <v>-0.21774343332598001</v>
      </c>
      <c r="Y2242" s="239">
        <f t="shared" si="421"/>
        <v>-0.21774343332598001</v>
      </c>
    </row>
    <row r="2243" spans="1:25">
      <c r="A2243" s="147">
        <v>38566</v>
      </c>
      <c r="B2243" s="243">
        <v>7.2100566467656613E-3</v>
      </c>
      <c r="C2243" s="243">
        <v>8.5656869133095004E-3</v>
      </c>
      <c r="D2243" s="243">
        <v>7.1688780444598699E-3</v>
      </c>
      <c r="E2243" s="243">
        <v>1.3438050449356087E-2</v>
      </c>
      <c r="F2243" s="243">
        <v>5.4271261938332316E-3</v>
      </c>
      <c r="H2243" s="239">
        <f t="shared" si="414"/>
        <v>201.90124429777032</v>
      </c>
      <c r="I2243" s="239"/>
      <c r="J2243" s="239">
        <f t="shared" si="415"/>
        <v>156.44510004583751</v>
      </c>
      <c r="K2243" s="239">
        <f t="shared" si="410"/>
        <v>201.90124429777032</v>
      </c>
      <c r="L2243" s="239" t="b">
        <f t="shared" si="411"/>
        <v>0</v>
      </c>
      <c r="M2243" s="239">
        <f t="shared" si="416"/>
        <v>8.5656869133095594E-3</v>
      </c>
      <c r="O2243" s="239">
        <f t="shared" si="417"/>
        <v>149.95858101689259</v>
      </c>
      <c r="P2243" s="239">
        <f t="shared" si="412"/>
        <v>201.90124429777032</v>
      </c>
      <c r="Q2243" s="239">
        <f t="shared" si="413"/>
        <v>0</v>
      </c>
      <c r="R2243" s="239">
        <f t="shared" si="418"/>
        <v>8.5656869133095594E-3</v>
      </c>
      <c r="T2243" s="239">
        <f>MAX($H$4:H2243)</f>
        <v>255.90901740293543</v>
      </c>
      <c r="U2243" s="239">
        <f>MAX($K$4:K2243)</f>
        <v>255.90901740293543</v>
      </c>
      <c r="V2243" s="239">
        <f>MAX($K$4:L2243)</f>
        <v>255.90901740293543</v>
      </c>
      <c r="W2243" s="239">
        <f t="shared" si="419"/>
        <v>-0.21104286848996986</v>
      </c>
      <c r="X2243" s="239">
        <f t="shared" si="420"/>
        <v>-0.21104286848996986</v>
      </c>
      <c r="Y2243" s="239">
        <f t="shared" si="421"/>
        <v>-0.21104286848996986</v>
      </c>
    </row>
    <row r="2244" spans="1:25">
      <c r="A2244" s="147">
        <v>38567</v>
      </c>
      <c r="B2244" s="243">
        <v>7.8693443349586722E-4</v>
      </c>
      <c r="C2244" s="243">
        <v>-2.3284823829314849E-3</v>
      </c>
      <c r="D2244" s="243">
        <v>-5.8345079212475115E-3</v>
      </c>
      <c r="E2244" s="243">
        <v>-4.6511191649074579E-3</v>
      </c>
      <c r="F2244" s="243">
        <v>-5.5135033327025074E-4</v>
      </c>
      <c r="H2244" s="239">
        <f t="shared" si="414"/>
        <v>201.43112080733101</v>
      </c>
      <c r="I2244" s="239"/>
      <c r="J2244" s="239">
        <f t="shared" si="415"/>
        <v>156.44510004583751</v>
      </c>
      <c r="K2244" s="239">
        <f t="shared" si="410"/>
        <v>201.43112080733101</v>
      </c>
      <c r="L2244" s="239" t="b">
        <f t="shared" si="411"/>
        <v>0</v>
      </c>
      <c r="M2244" s="239">
        <f t="shared" si="416"/>
        <v>-2.3284823829314949E-3</v>
      </c>
      <c r="O2244" s="239">
        <f t="shared" si="417"/>
        <v>149.95858101689259</v>
      </c>
      <c r="P2244" s="239">
        <f t="shared" si="412"/>
        <v>201.43112080733101</v>
      </c>
      <c r="Q2244" s="239">
        <f t="shared" si="413"/>
        <v>0</v>
      </c>
      <c r="R2244" s="239">
        <f t="shared" si="418"/>
        <v>-2.3284823829314949E-3</v>
      </c>
      <c r="T2244" s="239">
        <f>MAX($H$4:H2244)</f>
        <v>255.90901740293543</v>
      </c>
      <c r="U2244" s="239">
        <f>MAX($K$4:K2244)</f>
        <v>255.90901740293543</v>
      </c>
      <c r="V2244" s="239">
        <f>MAX($K$4:L2244)</f>
        <v>255.90901740293543</v>
      </c>
      <c r="W2244" s="239">
        <f t="shared" si="419"/>
        <v>-0.21287994127157914</v>
      </c>
      <c r="X2244" s="239">
        <f t="shared" si="420"/>
        <v>-0.21287994127157914</v>
      </c>
      <c r="Y2244" s="239">
        <f t="shared" si="421"/>
        <v>-0.21287994127157914</v>
      </c>
    </row>
    <row r="2245" spans="1:25">
      <c r="A2245" s="147">
        <v>38568</v>
      </c>
      <c r="B2245" s="243">
        <v>-7.6584010400626568E-3</v>
      </c>
      <c r="C2245" s="243">
        <v>-8.2080428043448395E-3</v>
      </c>
      <c r="D2245" s="243">
        <v>-9.9312895031137272E-3</v>
      </c>
      <c r="E2245" s="243">
        <v>-4.029377395384004E-3</v>
      </c>
      <c r="F2245" s="243">
        <v>-3.092012988824222E-3</v>
      </c>
      <c r="H2245" s="239">
        <f t="shared" si="414"/>
        <v>199.77776554561729</v>
      </c>
      <c r="I2245" s="239"/>
      <c r="J2245" s="239">
        <f t="shared" si="415"/>
        <v>156.44510004583751</v>
      </c>
      <c r="K2245" s="239">
        <f t="shared" ref="K2245:K2308" si="422">MAX(H2245:J2245)</f>
        <v>199.77776554561729</v>
      </c>
      <c r="L2245" s="239" t="b">
        <f t="shared" ref="L2245:L2308" si="423">J2245=K2245</f>
        <v>0</v>
      </c>
      <c r="M2245" s="239">
        <f t="shared" si="416"/>
        <v>-8.2080428043448308E-3</v>
      </c>
      <c r="O2245" s="239">
        <f t="shared" si="417"/>
        <v>149.95858101689259</v>
      </c>
      <c r="P2245" s="239">
        <f t="shared" ref="P2245:P2308" si="424">MAX(H2245,O2245)</f>
        <v>199.77776554561729</v>
      </c>
      <c r="Q2245" s="239">
        <f t="shared" ref="Q2245:Q2308" si="425">P2245-H2245</f>
        <v>0</v>
      </c>
      <c r="R2245" s="239">
        <f t="shared" si="418"/>
        <v>-8.2080428043448308E-3</v>
      </c>
      <c r="T2245" s="239">
        <f>MAX($H$4:H2245)</f>
        <v>255.90901740293543</v>
      </c>
      <c r="U2245" s="239">
        <f>MAX($K$4:K2245)</f>
        <v>255.90901740293543</v>
      </c>
      <c r="V2245" s="239">
        <f>MAX($K$4:L2245)</f>
        <v>255.90901740293543</v>
      </c>
      <c r="W2245" s="239">
        <f t="shared" si="419"/>
        <v>-0.21934065640578043</v>
      </c>
      <c r="X2245" s="239">
        <f t="shared" si="420"/>
        <v>-0.21934065640578043</v>
      </c>
      <c r="Y2245" s="239">
        <f t="shared" si="421"/>
        <v>-0.21934065640578043</v>
      </c>
    </row>
    <row r="2246" spans="1:25">
      <c r="A2246" s="147">
        <v>38569</v>
      </c>
      <c r="B2246" s="243">
        <v>-8.2379788850935887E-3</v>
      </c>
      <c r="C2246" s="243">
        <v>-3.8622726760955128E-3</v>
      </c>
      <c r="D2246" s="243">
        <v>-1.2200469208466069E-2</v>
      </c>
      <c r="E2246" s="243">
        <v>-2.381405517348445E-3</v>
      </c>
      <c r="F2246" s="243">
        <v>-2.9885380159485608E-3</v>
      </c>
      <c r="H2246" s="239">
        <f t="shared" ref="H2246:H2309" si="426">(1+C2246)*H2245</f>
        <v>199.00616934045902</v>
      </c>
      <c r="I2246" s="239"/>
      <c r="J2246" s="239">
        <f t="shared" ref="J2246:J2309" si="427">IF(NOT(YEAR(A2246)=YEAR(A2245)),$J$1*H2246,J2245)</f>
        <v>156.44510004583751</v>
      </c>
      <c r="K2246" s="239">
        <f t="shared" si="422"/>
        <v>199.00616934045902</v>
      </c>
      <c r="L2246" s="239" t="b">
        <f t="shared" si="423"/>
        <v>0</v>
      </c>
      <c r="M2246" s="239">
        <f t="shared" ref="M2246:M2309" si="428">(K2246-K2245)/K2245</f>
        <v>-3.8622726760955506E-3</v>
      </c>
      <c r="O2246" s="239">
        <f t="shared" ref="O2246:O2309" si="429">IF(AND(MONTH(A2246)=$O$2,MONTH(A2245)=$O$2-1),$O$1*H2246,O2245)</f>
        <v>149.95858101689259</v>
      </c>
      <c r="P2246" s="239">
        <f t="shared" si="424"/>
        <v>199.00616934045902</v>
      </c>
      <c r="Q2246" s="239">
        <f t="shared" si="425"/>
        <v>0</v>
      </c>
      <c r="R2246" s="239">
        <f t="shared" ref="R2246:R2309" si="430">(P2246-P2245)/P2245</f>
        <v>-3.8622726760955506E-3</v>
      </c>
      <c r="T2246" s="239">
        <f>MAX($H$4:H2246)</f>
        <v>255.90901740293543</v>
      </c>
      <c r="U2246" s="239">
        <f>MAX($K$4:K2246)</f>
        <v>255.90901740293543</v>
      </c>
      <c r="V2246" s="239">
        <f>MAX($K$4:L2246)</f>
        <v>255.90901740293543</v>
      </c>
      <c r="W2246" s="239">
        <f t="shared" ref="W2246:W2309" si="431">(H2246-T2246)/T2246</f>
        <v>-0.22235577565788309</v>
      </c>
      <c r="X2246" s="239">
        <f t="shared" ref="X2246:X2309" si="432">(K2246-U2246)/U2246</f>
        <v>-0.22235577565788309</v>
      </c>
      <c r="Y2246" s="239">
        <f t="shared" ref="Y2246:Y2309" si="433">(P2246-V2246)/V2246</f>
        <v>-0.22235577565788309</v>
      </c>
    </row>
    <row r="2247" spans="1:25">
      <c r="A2247" s="147">
        <v>38572</v>
      </c>
      <c r="B2247" s="243">
        <v>-3.5482671647857345E-3</v>
      </c>
      <c r="C2247" s="243">
        <v>8.2807238387541116E-3</v>
      </c>
      <c r="D2247" s="243">
        <v>4.279798419467129E-3</v>
      </c>
      <c r="E2247" s="243">
        <v>1.7480295595340145E-4</v>
      </c>
      <c r="F2247" s="243">
        <v>6.5163168147424066E-3</v>
      </c>
      <c r="H2247" s="239">
        <f t="shared" si="426"/>
        <v>200.6540844709757</v>
      </c>
      <c r="I2247" s="239"/>
      <c r="J2247" s="239">
        <f t="shared" si="427"/>
        <v>156.44510004583751</v>
      </c>
      <c r="K2247" s="239">
        <f t="shared" si="422"/>
        <v>200.6540844709757</v>
      </c>
      <c r="L2247" s="239" t="b">
        <f t="shared" si="423"/>
        <v>0</v>
      </c>
      <c r="M2247" s="239">
        <f t="shared" si="428"/>
        <v>8.2807238387541254E-3</v>
      </c>
      <c r="O2247" s="239">
        <f t="shared" si="429"/>
        <v>149.95858101689259</v>
      </c>
      <c r="P2247" s="239">
        <f t="shared" si="424"/>
        <v>200.6540844709757</v>
      </c>
      <c r="Q2247" s="239">
        <f t="shared" si="425"/>
        <v>0</v>
      </c>
      <c r="R2247" s="239">
        <f t="shared" si="430"/>
        <v>8.2807238387541254E-3</v>
      </c>
      <c r="T2247" s="239">
        <f>MAX($H$4:H2247)</f>
        <v>255.90901740293543</v>
      </c>
      <c r="U2247" s="239">
        <f>MAX($K$4:K2247)</f>
        <v>255.90901740293543</v>
      </c>
      <c r="V2247" s="239">
        <f>MAX($K$4:L2247)</f>
        <v>255.90901740293543</v>
      </c>
      <c r="W2247" s="239">
        <f t="shared" si="431"/>
        <v>-0.21591631859130386</v>
      </c>
      <c r="X2247" s="239">
        <f t="shared" si="432"/>
        <v>-0.21591631859130386</v>
      </c>
      <c r="Y2247" s="239">
        <f t="shared" si="433"/>
        <v>-0.21591631859130386</v>
      </c>
    </row>
    <row r="2248" spans="1:25">
      <c r="A2248" s="147">
        <v>38573</v>
      </c>
      <c r="B2248" s="243">
        <v>6.4568710473986712E-3</v>
      </c>
      <c r="C2248" s="243">
        <v>5.8557085507728868E-3</v>
      </c>
      <c r="D2248" s="243">
        <v>5.674822137489377E-3</v>
      </c>
      <c r="E2248" s="243">
        <v>3.258037616693743E-3</v>
      </c>
      <c r="F2248" s="243">
        <v>2.4400623222828877E-3</v>
      </c>
      <c r="H2248" s="239">
        <f t="shared" si="426"/>
        <v>201.82905630915991</v>
      </c>
      <c r="I2248" s="239"/>
      <c r="J2248" s="239">
        <f t="shared" si="427"/>
        <v>156.44510004583751</v>
      </c>
      <c r="K2248" s="239">
        <f t="shared" si="422"/>
        <v>201.82905630915991</v>
      </c>
      <c r="L2248" s="239" t="b">
        <f t="shared" si="423"/>
        <v>0</v>
      </c>
      <c r="M2248" s="239">
        <f t="shared" si="428"/>
        <v>5.8557085507729275E-3</v>
      </c>
      <c r="O2248" s="239">
        <f t="shared" si="429"/>
        <v>149.95858101689259</v>
      </c>
      <c r="P2248" s="239">
        <f t="shared" si="424"/>
        <v>201.82905630915991</v>
      </c>
      <c r="Q2248" s="239">
        <f t="shared" si="425"/>
        <v>0</v>
      </c>
      <c r="R2248" s="239">
        <f t="shared" si="430"/>
        <v>5.8557085507729275E-3</v>
      </c>
      <c r="T2248" s="239">
        <f>MAX($H$4:H2248)</f>
        <v>255.90901740293543</v>
      </c>
      <c r="U2248" s="239">
        <f>MAX($K$4:K2248)</f>
        <v>255.90901740293543</v>
      </c>
      <c r="V2248" s="239">
        <f>MAX($K$4:L2248)</f>
        <v>255.90901740293543</v>
      </c>
      <c r="W2248" s="239">
        <f t="shared" si="431"/>
        <v>-0.21132495307355745</v>
      </c>
      <c r="X2248" s="239">
        <f t="shared" si="432"/>
        <v>-0.21132495307355745</v>
      </c>
      <c r="Y2248" s="239">
        <f t="shared" si="433"/>
        <v>-0.21132495307355745</v>
      </c>
    </row>
    <row r="2249" spans="1:25">
      <c r="A2249" s="147">
        <v>38574</v>
      </c>
      <c r="B2249" s="243">
        <v>-1.1556503639884586E-3</v>
      </c>
      <c r="C2249" s="243">
        <v>1.1418932912194979E-2</v>
      </c>
      <c r="D2249" s="243">
        <v>2.4044984609542519E-2</v>
      </c>
      <c r="E2249" s="243">
        <v>8.4695141541430985E-3</v>
      </c>
      <c r="F2249" s="243">
        <v>8.5501169518769071E-3</v>
      </c>
      <c r="H2249" s="239">
        <f t="shared" si="426"/>
        <v>204.13372876288582</v>
      </c>
      <c r="I2249" s="239"/>
      <c r="J2249" s="239">
        <f t="shared" si="427"/>
        <v>156.44510004583751</v>
      </c>
      <c r="K2249" s="239">
        <f t="shared" si="422"/>
        <v>204.13372876288582</v>
      </c>
      <c r="L2249" s="239" t="b">
        <f t="shared" si="423"/>
        <v>0</v>
      </c>
      <c r="M2249" s="239">
        <f t="shared" si="428"/>
        <v>1.1418932912194949E-2</v>
      </c>
      <c r="O2249" s="239">
        <f t="shared" si="429"/>
        <v>149.95858101689259</v>
      </c>
      <c r="P2249" s="239">
        <f t="shared" si="424"/>
        <v>204.13372876288582</v>
      </c>
      <c r="Q2249" s="239">
        <f t="shared" si="425"/>
        <v>0</v>
      </c>
      <c r="R2249" s="239">
        <f t="shared" si="430"/>
        <v>1.1418932912194949E-2</v>
      </c>
      <c r="T2249" s="239">
        <f>MAX($H$4:H2249)</f>
        <v>255.90901740293543</v>
      </c>
      <c r="U2249" s="239">
        <f>MAX($K$4:K2249)</f>
        <v>255.90901740293543</v>
      </c>
      <c r="V2249" s="239">
        <f>MAX($K$4:L2249)</f>
        <v>255.90901740293543</v>
      </c>
      <c r="W2249" s="239">
        <f t="shared" si="431"/>
        <v>-0.20231912562318219</v>
      </c>
      <c r="X2249" s="239">
        <f t="shared" si="432"/>
        <v>-0.20231912562318219</v>
      </c>
      <c r="Y2249" s="239">
        <f t="shared" si="433"/>
        <v>-0.20231912562318219</v>
      </c>
    </row>
    <row r="2250" spans="1:25">
      <c r="A2250" s="147">
        <v>38575</v>
      </c>
      <c r="B2250" s="243">
        <v>7.1976506381745686E-3</v>
      </c>
      <c r="C2250" s="243">
        <v>-4.2151330655914032E-3</v>
      </c>
      <c r="D2250" s="243">
        <v>1.1664853068486192E-2</v>
      </c>
      <c r="E2250" s="243">
        <v>-4.204408339148924E-3</v>
      </c>
      <c r="F2250" s="243">
        <v>-4.7773478348913656E-3</v>
      </c>
      <c r="H2250" s="239">
        <f t="shared" si="426"/>
        <v>203.27327793297491</v>
      </c>
      <c r="I2250" s="239"/>
      <c r="J2250" s="239">
        <f t="shared" si="427"/>
        <v>156.44510004583751</v>
      </c>
      <c r="K2250" s="239">
        <f t="shared" si="422"/>
        <v>203.27327793297491</v>
      </c>
      <c r="L2250" s="239" t="b">
        <f t="shared" si="423"/>
        <v>0</v>
      </c>
      <c r="M2250" s="239">
        <f t="shared" si="428"/>
        <v>-4.2151330655914527E-3</v>
      </c>
      <c r="O2250" s="239">
        <f t="shared" si="429"/>
        <v>149.95858101689259</v>
      </c>
      <c r="P2250" s="239">
        <f t="shared" si="424"/>
        <v>203.27327793297491</v>
      </c>
      <c r="Q2250" s="239">
        <f t="shared" si="425"/>
        <v>0</v>
      </c>
      <c r="R2250" s="239">
        <f t="shared" si="430"/>
        <v>-4.2151330655914527E-3</v>
      </c>
      <c r="T2250" s="239">
        <f>MAX($H$4:H2250)</f>
        <v>255.90901740293543</v>
      </c>
      <c r="U2250" s="239">
        <f>MAX($K$4:K2250)</f>
        <v>255.90901740293543</v>
      </c>
      <c r="V2250" s="239">
        <f>MAX($K$4:L2250)</f>
        <v>255.90901740293543</v>
      </c>
      <c r="W2250" s="239">
        <f t="shared" si="431"/>
        <v>-0.2056814566525578</v>
      </c>
      <c r="X2250" s="239">
        <f t="shared" si="432"/>
        <v>-0.2056814566525578</v>
      </c>
      <c r="Y2250" s="239">
        <f t="shared" si="433"/>
        <v>-0.2056814566525578</v>
      </c>
    </row>
    <row r="2251" spans="1:25">
      <c r="A2251" s="147">
        <v>38576</v>
      </c>
      <c r="B2251" s="243">
        <v>-5.3140278945292829E-3</v>
      </c>
      <c r="C2251" s="243">
        <v>-3.8482311379761658E-3</v>
      </c>
      <c r="D2251" s="243">
        <v>3.5134335952553553E-3</v>
      </c>
      <c r="E2251" s="243">
        <v>-4.422723041580312E-3</v>
      </c>
      <c r="F2251" s="243">
        <v>-1.6764544326177688E-3</v>
      </c>
      <c r="H2251" s="239">
        <f t="shared" si="426"/>
        <v>202.49103537531474</v>
      </c>
      <c r="I2251" s="239"/>
      <c r="J2251" s="239">
        <f t="shared" si="427"/>
        <v>156.44510004583751</v>
      </c>
      <c r="K2251" s="239">
        <f t="shared" si="422"/>
        <v>202.49103537531474</v>
      </c>
      <c r="L2251" s="239" t="b">
        <f t="shared" si="423"/>
        <v>0</v>
      </c>
      <c r="M2251" s="239">
        <f t="shared" si="428"/>
        <v>-3.8482311379762217E-3</v>
      </c>
      <c r="O2251" s="239">
        <f t="shared" si="429"/>
        <v>149.95858101689259</v>
      </c>
      <c r="P2251" s="239">
        <f t="shared" si="424"/>
        <v>202.49103537531474</v>
      </c>
      <c r="Q2251" s="239">
        <f t="shared" si="425"/>
        <v>0</v>
      </c>
      <c r="R2251" s="239">
        <f t="shared" si="430"/>
        <v>-3.8482311379762217E-3</v>
      </c>
      <c r="T2251" s="239">
        <f>MAX($H$4:H2251)</f>
        <v>255.90901740293543</v>
      </c>
      <c r="U2251" s="239">
        <f>MAX($K$4:K2251)</f>
        <v>255.90901740293543</v>
      </c>
      <c r="V2251" s="239">
        <f>MAX($K$4:L2251)</f>
        <v>255.90901740293543</v>
      </c>
      <c r="W2251" s="239">
        <f t="shared" si="431"/>
        <v>-0.20873817800453937</v>
      </c>
      <c r="X2251" s="239">
        <f t="shared" si="432"/>
        <v>-0.20873817800453937</v>
      </c>
      <c r="Y2251" s="239">
        <f t="shared" si="433"/>
        <v>-0.20873817800453937</v>
      </c>
    </row>
    <row r="2252" spans="1:25">
      <c r="A2252" s="147">
        <v>38579</v>
      </c>
      <c r="B2252" s="243">
        <v>2.8723083535295846E-3</v>
      </c>
      <c r="C2252" s="243">
        <v>1.1230390555068137E-3</v>
      </c>
      <c r="D2252" s="243">
        <v>7.1115907047909488E-3</v>
      </c>
      <c r="E2252" s="243">
        <v>6.292676716938006E-3</v>
      </c>
      <c r="F2252" s="243">
        <v>2.0984921314912697E-3</v>
      </c>
      <c r="H2252" s="239">
        <f t="shared" si="426"/>
        <v>202.71844071643122</v>
      </c>
      <c r="I2252" s="239"/>
      <c r="J2252" s="239">
        <f t="shared" si="427"/>
        <v>156.44510004583751</v>
      </c>
      <c r="K2252" s="239">
        <f t="shared" si="422"/>
        <v>202.71844071643122</v>
      </c>
      <c r="L2252" s="239" t="b">
        <f t="shared" si="423"/>
        <v>0</v>
      </c>
      <c r="M2252" s="239">
        <f t="shared" si="428"/>
        <v>1.1230390555067632E-3</v>
      </c>
      <c r="O2252" s="239">
        <f t="shared" si="429"/>
        <v>149.95858101689259</v>
      </c>
      <c r="P2252" s="239">
        <f t="shared" si="424"/>
        <v>202.71844071643122</v>
      </c>
      <c r="Q2252" s="239">
        <f t="shared" si="425"/>
        <v>0</v>
      </c>
      <c r="R2252" s="239">
        <f t="shared" si="430"/>
        <v>1.1230390555067632E-3</v>
      </c>
      <c r="T2252" s="239">
        <f>MAX($H$4:H2252)</f>
        <v>255.90901740293543</v>
      </c>
      <c r="U2252" s="239">
        <f>MAX($K$4:K2252)</f>
        <v>255.90901740293543</v>
      </c>
      <c r="V2252" s="239">
        <f>MAX($K$4:L2252)</f>
        <v>255.90901740293543</v>
      </c>
      <c r="W2252" s="239">
        <f t="shared" si="431"/>
        <v>-0.207849560075307</v>
      </c>
      <c r="X2252" s="239">
        <f t="shared" si="432"/>
        <v>-0.207849560075307</v>
      </c>
      <c r="Y2252" s="239">
        <f t="shared" si="433"/>
        <v>-0.207849560075307</v>
      </c>
    </row>
    <row r="2253" spans="1:25">
      <c r="A2253" s="147">
        <v>38580</v>
      </c>
      <c r="B2253" s="243">
        <v>-1.1285039600823943E-2</v>
      </c>
      <c r="C2253" s="243">
        <v>-3.9396847665790213E-3</v>
      </c>
      <c r="D2253" s="243">
        <v>5.9338296471047602E-3</v>
      </c>
      <c r="E2253" s="243">
        <v>-3.3578172852469779E-3</v>
      </c>
      <c r="F2253" s="243">
        <v>-9.1708856807881656E-4</v>
      </c>
      <c r="H2253" s="239">
        <f t="shared" si="426"/>
        <v>201.91979396363604</v>
      </c>
      <c r="I2253" s="239"/>
      <c r="J2253" s="239">
        <f t="shared" si="427"/>
        <v>156.44510004583751</v>
      </c>
      <c r="K2253" s="239">
        <f t="shared" si="422"/>
        <v>201.91979396363604</v>
      </c>
      <c r="L2253" s="239" t="b">
        <f t="shared" si="423"/>
        <v>0</v>
      </c>
      <c r="M2253" s="239">
        <f t="shared" si="428"/>
        <v>-3.9396847665790326E-3</v>
      </c>
      <c r="O2253" s="239">
        <f t="shared" si="429"/>
        <v>149.95858101689259</v>
      </c>
      <c r="P2253" s="239">
        <f t="shared" si="424"/>
        <v>201.91979396363604</v>
      </c>
      <c r="Q2253" s="239">
        <f t="shared" si="425"/>
        <v>0</v>
      </c>
      <c r="R2253" s="239">
        <f t="shared" si="430"/>
        <v>-3.9396847665790326E-3</v>
      </c>
      <c r="T2253" s="239">
        <f>MAX($H$4:H2253)</f>
        <v>255.90901740293543</v>
      </c>
      <c r="U2253" s="239">
        <f>MAX($K$4:K2253)</f>
        <v>255.90901740293543</v>
      </c>
      <c r="V2253" s="239">
        <f>MAX($K$4:L2253)</f>
        <v>255.90901740293543</v>
      </c>
      <c r="W2253" s="239">
        <f t="shared" si="431"/>
        <v>-0.21097038309631722</v>
      </c>
      <c r="X2253" s="239">
        <f t="shared" si="432"/>
        <v>-0.21097038309631722</v>
      </c>
      <c r="Y2253" s="239">
        <f t="shared" si="433"/>
        <v>-0.21097038309631722</v>
      </c>
    </row>
    <row r="2254" spans="1:25">
      <c r="A2254" s="147">
        <v>38581</v>
      </c>
      <c r="B2254" s="243">
        <v>7.2045332551295971E-4</v>
      </c>
      <c r="C2254" s="243">
        <v>1.9536320829958154E-3</v>
      </c>
      <c r="D2254" s="243">
        <v>4.5908302637021059E-4</v>
      </c>
      <c r="E2254" s="243">
        <v>2.5366348721551635E-3</v>
      </c>
      <c r="F2254" s="243">
        <v>5.4035367918081612E-4</v>
      </c>
      <c r="H2254" s="239">
        <f t="shared" si="426"/>
        <v>202.31427095131531</v>
      </c>
      <c r="I2254" s="239"/>
      <c r="J2254" s="239">
        <f t="shared" si="427"/>
        <v>156.44510004583751</v>
      </c>
      <c r="K2254" s="239">
        <f t="shared" si="422"/>
        <v>202.31427095131531</v>
      </c>
      <c r="L2254" s="239" t="b">
        <f t="shared" si="423"/>
        <v>0</v>
      </c>
      <c r="M2254" s="239">
        <f t="shared" si="428"/>
        <v>1.9536320829958397E-3</v>
      </c>
      <c r="O2254" s="239">
        <f t="shared" si="429"/>
        <v>149.95858101689259</v>
      </c>
      <c r="P2254" s="239">
        <f t="shared" si="424"/>
        <v>202.31427095131531</v>
      </c>
      <c r="Q2254" s="239">
        <f t="shared" si="425"/>
        <v>0</v>
      </c>
      <c r="R2254" s="239">
        <f t="shared" si="430"/>
        <v>1.9536320829958397E-3</v>
      </c>
      <c r="T2254" s="239">
        <f>MAX($H$4:H2254)</f>
        <v>255.90901740293543</v>
      </c>
      <c r="U2254" s="239">
        <f>MAX($K$4:K2254)</f>
        <v>255.90901740293543</v>
      </c>
      <c r="V2254" s="239">
        <f>MAX($K$4:L2254)</f>
        <v>255.90901740293543</v>
      </c>
      <c r="W2254" s="239">
        <f t="shared" si="431"/>
        <v>-0.20942890952230026</v>
      </c>
      <c r="X2254" s="239">
        <f t="shared" si="432"/>
        <v>-0.20942890952230026</v>
      </c>
      <c r="Y2254" s="239">
        <f t="shared" si="433"/>
        <v>-0.20942890952230026</v>
      </c>
    </row>
    <row r="2255" spans="1:25">
      <c r="A2255" s="147">
        <v>38582</v>
      </c>
      <c r="B2255" s="243">
        <v>-1.2319885978481215E-3</v>
      </c>
      <c r="C2255" s="243">
        <v>-7.4770857089377918E-3</v>
      </c>
      <c r="D2255" s="243">
        <v>-1.4335791030019029E-3</v>
      </c>
      <c r="E2255" s="243">
        <v>-5.8109521661093844E-3</v>
      </c>
      <c r="F2255" s="243">
        <v>-6.0379526730504063E-3</v>
      </c>
      <c r="H2255" s="239">
        <f t="shared" si="426"/>
        <v>200.80154980727107</v>
      </c>
      <c r="I2255" s="239"/>
      <c r="J2255" s="239">
        <f t="shared" si="427"/>
        <v>156.44510004583751</v>
      </c>
      <c r="K2255" s="239">
        <f t="shared" si="422"/>
        <v>200.80154980727107</v>
      </c>
      <c r="L2255" s="239" t="b">
        <f t="shared" si="423"/>
        <v>0</v>
      </c>
      <c r="M2255" s="239">
        <f t="shared" si="428"/>
        <v>-7.4770857089377285E-3</v>
      </c>
      <c r="O2255" s="239">
        <f t="shared" si="429"/>
        <v>149.95858101689259</v>
      </c>
      <c r="P2255" s="239">
        <f t="shared" si="424"/>
        <v>200.80154980727107</v>
      </c>
      <c r="Q2255" s="239">
        <f t="shared" si="425"/>
        <v>0</v>
      </c>
      <c r="R2255" s="239">
        <f t="shared" si="430"/>
        <v>-7.4770857089377285E-3</v>
      </c>
      <c r="T2255" s="239">
        <f>MAX($H$4:H2255)</f>
        <v>255.90901740293543</v>
      </c>
      <c r="U2255" s="239">
        <f>MAX($K$4:K2255)</f>
        <v>255.90901740293543</v>
      </c>
      <c r="V2255" s="239">
        <f>MAX($K$4:L2255)</f>
        <v>255.90901740293543</v>
      </c>
      <c r="W2255" s="239">
        <f t="shared" si="431"/>
        <v>-0.21534007732481036</v>
      </c>
      <c r="X2255" s="239">
        <f t="shared" si="432"/>
        <v>-0.21534007732481036</v>
      </c>
      <c r="Y2255" s="239">
        <f t="shared" si="433"/>
        <v>-0.21534007732481036</v>
      </c>
    </row>
    <row r="2256" spans="1:25">
      <c r="A2256" s="147">
        <v>38583</v>
      </c>
      <c r="B2256" s="243">
        <v>6.4773106178472872E-4</v>
      </c>
      <c r="C2256" s="243">
        <v>9.9063856398147188E-3</v>
      </c>
      <c r="D2256" s="243">
        <v>-4.8785864441736049E-4</v>
      </c>
      <c r="E2256" s="243">
        <v>-3.7491824802097229E-3</v>
      </c>
      <c r="F2256" s="243">
        <v>5.7747742339759878E-3</v>
      </c>
      <c r="H2256" s="239">
        <f t="shared" si="426"/>
        <v>202.79076739673437</v>
      </c>
      <c r="I2256" s="239"/>
      <c r="J2256" s="239">
        <f t="shared" si="427"/>
        <v>156.44510004583751</v>
      </c>
      <c r="K2256" s="239">
        <f t="shared" si="422"/>
        <v>202.79076739673437</v>
      </c>
      <c r="L2256" s="239" t="b">
        <f t="shared" si="423"/>
        <v>0</v>
      </c>
      <c r="M2256" s="239">
        <f t="shared" si="428"/>
        <v>9.9063856398147396E-3</v>
      </c>
      <c r="O2256" s="239">
        <f t="shared" si="429"/>
        <v>149.95858101689259</v>
      </c>
      <c r="P2256" s="239">
        <f t="shared" si="424"/>
        <v>202.79076739673437</v>
      </c>
      <c r="Q2256" s="239">
        <f t="shared" si="425"/>
        <v>0</v>
      </c>
      <c r="R2256" s="239">
        <f t="shared" si="430"/>
        <v>9.9063856398147396E-3</v>
      </c>
      <c r="T2256" s="239">
        <f>MAX($H$4:H2256)</f>
        <v>255.90901740293543</v>
      </c>
      <c r="U2256" s="239">
        <f>MAX($K$4:K2256)</f>
        <v>255.90901740293543</v>
      </c>
      <c r="V2256" s="239">
        <f>MAX($K$4:L2256)</f>
        <v>255.90901740293543</v>
      </c>
      <c r="W2256" s="239">
        <f t="shared" si="431"/>
        <v>-0.20756693353468272</v>
      </c>
      <c r="X2256" s="239">
        <f t="shared" si="432"/>
        <v>-0.20756693353468272</v>
      </c>
      <c r="Y2256" s="239">
        <f t="shared" si="433"/>
        <v>-0.20756693353468272</v>
      </c>
    </row>
    <row r="2257" spans="1:25">
      <c r="A2257" s="147">
        <v>38586</v>
      </c>
      <c r="B2257" s="243">
        <v>1.6814106040172749E-3</v>
      </c>
      <c r="C2257" s="243">
        <v>1.022280570760703E-3</v>
      </c>
      <c r="D2257" s="243">
        <v>1.4669445638420209E-2</v>
      </c>
      <c r="E2257" s="243">
        <v>7.0406664518125606E-3</v>
      </c>
      <c r="F2257" s="243">
        <v>3.4568938365449053E-3</v>
      </c>
      <c r="H2257" s="239">
        <f t="shared" si="426"/>
        <v>202.9980764581737</v>
      </c>
      <c r="I2257" s="239"/>
      <c r="J2257" s="239">
        <f t="shared" si="427"/>
        <v>156.44510004583751</v>
      </c>
      <c r="K2257" s="239">
        <f t="shared" si="422"/>
        <v>202.9980764581737</v>
      </c>
      <c r="L2257" s="239" t="b">
        <f t="shared" si="423"/>
        <v>0</v>
      </c>
      <c r="M2257" s="239">
        <f t="shared" si="428"/>
        <v>1.0222805707606915E-3</v>
      </c>
      <c r="O2257" s="239">
        <f t="shared" si="429"/>
        <v>149.95858101689259</v>
      </c>
      <c r="P2257" s="239">
        <f t="shared" si="424"/>
        <v>202.9980764581737</v>
      </c>
      <c r="Q2257" s="239">
        <f t="shared" si="425"/>
        <v>0</v>
      </c>
      <c r="R2257" s="239">
        <f t="shared" si="430"/>
        <v>1.0222805707606915E-3</v>
      </c>
      <c r="T2257" s="239">
        <f>MAX($H$4:H2257)</f>
        <v>255.90901740293543</v>
      </c>
      <c r="U2257" s="239">
        <f>MAX($K$4:K2257)</f>
        <v>255.90901740293543</v>
      </c>
      <c r="V2257" s="239">
        <f>MAX($K$4:L2257)</f>
        <v>255.90901740293543</v>
      </c>
      <c r="W2257" s="239">
        <f t="shared" si="431"/>
        <v>-0.20675684460720692</v>
      </c>
      <c r="X2257" s="239">
        <f t="shared" si="432"/>
        <v>-0.20675684460720692</v>
      </c>
      <c r="Y2257" s="239">
        <f t="shared" si="433"/>
        <v>-0.20675684460720692</v>
      </c>
    </row>
    <row r="2258" spans="1:25">
      <c r="A2258" s="147">
        <v>38587</v>
      </c>
      <c r="B2258" s="243">
        <v>-3.0064577378783319E-3</v>
      </c>
      <c r="C2258" s="243">
        <v>-7.7956984343227065E-3</v>
      </c>
      <c r="D2258" s="243">
        <v>-1.6150257854876671E-3</v>
      </c>
      <c r="E2258" s="243">
        <v>-4.0653312820120302E-3</v>
      </c>
      <c r="F2258" s="243">
        <v>-3.7753344810329548E-3</v>
      </c>
      <c r="H2258" s="239">
        <f t="shared" si="426"/>
        <v>201.4155646713582</v>
      </c>
      <c r="I2258" s="239"/>
      <c r="J2258" s="239">
        <f t="shared" si="427"/>
        <v>156.44510004583751</v>
      </c>
      <c r="K2258" s="239">
        <f t="shared" si="422"/>
        <v>201.4155646713582</v>
      </c>
      <c r="L2258" s="239" t="b">
        <f t="shared" si="423"/>
        <v>0</v>
      </c>
      <c r="M2258" s="239">
        <f t="shared" si="428"/>
        <v>-7.7956984343226874E-3</v>
      </c>
      <c r="O2258" s="239">
        <f t="shared" si="429"/>
        <v>149.95858101689259</v>
      </c>
      <c r="P2258" s="239">
        <f t="shared" si="424"/>
        <v>201.4155646713582</v>
      </c>
      <c r="Q2258" s="239">
        <f t="shared" si="425"/>
        <v>0</v>
      </c>
      <c r="R2258" s="239">
        <f t="shared" si="430"/>
        <v>-7.7956984343226874E-3</v>
      </c>
      <c r="T2258" s="239">
        <f>MAX($H$4:H2258)</f>
        <v>255.90901740293543</v>
      </c>
      <c r="U2258" s="239">
        <f>MAX($K$4:K2258)</f>
        <v>255.90901740293543</v>
      </c>
      <c r="V2258" s="239">
        <f>MAX($K$4:L2258)</f>
        <v>255.90901740293543</v>
      </c>
      <c r="W2258" s="239">
        <f t="shared" si="431"/>
        <v>-0.21294072903173972</v>
      </c>
      <c r="X2258" s="239">
        <f t="shared" si="432"/>
        <v>-0.21294072903173972</v>
      </c>
      <c r="Y2258" s="239">
        <f t="shared" si="433"/>
        <v>-0.21294072903173972</v>
      </c>
    </row>
    <row r="2259" spans="1:25">
      <c r="A2259" s="147">
        <v>38588</v>
      </c>
      <c r="B2259" s="243">
        <v>-5.8548111327091368E-3</v>
      </c>
      <c r="C2259" s="243">
        <v>-3.2685893511800179E-3</v>
      </c>
      <c r="D2259" s="243">
        <v>-4.0799519765598591E-3</v>
      </c>
      <c r="E2259" s="243">
        <v>-1.1285621663449708E-2</v>
      </c>
      <c r="F2259" s="243">
        <v>-1.783806823005607E-3</v>
      </c>
      <c r="H2259" s="239">
        <f t="shared" si="426"/>
        <v>200.75721990151149</v>
      </c>
      <c r="I2259" s="239"/>
      <c r="J2259" s="239">
        <f t="shared" si="427"/>
        <v>156.44510004583751</v>
      </c>
      <c r="K2259" s="239">
        <f t="shared" si="422"/>
        <v>200.75721990151149</v>
      </c>
      <c r="L2259" s="239" t="b">
        <f t="shared" si="423"/>
        <v>0</v>
      </c>
      <c r="M2259" s="239">
        <f t="shared" si="428"/>
        <v>-3.2685893511799941E-3</v>
      </c>
      <c r="O2259" s="239">
        <f t="shared" si="429"/>
        <v>149.95858101689259</v>
      </c>
      <c r="P2259" s="239">
        <f t="shared" si="424"/>
        <v>200.75721990151149</v>
      </c>
      <c r="Q2259" s="239">
        <f t="shared" si="425"/>
        <v>0</v>
      </c>
      <c r="R2259" s="239">
        <f t="shared" si="430"/>
        <v>-3.2685893511799941E-3</v>
      </c>
      <c r="T2259" s="239">
        <f>MAX($H$4:H2259)</f>
        <v>255.90901740293543</v>
      </c>
      <c r="U2259" s="239">
        <f>MAX($K$4:K2259)</f>
        <v>255.90901740293543</v>
      </c>
      <c r="V2259" s="239">
        <f>MAX($K$4:L2259)</f>
        <v>255.90901740293543</v>
      </c>
      <c r="W2259" s="239">
        <f t="shared" si="431"/>
        <v>-0.21551330258357407</v>
      </c>
      <c r="X2259" s="239">
        <f t="shared" si="432"/>
        <v>-0.21551330258357407</v>
      </c>
      <c r="Y2259" s="239">
        <f t="shared" si="433"/>
        <v>-0.21551330258357407</v>
      </c>
    </row>
    <row r="2260" spans="1:25">
      <c r="A2260" s="147">
        <v>38589</v>
      </c>
      <c r="B2260" s="243">
        <v>2.352913973246995E-3</v>
      </c>
      <c r="C2260" s="243">
        <v>-7.069133636086633E-3</v>
      </c>
      <c r="D2260" s="243">
        <v>-5.6429441284218118E-3</v>
      </c>
      <c r="E2260" s="243">
        <v>-1.0195633391616443E-3</v>
      </c>
      <c r="F2260" s="243">
        <v>-5.1462298701017151E-3</v>
      </c>
      <c r="H2260" s="239">
        <f t="shared" si="426"/>
        <v>199.33804028561846</v>
      </c>
      <c r="I2260" s="239"/>
      <c r="J2260" s="239">
        <f t="shared" si="427"/>
        <v>156.44510004583751</v>
      </c>
      <c r="K2260" s="239">
        <f t="shared" si="422"/>
        <v>199.33804028561846</v>
      </c>
      <c r="L2260" s="239" t="b">
        <f t="shared" si="423"/>
        <v>0</v>
      </c>
      <c r="M2260" s="239">
        <f t="shared" si="428"/>
        <v>-7.0691336360866981E-3</v>
      </c>
      <c r="O2260" s="239">
        <f t="shared" si="429"/>
        <v>149.95858101689259</v>
      </c>
      <c r="P2260" s="239">
        <f t="shared" si="424"/>
        <v>199.33804028561846</v>
      </c>
      <c r="Q2260" s="239">
        <f t="shared" si="425"/>
        <v>0</v>
      </c>
      <c r="R2260" s="239">
        <f t="shared" si="430"/>
        <v>-7.0691336360866981E-3</v>
      </c>
      <c r="T2260" s="239">
        <f>MAX($H$4:H2260)</f>
        <v>255.90901740293543</v>
      </c>
      <c r="U2260" s="239">
        <f>MAX($K$4:K2260)</f>
        <v>255.90901740293543</v>
      </c>
      <c r="V2260" s="239">
        <f>MAX($K$4:L2260)</f>
        <v>255.90901740293543</v>
      </c>
      <c r="W2260" s="239">
        <f t="shared" si="431"/>
        <v>-0.22105894388334307</v>
      </c>
      <c r="X2260" s="239">
        <f t="shared" si="432"/>
        <v>-0.22105894388334307</v>
      </c>
      <c r="Y2260" s="239">
        <f t="shared" si="433"/>
        <v>-0.22105894388334307</v>
      </c>
    </row>
    <row r="2261" spans="1:25">
      <c r="A2261" s="147">
        <v>38590</v>
      </c>
      <c r="B2261" s="243">
        <v>-6.1708135722248203E-3</v>
      </c>
      <c r="C2261" s="243">
        <v>-2.3181681632180595E-3</v>
      </c>
      <c r="D2261" s="243">
        <v>7.4667547767384157E-3</v>
      </c>
      <c r="E2261" s="243">
        <v>-3.6102349956190771E-4</v>
      </c>
      <c r="F2261" s="243">
        <v>3.7690188122998514E-3</v>
      </c>
      <c r="H2261" s="239">
        <f t="shared" si="426"/>
        <v>198.87594118691007</v>
      </c>
      <c r="I2261" s="239"/>
      <c r="J2261" s="239">
        <f t="shared" si="427"/>
        <v>156.44510004583751</v>
      </c>
      <c r="K2261" s="239">
        <f t="shared" si="422"/>
        <v>198.87594118691007</v>
      </c>
      <c r="L2261" s="239" t="b">
        <f t="shared" si="423"/>
        <v>0</v>
      </c>
      <c r="M2261" s="239">
        <f t="shared" si="428"/>
        <v>-2.3181681632180253E-3</v>
      </c>
      <c r="O2261" s="239">
        <f t="shared" si="429"/>
        <v>149.95858101689259</v>
      </c>
      <c r="P2261" s="239">
        <f t="shared" si="424"/>
        <v>198.87594118691007</v>
      </c>
      <c r="Q2261" s="239">
        <f t="shared" si="425"/>
        <v>0</v>
      </c>
      <c r="R2261" s="239">
        <f t="shared" si="430"/>
        <v>-2.3181681632180253E-3</v>
      </c>
      <c r="T2261" s="239">
        <f>MAX($H$4:H2261)</f>
        <v>255.90901740293543</v>
      </c>
      <c r="U2261" s="239">
        <f>MAX($K$4:K2261)</f>
        <v>255.90901740293543</v>
      </c>
      <c r="V2261" s="239">
        <f>MAX($K$4:L2261)</f>
        <v>255.90901740293543</v>
      </c>
      <c r="W2261" s="239">
        <f t="shared" si="431"/>
        <v>-0.22286466024065613</v>
      </c>
      <c r="X2261" s="239">
        <f t="shared" si="432"/>
        <v>-0.22286466024065613</v>
      </c>
      <c r="Y2261" s="239">
        <f t="shared" si="433"/>
        <v>-0.22286466024065613</v>
      </c>
    </row>
    <row r="2262" spans="1:25">
      <c r="A2262" s="147">
        <v>38593</v>
      </c>
      <c r="B2262" s="243">
        <v>6.159540323993129E-3</v>
      </c>
      <c r="C2262" s="243">
        <v>2.6191480238502152E-3</v>
      </c>
      <c r="D2262" s="243">
        <v>-1.3987533539571717E-2</v>
      </c>
      <c r="E2262" s="243">
        <v>-3.8598282445657661E-3</v>
      </c>
      <c r="F2262" s="243">
        <v>4.8470856863902512E-4</v>
      </c>
      <c r="H2262" s="239">
        <f t="shared" si="426"/>
        <v>199.39682671526111</v>
      </c>
      <c r="I2262" s="239"/>
      <c r="J2262" s="239">
        <f t="shared" si="427"/>
        <v>156.44510004583751</v>
      </c>
      <c r="K2262" s="239">
        <f t="shared" si="422"/>
        <v>199.39682671526111</v>
      </c>
      <c r="L2262" s="239" t="b">
        <f t="shared" si="423"/>
        <v>0</v>
      </c>
      <c r="M2262" s="239">
        <f t="shared" si="428"/>
        <v>2.6191480238502022E-3</v>
      </c>
      <c r="O2262" s="239">
        <f t="shared" si="429"/>
        <v>149.95858101689259</v>
      </c>
      <c r="P2262" s="239">
        <f t="shared" si="424"/>
        <v>199.39682671526111</v>
      </c>
      <c r="Q2262" s="239">
        <f t="shared" si="425"/>
        <v>0</v>
      </c>
      <c r="R2262" s="239">
        <f t="shared" si="430"/>
        <v>2.6191480238502022E-3</v>
      </c>
      <c r="T2262" s="239">
        <f>MAX($H$4:H2262)</f>
        <v>255.90901740293543</v>
      </c>
      <c r="U2262" s="239">
        <f>MAX($K$4:K2262)</f>
        <v>255.90901740293543</v>
      </c>
      <c r="V2262" s="239">
        <f>MAX($K$4:L2262)</f>
        <v>255.90901740293543</v>
      </c>
      <c r="W2262" s="239">
        <f t="shared" si="431"/>
        <v>-0.22082922775126129</v>
      </c>
      <c r="X2262" s="239">
        <f t="shared" si="432"/>
        <v>-0.22082922775126129</v>
      </c>
      <c r="Y2262" s="239">
        <f t="shared" si="433"/>
        <v>-0.22082922775126129</v>
      </c>
    </row>
    <row r="2263" spans="1:25">
      <c r="A2263" s="147">
        <v>38594</v>
      </c>
      <c r="B2263" s="243">
        <v>-2.8225304693474396E-3</v>
      </c>
      <c r="C2263" s="243">
        <v>-3.8433831422516329E-3</v>
      </c>
      <c r="D2263" s="243">
        <v>7.0300241681700015E-3</v>
      </c>
      <c r="E2263" s="243">
        <v>4.5133635066978428E-3</v>
      </c>
      <c r="F2263" s="243">
        <v>-2.409713876493913E-3</v>
      </c>
      <c r="H2263" s="239">
        <f t="shared" si="426"/>
        <v>198.63046831284521</v>
      </c>
      <c r="I2263" s="239"/>
      <c r="J2263" s="239">
        <f t="shared" si="427"/>
        <v>156.44510004583751</v>
      </c>
      <c r="K2263" s="239">
        <f t="shared" si="422"/>
        <v>198.63046831284521</v>
      </c>
      <c r="L2263" s="239" t="b">
        <f t="shared" si="423"/>
        <v>0</v>
      </c>
      <c r="M2263" s="239">
        <f t="shared" si="428"/>
        <v>-3.8433831422516277E-3</v>
      </c>
      <c r="O2263" s="239">
        <f t="shared" si="429"/>
        <v>149.95858101689259</v>
      </c>
      <c r="P2263" s="239">
        <f t="shared" si="424"/>
        <v>198.63046831284521</v>
      </c>
      <c r="Q2263" s="239">
        <f t="shared" si="425"/>
        <v>0</v>
      </c>
      <c r="R2263" s="239">
        <f t="shared" si="430"/>
        <v>-3.8433831422516277E-3</v>
      </c>
      <c r="T2263" s="239">
        <f>MAX($H$4:H2263)</f>
        <v>255.90901740293543</v>
      </c>
      <c r="U2263" s="239">
        <f>MAX($K$4:K2263)</f>
        <v>255.90901740293543</v>
      </c>
      <c r="V2263" s="239">
        <f>MAX($K$4:L2263)</f>
        <v>255.90901740293543</v>
      </c>
      <c r="W2263" s="239">
        <f t="shared" si="431"/>
        <v>-0.22382387956225727</v>
      </c>
      <c r="X2263" s="239">
        <f t="shared" si="432"/>
        <v>-0.22382387956225727</v>
      </c>
      <c r="Y2263" s="239">
        <f t="shared" si="433"/>
        <v>-0.22382387956225727</v>
      </c>
    </row>
    <row r="2264" spans="1:25">
      <c r="A2264" s="147">
        <v>38595</v>
      </c>
      <c r="B2264" s="243">
        <v>1.0787171909466764E-2</v>
      </c>
      <c r="C2264" s="243">
        <v>6.1215479215250834E-3</v>
      </c>
      <c r="D2264" s="243">
        <v>-8.4358496295846574E-3</v>
      </c>
      <c r="E2264" s="243">
        <v>-1.3828994598650279E-3</v>
      </c>
      <c r="F2264" s="243">
        <v>3.9144052815400787E-3</v>
      </c>
      <c r="H2264" s="239">
        <f t="shared" si="426"/>
        <v>199.84639424329725</v>
      </c>
      <c r="I2264" s="239"/>
      <c r="J2264" s="239">
        <f t="shared" si="427"/>
        <v>156.44510004583751</v>
      </c>
      <c r="K2264" s="239">
        <f t="shared" si="422"/>
        <v>199.84639424329725</v>
      </c>
      <c r="L2264" s="239" t="b">
        <f t="shared" si="423"/>
        <v>0</v>
      </c>
      <c r="M2264" s="239">
        <f t="shared" si="428"/>
        <v>6.1215479215250487E-3</v>
      </c>
      <c r="O2264" s="239">
        <f t="shared" si="429"/>
        <v>149.95858101689259</v>
      </c>
      <c r="P2264" s="239">
        <f t="shared" si="424"/>
        <v>199.84639424329725</v>
      </c>
      <c r="Q2264" s="239">
        <f t="shared" si="425"/>
        <v>0</v>
      </c>
      <c r="R2264" s="239">
        <f t="shared" si="430"/>
        <v>6.1215479215250487E-3</v>
      </c>
      <c r="T2264" s="239">
        <f>MAX($H$4:H2264)</f>
        <v>255.90901740293543</v>
      </c>
      <c r="U2264" s="239">
        <f>MAX($K$4:K2264)</f>
        <v>255.90901740293543</v>
      </c>
      <c r="V2264" s="239">
        <f>MAX($K$4:L2264)</f>
        <v>255.90901740293543</v>
      </c>
      <c r="W2264" s="239">
        <f t="shared" si="431"/>
        <v>-0.21907248024545425</v>
      </c>
      <c r="X2264" s="239">
        <f t="shared" si="432"/>
        <v>-0.21907248024545425</v>
      </c>
      <c r="Y2264" s="239">
        <f t="shared" si="433"/>
        <v>-0.21907248024545425</v>
      </c>
    </row>
    <row r="2265" spans="1:25">
      <c r="A2265" s="147">
        <v>38596</v>
      </c>
      <c r="B2265" s="243">
        <v>1.334093030014305E-3</v>
      </c>
      <c r="C2265" s="243">
        <v>1.0745682067782703E-2</v>
      </c>
      <c r="D2265" s="243">
        <v>7.152133485917922E-3</v>
      </c>
      <c r="E2265" s="243">
        <v>7.5362090688981809E-3</v>
      </c>
      <c r="F2265" s="243">
        <v>1.2125914585021436E-2</v>
      </c>
      <c r="H2265" s="239">
        <f t="shared" si="426"/>
        <v>201.99388005822848</v>
      </c>
      <c r="I2265" s="239"/>
      <c r="J2265" s="239">
        <f t="shared" si="427"/>
        <v>156.44510004583751</v>
      </c>
      <c r="K2265" s="239">
        <f t="shared" si="422"/>
        <v>201.99388005822848</v>
      </c>
      <c r="L2265" s="239" t="b">
        <f t="shared" si="423"/>
        <v>0</v>
      </c>
      <c r="M2265" s="239">
        <f t="shared" si="428"/>
        <v>1.0745682067782692E-2</v>
      </c>
      <c r="O2265" s="239">
        <f t="shared" si="429"/>
        <v>149.95858101689259</v>
      </c>
      <c r="P2265" s="239">
        <f t="shared" si="424"/>
        <v>201.99388005822848</v>
      </c>
      <c r="Q2265" s="239">
        <f t="shared" si="425"/>
        <v>0</v>
      </c>
      <c r="R2265" s="239">
        <f t="shared" si="430"/>
        <v>1.0745682067782692E-2</v>
      </c>
      <c r="T2265" s="239">
        <f>MAX($H$4:H2265)</f>
        <v>255.90901740293543</v>
      </c>
      <c r="U2265" s="239">
        <f>MAX($K$4:K2265)</f>
        <v>255.90901740293543</v>
      </c>
      <c r="V2265" s="239">
        <f>MAX($K$4:L2265)</f>
        <v>255.90901740293543</v>
      </c>
      <c r="W2265" s="239">
        <f t="shared" si="431"/>
        <v>-0.21068088140018981</v>
      </c>
      <c r="X2265" s="239">
        <f t="shared" si="432"/>
        <v>-0.21068088140018981</v>
      </c>
      <c r="Y2265" s="239">
        <f t="shared" si="433"/>
        <v>-0.21068088140018981</v>
      </c>
    </row>
    <row r="2266" spans="1:25">
      <c r="A2266" s="147">
        <v>38597</v>
      </c>
      <c r="B2266" s="243">
        <v>-3.0313902836202056E-3</v>
      </c>
      <c r="C2266" s="243">
        <v>-2.4862871477193682E-4</v>
      </c>
      <c r="D2266" s="243">
        <v>9.50226322919967E-5</v>
      </c>
      <c r="E2266" s="243">
        <v>5.7952724096008712E-3</v>
      </c>
      <c r="F2266" s="243">
        <v>9.2079152285706733E-4</v>
      </c>
      <c r="H2266" s="239">
        <f t="shared" si="426"/>
        <v>201.94365857943782</v>
      </c>
      <c r="I2266" s="239"/>
      <c r="J2266" s="239">
        <f t="shared" si="427"/>
        <v>156.44510004583751</v>
      </c>
      <c r="K2266" s="239">
        <f t="shared" si="422"/>
        <v>201.94365857943782</v>
      </c>
      <c r="L2266" s="239" t="b">
        <f t="shared" si="423"/>
        <v>0</v>
      </c>
      <c r="M2266" s="239">
        <f t="shared" si="428"/>
        <v>-2.4862871477187177E-4</v>
      </c>
      <c r="O2266" s="239">
        <f t="shared" si="429"/>
        <v>149.95858101689259</v>
      </c>
      <c r="P2266" s="239">
        <f t="shared" si="424"/>
        <v>201.94365857943782</v>
      </c>
      <c r="Q2266" s="239">
        <f t="shared" si="425"/>
        <v>0</v>
      </c>
      <c r="R2266" s="239">
        <f t="shared" si="430"/>
        <v>-2.4862871477187177E-4</v>
      </c>
      <c r="T2266" s="239">
        <f>MAX($H$4:H2266)</f>
        <v>255.90901740293543</v>
      </c>
      <c r="U2266" s="239">
        <f>MAX($K$4:K2266)</f>
        <v>255.90901740293543</v>
      </c>
      <c r="V2266" s="239">
        <f>MAX($K$4:L2266)</f>
        <v>255.90901740293543</v>
      </c>
      <c r="W2266" s="239">
        <f t="shared" si="431"/>
        <v>-0.21087712879819215</v>
      </c>
      <c r="X2266" s="239">
        <f t="shared" si="432"/>
        <v>-0.21087712879819215</v>
      </c>
      <c r="Y2266" s="239">
        <f t="shared" si="433"/>
        <v>-0.21087712879819215</v>
      </c>
    </row>
    <row r="2267" spans="1:25">
      <c r="A2267" s="147">
        <v>38600</v>
      </c>
      <c r="B2267" s="243">
        <v>0</v>
      </c>
      <c r="C2267" s="243">
        <v>3.8102090311797898E-3</v>
      </c>
      <c r="D2267" s="243">
        <v>9.8738822241972724E-3</v>
      </c>
      <c r="E2267" s="243">
        <v>2.3674721190940495E-3</v>
      </c>
      <c r="F2267" s="243">
        <v>1.7313097624074292E-3</v>
      </c>
      <c r="H2267" s="239">
        <f t="shared" si="426"/>
        <v>202.71310613114667</v>
      </c>
      <c r="I2267" s="239"/>
      <c r="J2267" s="239">
        <f t="shared" si="427"/>
        <v>156.44510004583751</v>
      </c>
      <c r="K2267" s="239">
        <f t="shared" si="422"/>
        <v>202.71310613114667</v>
      </c>
      <c r="L2267" s="239" t="b">
        <f t="shared" si="423"/>
        <v>0</v>
      </c>
      <c r="M2267" s="239">
        <f t="shared" si="428"/>
        <v>3.810209031179733E-3</v>
      </c>
      <c r="O2267" s="239">
        <f t="shared" si="429"/>
        <v>149.95858101689259</v>
      </c>
      <c r="P2267" s="239">
        <f t="shared" si="424"/>
        <v>202.71310613114667</v>
      </c>
      <c r="Q2267" s="239">
        <f t="shared" si="425"/>
        <v>0</v>
      </c>
      <c r="R2267" s="239">
        <f t="shared" si="430"/>
        <v>3.810209031179733E-3</v>
      </c>
      <c r="T2267" s="239">
        <f>MAX($H$4:H2267)</f>
        <v>255.90901740293543</v>
      </c>
      <c r="U2267" s="239">
        <f>MAX($K$4:K2267)</f>
        <v>255.90901740293543</v>
      </c>
      <c r="V2267" s="239">
        <f>MAX($K$4:L2267)</f>
        <v>255.90901740293543</v>
      </c>
      <c r="W2267" s="239">
        <f t="shared" si="431"/>
        <v>-0.20787040570762852</v>
      </c>
      <c r="X2267" s="239">
        <f t="shared" si="432"/>
        <v>-0.20787040570762852</v>
      </c>
      <c r="Y2267" s="239">
        <f t="shared" si="433"/>
        <v>-0.20787040570762852</v>
      </c>
    </row>
    <row r="2268" spans="1:25">
      <c r="A2268" s="147">
        <v>38601</v>
      </c>
      <c r="B2268" s="243">
        <v>1.233299324938586E-2</v>
      </c>
      <c r="C2268" s="243">
        <v>8.7045125958391534E-3</v>
      </c>
      <c r="D2268" s="243">
        <v>-2.847870052719581E-3</v>
      </c>
      <c r="E2268" s="243">
        <v>5.9166152412384321E-3</v>
      </c>
      <c r="F2268" s="243">
        <v>5.3232890519836484E-3</v>
      </c>
      <c r="H2268" s="239">
        <f t="shared" si="426"/>
        <v>204.47762491680692</v>
      </c>
      <c r="I2268" s="239"/>
      <c r="J2268" s="239">
        <f t="shared" si="427"/>
        <v>156.44510004583751</v>
      </c>
      <c r="K2268" s="239">
        <f t="shared" si="422"/>
        <v>204.47762491680692</v>
      </c>
      <c r="L2268" s="239" t="b">
        <f t="shared" si="423"/>
        <v>0</v>
      </c>
      <c r="M2268" s="239">
        <f t="shared" si="428"/>
        <v>8.704512595839143E-3</v>
      </c>
      <c r="O2268" s="239">
        <f t="shared" si="429"/>
        <v>149.95858101689259</v>
      </c>
      <c r="P2268" s="239">
        <f t="shared" si="424"/>
        <v>204.47762491680692</v>
      </c>
      <c r="Q2268" s="239">
        <f t="shared" si="425"/>
        <v>0</v>
      </c>
      <c r="R2268" s="239">
        <f t="shared" si="430"/>
        <v>8.704512595839143E-3</v>
      </c>
      <c r="T2268" s="239">
        <f>MAX($H$4:H2268)</f>
        <v>255.90901740293543</v>
      </c>
      <c r="U2268" s="239">
        <f>MAX($K$4:K2268)</f>
        <v>255.90901740293543</v>
      </c>
      <c r="V2268" s="239">
        <f>MAX($K$4:L2268)</f>
        <v>255.90901740293543</v>
      </c>
      <c r="W2268" s="239">
        <f t="shared" si="431"/>
        <v>-0.20097530367657362</v>
      </c>
      <c r="X2268" s="239">
        <f t="shared" si="432"/>
        <v>-0.20097530367657362</v>
      </c>
      <c r="Y2268" s="239">
        <f t="shared" si="433"/>
        <v>-0.20097530367657362</v>
      </c>
    </row>
    <row r="2269" spans="1:25">
      <c r="A2269" s="147">
        <v>38602</v>
      </c>
      <c r="B2269" s="243">
        <v>2.8096866245463925E-3</v>
      </c>
      <c r="C2269" s="243">
        <v>3.5813696210316159E-3</v>
      </c>
      <c r="D2269" s="243">
        <v>1.454788814725605E-3</v>
      </c>
      <c r="E2269" s="243">
        <v>5.5965746380302051E-3</v>
      </c>
      <c r="F2269" s="243">
        <v>6.2083188372803466E-3</v>
      </c>
      <c r="H2269" s="239">
        <f t="shared" si="426"/>
        <v>205.20993487086466</v>
      </c>
      <c r="I2269" s="239"/>
      <c r="J2269" s="239">
        <f t="shared" si="427"/>
        <v>156.44510004583751</v>
      </c>
      <c r="K2269" s="239">
        <f t="shared" si="422"/>
        <v>205.20993487086466</v>
      </c>
      <c r="L2269" s="239" t="b">
        <f t="shared" si="423"/>
        <v>0</v>
      </c>
      <c r="M2269" s="239">
        <f t="shared" si="428"/>
        <v>3.5813696210315695E-3</v>
      </c>
      <c r="O2269" s="239">
        <f t="shared" si="429"/>
        <v>149.95858101689259</v>
      </c>
      <c r="P2269" s="239">
        <f t="shared" si="424"/>
        <v>205.20993487086466</v>
      </c>
      <c r="Q2269" s="239">
        <f t="shared" si="425"/>
        <v>0</v>
      </c>
      <c r="R2269" s="239">
        <f t="shared" si="430"/>
        <v>3.5813696210315695E-3</v>
      </c>
      <c r="T2269" s="239">
        <f>MAX($H$4:H2269)</f>
        <v>255.90901740293543</v>
      </c>
      <c r="U2269" s="239">
        <f>MAX($K$4:K2269)</f>
        <v>255.90901740293543</v>
      </c>
      <c r="V2269" s="239">
        <f>MAX($K$4:L2269)</f>
        <v>255.90901740293543</v>
      </c>
      <c r="W2269" s="239">
        <f t="shared" si="431"/>
        <v>-0.19811370090270694</v>
      </c>
      <c r="X2269" s="239">
        <f t="shared" si="432"/>
        <v>-0.19811370090270694</v>
      </c>
      <c r="Y2269" s="239">
        <f t="shared" si="433"/>
        <v>-0.19811370090270694</v>
      </c>
    </row>
    <row r="2270" spans="1:25">
      <c r="A2270" s="147">
        <v>38603</v>
      </c>
      <c r="B2270" s="243">
        <v>-3.7342697352031884E-3</v>
      </c>
      <c r="C2270" s="243">
        <v>7.5308420463793269E-4</v>
      </c>
      <c r="D2270" s="243">
        <v>-1.7147181155874325E-3</v>
      </c>
      <c r="E2270" s="243">
        <v>6.9316736581519489E-3</v>
      </c>
      <c r="F2270" s="243">
        <v>1.7044072810112887E-3</v>
      </c>
      <c r="H2270" s="239">
        <f t="shared" si="426"/>
        <v>205.36447523145068</v>
      </c>
      <c r="I2270" s="239"/>
      <c r="J2270" s="239">
        <f t="shared" si="427"/>
        <v>156.44510004583751</v>
      </c>
      <c r="K2270" s="239">
        <f t="shared" si="422"/>
        <v>205.36447523145068</v>
      </c>
      <c r="L2270" s="239" t="b">
        <f t="shared" si="423"/>
        <v>0</v>
      </c>
      <c r="M2270" s="239">
        <f t="shared" si="428"/>
        <v>7.5308420463792661E-4</v>
      </c>
      <c r="O2270" s="239">
        <f t="shared" si="429"/>
        <v>149.95858101689259</v>
      </c>
      <c r="P2270" s="239">
        <f t="shared" si="424"/>
        <v>205.36447523145068</v>
      </c>
      <c r="Q2270" s="239">
        <f t="shared" si="425"/>
        <v>0</v>
      </c>
      <c r="R2270" s="239">
        <f t="shared" si="430"/>
        <v>7.5308420463792661E-4</v>
      </c>
      <c r="T2270" s="239">
        <f>MAX($H$4:H2270)</f>
        <v>255.90901740293543</v>
      </c>
      <c r="U2270" s="239">
        <f>MAX($K$4:K2270)</f>
        <v>255.90901740293543</v>
      </c>
      <c r="V2270" s="239">
        <f>MAX($K$4:L2270)</f>
        <v>255.90901740293543</v>
      </c>
      <c r="W2270" s="239">
        <f t="shared" si="431"/>
        <v>-0.1975098129969412</v>
      </c>
      <c r="X2270" s="239">
        <f t="shared" si="432"/>
        <v>-0.1975098129969412</v>
      </c>
      <c r="Y2270" s="239">
        <f t="shared" si="433"/>
        <v>-0.1975098129969412</v>
      </c>
    </row>
    <row r="2271" spans="1:25">
      <c r="A2271" s="147">
        <v>38604</v>
      </c>
      <c r="B2271" s="243">
        <v>7.7510433700536119E-3</v>
      </c>
      <c r="C2271" s="243">
        <v>2.8931717227227427E-3</v>
      </c>
      <c r="D2271" s="243">
        <v>1.3662453192664348E-2</v>
      </c>
      <c r="E2271" s="243">
        <v>4.7353793525870547E-3</v>
      </c>
      <c r="F2271" s="243">
        <v>3.7821294028606012E-3</v>
      </c>
      <c r="H2271" s="239">
        <f t="shared" si="426"/>
        <v>205.9586299240421</v>
      </c>
      <c r="I2271" s="239"/>
      <c r="J2271" s="239">
        <f t="shared" si="427"/>
        <v>156.44510004583751</v>
      </c>
      <c r="K2271" s="239">
        <f t="shared" si="422"/>
        <v>205.9586299240421</v>
      </c>
      <c r="L2271" s="239" t="b">
        <f t="shared" si="423"/>
        <v>0</v>
      </c>
      <c r="M2271" s="239">
        <f t="shared" si="428"/>
        <v>2.8931717227226868E-3</v>
      </c>
      <c r="O2271" s="239">
        <f t="shared" si="429"/>
        <v>149.95858101689259</v>
      </c>
      <c r="P2271" s="239">
        <f t="shared" si="424"/>
        <v>205.9586299240421</v>
      </c>
      <c r="Q2271" s="239">
        <f t="shared" si="425"/>
        <v>0</v>
      </c>
      <c r="R2271" s="239">
        <f t="shared" si="430"/>
        <v>2.8931717227226868E-3</v>
      </c>
      <c r="T2271" s="239">
        <f>MAX($H$4:H2271)</f>
        <v>255.90901740293543</v>
      </c>
      <c r="U2271" s="239">
        <f>MAX($K$4:K2271)</f>
        <v>255.90901740293543</v>
      </c>
      <c r="V2271" s="239">
        <f>MAX($K$4:L2271)</f>
        <v>255.90901740293543</v>
      </c>
      <c r="W2271" s="239">
        <f t="shared" si="431"/>
        <v>-0.19518807108014152</v>
      </c>
      <c r="X2271" s="239">
        <f t="shared" si="432"/>
        <v>-0.19518807108014152</v>
      </c>
      <c r="Y2271" s="239">
        <f t="shared" si="433"/>
        <v>-0.19518807108014152</v>
      </c>
    </row>
    <row r="2272" spans="1:25">
      <c r="A2272" s="147">
        <v>38607</v>
      </c>
      <c r="B2272" s="243">
        <v>-3.9535849131189238E-4</v>
      </c>
      <c r="C2272" s="243">
        <v>9.5515324856765282E-4</v>
      </c>
      <c r="D2272" s="243">
        <v>1.8679534752680693E-2</v>
      </c>
      <c r="E2272" s="243">
        <v>1.4111872705389494E-2</v>
      </c>
      <c r="F2272" s="243">
        <v>2.7506110338764156E-3</v>
      </c>
      <c r="H2272" s="239">
        <f t="shared" si="426"/>
        <v>206.15535197848459</v>
      </c>
      <c r="I2272" s="239"/>
      <c r="J2272" s="239">
        <f t="shared" si="427"/>
        <v>156.44510004583751</v>
      </c>
      <c r="K2272" s="239">
        <f t="shared" si="422"/>
        <v>206.15535197848459</v>
      </c>
      <c r="L2272" s="239" t="b">
        <f t="shared" si="423"/>
        <v>0</v>
      </c>
      <c r="M2272" s="239">
        <f t="shared" si="428"/>
        <v>9.5515324856763938E-4</v>
      </c>
      <c r="O2272" s="239">
        <f t="shared" si="429"/>
        <v>149.95858101689259</v>
      </c>
      <c r="P2272" s="239">
        <f t="shared" si="424"/>
        <v>206.15535197848459</v>
      </c>
      <c r="Q2272" s="239">
        <f t="shared" si="425"/>
        <v>0</v>
      </c>
      <c r="R2272" s="239">
        <f t="shared" si="430"/>
        <v>9.5515324856763938E-4</v>
      </c>
      <c r="T2272" s="239">
        <f>MAX($H$4:H2272)</f>
        <v>255.90901740293543</v>
      </c>
      <c r="U2272" s="239">
        <f>MAX($K$4:K2272)</f>
        <v>255.90901740293543</v>
      </c>
      <c r="V2272" s="239">
        <f>MAX($K$4:L2272)</f>
        <v>255.90901740293543</v>
      </c>
      <c r="W2272" s="239">
        <f t="shared" si="431"/>
        <v>-0.19441935235174773</v>
      </c>
      <c r="X2272" s="239">
        <f t="shared" si="432"/>
        <v>-0.19441935235174773</v>
      </c>
      <c r="Y2272" s="239">
        <f t="shared" si="433"/>
        <v>-0.19441935235174773</v>
      </c>
    </row>
    <row r="2273" spans="1:25">
      <c r="A2273" s="147">
        <v>38608</v>
      </c>
      <c r="B2273" s="243">
        <v>-7.1305192223631852E-3</v>
      </c>
      <c r="C2273" s="243">
        <v>-6.1013759048470506E-3</v>
      </c>
      <c r="D2273" s="243">
        <v>-2.4183876994838815E-3</v>
      </c>
      <c r="E2273" s="243">
        <v>-2.1079005991542221E-3</v>
      </c>
      <c r="F2273" s="243">
        <v>-5.5388248144879748E-3</v>
      </c>
      <c r="H2273" s="239">
        <f t="shared" si="426"/>
        <v>204.89752068126779</v>
      </c>
      <c r="I2273" s="239"/>
      <c r="J2273" s="239">
        <f t="shared" si="427"/>
        <v>156.44510004583751</v>
      </c>
      <c r="K2273" s="239">
        <f t="shared" si="422"/>
        <v>204.89752068126779</v>
      </c>
      <c r="L2273" s="239" t="b">
        <f t="shared" si="423"/>
        <v>0</v>
      </c>
      <c r="M2273" s="239">
        <f t="shared" si="428"/>
        <v>-6.1013759048470888E-3</v>
      </c>
      <c r="O2273" s="239">
        <f t="shared" si="429"/>
        <v>149.95858101689259</v>
      </c>
      <c r="P2273" s="239">
        <f t="shared" si="424"/>
        <v>204.89752068126779</v>
      </c>
      <c r="Q2273" s="239">
        <f t="shared" si="425"/>
        <v>0</v>
      </c>
      <c r="R2273" s="239">
        <f t="shared" si="430"/>
        <v>-6.1013759048470888E-3</v>
      </c>
      <c r="T2273" s="239">
        <f>MAX($H$4:H2273)</f>
        <v>255.90901740293543</v>
      </c>
      <c r="U2273" s="239">
        <f>MAX($K$4:K2273)</f>
        <v>255.90901740293543</v>
      </c>
      <c r="V2273" s="239">
        <f>MAX($K$4:L2273)</f>
        <v>255.90901740293543</v>
      </c>
      <c r="W2273" s="239">
        <f t="shared" si="431"/>
        <v>-0.19933450270471989</v>
      </c>
      <c r="X2273" s="239">
        <f t="shared" si="432"/>
        <v>-0.19933450270471989</v>
      </c>
      <c r="Y2273" s="239">
        <f t="shared" si="433"/>
        <v>-0.19933450270471989</v>
      </c>
    </row>
    <row r="2274" spans="1:25">
      <c r="A2274" s="147">
        <v>38609</v>
      </c>
      <c r="B2274" s="243">
        <v>-3.4231086620651885E-3</v>
      </c>
      <c r="C2274" s="243">
        <v>4.5417453599152502E-3</v>
      </c>
      <c r="D2274" s="243">
        <v>3.0826633405085513E-3</v>
      </c>
      <c r="E2274" s="243">
        <v>1.9465189781704417E-3</v>
      </c>
      <c r="F2274" s="243">
        <v>4.0352849740570296E-3</v>
      </c>
      <c r="H2274" s="239">
        <f t="shared" si="426"/>
        <v>205.82811304508007</v>
      </c>
      <c r="I2274" s="239"/>
      <c r="J2274" s="239">
        <f t="shared" si="427"/>
        <v>156.44510004583751</v>
      </c>
      <c r="K2274" s="239">
        <f t="shared" si="422"/>
        <v>205.82811304508007</v>
      </c>
      <c r="L2274" s="239" t="b">
        <f t="shared" si="423"/>
        <v>0</v>
      </c>
      <c r="M2274" s="239">
        <f t="shared" si="428"/>
        <v>4.541745359915219E-3</v>
      </c>
      <c r="O2274" s="239">
        <f t="shared" si="429"/>
        <v>149.95858101689259</v>
      </c>
      <c r="P2274" s="239">
        <f t="shared" si="424"/>
        <v>205.82811304508007</v>
      </c>
      <c r="Q2274" s="239">
        <f t="shared" si="425"/>
        <v>0</v>
      </c>
      <c r="R2274" s="239">
        <f t="shared" si="430"/>
        <v>4.541745359915219E-3</v>
      </c>
      <c r="T2274" s="239">
        <f>MAX($H$4:H2274)</f>
        <v>255.90901740293543</v>
      </c>
      <c r="U2274" s="239">
        <f>MAX($K$4:K2274)</f>
        <v>255.90901740293543</v>
      </c>
      <c r="V2274" s="239">
        <f>MAX($K$4:L2274)</f>
        <v>255.90901740293543</v>
      </c>
      <c r="W2274" s="239">
        <f t="shared" si="431"/>
        <v>-0.19569808389753482</v>
      </c>
      <c r="X2274" s="239">
        <f t="shared" si="432"/>
        <v>-0.19569808389753482</v>
      </c>
      <c r="Y2274" s="239">
        <f t="shared" si="433"/>
        <v>-0.19569808389753482</v>
      </c>
    </row>
    <row r="2275" spans="1:25">
      <c r="A2275" s="147">
        <v>38610</v>
      </c>
      <c r="B2275" s="243">
        <v>4.4865532623128423E-4</v>
      </c>
      <c r="C2275" s="243">
        <v>-1.5093483768608973E-3</v>
      </c>
      <c r="D2275" s="243">
        <v>9.959048722929742E-3</v>
      </c>
      <c r="E2275" s="243">
        <v>8.5748592560894732E-3</v>
      </c>
      <c r="F2275" s="243">
        <v>-2.7538318267780193E-3</v>
      </c>
      <c r="H2275" s="239">
        <f t="shared" si="426"/>
        <v>205.51744671674314</v>
      </c>
      <c r="I2275" s="239"/>
      <c r="J2275" s="239">
        <f t="shared" si="427"/>
        <v>156.44510004583751</v>
      </c>
      <c r="K2275" s="239">
        <f t="shared" si="422"/>
        <v>205.51744671674314</v>
      </c>
      <c r="L2275" s="239" t="b">
        <f t="shared" si="423"/>
        <v>0</v>
      </c>
      <c r="M2275" s="239">
        <f t="shared" si="428"/>
        <v>-1.5093483768609112E-3</v>
      </c>
      <c r="O2275" s="239">
        <f t="shared" si="429"/>
        <v>149.95858101689259</v>
      </c>
      <c r="P2275" s="239">
        <f t="shared" si="424"/>
        <v>205.51744671674314</v>
      </c>
      <c r="Q2275" s="239">
        <f t="shared" si="425"/>
        <v>0</v>
      </c>
      <c r="R2275" s="239">
        <f t="shared" si="430"/>
        <v>-1.5093483768609112E-3</v>
      </c>
      <c r="T2275" s="239">
        <f>MAX($H$4:H2275)</f>
        <v>255.90901740293543</v>
      </c>
      <c r="U2275" s="239">
        <f>MAX($K$4:K2275)</f>
        <v>255.90901740293543</v>
      </c>
      <c r="V2275" s="239">
        <f>MAX($K$4:L2275)</f>
        <v>255.90901740293543</v>
      </c>
      <c r="W2275" s="239">
        <f t="shared" si="431"/>
        <v>-0.19691205568911022</v>
      </c>
      <c r="X2275" s="239">
        <f t="shared" si="432"/>
        <v>-0.19691205568911022</v>
      </c>
      <c r="Y2275" s="239">
        <f t="shared" si="433"/>
        <v>-0.19691205568911022</v>
      </c>
    </row>
    <row r="2276" spans="1:25">
      <c r="A2276" s="147">
        <v>38611</v>
      </c>
      <c r="B2276" s="243">
        <v>7.6585080392808091E-3</v>
      </c>
      <c r="C2276" s="243">
        <v>4.6452072423193158E-3</v>
      </c>
      <c r="D2276" s="243">
        <v>-6.0213892171401273E-3</v>
      </c>
      <c r="E2276" s="243">
        <v>2.5423257369063812E-3</v>
      </c>
      <c r="F2276" s="243">
        <v>2.8426541456927357E-3</v>
      </c>
      <c r="H2276" s="239">
        <f t="shared" si="426"/>
        <v>206.47211784865473</v>
      </c>
      <c r="I2276" s="239"/>
      <c r="J2276" s="239">
        <f t="shared" si="427"/>
        <v>156.44510004583751</v>
      </c>
      <c r="K2276" s="239">
        <f t="shared" si="422"/>
        <v>206.47211784865473</v>
      </c>
      <c r="L2276" s="239" t="b">
        <f t="shared" si="423"/>
        <v>0</v>
      </c>
      <c r="M2276" s="239">
        <f t="shared" si="428"/>
        <v>4.645207242319347E-3</v>
      </c>
      <c r="O2276" s="239">
        <f t="shared" si="429"/>
        <v>149.95858101689259</v>
      </c>
      <c r="P2276" s="239">
        <f t="shared" si="424"/>
        <v>206.47211784865473</v>
      </c>
      <c r="Q2276" s="239">
        <f t="shared" si="425"/>
        <v>0</v>
      </c>
      <c r="R2276" s="239">
        <f t="shared" si="430"/>
        <v>4.645207242319347E-3</v>
      </c>
      <c r="T2276" s="239">
        <f>MAX($H$4:H2276)</f>
        <v>255.90901740293543</v>
      </c>
      <c r="U2276" s="239">
        <f>MAX($K$4:K2276)</f>
        <v>255.90901740293543</v>
      </c>
      <c r="V2276" s="239">
        <f>MAX($K$4:L2276)</f>
        <v>255.90901740293543</v>
      </c>
      <c r="W2276" s="239">
        <f t="shared" si="431"/>
        <v>-0.19318154575397792</v>
      </c>
      <c r="X2276" s="239">
        <f t="shared" si="432"/>
        <v>-0.19318154575397792</v>
      </c>
      <c r="Y2276" s="239">
        <f t="shared" si="433"/>
        <v>-0.19318154575397792</v>
      </c>
    </row>
    <row r="2277" spans="1:25">
      <c r="A2277" s="147">
        <v>38614</v>
      </c>
      <c r="B2277" s="243">
        <v>-5.5008610370317346E-3</v>
      </c>
      <c r="C2277" s="243">
        <v>3.8559552266270725E-3</v>
      </c>
      <c r="D2277" s="243">
        <v>7.2053067569948226E-3</v>
      </c>
      <c r="E2277" s="243">
        <v>1.1052113270115571E-2</v>
      </c>
      <c r="F2277" s="243">
        <v>4.3217603712282227E-3</v>
      </c>
      <c r="H2277" s="239">
        <f t="shared" si="426"/>
        <v>207.26826509062602</v>
      </c>
      <c r="I2277" s="239"/>
      <c r="J2277" s="239">
        <f t="shared" si="427"/>
        <v>156.44510004583751</v>
      </c>
      <c r="K2277" s="239">
        <f t="shared" si="422"/>
        <v>207.26826509062602</v>
      </c>
      <c r="L2277" s="239" t="b">
        <f t="shared" si="423"/>
        <v>0</v>
      </c>
      <c r="M2277" s="239">
        <f t="shared" si="428"/>
        <v>3.8559552266270837E-3</v>
      </c>
      <c r="O2277" s="239">
        <f t="shared" si="429"/>
        <v>149.95858101689259</v>
      </c>
      <c r="P2277" s="239">
        <f t="shared" si="424"/>
        <v>207.26826509062602</v>
      </c>
      <c r="Q2277" s="239">
        <f t="shared" si="425"/>
        <v>0</v>
      </c>
      <c r="R2277" s="239">
        <f t="shared" si="430"/>
        <v>3.8559552266270837E-3</v>
      </c>
      <c r="T2277" s="239">
        <f>MAX($H$4:H2277)</f>
        <v>255.90901740293543</v>
      </c>
      <c r="U2277" s="239">
        <f>MAX($K$4:K2277)</f>
        <v>255.90901740293543</v>
      </c>
      <c r="V2277" s="239">
        <f>MAX($K$4:L2277)</f>
        <v>255.90901740293543</v>
      </c>
      <c r="W2277" s="239">
        <f t="shared" si="431"/>
        <v>-0.19007048991838876</v>
      </c>
      <c r="X2277" s="239">
        <f t="shared" si="432"/>
        <v>-0.19007048991838876</v>
      </c>
      <c r="Y2277" s="239">
        <f t="shared" si="433"/>
        <v>-0.19007048991838876</v>
      </c>
    </row>
    <row r="2278" spans="1:25">
      <c r="A2278" s="147">
        <v>38615</v>
      </c>
      <c r="B2278" s="243">
        <v>-7.6969900486313358E-3</v>
      </c>
      <c r="C2278" s="243">
        <v>1.4265995842179802E-3</v>
      </c>
      <c r="D2278" s="243">
        <v>1.3533314192764045E-2</v>
      </c>
      <c r="E2278" s="243">
        <v>5.4480507506822207E-3</v>
      </c>
      <c r="F2278" s="243">
        <v>1.8439222669925925E-3</v>
      </c>
      <c r="H2278" s="239">
        <f t="shared" si="426"/>
        <v>207.5639539114259</v>
      </c>
      <c r="I2278" s="239"/>
      <c r="J2278" s="239">
        <f t="shared" si="427"/>
        <v>156.44510004583751</v>
      </c>
      <c r="K2278" s="239">
        <f t="shared" si="422"/>
        <v>207.5639539114259</v>
      </c>
      <c r="L2278" s="239" t="b">
        <f t="shared" si="423"/>
        <v>0</v>
      </c>
      <c r="M2278" s="239">
        <f t="shared" si="428"/>
        <v>1.42659958421804E-3</v>
      </c>
      <c r="O2278" s="239">
        <f t="shared" si="429"/>
        <v>149.95858101689259</v>
      </c>
      <c r="P2278" s="239">
        <f t="shared" si="424"/>
        <v>207.5639539114259</v>
      </c>
      <c r="Q2278" s="239">
        <f t="shared" si="425"/>
        <v>0</v>
      </c>
      <c r="R2278" s="239">
        <f t="shared" si="430"/>
        <v>1.42659958421804E-3</v>
      </c>
      <c r="T2278" s="239">
        <f>MAX($H$4:H2278)</f>
        <v>255.90901740293543</v>
      </c>
      <c r="U2278" s="239">
        <f>MAX($K$4:K2278)</f>
        <v>255.90901740293543</v>
      </c>
      <c r="V2278" s="239">
        <f>MAX($K$4:L2278)</f>
        <v>255.90901740293543</v>
      </c>
      <c r="W2278" s="239">
        <f t="shared" si="431"/>
        <v>-0.18891504481606042</v>
      </c>
      <c r="X2278" s="239">
        <f t="shared" si="432"/>
        <v>-0.18891504481606042</v>
      </c>
      <c r="Y2278" s="239">
        <f t="shared" si="433"/>
        <v>-0.18891504481606042</v>
      </c>
    </row>
    <row r="2279" spans="1:25">
      <c r="A2279" s="147">
        <v>38616</v>
      </c>
      <c r="B2279" s="243">
        <v>-9.4151306435104054E-3</v>
      </c>
      <c r="C2279" s="243">
        <v>-8.2267524450226892E-3</v>
      </c>
      <c r="D2279" s="243">
        <v>1.826275317910131E-3</v>
      </c>
      <c r="E2279" s="243">
        <v>2.9072637214164754E-3</v>
      </c>
      <c r="F2279" s="243">
        <v>-5.4185965761068822E-3</v>
      </c>
      <c r="H2279" s="239">
        <f t="shared" si="426"/>
        <v>205.85637664608649</v>
      </c>
      <c r="I2279" s="239"/>
      <c r="J2279" s="239">
        <f t="shared" si="427"/>
        <v>156.44510004583751</v>
      </c>
      <c r="K2279" s="239">
        <f t="shared" si="422"/>
        <v>205.85637664608649</v>
      </c>
      <c r="L2279" s="239" t="b">
        <f t="shared" si="423"/>
        <v>0</v>
      </c>
      <c r="M2279" s="239">
        <f t="shared" si="428"/>
        <v>-8.226752445022736E-3</v>
      </c>
      <c r="O2279" s="239">
        <f t="shared" si="429"/>
        <v>149.95858101689259</v>
      </c>
      <c r="P2279" s="239">
        <f t="shared" si="424"/>
        <v>205.85637664608649</v>
      </c>
      <c r="Q2279" s="239">
        <f t="shared" si="425"/>
        <v>0</v>
      </c>
      <c r="R2279" s="239">
        <f t="shared" si="430"/>
        <v>-8.226752445022736E-3</v>
      </c>
      <c r="T2279" s="239">
        <f>MAX($H$4:H2279)</f>
        <v>255.90901740293543</v>
      </c>
      <c r="U2279" s="239">
        <f>MAX($K$4:K2279)</f>
        <v>255.90901740293543</v>
      </c>
      <c r="V2279" s="239">
        <f>MAX($K$4:L2279)</f>
        <v>255.90901740293543</v>
      </c>
      <c r="W2279" s="239">
        <f t="shared" si="431"/>
        <v>-0.19558763995424105</v>
      </c>
      <c r="X2279" s="239">
        <f t="shared" si="432"/>
        <v>-0.19558763995424105</v>
      </c>
      <c r="Y2279" s="239">
        <f t="shared" si="433"/>
        <v>-0.19558763995424105</v>
      </c>
    </row>
    <row r="2280" spans="1:25">
      <c r="A2280" s="147">
        <v>38617</v>
      </c>
      <c r="B2280" s="243">
        <v>3.5295273601310129E-3</v>
      </c>
      <c r="C2280" s="243">
        <v>-5.6361991340723172E-3</v>
      </c>
      <c r="D2280" s="243">
        <v>-1.4163415565834336E-3</v>
      </c>
      <c r="E2280" s="243">
        <v>-3.3686125758178864E-3</v>
      </c>
      <c r="F2280" s="243">
        <v>-7.7899996663283178E-3</v>
      </c>
      <c r="H2280" s="239">
        <f t="shared" si="426"/>
        <v>204.69612911429056</v>
      </c>
      <c r="I2280" s="239"/>
      <c r="J2280" s="239">
        <f t="shared" si="427"/>
        <v>156.44510004583751</v>
      </c>
      <c r="K2280" s="239">
        <f t="shared" si="422"/>
        <v>204.69612911429056</v>
      </c>
      <c r="L2280" s="239" t="b">
        <f t="shared" si="423"/>
        <v>0</v>
      </c>
      <c r="M2280" s="239">
        <f t="shared" si="428"/>
        <v>-5.6361991340722895E-3</v>
      </c>
      <c r="O2280" s="239">
        <f t="shared" si="429"/>
        <v>149.95858101689259</v>
      </c>
      <c r="P2280" s="239">
        <f t="shared" si="424"/>
        <v>204.69612911429056</v>
      </c>
      <c r="Q2280" s="239">
        <f t="shared" si="425"/>
        <v>0</v>
      </c>
      <c r="R2280" s="239">
        <f t="shared" si="430"/>
        <v>-5.6361991340722895E-3</v>
      </c>
      <c r="T2280" s="239">
        <f>MAX($H$4:H2280)</f>
        <v>255.90901740293543</v>
      </c>
      <c r="U2280" s="239">
        <f>MAX($K$4:K2280)</f>
        <v>255.90901740293543</v>
      </c>
      <c r="V2280" s="239">
        <f>MAX($K$4:L2280)</f>
        <v>255.90901740293543</v>
      </c>
      <c r="W2280" s="239">
        <f t="shared" si="431"/>
        <v>-0.200121468201368</v>
      </c>
      <c r="X2280" s="239">
        <f t="shared" si="432"/>
        <v>-0.200121468201368</v>
      </c>
      <c r="Y2280" s="239">
        <f t="shared" si="433"/>
        <v>-0.200121468201368</v>
      </c>
    </row>
    <row r="2281" spans="1:25">
      <c r="A2281" s="147">
        <v>38618</v>
      </c>
      <c r="B2281" s="243">
        <v>8.6899953901897753E-4</v>
      </c>
      <c r="C2281" s="243">
        <v>7.4419959402962643E-3</v>
      </c>
      <c r="D2281" s="243">
        <v>3.5285366144168773E-3</v>
      </c>
      <c r="E2281" s="243">
        <v>1.5346588041438292E-3</v>
      </c>
      <c r="F2281" s="243">
        <v>5.4981837820058388E-3</v>
      </c>
      <c r="H2281" s="239">
        <f t="shared" si="426"/>
        <v>206.21947687615346</v>
      </c>
      <c r="I2281" s="239"/>
      <c r="J2281" s="239">
        <f t="shared" si="427"/>
        <v>156.44510004583751</v>
      </c>
      <c r="K2281" s="239">
        <f t="shared" si="422"/>
        <v>206.21947687615346</v>
      </c>
      <c r="L2281" s="239" t="b">
        <f t="shared" si="423"/>
        <v>0</v>
      </c>
      <c r="M2281" s="239">
        <f t="shared" si="428"/>
        <v>7.4419959402962539E-3</v>
      </c>
      <c r="O2281" s="239">
        <f t="shared" si="429"/>
        <v>149.95858101689259</v>
      </c>
      <c r="P2281" s="239">
        <f t="shared" si="424"/>
        <v>206.21947687615346</v>
      </c>
      <c r="Q2281" s="239">
        <f t="shared" si="425"/>
        <v>0</v>
      </c>
      <c r="R2281" s="239">
        <f t="shared" si="430"/>
        <v>7.4419959402962539E-3</v>
      </c>
      <c r="T2281" s="239">
        <f>MAX($H$4:H2281)</f>
        <v>255.90901740293543</v>
      </c>
      <c r="U2281" s="239">
        <f>MAX($K$4:K2281)</f>
        <v>255.90901740293543</v>
      </c>
      <c r="V2281" s="239">
        <f>MAX($K$4:L2281)</f>
        <v>255.90901740293543</v>
      </c>
      <c r="W2281" s="239">
        <f t="shared" si="431"/>
        <v>-0.19416877541499247</v>
      </c>
      <c r="X2281" s="239">
        <f t="shared" si="432"/>
        <v>-0.19416877541499247</v>
      </c>
      <c r="Y2281" s="239">
        <f t="shared" si="433"/>
        <v>-0.19416877541499247</v>
      </c>
    </row>
    <row r="2282" spans="1:25">
      <c r="A2282" s="147">
        <v>38621</v>
      </c>
      <c r="B2282" s="243">
        <v>8.5501596018189296E-4</v>
      </c>
      <c r="C2282" s="243">
        <v>7.6442754038281713E-3</v>
      </c>
      <c r="D2282" s="243">
        <v>1.6868615519499031E-2</v>
      </c>
      <c r="E2282" s="243">
        <v>6.0503072849960038E-3</v>
      </c>
      <c r="F2282" s="243">
        <v>2.0162010436948208E-3</v>
      </c>
      <c r="H2282" s="239">
        <f t="shared" si="426"/>
        <v>207.79587535102814</v>
      </c>
      <c r="I2282" s="239"/>
      <c r="J2282" s="239">
        <f t="shared" si="427"/>
        <v>156.44510004583751</v>
      </c>
      <c r="K2282" s="239">
        <f t="shared" si="422"/>
        <v>207.79587535102814</v>
      </c>
      <c r="L2282" s="239" t="b">
        <f t="shared" si="423"/>
        <v>0</v>
      </c>
      <c r="M2282" s="239">
        <f t="shared" si="428"/>
        <v>7.6442754038281088E-3</v>
      </c>
      <c r="O2282" s="239">
        <f t="shared" si="429"/>
        <v>149.95858101689259</v>
      </c>
      <c r="P2282" s="239">
        <f t="shared" si="424"/>
        <v>207.79587535102814</v>
      </c>
      <c r="Q2282" s="239">
        <f t="shared" si="425"/>
        <v>0</v>
      </c>
      <c r="R2282" s="239">
        <f t="shared" si="430"/>
        <v>7.6442754038281088E-3</v>
      </c>
      <c r="T2282" s="239">
        <f>MAX($H$4:H2282)</f>
        <v>255.90901740293543</v>
      </c>
      <c r="U2282" s="239">
        <f>MAX($K$4:K2282)</f>
        <v>255.90901740293543</v>
      </c>
      <c r="V2282" s="239">
        <f>MAX($K$4:L2282)</f>
        <v>255.90901740293543</v>
      </c>
      <c r="W2282" s="239">
        <f t="shared" si="431"/>
        <v>-0.18800877960526061</v>
      </c>
      <c r="X2282" s="239">
        <f t="shared" si="432"/>
        <v>-0.18800877960526061</v>
      </c>
      <c r="Y2282" s="239">
        <f t="shared" si="433"/>
        <v>-0.18800877960526061</v>
      </c>
    </row>
    <row r="2283" spans="1:25">
      <c r="A2283" s="147">
        <v>38622</v>
      </c>
      <c r="B2283" s="243">
        <v>5.9827814159474357E-5</v>
      </c>
      <c r="C2283" s="243">
        <v>-4.9257033869631872E-4</v>
      </c>
      <c r="D2283" s="243">
        <v>-3.5778767404262002E-3</v>
      </c>
      <c r="E2283" s="243">
        <v>8.8869377716398468E-3</v>
      </c>
      <c r="F2283" s="243">
        <v>9.297390473654854E-4</v>
      </c>
      <c r="H2283" s="239">
        <f t="shared" si="426"/>
        <v>207.6935212663268</v>
      </c>
      <c r="I2283" s="239"/>
      <c r="J2283" s="239">
        <f t="shared" si="427"/>
        <v>156.44510004583751</v>
      </c>
      <c r="K2283" s="239">
        <f t="shared" si="422"/>
        <v>207.6935212663268</v>
      </c>
      <c r="L2283" s="239" t="b">
        <f t="shared" si="423"/>
        <v>0</v>
      </c>
      <c r="M2283" s="239">
        <f t="shared" si="428"/>
        <v>-4.9257033869628251E-4</v>
      </c>
      <c r="O2283" s="239">
        <f t="shared" si="429"/>
        <v>149.95858101689259</v>
      </c>
      <c r="P2283" s="239">
        <f t="shared" si="424"/>
        <v>207.6935212663268</v>
      </c>
      <c r="Q2283" s="239">
        <f t="shared" si="425"/>
        <v>0</v>
      </c>
      <c r="R2283" s="239">
        <f t="shared" si="430"/>
        <v>-4.9257033869628251E-4</v>
      </c>
      <c r="T2283" s="239">
        <f>MAX($H$4:H2283)</f>
        <v>255.90901740293543</v>
      </c>
      <c r="U2283" s="239">
        <f>MAX($K$4:K2283)</f>
        <v>255.90901740293543</v>
      </c>
      <c r="V2283" s="239">
        <f>MAX($K$4:L2283)</f>
        <v>255.90901740293543</v>
      </c>
      <c r="W2283" s="239">
        <f t="shared" si="431"/>
        <v>-0.18840874239570884</v>
      </c>
      <c r="X2283" s="239">
        <f t="shared" si="432"/>
        <v>-0.18840874239570884</v>
      </c>
      <c r="Y2283" s="239">
        <f t="shared" si="433"/>
        <v>-0.18840874239570884</v>
      </c>
    </row>
    <row r="2284" spans="1:25">
      <c r="A2284" s="147">
        <v>38623</v>
      </c>
      <c r="B2284" s="243">
        <v>1.0079687967921025E-3</v>
      </c>
      <c r="C2284" s="243">
        <v>5.7031128734434944E-3</v>
      </c>
      <c r="D2284" s="243">
        <v>1.2585079325788895E-2</v>
      </c>
      <c r="E2284" s="243">
        <v>7.3098674399663111E-4</v>
      </c>
      <c r="F2284" s="243">
        <v>1.8942385373295068E-3</v>
      </c>
      <c r="H2284" s="239">
        <f t="shared" si="426"/>
        <v>208.8780208611916</v>
      </c>
      <c r="I2284" s="239"/>
      <c r="J2284" s="239">
        <f t="shared" si="427"/>
        <v>156.44510004583751</v>
      </c>
      <c r="K2284" s="239">
        <f t="shared" si="422"/>
        <v>208.8780208611916</v>
      </c>
      <c r="L2284" s="239" t="b">
        <f t="shared" si="423"/>
        <v>0</v>
      </c>
      <c r="M2284" s="239">
        <f t="shared" si="428"/>
        <v>5.7031128734435178E-3</v>
      </c>
      <c r="O2284" s="239">
        <f t="shared" si="429"/>
        <v>149.95858101689259</v>
      </c>
      <c r="P2284" s="239">
        <f t="shared" si="424"/>
        <v>208.8780208611916</v>
      </c>
      <c r="Q2284" s="239">
        <f t="shared" si="425"/>
        <v>0</v>
      </c>
      <c r="R2284" s="239">
        <f t="shared" si="430"/>
        <v>5.7031128734435178E-3</v>
      </c>
      <c r="T2284" s="239">
        <f>MAX($H$4:H2284)</f>
        <v>255.90901740293543</v>
      </c>
      <c r="U2284" s="239">
        <f>MAX($K$4:K2284)</f>
        <v>255.90901740293543</v>
      </c>
      <c r="V2284" s="239">
        <f>MAX($K$4:L2284)</f>
        <v>255.90901740293543</v>
      </c>
      <c r="W2284" s="239">
        <f t="shared" si="431"/>
        <v>-0.1837801458464916</v>
      </c>
      <c r="X2284" s="239">
        <f t="shared" si="432"/>
        <v>-0.1837801458464916</v>
      </c>
      <c r="Y2284" s="239">
        <f t="shared" si="433"/>
        <v>-0.1837801458464916</v>
      </c>
    </row>
    <row r="2285" spans="1:25">
      <c r="A2285" s="147">
        <v>38624</v>
      </c>
      <c r="B2285" s="243">
        <v>9.2602920027087254E-3</v>
      </c>
      <c r="C2285" s="243">
        <v>-1.8573719807627453E-3</v>
      </c>
      <c r="D2285" s="243">
        <v>2.1655877730824002E-2</v>
      </c>
      <c r="E2285" s="243">
        <v>9.4953970125510878E-3</v>
      </c>
      <c r="F2285" s="243">
        <v>8.6579904968320243E-4</v>
      </c>
      <c r="H2285" s="239">
        <f t="shared" si="426"/>
        <v>208.49005667784684</v>
      </c>
      <c r="I2285" s="239"/>
      <c r="J2285" s="239">
        <f t="shared" si="427"/>
        <v>156.44510004583751</v>
      </c>
      <c r="K2285" s="239">
        <f t="shared" si="422"/>
        <v>208.49005667784684</v>
      </c>
      <c r="L2285" s="239" t="b">
        <f t="shared" si="423"/>
        <v>0</v>
      </c>
      <c r="M2285" s="239">
        <f t="shared" si="428"/>
        <v>-1.8573719807627937E-3</v>
      </c>
      <c r="O2285" s="239">
        <f t="shared" si="429"/>
        <v>149.95858101689259</v>
      </c>
      <c r="P2285" s="239">
        <f t="shared" si="424"/>
        <v>208.49005667784684</v>
      </c>
      <c r="Q2285" s="239">
        <f t="shared" si="425"/>
        <v>0</v>
      </c>
      <c r="R2285" s="239">
        <f t="shared" si="430"/>
        <v>-1.8573719807627937E-3</v>
      </c>
      <c r="T2285" s="239">
        <f>MAX($H$4:H2285)</f>
        <v>255.90901740293543</v>
      </c>
      <c r="U2285" s="239">
        <f>MAX($K$4:K2285)</f>
        <v>255.90901740293543</v>
      </c>
      <c r="V2285" s="239">
        <f>MAX($K$4:L2285)</f>
        <v>255.90901740293543</v>
      </c>
      <c r="W2285" s="239">
        <f t="shared" si="431"/>
        <v>-0.18529616973373864</v>
      </c>
      <c r="X2285" s="239">
        <f t="shared" si="432"/>
        <v>-0.18529616973373864</v>
      </c>
      <c r="Y2285" s="239">
        <f t="shared" si="433"/>
        <v>-0.18529616973373864</v>
      </c>
    </row>
    <row r="2286" spans="1:25">
      <c r="A2286" s="147">
        <v>38625</v>
      </c>
      <c r="B2286" s="243">
        <v>1.9851010693932025E-3</v>
      </c>
      <c r="C2286" s="243">
        <v>6.8629270534850129E-3</v>
      </c>
      <c r="D2286" s="243">
        <v>-1.0160151038040577E-2</v>
      </c>
      <c r="E2286" s="243">
        <v>8.0346118785625809E-3</v>
      </c>
      <c r="F2286" s="243">
        <v>8.5063715859678979E-3</v>
      </c>
      <c r="H2286" s="239">
        <f t="shared" si="426"/>
        <v>209.92090872820387</v>
      </c>
      <c r="I2286" s="239"/>
      <c r="J2286" s="239">
        <f t="shared" si="427"/>
        <v>156.44510004583751</v>
      </c>
      <c r="K2286" s="239">
        <f t="shared" si="422"/>
        <v>209.92090872820387</v>
      </c>
      <c r="L2286" s="239" t="b">
        <f t="shared" si="423"/>
        <v>0</v>
      </c>
      <c r="M2286" s="239">
        <f t="shared" si="428"/>
        <v>6.862927053485077E-3</v>
      </c>
      <c r="O2286" s="239">
        <f t="shared" si="429"/>
        <v>149.95858101689259</v>
      </c>
      <c r="P2286" s="239">
        <f t="shared" si="424"/>
        <v>209.92090872820387</v>
      </c>
      <c r="Q2286" s="239">
        <f t="shared" si="425"/>
        <v>0</v>
      </c>
      <c r="R2286" s="239">
        <f t="shared" si="430"/>
        <v>6.862927053485077E-3</v>
      </c>
      <c r="T2286" s="239">
        <f>MAX($H$4:H2286)</f>
        <v>255.90901740293543</v>
      </c>
      <c r="U2286" s="239">
        <f>MAX($K$4:K2286)</f>
        <v>255.90901740293543</v>
      </c>
      <c r="V2286" s="239">
        <f>MAX($K$4:L2286)</f>
        <v>255.90901740293543</v>
      </c>
      <c r="W2286" s="239">
        <f t="shared" si="431"/>
        <v>-0.17970491677642639</v>
      </c>
      <c r="X2286" s="239">
        <f t="shared" si="432"/>
        <v>-0.17970491677642639</v>
      </c>
      <c r="Y2286" s="239">
        <f t="shared" si="433"/>
        <v>-0.17970491677642639</v>
      </c>
    </row>
    <row r="2287" spans="1:25">
      <c r="A2287" s="147">
        <v>38628</v>
      </c>
      <c r="B2287" s="243">
        <v>-4.8962274653285842E-4</v>
      </c>
      <c r="C2287" s="243">
        <v>5.3646790200048144E-3</v>
      </c>
      <c r="D2287" s="243">
        <v>2.2134675546576776E-3</v>
      </c>
      <c r="E2287" s="243">
        <v>1.0176932335473898E-2</v>
      </c>
      <c r="F2287" s="243">
        <v>3.0293491343791334E-3</v>
      </c>
      <c r="H2287" s="239">
        <f t="shared" si="426"/>
        <v>211.04706702311842</v>
      </c>
      <c r="I2287" s="239"/>
      <c r="J2287" s="239">
        <f t="shared" si="427"/>
        <v>156.44510004583751</v>
      </c>
      <c r="K2287" s="239">
        <f t="shared" si="422"/>
        <v>211.04706702311842</v>
      </c>
      <c r="L2287" s="239" t="b">
        <f t="shared" si="423"/>
        <v>0</v>
      </c>
      <c r="M2287" s="239">
        <f t="shared" si="428"/>
        <v>5.3646790200048405E-3</v>
      </c>
      <c r="O2287" s="239">
        <f t="shared" si="429"/>
        <v>149.95858101689259</v>
      </c>
      <c r="P2287" s="239">
        <f t="shared" si="424"/>
        <v>211.04706702311842</v>
      </c>
      <c r="Q2287" s="239">
        <f t="shared" si="425"/>
        <v>0</v>
      </c>
      <c r="R2287" s="239">
        <f t="shared" si="430"/>
        <v>5.3646790200048405E-3</v>
      </c>
      <c r="T2287" s="239">
        <f>MAX($H$4:H2287)</f>
        <v>255.90901740293543</v>
      </c>
      <c r="U2287" s="239">
        <f>MAX($K$4:K2287)</f>
        <v>255.90901740293543</v>
      </c>
      <c r="V2287" s="239">
        <f>MAX($K$4:L2287)</f>
        <v>255.90901740293543</v>
      </c>
      <c r="W2287" s="239">
        <f t="shared" si="431"/>
        <v>-0.17530429695324376</v>
      </c>
      <c r="X2287" s="239">
        <f t="shared" si="432"/>
        <v>-0.17530429695324376</v>
      </c>
      <c r="Y2287" s="239">
        <f t="shared" si="433"/>
        <v>-0.17530429695324376</v>
      </c>
    </row>
    <row r="2288" spans="1:25">
      <c r="A2288" s="147">
        <v>38629</v>
      </c>
      <c r="B2288" s="243">
        <v>-1.0018979167604858E-2</v>
      </c>
      <c r="C2288" s="243">
        <v>3.299471650435537E-3</v>
      </c>
      <c r="D2288" s="243">
        <v>5.6271051170706521E-3</v>
      </c>
      <c r="E2288" s="243">
        <v>1.9601016632440071E-3</v>
      </c>
      <c r="F2288" s="243">
        <v>4.3086635603510892E-3</v>
      </c>
      <c r="H2288" s="239">
        <f t="shared" si="426"/>
        <v>211.74341083766876</v>
      </c>
      <c r="I2288" s="239"/>
      <c r="J2288" s="239">
        <f t="shared" si="427"/>
        <v>156.44510004583751</v>
      </c>
      <c r="K2288" s="239">
        <f t="shared" si="422"/>
        <v>211.74341083766876</v>
      </c>
      <c r="L2288" s="239" t="b">
        <f t="shared" si="423"/>
        <v>0</v>
      </c>
      <c r="M2288" s="239">
        <f t="shared" si="428"/>
        <v>3.2994716504355279E-3</v>
      </c>
      <c r="O2288" s="239">
        <f t="shared" si="429"/>
        <v>149.95858101689259</v>
      </c>
      <c r="P2288" s="239">
        <f t="shared" si="424"/>
        <v>211.74341083766876</v>
      </c>
      <c r="Q2288" s="239">
        <f t="shared" si="425"/>
        <v>0</v>
      </c>
      <c r="R2288" s="239">
        <f t="shared" si="430"/>
        <v>3.2994716504355279E-3</v>
      </c>
      <c r="T2288" s="239">
        <f>MAX($H$4:H2288)</f>
        <v>255.90901740293543</v>
      </c>
      <c r="U2288" s="239">
        <f>MAX($K$4:K2288)</f>
        <v>255.90901740293543</v>
      </c>
      <c r="V2288" s="239">
        <f>MAX($K$4:L2288)</f>
        <v>255.90901740293543</v>
      </c>
      <c r="W2288" s="239">
        <f t="shared" si="431"/>
        <v>-0.17258323686080498</v>
      </c>
      <c r="X2288" s="239">
        <f t="shared" si="432"/>
        <v>-0.17258323686080498</v>
      </c>
      <c r="Y2288" s="239">
        <f t="shared" si="433"/>
        <v>-0.17258323686080498</v>
      </c>
    </row>
    <row r="2289" spans="1:25">
      <c r="A2289" s="147">
        <v>38630</v>
      </c>
      <c r="B2289" s="243">
        <v>-1.5216154820034689E-2</v>
      </c>
      <c r="C2289" s="243">
        <v>-1.21310485455286E-2</v>
      </c>
      <c r="D2289" s="243">
        <v>-1.3046035577240267E-2</v>
      </c>
      <c r="E2289" s="243">
        <v>-1.9599519636245177E-2</v>
      </c>
      <c r="F2289" s="243">
        <v>-9.3365339653663781E-3</v>
      </c>
      <c r="H2289" s="239">
        <f t="shared" si="426"/>
        <v>209.1747412416012</v>
      </c>
      <c r="I2289" s="239"/>
      <c r="J2289" s="239">
        <f t="shared" si="427"/>
        <v>156.44510004583751</v>
      </c>
      <c r="K2289" s="239">
        <f t="shared" si="422"/>
        <v>209.1747412416012</v>
      </c>
      <c r="L2289" s="239" t="b">
        <f t="shared" si="423"/>
        <v>0</v>
      </c>
      <c r="M2289" s="239">
        <f t="shared" si="428"/>
        <v>-1.2131048545528593E-2</v>
      </c>
      <c r="O2289" s="239">
        <f t="shared" si="429"/>
        <v>149.95858101689259</v>
      </c>
      <c r="P2289" s="239">
        <f t="shared" si="424"/>
        <v>209.1747412416012</v>
      </c>
      <c r="Q2289" s="239">
        <f t="shared" si="425"/>
        <v>0</v>
      </c>
      <c r="R2289" s="239">
        <f t="shared" si="430"/>
        <v>-1.2131048545528593E-2</v>
      </c>
      <c r="T2289" s="239">
        <f>MAX($H$4:H2289)</f>
        <v>255.90901740293543</v>
      </c>
      <c r="U2289" s="239">
        <f>MAX($K$4:K2289)</f>
        <v>255.90901740293543</v>
      </c>
      <c r="V2289" s="239">
        <f>MAX($K$4:L2289)</f>
        <v>255.90901740293543</v>
      </c>
      <c r="W2289" s="239">
        <f t="shared" si="431"/>
        <v>-0.1826206697818307</v>
      </c>
      <c r="X2289" s="239">
        <f t="shared" si="432"/>
        <v>-0.1826206697818307</v>
      </c>
      <c r="Y2289" s="239">
        <f t="shared" si="433"/>
        <v>-0.1826206697818307</v>
      </c>
    </row>
    <row r="2290" spans="1:25">
      <c r="A2290" s="147">
        <v>38631</v>
      </c>
      <c r="B2290" s="243">
        <v>-4.9767032179671711E-3</v>
      </c>
      <c r="C2290" s="243">
        <v>-1.4386488848237899E-2</v>
      </c>
      <c r="D2290" s="243">
        <v>-3.8257974442067577E-2</v>
      </c>
      <c r="E2290" s="243">
        <v>-3.8757180942660785E-2</v>
      </c>
      <c r="F2290" s="243">
        <v>-1.5795955611340395E-2</v>
      </c>
      <c r="H2290" s="239">
        <f t="shared" si="426"/>
        <v>206.16545115939584</v>
      </c>
      <c r="I2290" s="239"/>
      <c r="J2290" s="239">
        <f t="shared" si="427"/>
        <v>156.44510004583751</v>
      </c>
      <c r="K2290" s="239">
        <f t="shared" si="422"/>
        <v>206.16545115939584</v>
      </c>
      <c r="L2290" s="239" t="b">
        <f t="shared" si="423"/>
        <v>0</v>
      </c>
      <c r="M2290" s="239">
        <f t="shared" si="428"/>
        <v>-1.4386488848237946E-2</v>
      </c>
      <c r="O2290" s="239">
        <f t="shared" si="429"/>
        <v>149.95858101689259</v>
      </c>
      <c r="P2290" s="239">
        <f t="shared" si="424"/>
        <v>206.16545115939584</v>
      </c>
      <c r="Q2290" s="239">
        <f t="shared" si="425"/>
        <v>0</v>
      </c>
      <c r="R2290" s="239">
        <f t="shared" si="430"/>
        <v>-1.4386488848237946E-2</v>
      </c>
      <c r="T2290" s="239">
        <f>MAX($H$4:H2290)</f>
        <v>255.90901740293543</v>
      </c>
      <c r="U2290" s="239">
        <f>MAX($K$4:K2290)</f>
        <v>255.90901740293543</v>
      </c>
      <c r="V2290" s="239">
        <f>MAX($K$4:L2290)</f>
        <v>255.90901740293543</v>
      </c>
      <c r="W2290" s="239">
        <f t="shared" si="431"/>
        <v>-0.19437988840079459</v>
      </c>
      <c r="X2290" s="239">
        <f t="shared" si="432"/>
        <v>-0.19437988840079459</v>
      </c>
      <c r="Y2290" s="239">
        <f t="shared" si="433"/>
        <v>-0.19437988840079459</v>
      </c>
    </row>
    <row r="2291" spans="1:25">
      <c r="A2291" s="147">
        <v>38632</v>
      </c>
      <c r="B2291" s="243">
        <v>3.7719267160423176E-3</v>
      </c>
      <c r="C2291" s="243">
        <v>-4.2752095948009883E-3</v>
      </c>
      <c r="D2291" s="243">
        <v>-2.274505885124789E-5</v>
      </c>
      <c r="E2291" s="243">
        <v>2.6951874500444895E-3</v>
      </c>
      <c r="F2291" s="243">
        <v>-3.9144734250050606E-3</v>
      </c>
      <c r="H2291" s="239">
        <f t="shared" si="426"/>
        <v>205.28405064448273</v>
      </c>
      <c r="I2291" s="239"/>
      <c r="J2291" s="239">
        <f t="shared" si="427"/>
        <v>156.44510004583751</v>
      </c>
      <c r="K2291" s="239">
        <f t="shared" si="422"/>
        <v>205.28405064448273</v>
      </c>
      <c r="L2291" s="239" t="b">
        <f t="shared" si="423"/>
        <v>0</v>
      </c>
      <c r="M2291" s="239">
        <f t="shared" si="428"/>
        <v>-4.275209594800925E-3</v>
      </c>
      <c r="O2291" s="239">
        <f t="shared" si="429"/>
        <v>149.95858101689259</v>
      </c>
      <c r="P2291" s="239">
        <f t="shared" si="424"/>
        <v>205.28405064448273</v>
      </c>
      <c r="Q2291" s="239">
        <f t="shared" si="425"/>
        <v>0</v>
      </c>
      <c r="R2291" s="239">
        <f t="shared" si="430"/>
        <v>-4.275209594800925E-3</v>
      </c>
      <c r="T2291" s="239">
        <f>MAX($H$4:H2291)</f>
        <v>255.90901740293543</v>
      </c>
      <c r="U2291" s="239">
        <f>MAX($K$4:K2291)</f>
        <v>255.90901740293543</v>
      </c>
      <c r="V2291" s="239">
        <f>MAX($K$4:L2291)</f>
        <v>255.90901740293543</v>
      </c>
      <c r="W2291" s="239">
        <f t="shared" si="431"/>
        <v>-0.19782408323166811</v>
      </c>
      <c r="X2291" s="239">
        <f t="shared" si="432"/>
        <v>-0.19782408323166811</v>
      </c>
      <c r="Y2291" s="239">
        <f t="shared" si="433"/>
        <v>-0.19782408323166811</v>
      </c>
    </row>
    <row r="2292" spans="1:25">
      <c r="A2292" s="147">
        <v>38635</v>
      </c>
      <c r="B2292" s="243">
        <v>-7.2235418055287548E-3</v>
      </c>
      <c r="C2292" s="243">
        <v>2.7362408011524231E-3</v>
      </c>
      <c r="D2292" s="243">
        <v>4.9260522296976639E-3</v>
      </c>
      <c r="E2292" s="243">
        <v>1.358103406177058E-2</v>
      </c>
      <c r="F2292" s="243">
        <v>3.4667735349342976E-3</v>
      </c>
      <c r="H2292" s="239">
        <f t="shared" si="426"/>
        <v>205.845757239682</v>
      </c>
      <c r="I2292" s="239"/>
      <c r="J2292" s="239">
        <f t="shared" si="427"/>
        <v>156.44510004583751</v>
      </c>
      <c r="K2292" s="239">
        <f t="shared" si="422"/>
        <v>205.845757239682</v>
      </c>
      <c r="L2292" s="239" t="b">
        <f t="shared" si="423"/>
        <v>0</v>
      </c>
      <c r="M2292" s="239">
        <f t="shared" si="428"/>
        <v>2.7362408011523966E-3</v>
      </c>
      <c r="O2292" s="239">
        <f t="shared" si="429"/>
        <v>149.95858101689259</v>
      </c>
      <c r="P2292" s="239">
        <f t="shared" si="424"/>
        <v>205.845757239682</v>
      </c>
      <c r="Q2292" s="239">
        <f t="shared" si="425"/>
        <v>0</v>
      </c>
      <c r="R2292" s="239">
        <f t="shared" si="430"/>
        <v>2.7362408011523966E-3</v>
      </c>
      <c r="T2292" s="239">
        <f>MAX($H$4:H2292)</f>
        <v>255.90901740293543</v>
      </c>
      <c r="U2292" s="239">
        <f>MAX($K$4:K2292)</f>
        <v>255.90901740293543</v>
      </c>
      <c r="V2292" s="239">
        <f>MAX($K$4:L2292)</f>
        <v>255.90901740293543</v>
      </c>
      <c r="W2292" s="239">
        <f t="shared" si="431"/>
        <v>-0.19562913675850477</v>
      </c>
      <c r="X2292" s="239">
        <f t="shared" si="432"/>
        <v>-0.19562913675850477</v>
      </c>
      <c r="Y2292" s="239">
        <f t="shared" si="433"/>
        <v>-0.19562913675850477</v>
      </c>
    </row>
    <row r="2293" spans="1:25">
      <c r="A2293" s="147">
        <v>38636</v>
      </c>
      <c r="B2293" s="243">
        <v>-2.4152914405441983E-3</v>
      </c>
      <c r="C2293" s="243">
        <v>3.4953576376450801E-3</v>
      </c>
      <c r="D2293" s="243">
        <v>2.1063191520252378E-2</v>
      </c>
      <c r="E2293" s="243">
        <v>1.141439419850987E-2</v>
      </c>
      <c r="F2293" s="243">
        <v>3.496109539869563E-3</v>
      </c>
      <c r="H2293" s="239">
        <f t="shared" si="426"/>
        <v>206.56526177942655</v>
      </c>
      <c r="I2293" s="239"/>
      <c r="J2293" s="239">
        <f t="shared" si="427"/>
        <v>156.44510004583751</v>
      </c>
      <c r="K2293" s="239">
        <f t="shared" si="422"/>
        <v>206.56526177942655</v>
      </c>
      <c r="L2293" s="239" t="b">
        <f t="shared" si="423"/>
        <v>0</v>
      </c>
      <c r="M2293" s="239">
        <f t="shared" si="428"/>
        <v>3.4953576376450354E-3</v>
      </c>
      <c r="O2293" s="239">
        <f t="shared" si="429"/>
        <v>149.95858101689259</v>
      </c>
      <c r="P2293" s="239">
        <f t="shared" si="424"/>
        <v>206.56526177942655</v>
      </c>
      <c r="Q2293" s="239">
        <f t="shared" si="425"/>
        <v>0</v>
      </c>
      <c r="R2293" s="239">
        <f t="shared" si="430"/>
        <v>3.4953576376450354E-3</v>
      </c>
      <c r="T2293" s="239">
        <f>MAX($H$4:H2293)</f>
        <v>255.90901740293543</v>
      </c>
      <c r="U2293" s="239">
        <f>MAX($K$4:K2293)</f>
        <v>255.90901740293543</v>
      </c>
      <c r="V2293" s="239">
        <f>MAX($K$4:L2293)</f>
        <v>255.90901740293543</v>
      </c>
      <c r="W2293" s="239">
        <f t="shared" si="431"/>
        <v>-0.19281757291817447</v>
      </c>
      <c r="X2293" s="239">
        <f t="shared" si="432"/>
        <v>-0.19281757291817447</v>
      </c>
      <c r="Y2293" s="239">
        <f t="shared" si="433"/>
        <v>-0.19281757291817447</v>
      </c>
    </row>
    <row r="2294" spans="1:25">
      <c r="A2294" s="147">
        <v>38637</v>
      </c>
      <c r="B2294" s="243">
        <v>-7.0994417334957483E-3</v>
      </c>
      <c r="C2294" s="243">
        <v>-8.23577402967135E-3</v>
      </c>
      <c r="D2294" s="243">
        <v>-4.0836833219950464E-3</v>
      </c>
      <c r="E2294" s="243">
        <v>-1.8492229328182508E-2</v>
      </c>
      <c r="F2294" s="243">
        <v>-7.6379897494932569E-3</v>
      </c>
      <c r="H2294" s="239">
        <f t="shared" si="426"/>
        <v>204.86403696103127</v>
      </c>
      <c r="I2294" s="239"/>
      <c r="J2294" s="239">
        <f t="shared" si="427"/>
        <v>156.44510004583751</v>
      </c>
      <c r="K2294" s="239">
        <f t="shared" si="422"/>
        <v>204.86403696103127</v>
      </c>
      <c r="L2294" s="239" t="b">
        <f t="shared" si="423"/>
        <v>0</v>
      </c>
      <c r="M2294" s="239">
        <f t="shared" si="428"/>
        <v>-8.2357740296713985E-3</v>
      </c>
      <c r="O2294" s="239">
        <f t="shared" si="429"/>
        <v>149.95858101689259</v>
      </c>
      <c r="P2294" s="239">
        <f t="shared" si="424"/>
        <v>204.86403696103127</v>
      </c>
      <c r="Q2294" s="239">
        <f t="shared" si="425"/>
        <v>0</v>
      </c>
      <c r="R2294" s="239">
        <f t="shared" si="430"/>
        <v>-8.2357740296713985E-3</v>
      </c>
      <c r="T2294" s="239">
        <f>MAX($H$4:H2294)</f>
        <v>255.90901740293543</v>
      </c>
      <c r="U2294" s="239">
        <f>MAX($K$4:K2294)</f>
        <v>255.90901740293543</v>
      </c>
      <c r="V2294" s="239">
        <f>MAX($K$4:L2294)</f>
        <v>255.90901740293543</v>
      </c>
      <c r="W2294" s="239">
        <f t="shared" si="431"/>
        <v>-0.19946534498834209</v>
      </c>
      <c r="X2294" s="239">
        <f t="shared" si="432"/>
        <v>-0.19946534498834209</v>
      </c>
      <c r="Y2294" s="239">
        <f t="shared" si="433"/>
        <v>-0.19946534498834209</v>
      </c>
    </row>
    <row r="2295" spans="1:25">
      <c r="A2295" s="147">
        <v>38638</v>
      </c>
      <c r="B2295" s="243">
        <v>-1.0670017502132367E-3</v>
      </c>
      <c r="C2295" s="243">
        <v>-1.3663393861286122E-2</v>
      </c>
      <c r="D2295" s="243">
        <v>-2.0531896118559656E-3</v>
      </c>
      <c r="E2295" s="243">
        <v>-1.8299395555367859E-2</v>
      </c>
      <c r="F2295" s="243">
        <v>-1.8162527077457913E-2</v>
      </c>
      <c r="H2295" s="239">
        <f t="shared" si="426"/>
        <v>202.06489893601963</v>
      </c>
      <c r="I2295" s="239"/>
      <c r="J2295" s="239">
        <f t="shared" si="427"/>
        <v>156.44510004583751</v>
      </c>
      <c r="K2295" s="239">
        <f t="shared" si="422"/>
        <v>202.06489893601963</v>
      </c>
      <c r="L2295" s="239" t="b">
        <f t="shared" si="423"/>
        <v>0</v>
      </c>
      <c r="M2295" s="239">
        <f t="shared" si="428"/>
        <v>-1.3663393861286101E-2</v>
      </c>
      <c r="O2295" s="239">
        <f t="shared" si="429"/>
        <v>149.95858101689259</v>
      </c>
      <c r="P2295" s="239">
        <f t="shared" si="424"/>
        <v>202.06489893601963</v>
      </c>
      <c r="Q2295" s="239">
        <f t="shared" si="425"/>
        <v>0</v>
      </c>
      <c r="R2295" s="239">
        <f t="shared" si="430"/>
        <v>-1.3663393861286101E-2</v>
      </c>
      <c r="T2295" s="239">
        <f>MAX($H$4:H2295)</f>
        <v>255.90901740293543</v>
      </c>
      <c r="U2295" s="239">
        <f>MAX($K$4:K2295)</f>
        <v>255.90901740293543</v>
      </c>
      <c r="V2295" s="239">
        <f>MAX($K$4:L2295)</f>
        <v>255.90901740293543</v>
      </c>
      <c r="W2295" s="239">
        <f t="shared" si="431"/>
        <v>-0.21040336527937517</v>
      </c>
      <c r="X2295" s="239">
        <f t="shared" si="432"/>
        <v>-0.21040336527937517</v>
      </c>
      <c r="Y2295" s="239">
        <f t="shared" si="433"/>
        <v>-0.21040336527937517</v>
      </c>
    </row>
    <row r="2296" spans="1:25">
      <c r="A2296" s="147">
        <v>38639</v>
      </c>
      <c r="B2296" s="243">
        <v>8.8926729880611788E-3</v>
      </c>
      <c r="C2296" s="243">
        <v>5.6917959478195446E-3</v>
      </c>
      <c r="D2296" s="243">
        <v>-7.3130956578369988E-3</v>
      </c>
      <c r="E2296" s="243">
        <v>-1.3941719304219946E-2</v>
      </c>
      <c r="F2296" s="243">
        <v>1.9280472991278774E-3</v>
      </c>
      <c r="H2296" s="239">
        <f t="shared" si="426"/>
        <v>203.21501110898024</v>
      </c>
      <c r="I2296" s="239"/>
      <c r="J2296" s="239">
        <f t="shared" si="427"/>
        <v>156.44510004583751</v>
      </c>
      <c r="K2296" s="239">
        <f t="shared" si="422"/>
        <v>203.21501110898024</v>
      </c>
      <c r="L2296" s="239" t="b">
        <f t="shared" si="423"/>
        <v>0</v>
      </c>
      <c r="M2296" s="239">
        <f t="shared" si="428"/>
        <v>5.6917959478195532E-3</v>
      </c>
      <c r="O2296" s="239">
        <f t="shared" si="429"/>
        <v>149.95858101689259</v>
      </c>
      <c r="P2296" s="239">
        <f t="shared" si="424"/>
        <v>203.21501110898024</v>
      </c>
      <c r="Q2296" s="239">
        <f t="shared" si="425"/>
        <v>0</v>
      </c>
      <c r="R2296" s="239">
        <f t="shared" si="430"/>
        <v>5.6917959478195532E-3</v>
      </c>
      <c r="T2296" s="239">
        <f>MAX($H$4:H2296)</f>
        <v>255.90901740293543</v>
      </c>
      <c r="U2296" s="239">
        <f>MAX($K$4:K2296)</f>
        <v>255.90901740293543</v>
      </c>
      <c r="V2296" s="239">
        <f>MAX($K$4:L2296)</f>
        <v>255.90901740293543</v>
      </c>
      <c r="W2296" s="239">
        <f t="shared" si="431"/>
        <v>-0.20590914235346036</v>
      </c>
      <c r="X2296" s="239">
        <f t="shared" si="432"/>
        <v>-0.20590914235346036</v>
      </c>
      <c r="Y2296" s="239">
        <f t="shared" si="433"/>
        <v>-0.20590914235346036</v>
      </c>
    </row>
    <row r="2297" spans="1:25">
      <c r="A2297" s="147">
        <v>38642</v>
      </c>
      <c r="B2297" s="243">
        <v>3.2997927432345531E-3</v>
      </c>
      <c r="C2297" s="243">
        <v>-2.4502095177976191E-3</v>
      </c>
      <c r="D2297" s="243">
        <v>-6.1802259087555544E-3</v>
      </c>
      <c r="E2297" s="243">
        <v>6.754431615370704E-3</v>
      </c>
      <c r="F2297" s="243">
        <v>-2.4714426732687089E-3</v>
      </c>
      <c r="H2297" s="239">
        <f t="shared" si="426"/>
        <v>202.71709175460165</v>
      </c>
      <c r="I2297" s="239"/>
      <c r="J2297" s="239">
        <f t="shared" si="427"/>
        <v>156.44510004583751</v>
      </c>
      <c r="K2297" s="239">
        <f t="shared" si="422"/>
        <v>202.71709175460165</v>
      </c>
      <c r="L2297" s="239" t="b">
        <f t="shared" si="423"/>
        <v>0</v>
      </c>
      <c r="M2297" s="239">
        <f t="shared" si="428"/>
        <v>-2.4502095177976629E-3</v>
      </c>
      <c r="O2297" s="239">
        <f t="shared" si="429"/>
        <v>149.95858101689259</v>
      </c>
      <c r="P2297" s="239">
        <f t="shared" si="424"/>
        <v>202.71709175460165</v>
      </c>
      <c r="Q2297" s="239">
        <f t="shared" si="425"/>
        <v>0</v>
      </c>
      <c r="R2297" s="239">
        <f t="shared" si="430"/>
        <v>-2.4502095177976629E-3</v>
      </c>
      <c r="T2297" s="239">
        <f>MAX($H$4:H2297)</f>
        <v>255.90901740293543</v>
      </c>
      <c r="U2297" s="239">
        <f>MAX($K$4:K2297)</f>
        <v>255.90901740293543</v>
      </c>
      <c r="V2297" s="239">
        <f>MAX($K$4:L2297)</f>
        <v>255.90901740293543</v>
      </c>
      <c r="W2297" s="239">
        <f t="shared" si="431"/>
        <v>-0.20785483133086202</v>
      </c>
      <c r="X2297" s="239">
        <f t="shared" si="432"/>
        <v>-0.20785483133086202</v>
      </c>
      <c r="Y2297" s="239">
        <f t="shared" si="433"/>
        <v>-0.20785483133086202</v>
      </c>
    </row>
    <row r="2298" spans="1:25">
      <c r="A2298" s="147">
        <v>38643</v>
      </c>
      <c r="B2298" s="243">
        <v>-1.0173238332926826E-2</v>
      </c>
      <c r="C2298" s="243">
        <v>-7.8209920321670179E-4</v>
      </c>
      <c r="D2298" s="243">
        <v>4.2605987362902553E-3</v>
      </c>
      <c r="E2298" s="243">
        <v>1.5912252338157185E-3</v>
      </c>
      <c r="F2298" s="243">
        <v>-1.1676548731260894E-3</v>
      </c>
      <c r="H2298" s="239">
        <f t="shared" si="426"/>
        <v>202.55854687866199</v>
      </c>
      <c r="I2298" s="239"/>
      <c r="J2298" s="239">
        <f t="shared" si="427"/>
        <v>156.44510004583751</v>
      </c>
      <c r="K2298" s="239">
        <f t="shared" si="422"/>
        <v>202.55854687866199</v>
      </c>
      <c r="L2298" s="239" t="b">
        <f t="shared" si="423"/>
        <v>0</v>
      </c>
      <c r="M2298" s="239">
        <f t="shared" si="428"/>
        <v>-7.8209920321663956E-4</v>
      </c>
      <c r="O2298" s="239">
        <f t="shared" si="429"/>
        <v>149.95858101689259</v>
      </c>
      <c r="P2298" s="239">
        <f t="shared" si="424"/>
        <v>202.55854687866199</v>
      </c>
      <c r="Q2298" s="239">
        <f t="shared" si="425"/>
        <v>0</v>
      </c>
      <c r="R2298" s="239">
        <f t="shared" si="430"/>
        <v>-7.8209920321663956E-4</v>
      </c>
      <c r="T2298" s="239">
        <f>MAX($H$4:H2298)</f>
        <v>255.90901740293543</v>
      </c>
      <c r="U2298" s="239">
        <f>MAX($K$4:K2298)</f>
        <v>255.90901740293543</v>
      </c>
      <c r="V2298" s="239">
        <f>MAX($K$4:L2298)</f>
        <v>255.90901740293543</v>
      </c>
      <c r="W2298" s="239">
        <f t="shared" si="431"/>
        <v>-0.20847436743611006</v>
      </c>
      <c r="X2298" s="239">
        <f t="shared" si="432"/>
        <v>-0.20847436743611006</v>
      </c>
      <c r="Y2298" s="239">
        <f t="shared" si="433"/>
        <v>-0.20847436743611006</v>
      </c>
    </row>
    <row r="2299" spans="1:25">
      <c r="A2299" s="147">
        <v>38644</v>
      </c>
      <c r="B2299" s="243">
        <v>1.4575875874403676E-2</v>
      </c>
      <c r="C2299" s="243">
        <v>-1.423481136479543E-2</v>
      </c>
      <c r="D2299" s="243">
        <v>-1.2234960938577788E-2</v>
      </c>
      <c r="E2299" s="243">
        <v>-2.2505445351428843E-2</v>
      </c>
      <c r="F2299" s="243">
        <v>-1.960498280858336E-2</v>
      </c>
      <c r="H2299" s="239">
        <f t="shared" si="426"/>
        <v>199.67516417351715</v>
      </c>
      <c r="I2299" s="239"/>
      <c r="J2299" s="239">
        <f t="shared" si="427"/>
        <v>156.44510004583751</v>
      </c>
      <c r="K2299" s="239">
        <f t="shared" si="422"/>
        <v>199.67516417351715</v>
      </c>
      <c r="L2299" s="239" t="b">
        <f t="shared" si="423"/>
        <v>0</v>
      </c>
      <c r="M2299" s="239">
        <f t="shared" si="428"/>
        <v>-1.4234811364795499E-2</v>
      </c>
      <c r="O2299" s="239">
        <f t="shared" si="429"/>
        <v>149.95858101689259</v>
      </c>
      <c r="P2299" s="239">
        <f t="shared" si="424"/>
        <v>199.67516417351715</v>
      </c>
      <c r="Q2299" s="239">
        <f t="shared" si="425"/>
        <v>0</v>
      </c>
      <c r="R2299" s="239">
        <f t="shared" si="430"/>
        <v>-1.4234811364795499E-2</v>
      </c>
      <c r="T2299" s="239">
        <f>MAX($H$4:H2299)</f>
        <v>255.90901740293543</v>
      </c>
      <c r="U2299" s="239">
        <f>MAX($K$4:K2299)</f>
        <v>255.90901740293543</v>
      </c>
      <c r="V2299" s="239">
        <f>MAX($K$4:L2299)</f>
        <v>255.90901740293543</v>
      </c>
      <c r="W2299" s="239">
        <f t="shared" si="431"/>
        <v>-0.21974158550605746</v>
      </c>
      <c r="X2299" s="239">
        <f t="shared" si="432"/>
        <v>-0.21974158550605746</v>
      </c>
      <c r="Y2299" s="239">
        <f t="shared" si="433"/>
        <v>-0.21974158550605746</v>
      </c>
    </row>
    <row r="2300" spans="1:25">
      <c r="A2300" s="147">
        <v>38645</v>
      </c>
      <c r="B2300" s="243">
        <v>-1.4704826878603416E-2</v>
      </c>
      <c r="C2300" s="243">
        <v>3.6536355616916261E-3</v>
      </c>
      <c r="D2300" s="243">
        <v>3.2861898377556376E-3</v>
      </c>
      <c r="E2300" s="243">
        <v>2.9604551196413809E-3</v>
      </c>
      <c r="F2300" s="243">
        <v>6.5104979620058678E-3</v>
      </c>
      <c r="H2300" s="239">
        <f t="shared" si="426"/>
        <v>200.40470445412811</v>
      </c>
      <c r="I2300" s="239"/>
      <c r="J2300" s="239">
        <f t="shared" si="427"/>
        <v>156.44510004583751</v>
      </c>
      <c r="K2300" s="239">
        <f t="shared" si="422"/>
        <v>200.40470445412811</v>
      </c>
      <c r="L2300" s="239" t="b">
        <f t="shared" si="423"/>
        <v>0</v>
      </c>
      <c r="M2300" s="239">
        <f t="shared" si="428"/>
        <v>3.6536355616915567E-3</v>
      </c>
      <c r="O2300" s="239">
        <f t="shared" si="429"/>
        <v>149.95858101689259</v>
      </c>
      <c r="P2300" s="239">
        <f t="shared" si="424"/>
        <v>200.40470445412811</v>
      </c>
      <c r="Q2300" s="239">
        <f t="shared" si="425"/>
        <v>0</v>
      </c>
      <c r="R2300" s="239">
        <f t="shared" si="430"/>
        <v>3.6536355616915567E-3</v>
      </c>
      <c r="T2300" s="239">
        <f>MAX($H$4:H2300)</f>
        <v>255.90901740293543</v>
      </c>
      <c r="U2300" s="239">
        <f>MAX($K$4:K2300)</f>
        <v>255.90901740293543</v>
      </c>
      <c r="V2300" s="239">
        <f>MAX($K$4:L2300)</f>
        <v>255.90901740293543</v>
      </c>
      <c r="W2300" s="239">
        <f t="shared" si="431"/>
        <v>-0.21689080561555332</v>
      </c>
      <c r="X2300" s="239">
        <f t="shared" si="432"/>
        <v>-0.21689080561555332</v>
      </c>
      <c r="Y2300" s="239">
        <f t="shared" si="433"/>
        <v>-0.21689080561555332</v>
      </c>
    </row>
    <row r="2301" spans="1:25">
      <c r="A2301" s="147">
        <v>38646</v>
      </c>
      <c r="B2301" s="243">
        <v>2.8800057413520541E-3</v>
      </c>
      <c r="C2301" s="243">
        <v>-3.1191394335805533E-4</v>
      </c>
      <c r="D2301" s="243">
        <v>-2.6739290107102853E-4</v>
      </c>
      <c r="E2301" s="243">
        <v>5.0934013931556166E-3</v>
      </c>
      <c r="F2301" s="243">
        <v>-1.9261437158185624E-3</v>
      </c>
      <c r="H2301" s="239">
        <f t="shared" si="426"/>
        <v>200.34219543249432</v>
      </c>
      <c r="I2301" s="239"/>
      <c r="J2301" s="239">
        <f t="shared" si="427"/>
        <v>156.44510004583751</v>
      </c>
      <c r="K2301" s="239">
        <f t="shared" si="422"/>
        <v>200.34219543249432</v>
      </c>
      <c r="L2301" s="239" t="b">
        <f t="shared" si="423"/>
        <v>0</v>
      </c>
      <c r="M2301" s="239">
        <f t="shared" si="428"/>
        <v>-3.1191394335802514E-4</v>
      </c>
      <c r="O2301" s="239">
        <f t="shared" si="429"/>
        <v>149.95858101689259</v>
      </c>
      <c r="P2301" s="239">
        <f t="shared" si="424"/>
        <v>200.34219543249432</v>
      </c>
      <c r="Q2301" s="239">
        <f t="shared" si="425"/>
        <v>0</v>
      </c>
      <c r="R2301" s="239">
        <f t="shared" si="430"/>
        <v>-3.1191394335802514E-4</v>
      </c>
      <c r="T2301" s="239">
        <f>MAX($H$4:H2301)</f>
        <v>255.90901740293543</v>
      </c>
      <c r="U2301" s="239">
        <f>MAX($K$4:K2301)</f>
        <v>255.90901740293543</v>
      </c>
      <c r="V2301" s="239">
        <f>MAX($K$4:L2301)</f>
        <v>255.90901740293543</v>
      </c>
      <c r="W2301" s="239">
        <f t="shared" si="431"/>
        <v>-0.21713506829245371</v>
      </c>
      <c r="X2301" s="239">
        <f t="shared" si="432"/>
        <v>-0.21713506829245371</v>
      </c>
      <c r="Y2301" s="239">
        <f t="shared" si="433"/>
        <v>-0.21713506829245371</v>
      </c>
    </row>
    <row r="2302" spans="1:25">
      <c r="A2302" s="147">
        <v>38649</v>
      </c>
      <c r="B2302" s="243">
        <v>1.6767054550086424E-2</v>
      </c>
      <c r="C2302" s="243">
        <v>5.5769989761842442E-3</v>
      </c>
      <c r="D2302" s="243">
        <v>-7.4151819985922574E-3</v>
      </c>
      <c r="E2302" s="243">
        <v>5.0963775072616624E-3</v>
      </c>
      <c r="F2302" s="243">
        <v>7.3638456364297777E-3</v>
      </c>
      <c r="H2302" s="239">
        <f t="shared" si="426"/>
        <v>201.45950365130784</v>
      </c>
      <c r="I2302" s="239"/>
      <c r="J2302" s="239">
        <f t="shared" si="427"/>
        <v>156.44510004583751</v>
      </c>
      <c r="K2302" s="239">
        <f t="shared" si="422"/>
        <v>201.45950365130784</v>
      </c>
      <c r="L2302" s="239" t="b">
        <f t="shared" si="423"/>
        <v>0</v>
      </c>
      <c r="M2302" s="239">
        <f t="shared" si="428"/>
        <v>5.5769989761842199E-3</v>
      </c>
      <c r="O2302" s="239">
        <f t="shared" si="429"/>
        <v>149.95858101689259</v>
      </c>
      <c r="P2302" s="239">
        <f t="shared" si="424"/>
        <v>201.45950365130784</v>
      </c>
      <c r="Q2302" s="239">
        <f t="shared" si="425"/>
        <v>0</v>
      </c>
      <c r="R2302" s="239">
        <f t="shared" si="430"/>
        <v>5.5769989761842199E-3</v>
      </c>
      <c r="T2302" s="239">
        <f>MAX($H$4:H2302)</f>
        <v>255.90901740293543</v>
      </c>
      <c r="U2302" s="239">
        <f>MAX($K$4:K2302)</f>
        <v>255.90901740293543</v>
      </c>
      <c r="V2302" s="239">
        <f>MAX($K$4:L2302)</f>
        <v>255.90901740293543</v>
      </c>
      <c r="W2302" s="239">
        <f t="shared" si="431"/>
        <v>-0.21276903136983019</v>
      </c>
      <c r="X2302" s="239">
        <f t="shared" si="432"/>
        <v>-0.21276903136983019</v>
      </c>
      <c r="Y2302" s="239">
        <f t="shared" si="433"/>
        <v>-0.21276903136983019</v>
      </c>
    </row>
    <row r="2303" spans="1:25">
      <c r="A2303" s="147">
        <v>38650</v>
      </c>
      <c r="B2303" s="243">
        <v>-2.5548204288508014E-3</v>
      </c>
      <c r="C2303" s="243">
        <v>-2.0509816219649313E-3</v>
      </c>
      <c r="D2303" s="243">
        <v>6.9106453720826355E-3</v>
      </c>
      <c r="E2303" s="243">
        <v>-9.0075200396660948E-3</v>
      </c>
      <c r="F2303" s="243">
        <v>1.2574248464281013E-4</v>
      </c>
      <c r="H2303" s="239">
        <f t="shared" si="426"/>
        <v>201.04631391174883</v>
      </c>
      <c r="I2303" s="239"/>
      <c r="J2303" s="239">
        <f t="shared" si="427"/>
        <v>156.44510004583751</v>
      </c>
      <c r="K2303" s="239">
        <f t="shared" si="422"/>
        <v>201.04631391174883</v>
      </c>
      <c r="L2303" s="239" t="b">
        <f t="shared" si="423"/>
        <v>0</v>
      </c>
      <c r="M2303" s="239">
        <f t="shared" si="428"/>
        <v>-2.0509816219649634E-3</v>
      </c>
      <c r="O2303" s="239">
        <f t="shared" si="429"/>
        <v>149.95858101689259</v>
      </c>
      <c r="P2303" s="239">
        <f t="shared" si="424"/>
        <v>201.04631391174883</v>
      </c>
      <c r="Q2303" s="239">
        <f t="shared" si="425"/>
        <v>0</v>
      </c>
      <c r="R2303" s="239">
        <f t="shared" si="430"/>
        <v>-2.0509816219649634E-3</v>
      </c>
      <c r="T2303" s="239">
        <f>MAX($H$4:H2303)</f>
        <v>255.90901740293543</v>
      </c>
      <c r="U2303" s="239">
        <f>MAX($K$4:K2303)</f>
        <v>255.90901740293543</v>
      </c>
      <c r="V2303" s="239">
        <f>MAX($K$4:L2303)</f>
        <v>255.90901740293543</v>
      </c>
      <c r="W2303" s="239">
        <f t="shared" si="431"/>
        <v>-0.21438362761873236</v>
      </c>
      <c r="X2303" s="239">
        <f t="shared" si="432"/>
        <v>-0.21438362761873236</v>
      </c>
      <c r="Y2303" s="239">
        <f t="shared" si="433"/>
        <v>-0.21438362761873236</v>
      </c>
    </row>
    <row r="2304" spans="1:25">
      <c r="A2304" s="147">
        <v>38651</v>
      </c>
      <c r="B2304" s="243">
        <v>-4.5448339293974183E-3</v>
      </c>
      <c r="C2304" s="243">
        <v>5.1075443011379118E-3</v>
      </c>
      <c r="D2304" s="243">
        <v>4.9885194519716514E-3</v>
      </c>
      <c r="E2304" s="243">
        <v>7.3555984961763965E-3</v>
      </c>
      <c r="F2304" s="243">
        <v>5.0056241493823261E-3</v>
      </c>
      <c r="H2304" s="239">
        <f t="shared" si="426"/>
        <v>202.07316686663356</v>
      </c>
      <c r="I2304" s="239"/>
      <c r="J2304" s="239">
        <f t="shared" si="427"/>
        <v>156.44510004583751</v>
      </c>
      <c r="K2304" s="239">
        <f t="shared" si="422"/>
        <v>202.07316686663356</v>
      </c>
      <c r="L2304" s="239" t="b">
        <f t="shared" si="423"/>
        <v>0</v>
      </c>
      <c r="M2304" s="239">
        <f t="shared" si="428"/>
        <v>5.1075443011378858E-3</v>
      </c>
      <c r="O2304" s="239">
        <f t="shared" si="429"/>
        <v>149.95858101689259</v>
      </c>
      <c r="P2304" s="239">
        <f t="shared" si="424"/>
        <v>202.07316686663356</v>
      </c>
      <c r="Q2304" s="239">
        <f t="shared" si="425"/>
        <v>0</v>
      </c>
      <c r="R2304" s="239">
        <f t="shared" si="430"/>
        <v>5.1075443011378858E-3</v>
      </c>
      <c r="T2304" s="239">
        <f>MAX($H$4:H2304)</f>
        <v>255.90901740293543</v>
      </c>
      <c r="U2304" s="239">
        <f>MAX($K$4:K2304)</f>
        <v>255.90901740293543</v>
      </c>
      <c r="V2304" s="239">
        <f>MAX($K$4:L2304)</f>
        <v>255.90901740293543</v>
      </c>
      <c r="W2304" s="239">
        <f t="shared" si="431"/>
        <v>-0.21037105719309579</v>
      </c>
      <c r="X2304" s="239">
        <f t="shared" si="432"/>
        <v>-0.21037105719309579</v>
      </c>
      <c r="Y2304" s="239">
        <f t="shared" si="433"/>
        <v>-0.21037105719309579</v>
      </c>
    </row>
    <row r="2305" spans="1:25">
      <c r="A2305" s="147">
        <v>38652</v>
      </c>
      <c r="B2305" s="243">
        <v>-1.1238877990604523E-2</v>
      </c>
      <c r="C2305" s="243">
        <v>-1.3630600285057914E-2</v>
      </c>
      <c r="D2305" s="243">
        <v>4.9838979238754355E-3</v>
      </c>
      <c r="E2305" s="243">
        <v>-1.839857948752599E-2</v>
      </c>
      <c r="F2305" s="243">
        <v>-1.4924099287528247E-2</v>
      </c>
      <c r="H2305" s="239">
        <f t="shared" si="426"/>
        <v>199.31878830073867</v>
      </c>
      <c r="I2305" s="239"/>
      <c r="J2305" s="239">
        <f t="shared" si="427"/>
        <v>156.44510004583751</v>
      </c>
      <c r="K2305" s="239">
        <f t="shared" si="422"/>
        <v>199.31878830073867</v>
      </c>
      <c r="L2305" s="239" t="b">
        <f t="shared" si="423"/>
        <v>0</v>
      </c>
      <c r="M2305" s="239">
        <f t="shared" si="428"/>
        <v>-1.3630600285057871E-2</v>
      </c>
      <c r="O2305" s="239">
        <f t="shared" si="429"/>
        <v>149.95858101689259</v>
      </c>
      <c r="P2305" s="239">
        <f t="shared" si="424"/>
        <v>199.31878830073867</v>
      </c>
      <c r="Q2305" s="239">
        <f t="shared" si="425"/>
        <v>0</v>
      </c>
      <c r="R2305" s="239">
        <f t="shared" si="430"/>
        <v>-1.3630600285057871E-2</v>
      </c>
      <c r="T2305" s="239">
        <f>MAX($H$4:H2305)</f>
        <v>255.90901740293543</v>
      </c>
      <c r="U2305" s="239">
        <f>MAX($K$4:K2305)</f>
        <v>255.90901740293543</v>
      </c>
      <c r="V2305" s="239">
        <f>MAX($K$4:L2305)</f>
        <v>255.90901740293543</v>
      </c>
      <c r="W2305" s="239">
        <f t="shared" si="431"/>
        <v>-0.22113417368600952</v>
      </c>
      <c r="X2305" s="239">
        <f t="shared" si="432"/>
        <v>-0.22113417368600952</v>
      </c>
      <c r="Y2305" s="239">
        <f t="shared" si="433"/>
        <v>-0.22113417368600952</v>
      </c>
    </row>
    <row r="2306" spans="1:25">
      <c r="A2306" s="147">
        <v>38653</v>
      </c>
      <c r="B2306" s="243">
        <v>1.6336455860814558E-2</v>
      </c>
      <c r="C2306" s="243">
        <v>3.7476727151641853E-3</v>
      </c>
      <c r="D2306" s="243">
        <v>-5.1754427795505098E-3</v>
      </c>
      <c r="E2306" s="243">
        <v>2.1266748229917809E-3</v>
      </c>
      <c r="F2306" s="243">
        <v>3.350390874463649E-4</v>
      </c>
      <c r="H2306" s="239">
        <f t="shared" si="426"/>
        <v>200.06576988527294</v>
      </c>
      <c r="I2306" s="239"/>
      <c r="J2306" s="239">
        <f t="shared" si="427"/>
        <v>156.44510004583751</v>
      </c>
      <c r="K2306" s="239">
        <f t="shared" si="422"/>
        <v>200.06576988527294</v>
      </c>
      <c r="L2306" s="239" t="b">
        <f t="shared" si="423"/>
        <v>0</v>
      </c>
      <c r="M2306" s="239">
        <f t="shared" si="428"/>
        <v>3.7476727151642014E-3</v>
      </c>
      <c r="O2306" s="239">
        <f t="shared" si="429"/>
        <v>149.95858101689259</v>
      </c>
      <c r="P2306" s="239">
        <f t="shared" si="424"/>
        <v>200.06576988527294</v>
      </c>
      <c r="Q2306" s="239">
        <f t="shared" si="425"/>
        <v>0</v>
      </c>
      <c r="R2306" s="239">
        <f t="shared" si="430"/>
        <v>3.7476727151642014E-3</v>
      </c>
      <c r="T2306" s="239">
        <f>MAX($H$4:H2306)</f>
        <v>255.90901740293543</v>
      </c>
      <c r="U2306" s="239">
        <f>MAX($K$4:K2306)</f>
        <v>255.90901740293543</v>
      </c>
      <c r="V2306" s="239">
        <f>MAX($K$4:L2306)</f>
        <v>255.90901740293543</v>
      </c>
      <c r="W2306" s="239">
        <f t="shared" si="431"/>
        <v>-0.21821523947995877</v>
      </c>
      <c r="X2306" s="239">
        <f t="shared" si="432"/>
        <v>-0.21821523947995877</v>
      </c>
      <c r="Y2306" s="239">
        <f t="shared" si="433"/>
        <v>-0.21821523947995877</v>
      </c>
    </row>
    <row r="2307" spans="1:25">
      <c r="A2307" s="147">
        <v>38656</v>
      </c>
      <c r="B2307" s="243">
        <v>8.4449867920337596E-3</v>
      </c>
      <c r="C2307" s="243">
        <v>1.9610025118740992E-2</v>
      </c>
      <c r="D2307" s="243">
        <v>1.7973347347361113E-2</v>
      </c>
      <c r="E2307" s="243">
        <v>2.6447628375193544E-2</v>
      </c>
      <c r="F2307" s="243">
        <v>1.7873290930655372E-2</v>
      </c>
      <c r="H2307" s="239">
        <f t="shared" si="426"/>
        <v>203.9890646581234</v>
      </c>
      <c r="I2307" s="239"/>
      <c r="J2307" s="239">
        <f t="shared" si="427"/>
        <v>156.44510004583751</v>
      </c>
      <c r="K2307" s="239">
        <f t="shared" si="422"/>
        <v>203.9890646581234</v>
      </c>
      <c r="L2307" s="239" t="b">
        <f t="shared" si="423"/>
        <v>0</v>
      </c>
      <c r="M2307" s="239">
        <f t="shared" si="428"/>
        <v>1.9610025118740975E-2</v>
      </c>
      <c r="O2307" s="239">
        <f t="shared" si="429"/>
        <v>149.95858101689259</v>
      </c>
      <c r="P2307" s="239">
        <f t="shared" si="424"/>
        <v>203.9890646581234</v>
      </c>
      <c r="Q2307" s="239">
        <f t="shared" si="425"/>
        <v>0</v>
      </c>
      <c r="R2307" s="239">
        <f t="shared" si="430"/>
        <v>1.9610025118740975E-2</v>
      </c>
      <c r="T2307" s="239">
        <f>MAX($H$4:H2307)</f>
        <v>255.90901740293543</v>
      </c>
      <c r="U2307" s="239">
        <f>MAX($K$4:K2307)</f>
        <v>255.90901740293543</v>
      </c>
      <c r="V2307" s="239">
        <f>MAX($K$4:L2307)</f>
        <v>255.90901740293543</v>
      </c>
      <c r="W2307" s="239">
        <f t="shared" si="431"/>
        <v>-0.20288442068871185</v>
      </c>
      <c r="X2307" s="239">
        <f t="shared" si="432"/>
        <v>-0.20288442068871185</v>
      </c>
      <c r="Y2307" s="239">
        <f t="shared" si="433"/>
        <v>-0.20288442068871185</v>
      </c>
    </row>
    <row r="2308" spans="1:25">
      <c r="A2308" s="147">
        <v>38657</v>
      </c>
      <c r="B2308" s="243">
        <v>-3.225552615887084E-3</v>
      </c>
      <c r="C2308" s="243">
        <v>-3.8322976968530043E-4</v>
      </c>
      <c r="D2308" s="243">
        <v>1.2694509750875937E-2</v>
      </c>
      <c r="E2308" s="243">
        <v>1.3122970981808146E-2</v>
      </c>
      <c r="F2308" s="243">
        <v>1.7334469826184584E-3</v>
      </c>
      <c r="H2308" s="239">
        <f t="shared" si="426"/>
        <v>203.91088997585615</v>
      </c>
      <c r="I2308" s="239"/>
      <c r="J2308" s="239">
        <f t="shared" si="427"/>
        <v>156.44510004583751</v>
      </c>
      <c r="K2308" s="239">
        <f t="shared" si="422"/>
        <v>203.91088997585615</v>
      </c>
      <c r="L2308" s="239" t="b">
        <f t="shared" si="423"/>
        <v>0</v>
      </c>
      <c r="M2308" s="239">
        <f t="shared" si="428"/>
        <v>-3.832297696852686E-4</v>
      </c>
      <c r="O2308" s="239">
        <f t="shared" si="429"/>
        <v>183.51980097827055</v>
      </c>
      <c r="P2308" s="239">
        <f t="shared" si="424"/>
        <v>203.91088997585615</v>
      </c>
      <c r="Q2308" s="239">
        <f t="shared" si="425"/>
        <v>0</v>
      </c>
      <c r="R2308" s="239">
        <f t="shared" si="430"/>
        <v>-3.832297696852686E-4</v>
      </c>
      <c r="T2308" s="239">
        <f>MAX($H$4:H2308)</f>
        <v>255.90901740293543</v>
      </c>
      <c r="U2308" s="239">
        <f>MAX($K$4:K2308)</f>
        <v>255.90901740293543</v>
      </c>
      <c r="V2308" s="239">
        <f>MAX($K$4:L2308)</f>
        <v>255.90901740293543</v>
      </c>
      <c r="W2308" s="239">
        <f t="shared" si="431"/>
        <v>-0.20318989910858387</v>
      </c>
      <c r="X2308" s="239">
        <f t="shared" si="432"/>
        <v>-0.20318989910858387</v>
      </c>
      <c r="Y2308" s="239">
        <f t="shared" si="433"/>
        <v>-0.20318989910858387</v>
      </c>
    </row>
    <row r="2309" spans="1:25">
      <c r="A2309" s="147">
        <v>38658</v>
      </c>
      <c r="B2309" s="243">
        <v>1.0409342444490433E-2</v>
      </c>
      <c r="C2309" s="243">
        <v>6.0700617597733153E-3</v>
      </c>
      <c r="D2309" s="243">
        <v>-5.1889172196077915E-3</v>
      </c>
      <c r="E2309" s="243">
        <v>8.21666715266689E-3</v>
      </c>
      <c r="F2309" s="243">
        <v>7.3081338815577102E-3</v>
      </c>
      <c r="H2309" s="239">
        <f t="shared" si="426"/>
        <v>205.14864167149995</v>
      </c>
      <c r="I2309" s="239"/>
      <c r="J2309" s="239">
        <f t="shared" si="427"/>
        <v>156.44510004583751</v>
      </c>
      <c r="K2309" s="239">
        <f t="shared" ref="K2309:K2372" si="434">MAX(H2309:J2309)</f>
        <v>205.14864167149995</v>
      </c>
      <c r="L2309" s="239" t="b">
        <f t="shared" ref="L2309:L2372" si="435">J2309=K2309</f>
        <v>0</v>
      </c>
      <c r="M2309" s="239">
        <f t="shared" si="428"/>
        <v>6.0700617597733457E-3</v>
      </c>
      <c r="O2309" s="239">
        <f t="shared" si="429"/>
        <v>183.51980097827055</v>
      </c>
      <c r="P2309" s="239">
        <f t="shared" ref="P2309:P2372" si="436">MAX(H2309,O2309)</f>
        <v>205.14864167149995</v>
      </c>
      <c r="Q2309" s="239">
        <f t="shared" ref="Q2309:Q2372" si="437">P2309-H2309</f>
        <v>0</v>
      </c>
      <c r="R2309" s="239">
        <f t="shared" si="430"/>
        <v>6.0700617597733457E-3</v>
      </c>
      <c r="T2309" s="239">
        <f>MAX($H$4:H2309)</f>
        <v>255.90901740293543</v>
      </c>
      <c r="U2309" s="239">
        <f>MAX($K$4:K2309)</f>
        <v>255.90901740293543</v>
      </c>
      <c r="V2309" s="239">
        <f>MAX($K$4:L2309)</f>
        <v>255.90901740293543</v>
      </c>
      <c r="W2309" s="239">
        <f t="shared" si="431"/>
        <v>-0.19835321258536173</v>
      </c>
      <c r="X2309" s="239">
        <f t="shared" si="432"/>
        <v>-0.19835321258536173</v>
      </c>
      <c r="Y2309" s="239">
        <f t="shared" si="433"/>
        <v>-0.19835321258536173</v>
      </c>
    </row>
    <row r="2310" spans="1:25">
      <c r="A2310" s="147">
        <v>38659</v>
      </c>
      <c r="B2310" s="243">
        <v>4.518716577539994E-3</v>
      </c>
      <c r="C2310" s="243">
        <v>1.8611442284392155E-2</v>
      </c>
      <c r="D2310" s="243">
        <v>9.0738720023044728E-3</v>
      </c>
      <c r="E2310" s="243">
        <v>1.6100319596674462E-2</v>
      </c>
      <c r="F2310" s="243">
        <v>1.6742255964575348E-2</v>
      </c>
      <c r="H2310" s="239">
        <f t="shared" ref="H2310:H2373" si="438">(1+C2310)*H2309</f>
        <v>208.96675377569051</v>
      </c>
      <c r="I2310" s="239"/>
      <c r="J2310" s="239">
        <f t="shared" ref="J2310:J2373" si="439">IF(NOT(YEAR(A2310)=YEAR(A2309)),$J$1*H2310,J2309)</f>
        <v>156.44510004583751</v>
      </c>
      <c r="K2310" s="239">
        <f t="shared" si="434"/>
        <v>208.96675377569051</v>
      </c>
      <c r="L2310" s="239" t="b">
        <f t="shared" si="435"/>
        <v>0</v>
      </c>
      <c r="M2310" s="239">
        <f t="shared" ref="M2310:M2373" si="440">(K2310-K2309)/K2309</f>
        <v>1.861144228439212E-2</v>
      </c>
      <c r="O2310" s="239">
        <f t="shared" ref="O2310:O2373" si="441">IF(AND(MONTH(A2310)=$O$2,MONTH(A2309)=$O$2-1),$O$1*H2310,O2309)</f>
        <v>183.51980097827055</v>
      </c>
      <c r="P2310" s="239">
        <f t="shared" si="436"/>
        <v>208.96675377569051</v>
      </c>
      <c r="Q2310" s="239">
        <f t="shared" si="437"/>
        <v>0</v>
      </c>
      <c r="R2310" s="239">
        <f t="shared" ref="R2310:R2373" si="442">(P2310-P2309)/P2309</f>
        <v>1.861144228439212E-2</v>
      </c>
      <c r="T2310" s="239">
        <f>MAX($H$4:H2310)</f>
        <v>255.90901740293543</v>
      </c>
      <c r="U2310" s="239">
        <f>MAX($K$4:K2310)</f>
        <v>255.90901740293543</v>
      </c>
      <c r="V2310" s="239">
        <f>MAX($K$4:L2310)</f>
        <v>255.90901740293543</v>
      </c>
      <c r="W2310" s="239">
        <f t="shared" ref="W2310:W2373" si="443">(H2310-T2310)/T2310</f>
        <v>-0.18343340966892585</v>
      </c>
      <c r="X2310" s="239">
        <f t="shared" ref="X2310:X2373" si="444">(K2310-U2310)/U2310</f>
        <v>-0.18343340966892585</v>
      </c>
      <c r="Y2310" s="239">
        <f t="shared" ref="Y2310:Y2373" si="445">(P2310-V2310)/V2310</f>
        <v>-0.18343340966892585</v>
      </c>
    </row>
    <row r="2311" spans="1:25">
      <c r="A2311" s="147">
        <v>38660</v>
      </c>
      <c r="B2311" s="243">
        <v>7.1556647456949563E-5</v>
      </c>
      <c r="C2311" s="243">
        <v>-4.8248447596050958E-3</v>
      </c>
      <c r="D2311" s="243">
        <v>1.451041589294122E-2</v>
      </c>
      <c r="E2311" s="243">
        <v>9.2423552121541075E-3</v>
      </c>
      <c r="F2311" s="243">
        <v>-3.7854046604555158E-3</v>
      </c>
      <c r="H2311" s="239">
        <f t="shared" si="438"/>
        <v>207.95852162880416</v>
      </c>
      <c r="I2311" s="239"/>
      <c r="J2311" s="239">
        <f t="shared" si="439"/>
        <v>156.44510004583751</v>
      </c>
      <c r="K2311" s="239">
        <f t="shared" si="434"/>
        <v>207.95852162880416</v>
      </c>
      <c r="L2311" s="239" t="b">
        <f t="shared" si="435"/>
        <v>0</v>
      </c>
      <c r="M2311" s="239">
        <f t="shared" si="440"/>
        <v>-4.8248447596051626E-3</v>
      </c>
      <c r="O2311" s="239">
        <f t="shared" si="441"/>
        <v>183.51980097827055</v>
      </c>
      <c r="P2311" s="239">
        <f t="shared" si="436"/>
        <v>207.95852162880416</v>
      </c>
      <c r="Q2311" s="239">
        <f t="shared" si="437"/>
        <v>0</v>
      </c>
      <c r="R2311" s="239">
        <f t="shared" si="442"/>
        <v>-4.8248447596051626E-3</v>
      </c>
      <c r="T2311" s="239">
        <f>MAX($H$4:H2311)</f>
        <v>255.90901740293543</v>
      </c>
      <c r="U2311" s="239">
        <f>MAX($K$4:K2311)</f>
        <v>255.90901740293543</v>
      </c>
      <c r="V2311" s="239">
        <f>MAX($K$4:L2311)</f>
        <v>255.90901740293543</v>
      </c>
      <c r="W2311" s="239">
        <f t="shared" si="443"/>
        <v>-0.18737321670315338</v>
      </c>
      <c r="X2311" s="239">
        <f t="shared" si="444"/>
        <v>-0.18737321670315338</v>
      </c>
      <c r="Y2311" s="239">
        <f t="shared" si="445"/>
        <v>-0.18737321670315338</v>
      </c>
    </row>
    <row r="2312" spans="1:25">
      <c r="A2312" s="147">
        <v>38663</v>
      </c>
      <c r="B2312" s="243">
        <v>2.2879205812611492E-3</v>
      </c>
      <c r="C2312" s="243">
        <v>4.8473487909945767E-3</v>
      </c>
      <c r="D2312" s="243">
        <v>5.4611899125169838E-3</v>
      </c>
      <c r="E2312" s="243">
        <v>1.8274134948494947E-3</v>
      </c>
      <c r="F2312" s="243">
        <v>4.2673867875395732E-3</v>
      </c>
      <c r="H2312" s="239">
        <f t="shared" si="438"/>
        <v>208.96656911719856</v>
      </c>
      <c r="I2312" s="239"/>
      <c r="J2312" s="239">
        <f t="shared" si="439"/>
        <v>156.44510004583751</v>
      </c>
      <c r="K2312" s="239">
        <f t="shared" si="434"/>
        <v>208.96656911719856</v>
      </c>
      <c r="L2312" s="239" t="b">
        <f t="shared" si="435"/>
        <v>0</v>
      </c>
      <c r="M2312" s="239">
        <f t="shared" si="440"/>
        <v>4.8473487909945429E-3</v>
      </c>
      <c r="O2312" s="239">
        <f t="shared" si="441"/>
        <v>183.51980097827055</v>
      </c>
      <c r="P2312" s="239">
        <f t="shared" si="436"/>
        <v>208.96656911719856</v>
      </c>
      <c r="Q2312" s="239">
        <f t="shared" si="437"/>
        <v>0</v>
      </c>
      <c r="R2312" s="239">
        <f t="shared" si="442"/>
        <v>4.8473487909945429E-3</v>
      </c>
      <c r="T2312" s="239">
        <f>MAX($H$4:H2312)</f>
        <v>255.90901740293543</v>
      </c>
      <c r="U2312" s="239">
        <f>MAX($K$4:K2312)</f>
        <v>255.90901740293543</v>
      </c>
      <c r="V2312" s="239">
        <f>MAX($K$4:L2312)</f>
        <v>255.90901740293543</v>
      </c>
      <c r="W2312" s="239">
        <f t="shared" si="443"/>
        <v>-0.18343413124760963</v>
      </c>
      <c r="X2312" s="239">
        <f t="shared" si="444"/>
        <v>-0.18343413124760963</v>
      </c>
      <c r="Y2312" s="239">
        <f t="shared" si="445"/>
        <v>-0.18343413124760963</v>
      </c>
    </row>
    <row r="2313" spans="1:25">
      <c r="A2313" s="147">
        <v>38664</v>
      </c>
      <c r="B2313" s="243">
        <v>-3.2942031749469969E-3</v>
      </c>
      <c r="C2313" s="243">
        <v>-1.9208957621213996E-3</v>
      </c>
      <c r="D2313" s="243">
        <v>6.1816149947777621E-3</v>
      </c>
      <c r="E2313" s="243">
        <v>-1.0908928652282324E-3</v>
      </c>
      <c r="F2313" s="243">
        <v>-2.487493254049733E-3</v>
      </c>
      <c r="H2313" s="239">
        <f t="shared" si="438"/>
        <v>208.56516612015628</v>
      </c>
      <c r="I2313" s="239"/>
      <c r="J2313" s="239">
        <f t="shared" si="439"/>
        <v>156.44510004583751</v>
      </c>
      <c r="K2313" s="239">
        <f t="shared" si="434"/>
        <v>208.56516612015628</v>
      </c>
      <c r="L2313" s="239" t="b">
        <f t="shared" si="435"/>
        <v>0</v>
      </c>
      <c r="M2313" s="239">
        <f t="shared" si="440"/>
        <v>-1.9208957621214345E-3</v>
      </c>
      <c r="O2313" s="239">
        <f t="shared" si="441"/>
        <v>183.51980097827055</v>
      </c>
      <c r="P2313" s="239">
        <f t="shared" si="436"/>
        <v>208.56516612015628</v>
      </c>
      <c r="Q2313" s="239">
        <f t="shared" si="437"/>
        <v>0</v>
      </c>
      <c r="R2313" s="239">
        <f t="shared" si="442"/>
        <v>-1.9208957621214345E-3</v>
      </c>
      <c r="T2313" s="239">
        <f>MAX($H$4:H2313)</f>
        <v>255.90901740293543</v>
      </c>
      <c r="U2313" s="239">
        <f>MAX($K$4:K2313)</f>
        <v>255.90901740293543</v>
      </c>
      <c r="V2313" s="239">
        <f>MAX($K$4:L2313)</f>
        <v>255.90901740293543</v>
      </c>
      <c r="W2313" s="239">
        <f t="shared" si="443"/>
        <v>-0.18500266916438909</v>
      </c>
      <c r="X2313" s="239">
        <f t="shared" si="444"/>
        <v>-0.18500266916438909</v>
      </c>
      <c r="Y2313" s="239">
        <f t="shared" si="445"/>
        <v>-0.18500266916438909</v>
      </c>
    </row>
    <row r="2314" spans="1:25">
      <c r="A2314" s="147">
        <v>38665</v>
      </c>
      <c r="B2314" s="243">
        <v>1.6954506905848543E-3</v>
      </c>
      <c r="C2314" s="243">
        <v>9.7293059932135328E-4</v>
      </c>
      <c r="D2314" s="243">
        <v>-1.6784140145774673E-3</v>
      </c>
      <c r="E2314" s="243">
        <v>1.1304606023007313E-2</v>
      </c>
      <c r="F2314" s="243">
        <v>1.9165116014194794E-3</v>
      </c>
      <c r="H2314" s="239">
        <f t="shared" si="438"/>
        <v>208.76808555222712</v>
      </c>
      <c r="I2314" s="239"/>
      <c r="J2314" s="239">
        <f t="shared" si="439"/>
        <v>156.44510004583751</v>
      </c>
      <c r="K2314" s="239">
        <f t="shared" si="434"/>
        <v>208.76808555222712</v>
      </c>
      <c r="L2314" s="239" t="b">
        <f t="shared" si="435"/>
        <v>0</v>
      </c>
      <c r="M2314" s="239">
        <f t="shared" si="440"/>
        <v>9.7293059932136033E-4</v>
      </c>
      <c r="O2314" s="239">
        <f t="shared" si="441"/>
        <v>183.51980097827055</v>
      </c>
      <c r="P2314" s="239">
        <f t="shared" si="436"/>
        <v>208.76808555222712</v>
      </c>
      <c r="Q2314" s="239">
        <f t="shared" si="437"/>
        <v>0</v>
      </c>
      <c r="R2314" s="239">
        <f t="shared" si="442"/>
        <v>9.7293059932136033E-4</v>
      </c>
      <c r="T2314" s="239">
        <f>MAX($H$4:H2314)</f>
        <v>255.90901740293543</v>
      </c>
      <c r="U2314" s="239">
        <f>MAX($K$4:K2314)</f>
        <v>255.90901740293543</v>
      </c>
      <c r="V2314" s="239">
        <f>MAX($K$4:L2314)</f>
        <v>255.90901740293543</v>
      </c>
      <c r="W2314" s="239">
        <f t="shared" si="443"/>
        <v>-0.1842097333228539</v>
      </c>
      <c r="X2314" s="239">
        <f t="shared" si="444"/>
        <v>-0.1842097333228539</v>
      </c>
      <c r="Y2314" s="239">
        <f t="shared" si="445"/>
        <v>-0.1842097333228539</v>
      </c>
    </row>
    <row r="2315" spans="1:25">
      <c r="A2315" s="147">
        <v>38666</v>
      </c>
      <c r="B2315" s="243">
        <v>8.4673955358003372E-3</v>
      </c>
      <c r="C2315" s="243">
        <v>7.8173028676054024E-4</v>
      </c>
      <c r="D2315" s="243">
        <v>-6.1689806713846052E-3</v>
      </c>
      <c r="E2315" s="243">
        <v>1.0542984210597517E-3</v>
      </c>
      <c r="F2315" s="243">
        <v>3.1427486419846051E-3</v>
      </c>
      <c r="H2315" s="239">
        <f t="shared" si="438"/>
        <v>208.93128588761232</v>
      </c>
      <c r="I2315" s="239"/>
      <c r="J2315" s="239">
        <f t="shared" si="439"/>
        <v>156.44510004583751</v>
      </c>
      <c r="K2315" s="239">
        <f t="shared" si="434"/>
        <v>208.93128588761232</v>
      </c>
      <c r="L2315" s="239" t="b">
        <f t="shared" si="435"/>
        <v>0</v>
      </c>
      <c r="M2315" s="239">
        <f t="shared" si="440"/>
        <v>7.8173028676057385E-4</v>
      </c>
      <c r="O2315" s="239">
        <f t="shared" si="441"/>
        <v>183.51980097827055</v>
      </c>
      <c r="P2315" s="239">
        <f t="shared" si="436"/>
        <v>208.93128588761232</v>
      </c>
      <c r="Q2315" s="239">
        <f t="shared" si="437"/>
        <v>0</v>
      </c>
      <c r="R2315" s="239">
        <f t="shared" si="442"/>
        <v>7.8173028676057385E-4</v>
      </c>
      <c r="T2315" s="239">
        <f>MAX($H$4:H2315)</f>
        <v>255.90901740293543</v>
      </c>
      <c r="U2315" s="239">
        <f>MAX($K$4:K2315)</f>
        <v>255.90901740293543</v>
      </c>
      <c r="V2315" s="239">
        <f>MAX($K$4:L2315)</f>
        <v>255.90901740293543</v>
      </c>
      <c r="W2315" s="239">
        <f t="shared" si="443"/>
        <v>-0.18357200536374788</v>
      </c>
      <c r="X2315" s="239">
        <f t="shared" si="444"/>
        <v>-0.18357200536374788</v>
      </c>
      <c r="Y2315" s="239">
        <f t="shared" si="445"/>
        <v>-0.18357200536374788</v>
      </c>
    </row>
    <row r="2316" spans="1:25">
      <c r="A2316" s="147">
        <v>38667</v>
      </c>
      <c r="B2316" s="243">
        <v>3.0642233259119411E-3</v>
      </c>
      <c r="C2316" s="243">
        <v>7.2792197494602195E-3</v>
      </c>
      <c r="D2316" s="243">
        <v>7.2649023353879016E-3</v>
      </c>
      <c r="E2316" s="243">
        <v>8.4554847118583076E-3</v>
      </c>
      <c r="F2316" s="243">
        <v>3.5746000453458215E-3</v>
      </c>
      <c r="H2316" s="239">
        <f t="shared" si="438"/>
        <v>210.45214263012554</v>
      </c>
      <c r="I2316" s="239"/>
      <c r="J2316" s="239">
        <f t="shared" si="439"/>
        <v>156.44510004583751</v>
      </c>
      <c r="K2316" s="239">
        <f t="shared" si="434"/>
        <v>210.45214263012554</v>
      </c>
      <c r="L2316" s="239" t="b">
        <f t="shared" si="435"/>
        <v>0</v>
      </c>
      <c r="M2316" s="239">
        <f t="shared" si="440"/>
        <v>7.2792197494601744E-3</v>
      </c>
      <c r="O2316" s="239">
        <f t="shared" si="441"/>
        <v>183.51980097827055</v>
      </c>
      <c r="P2316" s="239">
        <f t="shared" si="436"/>
        <v>210.45214263012554</v>
      </c>
      <c r="Q2316" s="239">
        <f t="shared" si="437"/>
        <v>0</v>
      </c>
      <c r="R2316" s="239">
        <f t="shared" si="442"/>
        <v>7.2792197494601744E-3</v>
      </c>
      <c r="T2316" s="239">
        <f>MAX($H$4:H2316)</f>
        <v>255.90901740293543</v>
      </c>
      <c r="U2316" s="239">
        <f>MAX($K$4:K2316)</f>
        <v>255.90901740293543</v>
      </c>
      <c r="V2316" s="239">
        <f>MAX($K$4:L2316)</f>
        <v>255.90901740293543</v>
      </c>
      <c r="W2316" s="239">
        <f t="shared" si="443"/>
        <v>-0.17762904658117951</v>
      </c>
      <c r="X2316" s="239">
        <f t="shared" si="444"/>
        <v>-0.17762904658117951</v>
      </c>
      <c r="Y2316" s="239">
        <f t="shared" si="445"/>
        <v>-0.17762904658117951</v>
      </c>
    </row>
    <row r="2317" spans="1:25">
      <c r="A2317" s="147">
        <v>38670</v>
      </c>
      <c r="B2317" s="243">
        <v>-7.4988577559564895E-4</v>
      </c>
      <c r="C2317" s="243">
        <v>3.9898310996253628E-3</v>
      </c>
      <c r="D2317" s="243">
        <v>-8.5822547384277748E-3</v>
      </c>
      <c r="E2317" s="243">
        <v>6.1170704252710983E-3</v>
      </c>
      <c r="F2317" s="243">
        <v>4.529456918479946E-3</v>
      </c>
      <c r="H2317" s="239">
        <f t="shared" si="438"/>
        <v>211.29181113377399</v>
      </c>
      <c r="I2317" s="239"/>
      <c r="J2317" s="239">
        <f t="shared" si="439"/>
        <v>156.44510004583751</v>
      </c>
      <c r="K2317" s="239">
        <f t="shared" si="434"/>
        <v>211.29181113377399</v>
      </c>
      <c r="L2317" s="239" t="b">
        <f t="shared" si="435"/>
        <v>0</v>
      </c>
      <c r="M2317" s="239">
        <f t="shared" si="440"/>
        <v>3.9898310996252994E-3</v>
      </c>
      <c r="O2317" s="239">
        <f t="shared" si="441"/>
        <v>183.51980097827055</v>
      </c>
      <c r="P2317" s="239">
        <f t="shared" si="436"/>
        <v>211.29181113377399</v>
      </c>
      <c r="Q2317" s="239">
        <f t="shared" si="437"/>
        <v>0</v>
      </c>
      <c r="R2317" s="239">
        <f t="shared" si="442"/>
        <v>3.9898310996252994E-3</v>
      </c>
      <c r="T2317" s="239">
        <f>MAX($H$4:H2317)</f>
        <v>255.90901740293543</v>
      </c>
      <c r="U2317" s="239">
        <f>MAX($K$4:K2317)</f>
        <v>255.90901740293543</v>
      </c>
      <c r="V2317" s="239">
        <f>MAX($K$4:L2317)</f>
        <v>255.90901740293543</v>
      </c>
      <c r="W2317" s="239">
        <f t="shared" si="443"/>
        <v>-0.1743479253758006</v>
      </c>
      <c r="X2317" s="239">
        <f t="shared" si="444"/>
        <v>-0.1743479253758006</v>
      </c>
      <c r="Y2317" s="239">
        <f t="shared" si="445"/>
        <v>-0.1743479253758006</v>
      </c>
    </row>
    <row r="2318" spans="1:25">
      <c r="A2318" s="147">
        <v>38671</v>
      </c>
      <c r="B2318" s="243">
        <v>-3.7652285348142023E-3</v>
      </c>
      <c r="C2318" s="243">
        <v>-5.6962914447394875E-3</v>
      </c>
      <c r="D2318" s="243">
        <v>-5.0218639805752474E-3</v>
      </c>
      <c r="E2318" s="243">
        <v>-3.7958646939278973E-3</v>
      </c>
      <c r="F2318" s="243">
        <v>-4.0616724648511182E-3</v>
      </c>
      <c r="H2318" s="239">
        <f t="shared" si="438"/>
        <v>210.08823139766915</v>
      </c>
      <c r="I2318" s="239"/>
      <c r="J2318" s="239">
        <f t="shared" si="439"/>
        <v>156.44510004583751</v>
      </c>
      <c r="K2318" s="239">
        <f t="shared" si="434"/>
        <v>210.08823139766915</v>
      </c>
      <c r="L2318" s="239" t="b">
        <f t="shared" si="435"/>
        <v>0</v>
      </c>
      <c r="M2318" s="239">
        <f t="shared" si="440"/>
        <v>-5.6962914447395534E-3</v>
      </c>
      <c r="O2318" s="239">
        <f t="shared" si="441"/>
        <v>183.51980097827055</v>
      </c>
      <c r="P2318" s="239">
        <f t="shared" si="436"/>
        <v>210.08823139766915</v>
      </c>
      <c r="Q2318" s="239">
        <f t="shared" si="437"/>
        <v>0</v>
      </c>
      <c r="R2318" s="239">
        <f t="shared" si="442"/>
        <v>-5.6962914447395534E-3</v>
      </c>
      <c r="T2318" s="239">
        <f>MAX($H$4:H2318)</f>
        <v>255.90901740293543</v>
      </c>
      <c r="U2318" s="239">
        <f>MAX($K$4:K2318)</f>
        <v>255.90901740293543</v>
      </c>
      <c r="V2318" s="239">
        <f>MAX($K$4:L2318)</f>
        <v>255.90901740293543</v>
      </c>
      <c r="W2318" s="239">
        <f t="shared" si="443"/>
        <v>-0.17905108022481389</v>
      </c>
      <c r="X2318" s="239">
        <f t="shared" si="444"/>
        <v>-0.17905108022481389</v>
      </c>
      <c r="Y2318" s="239">
        <f t="shared" si="445"/>
        <v>-0.17905108022481389</v>
      </c>
    </row>
    <row r="2319" spans="1:25">
      <c r="A2319" s="147">
        <v>38672</v>
      </c>
      <c r="B2319" s="243">
        <v>1.6588731188462713E-3</v>
      </c>
      <c r="C2319" s="243">
        <v>-8.4702734666023405E-3</v>
      </c>
      <c r="D2319" s="243">
        <v>7.1410055282050688E-3</v>
      </c>
      <c r="E2319" s="243">
        <v>5.1754085325090848E-3</v>
      </c>
      <c r="F2319" s="243">
        <v>-7.3505928819930233E-3</v>
      </c>
      <c r="H2319" s="239">
        <f t="shared" si="438"/>
        <v>208.30872662561606</v>
      </c>
      <c r="I2319" s="239"/>
      <c r="J2319" s="239">
        <f t="shared" si="439"/>
        <v>156.44510004583751</v>
      </c>
      <c r="K2319" s="239">
        <f t="shared" si="434"/>
        <v>208.30872662561606</v>
      </c>
      <c r="L2319" s="239" t="b">
        <f t="shared" si="435"/>
        <v>0</v>
      </c>
      <c r="M2319" s="239">
        <f t="shared" si="440"/>
        <v>-8.4702734666023301E-3</v>
      </c>
      <c r="O2319" s="239">
        <f t="shared" si="441"/>
        <v>183.51980097827055</v>
      </c>
      <c r="P2319" s="239">
        <f t="shared" si="436"/>
        <v>208.30872662561606</v>
      </c>
      <c r="Q2319" s="239">
        <f t="shared" si="437"/>
        <v>0</v>
      </c>
      <c r="R2319" s="239">
        <f t="shared" si="442"/>
        <v>-8.4702734666023301E-3</v>
      </c>
      <c r="T2319" s="239">
        <f>MAX($H$4:H2319)</f>
        <v>255.90901740293543</v>
      </c>
      <c r="U2319" s="239">
        <f>MAX($K$4:K2319)</f>
        <v>255.90901740293543</v>
      </c>
      <c r="V2319" s="239">
        <f>MAX($K$4:L2319)</f>
        <v>255.90901740293543</v>
      </c>
      <c r="W2319" s="239">
        <f t="shared" si="443"/>
        <v>-0.18600474207742149</v>
      </c>
      <c r="X2319" s="239">
        <f t="shared" si="444"/>
        <v>-0.18600474207742149</v>
      </c>
      <c r="Y2319" s="239">
        <f t="shared" si="445"/>
        <v>-0.18600474207742149</v>
      </c>
    </row>
    <row r="2320" spans="1:25">
      <c r="A2320" s="147">
        <v>38673</v>
      </c>
      <c r="B2320" s="243">
        <v>9.9175772618993463E-3</v>
      </c>
      <c r="C2320" s="243">
        <v>7.3075483454771994E-3</v>
      </c>
      <c r="D2320" s="243">
        <v>1.6207106867514698E-2</v>
      </c>
      <c r="E2320" s="243">
        <v>6.737785664123086E-3</v>
      </c>
      <c r="F2320" s="243">
        <v>7.3493523411825024E-3</v>
      </c>
      <c r="H2320" s="239">
        <f t="shared" si="438"/>
        <v>209.83095271621755</v>
      </c>
      <c r="I2320" s="239"/>
      <c r="J2320" s="239">
        <f t="shared" si="439"/>
        <v>156.44510004583751</v>
      </c>
      <c r="K2320" s="239">
        <f t="shared" si="434"/>
        <v>209.83095271621755</v>
      </c>
      <c r="L2320" s="239" t="b">
        <f t="shared" si="435"/>
        <v>0</v>
      </c>
      <c r="M2320" s="239">
        <f t="shared" si="440"/>
        <v>7.3075483454772454E-3</v>
      </c>
      <c r="O2320" s="239">
        <f t="shared" si="441"/>
        <v>183.51980097827055</v>
      </c>
      <c r="P2320" s="239">
        <f t="shared" si="436"/>
        <v>209.83095271621755</v>
      </c>
      <c r="Q2320" s="239">
        <f t="shared" si="437"/>
        <v>0</v>
      </c>
      <c r="R2320" s="239">
        <f t="shared" si="442"/>
        <v>7.3075483454772454E-3</v>
      </c>
      <c r="T2320" s="239">
        <f>MAX($H$4:H2320)</f>
        <v>255.90901740293543</v>
      </c>
      <c r="U2320" s="239">
        <f>MAX($K$4:K2320)</f>
        <v>255.90901740293543</v>
      </c>
      <c r="V2320" s="239">
        <f>MAX($K$4:L2320)</f>
        <v>255.90901740293543</v>
      </c>
      <c r="W2320" s="239">
        <f t="shared" si="443"/>
        <v>-0.18005643237716304</v>
      </c>
      <c r="X2320" s="239">
        <f t="shared" si="444"/>
        <v>-0.18005643237716304</v>
      </c>
      <c r="Y2320" s="239">
        <f t="shared" si="445"/>
        <v>-0.18005643237716304</v>
      </c>
    </row>
    <row r="2321" spans="1:25">
      <c r="A2321" s="147">
        <v>38674</v>
      </c>
      <c r="B2321" s="243">
        <v>4.2427538836524725E-3</v>
      </c>
      <c r="C2321" s="243">
        <v>-3.0161452277932543E-4</v>
      </c>
      <c r="D2321" s="243">
        <v>4.36456245022665E-3</v>
      </c>
      <c r="E2321" s="243">
        <v>-3.8770038956681407E-4</v>
      </c>
      <c r="F2321" s="243">
        <v>-1.5831136796945477E-3</v>
      </c>
      <c r="H2321" s="239">
        <f t="shared" si="438"/>
        <v>209.76766465354973</v>
      </c>
      <c r="I2321" s="239"/>
      <c r="J2321" s="239">
        <f t="shared" si="439"/>
        <v>156.44510004583751</v>
      </c>
      <c r="K2321" s="239">
        <f t="shared" si="434"/>
        <v>209.76766465354973</v>
      </c>
      <c r="L2321" s="239" t="b">
        <f t="shared" si="435"/>
        <v>0</v>
      </c>
      <c r="M2321" s="239">
        <f t="shared" si="440"/>
        <v>-3.0161452277927675E-4</v>
      </c>
      <c r="O2321" s="239">
        <f t="shared" si="441"/>
        <v>183.51980097827055</v>
      </c>
      <c r="P2321" s="239">
        <f t="shared" si="436"/>
        <v>209.76766465354973</v>
      </c>
      <c r="Q2321" s="239">
        <f t="shared" si="437"/>
        <v>0</v>
      </c>
      <c r="R2321" s="239">
        <f t="shared" si="442"/>
        <v>-3.0161452277927675E-4</v>
      </c>
      <c r="T2321" s="239">
        <f>MAX($H$4:H2321)</f>
        <v>255.90901740293543</v>
      </c>
      <c r="U2321" s="239">
        <f>MAX($K$4:K2321)</f>
        <v>255.90901740293543</v>
      </c>
      <c r="V2321" s="239">
        <f>MAX($K$4:L2321)</f>
        <v>255.90901740293543</v>
      </c>
      <c r="W2321" s="239">
        <f t="shared" si="443"/>
        <v>-0.18030373926501753</v>
      </c>
      <c r="X2321" s="239">
        <f t="shared" si="444"/>
        <v>-0.18030373926501753</v>
      </c>
      <c r="Y2321" s="239">
        <f t="shared" si="445"/>
        <v>-0.18030373926501753</v>
      </c>
    </row>
    <row r="2322" spans="1:25">
      <c r="A2322" s="147">
        <v>38677</v>
      </c>
      <c r="B2322" s="243">
        <v>5.7375554610101798E-3</v>
      </c>
      <c r="C2322" s="243">
        <v>9.7061752742551022E-3</v>
      </c>
      <c r="D2322" s="243">
        <v>7.9985157899336023E-3</v>
      </c>
      <c r="E2322" s="243">
        <v>5.6216849663499602E-3</v>
      </c>
      <c r="F2322" s="243">
        <v>9.1946253170993586E-3</v>
      </c>
      <c r="H2322" s="239">
        <f t="shared" si="438"/>
        <v>211.80370637354824</v>
      </c>
      <c r="I2322" s="239"/>
      <c r="J2322" s="239">
        <f t="shared" si="439"/>
        <v>156.44510004583751</v>
      </c>
      <c r="K2322" s="239">
        <f t="shared" si="434"/>
        <v>211.80370637354824</v>
      </c>
      <c r="L2322" s="239" t="b">
        <f t="shared" si="435"/>
        <v>0</v>
      </c>
      <c r="M2322" s="239">
        <f t="shared" si="440"/>
        <v>9.7061752742550432E-3</v>
      </c>
      <c r="O2322" s="239">
        <f t="shared" si="441"/>
        <v>183.51980097827055</v>
      </c>
      <c r="P2322" s="239">
        <f t="shared" si="436"/>
        <v>211.80370637354824</v>
      </c>
      <c r="Q2322" s="239">
        <f t="shared" si="437"/>
        <v>0</v>
      </c>
      <c r="R2322" s="239">
        <f t="shared" si="442"/>
        <v>9.7061752742550432E-3</v>
      </c>
      <c r="T2322" s="239">
        <f>MAX($H$4:H2322)</f>
        <v>255.90901740293543</v>
      </c>
      <c r="U2322" s="239">
        <f>MAX($K$4:K2322)</f>
        <v>255.90901740293543</v>
      </c>
      <c r="V2322" s="239">
        <f>MAX($K$4:L2322)</f>
        <v>255.90901740293543</v>
      </c>
      <c r="W2322" s="239">
        <f t="shared" si="443"/>
        <v>-0.17234762368667234</v>
      </c>
      <c r="X2322" s="239">
        <f t="shared" si="444"/>
        <v>-0.17234762368667234</v>
      </c>
      <c r="Y2322" s="239">
        <f t="shared" si="445"/>
        <v>-0.17234762368667234</v>
      </c>
    </row>
    <row r="2323" spans="1:25">
      <c r="A2323" s="147">
        <v>38678</v>
      </c>
      <c r="B2323" s="243">
        <v>5.1538811736786538E-3</v>
      </c>
      <c r="C2323" s="243">
        <v>-1.7369209812280184E-3</v>
      </c>
      <c r="D2323" s="243">
        <v>-7.0801337601456016E-3</v>
      </c>
      <c r="E2323" s="243">
        <v>-9.395341907837973E-3</v>
      </c>
      <c r="F2323" s="243">
        <v>-9.6416107335806078E-4</v>
      </c>
      <c r="H2323" s="239">
        <f t="shared" si="438"/>
        <v>211.43582007204617</v>
      </c>
      <c r="I2323" s="239"/>
      <c r="J2323" s="239">
        <f t="shared" si="439"/>
        <v>156.44510004583751</v>
      </c>
      <c r="K2323" s="239">
        <f t="shared" si="434"/>
        <v>211.43582007204617</v>
      </c>
      <c r="L2323" s="239" t="b">
        <f t="shared" si="435"/>
        <v>0</v>
      </c>
      <c r="M2323" s="239">
        <f t="shared" si="440"/>
        <v>-1.7369209812279883E-3</v>
      </c>
      <c r="O2323" s="239">
        <f t="shared" si="441"/>
        <v>183.51980097827055</v>
      </c>
      <c r="P2323" s="239">
        <f t="shared" si="436"/>
        <v>211.43582007204617</v>
      </c>
      <c r="Q2323" s="239">
        <f t="shared" si="437"/>
        <v>0</v>
      </c>
      <c r="R2323" s="239">
        <f t="shared" si="442"/>
        <v>-1.7369209812279883E-3</v>
      </c>
      <c r="T2323" s="239">
        <f>MAX($H$4:H2323)</f>
        <v>255.90901740293543</v>
      </c>
      <c r="U2323" s="239">
        <f>MAX($K$4:K2323)</f>
        <v>255.90901740293543</v>
      </c>
      <c r="V2323" s="239">
        <f>MAX($K$4:L2323)</f>
        <v>255.90901740293543</v>
      </c>
      <c r="W2323" s="239">
        <f t="shared" si="443"/>
        <v>-0.17378519046425414</v>
      </c>
      <c r="X2323" s="239">
        <f t="shared" si="444"/>
        <v>-0.17378519046425414</v>
      </c>
      <c r="Y2323" s="239">
        <f t="shared" si="445"/>
        <v>-0.17378519046425414</v>
      </c>
    </row>
    <row r="2324" spans="1:25">
      <c r="A2324" s="147">
        <v>38679</v>
      </c>
      <c r="B2324" s="243">
        <v>3.5462307645288682E-3</v>
      </c>
      <c r="C2324" s="243">
        <v>5.4915554341141704E-3</v>
      </c>
      <c r="D2324" s="243">
        <v>-1.1139194878018177E-4</v>
      </c>
      <c r="E2324" s="243">
        <v>1.1224615663525395E-2</v>
      </c>
      <c r="F2324" s="243">
        <v>5.4065388147579441E-3</v>
      </c>
      <c r="H2324" s="239">
        <f t="shared" si="438"/>
        <v>212.59693159872921</v>
      </c>
      <c r="I2324" s="239"/>
      <c r="J2324" s="239">
        <f t="shared" si="439"/>
        <v>156.44510004583751</v>
      </c>
      <c r="K2324" s="239">
        <f t="shared" si="434"/>
        <v>212.59693159872921</v>
      </c>
      <c r="L2324" s="239" t="b">
        <f t="shared" si="435"/>
        <v>0</v>
      </c>
      <c r="M2324" s="239">
        <f t="shared" si="440"/>
        <v>5.4915554341142302E-3</v>
      </c>
      <c r="O2324" s="239">
        <f t="shared" si="441"/>
        <v>183.51980097827055</v>
      </c>
      <c r="P2324" s="239">
        <f t="shared" si="436"/>
        <v>212.59693159872921</v>
      </c>
      <c r="Q2324" s="239">
        <f t="shared" si="437"/>
        <v>0</v>
      </c>
      <c r="R2324" s="239">
        <f t="shared" si="442"/>
        <v>5.4915554341142302E-3</v>
      </c>
      <c r="T2324" s="239">
        <f>MAX($H$4:H2324)</f>
        <v>255.90901740293543</v>
      </c>
      <c r="U2324" s="239">
        <f>MAX($K$4:K2324)</f>
        <v>255.90901740293543</v>
      </c>
      <c r="V2324" s="239">
        <f>MAX($K$4:L2324)</f>
        <v>255.90901740293543</v>
      </c>
      <c r="W2324" s="239">
        <f t="shared" si="443"/>
        <v>-0.16924798603720248</v>
      </c>
      <c r="X2324" s="239">
        <f t="shared" si="444"/>
        <v>-0.16924798603720248</v>
      </c>
      <c r="Y2324" s="239">
        <f t="shared" si="445"/>
        <v>-0.16924798603720248</v>
      </c>
    </row>
    <row r="2325" spans="1:25">
      <c r="A2325" s="147">
        <v>38680</v>
      </c>
      <c r="B2325" s="243">
        <v>0</v>
      </c>
      <c r="C2325" s="243">
        <v>-1.0656648387615819E-3</v>
      </c>
      <c r="D2325" s="243">
        <v>-4.7753984112497427E-4</v>
      </c>
      <c r="E2325" s="243">
        <v>5.4660861716957498E-3</v>
      </c>
      <c r="F2325" s="243">
        <v>6.7916730694994598E-4</v>
      </c>
      <c r="H2325" s="239">
        <f t="shared" si="438"/>
        <v>212.37037452389583</v>
      </c>
      <c r="I2325" s="239"/>
      <c r="J2325" s="239">
        <f t="shared" si="439"/>
        <v>156.44510004583751</v>
      </c>
      <c r="K2325" s="239">
        <f t="shared" si="434"/>
        <v>212.37037452389583</v>
      </c>
      <c r="L2325" s="239" t="b">
        <f t="shared" si="435"/>
        <v>0</v>
      </c>
      <c r="M2325" s="239">
        <f t="shared" si="440"/>
        <v>-1.0656648387616441E-3</v>
      </c>
      <c r="O2325" s="239">
        <f t="shared" si="441"/>
        <v>183.51980097827055</v>
      </c>
      <c r="P2325" s="239">
        <f t="shared" si="436"/>
        <v>212.37037452389583</v>
      </c>
      <c r="Q2325" s="239">
        <f t="shared" si="437"/>
        <v>0</v>
      </c>
      <c r="R2325" s="239">
        <f t="shared" si="442"/>
        <v>-1.0656648387616441E-3</v>
      </c>
      <c r="T2325" s="239">
        <f>MAX($H$4:H2325)</f>
        <v>255.90901740293543</v>
      </c>
      <c r="U2325" s="239">
        <f>MAX($K$4:K2325)</f>
        <v>255.90901740293543</v>
      </c>
      <c r="V2325" s="239">
        <f>MAX($K$4:L2325)</f>
        <v>255.90901740293543</v>
      </c>
      <c r="W2325" s="239">
        <f t="shared" si="443"/>
        <v>-0.17013328924821305</v>
      </c>
      <c r="X2325" s="239">
        <f t="shared" si="444"/>
        <v>-0.17013328924821305</v>
      </c>
      <c r="Y2325" s="239">
        <f t="shared" si="445"/>
        <v>-0.17013328924821305</v>
      </c>
    </row>
    <row r="2326" spans="1:25">
      <c r="A2326" s="147">
        <v>38681</v>
      </c>
      <c r="B2326" s="243">
        <v>2.2829089698785943E-3</v>
      </c>
      <c r="C2326" s="243">
        <v>3.1807572861626277E-3</v>
      </c>
      <c r="D2326" s="243">
        <v>3.8416031793278016E-3</v>
      </c>
      <c r="E2326" s="243">
        <v>5.8283835292569641E-3</v>
      </c>
      <c r="F2326" s="243">
        <v>4.3786446997817752E-3</v>
      </c>
      <c r="H2326" s="239">
        <f t="shared" si="438"/>
        <v>213.04587314002779</v>
      </c>
      <c r="I2326" s="239"/>
      <c r="J2326" s="239">
        <f t="shared" si="439"/>
        <v>156.44510004583751</v>
      </c>
      <c r="K2326" s="239">
        <f t="shared" si="434"/>
        <v>213.04587314002779</v>
      </c>
      <c r="L2326" s="239" t="b">
        <f t="shared" si="435"/>
        <v>0</v>
      </c>
      <c r="M2326" s="239">
        <f t="shared" si="440"/>
        <v>3.1807572861625947E-3</v>
      </c>
      <c r="O2326" s="239">
        <f t="shared" si="441"/>
        <v>183.51980097827055</v>
      </c>
      <c r="P2326" s="239">
        <f t="shared" si="436"/>
        <v>213.04587314002779</v>
      </c>
      <c r="Q2326" s="239">
        <f t="shared" si="437"/>
        <v>0</v>
      </c>
      <c r="R2326" s="239">
        <f t="shared" si="442"/>
        <v>3.1807572861625947E-3</v>
      </c>
      <c r="T2326" s="239">
        <f>MAX($H$4:H2326)</f>
        <v>255.90901740293543</v>
      </c>
      <c r="U2326" s="239">
        <f>MAX($K$4:K2326)</f>
        <v>255.90901740293543</v>
      </c>
      <c r="V2326" s="239">
        <f>MAX($K$4:L2326)</f>
        <v>255.90901740293543</v>
      </c>
      <c r="W2326" s="239">
        <f t="shared" si="443"/>
        <v>-0.16749368466144551</v>
      </c>
      <c r="X2326" s="239">
        <f t="shared" si="444"/>
        <v>-0.16749368466144551</v>
      </c>
      <c r="Y2326" s="239">
        <f t="shared" si="445"/>
        <v>-0.16749368466144551</v>
      </c>
    </row>
    <row r="2327" spans="1:25">
      <c r="A2327" s="147">
        <v>38684</v>
      </c>
      <c r="B2327" s="243">
        <v>-9.0822781342244641E-3</v>
      </c>
      <c r="C2327" s="243">
        <v>-8.906540441400157E-3</v>
      </c>
      <c r="D2327" s="243">
        <v>4.4336547300922735E-3</v>
      </c>
      <c r="E2327" s="243">
        <v>-5.5886087908545434E-3</v>
      </c>
      <c r="F2327" s="243">
        <v>-5.8151283424253686E-3</v>
      </c>
      <c r="H2327" s="239">
        <f t="shared" si="438"/>
        <v>211.14837145503273</v>
      </c>
      <c r="I2327" s="239"/>
      <c r="J2327" s="239">
        <f t="shared" si="439"/>
        <v>156.44510004583751</v>
      </c>
      <c r="K2327" s="239">
        <f t="shared" si="434"/>
        <v>211.14837145503273</v>
      </c>
      <c r="L2327" s="239" t="b">
        <f t="shared" si="435"/>
        <v>0</v>
      </c>
      <c r="M2327" s="239">
        <f t="shared" si="440"/>
        <v>-8.9065404414001501E-3</v>
      </c>
      <c r="O2327" s="239">
        <f t="shared" si="441"/>
        <v>183.51980097827055</v>
      </c>
      <c r="P2327" s="239">
        <f t="shared" si="436"/>
        <v>211.14837145503273</v>
      </c>
      <c r="Q2327" s="239">
        <f t="shared" si="437"/>
        <v>0</v>
      </c>
      <c r="R2327" s="239">
        <f t="shared" si="442"/>
        <v>-8.9065404414001501E-3</v>
      </c>
      <c r="T2327" s="239">
        <f>MAX($H$4:H2327)</f>
        <v>255.90901740293543</v>
      </c>
      <c r="U2327" s="239">
        <f>MAX($K$4:K2327)</f>
        <v>255.90901740293543</v>
      </c>
      <c r="V2327" s="239">
        <f>MAX($K$4:L2327)</f>
        <v>255.90901740293543</v>
      </c>
      <c r="W2327" s="239">
        <f t="shared" si="443"/>
        <v>-0.17490843582672938</v>
      </c>
      <c r="X2327" s="239">
        <f t="shared" si="444"/>
        <v>-0.17490843582672938</v>
      </c>
      <c r="Y2327" s="239">
        <f t="shared" si="445"/>
        <v>-0.17490843582672938</v>
      </c>
    </row>
    <row r="2328" spans="1:25">
      <c r="A2328" s="147">
        <v>38685</v>
      </c>
      <c r="B2328" s="243">
        <v>2.4832364781746108E-4</v>
      </c>
      <c r="C2328" s="243">
        <v>1.7160567681526739E-3</v>
      </c>
      <c r="D2328" s="243">
        <v>-2.0155915689890058E-3</v>
      </c>
      <c r="E2328" s="243">
        <v>-1.9232182024363498E-3</v>
      </c>
      <c r="F2328" s="243">
        <v>1.6880448885616683E-3</v>
      </c>
      <c r="H2328" s="239">
        <f t="shared" si="438"/>
        <v>211.51071404695256</v>
      </c>
      <c r="I2328" s="239"/>
      <c r="J2328" s="239">
        <f t="shared" si="439"/>
        <v>156.44510004583751</v>
      </c>
      <c r="K2328" s="239">
        <f t="shared" si="434"/>
        <v>211.51071404695256</v>
      </c>
      <c r="L2328" s="239" t="b">
        <f t="shared" si="435"/>
        <v>0</v>
      </c>
      <c r="M2328" s="239">
        <f t="shared" si="440"/>
        <v>1.7160567681526887E-3</v>
      </c>
      <c r="O2328" s="239">
        <f t="shared" si="441"/>
        <v>183.51980097827055</v>
      </c>
      <c r="P2328" s="239">
        <f t="shared" si="436"/>
        <v>211.51071404695256</v>
      </c>
      <c r="Q2328" s="239">
        <f t="shared" si="437"/>
        <v>0</v>
      </c>
      <c r="R2328" s="239">
        <f t="shared" si="442"/>
        <v>1.7160567681526887E-3</v>
      </c>
      <c r="T2328" s="239">
        <f>MAX($H$4:H2328)</f>
        <v>255.90901740293543</v>
      </c>
      <c r="U2328" s="239">
        <f>MAX($K$4:K2328)</f>
        <v>255.90901740293543</v>
      </c>
      <c r="V2328" s="239">
        <f>MAX($K$4:L2328)</f>
        <v>255.90901740293543</v>
      </c>
      <c r="W2328" s="239">
        <f t="shared" si="443"/>
        <v>-0.17349253186368413</v>
      </c>
      <c r="X2328" s="239">
        <f t="shared" si="444"/>
        <v>-0.17349253186368413</v>
      </c>
      <c r="Y2328" s="239">
        <f t="shared" si="445"/>
        <v>-0.17349253186368413</v>
      </c>
    </row>
    <row r="2329" spans="1:25">
      <c r="A2329" s="147">
        <v>38686</v>
      </c>
      <c r="B2329" s="243">
        <v>-5.6259318200854169E-3</v>
      </c>
      <c r="C2329" s="243">
        <v>-2.7417321117428894E-3</v>
      </c>
      <c r="D2329" s="243">
        <v>-5.7832447522279118E-3</v>
      </c>
      <c r="E2329" s="243">
        <v>3.5403246769272201E-3</v>
      </c>
      <c r="F2329" s="243">
        <v>3.0657659184682995E-3</v>
      </c>
      <c r="H2329" s="239">
        <f t="shared" si="438"/>
        <v>210.93080833027236</v>
      </c>
      <c r="I2329" s="239"/>
      <c r="J2329" s="239">
        <f t="shared" si="439"/>
        <v>156.44510004583751</v>
      </c>
      <c r="K2329" s="239">
        <f t="shared" si="434"/>
        <v>210.93080833027236</v>
      </c>
      <c r="L2329" s="239" t="b">
        <f t="shared" si="435"/>
        <v>0</v>
      </c>
      <c r="M2329" s="239">
        <f t="shared" si="440"/>
        <v>-2.7417321117429077E-3</v>
      </c>
      <c r="O2329" s="239">
        <f t="shared" si="441"/>
        <v>183.51980097827055</v>
      </c>
      <c r="P2329" s="239">
        <f t="shared" si="436"/>
        <v>210.93080833027236</v>
      </c>
      <c r="Q2329" s="239">
        <f t="shared" si="437"/>
        <v>0</v>
      </c>
      <c r="R2329" s="239">
        <f t="shared" si="442"/>
        <v>-2.7417321117429077E-3</v>
      </c>
      <c r="T2329" s="239">
        <f>MAX($H$4:H2329)</f>
        <v>255.90901740293543</v>
      </c>
      <c r="U2329" s="239">
        <f>MAX($K$4:K2329)</f>
        <v>255.90901740293543</v>
      </c>
      <c r="V2329" s="239">
        <f>MAX($K$4:L2329)</f>
        <v>255.90901740293543</v>
      </c>
      <c r="W2329" s="239">
        <f t="shared" si="443"/>
        <v>-0.1757585939296688</v>
      </c>
      <c r="X2329" s="239">
        <f t="shared" si="444"/>
        <v>-0.1757585939296688</v>
      </c>
      <c r="Y2329" s="239">
        <f t="shared" si="445"/>
        <v>-0.1757585939296688</v>
      </c>
    </row>
    <row r="2330" spans="1:25">
      <c r="A2330" s="147">
        <v>38687</v>
      </c>
      <c r="B2330" s="243">
        <v>1.2281171094739252E-2</v>
      </c>
      <c r="C2330" s="243">
        <v>1.604642211873375E-2</v>
      </c>
      <c r="D2330" s="243">
        <v>1.1551781902816582E-2</v>
      </c>
      <c r="E2330" s="243">
        <v>1.3020579073768968E-2</v>
      </c>
      <c r="F2330" s="243">
        <v>1.0829213799057325E-2</v>
      </c>
      <c r="H2330" s="239">
        <f t="shared" si="438"/>
        <v>214.31549311858564</v>
      </c>
      <c r="I2330" s="239"/>
      <c r="J2330" s="239">
        <f t="shared" si="439"/>
        <v>156.44510004583751</v>
      </c>
      <c r="K2330" s="239">
        <f t="shared" si="434"/>
        <v>214.31549311858564</v>
      </c>
      <c r="L2330" s="239" t="b">
        <f t="shared" si="435"/>
        <v>0</v>
      </c>
      <c r="M2330" s="239">
        <f t="shared" si="440"/>
        <v>1.6046422118733788E-2</v>
      </c>
      <c r="O2330" s="239">
        <f t="shared" si="441"/>
        <v>183.51980097827055</v>
      </c>
      <c r="P2330" s="239">
        <f t="shared" si="436"/>
        <v>214.31549311858564</v>
      </c>
      <c r="Q2330" s="239">
        <f t="shared" si="437"/>
        <v>0</v>
      </c>
      <c r="R2330" s="239">
        <f t="shared" si="442"/>
        <v>1.6046422118733788E-2</v>
      </c>
      <c r="T2330" s="239">
        <f>MAX($H$4:H2330)</f>
        <v>255.90901740293543</v>
      </c>
      <c r="U2330" s="239">
        <f>MAX($K$4:K2330)</f>
        <v>255.90901740293543</v>
      </c>
      <c r="V2330" s="239">
        <f>MAX($K$4:L2330)</f>
        <v>255.90901740293543</v>
      </c>
      <c r="W2330" s="239">
        <f t="shared" si="443"/>
        <v>-0.16253246840012561</v>
      </c>
      <c r="X2330" s="239">
        <f t="shared" si="444"/>
        <v>-0.16253246840012561</v>
      </c>
      <c r="Y2330" s="239">
        <f t="shared" si="445"/>
        <v>-0.16253246840012561</v>
      </c>
    </row>
    <row r="2331" spans="1:25">
      <c r="A2331" s="147">
        <v>38688</v>
      </c>
      <c r="B2331" s="243">
        <v>4.5433243421011404E-4</v>
      </c>
      <c r="C2331" s="243">
        <v>5.3456952431705229E-3</v>
      </c>
      <c r="D2331" s="243">
        <v>1.339701961693418E-2</v>
      </c>
      <c r="E2331" s="243">
        <v>9.5112087683157931E-3</v>
      </c>
      <c r="F2331" s="243">
        <v>6.34278150684775E-3</v>
      </c>
      <c r="H2331" s="239">
        <f t="shared" si="438"/>
        <v>215.46115843068739</v>
      </c>
      <c r="I2331" s="239"/>
      <c r="J2331" s="239">
        <f t="shared" si="439"/>
        <v>156.44510004583751</v>
      </c>
      <c r="K2331" s="239">
        <f t="shared" si="434"/>
        <v>215.46115843068739</v>
      </c>
      <c r="L2331" s="239" t="b">
        <f t="shared" si="435"/>
        <v>0</v>
      </c>
      <c r="M2331" s="239">
        <f t="shared" si="440"/>
        <v>5.3456952431704631E-3</v>
      </c>
      <c r="O2331" s="239">
        <f t="shared" si="441"/>
        <v>183.51980097827055</v>
      </c>
      <c r="P2331" s="239">
        <f t="shared" si="436"/>
        <v>215.46115843068739</v>
      </c>
      <c r="Q2331" s="239">
        <f t="shared" si="437"/>
        <v>0</v>
      </c>
      <c r="R2331" s="239">
        <f t="shared" si="442"/>
        <v>5.3456952431704631E-3</v>
      </c>
      <c r="T2331" s="239">
        <f>MAX($H$4:H2331)</f>
        <v>255.90901740293543</v>
      </c>
      <c r="U2331" s="239">
        <f>MAX($K$4:K2331)</f>
        <v>255.90901740293543</v>
      </c>
      <c r="V2331" s="239">
        <f>MAX($K$4:L2331)</f>
        <v>255.90901740293543</v>
      </c>
      <c r="W2331" s="239">
        <f t="shared" si="443"/>
        <v>-0.15805562220014244</v>
      </c>
      <c r="X2331" s="239">
        <f t="shared" si="444"/>
        <v>-0.15805562220014244</v>
      </c>
      <c r="Y2331" s="239">
        <f t="shared" si="445"/>
        <v>-0.15805562220014244</v>
      </c>
    </row>
    <row r="2332" spans="1:25">
      <c r="A2332" s="147">
        <v>38691</v>
      </c>
      <c r="B2332" s="243">
        <v>-2.3687750206021763E-3</v>
      </c>
      <c r="C2332" s="243">
        <v>-6.0096481704036142E-3</v>
      </c>
      <c r="D2332" s="243">
        <v>-3.0314151808931156E-3</v>
      </c>
      <c r="E2332" s="243">
        <v>-2.6531402867318032E-3</v>
      </c>
      <c r="F2332" s="243">
        <v>-3.4112020671295262E-3</v>
      </c>
      <c r="H2332" s="239">
        <f t="shared" si="438"/>
        <v>214.16631267413138</v>
      </c>
      <c r="I2332" s="239"/>
      <c r="J2332" s="239">
        <f t="shared" si="439"/>
        <v>156.44510004583751</v>
      </c>
      <c r="K2332" s="239">
        <f t="shared" si="434"/>
        <v>214.16631267413138</v>
      </c>
      <c r="L2332" s="239" t="b">
        <f t="shared" si="435"/>
        <v>0</v>
      </c>
      <c r="M2332" s="239">
        <f t="shared" si="440"/>
        <v>-6.0096481704035726E-3</v>
      </c>
      <c r="O2332" s="239">
        <f t="shared" si="441"/>
        <v>183.51980097827055</v>
      </c>
      <c r="P2332" s="239">
        <f t="shared" si="436"/>
        <v>214.16631267413138</v>
      </c>
      <c r="Q2332" s="239">
        <f t="shared" si="437"/>
        <v>0</v>
      </c>
      <c r="R2332" s="239">
        <f t="shared" si="442"/>
        <v>-6.0096481704035726E-3</v>
      </c>
      <c r="T2332" s="239">
        <f>MAX($H$4:H2332)</f>
        <v>255.90901740293543</v>
      </c>
      <c r="U2332" s="239">
        <f>MAX($K$4:K2332)</f>
        <v>255.90901740293543</v>
      </c>
      <c r="V2332" s="239">
        <f>MAX($K$4:L2332)</f>
        <v>255.90901740293543</v>
      </c>
      <c r="W2332" s="239">
        <f t="shared" si="443"/>
        <v>-0.16311541168976892</v>
      </c>
      <c r="X2332" s="239">
        <f t="shared" si="444"/>
        <v>-0.16311541168976892</v>
      </c>
      <c r="Y2332" s="239">
        <f t="shared" si="445"/>
        <v>-0.16311541168976892</v>
      </c>
    </row>
    <row r="2333" spans="1:25">
      <c r="A2333" s="147">
        <v>38692</v>
      </c>
      <c r="B2333" s="243">
        <v>1.2328868995512554E-3</v>
      </c>
      <c r="C2333" s="243">
        <v>8.0741531987351678E-3</v>
      </c>
      <c r="D2333" s="243">
        <v>-2.3723793705379137E-3</v>
      </c>
      <c r="E2333" s="243">
        <v>8.4709903133739495E-3</v>
      </c>
      <c r="F2333" s="243">
        <v>5.4351309938212022E-3</v>
      </c>
      <c r="H2333" s="239">
        <f t="shared" si="438"/>
        <v>215.89552429267053</v>
      </c>
      <c r="I2333" s="239"/>
      <c r="J2333" s="239">
        <f t="shared" si="439"/>
        <v>156.44510004583751</v>
      </c>
      <c r="K2333" s="239">
        <f t="shared" si="434"/>
        <v>215.89552429267053</v>
      </c>
      <c r="L2333" s="239" t="b">
        <f t="shared" si="435"/>
        <v>0</v>
      </c>
      <c r="M2333" s="239">
        <f t="shared" si="440"/>
        <v>8.0741531987351661E-3</v>
      </c>
      <c r="O2333" s="239">
        <f t="shared" si="441"/>
        <v>183.51980097827055</v>
      </c>
      <c r="P2333" s="239">
        <f t="shared" si="436"/>
        <v>215.89552429267053</v>
      </c>
      <c r="Q2333" s="239">
        <f t="shared" si="437"/>
        <v>0</v>
      </c>
      <c r="R2333" s="239">
        <f t="shared" si="442"/>
        <v>8.0741531987351661E-3</v>
      </c>
      <c r="T2333" s="239">
        <f>MAX($H$4:H2333)</f>
        <v>255.90901740293543</v>
      </c>
      <c r="U2333" s="239">
        <f>MAX($K$4:K2333)</f>
        <v>255.90901740293543</v>
      </c>
      <c r="V2333" s="239">
        <f>MAX($K$4:L2333)</f>
        <v>255.90901740293543</v>
      </c>
      <c r="W2333" s="239">
        <f t="shared" si="443"/>
        <v>-0.15635827731409171</v>
      </c>
      <c r="X2333" s="239">
        <f t="shared" si="444"/>
        <v>-0.15635827731409171</v>
      </c>
      <c r="Y2333" s="239">
        <f t="shared" si="445"/>
        <v>-0.15635827731409171</v>
      </c>
    </row>
    <row r="2334" spans="1:25">
      <c r="A2334" s="147">
        <v>38693</v>
      </c>
      <c r="B2334" s="243">
        <v>-4.8218895198760547E-3</v>
      </c>
      <c r="C2334" s="243">
        <v>1.7223117792513065E-3</v>
      </c>
      <c r="D2334" s="243">
        <v>1.1306944994626589E-2</v>
      </c>
      <c r="E2334" s="243">
        <v>9.3874714209096766E-3</v>
      </c>
      <c r="F2334" s="243">
        <v>4.1562051497920915E-3</v>
      </c>
      <c r="H2334" s="239">
        <f t="shared" si="438"/>
        <v>216.26736369724742</v>
      </c>
      <c r="I2334" s="239"/>
      <c r="J2334" s="239">
        <f t="shared" si="439"/>
        <v>156.44510004583751</v>
      </c>
      <c r="K2334" s="239">
        <f t="shared" si="434"/>
        <v>216.26736369724742</v>
      </c>
      <c r="L2334" s="239" t="b">
        <f t="shared" si="435"/>
        <v>0</v>
      </c>
      <c r="M2334" s="239">
        <f t="shared" si="440"/>
        <v>1.722311779251241E-3</v>
      </c>
      <c r="O2334" s="239">
        <f t="shared" si="441"/>
        <v>183.51980097827055</v>
      </c>
      <c r="P2334" s="239">
        <f t="shared" si="436"/>
        <v>216.26736369724742</v>
      </c>
      <c r="Q2334" s="239">
        <f t="shared" si="437"/>
        <v>0</v>
      </c>
      <c r="R2334" s="239">
        <f t="shared" si="442"/>
        <v>1.722311779251241E-3</v>
      </c>
      <c r="T2334" s="239">
        <f>MAX($H$4:H2334)</f>
        <v>255.90901740293543</v>
      </c>
      <c r="U2334" s="239">
        <f>MAX($K$4:K2334)</f>
        <v>255.90901740293543</v>
      </c>
      <c r="V2334" s="239">
        <f>MAX($K$4:L2334)</f>
        <v>255.90901740293543</v>
      </c>
      <c r="W2334" s="239">
        <f t="shared" si="443"/>
        <v>-0.15490526323764198</v>
      </c>
      <c r="X2334" s="239">
        <f t="shared" si="444"/>
        <v>-0.15490526323764198</v>
      </c>
      <c r="Y2334" s="239">
        <f t="shared" si="445"/>
        <v>-0.15490526323764198</v>
      </c>
    </row>
    <row r="2335" spans="1:25">
      <c r="A2335" s="147">
        <v>38694</v>
      </c>
      <c r="B2335" s="243">
        <v>-5.5524448328292397E-4</v>
      </c>
      <c r="C2335" s="243">
        <v>-8.0398613866106139E-4</v>
      </c>
      <c r="D2335" s="243">
        <v>-2.4500216717283863E-2</v>
      </c>
      <c r="E2335" s="243">
        <v>-1.6283710234297089E-2</v>
      </c>
      <c r="F2335" s="243">
        <v>-2.0245958039829537E-3</v>
      </c>
      <c r="H2335" s="239">
        <f t="shared" si="438"/>
        <v>216.09348773459007</v>
      </c>
      <c r="I2335" s="239"/>
      <c r="J2335" s="239">
        <f t="shared" si="439"/>
        <v>156.44510004583751</v>
      </c>
      <c r="K2335" s="239">
        <f t="shared" si="434"/>
        <v>216.09348773459007</v>
      </c>
      <c r="L2335" s="239" t="b">
        <f t="shared" si="435"/>
        <v>0</v>
      </c>
      <c r="M2335" s="239">
        <f t="shared" si="440"/>
        <v>-8.0398613866101943E-4</v>
      </c>
      <c r="O2335" s="239">
        <f t="shared" si="441"/>
        <v>183.51980097827055</v>
      </c>
      <c r="P2335" s="239">
        <f t="shared" si="436"/>
        <v>216.09348773459007</v>
      </c>
      <c r="Q2335" s="239">
        <f t="shared" si="437"/>
        <v>0</v>
      </c>
      <c r="R2335" s="239">
        <f t="shared" si="442"/>
        <v>-8.0398613866101943E-4</v>
      </c>
      <c r="T2335" s="239">
        <f>MAX($H$4:H2335)</f>
        <v>255.90901740293543</v>
      </c>
      <c r="U2335" s="239">
        <f>MAX($K$4:K2335)</f>
        <v>255.90901740293543</v>
      </c>
      <c r="V2335" s="239">
        <f>MAX($K$4:L2335)</f>
        <v>255.90901740293543</v>
      </c>
      <c r="W2335" s="239">
        <f t="shared" si="443"/>
        <v>-0.15558470769185428</v>
      </c>
      <c r="X2335" s="239">
        <f t="shared" si="444"/>
        <v>-0.15558470769185428</v>
      </c>
      <c r="Y2335" s="239">
        <f t="shared" si="445"/>
        <v>-0.15558470769185428</v>
      </c>
    </row>
    <row r="2336" spans="1:25">
      <c r="A2336" s="147">
        <v>38695</v>
      </c>
      <c r="B2336" s="243">
        <v>2.7379149652368984E-3</v>
      </c>
      <c r="C2336" s="243">
        <v>1.9386101958056567E-3</v>
      </c>
      <c r="D2336" s="243">
        <v>1.4225683832107761E-2</v>
      </c>
      <c r="E2336" s="243">
        <v>3.0905289441474082E-4</v>
      </c>
      <c r="F2336" s="243">
        <v>5.6082174610534441E-3</v>
      </c>
      <c r="H2336" s="239">
        <f t="shared" si="438"/>
        <v>216.51240877315956</v>
      </c>
      <c r="I2336" s="239"/>
      <c r="J2336" s="239">
        <f t="shared" si="439"/>
        <v>156.44510004583751</v>
      </c>
      <c r="K2336" s="239">
        <f t="shared" si="434"/>
        <v>216.51240877315956</v>
      </c>
      <c r="L2336" s="239" t="b">
        <f t="shared" si="435"/>
        <v>0</v>
      </c>
      <c r="M2336" s="239">
        <f t="shared" si="440"/>
        <v>1.9386101958057149E-3</v>
      </c>
      <c r="O2336" s="239">
        <f t="shared" si="441"/>
        <v>183.51980097827055</v>
      </c>
      <c r="P2336" s="239">
        <f t="shared" si="436"/>
        <v>216.51240877315956</v>
      </c>
      <c r="Q2336" s="239">
        <f t="shared" si="437"/>
        <v>0</v>
      </c>
      <c r="R2336" s="239">
        <f t="shared" si="442"/>
        <v>1.9386101958057149E-3</v>
      </c>
      <c r="T2336" s="239">
        <f>MAX($H$4:H2336)</f>
        <v>255.90901740293543</v>
      </c>
      <c r="U2336" s="239">
        <f>MAX($K$4:K2336)</f>
        <v>255.90901740293543</v>
      </c>
      <c r="V2336" s="239">
        <f>MAX($K$4:L2336)</f>
        <v>255.90901740293543</v>
      </c>
      <c r="W2336" s="239">
        <f t="shared" si="443"/>
        <v>-0.15394771559669146</v>
      </c>
      <c r="X2336" s="239">
        <f t="shared" si="444"/>
        <v>-0.15394771559669146</v>
      </c>
      <c r="Y2336" s="239">
        <f t="shared" si="445"/>
        <v>-0.15394771559669146</v>
      </c>
    </row>
    <row r="2337" spans="1:25">
      <c r="A2337" s="147">
        <v>38698</v>
      </c>
      <c r="B2337" s="243">
        <v>8.8298451437518466E-4</v>
      </c>
      <c r="C2337" s="243">
        <v>-3.8047615406044955E-3</v>
      </c>
      <c r="D2337" s="243">
        <v>4.1514781782701071E-3</v>
      </c>
      <c r="E2337" s="243">
        <v>-6.5127029714182605E-3</v>
      </c>
      <c r="F2337" s="243">
        <v>-2.8796899479726079E-3</v>
      </c>
      <c r="H2337" s="239">
        <f t="shared" si="438"/>
        <v>215.6886306871958</v>
      </c>
      <c r="I2337" s="239"/>
      <c r="J2337" s="239">
        <f t="shared" si="439"/>
        <v>156.44510004583751</v>
      </c>
      <c r="K2337" s="239">
        <f t="shared" si="434"/>
        <v>215.6886306871958</v>
      </c>
      <c r="L2337" s="239" t="b">
        <f t="shared" si="435"/>
        <v>0</v>
      </c>
      <c r="M2337" s="239">
        <f t="shared" si="440"/>
        <v>-3.804761540604541E-3</v>
      </c>
      <c r="O2337" s="239">
        <f t="shared" si="441"/>
        <v>183.51980097827055</v>
      </c>
      <c r="P2337" s="239">
        <f t="shared" si="436"/>
        <v>215.6886306871958</v>
      </c>
      <c r="Q2337" s="239">
        <f t="shared" si="437"/>
        <v>0</v>
      </c>
      <c r="R2337" s="239">
        <f t="shared" si="442"/>
        <v>-3.804761540604541E-3</v>
      </c>
      <c r="T2337" s="239">
        <f>MAX($H$4:H2337)</f>
        <v>255.90901740293543</v>
      </c>
      <c r="U2337" s="239">
        <f>MAX($K$4:K2337)</f>
        <v>255.90901740293543</v>
      </c>
      <c r="V2337" s="239">
        <f>MAX($K$4:L2337)</f>
        <v>255.90901740293543</v>
      </c>
      <c r="W2337" s="239">
        <f t="shared" si="443"/>
        <v>-0.15716674278972978</v>
      </c>
      <c r="X2337" s="239">
        <f t="shared" si="444"/>
        <v>-0.15716674278972978</v>
      </c>
      <c r="Y2337" s="239">
        <f t="shared" si="445"/>
        <v>-0.15716674278972978</v>
      </c>
    </row>
    <row r="2338" spans="1:25">
      <c r="A2338" s="147">
        <v>38699</v>
      </c>
      <c r="B2338" s="243">
        <v>5.3896619124107481E-3</v>
      </c>
      <c r="C2338" s="243">
        <v>2.9085412431530955E-3</v>
      </c>
      <c r="D2338" s="243">
        <v>6.3598311323016521E-3</v>
      </c>
      <c r="E2338" s="243">
        <v>7.4623227157395444E-3</v>
      </c>
      <c r="F2338" s="243">
        <v>1.5340387514315434E-3</v>
      </c>
      <c r="H2338" s="239">
        <f t="shared" si="438"/>
        <v>216.31596996522873</v>
      </c>
      <c r="I2338" s="239"/>
      <c r="J2338" s="239">
        <f t="shared" si="439"/>
        <v>156.44510004583751</v>
      </c>
      <c r="K2338" s="239">
        <f t="shared" si="434"/>
        <v>216.31596996522873</v>
      </c>
      <c r="L2338" s="239" t="b">
        <f t="shared" si="435"/>
        <v>0</v>
      </c>
      <c r="M2338" s="239">
        <f t="shared" si="440"/>
        <v>2.908541243153138E-3</v>
      </c>
      <c r="O2338" s="239">
        <f t="shared" si="441"/>
        <v>183.51980097827055</v>
      </c>
      <c r="P2338" s="239">
        <f t="shared" si="436"/>
        <v>216.31596996522873</v>
      </c>
      <c r="Q2338" s="239">
        <f t="shared" si="437"/>
        <v>0</v>
      </c>
      <c r="R2338" s="239">
        <f t="shared" si="442"/>
        <v>2.908541243153138E-3</v>
      </c>
      <c r="T2338" s="239">
        <f>MAX($H$4:H2338)</f>
        <v>255.90901740293543</v>
      </c>
      <c r="U2338" s="239">
        <f>MAX($K$4:K2338)</f>
        <v>255.90901740293543</v>
      </c>
      <c r="V2338" s="239">
        <f>MAX($K$4:L2338)</f>
        <v>255.90901740293543</v>
      </c>
      <c r="W2338" s="239">
        <f t="shared" si="443"/>
        <v>-0.15471532750003261</v>
      </c>
      <c r="X2338" s="239">
        <f t="shared" si="444"/>
        <v>-0.15471532750003261</v>
      </c>
      <c r="Y2338" s="239">
        <f t="shared" si="445"/>
        <v>-0.15471532750003261</v>
      </c>
    </row>
    <row r="2339" spans="1:25">
      <c r="A2339" s="147">
        <v>38700</v>
      </c>
      <c r="B2339" s="243">
        <v>4.0034023776154282E-3</v>
      </c>
      <c r="C2339" s="243">
        <v>-1.8267089162213868E-3</v>
      </c>
      <c r="D2339" s="243">
        <v>1.6488311682198997E-3</v>
      </c>
      <c r="E2339" s="243">
        <v>-5.8991344910966914E-3</v>
      </c>
      <c r="F2339" s="243">
        <v>-1.9150492029891275E-3</v>
      </c>
      <c r="H2339" s="239">
        <f t="shared" si="438"/>
        <v>215.92082365417218</v>
      </c>
      <c r="I2339" s="239"/>
      <c r="J2339" s="239">
        <f t="shared" si="439"/>
        <v>156.44510004583751</v>
      </c>
      <c r="K2339" s="239">
        <f t="shared" si="434"/>
        <v>215.92082365417218</v>
      </c>
      <c r="L2339" s="239" t="b">
        <f t="shared" si="435"/>
        <v>0</v>
      </c>
      <c r="M2339" s="239">
        <f t="shared" si="440"/>
        <v>-1.8267089162213352E-3</v>
      </c>
      <c r="O2339" s="239">
        <f t="shared" si="441"/>
        <v>183.51980097827055</v>
      </c>
      <c r="P2339" s="239">
        <f t="shared" si="436"/>
        <v>215.92082365417218</v>
      </c>
      <c r="Q2339" s="239">
        <f t="shared" si="437"/>
        <v>0</v>
      </c>
      <c r="R2339" s="239">
        <f t="shared" si="442"/>
        <v>-1.8267089162213352E-3</v>
      </c>
      <c r="T2339" s="239">
        <f>MAX($H$4:H2339)</f>
        <v>255.90901740293543</v>
      </c>
      <c r="U2339" s="239">
        <f>MAX($K$4:K2339)</f>
        <v>255.90901740293543</v>
      </c>
      <c r="V2339" s="239">
        <f>MAX($K$4:L2339)</f>
        <v>255.90901740293543</v>
      </c>
      <c r="W2339" s="239">
        <f t="shared" si="443"/>
        <v>-0.15625941654803355</v>
      </c>
      <c r="X2339" s="239">
        <f t="shared" si="444"/>
        <v>-0.15625941654803355</v>
      </c>
      <c r="Y2339" s="239">
        <f t="shared" si="445"/>
        <v>-0.15625941654803355</v>
      </c>
    </row>
    <row r="2340" spans="1:25">
      <c r="A2340" s="147">
        <v>38701</v>
      </c>
      <c r="B2340" s="243">
        <v>-1.4735972233700378E-3</v>
      </c>
      <c r="C2340" s="243">
        <v>-3.8760678051150688E-3</v>
      </c>
      <c r="D2340" s="243">
        <v>-3.2420327372578717E-3</v>
      </c>
      <c r="E2340" s="243">
        <v>2.3681969574020911E-3</v>
      </c>
      <c r="F2340" s="243">
        <v>-1.1344426573941524E-3</v>
      </c>
      <c r="H2340" s="239">
        <f t="shared" si="438"/>
        <v>215.08389990115231</v>
      </c>
      <c r="I2340" s="239"/>
      <c r="J2340" s="239">
        <f t="shared" si="439"/>
        <v>156.44510004583751</v>
      </c>
      <c r="K2340" s="239">
        <f t="shared" si="434"/>
        <v>215.08389990115231</v>
      </c>
      <c r="L2340" s="239" t="b">
        <f t="shared" si="435"/>
        <v>0</v>
      </c>
      <c r="M2340" s="239">
        <f t="shared" si="440"/>
        <v>-3.876067805115113E-3</v>
      </c>
      <c r="O2340" s="239">
        <f t="shared" si="441"/>
        <v>183.51980097827055</v>
      </c>
      <c r="P2340" s="239">
        <f t="shared" si="436"/>
        <v>215.08389990115231</v>
      </c>
      <c r="Q2340" s="239">
        <f t="shared" si="437"/>
        <v>0</v>
      </c>
      <c r="R2340" s="239">
        <f t="shared" si="442"/>
        <v>-3.876067805115113E-3</v>
      </c>
      <c r="T2340" s="239">
        <f>MAX($H$4:H2340)</f>
        <v>255.90901740293543</v>
      </c>
      <c r="U2340" s="239">
        <f>MAX($K$4:K2340)</f>
        <v>255.90901740293543</v>
      </c>
      <c r="V2340" s="239">
        <f>MAX($K$4:L2340)</f>
        <v>255.90901740293543</v>
      </c>
      <c r="W2340" s="239">
        <f t="shared" si="443"/>
        <v>-0.15952981225942076</v>
      </c>
      <c r="X2340" s="239">
        <f t="shared" si="444"/>
        <v>-0.15952981225942076</v>
      </c>
      <c r="Y2340" s="239">
        <f t="shared" si="445"/>
        <v>-0.15952981225942076</v>
      </c>
    </row>
    <row r="2341" spans="1:25">
      <c r="A2341" s="147">
        <v>38702</v>
      </c>
      <c r="B2341" s="243">
        <v>-2.7876795224562878E-3</v>
      </c>
      <c r="C2341" s="243">
        <v>6.8044696048128461E-3</v>
      </c>
      <c r="D2341" s="243">
        <v>-1.9508921320600114E-3</v>
      </c>
      <c r="E2341" s="243">
        <v>-5.3726486001339779E-3</v>
      </c>
      <c r="F2341" s="243">
        <v>4.9195363434753059E-3</v>
      </c>
      <c r="H2341" s="239">
        <f t="shared" si="438"/>
        <v>216.54743176051431</v>
      </c>
      <c r="I2341" s="239"/>
      <c r="J2341" s="239">
        <f t="shared" si="439"/>
        <v>156.44510004583751</v>
      </c>
      <c r="K2341" s="239">
        <f t="shared" si="434"/>
        <v>216.54743176051431</v>
      </c>
      <c r="L2341" s="239" t="b">
        <f t="shared" si="435"/>
        <v>0</v>
      </c>
      <c r="M2341" s="239">
        <f t="shared" si="440"/>
        <v>6.8044696048128808E-3</v>
      </c>
      <c r="O2341" s="239">
        <f t="shared" si="441"/>
        <v>183.51980097827055</v>
      </c>
      <c r="P2341" s="239">
        <f t="shared" si="436"/>
        <v>216.54743176051431</v>
      </c>
      <c r="Q2341" s="239">
        <f t="shared" si="437"/>
        <v>0</v>
      </c>
      <c r="R2341" s="239">
        <f t="shared" si="442"/>
        <v>6.8044696048128808E-3</v>
      </c>
      <c r="T2341" s="239">
        <f>MAX($H$4:H2341)</f>
        <v>255.90901740293543</v>
      </c>
      <c r="U2341" s="239">
        <f>MAX($K$4:K2341)</f>
        <v>255.90901740293543</v>
      </c>
      <c r="V2341" s="239">
        <f>MAX($K$4:L2341)</f>
        <v>255.90901740293543</v>
      </c>
      <c r="W2341" s="239">
        <f t="shared" si="443"/>
        <v>-0.15381085841318859</v>
      </c>
      <c r="X2341" s="239">
        <f t="shared" si="444"/>
        <v>-0.15381085841318859</v>
      </c>
      <c r="Y2341" s="239">
        <f t="shared" si="445"/>
        <v>-0.15381085841318859</v>
      </c>
    </row>
    <row r="2342" spans="1:25">
      <c r="A2342" s="147">
        <v>38705</v>
      </c>
      <c r="B2342" s="243">
        <v>-6.2691481228575041E-3</v>
      </c>
      <c r="C2342" s="243">
        <v>-8.011409802003433E-4</v>
      </c>
      <c r="D2342" s="243">
        <v>5.8285375868309952E-3</v>
      </c>
      <c r="E2342" s="243">
        <v>7.5574967734832743E-3</v>
      </c>
      <c r="F2342" s="243">
        <v>8.274735791902188E-6</v>
      </c>
      <c r="H2342" s="239">
        <f t="shared" si="438"/>
        <v>216.37394673877384</v>
      </c>
      <c r="I2342" s="239"/>
      <c r="J2342" s="239">
        <f t="shared" si="439"/>
        <v>156.44510004583751</v>
      </c>
      <c r="K2342" s="239">
        <f t="shared" si="434"/>
        <v>216.37394673877384</v>
      </c>
      <c r="L2342" s="239" t="b">
        <f t="shared" si="435"/>
        <v>0</v>
      </c>
      <c r="M2342" s="239">
        <f t="shared" si="440"/>
        <v>-8.0114098020029776E-4</v>
      </c>
      <c r="O2342" s="239">
        <f t="shared" si="441"/>
        <v>183.51980097827055</v>
      </c>
      <c r="P2342" s="239">
        <f t="shared" si="436"/>
        <v>216.37394673877384</v>
      </c>
      <c r="Q2342" s="239">
        <f t="shared" si="437"/>
        <v>0</v>
      </c>
      <c r="R2342" s="239">
        <f t="shared" si="442"/>
        <v>-8.0114098020029776E-4</v>
      </c>
      <c r="T2342" s="239">
        <f>MAX($H$4:H2342)</f>
        <v>255.90901740293543</v>
      </c>
      <c r="U2342" s="239">
        <f>MAX($K$4:K2342)</f>
        <v>255.90901740293543</v>
      </c>
      <c r="V2342" s="239">
        <f>MAX($K$4:L2342)</f>
        <v>255.90901740293543</v>
      </c>
      <c r="W2342" s="239">
        <f t="shared" si="443"/>
        <v>-0.1544887752115143</v>
      </c>
      <c r="X2342" s="239">
        <f t="shared" si="444"/>
        <v>-0.1544887752115143</v>
      </c>
      <c r="Y2342" s="239">
        <f t="shared" si="445"/>
        <v>-0.1544887752115143</v>
      </c>
    </row>
    <row r="2343" spans="1:25">
      <c r="A2343" s="147">
        <v>38706</v>
      </c>
      <c r="B2343" s="243">
        <v>-4.5431981308685643E-5</v>
      </c>
      <c r="C2343" s="243">
        <v>6.5224967738188866E-3</v>
      </c>
      <c r="D2343" s="243">
        <v>1.6757581360946627E-2</v>
      </c>
      <c r="E2343" s="243">
        <v>1.1285731896860884E-2</v>
      </c>
      <c r="F2343" s="243">
        <v>7.2406213025490995E-3</v>
      </c>
      <c r="H2343" s="239">
        <f t="shared" si="438"/>
        <v>217.78524510831596</v>
      </c>
      <c r="I2343" s="239"/>
      <c r="J2343" s="239">
        <f t="shared" si="439"/>
        <v>156.44510004583751</v>
      </c>
      <c r="K2343" s="239">
        <f t="shared" si="434"/>
        <v>217.78524510831596</v>
      </c>
      <c r="L2343" s="239" t="b">
        <f t="shared" si="435"/>
        <v>0</v>
      </c>
      <c r="M2343" s="239">
        <f t="shared" si="440"/>
        <v>6.5224967738189404E-3</v>
      </c>
      <c r="O2343" s="239">
        <f t="shared" si="441"/>
        <v>183.51980097827055</v>
      </c>
      <c r="P2343" s="239">
        <f t="shared" si="436"/>
        <v>217.78524510831596</v>
      </c>
      <c r="Q2343" s="239">
        <f t="shared" si="437"/>
        <v>0</v>
      </c>
      <c r="R2343" s="239">
        <f t="shared" si="442"/>
        <v>6.5224967738189404E-3</v>
      </c>
      <c r="T2343" s="239">
        <f>MAX($H$4:H2343)</f>
        <v>255.90901740293543</v>
      </c>
      <c r="U2343" s="239">
        <f>MAX($K$4:K2343)</f>
        <v>255.90901740293543</v>
      </c>
      <c r="V2343" s="239">
        <f>MAX($K$4:L2343)</f>
        <v>255.90901740293543</v>
      </c>
      <c r="W2343" s="239">
        <f t="shared" si="443"/>
        <v>-0.14897393097560371</v>
      </c>
      <c r="X2343" s="239">
        <f t="shared" si="444"/>
        <v>-0.14897393097560371</v>
      </c>
      <c r="Y2343" s="239">
        <f t="shared" si="445"/>
        <v>-0.14897393097560371</v>
      </c>
    </row>
    <row r="2344" spans="1:25">
      <c r="A2344" s="147">
        <v>38707</v>
      </c>
      <c r="B2344" s="243">
        <v>2.8222560008017705E-3</v>
      </c>
      <c r="C2344" s="243">
        <v>2.2777335949495381E-3</v>
      </c>
      <c r="D2344" s="243">
        <v>1.2142103321277187E-2</v>
      </c>
      <c r="E2344" s="243">
        <v>1.1842418985100078E-2</v>
      </c>
      <c r="F2344" s="243">
        <v>1.4033497001293416E-3</v>
      </c>
      <c r="H2344" s="239">
        <f t="shared" si="438"/>
        <v>218.2813018775835</v>
      </c>
      <c r="I2344" s="239"/>
      <c r="J2344" s="239">
        <f t="shared" si="439"/>
        <v>156.44510004583751</v>
      </c>
      <c r="K2344" s="239">
        <f t="shared" si="434"/>
        <v>218.2813018775835</v>
      </c>
      <c r="L2344" s="239" t="b">
        <f t="shared" si="435"/>
        <v>0</v>
      </c>
      <c r="M2344" s="239">
        <f t="shared" si="440"/>
        <v>2.2777335949495789E-3</v>
      </c>
      <c r="O2344" s="239">
        <f t="shared" si="441"/>
        <v>183.51980097827055</v>
      </c>
      <c r="P2344" s="239">
        <f t="shared" si="436"/>
        <v>218.2813018775835</v>
      </c>
      <c r="Q2344" s="239">
        <f t="shared" si="437"/>
        <v>0</v>
      </c>
      <c r="R2344" s="239">
        <f t="shared" si="442"/>
        <v>2.2777335949495789E-3</v>
      </c>
      <c r="T2344" s="239">
        <f>MAX($H$4:H2344)</f>
        <v>255.90901740293543</v>
      </c>
      <c r="U2344" s="239">
        <f>MAX($K$4:K2344)</f>
        <v>255.90901740293543</v>
      </c>
      <c r="V2344" s="239">
        <f>MAX($K$4:L2344)</f>
        <v>255.90901740293543</v>
      </c>
      <c r="W2344" s="239">
        <f t="shared" si="443"/>
        <v>-0.14703552030800895</v>
      </c>
      <c r="X2344" s="239">
        <f t="shared" si="444"/>
        <v>-0.14703552030800895</v>
      </c>
      <c r="Y2344" s="239">
        <f t="shared" si="445"/>
        <v>-0.14703552030800895</v>
      </c>
    </row>
    <row r="2345" spans="1:25">
      <c r="A2345" s="147">
        <v>38708</v>
      </c>
      <c r="B2345" s="243">
        <v>4.5609331474003589E-3</v>
      </c>
      <c r="C2345" s="243">
        <v>-2.1129650933676691E-3</v>
      </c>
      <c r="D2345" s="243">
        <v>1.2137039078872203E-3</v>
      </c>
      <c r="E2345" s="243">
        <v>-2.9318004902004757E-3</v>
      </c>
      <c r="F2345" s="243">
        <v>3.0775954278006168E-4</v>
      </c>
      <c r="H2345" s="239">
        <f t="shared" si="438"/>
        <v>217.82008110618131</v>
      </c>
      <c r="I2345" s="239"/>
      <c r="J2345" s="239">
        <f t="shared" si="439"/>
        <v>156.44510004583751</v>
      </c>
      <c r="K2345" s="239">
        <f t="shared" si="434"/>
        <v>217.82008110618131</v>
      </c>
      <c r="L2345" s="239" t="b">
        <f t="shared" si="435"/>
        <v>0</v>
      </c>
      <c r="M2345" s="239">
        <f t="shared" si="440"/>
        <v>-2.1129650933677229E-3</v>
      </c>
      <c r="O2345" s="239">
        <f t="shared" si="441"/>
        <v>183.51980097827055</v>
      </c>
      <c r="P2345" s="239">
        <f t="shared" si="436"/>
        <v>217.82008110618131</v>
      </c>
      <c r="Q2345" s="239">
        <f t="shared" si="437"/>
        <v>0</v>
      </c>
      <c r="R2345" s="239">
        <f t="shared" si="442"/>
        <v>-2.1129650933677229E-3</v>
      </c>
      <c r="T2345" s="239">
        <f>MAX($H$4:H2345)</f>
        <v>255.90901740293543</v>
      </c>
      <c r="U2345" s="239">
        <f>MAX($K$4:K2345)</f>
        <v>255.90901740293543</v>
      </c>
      <c r="V2345" s="239">
        <f>MAX($K$4:L2345)</f>
        <v>255.90901740293543</v>
      </c>
      <c r="W2345" s="239">
        <f t="shared" si="443"/>
        <v>-0.1488378044794807</v>
      </c>
      <c r="X2345" s="239">
        <f t="shared" si="444"/>
        <v>-0.1488378044794807</v>
      </c>
      <c r="Y2345" s="239">
        <f t="shared" si="445"/>
        <v>-0.1488378044794807</v>
      </c>
    </row>
    <row r="2346" spans="1:25">
      <c r="A2346" s="147">
        <v>38709</v>
      </c>
      <c r="B2346" s="243">
        <v>7.6040735018434447E-4</v>
      </c>
      <c r="C2346" s="243">
        <v>4.8855244044432311E-4</v>
      </c>
      <c r="D2346" s="243">
        <v>2.2774035944284066E-3</v>
      </c>
      <c r="E2346" s="243">
        <v>4.7668833905483154E-3</v>
      </c>
      <c r="F2346" s="243">
        <v>2.0111364598387471E-3</v>
      </c>
      <c r="H2346" s="239">
        <f t="shared" si="438"/>
        <v>217.92649763838352</v>
      </c>
      <c r="I2346" s="239"/>
      <c r="J2346" s="239">
        <f t="shared" si="439"/>
        <v>156.44510004583751</v>
      </c>
      <c r="K2346" s="239">
        <f t="shared" si="434"/>
        <v>217.92649763838352</v>
      </c>
      <c r="L2346" s="239" t="b">
        <f t="shared" si="435"/>
        <v>0</v>
      </c>
      <c r="M2346" s="239">
        <f t="shared" si="440"/>
        <v>4.8855244044438014E-4</v>
      </c>
      <c r="O2346" s="239">
        <f t="shared" si="441"/>
        <v>183.51980097827055</v>
      </c>
      <c r="P2346" s="239">
        <f t="shared" si="436"/>
        <v>217.92649763838352</v>
      </c>
      <c r="Q2346" s="239">
        <f t="shared" si="437"/>
        <v>0</v>
      </c>
      <c r="R2346" s="239">
        <f t="shared" si="442"/>
        <v>4.8855244044438014E-4</v>
      </c>
      <c r="T2346" s="239">
        <f>MAX($H$4:H2346)</f>
        <v>255.90901740293543</v>
      </c>
      <c r="U2346" s="239">
        <f>MAX($K$4:K2346)</f>
        <v>255.90901740293543</v>
      </c>
      <c r="V2346" s="239">
        <f>MAX($K$4:L2346)</f>
        <v>255.90901740293543</v>
      </c>
      <c r="W2346" s="239">
        <f t="shared" si="443"/>
        <v>-0.14842196711164515</v>
      </c>
      <c r="X2346" s="239">
        <f t="shared" si="444"/>
        <v>-0.14842196711164515</v>
      </c>
      <c r="Y2346" s="239">
        <f t="shared" si="445"/>
        <v>-0.14842196711164515</v>
      </c>
    </row>
    <row r="2347" spans="1:25">
      <c r="A2347" s="147">
        <v>38712</v>
      </c>
      <c r="B2347" s="243">
        <v>0</v>
      </c>
      <c r="C2347" s="243">
        <v>6.7447938622389181E-4</v>
      </c>
      <c r="D2347" s="243">
        <v>5.148227741055722E-3</v>
      </c>
      <c r="E2347" s="243">
        <v>4.4361424070382682E-4</v>
      </c>
      <c r="F2347" s="243">
        <v>6.7447938622389181E-4</v>
      </c>
      <c r="H2347" s="239">
        <f t="shared" si="438"/>
        <v>218.07348456875258</v>
      </c>
      <c r="I2347" s="239"/>
      <c r="J2347" s="239">
        <f t="shared" si="439"/>
        <v>156.44510004583751</v>
      </c>
      <c r="K2347" s="239">
        <f t="shared" si="434"/>
        <v>218.07348456875258</v>
      </c>
      <c r="L2347" s="239" t="b">
        <f t="shared" si="435"/>
        <v>0</v>
      </c>
      <c r="M2347" s="239">
        <f t="shared" si="440"/>
        <v>6.7447938622386264E-4</v>
      </c>
      <c r="O2347" s="239">
        <f t="shared" si="441"/>
        <v>183.51980097827055</v>
      </c>
      <c r="P2347" s="239">
        <f t="shared" si="436"/>
        <v>218.07348456875258</v>
      </c>
      <c r="Q2347" s="239">
        <f t="shared" si="437"/>
        <v>0</v>
      </c>
      <c r="R2347" s="239">
        <f t="shared" si="442"/>
        <v>6.7447938622386264E-4</v>
      </c>
      <c r="T2347" s="239">
        <f>MAX($H$4:H2347)</f>
        <v>255.90901740293543</v>
      </c>
      <c r="U2347" s="239">
        <f>MAX($K$4:K2347)</f>
        <v>255.90901740293543</v>
      </c>
      <c r="V2347" s="239">
        <f>MAX($K$4:L2347)</f>
        <v>255.90901740293543</v>
      </c>
      <c r="W2347" s="239">
        <f t="shared" si="443"/>
        <v>-0.14784759528270089</v>
      </c>
      <c r="X2347" s="239">
        <f t="shared" si="444"/>
        <v>-0.14784759528270089</v>
      </c>
      <c r="Y2347" s="239">
        <f t="shared" si="445"/>
        <v>-0.14784759528270089</v>
      </c>
    </row>
    <row r="2348" spans="1:25">
      <c r="A2348" s="147">
        <v>38713</v>
      </c>
      <c r="B2348" s="243">
        <v>-9.4151930126165073E-3</v>
      </c>
      <c r="C2348" s="243">
        <v>3.0659643785133639E-3</v>
      </c>
      <c r="D2348" s="243">
        <v>-1.0083582641395528E-2</v>
      </c>
      <c r="E2348" s="243">
        <v>4.6097319515441271E-3</v>
      </c>
      <c r="F2348" s="243">
        <v>2.6449322448811596E-3</v>
      </c>
      <c r="H2348" s="239">
        <f t="shared" si="438"/>
        <v>218.74209010433864</v>
      </c>
      <c r="I2348" s="239"/>
      <c r="J2348" s="239">
        <f t="shared" si="439"/>
        <v>156.44510004583751</v>
      </c>
      <c r="K2348" s="239">
        <f t="shared" si="434"/>
        <v>218.74209010433864</v>
      </c>
      <c r="L2348" s="239" t="b">
        <f t="shared" si="435"/>
        <v>0</v>
      </c>
      <c r="M2348" s="239">
        <f t="shared" si="440"/>
        <v>3.0659643785133101E-3</v>
      </c>
      <c r="O2348" s="239">
        <f t="shared" si="441"/>
        <v>183.51980097827055</v>
      </c>
      <c r="P2348" s="239">
        <f t="shared" si="436"/>
        <v>218.74209010433864</v>
      </c>
      <c r="Q2348" s="239">
        <f t="shared" si="437"/>
        <v>0</v>
      </c>
      <c r="R2348" s="239">
        <f t="shared" si="442"/>
        <v>3.0659643785133101E-3</v>
      </c>
      <c r="T2348" s="239">
        <f>MAX($H$4:H2348)</f>
        <v>255.90901740293543</v>
      </c>
      <c r="U2348" s="239">
        <f>MAX($K$4:K2348)</f>
        <v>255.90901740293543</v>
      </c>
      <c r="V2348" s="239">
        <f>MAX($K$4:L2348)</f>
        <v>255.90901740293543</v>
      </c>
      <c r="W2348" s="239">
        <f t="shared" si="443"/>
        <v>-0.1452349263647732</v>
      </c>
      <c r="X2348" s="239">
        <f t="shared" si="444"/>
        <v>-0.1452349263647732</v>
      </c>
      <c r="Y2348" s="239">
        <f t="shared" si="445"/>
        <v>-0.1452349263647732</v>
      </c>
    </row>
    <row r="2349" spans="1:25">
      <c r="A2349" s="147">
        <v>38714</v>
      </c>
      <c r="B2349" s="243">
        <v>1.7525437642524899E-3</v>
      </c>
      <c r="C2349" s="243">
        <v>4.4580838151753177E-3</v>
      </c>
      <c r="D2349" s="243">
        <v>9.255879244717713E-3</v>
      </c>
      <c r="E2349" s="243">
        <v>-4.1099511090195717E-3</v>
      </c>
      <c r="F2349" s="243">
        <v>4.2489386540591756E-3</v>
      </c>
      <c r="H2349" s="239">
        <f t="shared" si="438"/>
        <v>219.71726067593042</v>
      </c>
      <c r="I2349" s="239"/>
      <c r="J2349" s="239">
        <f t="shared" si="439"/>
        <v>156.44510004583751</v>
      </c>
      <c r="K2349" s="239">
        <f t="shared" si="434"/>
        <v>219.71726067593042</v>
      </c>
      <c r="L2349" s="239" t="b">
        <f t="shared" si="435"/>
        <v>0</v>
      </c>
      <c r="M2349" s="239">
        <f t="shared" si="440"/>
        <v>4.4580838151753264E-3</v>
      </c>
      <c r="O2349" s="239">
        <f t="shared" si="441"/>
        <v>183.51980097827055</v>
      </c>
      <c r="P2349" s="239">
        <f t="shared" si="436"/>
        <v>219.71726067593042</v>
      </c>
      <c r="Q2349" s="239">
        <f t="shared" si="437"/>
        <v>0</v>
      </c>
      <c r="R2349" s="239">
        <f t="shared" si="442"/>
        <v>4.4580838151753264E-3</v>
      </c>
      <c r="T2349" s="239">
        <f>MAX($H$4:H2349)</f>
        <v>255.90901740293543</v>
      </c>
      <c r="U2349" s="239">
        <f>MAX($K$4:K2349)</f>
        <v>255.90901740293543</v>
      </c>
      <c r="V2349" s="239">
        <f>MAX($K$4:L2349)</f>
        <v>255.90901740293543</v>
      </c>
      <c r="W2349" s="239">
        <f t="shared" si="443"/>
        <v>-0.14142431202422284</v>
      </c>
      <c r="X2349" s="239">
        <f t="shared" si="444"/>
        <v>-0.14142431202422284</v>
      </c>
      <c r="Y2349" s="239">
        <f t="shared" si="445"/>
        <v>-0.14142431202422284</v>
      </c>
    </row>
    <row r="2350" spans="1:25">
      <c r="A2350" s="147">
        <v>38715</v>
      </c>
      <c r="B2350" s="243">
        <v>-2.7302404855661377E-3</v>
      </c>
      <c r="C2350" s="243">
        <v>-8.1576340248679102E-4</v>
      </c>
      <c r="D2350" s="243">
        <v>1.8933376508687427E-3</v>
      </c>
      <c r="E2350" s="243">
        <v>7.7471127488260016E-3</v>
      </c>
      <c r="F2350" s="243">
        <v>3.377564189077642E-4</v>
      </c>
      <c r="H2350" s="239">
        <f t="shared" si="438"/>
        <v>219.53802337577633</v>
      </c>
      <c r="I2350" s="239"/>
      <c r="J2350" s="239">
        <f t="shared" si="439"/>
        <v>156.44510004583751</v>
      </c>
      <c r="K2350" s="239">
        <f t="shared" si="434"/>
        <v>219.53802337577633</v>
      </c>
      <c r="L2350" s="239" t="b">
        <f t="shared" si="435"/>
        <v>0</v>
      </c>
      <c r="M2350" s="239">
        <f t="shared" si="440"/>
        <v>-8.1576340248684122E-4</v>
      </c>
      <c r="O2350" s="239">
        <f t="shared" si="441"/>
        <v>183.51980097827055</v>
      </c>
      <c r="P2350" s="239">
        <f t="shared" si="436"/>
        <v>219.53802337577633</v>
      </c>
      <c r="Q2350" s="239">
        <f t="shared" si="437"/>
        <v>0</v>
      </c>
      <c r="R2350" s="239">
        <f t="shared" si="442"/>
        <v>-8.1576340248684122E-4</v>
      </c>
      <c r="T2350" s="239">
        <f>MAX($H$4:H2350)</f>
        <v>255.90901740293543</v>
      </c>
      <c r="U2350" s="239">
        <f>MAX($K$4:K2350)</f>
        <v>255.90901740293543</v>
      </c>
      <c r="V2350" s="239">
        <f>MAX($K$4:L2350)</f>
        <v>255.90901740293543</v>
      </c>
      <c r="W2350" s="239">
        <f t="shared" si="443"/>
        <v>-0.14212470664873844</v>
      </c>
      <c r="X2350" s="239">
        <f t="shared" si="444"/>
        <v>-0.14212470664873844</v>
      </c>
      <c r="Y2350" s="239">
        <f t="shared" si="445"/>
        <v>-0.14212470664873844</v>
      </c>
    </row>
    <row r="2351" spans="1:25">
      <c r="A2351" s="147">
        <v>38716</v>
      </c>
      <c r="B2351" s="243">
        <v>-4.7762681353533676E-3</v>
      </c>
      <c r="C2351" s="243">
        <v>-1.0605790471027499E-2</v>
      </c>
      <c r="D2351" s="243">
        <v>-8.7498276194734048E-3</v>
      </c>
      <c r="E2351" s="243">
        <v>-2.182043832145375E-3</v>
      </c>
      <c r="F2351" s="243">
        <v>-6.3522368918077499E-3</v>
      </c>
      <c r="H2351" s="239">
        <f t="shared" si="438"/>
        <v>217.2096490994293</v>
      </c>
      <c r="I2351" s="239"/>
      <c r="J2351" s="239">
        <f t="shared" si="439"/>
        <v>156.44510004583751</v>
      </c>
      <c r="K2351" s="239">
        <f t="shared" si="434"/>
        <v>217.2096490994293</v>
      </c>
      <c r="L2351" s="239" t="b">
        <f t="shared" si="435"/>
        <v>0</v>
      </c>
      <c r="M2351" s="239">
        <f t="shared" si="440"/>
        <v>-1.0605790471027559E-2</v>
      </c>
      <c r="O2351" s="239">
        <f t="shared" si="441"/>
        <v>183.51980097827055</v>
      </c>
      <c r="P2351" s="239">
        <f t="shared" si="436"/>
        <v>217.2096490994293</v>
      </c>
      <c r="Q2351" s="239">
        <f t="shared" si="437"/>
        <v>0</v>
      </c>
      <c r="R2351" s="239">
        <f t="shared" si="442"/>
        <v>-1.0605790471027559E-2</v>
      </c>
      <c r="T2351" s="239">
        <f>MAX($H$4:H2351)</f>
        <v>255.90901740293543</v>
      </c>
      <c r="U2351" s="239">
        <f>MAX($K$4:K2351)</f>
        <v>255.90901740293543</v>
      </c>
      <c r="V2351" s="239">
        <f>MAX($K$4:L2351)</f>
        <v>255.90901740293543</v>
      </c>
      <c r="W2351" s="239">
        <f t="shared" si="443"/>
        <v>-0.15122315226029323</v>
      </c>
      <c r="X2351" s="239">
        <f t="shared" si="444"/>
        <v>-0.15122315226029323</v>
      </c>
      <c r="Y2351" s="239">
        <f t="shared" si="445"/>
        <v>-0.15122315226029323</v>
      </c>
    </row>
    <row r="2352" spans="1:25">
      <c r="A2352" s="147">
        <v>38719</v>
      </c>
      <c r="B2352" s="243">
        <v>0</v>
      </c>
      <c r="C2352" s="243">
        <v>6.0799618140392475E-3</v>
      </c>
      <c r="D2352" s="243">
        <v>2.4534686971235953E-3</v>
      </c>
      <c r="E2352" s="243">
        <v>3.6713030820396675E-3</v>
      </c>
      <c r="F2352" s="243">
        <v>6.5014791836828234E-3</v>
      </c>
      <c r="H2352" s="239">
        <f t="shared" si="438"/>
        <v>218.53027547159471</v>
      </c>
      <c r="I2352" s="239"/>
      <c r="J2352" s="239">
        <f t="shared" si="439"/>
        <v>196.67724792443525</v>
      </c>
      <c r="K2352" s="239">
        <f t="shared" si="434"/>
        <v>218.53027547159471</v>
      </c>
      <c r="L2352" s="239" t="b">
        <f t="shared" si="435"/>
        <v>0</v>
      </c>
      <c r="M2352" s="239">
        <f t="shared" si="440"/>
        <v>6.0799618140393039E-3</v>
      </c>
      <c r="O2352" s="239">
        <f t="shared" si="441"/>
        <v>183.51980097827055</v>
      </c>
      <c r="P2352" s="239">
        <f t="shared" si="436"/>
        <v>218.53027547159471</v>
      </c>
      <c r="Q2352" s="239">
        <f t="shared" si="437"/>
        <v>0</v>
      </c>
      <c r="R2352" s="239">
        <f t="shared" si="442"/>
        <v>6.0799618140393039E-3</v>
      </c>
      <c r="T2352" s="239">
        <f>MAX($H$4:H2352)</f>
        <v>255.90901740293543</v>
      </c>
      <c r="U2352" s="239">
        <f>MAX($K$4:K2352)</f>
        <v>255.90901740293543</v>
      </c>
      <c r="V2352" s="239">
        <f>MAX($K$4:L2352)</f>
        <v>255.90901740293543</v>
      </c>
      <c r="W2352" s="239">
        <f t="shared" si="443"/>
        <v>-0.14606262143739515</v>
      </c>
      <c r="X2352" s="239">
        <f t="shared" si="444"/>
        <v>-0.14606262143739515</v>
      </c>
      <c r="Y2352" s="239">
        <f t="shared" si="445"/>
        <v>-0.14606262143739515</v>
      </c>
    </row>
    <row r="2353" spans="1:25">
      <c r="A2353" s="147">
        <v>38720</v>
      </c>
      <c r="B2353" s="243">
        <v>1.575415656180934E-2</v>
      </c>
      <c r="C2353" s="243">
        <v>8.2613300422893499E-3</v>
      </c>
      <c r="D2353" s="243">
        <v>-2.7487955097741379E-3</v>
      </c>
      <c r="E2353" s="243">
        <v>6.3916122160183608E-3</v>
      </c>
      <c r="F2353" s="243">
        <v>1.0168403115226043E-2</v>
      </c>
      <c r="H2353" s="239">
        <f t="shared" si="438"/>
        <v>220.33562620149794</v>
      </c>
      <c r="I2353" s="239"/>
      <c r="J2353" s="239">
        <f t="shared" si="439"/>
        <v>196.67724792443525</v>
      </c>
      <c r="K2353" s="239">
        <f t="shared" si="434"/>
        <v>220.33562620149794</v>
      </c>
      <c r="L2353" s="239" t="b">
        <f t="shared" si="435"/>
        <v>0</v>
      </c>
      <c r="M2353" s="239">
        <f t="shared" si="440"/>
        <v>8.2613300422892874E-3</v>
      </c>
      <c r="O2353" s="239">
        <f t="shared" si="441"/>
        <v>183.51980097827055</v>
      </c>
      <c r="P2353" s="239">
        <f t="shared" si="436"/>
        <v>220.33562620149794</v>
      </c>
      <c r="Q2353" s="239">
        <f t="shared" si="437"/>
        <v>0</v>
      </c>
      <c r="R2353" s="239">
        <f t="shared" si="442"/>
        <v>8.2613300422892874E-3</v>
      </c>
      <c r="T2353" s="239">
        <f>MAX($H$4:H2353)</f>
        <v>255.90901740293543</v>
      </c>
      <c r="U2353" s="239">
        <f>MAX($K$4:K2353)</f>
        <v>255.90901740293543</v>
      </c>
      <c r="V2353" s="239">
        <f>MAX($K$4:L2353)</f>
        <v>255.90901740293543</v>
      </c>
      <c r="W2353" s="239">
        <f t="shared" si="443"/>
        <v>-0.13900796291764214</v>
      </c>
      <c r="X2353" s="239">
        <f t="shared" si="444"/>
        <v>-0.13900796291764214</v>
      </c>
      <c r="Y2353" s="239">
        <f t="shared" si="445"/>
        <v>-0.13900796291764214</v>
      </c>
    </row>
    <row r="2354" spans="1:25">
      <c r="A2354" s="147">
        <v>38721</v>
      </c>
      <c r="B2354" s="243">
        <v>4.2133268322670503E-3</v>
      </c>
      <c r="C2354" s="243">
        <v>6.661674292255837E-3</v>
      </c>
      <c r="D2354" s="243">
        <v>5.6230205804324029E-3</v>
      </c>
      <c r="E2354" s="243">
        <v>6.8220514523060771E-3</v>
      </c>
      <c r="F2354" s="243">
        <v>7.3807300979455981E-3</v>
      </c>
      <c r="H2354" s="239">
        <f t="shared" si="438"/>
        <v>221.80343037823255</v>
      </c>
      <c r="I2354" s="239"/>
      <c r="J2354" s="239">
        <f t="shared" si="439"/>
        <v>196.67724792443525</v>
      </c>
      <c r="K2354" s="239">
        <f t="shared" si="434"/>
        <v>221.80343037823255</v>
      </c>
      <c r="L2354" s="239" t="b">
        <f t="shared" si="435"/>
        <v>0</v>
      </c>
      <c r="M2354" s="239">
        <f t="shared" si="440"/>
        <v>6.6616742922558031E-3</v>
      </c>
      <c r="O2354" s="239">
        <f t="shared" si="441"/>
        <v>183.51980097827055</v>
      </c>
      <c r="P2354" s="239">
        <f t="shared" si="436"/>
        <v>221.80343037823255</v>
      </c>
      <c r="Q2354" s="239">
        <f t="shared" si="437"/>
        <v>0</v>
      </c>
      <c r="R2354" s="239">
        <f t="shared" si="442"/>
        <v>6.6616742922558031E-3</v>
      </c>
      <c r="T2354" s="239">
        <f>MAX($H$4:H2354)</f>
        <v>255.90901740293543</v>
      </c>
      <c r="U2354" s="239">
        <f>MAX($K$4:K2354)</f>
        <v>255.90901740293543</v>
      </c>
      <c r="V2354" s="239">
        <f>MAX($K$4:L2354)</f>
        <v>255.90901740293543</v>
      </c>
      <c r="W2354" s="239">
        <f t="shared" si="443"/>
        <v>-0.13327231439837364</v>
      </c>
      <c r="X2354" s="239">
        <f t="shared" si="444"/>
        <v>-0.13327231439837364</v>
      </c>
      <c r="Y2354" s="239">
        <f t="shared" si="445"/>
        <v>-0.13327231439837364</v>
      </c>
    </row>
    <row r="2355" spans="1:25">
      <c r="A2355" s="147">
        <v>38722</v>
      </c>
      <c r="B2355" s="243">
        <v>3.4040172681315539E-4</v>
      </c>
      <c r="C2355" s="243">
        <v>-4.2446967978826411E-4</v>
      </c>
      <c r="D2355" s="243">
        <v>1.1256969888737034E-2</v>
      </c>
      <c r="E2355" s="243">
        <v>6.5048795395488135E-3</v>
      </c>
      <c r="F2355" s="243">
        <v>5.9860810783463059E-4</v>
      </c>
      <c r="H2355" s="239">
        <f t="shared" si="438"/>
        <v>221.70928154716395</v>
      </c>
      <c r="I2355" s="239"/>
      <c r="J2355" s="239">
        <f t="shared" si="439"/>
        <v>196.67724792443525</v>
      </c>
      <c r="K2355" s="239">
        <f t="shared" si="434"/>
        <v>221.70928154716395</v>
      </c>
      <c r="L2355" s="239" t="b">
        <f t="shared" si="435"/>
        <v>0</v>
      </c>
      <c r="M2355" s="239">
        <f t="shared" si="440"/>
        <v>-4.2446967978829642E-4</v>
      </c>
      <c r="O2355" s="239">
        <f t="shared" si="441"/>
        <v>183.51980097827055</v>
      </c>
      <c r="P2355" s="239">
        <f t="shared" si="436"/>
        <v>221.70928154716395</v>
      </c>
      <c r="Q2355" s="239">
        <f t="shared" si="437"/>
        <v>0</v>
      </c>
      <c r="R2355" s="239">
        <f t="shared" si="442"/>
        <v>-4.2446967978829642E-4</v>
      </c>
      <c r="T2355" s="239">
        <f>MAX($H$4:H2355)</f>
        <v>255.90901740293543</v>
      </c>
      <c r="U2355" s="239">
        <f>MAX($K$4:K2355)</f>
        <v>255.90901740293543</v>
      </c>
      <c r="V2355" s="239">
        <f>MAX($K$4:L2355)</f>
        <v>255.90901740293543</v>
      </c>
      <c r="W2355" s="239">
        <f t="shared" si="443"/>
        <v>-0.13364021402154463</v>
      </c>
      <c r="X2355" s="239">
        <f t="shared" si="444"/>
        <v>-0.13364021402154463</v>
      </c>
      <c r="Y2355" s="239">
        <f t="shared" si="445"/>
        <v>-0.13364021402154463</v>
      </c>
    </row>
    <row r="2356" spans="1:25">
      <c r="A2356" s="147">
        <v>38723</v>
      </c>
      <c r="B2356" s="243">
        <v>9.5880166608193207E-3</v>
      </c>
      <c r="C2356" s="243">
        <v>6.7705209672643818E-3</v>
      </c>
      <c r="D2356" s="243">
        <v>3.4111411959101279E-3</v>
      </c>
      <c r="E2356" s="243">
        <v>4.6676057237977631E-3</v>
      </c>
      <c r="F2356" s="243">
        <v>4.7576118442282933E-3</v>
      </c>
      <c r="H2356" s="239">
        <f t="shared" si="438"/>
        <v>223.21036888651614</v>
      </c>
      <c r="I2356" s="239"/>
      <c r="J2356" s="239">
        <f t="shared" si="439"/>
        <v>196.67724792443525</v>
      </c>
      <c r="K2356" s="239">
        <f t="shared" si="434"/>
        <v>223.21036888651614</v>
      </c>
      <c r="L2356" s="239" t="b">
        <f t="shared" si="435"/>
        <v>0</v>
      </c>
      <c r="M2356" s="239">
        <f t="shared" si="440"/>
        <v>6.7705209672643202E-3</v>
      </c>
      <c r="O2356" s="239">
        <f t="shared" si="441"/>
        <v>183.51980097827055</v>
      </c>
      <c r="P2356" s="239">
        <f t="shared" si="436"/>
        <v>223.21036888651614</v>
      </c>
      <c r="Q2356" s="239">
        <f t="shared" si="437"/>
        <v>0</v>
      </c>
      <c r="R2356" s="239">
        <f t="shared" si="442"/>
        <v>6.7705209672643202E-3</v>
      </c>
      <c r="T2356" s="239">
        <f>MAX($H$4:H2356)</f>
        <v>255.90901740293543</v>
      </c>
      <c r="U2356" s="239">
        <f>MAX($K$4:K2356)</f>
        <v>255.90901740293543</v>
      </c>
      <c r="V2356" s="239">
        <f>MAX($K$4:L2356)</f>
        <v>255.90901740293543</v>
      </c>
      <c r="W2356" s="239">
        <f t="shared" si="443"/>
        <v>-0.12777450692538286</v>
      </c>
      <c r="X2356" s="239">
        <f t="shared" si="444"/>
        <v>-0.12777450692538286</v>
      </c>
      <c r="Y2356" s="239">
        <f t="shared" si="445"/>
        <v>-0.12777450692538286</v>
      </c>
    </row>
    <row r="2357" spans="1:25">
      <c r="A2357" s="147">
        <v>38726</v>
      </c>
      <c r="B2357" s="243">
        <v>3.9835757924528981E-3</v>
      </c>
      <c r="C2357" s="243">
        <v>1.5594173688766588E-3</v>
      </c>
      <c r="D2357" s="243">
        <v>1.0184909041326851E-2</v>
      </c>
      <c r="E2357" s="243">
        <v>1.5891622456239984E-2</v>
      </c>
      <c r="F2357" s="243">
        <v>1.9677347924844657E-3</v>
      </c>
      <c r="H2357" s="239">
        <f t="shared" si="438"/>
        <v>223.55844701267114</v>
      </c>
      <c r="I2357" s="239"/>
      <c r="J2357" s="239">
        <f t="shared" si="439"/>
        <v>196.67724792443525</v>
      </c>
      <c r="K2357" s="239">
        <f t="shared" si="434"/>
        <v>223.55844701267114</v>
      </c>
      <c r="L2357" s="239" t="b">
        <f t="shared" si="435"/>
        <v>0</v>
      </c>
      <c r="M2357" s="239">
        <f t="shared" si="440"/>
        <v>1.559417368876671E-3</v>
      </c>
      <c r="O2357" s="239">
        <f t="shared" si="441"/>
        <v>183.51980097827055</v>
      </c>
      <c r="P2357" s="239">
        <f t="shared" si="436"/>
        <v>223.55844701267114</v>
      </c>
      <c r="Q2357" s="239">
        <f t="shared" si="437"/>
        <v>0</v>
      </c>
      <c r="R2357" s="239">
        <f t="shared" si="442"/>
        <v>1.559417368876671E-3</v>
      </c>
      <c r="T2357" s="239">
        <f>MAX($H$4:H2357)</f>
        <v>255.90901740293543</v>
      </c>
      <c r="U2357" s="239">
        <f>MAX($K$4:K2357)</f>
        <v>255.90901740293543</v>
      </c>
      <c r="V2357" s="239">
        <f>MAX($K$4:L2357)</f>
        <v>255.90901740293543</v>
      </c>
      <c r="W2357" s="239">
        <f t="shared" si="443"/>
        <v>-0.12641434334190529</v>
      </c>
      <c r="X2357" s="239">
        <f t="shared" si="444"/>
        <v>-0.12641434334190529</v>
      </c>
      <c r="Y2357" s="239">
        <f t="shared" si="445"/>
        <v>-0.12641434334190529</v>
      </c>
    </row>
    <row r="2358" spans="1:25">
      <c r="A2358" s="147">
        <v>38727</v>
      </c>
      <c r="B2358" s="243">
        <v>1.4834000700725269E-4</v>
      </c>
      <c r="C2358" s="243">
        <v>-5.1718327471144132E-3</v>
      </c>
      <c r="D2358" s="243">
        <v>-1.3046636139402934E-2</v>
      </c>
      <c r="E2358" s="243">
        <v>-2.5591422190660573E-3</v>
      </c>
      <c r="F2358" s="243">
        <v>-3.7397138851692491E-3</v>
      </c>
      <c r="H2358" s="239">
        <f t="shared" si="438"/>
        <v>222.40224011551697</v>
      </c>
      <c r="I2358" s="239"/>
      <c r="J2358" s="239">
        <f t="shared" si="439"/>
        <v>196.67724792443525</v>
      </c>
      <c r="K2358" s="239">
        <f t="shared" si="434"/>
        <v>222.40224011551697</v>
      </c>
      <c r="L2358" s="239" t="b">
        <f t="shared" si="435"/>
        <v>0</v>
      </c>
      <c r="M2358" s="239">
        <f t="shared" si="440"/>
        <v>-5.171832747114362E-3</v>
      </c>
      <c r="O2358" s="239">
        <f t="shared" si="441"/>
        <v>183.51980097827055</v>
      </c>
      <c r="P2358" s="239">
        <f t="shared" si="436"/>
        <v>222.40224011551697</v>
      </c>
      <c r="Q2358" s="239">
        <f t="shared" si="437"/>
        <v>0</v>
      </c>
      <c r="R2358" s="239">
        <f t="shared" si="442"/>
        <v>-5.171832747114362E-3</v>
      </c>
      <c r="T2358" s="239">
        <f>MAX($H$4:H2358)</f>
        <v>255.90901740293543</v>
      </c>
      <c r="U2358" s="239">
        <f>MAX($K$4:K2358)</f>
        <v>255.90901740293543</v>
      </c>
      <c r="V2358" s="239">
        <f>MAX($K$4:L2358)</f>
        <v>255.90901740293543</v>
      </c>
      <c r="W2358" s="239">
        <f t="shared" si="443"/>
        <v>-0.13093238224841902</v>
      </c>
      <c r="X2358" s="239">
        <f t="shared" si="444"/>
        <v>-0.13093238224841902</v>
      </c>
      <c r="Y2358" s="239">
        <f t="shared" si="445"/>
        <v>-0.13093238224841902</v>
      </c>
    </row>
    <row r="2359" spans="1:25">
      <c r="A2359" s="147">
        <v>38728</v>
      </c>
      <c r="B2359" s="243">
        <v>3.2727538848096316E-3</v>
      </c>
      <c r="C2359" s="243">
        <v>2.1936459975133715E-3</v>
      </c>
      <c r="D2359" s="243">
        <v>3.7358084473184672E-3</v>
      </c>
      <c r="E2359" s="243">
        <v>-1.7807711457806796E-4</v>
      </c>
      <c r="F2359" s="243">
        <v>4.012295410677158E-3</v>
      </c>
      <c r="H2359" s="239">
        <f t="shared" si="438"/>
        <v>222.89011189938438</v>
      </c>
      <c r="I2359" s="239"/>
      <c r="J2359" s="239">
        <f t="shared" si="439"/>
        <v>196.67724792443525</v>
      </c>
      <c r="K2359" s="239">
        <f t="shared" si="434"/>
        <v>222.89011189938438</v>
      </c>
      <c r="L2359" s="239" t="b">
        <f t="shared" si="435"/>
        <v>0</v>
      </c>
      <c r="M2359" s="239">
        <f t="shared" si="440"/>
        <v>2.1936459975133416E-3</v>
      </c>
      <c r="O2359" s="239">
        <f t="shared" si="441"/>
        <v>183.51980097827055</v>
      </c>
      <c r="P2359" s="239">
        <f t="shared" si="436"/>
        <v>222.89011189938438</v>
      </c>
      <c r="Q2359" s="239">
        <f t="shared" si="437"/>
        <v>0</v>
      </c>
      <c r="R2359" s="239">
        <f t="shared" si="442"/>
        <v>2.1936459975133416E-3</v>
      </c>
      <c r="T2359" s="239">
        <f>MAX($H$4:H2359)</f>
        <v>255.90901740293543</v>
      </c>
      <c r="U2359" s="239">
        <f>MAX($K$4:K2359)</f>
        <v>255.90901740293543</v>
      </c>
      <c r="V2359" s="239">
        <f>MAX($K$4:L2359)</f>
        <v>255.90901740293543</v>
      </c>
      <c r="W2359" s="239">
        <f t="shared" si="443"/>
        <v>-0.12902595554716981</v>
      </c>
      <c r="X2359" s="239">
        <f t="shared" si="444"/>
        <v>-0.12902595554716981</v>
      </c>
      <c r="Y2359" s="239">
        <f t="shared" si="445"/>
        <v>-0.12902595554716981</v>
      </c>
    </row>
    <row r="2360" spans="1:25">
      <c r="A2360" s="147">
        <v>38729</v>
      </c>
      <c r="B2360" s="243">
        <v>-6.2845736653506235E-3</v>
      </c>
      <c r="C2360" s="243">
        <v>7.1063183917337014E-3</v>
      </c>
      <c r="D2360" s="243">
        <v>1.4553796615377035E-2</v>
      </c>
      <c r="E2360" s="243">
        <v>1.4102003075376457E-2</v>
      </c>
      <c r="F2360" s="243">
        <v>9.4900378066304913E-3</v>
      </c>
      <c r="H2360" s="239">
        <f t="shared" si="438"/>
        <v>224.47404000091055</v>
      </c>
      <c r="I2360" s="239"/>
      <c r="J2360" s="239">
        <f t="shared" si="439"/>
        <v>196.67724792443525</v>
      </c>
      <c r="K2360" s="239">
        <f t="shared" si="434"/>
        <v>224.47404000091055</v>
      </c>
      <c r="L2360" s="239" t="b">
        <f t="shared" si="435"/>
        <v>0</v>
      </c>
      <c r="M2360" s="239">
        <f t="shared" si="440"/>
        <v>7.1063183917336615E-3</v>
      </c>
      <c r="O2360" s="239">
        <f t="shared" si="441"/>
        <v>183.51980097827055</v>
      </c>
      <c r="P2360" s="239">
        <f t="shared" si="436"/>
        <v>224.47404000091055</v>
      </c>
      <c r="Q2360" s="239">
        <f t="shared" si="437"/>
        <v>0</v>
      </c>
      <c r="R2360" s="239">
        <f t="shared" si="442"/>
        <v>7.1063183917336615E-3</v>
      </c>
      <c r="T2360" s="239">
        <f>MAX($H$4:H2360)</f>
        <v>255.90901740293543</v>
      </c>
      <c r="U2360" s="239">
        <f>MAX($K$4:K2360)</f>
        <v>255.90901740293543</v>
      </c>
      <c r="V2360" s="239">
        <f>MAX($K$4:L2360)</f>
        <v>255.90901740293543</v>
      </c>
      <c r="W2360" s="239">
        <f t="shared" si="443"/>
        <v>-0.12283653667635201</v>
      </c>
      <c r="X2360" s="239">
        <f t="shared" si="444"/>
        <v>-0.12283653667635201</v>
      </c>
      <c r="Y2360" s="239">
        <f t="shared" si="445"/>
        <v>-0.12283653667635201</v>
      </c>
    </row>
    <row r="2361" spans="1:25">
      <c r="A2361" s="147">
        <v>38730</v>
      </c>
      <c r="B2361" s="243">
        <v>1.3385959325997732E-3</v>
      </c>
      <c r="C2361" s="243">
        <v>-1.1859190665177266E-2</v>
      </c>
      <c r="D2361" s="243">
        <v>-1.2221803309683255E-2</v>
      </c>
      <c r="E2361" s="243">
        <v>-9.9515764033971665E-3</v>
      </c>
      <c r="F2361" s="243">
        <v>-9.6267568693394479E-3</v>
      </c>
      <c r="H2361" s="239">
        <f t="shared" si="438"/>
        <v>221.81195956115712</v>
      </c>
      <c r="I2361" s="239"/>
      <c r="J2361" s="239">
        <f t="shared" si="439"/>
        <v>196.67724792443525</v>
      </c>
      <c r="K2361" s="239">
        <f t="shared" si="434"/>
        <v>221.81195956115712</v>
      </c>
      <c r="L2361" s="239" t="b">
        <f t="shared" si="435"/>
        <v>0</v>
      </c>
      <c r="M2361" s="239">
        <f t="shared" si="440"/>
        <v>-1.1859190665177256E-2</v>
      </c>
      <c r="O2361" s="239">
        <f t="shared" si="441"/>
        <v>183.51980097827055</v>
      </c>
      <c r="P2361" s="239">
        <f t="shared" si="436"/>
        <v>221.81195956115712</v>
      </c>
      <c r="Q2361" s="239">
        <f t="shared" si="437"/>
        <v>0</v>
      </c>
      <c r="R2361" s="239">
        <f t="shared" si="442"/>
        <v>-1.1859190665177256E-2</v>
      </c>
      <c r="T2361" s="239">
        <f>MAX($H$4:H2361)</f>
        <v>255.90901740293543</v>
      </c>
      <c r="U2361" s="239">
        <f>MAX($K$4:K2361)</f>
        <v>255.90901740293543</v>
      </c>
      <c r="V2361" s="239">
        <f>MAX($K$4:L2361)</f>
        <v>255.90901740293543</v>
      </c>
      <c r="W2361" s="239">
        <f t="shared" si="443"/>
        <v>-0.13323898543243437</v>
      </c>
      <c r="X2361" s="239">
        <f t="shared" si="444"/>
        <v>-0.13323898543243437</v>
      </c>
      <c r="Y2361" s="239">
        <f t="shared" si="445"/>
        <v>-0.13323898543243437</v>
      </c>
    </row>
    <row r="2362" spans="1:25">
      <c r="A2362" s="147">
        <v>38733</v>
      </c>
      <c r="B2362" s="243">
        <v>0</v>
      </c>
      <c r="C2362" s="243">
        <v>7.5119679191515409E-3</v>
      </c>
      <c r="D2362" s="243">
        <v>-8.7078619084599573E-3</v>
      </c>
      <c r="E2362" s="243">
        <v>8.6797391854649408E-3</v>
      </c>
      <c r="F2362" s="243">
        <v>7.9613916989171862E-3</v>
      </c>
      <c r="H2362" s="239">
        <f t="shared" si="438"/>
        <v>223.47820388546467</v>
      </c>
      <c r="I2362" s="239"/>
      <c r="J2362" s="239">
        <f t="shared" si="439"/>
        <v>196.67724792443525</v>
      </c>
      <c r="K2362" s="239">
        <f t="shared" si="434"/>
        <v>223.47820388546467</v>
      </c>
      <c r="L2362" s="239" t="b">
        <f t="shared" si="435"/>
        <v>0</v>
      </c>
      <c r="M2362" s="239">
        <f t="shared" si="440"/>
        <v>7.5119679191514976E-3</v>
      </c>
      <c r="O2362" s="239">
        <f t="shared" si="441"/>
        <v>183.51980097827055</v>
      </c>
      <c r="P2362" s="239">
        <f t="shared" si="436"/>
        <v>223.47820388546467</v>
      </c>
      <c r="Q2362" s="239">
        <f t="shared" si="437"/>
        <v>0</v>
      </c>
      <c r="R2362" s="239">
        <f t="shared" si="442"/>
        <v>7.5119679191514976E-3</v>
      </c>
      <c r="T2362" s="239">
        <f>MAX($H$4:H2362)</f>
        <v>255.90901740293543</v>
      </c>
      <c r="U2362" s="239">
        <f>MAX($K$4:K2362)</f>
        <v>255.90901740293543</v>
      </c>
      <c r="V2362" s="239">
        <f>MAX($K$4:L2362)</f>
        <v>255.90901740293543</v>
      </c>
      <c r="W2362" s="239">
        <f t="shared" si="443"/>
        <v>-0.12672790449743163</v>
      </c>
      <c r="X2362" s="239">
        <f t="shared" si="444"/>
        <v>-0.12672790449743163</v>
      </c>
      <c r="Y2362" s="239">
        <f t="shared" si="445"/>
        <v>-0.12672790449743163</v>
      </c>
    </row>
    <row r="2363" spans="1:25">
      <c r="A2363" s="147">
        <v>38734</v>
      </c>
      <c r="B2363" s="243">
        <v>-3.5011753666607248E-3</v>
      </c>
      <c r="C2363" s="243">
        <v>-8.4528618987061988E-3</v>
      </c>
      <c r="D2363" s="243">
        <v>-1.8598065961843213E-2</v>
      </c>
      <c r="E2363" s="243">
        <v>-9.6701710843990485E-3</v>
      </c>
      <c r="F2363" s="243">
        <v>-6.5986935497884813E-3</v>
      </c>
      <c r="H2363" s="239">
        <f t="shared" si="438"/>
        <v>221.58917349064993</v>
      </c>
      <c r="I2363" s="239"/>
      <c r="J2363" s="239">
        <f t="shared" si="439"/>
        <v>196.67724792443525</v>
      </c>
      <c r="K2363" s="239">
        <f t="shared" si="434"/>
        <v>221.58917349064993</v>
      </c>
      <c r="L2363" s="239" t="b">
        <f t="shared" si="435"/>
        <v>0</v>
      </c>
      <c r="M2363" s="239">
        <f t="shared" si="440"/>
        <v>-8.4528618987061953E-3</v>
      </c>
      <c r="O2363" s="239">
        <f t="shared" si="441"/>
        <v>183.51980097827055</v>
      </c>
      <c r="P2363" s="239">
        <f t="shared" si="436"/>
        <v>221.58917349064993</v>
      </c>
      <c r="Q2363" s="239">
        <f t="shared" si="437"/>
        <v>0</v>
      </c>
      <c r="R2363" s="239">
        <f t="shared" si="442"/>
        <v>-8.4528618987061953E-3</v>
      </c>
      <c r="T2363" s="239">
        <f>MAX($H$4:H2363)</f>
        <v>255.90901740293543</v>
      </c>
      <c r="U2363" s="239">
        <f>MAX($K$4:K2363)</f>
        <v>255.90901740293543</v>
      </c>
      <c r="V2363" s="239">
        <f>MAX($K$4:L2363)</f>
        <v>255.90901740293543</v>
      </c>
      <c r="W2363" s="239">
        <f t="shared" si="443"/>
        <v>-0.13410955292070859</v>
      </c>
      <c r="X2363" s="239">
        <f t="shared" si="444"/>
        <v>-0.13410955292070859</v>
      </c>
      <c r="Y2363" s="239">
        <f t="shared" si="445"/>
        <v>-0.13410955292070859</v>
      </c>
    </row>
    <row r="2364" spans="1:25">
      <c r="A2364" s="147">
        <v>38735</v>
      </c>
      <c r="B2364" s="243">
        <v>-3.8495881489967188E-3</v>
      </c>
      <c r="C2364" s="243">
        <v>-6.5180057228244603E-3</v>
      </c>
      <c r="D2364" s="243">
        <v>-2.387287466518706E-2</v>
      </c>
      <c r="E2364" s="243">
        <v>-1.7541189370011367E-2</v>
      </c>
      <c r="F2364" s="243">
        <v>-4.3449250399278938E-3</v>
      </c>
      <c r="H2364" s="239">
        <f t="shared" si="438"/>
        <v>220.14485398972192</v>
      </c>
      <c r="I2364" s="239"/>
      <c r="J2364" s="239">
        <f t="shared" si="439"/>
        <v>196.67724792443525</v>
      </c>
      <c r="K2364" s="239">
        <f t="shared" si="434"/>
        <v>220.14485398972192</v>
      </c>
      <c r="L2364" s="239" t="b">
        <f t="shared" si="435"/>
        <v>0</v>
      </c>
      <c r="M2364" s="239">
        <f t="shared" si="440"/>
        <v>-6.518005722824482E-3</v>
      </c>
      <c r="O2364" s="239">
        <f t="shared" si="441"/>
        <v>183.51980097827055</v>
      </c>
      <c r="P2364" s="239">
        <f t="shared" si="436"/>
        <v>220.14485398972192</v>
      </c>
      <c r="Q2364" s="239">
        <f t="shared" si="437"/>
        <v>0</v>
      </c>
      <c r="R2364" s="239">
        <f t="shared" si="442"/>
        <v>-6.518005722824482E-3</v>
      </c>
      <c r="T2364" s="239">
        <f>MAX($H$4:H2364)</f>
        <v>255.90901740293543</v>
      </c>
      <c r="U2364" s="239">
        <f>MAX($K$4:K2364)</f>
        <v>255.90901740293543</v>
      </c>
      <c r="V2364" s="239">
        <f>MAX($K$4:L2364)</f>
        <v>255.90901740293543</v>
      </c>
      <c r="W2364" s="239">
        <f t="shared" si="443"/>
        <v>-0.13975343181011046</v>
      </c>
      <c r="X2364" s="239">
        <f t="shared" si="444"/>
        <v>-0.13975343181011046</v>
      </c>
      <c r="Y2364" s="239">
        <f t="shared" si="445"/>
        <v>-0.13975343181011046</v>
      </c>
    </row>
    <row r="2365" spans="1:25">
      <c r="A2365" s="147">
        <v>38736</v>
      </c>
      <c r="B2365" s="243">
        <v>5.6591728522499274E-3</v>
      </c>
      <c r="C2365" s="243">
        <v>4.4217541544979699E-3</v>
      </c>
      <c r="D2365" s="243">
        <v>2.0733474946421193E-2</v>
      </c>
      <c r="E2365" s="243">
        <v>1.7812335220160902E-2</v>
      </c>
      <c r="F2365" s="243">
        <v>8.8776833201289485E-3</v>
      </c>
      <c r="H2365" s="239">
        <f t="shared" si="438"/>
        <v>221.11828041244232</v>
      </c>
      <c r="I2365" s="239"/>
      <c r="J2365" s="239">
        <f t="shared" si="439"/>
        <v>196.67724792443525</v>
      </c>
      <c r="K2365" s="239">
        <f t="shared" si="434"/>
        <v>221.11828041244232</v>
      </c>
      <c r="L2365" s="239" t="b">
        <f t="shared" si="435"/>
        <v>0</v>
      </c>
      <c r="M2365" s="239">
        <f t="shared" si="440"/>
        <v>4.4217541544979326E-3</v>
      </c>
      <c r="O2365" s="239">
        <f t="shared" si="441"/>
        <v>183.51980097827055</v>
      </c>
      <c r="P2365" s="239">
        <f t="shared" si="436"/>
        <v>221.11828041244232</v>
      </c>
      <c r="Q2365" s="239">
        <f t="shared" si="437"/>
        <v>0</v>
      </c>
      <c r="R2365" s="239">
        <f t="shared" si="442"/>
        <v>4.4217541544979326E-3</v>
      </c>
      <c r="T2365" s="239">
        <f>MAX($H$4:H2365)</f>
        <v>255.90901740293543</v>
      </c>
      <c r="U2365" s="239">
        <f>MAX($K$4:K2365)</f>
        <v>255.90901740293543</v>
      </c>
      <c r="V2365" s="239">
        <f>MAX($K$4:L2365)</f>
        <v>255.90901740293543</v>
      </c>
      <c r="W2365" s="239">
        <f t="shared" si="443"/>
        <v>-0.13594963297332424</v>
      </c>
      <c r="X2365" s="239">
        <f t="shared" si="444"/>
        <v>-0.13594963297332424</v>
      </c>
      <c r="Y2365" s="239">
        <f t="shared" si="445"/>
        <v>-0.13594963297332424</v>
      </c>
    </row>
    <row r="2366" spans="1:25">
      <c r="A2366" s="147">
        <v>38737</v>
      </c>
      <c r="B2366" s="243">
        <v>-1.8813457150624768E-2</v>
      </c>
      <c r="C2366" s="243">
        <v>-9.8700352805364266E-3</v>
      </c>
      <c r="D2366" s="243">
        <v>1.2485245558337965E-3</v>
      </c>
      <c r="E2366" s="243">
        <v>-9.0002604098216032E-4</v>
      </c>
      <c r="F2366" s="243">
        <v>-3.0988846924925317E-3</v>
      </c>
      <c r="H2366" s="239">
        <f t="shared" si="438"/>
        <v>218.93583518359998</v>
      </c>
      <c r="I2366" s="239"/>
      <c r="J2366" s="239">
        <f t="shared" si="439"/>
        <v>196.67724792443525</v>
      </c>
      <c r="K2366" s="239">
        <f t="shared" si="434"/>
        <v>218.93583518359998</v>
      </c>
      <c r="L2366" s="239" t="b">
        <f t="shared" si="435"/>
        <v>0</v>
      </c>
      <c r="M2366" s="239">
        <f t="shared" si="440"/>
        <v>-9.8700352805363711E-3</v>
      </c>
      <c r="O2366" s="239">
        <f t="shared" si="441"/>
        <v>183.51980097827055</v>
      </c>
      <c r="P2366" s="239">
        <f t="shared" si="436"/>
        <v>218.93583518359998</v>
      </c>
      <c r="Q2366" s="239">
        <f t="shared" si="437"/>
        <v>0</v>
      </c>
      <c r="R2366" s="239">
        <f t="shared" si="442"/>
        <v>-9.8700352805363711E-3</v>
      </c>
      <c r="T2366" s="239">
        <f>MAX($H$4:H2366)</f>
        <v>255.90901740293543</v>
      </c>
      <c r="U2366" s="239">
        <f>MAX($K$4:K2366)</f>
        <v>255.90901740293543</v>
      </c>
      <c r="V2366" s="239">
        <f>MAX($K$4:L2366)</f>
        <v>255.90901740293543</v>
      </c>
      <c r="W2366" s="239">
        <f t="shared" si="443"/>
        <v>-0.14447784058003793</v>
      </c>
      <c r="X2366" s="239">
        <f t="shared" si="444"/>
        <v>-0.14447784058003793</v>
      </c>
      <c r="Y2366" s="239">
        <f t="shared" si="445"/>
        <v>-0.14447784058003793</v>
      </c>
    </row>
    <row r="2367" spans="1:25">
      <c r="A2367" s="147">
        <v>38740</v>
      </c>
      <c r="B2367" s="243">
        <v>1.8431091964861146E-3</v>
      </c>
      <c r="C2367" s="243">
        <v>1.569784688137954E-4</v>
      </c>
      <c r="D2367" s="243">
        <v>-2.4688906513124609E-2</v>
      </c>
      <c r="E2367" s="243">
        <v>-1.5692848974395934E-2</v>
      </c>
      <c r="F2367" s="243">
        <v>-2.4383785565955662E-3</v>
      </c>
      <c r="H2367" s="239">
        <f t="shared" si="438"/>
        <v>218.97020339577557</v>
      </c>
      <c r="I2367" s="239"/>
      <c r="J2367" s="239">
        <f t="shared" si="439"/>
        <v>196.67724792443525</v>
      </c>
      <c r="K2367" s="239">
        <f t="shared" si="434"/>
        <v>218.97020339577557</v>
      </c>
      <c r="L2367" s="239" t="b">
        <f t="shared" si="435"/>
        <v>0</v>
      </c>
      <c r="M2367" s="239">
        <f t="shared" si="440"/>
        <v>1.5697846881380578E-4</v>
      </c>
      <c r="O2367" s="239">
        <f t="shared" si="441"/>
        <v>183.51980097827055</v>
      </c>
      <c r="P2367" s="239">
        <f t="shared" si="436"/>
        <v>218.97020339577557</v>
      </c>
      <c r="Q2367" s="239">
        <f t="shared" si="437"/>
        <v>0</v>
      </c>
      <c r="R2367" s="239">
        <f t="shared" si="442"/>
        <v>1.5697846881380578E-4</v>
      </c>
      <c r="T2367" s="239">
        <f>MAX($H$4:H2367)</f>
        <v>255.90901740293543</v>
      </c>
      <c r="U2367" s="239">
        <f>MAX($K$4:K2367)</f>
        <v>255.90901740293543</v>
      </c>
      <c r="V2367" s="239">
        <f>MAX($K$4:L2367)</f>
        <v>255.90901740293543</v>
      </c>
      <c r="W2367" s="239">
        <f t="shared" si="443"/>
        <v>-0.14434354202141589</v>
      </c>
      <c r="X2367" s="239">
        <f t="shared" si="444"/>
        <v>-0.14434354202141589</v>
      </c>
      <c r="Y2367" s="239">
        <f t="shared" si="445"/>
        <v>-0.14434354202141589</v>
      </c>
    </row>
    <row r="2368" spans="1:25">
      <c r="A2368" s="147">
        <v>38741</v>
      </c>
      <c r="B2368" s="243">
        <v>3.4085091208995166E-3</v>
      </c>
      <c r="C2368" s="243">
        <v>-2.7108803270635695E-3</v>
      </c>
      <c r="D2368" s="243">
        <v>1.050471578957568E-2</v>
      </c>
      <c r="E2368" s="243">
        <v>1.3529489453965704E-2</v>
      </c>
      <c r="F2368" s="243">
        <v>1.2652094211895726E-3</v>
      </c>
      <c r="H2368" s="239">
        <f t="shared" si="438"/>
        <v>218.37660137917686</v>
      </c>
      <c r="I2368" s="239"/>
      <c r="J2368" s="239">
        <f t="shared" si="439"/>
        <v>196.67724792443525</v>
      </c>
      <c r="K2368" s="239">
        <f t="shared" si="434"/>
        <v>218.37660137917686</v>
      </c>
      <c r="L2368" s="239" t="b">
        <f t="shared" si="435"/>
        <v>0</v>
      </c>
      <c r="M2368" s="239">
        <f t="shared" si="440"/>
        <v>-2.7108803270635348E-3</v>
      </c>
      <c r="O2368" s="239">
        <f t="shared" si="441"/>
        <v>183.51980097827055</v>
      </c>
      <c r="P2368" s="239">
        <f t="shared" si="436"/>
        <v>218.37660137917686</v>
      </c>
      <c r="Q2368" s="239">
        <f t="shared" si="437"/>
        <v>0</v>
      </c>
      <c r="R2368" s="239">
        <f t="shared" si="442"/>
        <v>-2.7108803270635348E-3</v>
      </c>
      <c r="T2368" s="239">
        <f>MAX($H$4:H2368)</f>
        <v>255.90901740293543</v>
      </c>
      <c r="U2368" s="239">
        <f>MAX($K$4:K2368)</f>
        <v>255.90901740293543</v>
      </c>
      <c r="V2368" s="239">
        <f>MAX($K$4:L2368)</f>
        <v>255.90901740293543</v>
      </c>
      <c r="W2368" s="239">
        <f t="shared" si="443"/>
        <v>-0.14666312428007491</v>
      </c>
      <c r="X2368" s="239">
        <f t="shared" si="444"/>
        <v>-0.14666312428007491</v>
      </c>
      <c r="Y2368" s="239">
        <f t="shared" si="445"/>
        <v>-0.14666312428007491</v>
      </c>
    </row>
    <row r="2369" spans="1:25">
      <c r="A2369" s="147">
        <v>38742</v>
      </c>
      <c r="B2369" s="243">
        <v>-2.0660856214469447E-3</v>
      </c>
      <c r="C2369" s="243">
        <v>1.1858911748876544E-2</v>
      </c>
      <c r="D2369" s="243">
        <v>-1.4602507147444266E-3</v>
      </c>
      <c r="E2369" s="243">
        <v>1.2330071519908614E-2</v>
      </c>
      <c r="F2369" s="243">
        <v>1.2281956787488557E-2</v>
      </c>
      <c r="H2369" s="239">
        <f t="shared" si="438"/>
        <v>220.9663102229521</v>
      </c>
      <c r="I2369" s="239"/>
      <c r="J2369" s="239">
        <f t="shared" si="439"/>
        <v>196.67724792443525</v>
      </c>
      <c r="K2369" s="239">
        <f t="shared" si="434"/>
        <v>220.9663102229521</v>
      </c>
      <c r="L2369" s="239" t="b">
        <f t="shared" si="435"/>
        <v>0</v>
      </c>
      <c r="M2369" s="239">
        <f t="shared" si="440"/>
        <v>1.1858911748876504E-2</v>
      </c>
      <c r="O2369" s="239">
        <f t="shared" si="441"/>
        <v>183.51980097827055</v>
      </c>
      <c r="P2369" s="239">
        <f t="shared" si="436"/>
        <v>220.9663102229521</v>
      </c>
      <c r="Q2369" s="239">
        <f t="shared" si="437"/>
        <v>0</v>
      </c>
      <c r="R2369" s="239">
        <f t="shared" si="442"/>
        <v>1.1858911748876504E-2</v>
      </c>
      <c r="T2369" s="239">
        <f>MAX($H$4:H2369)</f>
        <v>255.90901740293543</v>
      </c>
      <c r="U2369" s="239">
        <f>MAX($K$4:K2369)</f>
        <v>255.90901740293543</v>
      </c>
      <c r="V2369" s="239">
        <f>MAX($K$4:L2369)</f>
        <v>255.90901740293543</v>
      </c>
      <c r="W2369" s="239">
        <f t="shared" si="443"/>
        <v>-0.13654347757885033</v>
      </c>
      <c r="X2369" s="239">
        <f t="shared" si="444"/>
        <v>-0.13654347757885033</v>
      </c>
      <c r="Y2369" s="239">
        <f t="shared" si="445"/>
        <v>-0.13654347757885033</v>
      </c>
    </row>
    <row r="2370" spans="1:25">
      <c r="A2370" s="147">
        <v>38743</v>
      </c>
      <c r="B2370" s="243">
        <v>7.160392798690518E-3</v>
      </c>
      <c r="C2370" s="243">
        <v>1.1656579673047895E-2</v>
      </c>
      <c r="D2370" s="243">
        <v>1.3262408207270093E-2</v>
      </c>
      <c r="E2370" s="243">
        <v>6.5853280810634907E-3</v>
      </c>
      <c r="F2370" s="243">
        <v>9.6000661782456032E-3</v>
      </c>
      <c r="H2370" s="239">
        <f t="shared" si="438"/>
        <v>223.54202162312535</v>
      </c>
      <c r="I2370" s="239"/>
      <c r="J2370" s="239">
        <f t="shared" si="439"/>
        <v>196.67724792443525</v>
      </c>
      <c r="K2370" s="239">
        <f t="shared" si="434"/>
        <v>223.54202162312535</v>
      </c>
      <c r="L2370" s="239" t="b">
        <f t="shared" si="435"/>
        <v>0</v>
      </c>
      <c r="M2370" s="239">
        <f t="shared" si="440"/>
        <v>1.1656579673047843E-2</v>
      </c>
      <c r="O2370" s="239">
        <f t="shared" si="441"/>
        <v>183.51980097827055</v>
      </c>
      <c r="P2370" s="239">
        <f t="shared" si="436"/>
        <v>223.54202162312535</v>
      </c>
      <c r="Q2370" s="239">
        <f t="shared" si="437"/>
        <v>0</v>
      </c>
      <c r="R2370" s="239">
        <f t="shared" si="442"/>
        <v>1.1656579673047843E-2</v>
      </c>
      <c r="T2370" s="239">
        <f>MAX($H$4:H2370)</f>
        <v>255.90901740293543</v>
      </c>
      <c r="U2370" s="239">
        <f>MAX($K$4:K2370)</f>
        <v>255.90901740293543</v>
      </c>
      <c r="V2370" s="239">
        <f>MAX($K$4:L2370)</f>
        <v>255.90901740293543</v>
      </c>
      <c r="W2370" s="239">
        <f t="shared" si="443"/>
        <v>-0.12647852783103536</v>
      </c>
      <c r="X2370" s="239">
        <f t="shared" si="444"/>
        <v>-0.12647852783103536</v>
      </c>
      <c r="Y2370" s="239">
        <f t="shared" si="445"/>
        <v>-0.12647852783103536</v>
      </c>
    </row>
    <row r="2371" spans="1:25">
      <c r="A2371" s="147">
        <v>38744</v>
      </c>
      <c r="B2371" s="243">
        <v>7.3537666449052796E-3</v>
      </c>
      <c r="C2371" s="243">
        <v>1.3758081252564613E-2</v>
      </c>
      <c r="D2371" s="243">
        <v>3.1566710065648262E-2</v>
      </c>
      <c r="E2371" s="243">
        <v>2.0437508218337008E-2</v>
      </c>
      <c r="F2371" s="243">
        <v>1.2532403740641351E-2</v>
      </c>
      <c r="H2371" s="239">
        <f t="shared" si="438"/>
        <v>226.61753091997886</v>
      </c>
      <c r="I2371" s="239"/>
      <c r="J2371" s="239">
        <f t="shared" si="439"/>
        <v>196.67724792443525</v>
      </c>
      <c r="K2371" s="239">
        <f t="shared" si="434"/>
        <v>226.61753091997886</v>
      </c>
      <c r="L2371" s="239" t="b">
        <f t="shared" si="435"/>
        <v>0</v>
      </c>
      <c r="M2371" s="239">
        <f t="shared" si="440"/>
        <v>1.3758081252564598E-2</v>
      </c>
      <c r="O2371" s="239">
        <f t="shared" si="441"/>
        <v>183.51980097827055</v>
      </c>
      <c r="P2371" s="239">
        <f t="shared" si="436"/>
        <v>226.61753091997886</v>
      </c>
      <c r="Q2371" s="239">
        <f t="shared" si="437"/>
        <v>0</v>
      </c>
      <c r="R2371" s="239">
        <f t="shared" si="442"/>
        <v>1.3758081252564598E-2</v>
      </c>
      <c r="T2371" s="239">
        <f>MAX($H$4:H2371)</f>
        <v>255.90901740293543</v>
      </c>
      <c r="U2371" s="239">
        <f>MAX($K$4:K2371)</f>
        <v>255.90901740293543</v>
      </c>
      <c r="V2371" s="239">
        <f>MAX($K$4:L2371)</f>
        <v>255.90901740293543</v>
      </c>
      <c r="W2371" s="239">
        <f t="shared" si="443"/>
        <v>-0.11446054844107491</v>
      </c>
      <c r="X2371" s="239">
        <f t="shared" si="444"/>
        <v>-0.11446054844107491</v>
      </c>
      <c r="Y2371" s="239">
        <f t="shared" si="445"/>
        <v>-0.11446054844107491</v>
      </c>
    </row>
    <row r="2372" spans="1:25">
      <c r="A2372" s="147">
        <v>38747</v>
      </c>
      <c r="B2372" s="243">
        <v>1.1922238766362003E-3</v>
      </c>
      <c r="C2372" s="243">
        <v>-3.9717637043107379E-3</v>
      </c>
      <c r="D2372" s="243">
        <v>2.5182467391982044E-3</v>
      </c>
      <c r="E2372" s="243">
        <v>-9.0512100721085176E-4</v>
      </c>
      <c r="F2372" s="243">
        <v>-3.5155463876919146E-3</v>
      </c>
      <c r="H2372" s="239">
        <f t="shared" si="438"/>
        <v>225.71745963591036</v>
      </c>
      <c r="I2372" s="239"/>
      <c r="J2372" s="239">
        <f t="shared" si="439"/>
        <v>196.67724792443525</v>
      </c>
      <c r="K2372" s="239">
        <f t="shared" si="434"/>
        <v>225.71745963591036</v>
      </c>
      <c r="L2372" s="239" t="b">
        <f t="shared" si="435"/>
        <v>0</v>
      </c>
      <c r="M2372" s="239">
        <f t="shared" si="440"/>
        <v>-3.9717637043108003E-3</v>
      </c>
      <c r="O2372" s="239">
        <f t="shared" si="441"/>
        <v>183.51980097827055</v>
      </c>
      <c r="P2372" s="239">
        <f t="shared" si="436"/>
        <v>225.71745963591036</v>
      </c>
      <c r="Q2372" s="239">
        <f t="shared" si="437"/>
        <v>0</v>
      </c>
      <c r="R2372" s="239">
        <f t="shared" si="442"/>
        <v>-3.9717637043108003E-3</v>
      </c>
      <c r="T2372" s="239">
        <f>MAX($H$4:H2372)</f>
        <v>255.90901740293543</v>
      </c>
      <c r="U2372" s="239">
        <f>MAX($K$4:K2372)</f>
        <v>255.90901740293543</v>
      </c>
      <c r="V2372" s="239">
        <f>MAX($K$4:L2372)</f>
        <v>255.90901740293543</v>
      </c>
      <c r="W2372" s="239">
        <f t="shared" si="443"/>
        <v>-0.11797770189351194</v>
      </c>
      <c r="X2372" s="239">
        <f t="shared" si="444"/>
        <v>-0.11797770189351194</v>
      </c>
      <c r="Y2372" s="239">
        <f t="shared" si="445"/>
        <v>-0.11797770189351194</v>
      </c>
    </row>
    <row r="2373" spans="1:25">
      <c r="A2373" s="147">
        <v>38748</v>
      </c>
      <c r="B2373" s="243">
        <v>-2.6039048453456726E-3</v>
      </c>
      <c r="C2373" s="243">
        <v>-2.1056409111261942E-3</v>
      </c>
      <c r="D2373" s="243">
        <v>1.6105196011040324E-3</v>
      </c>
      <c r="E2373" s="243">
        <v>1.5680582346755401E-4</v>
      </c>
      <c r="F2373" s="243">
        <v>-2.1523753220118458E-3</v>
      </c>
      <c r="H2373" s="239">
        <f t="shared" si="438"/>
        <v>225.24217971854551</v>
      </c>
      <c r="I2373" s="239"/>
      <c r="J2373" s="239">
        <f t="shared" si="439"/>
        <v>196.67724792443525</v>
      </c>
      <c r="K2373" s="239">
        <f t="shared" ref="K2373:K2436" si="446">MAX(H2373:J2373)</f>
        <v>225.24217971854551</v>
      </c>
      <c r="L2373" s="239" t="b">
        <f t="shared" ref="L2373:L2436" si="447">J2373=K2373</f>
        <v>0</v>
      </c>
      <c r="M2373" s="239">
        <f t="shared" si="440"/>
        <v>-2.1056409111261756E-3</v>
      </c>
      <c r="O2373" s="239">
        <f t="shared" si="441"/>
        <v>183.51980097827055</v>
      </c>
      <c r="P2373" s="239">
        <f t="shared" ref="P2373:P2436" si="448">MAX(H2373,O2373)</f>
        <v>225.24217971854551</v>
      </c>
      <c r="Q2373" s="239">
        <f t="shared" ref="Q2373:Q2436" si="449">P2373-H2373</f>
        <v>0</v>
      </c>
      <c r="R2373" s="239">
        <f t="shared" si="442"/>
        <v>-2.1056409111261756E-3</v>
      </c>
      <c r="T2373" s="239">
        <f>MAX($H$4:H2373)</f>
        <v>255.90901740293543</v>
      </c>
      <c r="U2373" s="239">
        <f>MAX($K$4:K2373)</f>
        <v>255.90901740293543</v>
      </c>
      <c r="V2373" s="239">
        <f>MAX($K$4:L2373)</f>
        <v>255.90901740293543</v>
      </c>
      <c r="W2373" s="239">
        <f t="shared" si="443"/>
        <v>-0.11983492412893049</v>
      </c>
      <c r="X2373" s="239">
        <f t="shared" si="444"/>
        <v>-0.11983492412893049</v>
      </c>
      <c r="Y2373" s="239">
        <f t="shared" si="445"/>
        <v>-0.11983492412893049</v>
      </c>
    </row>
    <row r="2374" spans="1:25">
      <c r="A2374" s="147">
        <v>38749</v>
      </c>
      <c r="B2374" s="243">
        <v>1.6917040391766225E-3</v>
      </c>
      <c r="C2374" s="243">
        <v>1.4574000675909859E-2</v>
      </c>
      <c r="D2374" s="243">
        <v>-3.873828274958302E-3</v>
      </c>
      <c r="E2374" s="243">
        <v>1.0642385237287666E-2</v>
      </c>
      <c r="F2374" s="243">
        <v>1.5924665515486325E-2</v>
      </c>
      <c r="H2374" s="239">
        <f t="shared" ref="H2374:H2437" si="450">(1+C2374)*H2373</f>
        <v>228.52485939800701</v>
      </c>
      <c r="I2374" s="239"/>
      <c r="J2374" s="239">
        <f t="shared" ref="J2374:J2437" si="451">IF(NOT(YEAR(A2374)=YEAR(A2373)),$J$1*H2374,J2373)</f>
        <v>196.67724792443525</v>
      </c>
      <c r="K2374" s="239">
        <f t="shared" si="446"/>
        <v>228.52485939800701</v>
      </c>
      <c r="L2374" s="239" t="b">
        <f t="shared" si="447"/>
        <v>0</v>
      </c>
      <c r="M2374" s="239">
        <f t="shared" ref="M2374:M2437" si="452">(K2374-K2373)/K2373</f>
        <v>1.4574000675909872E-2</v>
      </c>
      <c r="O2374" s="239">
        <f t="shared" ref="O2374:O2437" si="453">IF(AND(MONTH(A2374)=$O$2,MONTH(A2373)=$O$2-1),$O$1*H2374,O2373)</f>
        <v>183.51980097827055</v>
      </c>
      <c r="P2374" s="239">
        <f t="shared" si="448"/>
        <v>228.52485939800701</v>
      </c>
      <c r="Q2374" s="239">
        <f t="shared" si="449"/>
        <v>0</v>
      </c>
      <c r="R2374" s="239">
        <f t="shared" ref="R2374:R2437" si="454">(P2374-P2373)/P2373</f>
        <v>1.4574000675909872E-2</v>
      </c>
      <c r="T2374" s="239">
        <f>MAX($H$4:H2374)</f>
        <v>255.90901740293543</v>
      </c>
      <c r="U2374" s="239">
        <f>MAX($K$4:K2374)</f>
        <v>255.90901740293543</v>
      </c>
      <c r="V2374" s="239">
        <f>MAX($K$4:L2374)</f>
        <v>255.90901740293543</v>
      </c>
      <c r="W2374" s="239">
        <f t="shared" ref="W2374:W2437" si="455">(H2374-T2374)/T2374</f>
        <v>-0.10700739771827325</v>
      </c>
      <c r="X2374" s="239">
        <f t="shared" ref="X2374:X2437" si="456">(K2374-U2374)/U2374</f>
        <v>-0.10700739771827325</v>
      </c>
      <c r="Y2374" s="239">
        <f t="shared" ref="Y2374:Y2437" si="457">(P2374-V2374)/V2374</f>
        <v>-0.10700739771827325</v>
      </c>
    </row>
    <row r="2375" spans="1:25">
      <c r="A2375" s="147">
        <v>38750</v>
      </c>
      <c r="B2375" s="243">
        <v>-8.5023922882194736E-3</v>
      </c>
      <c r="C2375" s="243">
        <v>-1.1855767443795462E-2</v>
      </c>
      <c r="D2375" s="243">
        <v>1.1386843997995832E-4</v>
      </c>
      <c r="E2375" s="243">
        <v>-1.0955809499222147E-2</v>
      </c>
      <c r="F2375" s="243">
        <v>-6.0148149573393539E-3</v>
      </c>
      <c r="H2375" s="239">
        <f t="shared" si="450"/>
        <v>225.81552180985818</v>
      </c>
      <c r="I2375" s="239"/>
      <c r="J2375" s="239">
        <f t="shared" si="451"/>
        <v>196.67724792443525</v>
      </c>
      <c r="K2375" s="239">
        <f t="shared" si="446"/>
        <v>225.81552180985818</v>
      </c>
      <c r="L2375" s="239" t="b">
        <f t="shared" si="447"/>
        <v>0</v>
      </c>
      <c r="M2375" s="239">
        <f t="shared" si="452"/>
        <v>-1.1855767443795462E-2</v>
      </c>
      <c r="O2375" s="239">
        <f t="shared" si="453"/>
        <v>183.51980097827055</v>
      </c>
      <c r="P2375" s="239">
        <f t="shared" si="448"/>
        <v>225.81552180985818</v>
      </c>
      <c r="Q2375" s="239">
        <f t="shared" si="449"/>
        <v>0</v>
      </c>
      <c r="R2375" s="239">
        <f t="shared" si="454"/>
        <v>-1.1855767443795462E-2</v>
      </c>
      <c r="T2375" s="239">
        <f>MAX($H$4:H2375)</f>
        <v>255.90901740293543</v>
      </c>
      <c r="U2375" s="239">
        <f>MAX($K$4:K2375)</f>
        <v>255.90901740293543</v>
      </c>
      <c r="V2375" s="239">
        <f>MAX($K$4:L2375)</f>
        <v>255.90901740293543</v>
      </c>
      <c r="W2375" s="239">
        <f t="shared" si="455"/>
        <v>-0.11759451033995513</v>
      </c>
      <c r="X2375" s="239">
        <f t="shared" si="456"/>
        <v>-0.11759451033995513</v>
      </c>
      <c r="Y2375" s="239">
        <f t="shared" si="457"/>
        <v>-0.11759451033995513</v>
      </c>
    </row>
    <row r="2376" spans="1:25">
      <c r="A2376" s="147">
        <v>38751</v>
      </c>
      <c r="B2376" s="243">
        <v>-5.3459300840790203E-3</v>
      </c>
      <c r="C2376" s="243">
        <v>-4.9154875876600279E-4</v>
      </c>
      <c r="D2376" s="243">
        <v>-3.3061392030484527E-3</v>
      </c>
      <c r="E2376" s="243">
        <v>-7.9471625520383116E-3</v>
      </c>
      <c r="F2376" s="243">
        <v>-1.0203835097384317E-3</v>
      </c>
      <c r="H2376" s="239">
        <f t="shared" si="450"/>
        <v>225.70452247040245</v>
      </c>
      <c r="I2376" s="239"/>
      <c r="J2376" s="239">
        <f t="shared" si="451"/>
        <v>196.67724792443525</v>
      </c>
      <c r="K2376" s="239">
        <f t="shared" si="446"/>
        <v>225.70452247040245</v>
      </c>
      <c r="L2376" s="239" t="b">
        <f t="shared" si="447"/>
        <v>0</v>
      </c>
      <c r="M2376" s="239">
        <f t="shared" si="452"/>
        <v>-4.9154875876599249E-4</v>
      </c>
      <c r="O2376" s="239">
        <f t="shared" si="453"/>
        <v>183.51980097827055</v>
      </c>
      <c r="P2376" s="239">
        <f t="shared" si="448"/>
        <v>225.70452247040245</v>
      </c>
      <c r="Q2376" s="239">
        <f t="shared" si="449"/>
        <v>0</v>
      </c>
      <c r="R2376" s="239">
        <f t="shared" si="454"/>
        <v>-4.9154875876599249E-4</v>
      </c>
      <c r="T2376" s="239">
        <f>MAX($H$4:H2376)</f>
        <v>255.90901740293543</v>
      </c>
      <c r="U2376" s="239">
        <f>MAX($K$4:K2376)</f>
        <v>255.90901740293543</v>
      </c>
      <c r="V2376" s="239">
        <f>MAX($K$4:L2376)</f>
        <v>255.90901740293543</v>
      </c>
      <c r="W2376" s="239">
        <f t="shared" si="455"/>
        <v>-0.11802825566312583</v>
      </c>
      <c r="X2376" s="239">
        <f t="shared" si="456"/>
        <v>-0.11802825566312583</v>
      </c>
      <c r="Y2376" s="239">
        <f t="shared" si="457"/>
        <v>-0.11802825566312583</v>
      </c>
    </row>
    <row r="2377" spans="1:25">
      <c r="A2377" s="147">
        <v>38754</v>
      </c>
      <c r="B2377" s="243">
        <v>9.1504766397809689E-4</v>
      </c>
      <c r="C2377" s="243">
        <v>4.3944938753137652E-3</v>
      </c>
      <c r="D2377" s="243">
        <v>8.8859977839472748E-3</v>
      </c>
      <c r="E2377" s="243">
        <v>2.0921500563113371E-2</v>
      </c>
      <c r="F2377" s="243">
        <v>6.6479799750007729E-3</v>
      </c>
      <c r="H2377" s="239">
        <f t="shared" si="450"/>
        <v>226.69637961202926</v>
      </c>
      <c r="I2377" s="239"/>
      <c r="J2377" s="239">
        <f t="shared" si="451"/>
        <v>196.67724792443525</v>
      </c>
      <c r="K2377" s="239">
        <f t="shared" si="446"/>
        <v>226.69637961202926</v>
      </c>
      <c r="L2377" s="239" t="b">
        <f t="shared" si="447"/>
        <v>0</v>
      </c>
      <c r="M2377" s="239">
        <f t="shared" si="452"/>
        <v>4.3944938753137991E-3</v>
      </c>
      <c r="O2377" s="239">
        <f t="shared" si="453"/>
        <v>183.51980097827055</v>
      </c>
      <c r="P2377" s="239">
        <f t="shared" si="448"/>
        <v>226.69637961202926</v>
      </c>
      <c r="Q2377" s="239">
        <f t="shared" si="449"/>
        <v>0</v>
      </c>
      <c r="R2377" s="239">
        <f t="shared" si="454"/>
        <v>4.3944938753137991E-3</v>
      </c>
      <c r="T2377" s="239">
        <f>MAX($H$4:H2377)</f>
        <v>255.90901740293543</v>
      </c>
      <c r="U2377" s="239">
        <f>MAX($K$4:K2377)</f>
        <v>255.90901740293543</v>
      </c>
      <c r="V2377" s="239">
        <f>MAX($K$4:L2377)</f>
        <v>255.90901740293543</v>
      </c>
      <c r="W2377" s="239">
        <f t="shared" si="455"/>
        <v>-0.1141524362344376</v>
      </c>
      <c r="X2377" s="239">
        <f t="shared" si="456"/>
        <v>-0.1141524362344376</v>
      </c>
      <c r="Y2377" s="239">
        <f t="shared" si="457"/>
        <v>-0.1141524362344376</v>
      </c>
    </row>
    <row r="2378" spans="1:25">
      <c r="A2378" s="147">
        <v>38755</v>
      </c>
      <c r="B2378" s="243">
        <v>-8.1808986145830431E-3</v>
      </c>
      <c r="C2378" s="243">
        <v>-6.7681681844204977E-3</v>
      </c>
      <c r="D2378" s="243">
        <v>2.6073710422542806E-3</v>
      </c>
      <c r="E2378" s="243">
        <v>-8.9470422798648697E-3</v>
      </c>
      <c r="F2378" s="243">
        <v>-6.7332029427276119E-3</v>
      </c>
      <c r="H2378" s="239">
        <f t="shared" si="450"/>
        <v>225.16206038801582</v>
      </c>
      <c r="I2378" s="239"/>
      <c r="J2378" s="239">
        <f t="shared" si="451"/>
        <v>196.67724792443525</v>
      </c>
      <c r="K2378" s="239">
        <f t="shared" si="446"/>
        <v>225.16206038801582</v>
      </c>
      <c r="L2378" s="239" t="b">
        <f t="shared" si="447"/>
        <v>0</v>
      </c>
      <c r="M2378" s="239">
        <f t="shared" si="452"/>
        <v>-6.7681681844204812E-3</v>
      </c>
      <c r="O2378" s="239">
        <f t="shared" si="453"/>
        <v>183.51980097827055</v>
      </c>
      <c r="P2378" s="239">
        <f t="shared" si="448"/>
        <v>225.16206038801582</v>
      </c>
      <c r="Q2378" s="239">
        <f t="shared" si="449"/>
        <v>0</v>
      </c>
      <c r="R2378" s="239">
        <f t="shared" si="454"/>
        <v>-6.7681681844204812E-3</v>
      </c>
      <c r="T2378" s="239">
        <f>MAX($H$4:H2378)</f>
        <v>255.90901740293543</v>
      </c>
      <c r="U2378" s="239">
        <f>MAX($K$4:K2378)</f>
        <v>255.90901740293543</v>
      </c>
      <c r="V2378" s="239">
        <f>MAX($K$4:L2378)</f>
        <v>255.90901740293543</v>
      </c>
      <c r="W2378" s="239">
        <f t="shared" si="455"/>
        <v>-0.12014800153176208</v>
      </c>
      <c r="X2378" s="239">
        <f t="shared" si="456"/>
        <v>-0.12014800153176208</v>
      </c>
      <c r="Y2378" s="239">
        <f t="shared" si="457"/>
        <v>-0.12014800153176208</v>
      </c>
    </row>
    <row r="2379" spans="1:25">
      <c r="A2379" s="147">
        <v>38756</v>
      </c>
      <c r="B2379" s="243">
        <v>8.2099992391042598E-3</v>
      </c>
      <c r="C2379" s="243">
        <v>1.2665053128542159E-3</v>
      </c>
      <c r="D2379" s="243">
        <v>-2.3472557528846361E-2</v>
      </c>
      <c r="E2379" s="243">
        <v>-1.3258278410713698E-2</v>
      </c>
      <c r="F2379" s="243">
        <v>1.5418965105533644E-3</v>
      </c>
      <c r="H2379" s="239">
        <f t="shared" si="450"/>
        <v>225.44722933375044</v>
      </c>
      <c r="I2379" s="239"/>
      <c r="J2379" s="239">
        <f t="shared" si="451"/>
        <v>196.67724792443525</v>
      </c>
      <c r="K2379" s="239">
        <f t="shared" si="446"/>
        <v>225.44722933375044</v>
      </c>
      <c r="L2379" s="239" t="b">
        <f t="shared" si="447"/>
        <v>0</v>
      </c>
      <c r="M2379" s="239">
        <f t="shared" si="452"/>
        <v>1.2665053128542228E-3</v>
      </c>
      <c r="O2379" s="239">
        <f t="shared" si="453"/>
        <v>183.51980097827055</v>
      </c>
      <c r="P2379" s="239">
        <f t="shared" si="448"/>
        <v>225.44722933375044</v>
      </c>
      <c r="Q2379" s="239">
        <f t="shared" si="449"/>
        <v>0</v>
      </c>
      <c r="R2379" s="239">
        <f t="shared" si="454"/>
        <v>1.2665053128542228E-3</v>
      </c>
      <c r="T2379" s="239">
        <f>MAX($H$4:H2379)</f>
        <v>255.90901740293543</v>
      </c>
      <c r="U2379" s="239">
        <f>MAX($K$4:K2379)</f>
        <v>255.90901740293543</v>
      </c>
      <c r="V2379" s="239">
        <f>MAX($K$4:L2379)</f>
        <v>255.90901740293543</v>
      </c>
      <c r="W2379" s="239">
        <f t="shared" si="455"/>
        <v>-0.11903366430117665</v>
      </c>
      <c r="X2379" s="239">
        <f t="shared" si="456"/>
        <v>-0.11903366430117665</v>
      </c>
      <c r="Y2379" s="239">
        <f t="shared" si="457"/>
        <v>-0.11903366430117665</v>
      </c>
    </row>
    <row r="2380" spans="1:25">
      <c r="A2380" s="147">
        <v>38757</v>
      </c>
      <c r="B2380" s="243">
        <v>-1.3875883006975176E-3</v>
      </c>
      <c r="C2380" s="243">
        <v>9.2131514544468995E-3</v>
      </c>
      <c r="D2380" s="243">
        <v>5.2302632669192217E-3</v>
      </c>
      <c r="E2380" s="243">
        <v>7.6557345783823116E-3</v>
      </c>
      <c r="F2380" s="243">
        <v>6.6138678366576276E-3</v>
      </c>
      <c r="H2380" s="239">
        <f t="shared" si="450"/>
        <v>227.52430880258771</v>
      </c>
      <c r="I2380" s="239"/>
      <c r="J2380" s="239">
        <f t="shared" si="451"/>
        <v>196.67724792443525</v>
      </c>
      <c r="K2380" s="239">
        <f t="shared" si="446"/>
        <v>227.52430880258771</v>
      </c>
      <c r="L2380" s="239" t="b">
        <f t="shared" si="447"/>
        <v>0</v>
      </c>
      <c r="M2380" s="239">
        <f t="shared" si="452"/>
        <v>9.2131514544469099E-3</v>
      </c>
      <c r="O2380" s="239">
        <f t="shared" si="453"/>
        <v>183.51980097827055</v>
      </c>
      <c r="P2380" s="239">
        <f t="shared" si="448"/>
        <v>227.52430880258771</v>
      </c>
      <c r="Q2380" s="239">
        <f t="shared" si="449"/>
        <v>0</v>
      </c>
      <c r="R2380" s="239">
        <f t="shared" si="454"/>
        <v>9.2131514544469099E-3</v>
      </c>
      <c r="T2380" s="239">
        <f>MAX($H$4:H2380)</f>
        <v>255.90901740293543</v>
      </c>
      <c r="U2380" s="239">
        <f>MAX($K$4:K2380)</f>
        <v>255.90901740293543</v>
      </c>
      <c r="V2380" s="239">
        <f>MAX($K$4:L2380)</f>
        <v>255.90901740293543</v>
      </c>
      <c r="W2380" s="239">
        <f t="shared" si="455"/>
        <v>-0.11091718802411428</v>
      </c>
      <c r="X2380" s="239">
        <f t="shared" si="456"/>
        <v>-0.11091718802411428</v>
      </c>
      <c r="Y2380" s="239">
        <f t="shared" si="457"/>
        <v>-0.11091718802411428</v>
      </c>
    </row>
    <row r="2381" spans="1:25">
      <c r="A2381" s="147">
        <v>38758</v>
      </c>
      <c r="B2381" s="243">
        <v>2.1455962573218024E-3</v>
      </c>
      <c r="C2381" s="243">
        <v>-1.3450432298854897E-3</v>
      </c>
      <c r="D2381" s="243">
        <v>1.5830269131249519E-3</v>
      </c>
      <c r="E2381" s="243">
        <v>8.9445263428229449E-3</v>
      </c>
      <c r="F2381" s="243">
        <v>2.9063729949649897E-3</v>
      </c>
      <c r="H2381" s="239">
        <f t="shared" si="450"/>
        <v>227.21827877139842</v>
      </c>
      <c r="I2381" s="239"/>
      <c r="J2381" s="239">
        <f t="shared" si="451"/>
        <v>196.67724792443525</v>
      </c>
      <c r="K2381" s="239">
        <f t="shared" si="446"/>
        <v>227.21827877139842</v>
      </c>
      <c r="L2381" s="239" t="b">
        <f t="shared" si="447"/>
        <v>0</v>
      </c>
      <c r="M2381" s="239">
        <f t="shared" si="452"/>
        <v>-1.3450432298854826E-3</v>
      </c>
      <c r="O2381" s="239">
        <f t="shared" si="453"/>
        <v>183.51980097827055</v>
      </c>
      <c r="P2381" s="239">
        <f t="shared" si="448"/>
        <v>227.21827877139842</v>
      </c>
      <c r="Q2381" s="239">
        <f t="shared" si="449"/>
        <v>0</v>
      </c>
      <c r="R2381" s="239">
        <f t="shared" si="454"/>
        <v>-1.3450432298854826E-3</v>
      </c>
      <c r="T2381" s="239">
        <f>MAX($H$4:H2381)</f>
        <v>255.90901740293543</v>
      </c>
      <c r="U2381" s="239">
        <f>MAX($K$4:K2381)</f>
        <v>255.90901740293543</v>
      </c>
      <c r="V2381" s="239">
        <f>MAX($K$4:L2381)</f>
        <v>255.90901740293543</v>
      </c>
      <c r="W2381" s="239">
        <f t="shared" si="455"/>
        <v>-0.11211304284116999</v>
      </c>
      <c r="X2381" s="239">
        <f t="shared" si="456"/>
        <v>-0.11211304284116999</v>
      </c>
      <c r="Y2381" s="239">
        <f t="shared" si="457"/>
        <v>-0.11211304284116999</v>
      </c>
    </row>
    <row r="2382" spans="1:25">
      <c r="A2382" s="147">
        <v>38761</v>
      </c>
      <c r="B2382" s="243">
        <v>-3.7643673408636058E-3</v>
      </c>
      <c r="C2382" s="243">
        <v>4.6324105323665155E-3</v>
      </c>
      <c r="D2382" s="243">
        <v>-1.9262105250188566E-2</v>
      </c>
      <c r="E2382" s="243">
        <v>-1.3420557770515207E-2</v>
      </c>
      <c r="F2382" s="243">
        <v>1.8601133376909829E-3</v>
      </c>
      <c r="H2382" s="239">
        <f t="shared" si="450"/>
        <v>228.27084711912522</v>
      </c>
      <c r="I2382" s="239"/>
      <c r="J2382" s="239">
        <f t="shared" si="451"/>
        <v>196.67724792443525</v>
      </c>
      <c r="K2382" s="239">
        <f t="shared" si="446"/>
        <v>228.27084711912522</v>
      </c>
      <c r="L2382" s="239" t="b">
        <f t="shared" si="447"/>
        <v>0</v>
      </c>
      <c r="M2382" s="239">
        <f t="shared" si="452"/>
        <v>4.6324105323664608E-3</v>
      </c>
      <c r="O2382" s="239">
        <f t="shared" si="453"/>
        <v>183.51980097827055</v>
      </c>
      <c r="P2382" s="239">
        <f t="shared" si="448"/>
        <v>228.27084711912522</v>
      </c>
      <c r="Q2382" s="239">
        <f t="shared" si="449"/>
        <v>0</v>
      </c>
      <c r="R2382" s="239">
        <f t="shared" si="454"/>
        <v>4.6324105323664608E-3</v>
      </c>
      <c r="T2382" s="239">
        <f>MAX($H$4:H2382)</f>
        <v>255.90901740293543</v>
      </c>
      <c r="U2382" s="239">
        <f>MAX($K$4:K2382)</f>
        <v>255.90901740293543</v>
      </c>
      <c r="V2382" s="239">
        <f>MAX($K$4:L2382)</f>
        <v>255.90901740293543</v>
      </c>
      <c r="W2382" s="239">
        <f t="shared" si="455"/>
        <v>-0.10799998594927661</v>
      </c>
      <c r="X2382" s="239">
        <f t="shared" si="456"/>
        <v>-0.10799998594927661</v>
      </c>
      <c r="Y2382" s="239">
        <f t="shared" si="457"/>
        <v>-0.10799998594927661</v>
      </c>
    </row>
    <row r="2383" spans="1:25">
      <c r="A2383" s="147">
        <v>38762</v>
      </c>
      <c r="B2383" s="243">
        <v>1.0066504668540865E-2</v>
      </c>
      <c r="C2383" s="243">
        <v>-4.1156971696295619E-3</v>
      </c>
      <c r="D2383" s="243">
        <v>1.3747333799991601E-2</v>
      </c>
      <c r="E2383" s="243">
        <v>2.1267164817209139E-3</v>
      </c>
      <c r="F2383" s="243">
        <v>-4.1550502192042593E-3</v>
      </c>
      <c r="H2383" s="239">
        <f t="shared" si="450"/>
        <v>227.3313534397281</v>
      </c>
      <c r="I2383" s="239"/>
      <c r="J2383" s="239">
        <f t="shared" si="451"/>
        <v>196.67724792443525</v>
      </c>
      <c r="K2383" s="239">
        <f t="shared" si="446"/>
        <v>227.3313534397281</v>
      </c>
      <c r="L2383" s="239" t="b">
        <f t="shared" si="447"/>
        <v>0</v>
      </c>
      <c r="M2383" s="239">
        <f t="shared" si="452"/>
        <v>-4.115697169629522E-3</v>
      </c>
      <c r="O2383" s="239">
        <f t="shared" si="453"/>
        <v>183.51980097827055</v>
      </c>
      <c r="P2383" s="239">
        <f t="shared" si="448"/>
        <v>227.3313534397281</v>
      </c>
      <c r="Q2383" s="239">
        <f t="shared" si="449"/>
        <v>0</v>
      </c>
      <c r="R2383" s="239">
        <f t="shared" si="454"/>
        <v>-4.115697169629522E-3</v>
      </c>
      <c r="T2383" s="239">
        <f>MAX($H$4:H2383)</f>
        <v>255.90901740293543</v>
      </c>
      <c r="U2383" s="239">
        <f>MAX($K$4:K2383)</f>
        <v>255.90901740293543</v>
      </c>
      <c r="V2383" s="239">
        <f>MAX($K$4:L2383)</f>
        <v>255.90901740293543</v>
      </c>
      <c r="W2383" s="239">
        <f t="shared" si="455"/>
        <v>-0.11167118788241467</v>
      </c>
      <c r="X2383" s="239">
        <f t="shared" si="456"/>
        <v>-0.11167118788241467</v>
      </c>
      <c r="Y2383" s="239">
        <f t="shared" si="457"/>
        <v>-0.11167118788241467</v>
      </c>
    </row>
    <row r="2384" spans="1:25">
      <c r="A2384" s="147">
        <v>38763</v>
      </c>
      <c r="B2384" s="243">
        <v>4.0344622092114424E-3</v>
      </c>
      <c r="C2384" s="243">
        <v>4.5889552642164322E-3</v>
      </c>
      <c r="D2384" s="243">
        <v>-5.0844115749368868E-3</v>
      </c>
      <c r="E2384" s="243">
        <v>1.5152468487147353E-3</v>
      </c>
      <c r="F2384" s="243">
        <v>7.2773874457183751E-3</v>
      </c>
      <c r="H2384" s="239">
        <f t="shared" si="450"/>
        <v>228.37456685081679</v>
      </c>
      <c r="I2384" s="239"/>
      <c r="J2384" s="239">
        <f t="shared" si="451"/>
        <v>196.67724792443525</v>
      </c>
      <c r="K2384" s="239">
        <f t="shared" si="446"/>
        <v>228.37456685081679</v>
      </c>
      <c r="L2384" s="239" t="b">
        <f t="shared" si="447"/>
        <v>0</v>
      </c>
      <c r="M2384" s="239">
        <f t="shared" si="452"/>
        <v>4.5889552642164313E-3</v>
      </c>
      <c r="O2384" s="239">
        <f t="shared" si="453"/>
        <v>183.51980097827055</v>
      </c>
      <c r="P2384" s="239">
        <f t="shared" si="448"/>
        <v>228.37456685081679</v>
      </c>
      <c r="Q2384" s="239">
        <f t="shared" si="449"/>
        <v>0</v>
      </c>
      <c r="R2384" s="239">
        <f t="shared" si="454"/>
        <v>4.5889552642164313E-3</v>
      </c>
      <c r="T2384" s="239">
        <f>MAX($H$4:H2384)</f>
        <v>255.90901740293543</v>
      </c>
      <c r="U2384" s="239">
        <f>MAX($K$4:K2384)</f>
        <v>255.90901740293543</v>
      </c>
      <c r="V2384" s="239">
        <f>MAX($K$4:L2384)</f>
        <v>255.90901740293543</v>
      </c>
      <c r="W2384" s="239">
        <f t="shared" si="455"/>
        <v>-0.10759468670369254</v>
      </c>
      <c r="X2384" s="239">
        <f t="shared" si="456"/>
        <v>-0.10759468670369254</v>
      </c>
      <c r="Y2384" s="239">
        <f t="shared" si="457"/>
        <v>-0.10759468670369254</v>
      </c>
    </row>
    <row r="2385" spans="1:25">
      <c r="A2385" s="147">
        <v>38764</v>
      </c>
      <c r="B2385" s="243">
        <v>7.6609976615311659E-3</v>
      </c>
      <c r="C2385" s="243">
        <v>4.4861854557347591E-3</v>
      </c>
      <c r="D2385" s="243">
        <v>2.3183848059942225E-3</v>
      </c>
      <c r="E2385" s="243">
        <v>8.5875876409149399E-3</v>
      </c>
      <c r="F2385" s="243">
        <v>2.7920336506019883E-3</v>
      </c>
      <c r="H2385" s="239">
        <f t="shared" si="450"/>
        <v>229.39909751108266</v>
      </c>
      <c r="I2385" s="239"/>
      <c r="J2385" s="239">
        <f t="shared" si="451"/>
        <v>196.67724792443525</v>
      </c>
      <c r="K2385" s="239">
        <f t="shared" si="446"/>
        <v>229.39909751108266</v>
      </c>
      <c r="L2385" s="239" t="b">
        <f t="shared" si="447"/>
        <v>0</v>
      </c>
      <c r="M2385" s="239">
        <f t="shared" si="452"/>
        <v>4.4861854557347921E-3</v>
      </c>
      <c r="O2385" s="239">
        <f t="shared" si="453"/>
        <v>183.51980097827055</v>
      </c>
      <c r="P2385" s="239">
        <f t="shared" si="448"/>
        <v>229.39909751108266</v>
      </c>
      <c r="Q2385" s="239">
        <f t="shared" si="449"/>
        <v>0</v>
      </c>
      <c r="R2385" s="239">
        <f t="shared" si="454"/>
        <v>4.4861854557347921E-3</v>
      </c>
      <c r="T2385" s="239">
        <f>MAX($H$4:H2385)</f>
        <v>255.90901740293543</v>
      </c>
      <c r="U2385" s="239">
        <f>MAX($K$4:K2385)</f>
        <v>255.90901740293543</v>
      </c>
      <c r="V2385" s="239">
        <f>MAX($K$4:L2385)</f>
        <v>255.90901740293543</v>
      </c>
      <c r="W2385" s="239">
        <f t="shared" si="455"/>
        <v>-0.1035911909665622</v>
      </c>
      <c r="X2385" s="239">
        <f t="shared" si="456"/>
        <v>-0.1035911909665622</v>
      </c>
      <c r="Y2385" s="239">
        <f t="shared" si="457"/>
        <v>-0.1035911909665622</v>
      </c>
    </row>
    <row r="2386" spans="1:25">
      <c r="A2386" s="147">
        <v>38765</v>
      </c>
      <c r="B2386" s="243">
        <v>-1.3534921136180156E-3</v>
      </c>
      <c r="C2386" s="243">
        <v>7.3098163274676331E-4</v>
      </c>
      <c r="D2386" s="243">
        <v>-2.01895008031584E-2</v>
      </c>
      <c r="E2386" s="243">
        <v>8.1381722007165536E-3</v>
      </c>
      <c r="F2386" s="243">
        <v>3.0509897081143489E-3</v>
      </c>
      <c r="H2386" s="239">
        <f t="shared" si="450"/>
        <v>229.56678403793194</v>
      </c>
      <c r="I2386" s="239"/>
      <c r="J2386" s="239">
        <f t="shared" si="451"/>
        <v>196.67724792443525</v>
      </c>
      <c r="K2386" s="239">
        <f t="shared" si="446"/>
        <v>229.56678403793194</v>
      </c>
      <c r="L2386" s="239" t="b">
        <f t="shared" si="447"/>
        <v>0</v>
      </c>
      <c r="M2386" s="239">
        <f t="shared" si="452"/>
        <v>7.309816327467426E-4</v>
      </c>
      <c r="O2386" s="239">
        <f t="shared" si="453"/>
        <v>183.51980097827055</v>
      </c>
      <c r="P2386" s="239">
        <f t="shared" si="448"/>
        <v>229.56678403793194</v>
      </c>
      <c r="Q2386" s="239">
        <f t="shared" si="449"/>
        <v>0</v>
      </c>
      <c r="R2386" s="239">
        <f t="shared" si="454"/>
        <v>7.309816327467426E-4</v>
      </c>
      <c r="T2386" s="239">
        <f>MAX($H$4:H2386)</f>
        <v>255.90901740293543</v>
      </c>
      <c r="U2386" s="239">
        <f>MAX($K$4:K2386)</f>
        <v>255.90901740293543</v>
      </c>
      <c r="V2386" s="239">
        <f>MAX($K$4:L2386)</f>
        <v>255.90901740293543</v>
      </c>
      <c r="W2386" s="239">
        <f t="shared" si="455"/>
        <v>-0.10293593259172638</v>
      </c>
      <c r="X2386" s="239">
        <f t="shared" si="456"/>
        <v>-0.10293593259172638</v>
      </c>
      <c r="Y2386" s="239">
        <f t="shared" si="457"/>
        <v>-0.10293593259172638</v>
      </c>
    </row>
    <row r="2387" spans="1:25">
      <c r="A2387" s="147">
        <v>38768</v>
      </c>
      <c r="B2387" s="243">
        <v>0</v>
      </c>
      <c r="C2387" s="243">
        <v>4.0300045024734832E-3</v>
      </c>
      <c r="D2387" s="243">
        <v>-1.0045180030978318E-2</v>
      </c>
      <c r="E2387" s="243">
        <v>8.1476810470040295E-3</v>
      </c>
      <c r="F2387" s="243">
        <v>3.8360992203672062E-3</v>
      </c>
      <c r="H2387" s="239">
        <f t="shared" si="450"/>
        <v>230.49193921122315</v>
      </c>
      <c r="I2387" s="239"/>
      <c r="J2387" s="239">
        <f t="shared" si="451"/>
        <v>196.67724792443525</v>
      </c>
      <c r="K2387" s="239">
        <f t="shared" si="446"/>
        <v>230.49193921122315</v>
      </c>
      <c r="L2387" s="239" t="b">
        <f t="shared" si="447"/>
        <v>0</v>
      </c>
      <c r="M2387" s="239">
        <f t="shared" si="452"/>
        <v>4.030004502473452E-3</v>
      </c>
      <c r="O2387" s="239">
        <f t="shared" si="453"/>
        <v>183.51980097827055</v>
      </c>
      <c r="P2387" s="239">
        <f t="shared" si="448"/>
        <v>230.49193921122315</v>
      </c>
      <c r="Q2387" s="239">
        <f t="shared" si="449"/>
        <v>0</v>
      </c>
      <c r="R2387" s="239">
        <f t="shared" si="454"/>
        <v>4.030004502473452E-3</v>
      </c>
      <c r="T2387" s="239">
        <f>MAX($H$4:H2387)</f>
        <v>255.90901740293543</v>
      </c>
      <c r="U2387" s="239">
        <f>MAX($K$4:K2387)</f>
        <v>255.90901740293543</v>
      </c>
      <c r="V2387" s="239">
        <f>MAX($K$4:L2387)</f>
        <v>255.90901740293543</v>
      </c>
      <c r="W2387" s="239">
        <f t="shared" si="455"/>
        <v>-9.9320760361063881E-2</v>
      </c>
      <c r="X2387" s="239">
        <f t="shared" si="456"/>
        <v>-9.9320760361063881E-2</v>
      </c>
      <c r="Y2387" s="239">
        <f t="shared" si="457"/>
        <v>-9.9320760361063881E-2</v>
      </c>
    </row>
    <row r="2388" spans="1:25">
      <c r="A2388" s="147">
        <v>38769</v>
      </c>
      <c r="B2388" s="243">
        <v>-3.3307328588280116E-3</v>
      </c>
      <c r="C2388" s="243">
        <v>2.0394899432087943E-3</v>
      </c>
      <c r="D2388" s="243">
        <v>1.7900730788048325E-2</v>
      </c>
      <c r="E2388" s="243">
        <v>-7.3049398005164967E-4</v>
      </c>
      <c r="F2388" s="243">
        <v>2.1521740164460734E-3</v>
      </c>
      <c r="H2388" s="239">
        <f t="shared" si="450"/>
        <v>230.96202520323513</v>
      </c>
      <c r="I2388" s="239"/>
      <c r="J2388" s="239">
        <f t="shared" si="451"/>
        <v>196.67724792443525</v>
      </c>
      <c r="K2388" s="239">
        <f t="shared" si="446"/>
        <v>230.96202520323513</v>
      </c>
      <c r="L2388" s="239" t="b">
        <f t="shared" si="447"/>
        <v>0</v>
      </c>
      <c r="M2388" s="239">
        <f t="shared" si="452"/>
        <v>2.0394899432087579E-3</v>
      </c>
      <c r="O2388" s="239">
        <f t="shared" si="453"/>
        <v>183.51980097827055</v>
      </c>
      <c r="P2388" s="239">
        <f t="shared" si="448"/>
        <v>230.96202520323513</v>
      </c>
      <c r="Q2388" s="239">
        <f t="shared" si="449"/>
        <v>0</v>
      </c>
      <c r="R2388" s="239">
        <f t="shared" si="454"/>
        <v>2.0394899432087579E-3</v>
      </c>
      <c r="T2388" s="239">
        <f>MAX($H$4:H2388)</f>
        <v>255.90901740293543</v>
      </c>
      <c r="U2388" s="239">
        <f>MAX($K$4:K2388)</f>
        <v>255.90901740293543</v>
      </c>
      <c r="V2388" s="239">
        <f>MAX($K$4:L2388)</f>
        <v>255.90901740293543</v>
      </c>
      <c r="W2388" s="239">
        <f t="shared" si="455"/>
        <v>-9.748383410976337E-2</v>
      </c>
      <c r="X2388" s="239">
        <f t="shared" si="456"/>
        <v>-9.748383410976337E-2</v>
      </c>
      <c r="Y2388" s="239">
        <f t="shared" si="457"/>
        <v>-9.748383410976337E-2</v>
      </c>
    </row>
    <row r="2389" spans="1:25">
      <c r="A2389" s="147">
        <v>38770</v>
      </c>
      <c r="B2389" s="243">
        <v>7.7073731214665209E-3</v>
      </c>
      <c r="C2389" s="243">
        <v>4.2423235184319008E-3</v>
      </c>
      <c r="D2389" s="243">
        <v>-5.6990573066362238E-4</v>
      </c>
      <c r="E2389" s="243">
        <v>-4.139142377988958E-3</v>
      </c>
      <c r="F2389" s="243">
        <v>2.1947938961723867E-3</v>
      </c>
      <c r="H2389" s="239">
        <f t="shared" si="450"/>
        <v>231.94184083461948</v>
      </c>
      <c r="I2389" s="239"/>
      <c r="J2389" s="239">
        <f t="shared" si="451"/>
        <v>196.67724792443525</v>
      </c>
      <c r="K2389" s="239">
        <f t="shared" si="446"/>
        <v>231.94184083461948</v>
      </c>
      <c r="L2389" s="239" t="b">
        <f t="shared" si="447"/>
        <v>0</v>
      </c>
      <c r="M2389" s="239">
        <f t="shared" si="452"/>
        <v>4.2423235184319398E-3</v>
      </c>
      <c r="O2389" s="239">
        <f t="shared" si="453"/>
        <v>183.51980097827055</v>
      </c>
      <c r="P2389" s="239">
        <f t="shared" si="448"/>
        <v>231.94184083461948</v>
      </c>
      <c r="Q2389" s="239">
        <f t="shared" si="449"/>
        <v>0</v>
      </c>
      <c r="R2389" s="239">
        <f t="shared" si="454"/>
        <v>4.2423235184319398E-3</v>
      </c>
      <c r="T2389" s="239">
        <f>MAX($H$4:H2389)</f>
        <v>255.90901740293543</v>
      </c>
      <c r="U2389" s="239">
        <f>MAX($K$4:K2389)</f>
        <v>255.90901740293543</v>
      </c>
      <c r="V2389" s="239">
        <f>MAX($K$4:L2389)</f>
        <v>255.90901740293543</v>
      </c>
      <c r="W2389" s="239">
        <f t="shared" si="455"/>
        <v>-9.3655068553442189E-2</v>
      </c>
      <c r="X2389" s="239">
        <f t="shared" si="456"/>
        <v>-9.3655068553442189E-2</v>
      </c>
      <c r="Y2389" s="239">
        <f t="shared" si="457"/>
        <v>-9.3655068553442189E-2</v>
      </c>
    </row>
    <row r="2390" spans="1:25">
      <c r="A2390" s="147">
        <v>38771</v>
      </c>
      <c r="B2390" s="243">
        <v>-3.1167683562820514E-3</v>
      </c>
      <c r="C2390" s="243">
        <v>5.9503038758257354E-4</v>
      </c>
      <c r="D2390" s="243">
        <v>2.571736746228348E-2</v>
      </c>
      <c r="E2390" s="243">
        <v>6.4530798495749941E-3</v>
      </c>
      <c r="F2390" s="243">
        <v>4.4126325954889634E-3</v>
      </c>
      <c r="H2390" s="239">
        <f t="shared" si="450"/>
        <v>232.07985327806793</v>
      </c>
      <c r="I2390" s="239"/>
      <c r="J2390" s="239">
        <f t="shared" si="451"/>
        <v>196.67724792443525</v>
      </c>
      <c r="K2390" s="239">
        <f t="shared" si="446"/>
        <v>232.07985327806793</v>
      </c>
      <c r="L2390" s="239" t="b">
        <f t="shared" si="447"/>
        <v>0</v>
      </c>
      <c r="M2390" s="239">
        <f t="shared" si="452"/>
        <v>5.9503038758260184E-4</v>
      </c>
      <c r="O2390" s="239">
        <f t="shared" si="453"/>
        <v>183.51980097827055</v>
      </c>
      <c r="P2390" s="239">
        <f t="shared" si="448"/>
        <v>232.07985327806793</v>
      </c>
      <c r="Q2390" s="239">
        <f t="shared" si="449"/>
        <v>0</v>
      </c>
      <c r="R2390" s="239">
        <f t="shared" si="454"/>
        <v>5.9503038758260184E-4</v>
      </c>
      <c r="T2390" s="239">
        <f>MAX($H$4:H2390)</f>
        <v>255.90901740293543</v>
      </c>
      <c r="U2390" s="239">
        <f>MAX($K$4:K2390)</f>
        <v>255.90901740293543</v>
      </c>
      <c r="V2390" s="239">
        <f>MAX($K$4:L2390)</f>
        <v>255.90901740293543</v>
      </c>
      <c r="W2390" s="239">
        <f t="shared" si="455"/>
        <v>-9.3115765777600015E-2</v>
      </c>
      <c r="X2390" s="239">
        <f t="shared" si="456"/>
        <v>-9.3115765777600015E-2</v>
      </c>
      <c r="Y2390" s="239">
        <f t="shared" si="457"/>
        <v>-9.3115765777600015E-2</v>
      </c>
    </row>
    <row r="2391" spans="1:25">
      <c r="A2391" s="147">
        <v>38772</v>
      </c>
      <c r="B2391" s="243">
        <v>1.596399733554188E-3</v>
      </c>
      <c r="C2391" s="243">
        <v>2.6207694046698204E-3</v>
      </c>
      <c r="D2391" s="243">
        <v>7.9775070485010868E-3</v>
      </c>
      <c r="E2391" s="243">
        <v>5.4886555294639816E-3</v>
      </c>
      <c r="F2391" s="243">
        <v>2.4126104598700682E-3</v>
      </c>
      <c r="H2391" s="239">
        <f t="shared" si="450"/>
        <v>232.68808105697934</v>
      </c>
      <c r="I2391" s="239"/>
      <c r="J2391" s="239">
        <f t="shared" si="451"/>
        <v>196.67724792443525</v>
      </c>
      <c r="K2391" s="239">
        <f t="shared" si="446"/>
        <v>232.68808105697934</v>
      </c>
      <c r="L2391" s="239" t="b">
        <f t="shared" si="447"/>
        <v>0</v>
      </c>
      <c r="M2391" s="239">
        <f t="shared" si="452"/>
        <v>2.6207694046697845E-3</v>
      </c>
      <c r="O2391" s="239">
        <f t="shared" si="453"/>
        <v>183.51980097827055</v>
      </c>
      <c r="P2391" s="239">
        <f t="shared" si="448"/>
        <v>232.68808105697934</v>
      </c>
      <c r="Q2391" s="239">
        <f t="shared" si="449"/>
        <v>0</v>
      </c>
      <c r="R2391" s="239">
        <f t="shared" si="454"/>
        <v>2.6207694046697845E-3</v>
      </c>
      <c r="T2391" s="239">
        <f>MAX($H$4:H2391)</f>
        <v>255.90901740293543</v>
      </c>
      <c r="U2391" s="239">
        <f>MAX($K$4:K2391)</f>
        <v>255.90901740293543</v>
      </c>
      <c r="V2391" s="239">
        <f>MAX($K$4:L2391)</f>
        <v>255.90901740293543</v>
      </c>
      <c r="W2391" s="239">
        <f t="shared" si="455"/>
        <v>-9.0739031322972563E-2</v>
      </c>
      <c r="X2391" s="239">
        <f t="shared" si="456"/>
        <v>-9.0739031322972563E-2</v>
      </c>
      <c r="Y2391" s="239">
        <f t="shared" si="457"/>
        <v>-9.0739031322972563E-2</v>
      </c>
    </row>
    <row r="2392" spans="1:25">
      <c r="A2392" s="147">
        <v>38775</v>
      </c>
      <c r="B2392" s="243">
        <v>3.9968038545799001E-3</v>
      </c>
      <c r="C2392" s="243">
        <v>3.6492158241134831E-3</v>
      </c>
      <c r="D2392" s="243">
        <v>1.5763434552647615E-2</v>
      </c>
      <c r="E2392" s="243">
        <v>7.4921531373239869E-3</v>
      </c>
      <c r="F2392" s="243">
        <v>7.0568394523500277E-3</v>
      </c>
      <c r="H2392" s="239">
        <f t="shared" si="450"/>
        <v>233.53721008445507</v>
      </c>
      <c r="I2392" s="239"/>
      <c r="J2392" s="239">
        <f t="shared" si="451"/>
        <v>196.67724792443525</v>
      </c>
      <c r="K2392" s="239">
        <f t="shared" si="446"/>
        <v>233.53721008445507</v>
      </c>
      <c r="L2392" s="239" t="b">
        <f t="shared" si="447"/>
        <v>0</v>
      </c>
      <c r="M2392" s="239">
        <f t="shared" si="452"/>
        <v>3.6492158241134675E-3</v>
      </c>
      <c r="O2392" s="239">
        <f t="shared" si="453"/>
        <v>183.51980097827055</v>
      </c>
      <c r="P2392" s="239">
        <f t="shared" si="448"/>
        <v>233.53721008445507</v>
      </c>
      <c r="Q2392" s="239">
        <f t="shared" si="449"/>
        <v>0</v>
      </c>
      <c r="R2392" s="239">
        <f t="shared" si="454"/>
        <v>3.6492158241134675E-3</v>
      </c>
      <c r="T2392" s="239">
        <f>MAX($H$4:H2392)</f>
        <v>255.90901740293543</v>
      </c>
      <c r="U2392" s="239">
        <f>MAX($K$4:K2392)</f>
        <v>255.90901740293543</v>
      </c>
      <c r="V2392" s="239">
        <f>MAX($K$4:L2392)</f>
        <v>255.90901740293543</v>
      </c>
      <c r="W2392" s="239">
        <f t="shared" si="455"/>
        <v>-8.7420941807827626E-2</v>
      </c>
      <c r="X2392" s="239">
        <f t="shared" si="456"/>
        <v>-8.7420941807827626E-2</v>
      </c>
      <c r="Y2392" s="239">
        <f t="shared" si="457"/>
        <v>-8.7420941807827626E-2</v>
      </c>
    </row>
    <row r="2393" spans="1:25">
      <c r="A2393" s="147">
        <v>38776</v>
      </c>
      <c r="B2393" s="243">
        <v>-1.0485387828484183E-2</v>
      </c>
      <c r="C2393" s="243">
        <v>-1.4476733375448858E-2</v>
      </c>
      <c r="D2393" s="243">
        <v>-2.0662980398838959E-3</v>
      </c>
      <c r="E2393" s="243">
        <v>-1.6187253634659005E-2</v>
      </c>
      <c r="F2393" s="243">
        <v>-9.654455457596689E-3</v>
      </c>
      <c r="H2393" s="239">
        <f t="shared" si="450"/>
        <v>230.15635416081622</v>
      </c>
      <c r="I2393" s="239"/>
      <c r="J2393" s="239">
        <f t="shared" si="451"/>
        <v>196.67724792443525</v>
      </c>
      <c r="K2393" s="239">
        <f t="shared" si="446"/>
        <v>230.15635416081622</v>
      </c>
      <c r="L2393" s="239" t="b">
        <f t="shared" si="447"/>
        <v>0</v>
      </c>
      <c r="M2393" s="239">
        <f t="shared" si="452"/>
        <v>-1.4476733375448881E-2</v>
      </c>
      <c r="O2393" s="239">
        <f t="shared" si="453"/>
        <v>183.51980097827055</v>
      </c>
      <c r="P2393" s="239">
        <f t="shared" si="448"/>
        <v>230.15635416081622</v>
      </c>
      <c r="Q2393" s="239">
        <f t="shared" si="449"/>
        <v>0</v>
      </c>
      <c r="R2393" s="239">
        <f t="shared" si="454"/>
        <v>-1.4476733375448881E-2</v>
      </c>
      <c r="T2393" s="239">
        <f>MAX($H$4:H2393)</f>
        <v>255.90901740293543</v>
      </c>
      <c r="U2393" s="239">
        <f>MAX($K$4:K2393)</f>
        <v>255.90901740293543</v>
      </c>
      <c r="V2393" s="239">
        <f>MAX($K$4:L2393)</f>
        <v>255.90901740293543</v>
      </c>
      <c r="W2393" s="239">
        <f t="shared" si="455"/>
        <v>-0.10063210551729394</v>
      </c>
      <c r="X2393" s="239">
        <f t="shared" si="456"/>
        <v>-0.10063210551729394</v>
      </c>
      <c r="Y2393" s="239">
        <f t="shared" si="457"/>
        <v>-0.10063210551729394</v>
      </c>
    </row>
    <row r="2394" spans="1:25">
      <c r="A2394" s="147">
        <v>38777</v>
      </c>
      <c r="B2394" s="243">
        <v>8.6613702690072625E-3</v>
      </c>
      <c r="C2394" s="243">
        <v>1.0948569047935841E-2</v>
      </c>
      <c r="D2394" s="243">
        <v>-1.3672533080851812E-2</v>
      </c>
      <c r="E2394" s="243">
        <v>7.4132438762897213E-3</v>
      </c>
      <c r="F2394" s="243">
        <v>1.0416829831268792E-2</v>
      </c>
      <c r="H2394" s="239">
        <f t="shared" si="450"/>
        <v>232.6762368961671</v>
      </c>
      <c r="I2394" s="239"/>
      <c r="J2394" s="239">
        <f t="shared" si="451"/>
        <v>196.67724792443525</v>
      </c>
      <c r="K2394" s="239">
        <f t="shared" si="446"/>
        <v>232.6762368961671</v>
      </c>
      <c r="L2394" s="239" t="b">
        <f t="shared" si="447"/>
        <v>0</v>
      </c>
      <c r="M2394" s="239">
        <f t="shared" si="452"/>
        <v>1.094856904793586E-2</v>
      </c>
      <c r="O2394" s="239">
        <f t="shared" si="453"/>
        <v>183.51980097827055</v>
      </c>
      <c r="P2394" s="239">
        <f t="shared" si="448"/>
        <v>232.6762368961671</v>
      </c>
      <c r="Q2394" s="239">
        <f t="shared" si="449"/>
        <v>0</v>
      </c>
      <c r="R2394" s="239">
        <f t="shared" si="454"/>
        <v>1.094856904793586E-2</v>
      </c>
      <c r="T2394" s="239">
        <f>MAX($H$4:H2394)</f>
        <v>255.90901740293543</v>
      </c>
      <c r="U2394" s="239">
        <f>MAX($K$4:K2394)</f>
        <v>255.90901740293543</v>
      </c>
      <c r="V2394" s="239">
        <f>MAX($K$4:L2394)</f>
        <v>255.90901740293543</v>
      </c>
      <c r="W2394" s="239">
        <f t="shared" si="455"/>
        <v>-9.0785314025053354E-2</v>
      </c>
      <c r="X2394" s="239">
        <f t="shared" si="456"/>
        <v>-9.0785314025053354E-2</v>
      </c>
      <c r="Y2394" s="239">
        <f t="shared" si="457"/>
        <v>-9.0785314025053354E-2</v>
      </c>
    </row>
    <row r="2395" spans="1:25">
      <c r="A2395" s="147">
        <v>38778</v>
      </c>
      <c r="B2395" s="243">
        <v>-1.5863473122906813E-3</v>
      </c>
      <c r="C2395" s="243">
        <v>-1.3042159501613804E-2</v>
      </c>
      <c r="D2395" s="243">
        <v>-7.6602229886901796E-3</v>
      </c>
      <c r="E2395" s="243">
        <v>-2.3739142738026242E-3</v>
      </c>
      <c r="F2395" s="243">
        <v>-9.2619731934180383E-3</v>
      </c>
      <c r="H2395" s="239">
        <f t="shared" si="450"/>
        <v>229.64163630233202</v>
      </c>
      <c r="I2395" s="239"/>
      <c r="J2395" s="239">
        <f t="shared" si="451"/>
        <v>196.67724792443525</v>
      </c>
      <c r="K2395" s="239">
        <f t="shared" si="446"/>
        <v>229.64163630233202</v>
      </c>
      <c r="L2395" s="239" t="b">
        <f t="shared" si="447"/>
        <v>0</v>
      </c>
      <c r="M2395" s="239">
        <f t="shared" si="452"/>
        <v>-1.304215950161376E-2</v>
      </c>
      <c r="O2395" s="239">
        <f t="shared" si="453"/>
        <v>183.51980097827055</v>
      </c>
      <c r="P2395" s="239">
        <f t="shared" si="448"/>
        <v>229.64163630233202</v>
      </c>
      <c r="Q2395" s="239">
        <f t="shared" si="449"/>
        <v>0</v>
      </c>
      <c r="R2395" s="239">
        <f t="shared" si="454"/>
        <v>-1.304215950161376E-2</v>
      </c>
      <c r="T2395" s="239">
        <f>MAX($H$4:H2395)</f>
        <v>255.90901740293543</v>
      </c>
      <c r="U2395" s="239">
        <f>MAX($K$4:K2395)</f>
        <v>255.90901740293543</v>
      </c>
      <c r="V2395" s="239">
        <f>MAX($K$4:L2395)</f>
        <v>255.90901740293543</v>
      </c>
      <c r="W2395" s="239">
        <f t="shared" si="455"/>
        <v>-0.10264343698074826</v>
      </c>
      <c r="X2395" s="239">
        <f t="shared" si="456"/>
        <v>-0.10264343698074826</v>
      </c>
      <c r="Y2395" s="239">
        <f t="shared" si="457"/>
        <v>-0.10264343698074826</v>
      </c>
    </row>
    <row r="2396" spans="1:25">
      <c r="A2396" s="147">
        <v>38779</v>
      </c>
      <c r="B2396" s="243">
        <v>-1.6199966471647231E-3</v>
      </c>
      <c r="C2396" s="243">
        <v>-3.0484244883932643E-4</v>
      </c>
      <c r="D2396" s="243">
        <v>-1.5267783868395224E-2</v>
      </c>
      <c r="E2396" s="243">
        <v>-1.1549373793984574E-2</v>
      </c>
      <c r="F2396" s="243">
        <v>-5.7583517511572424E-4</v>
      </c>
      <c r="H2396" s="239">
        <f t="shared" si="450"/>
        <v>229.57163178356615</v>
      </c>
      <c r="I2396" s="239"/>
      <c r="J2396" s="239">
        <f t="shared" si="451"/>
        <v>196.67724792443525</v>
      </c>
      <c r="K2396" s="239">
        <f t="shared" si="446"/>
        <v>229.57163178356615</v>
      </c>
      <c r="L2396" s="239" t="b">
        <f t="shared" si="447"/>
        <v>0</v>
      </c>
      <c r="M2396" s="239">
        <f t="shared" si="452"/>
        <v>-3.0484244883931494E-4</v>
      </c>
      <c r="O2396" s="239">
        <f t="shared" si="453"/>
        <v>183.51980097827055</v>
      </c>
      <c r="P2396" s="239">
        <f t="shared" si="448"/>
        <v>229.57163178356615</v>
      </c>
      <c r="Q2396" s="239">
        <f t="shared" si="449"/>
        <v>0</v>
      </c>
      <c r="R2396" s="239">
        <f t="shared" si="454"/>
        <v>-3.0484244883931494E-4</v>
      </c>
      <c r="T2396" s="239">
        <f>MAX($H$4:H2396)</f>
        <v>255.90901740293543</v>
      </c>
      <c r="U2396" s="239">
        <f>MAX($K$4:K2396)</f>
        <v>255.90901740293543</v>
      </c>
      <c r="V2396" s="239">
        <f>MAX($K$4:L2396)</f>
        <v>255.90901740293543</v>
      </c>
      <c r="W2396" s="239">
        <f t="shared" si="455"/>
        <v>-0.1029169893529011</v>
      </c>
      <c r="X2396" s="239">
        <f t="shared" si="456"/>
        <v>-0.1029169893529011</v>
      </c>
      <c r="Y2396" s="239">
        <f t="shared" si="457"/>
        <v>-0.1029169893529011</v>
      </c>
    </row>
    <row r="2397" spans="1:25">
      <c r="A2397" s="147">
        <v>38782</v>
      </c>
      <c r="B2397" s="243">
        <v>-6.743833390549514E-3</v>
      </c>
      <c r="C2397" s="243">
        <v>9.4137653440009572E-3</v>
      </c>
      <c r="D2397" s="243">
        <v>4.2079853999479333E-3</v>
      </c>
      <c r="E2397" s="243">
        <v>5.9763664181367027E-4</v>
      </c>
      <c r="F2397" s="243">
        <v>9.3354130275840053E-3</v>
      </c>
      <c r="H2397" s="239">
        <f t="shared" si="450"/>
        <v>231.73276525481603</v>
      </c>
      <c r="I2397" s="239"/>
      <c r="J2397" s="239">
        <f t="shared" si="451"/>
        <v>196.67724792443525</v>
      </c>
      <c r="K2397" s="239">
        <f t="shared" si="446"/>
        <v>231.73276525481603</v>
      </c>
      <c r="L2397" s="239" t="b">
        <f t="shared" si="447"/>
        <v>0</v>
      </c>
      <c r="M2397" s="239">
        <f t="shared" si="452"/>
        <v>9.4137653440009555E-3</v>
      </c>
      <c r="O2397" s="239">
        <f t="shared" si="453"/>
        <v>183.51980097827055</v>
      </c>
      <c r="P2397" s="239">
        <f t="shared" si="448"/>
        <v>231.73276525481603</v>
      </c>
      <c r="Q2397" s="239">
        <f t="shared" si="449"/>
        <v>0</v>
      </c>
      <c r="R2397" s="239">
        <f t="shared" si="454"/>
        <v>9.4137653440009555E-3</v>
      </c>
      <c r="T2397" s="239">
        <f>MAX($H$4:H2397)</f>
        <v>255.90901740293543</v>
      </c>
      <c r="U2397" s="239">
        <f>MAX($K$4:K2397)</f>
        <v>255.90901740293543</v>
      </c>
      <c r="V2397" s="239">
        <f>MAX($K$4:L2397)</f>
        <v>255.90901740293543</v>
      </c>
      <c r="W2397" s="239">
        <f t="shared" si="455"/>
        <v>-9.4472060396579391E-2</v>
      </c>
      <c r="X2397" s="239">
        <f t="shared" si="456"/>
        <v>-9.4472060396579391E-2</v>
      </c>
      <c r="Y2397" s="239">
        <f t="shared" si="457"/>
        <v>-9.4472060396579391E-2</v>
      </c>
    </row>
    <row r="2398" spans="1:25">
      <c r="A2398" s="147">
        <v>38783</v>
      </c>
      <c r="B2398" s="243">
        <v>-2.7359257758738931E-3</v>
      </c>
      <c r="C2398" s="243">
        <v>-6.4200788660517816E-3</v>
      </c>
      <c r="D2398" s="243">
        <v>-3.666997508751102E-4</v>
      </c>
      <c r="E2398" s="243">
        <v>-2.1376406302184736E-2</v>
      </c>
      <c r="F2398" s="243">
        <v>-9.7122117839535393E-3</v>
      </c>
      <c r="H2398" s="239">
        <f t="shared" si="450"/>
        <v>230.24502262603184</v>
      </c>
      <c r="I2398" s="239"/>
      <c r="J2398" s="239">
        <f t="shared" si="451"/>
        <v>196.67724792443525</v>
      </c>
      <c r="K2398" s="239">
        <f t="shared" si="446"/>
        <v>230.24502262603184</v>
      </c>
      <c r="L2398" s="239" t="b">
        <f t="shared" si="447"/>
        <v>0</v>
      </c>
      <c r="M2398" s="239">
        <f t="shared" si="452"/>
        <v>-6.4200788660518119E-3</v>
      </c>
      <c r="O2398" s="239">
        <f t="shared" si="453"/>
        <v>183.51980097827055</v>
      </c>
      <c r="P2398" s="239">
        <f t="shared" si="448"/>
        <v>230.24502262603184</v>
      </c>
      <c r="Q2398" s="239">
        <f t="shared" si="449"/>
        <v>0</v>
      </c>
      <c r="R2398" s="239">
        <f t="shared" si="454"/>
        <v>-6.4200788660518119E-3</v>
      </c>
      <c r="T2398" s="239">
        <f>MAX($H$4:H2398)</f>
        <v>255.90901740293543</v>
      </c>
      <c r="U2398" s="239">
        <f>MAX($K$4:K2398)</f>
        <v>255.90901740293543</v>
      </c>
      <c r="V2398" s="239">
        <f>MAX($K$4:L2398)</f>
        <v>255.90901740293543</v>
      </c>
      <c r="W2398" s="239">
        <f t="shared" si="455"/>
        <v>-0.10028562118424675</v>
      </c>
      <c r="X2398" s="239">
        <f t="shared" si="456"/>
        <v>-0.10028562118424675</v>
      </c>
      <c r="Y2398" s="239">
        <f t="shared" si="457"/>
        <v>-0.10028562118424675</v>
      </c>
    </row>
    <row r="2399" spans="1:25">
      <c r="A2399" s="147">
        <v>38784</v>
      </c>
      <c r="B2399" s="243">
        <v>1.8650219848319605E-3</v>
      </c>
      <c r="C2399" s="243">
        <v>-6.9908881777328569E-3</v>
      </c>
      <c r="D2399" s="243">
        <v>-9.8511044044446994E-3</v>
      </c>
      <c r="E2399" s="243">
        <v>-1.4992714202698543E-2</v>
      </c>
      <c r="F2399" s="243">
        <v>-1.2843458707804789E-2</v>
      </c>
      <c r="H2399" s="239">
        <f t="shared" si="450"/>
        <v>228.63540541937368</v>
      </c>
      <c r="I2399" s="239"/>
      <c r="J2399" s="239">
        <f t="shared" si="451"/>
        <v>196.67724792443525</v>
      </c>
      <c r="K2399" s="239">
        <f t="shared" si="446"/>
        <v>228.63540541937368</v>
      </c>
      <c r="L2399" s="239" t="b">
        <f t="shared" si="447"/>
        <v>0</v>
      </c>
      <c r="M2399" s="239">
        <f t="shared" si="452"/>
        <v>-6.9908881777328447E-3</v>
      </c>
      <c r="O2399" s="239">
        <f t="shared" si="453"/>
        <v>183.51980097827055</v>
      </c>
      <c r="P2399" s="239">
        <f t="shared" si="448"/>
        <v>228.63540541937368</v>
      </c>
      <c r="Q2399" s="239">
        <f t="shared" si="449"/>
        <v>0</v>
      </c>
      <c r="R2399" s="239">
        <f t="shared" si="454"/>
        <v>-6.9908881777328447E-3</v>
      </c>
      <c r="T2399" s="239">
        <f>MAX($H$4:H2399)</f>
        <v>255.90901740293543</v>
      </c>
      <c r="U2399" s="239">
        <f>MAX($K$4:K2399)</f>
        <v>255.90901740293543</v>
      </c>
      <c r="V2399" s="239">
        <f>MAX($K$4:L2399)</f>
        <v>255.90901740293543</v>
      </c>
      <c r="W2399" s="239">
        <f t="shared" si="455"/>
        <v>-0.10657542379844605</v>
      </c>
      <c r="X2399" s="239">
        <f t="shared" si="456"/>
        <v>-0.10657542379844605</v>
      </c>
      <c r="Y2399" s="239">
        <f t="shared" si="457"/>
        <v>-0.10657542379844605</v>
      </c>
    </row>
    <row r="2400" spans="1:25">
      <c r="A2400" s="147">
        <v>38785</v>
      </c>
      <c r="B2400" s="243">
        <v>-4.7690767981075632E-3</v>
      </c>
      <c r="C2400" s="243">
        <v>9.7409310350051737E-3</v>
      </c>
      <c r="D2400" s="243">
        <v>2.0210840291954302E-2</v>
      </c>
      <c r="E2400" s="243">
        <v>2.2787985350229967E-3</v>
      </c>
      <c r="F2400" s="243">
        <v>8.911154593790771E-3</v>
      </c>
      <c r="H2400" s="239">
        <f t="shared" si="450"/>
        <v>230.86252713572426</v>
      </c>
      <c r="I2400" s="239"/>
      <c r="J2400" s="239">
        <f t="shared" si="451"/>
        <v>196.67724792443525</v>
      </c>
      <c r="K2400" s="239">
        <f t="shared" si="446"/>
        <v>230.86252713572426</v>
      </c>
      <c r="L2400" s="239" t="b">
        <f t="shared" si="447"/>
        <v>0</v>
      </c>
      <c r="M2400" s="239">
        <f t="shared" si="452"/>
        <v>9.7409310350052344E-3</v>
      </c>
      <c r="O2400" s="239">
        <f t="shared" si="453"/>
        <v>183.51980097827055</v>
      </c>
      <c r="P2400" s="239">
        <f t="shared" si="448"/>
        <v>230.86252713572426</v>
      </c>
      <c r="Q2400" s="239">
        <f t="shared" si="449"/>
        <v>0</v>
      </c>
      <c r="R2400" s="239">
        <f t="shared" si="454"/>
        <v>9.7409310350052344E-3</v>
      </c>
      <c r="T2400" s="239">
        <f>MAX($H$4:H2400)</f>
        <v>255.90901740293543</v>
      </c>
      <c r="U2400" s="239">
        <f>MAX($K$4:K2400)</f>
        <v>255.90901740293543</v>
      </c>
      <c r="V2400" s="239">
        <f>MAX($K$4:L2400)</f>
        <v>255.90901740293543</v>
      </c>
      <c r="W2400" s="239">
        <f t="shared" si="455"/>
        <v>-9.7872636616687936E-2</v>
      </c>
      <c r="X2400" s="239">
        <f t="shared" si="456"/>
        <v>-9.7872636616687936E-2</v>
      </c>
      <c r="Y2400" s="239">
        <f t="shared" si="457"/>
        <v>-9.7872636616687936E-2</v>
      </c>
    </row>
    <row r="2401" spans="1:25">
      <c r="A2401" s="147">
        <v>38786</v>
      </c>
      <c r="B2401" s="243">
        <v>6.9353418311275394E-3</v>
      </c>
      <c r="C2401" s="243">
        <v>4.3412034786070031E-3</v>
      </c>
      <c r="D2401" s="243">
        <v>-8.5450896349968941E-3</v>
      </c>
      <c r="E2401" s="243">
        <v>3.3195898915157063E-3</v>
      </c>
      <c r="F2401" s="243">
        <v>-1.6963054095368024E-3</v>
      </c>
      <c r="H2401" s="239">
        <f t="shared" si="450"/>
        <v>231.86474834160586</v>
      </c>
      <c r="I2401" s="239"/>
      <c r="J2401" s="239">
        <f t="shared" si="451"/>
        <v>196.67724792443525</v>
      </c>
      <c r="K2401" s="239">
        <f t="shared" si="446"/>
        <v>231.86474834160586</v>
      </c>
      <c r="L2401" s="239" t="b">
        <f t="shared" si="447"/>
        <v>0</v>
      </c>
      <c r="M2401" s="239">
        <f t="shared" si="452"/>
        <v>4.3412034786069458E-3</v>
      </c>
      <c r="O2401" s="239">
        <f t="shared" si="453"/>
        <v>183.51980097827055</v>
      </c>
      <c r="P2401" s="239">
        <f t="shared" si="448"/>
        <v>231.86474834160586</v>
      </c>
      <c r="Q2401" s="239">
        <f t="shared" si="449"/>
        <v>0</v>
      </c>
      <c r="R2401" s="239">
        <f t="shared" si="454"/>
        <v>4.3412034786069458E-3</v>
      </c>
      <c r="T2401" s="239">
        <f>MAX($H$4:H2401)</f>
        <v>255.90901740293543</v>
      </c>
      <c r="U2401" s="239">
        <f>MAX($K$4:K2401)</f>
        <v>255.90901740293543</v>
      </c>
      <c r="V2401" s="239">
        <f>MAX($K$4:L2401)</f>
        <v>255.90901740293543</v>
      </c>
      <c r="W2401" s="239">
        <f t="shared" si="455"/>
        <v>-9.3956318168621794E-2</v>
      </c>
      <c r="X2401" s="239">
        <f t="shared" si="456"/>
        <v>-9.3956318168621794E-2</v>
      </c>
      <c r="Y2401" s="239">
        <f t="shared" si="457"/>
        <v>-9.3956318168621794E-2</v>
      </c>
    </row>
    <row r="2402" spans="1:25">
      <c r="A2402" s="147">
        <v>38789</v>
      </c>
      <c r="B2402" s="243">
        <v>2.2886732879692229E-3</v>
      </c>
      <c r="C2402" s="243">
        <v>9.2262575334118857E-3</v>
      </c>
      <c r="D2402" s="243">
        <v>1.2945521884959454E-2</v>
      </c>
      <c r="E2402" s="243">
        <v>1.1122680844276811E-2</v>
      </c>
      <c r="F2402" s="243">
        <v>1.4592582985713864E-2</v>
      </c>
      <c r="H2402" s="239">
        <f t="shared" si="450"/>
        <v>234.00399222272526</v>
      </c>
      <c r="I2402" s="239"/>
      <c r="J2402" s="239">
        <f t="shared" si="451"/>
        <v>196.67724792443525</v>
      </c>
      <c r="K2402" s="239">
        <f t="shared" si="446"/>
        <v>234.00399222272526</v>
      </c>
      <c r="L2402" s="239" t="b">
        <f t="shared" si="447"/>
        <v>0</v>
      </c>
      <c r="M2402" s="239">
        <f t="shared" si="452"/>
        <v>9.2262575334119135E-3</v>
      </c>
      <c r="O2402" s="239">
        <f t="shared" si="453"/>
        <v>183.51980097827055</v>
      </c>
      <c r="P2402" s="239">
        <f t="shared" si="448"/>
        <v>234.00399222272526</v>
      </c>
      <c r="Q2402" s="239">
        <f t="shared" si="449"/>
        <v>0</v>
      </c>
      <c r="R2402" s="239">
        <f t="shared" si="454"/>
        <v>9.2262575334119135E-3</v>
      </c>
      <c r="T2402" s="239">
        <f>MAX($H$4:H2402)</f>
        <v>255.90901740293543</v>
      </c>
      <c r="U2402" s="239">
        <f>MAX($K$4:K2402)</f>
        <v>255.90901740293543</v>
      </c>
      <c r="V2402" s="239">
        <f>MAX($K$4:L2402)</f>
        <v>255.90901740293543</v>
      </c>
      <c r="W2402" s="239">
        <f t="shared" si="455"/>
        <v>-8.5596925823524767E-2</v>
      </c>
      <c r="X2402" s="239">
        <f t="shared" si="456"/>
        <v>-8.5596925823524767E-2</v>
      </c>
      <c r="Y2402" s="239">
        <f t="shared" si="457"/>
        <v>-8.5596925823524767E-2</v>
      </c>
    </row>
    <row r="2403" spans="1:25">
      <c r="A2403" s="147">
        <v>38790</v>
      </c>
      <c r="B2403" s="243">
        <v>1.0270624989410448E-2</v>
      </c>
      <c r="C2403" s="243">
        <v>2.4342993459478546E-3</v>
      </c>
      <c r="D2403" s="243">
        <v>-7.7438501811943894E-4</v>
      </c>
      <c r="E2403" s="243">
        <v>-4.9747236404328321E-3</v>
      </c>
      <c r="F2403" s="243">
        <v>5.361076071757731E-3</v>
      </c>
      <c r="H2403" s="239">
        <f t="shared" si="450"/>
        <v>234.57362798794222</v>
      </c>
      <c r="I2403" s="239"/>
      <c r="J2403" s="239">
        <f t="shared" si="451"/>
        <v>196.67724792443525</v>
      </c>
      <c r="K2403" s="239">
        <f t="shared" si="446"/>
        <v>234.57362798794222</v>
      </c>
      <c r="L2403" s="239" t="b">
        <f t="shared" si="447"/>
        <v>0</v>
      </c>
      <c r="M2403" s="239">
        <f t="shared" si="452"/>
        <v>2.4342993459478168E-3</v>
      </c>
      <c r="O2403" s="239">
        <f t="shared" si="453"/>
        <v>183.51980097827055</v>
      </c>
      <c r="P2403" s="239">
        <f t="shared" si="448"/>
        <v>234.57362798794222</v>
      </c>
      <c r="Q2403" s="239">
        <f t="shared" si="449"/>
        <v>0</v>
      </c>
      <c r="R2403" s="239">
        <f t="shared" si="454"/>
        <v>2.4342993459478168E-3</v>
      </c>
      <c r="T2403" s="239">
        <f>MAX($H$4:H2403)</f>
        <v>255.90901740293543</v>
      </c>
      <c r="U2403" s="239">
        <f>MAX($K$4:K2403)</f>
        <v>255.90901740293543</v>
      </c>
      <c r="V2403" s="239">
        <f>MAX($K$4:L2403)</f>
        <v>255.90901740293543</v>
      </c>
      <c r="W2403" s="239">
        <f t="shared" si="455"/>
        <v>-8.3370995018124311E-2</v>
      </c>
      <c r="X2403" s="239">
        <f t="shared" si="456"/>
        <v>-8.3370995018124311E-2</v>
      </c>
      <c r="Y2403" s="239">
        <f t="shared" si="457"/>
        <v>-8.3370995018124311E-2</v>
      </c>
    </row>
    <row r="2404" spans="1:25">
      <c r="A2404" s="147">
        <v>38791</v>
      </c>
      <c r="B2404" s="243">
        <v>4.7197849424218674E-3</v>
      </c>
      <c r="C2404" s="243">
        <v>6.7360857126153029E-4</v>
      </c>
      <c r="D2404" s="243">
        <v>-8.5823139269858295E-4</v>
      </c>
      <c r="E2404" s="243">
        <v>1.064421358227774E-2</v>
      </c>
      <c r="F2404" s="243">
        <v>3.6738155858615507E-3</v>
      </c>
      <c r="H2404" s="239">
        <f t="shared" si="450"/>
        <v>234.73163879434682</v>
      </c>
      <c r="I2404" s="239"/>
      <c r="J2404" s="239">
        <f t="shared" si="451"/>
        <v>196.67724792443525</v>
      </c>
      <c r="K2404" s="239">
        <f t="shared" si="446"/>
        <v>234.73163879434682</v>
      </c>
      <c r="L2404" s="239" t="b">
        <f t="shared" si="447"/>
        <v>0</v>
      </c>
      <c r="M2404" s="239">
        <f t="shared" si="452"/>
        <v>6.7360857126158547E-4</v>
      </c>
      <c r="O2404" s="239">
        <f t="shared" si="453"/>
        <v>183.51980097827055</v>
      </c>
      <c r="P2404" s="239">
        <f t="shared" si="448"/>
        <v>234.73163879434682</v>
      </c>
      <c r="Q2404" s="239">
        <f t="shared" si="449"/>
        <v>0</v>
      </c>
      <c r="R2404" s="239">
        <f t="shared" si="454"/>
        <v>6.7360857126158547E-4</v>
      </c>
      <c r="T2404" s="239">
        <f>MAX($H$4:H2404)</f>
        <v>255.90901740293543</v>
      </c>
      <c r="U2404" s="239">
        <f>MAX($K$4:K2404)</f>
        <v>255.90901740293543</v>
      </c>
      <c r="V2404" s="239">
        <f>MAX($K$4:L2404)</f>
        <v>255.90901740293543</v>
      </c>
      <c r="W2404" s="239">
        <f t="shared" si="455"/>
        <v>-8.2753545863701539E-2</v>
      </c>
      <c r="X2404" s="239">
        <f t="shared" si="456"/>
        <v>-8.2753545863701539E-2</v>
      </c>
      <c r="Y2404" s="239">
        <f t="shared" si="457"/>
        <v>-8.2753545863701539E-2</v>
      </c>
    </row>
    <row r="2405" spans="1:25">
      <c r="A2405" s="147">
        <v>38792</v>
      </c>
      <c r="B2405" s="243">
        <v>1.4580127946881571E-3</v>
      </c>
      <c r="C2405" s="243">
        <v>1.2629580797951512E-4</v>
      </c>
      <c r="D2405" s="243">
        <v>-1.6618137076990447E-2</v>
      </c>
      <c r="E2405" s="243">
        <v>-3.9504424853394893E-3</v>
      </c>
      <c r="F2405" s="243">
        <v>3.1788953515530238E-3</v>
      </c>
      <c r="H2405" s="239">
        <f t="shared" si="450"/>
        <v>234.7612844163267</v>
      </c>
      <c r="I2405" s="239"/>
      <c r="J2405" s="239">
        <f t="shared" si="451"/>
        <v>196.67724792443525</v>
      </c>
      <c r="K2405" s="239">
        <f t="shared" si="446"/>
        <v>234.7612844163267</v>
      </c>
      <c r="L2405" s="239" t="b">
        <f t="shared" si="447"/>
        <v>0</v>
      </c>
      <c r="M2405" s="239">
        <f t="shared" si="452"/>
        <v>1.2629580797948771E-4</v>
      </c>
      <c r="O2405" s="239">
        <f t="shared" si="453"/>
        <v>183.51980097827055</v>
      </c>
      <c r="P2405" s="239">
        <f t="shared" si="448"/>
        <v>234.7612844163267</v>
      </c>
      <c r="Q2405" s="239">
        <f t="shared" si="449"/>
        <v>0</v>
      </c>
      <c r="R2405" s="239">
        <f t="shared" si="454"/>
        <v>1.2629580797948771E-4</v>
      </c>
      <c r="T2405" s="239">
        <f>MAX($H$4:H2405)</f>
        <v>255.90901740293543</v>
      </c>
      <c r="U2405" s="239">
        <f>MAX($K$4:K2405)</f>
        <v>255.90901740293543</v>
      </c>
      <c r="V2405" s="239">
        <f>MAX($K$4:L2405)</f>
        <v>255.90901740293543</v>
      </c>
      <c r="W2405" s="239">
        <f t="shared" si="455"/>
        <v>-8.2637701481660067E-2</v>
      </c>
      <c r="X2405" s="239">
        <f t="shared" si="456"/>
        <v>-8.2637701481660067E-2</v>
      </c>
      <c r="Y2405" s="239">
        <f t="shared" si="457"/>
        <v>-8.2637701481660067E-2</v>
      </c>
    </row>
    <row r="2406" spans="1:25">
      <c r="A2406" s="147">
        <v>38793</v>
      </c>
      <c r="B2406" s="243">
        <v>1.9030425923176608E-3</v>
      </c>
      <c r="C2406" s="243">
        <v>6.5187620870132967E-4</v>
      </c>
      <c r="D2406" s="243">
        <v>1.2440316968931553E-2</v>
      </c>
      <c r="E2406" s="243">
        <v>3.5750138502148587E-3</v>
      </c>
      <c r="F2406" s="243">
        <v>2.6841880113785965E-3</v>
      </c>
      <c r="H2406" s="239">
        <f t="shared" si="450"/>
        <v>234.91431971236187</v>
      </c>
      <c r="I2406" s="239"/>
      <c r="J2406" s="239">
        <f t="shared" si="451"/>
        <v>196.67724792443525</v>
      </c>
      <c r="K2406" s="239">
        <f t="shared" si="446"/>
        <v>234.91431971236187</v>
      </c>
      <c r="L2406" s="239" t="b">
        <f t="shared" si="447"/>
        <v>0</v>
      </c>
      <c r="M2406" s="239">
        <f t="shared" si="452"/>
        <v>6.5187620870133412E-4</v>
      </c>
      <c r="O2406" s="239">
        <f t="shared" si="453"/>
        <v>183.51980097827055</v>
      </c>
      <c r="P2406" s="239">
        <f t="shared" si="448"/>
        <v>234.91431971236187</v>
      </c>
      <c r="Q2406" s="239">
        <f t="shared" si="449"/>
        <v>0</v>
      </c>
      <c r="R2406" s="239">
        <f t="shared" si="454"/>
        <v>6.5187620870133412E-4</v>
      </c>
      <c r="T2406" s="239">
        <f>MAX($H$4:H2406)</f>
        <v>255.90901740293543</v>
      </c>
      <c r="U2406" s="239">
        <f>MAX($K$4:K2406)</f>
        <v>255.90901740293543</v>
      </c>
      <c r="V2406" s="239">
        <f>MAX($K$4:L2406)</f>
        <v>255.90901740293543</v>
      </c>
      <c r="W2406" s="239">
        <f t="shared" si="455"/>
        <v>-8.2039694824496398E-2</v>
      </c>
      <c r="X2406" s="239">
        <f t="shared" si="456"/>
        <v>-8.2039694824496398E-2</v>
      </c>
      <c r="Y2406" s="239">
        <f t="shared" si="457"/>
        <v>-8.2039694824496398E-2</v>
      </c>
    </row>
    <row r="2407" spans="1:25">
      <c r="A2407" s="147">
        <v>38796</v>
      </c>
      <c r="B2407" s="243">
        <v>-1.3523465948827029E-3</v>
      </c>
      <c r="C2407" s="243">
        <v>4.8899675158500244E-3</v>
      </c>
      <c r="D2407" s="243">
        <v>1.3026996744912367E-2</v>
      </c>
      <c r="E2407" s="243">
        <v>5.5572775930241569E-3</v>
      </c>
      <c r="F2407" s="243">
        <v>6.1489593938810483E-3</v>
      </c>
      <c r="H2407" s="239">
        <f t="shared" si="450"/>
        <v>236.06304310476332</v>
      </c>
      <c r="I2407" s="239"/>
      <c r="J2407" s="239">
        <f t="shared" si="451"/>
        <v>196.67724792443525</v>
      </c>
      <c r="K2407" s="239">
        <f t="shared" si="446"/>
        <v>236.06304310476332</v>
      </c>
      <c r="L2407" s="239" t="b">
        <f t="shared" si="447"/>
        <v>0</v>
      </c>
      <c r="M2407" s="239">
        <f t="shared" si="452"/>
        <v>4.8899675158499975E-3</v>
      </c>
      <c r="O2407" s="239">
        <f t="shared" si="453"/>
        <v>183.51980097827055</v>
      </c>
      <c r="P2407" s="239">
        <f t="shared" si="448"/>
        <v>236.06304310476332</v>
      </c>
      <c r="Q2407" s="239">
        <f t="shared" si="449"/>
        <v>0</v>
      </c>
      <c r="R2407" s="239">
        <f t="shared" si="454"/>
        <v>4.8899675158499975E-3</v>
      </c>
      <c r="T2407" s="239">
        <f>MAX($H$4:H2407)</f>
        <v>255.90901740293543</v>
      </c>
      <c r="U2407" s="239">
        <f>MAX($K$4:K2407)</f>
        <v>255.90901740293543</v>
      </c>
      <c r="V2407" s="239">
        <f>MAX($K$4:L2407)</f>
        <v>255.90901740293543</v>
      </c>
      <c r="W2407" s="239">
        <f t="shared" si="455"/>
        <v>-7.7550898751348435E-2</v>
      </c>
      <c r="X2407" s="239">
        <f t="shared" si="456"/>
        <v>-7.7550898751348435E-2</v>
      </c>
      <c r="Y2407" s="239">
        <f t="shared" si="457"/>
        <v>-7.7550898751348435E-2</v>
      </c>
    </row>
    <row r="2408" spans="1:25">
      <c r="A2408" s="147">
        <v>38797</v>
      </c>
      <c r="B2408" s="243">
        <v>-6.2823347218969872E-3</v>
      </c>
      <c r="C2408" s="243">
        <v>3.3183748891607578E-5</v>
      </c>
      <c r="D2408" s="243">
        <v>-1.1426503201436011E-3</v>
      </c>
      <c r="E2408" s="243">
        <v>-4.7116573437121501E-3</v>
      </c>
      <c r="F2408" s="243">
        <v>-4.5925898750920346E-4</v>
      </c>
      <c r="H2408" s="239">
        <f t="shared" si="450"/>
        <v>236.0708765615083</v>
      </c>
      <c r="I2408" s="239"/>
      <c r="J2408" s="239">
        <f t="shared" si="451"/>
        <v>196.67724792443525</v>
      </c>
      <c r="K2408" s="239">
        <f t="shared" si="446"/>
        <v>236.0708765615083</v>
      </c>
      <c r="L2408" s="239" t="b">
        <f t="shared" si="447"/>
        <v>0</v>
      </c>
      <c r="M2408" s="239">
        <f t="shared" si="452"/>
        <v>3.3183748891601724E-5</v>
      </c>
      <c r="O2408" s="239">
        <f t="shared" si="453"/>
        <v>183.51980097827055</v>
      </c>
      <c r="P2408" s="239">
        <f t="shared" si="448"/>
        <v>236.0708765615083</v>
      </c>
      <c r="Q2408" s="239">
        <f t="shared" si="449"/>
        <v>0</v>
      </c>
      <c r="R2408" s="239">
        <f t="shared" si="454"/>
        <v>3.3183748891601724E-5</v>
      </c>
      <c r="T2408" s="239">
        <f>MAX($H$4:H2408)</f>
        <v>255.90901740293543</v>
      </c>
      <c r="U2408" s="239">
        <f>MAX($K$4:K2408)</f>
        <v>255.90901740293543</v>
      </c>
      <c r="V2408" s="239">
        <f>MAX($K$4:L2408)</f>
        <v>255.90901740293543</v>
      </c>
      <c r="W2408" s="239">
        <f t="shared" si="455"/>
        <v>-7.7520288432007312E-2</v>
      </c>
      <c r="X2408" s="239">
        <f t="shared" si="456"/>
        <v>-7.7520288432007312E-2</v>
      </c>
      <c r="Y2408" s="239">
        <f t="shared" si="457"/>
        <v>-7.7520288432007312E-2</v>
      </c>
    </row>
    <row r="2409" spans="1:25">
      <c r="A2409" s="147">
        <v>38798</v>
      </c>
      <c r="B2409" s="243">
        <v>5.996761278221685E-3</v>
      </c>
      <c r="C2409" s="243">
        <v>3.7786686515521861E-3</v>
      </c>
      <c r="D2409" s="243">
        <v>5.1338847688309208E-4</v>
      </c>
      <c r="E2409" s="243">
        <v>-7.0882391906047504E-3</v>
      </c>
      <c r="F2409" s="243">
        <v>3.9325712090036991E-3</v>
      </c>
      <c r="H2409" s="239">
        <f t="shared" si="450"/>
        <v>236.96291018231571</v>
      </c>
      <c r="I2409" s="239"/>
      <c r="J2409" s="239">
        <f t="shared" si="451"/>
        <v>196.67724792443525</v>
      </c>
      <c r="K2409" s="239">
        <f t="shared" si="446"/>
        <v>236.96291018231571</v>
      </c>
      <c r="L2409" s="239" t="b">
        <f t="shared" si="447"/>
        <v>0</v>
      </c>
      <c r="M2409" s="239">
        <f t="shared" si="452"/>
        <v>3.7786686515521579E-3</v>
      </c>
      <c r="O2409" s="239">
        <f t="shared" si="453"/>
        <v>183.51980097827055</v>
      </c>
      <c r="P2409" s="239">
        <f t="shared" si="448"/>
        <v>236.96291018231571</v>
      </c>
      <c r="Q2409" s="239">
        <f t="shared" si="449"/>
        <v>0</v>
      </c>
      <c r="R2409" s="239">
        <f t="shared" si="454"/>
        <v>3.7786686515521579E-3</v>
      </c>
      <c r="T2409" s="239">
        <f>MAX($H$4:H2409)</f>
        <v>255.90901740293543</v>
      </c>
      <c r="U2409" s="239">
        <f>MAX($K$4:K2409)</f>
        <v>255.90901740293543</v>
      </c>
      <c r="V2409" s="239">
        <f>MAX($K$4:L2409)</f>
        <v>255.90901740293543</v>
      </c>
      <c r="W2409" s="239">
        <f t="shared" si="455"/>
        <v>-7.4034543264212466E-2</v>
      </c>
      <c r="X2409" s="239">
        <f t="shared" si="456"/>
        <v>-7.4034543264212466E-2</v>
      </c>
      <c r="Y2409" s="239">
        <f t="shared" si="457"/>
        <v>-7.4034543264212466E-2</v>
      </c>
    </row>
    <row r="2410" spans="1:25">
      <c r="A2410" s="147">
        <v>38799</v>
      </c>
      <c r="B2410" s="243">
        <v>-2.1887924851671237E-3</v>
      </c>
      <c r="C2410" s="243">
        <v>-1.2238356275844353E-3</v>
      </c>
      <c r="D2410" s="243">
        <v>-1.1567974373705159E-4</v>
      </c>
      <c r="E2410" s="243">
        <v>1.1174099585854913E-2</v>
      </c>
      <c r="F2410" s="243">
        <v>6.4620926362191078E-4</v>
      </c>
      <c r="H2410" s="239">
        <f t="shared" si="450"/>
        <v>236.67290653041852</v>
      </c>
      <c r="I2410" s="239"/>
      <c r="J2410" s="239">
        <f t="shared" si="451"/>
        <v>196.67724792443525</v>
      </c>
      <c r="K2410" s="239">
        <f t="shared" si="446"/>
        <v>236.67290653041852</v>
      </c>
      <c r="L2410" s="239" t="b">
        <f t="shared" si="447"/>
        <v>0</v>
      </c>
      <c r="M2410" s="239">
        <f t="shared" si="452"/>
        <v>-1.2238356275843759E-3</v>
      </c>
      <c r="O2410" s="239">
        <f t="shared" si="453"/>
        <v>183.51980097827055</v>
      </c>
      <c r="P2410" s="239">
        <f t="shared" si="448"/>
        <v>236.67290653041852</v>
      </c>
      <c r="Q2410" s="239">
        <f t="shared" si="449"/>
        <v>0</v>
      </c>
      <c r="R2410" s="239">
        <f t="shared" si="454"/>
        <v>-1.2238356275843759E-3</v>
      </c>
      <c r="T2410" s="239">
        <f>MAX($H$4:H2410)</f>
        <v>255.90901740293543</v>
      </c>
      <c r="U2410" s="239">
        <f>MAX($K$4:K2410)</f>
        <v>255.90901740293543</v>
      </c>
      <c r="V2410" s="239">
        <f>MAX($K$4:L2410)</f>
        <v>255.90901740293543</v>
      </c>
      <c r="W2410" s="239">
        <f t="shared" si="455"/>
        <v>-7.5167772780078163E-2</v>
      </c>
      <c r="X2410" s="239">
        <f t="shared" si="456"/>
        <v>-7.5167772780078163E-2</v>
      </c>
      <c r="Y2410" s="239">
        <f t="shared" si="457"/>
        <v>-7.5167772780078163E-2</v>
      </c>
    </row>
    <row r="2411" spans="1:25">
      <c r="A2411" s="147">
        <v>38800</v>
      </c>
      <c r="B2411" s="243">
        <v>1.4558654064795729E-3</v>
      </c>
      <c r="C2411" s="243">
        <v>3.157193463080965E-3</v>
      </c>
      <c r="D2411" s="243">
        <v>-5.8914985453806246E-4</v>
      </c>
      <c r="E2411" s="243">
        <v>-2.4655083245526122E-3</v>
      </c>
      <c r="F2411" s="243">
        <v>3.4164743304649914E-3</v>
      </c>
      <c r="H2411" s="239">
        <f t="shared" si="450"/>
        <v>237.42012868380473</v>
      </c>
      <c r="I2411" s="239"/>
      <c r="J2411" s="239">
        <f t="shared" si="451"/>
        <v>196.67724792443525</v>
      </c>
      <c r="K2411" s="239">
        <f t="shared" si="446"/>
        <v>237.42012868380473</v>
      </c>
      <c r="L2411" s="239" t="b">
        <f t="shared" si="447"/>
        <v>0</v>
      </c>
      <c r="M2411" s="239">
        <f t="shared" si="452"/>
        <v>3.1571934630810015E-3</v>
      </c>
      <c r="O2411" s="239">
        <f t="shared" si="453"/>
        <v>183.51980097827055</v>
      </c>
      <c r="P2411" s="239">
        <f t="shared" si="448"/>
        <v>237.42012868380473</v>
      </c>
      <c r="Q2411" s="239">
        <f t="shared" si="449"/>
        <v>0</v>
      </c>
      <c r="R2411" s="239">
        <f t="shared" si="454"/>
        <v>3.1571934630810015E-3</v>
      </c>
      <c r="T2411" s="239">
        <f>MAX($H$4:H2411)</f>
        <v>255.90901740293543</v>
      </c>
      <c r="U2411" s="239">
        <f>MAX($K$4:K2411)</f>
        <v>255.90901740293543</v>
      </c>
      <c r="V2411" s="239">
        <f>MAX($K$4:L2411)</f>
        <v>255.90901740293543</v>
      </c>
      <c r="W2411" s="239">
        <f t="shared" si="455"/>
        <v>-7.2247898517852779E-2</v>
      </c>
      <c r="X2411" s="239">
        <f t="shared" si="456"/>
        <v>-7.2247898517852779E-2</v>
      </c>
      <c r="Y2411" s="239">
        <f t="shared" si="457"/>
        <v>-7.2247898517852779E-2</v>
      </c>
    </row>
    <row r="2412" spans="1:25">
      <c r="A2412" s="147">
        <v>38803</v>
      </c>
      <c r="B2412" s="243">
        <v>-1.0038019399354337E-3</v>
      </c>
      <c r="C2412" s="243">
        <v>-4.5625907931966525E-3</v>
      </c>
      <c r="D2412" s="243">
        <v>1.2883850264177932E-2</v>
      </c>
      <c r="E2412" s="243">
        <v>6.8713311218988604E-3</v>
      </c>
      <c r="F2412" s="243">
        <v>2.1762810644232466E-4</v>
      </c>
      <c r="H2412" s="239">
        <f t="shared" si="450"/>
        <v>236.33687779055245</v>
      </c>
      <c r="I2412" s="239"/>
      <c r="J2412" s="239">
        <f t="shared" si="451"/>
        <v>196.67724792443525</v>
      </c>
      <c r="K2412" s="239">
        <f t="shared" si="446"/>
        <v>236.33687779055245</v>
      </c>
      <c r="L2412" s="239" t="b">
        <f t="shared" si="447"/>
        <v>0</v>
      </c>
      <c r="M2412" s="239">
        <f t="shared" si="452"/>
        <v>-4.5625907931966195E-3</v>
      </c>
      <c r="O2412" s="239">
        <f t="shared" si="453"/>
        <v>183.51980097827055</v>
      </c>
      <c r="P2412" s="239">
        <f t="shared" si="448"/>
        <v>236.33687779055245</v>
      </c>
      <c r="Q2412" s="239">
        <f t="shared" si="449"/>
        <v>0</v>
      </c>
      <c r="R2412" s="239">
        <f t="shared" si="454"/>
        <v>-4.5625907931966195E-3</v>
      </c>
      <c r="T2412" s="239">
        <f>MAX($H$4:H2412)</f>
        <v>255.90901740293543</v>
      </c>
      <c r="U2412" s="239">
        <f>MAX($K$4:K2412)</f>
        <v>255.90901740293543</v>
      </c>
      <c r="V2412" s="239">
        <f>MAX($K$4:L2412)</f>
        <v>255.90901740293543</v>
      </c>
      <c r="W2412" s="239">
        <f t="shared" si="455"/>
        <v>-7.6480851714444034E-2</v>
      </c>
      <c r="X2412" s="239">
        <f t="shared" si="456"/>
        <v>-7.6480851714444034E-2</v>
      </c>
      <c r="Y2412" s="239">
        <f t="shared" si="457"/>
        <v>-7.6480851714444034E-2</v>
      </c>
    </row>
    <row r="2413" spans="1:25">
      <c r="A2413" s="147">
        <v>38804</v>
      </c>
      <c r="B2413" s="243">
        <v>-6.0661024104217143E-3</v>
      </c>
      <c r="C2413" s="243">
        <v>-6.5348087897827423E-3</v>
      </c>
      <c r="D2413" s="243">
        <v>-2.9602321457964376E-3</v>
      </c>
      <c r="E2413" s="243">
        <v>-1.3519658542992863E-2</v>
      </c>
      <c r="F2413" s="243">
        <v>-4.9519994226273623E-3</v>
      </c>
      <c r="H2413" s="239">
        <f t="shared" si="450"/>
        <v>234.79246148421694</v>
      </c>
      <c r="I2413" s="239"/>
      <c r="J2413" s="239">
        <f t="shared" si="451"/>
        <v>196.67724792443525</v>
      </c>
      <c r="K2413" s="239">
        <f t="shared" si="446"/>
        <v>234.79246148421694</v>
      </c>
      <c r="L2413" s="239" t="b">
        <f t="shared" si="447"/>
        <v>0</v>
      </c>
      <c r="M2413" s="239">
        <f t="shared" si="452"/>
        <v>-6.5348087897827188E-3</v>
      </c>
      <c r="O2413" s="239">
        <f t="shared" si="453"/>
        <v>183.51980097827055</v>
      </c>
      <c r="P2413" s="239">
        <f t="shared" si="448"/>
        <v>234.79246148421694</v>
      </c>
      <c r="Q2413" s="239">
        <f t="shared" si="449"/>
        <v>0</v>
      </c>
      <c r="R2413" s="239">
        <f t="shared" si="454"/>
        <v>-6.5348087897827188E-3</v>
      </c>
      <c r="T2413" s="239">
        <f>MAX($H$4:H2413)</f>
        <v>255.90901740293543</v>
      </c>
      <c r="U2413" s="239">
        <f>MAX($K$4:K2413)</f>
        <v>255.90901740293543</v>
      </c>
      <c r="V2413" s="239">
        <f>MAX($K$4:L2413)</f>
        <v>255.90901740293543</v>
      </c>
      <c r="W2413" s="239">
        <f t="shared" si="455"/>
        <v>-8.2515872762193132E-2</v>
      </c>
      <c r="X2413" s="239">
        <f t="shared" si="456"/>
        <v>-8.2515872762193132E-2</v>
      </c>
      <c r="Y2413" s="239">
        <f t="shared" si="457"/>
        <v>-8.2515872762193132E-2</v>
      </c>
    </row>
    <row r="2414" spans="1:25">
      <c r="A2414" s="147">
        <v>38805</v>
      </c>
      <c r="B2414" s="243">
        <v>8.2180303793233378E-3</v>
      </c>
      <c r="C2414" s="243">
        <v>-5.1951160069807489E-4</v>
      </c>
      <c r="D2414" s="243">
        <v>2.3945438651236106E-3</v>
      </c>
      <c r="E2414" s="243">
        <v>5.1642432706768826E-3</v>
      </c>
      <c r="F2414" s="243">
        <v>-2.4804991514787433E-3</v>
      </c>
      <c r="H2414" s="239">
        <f t="shared" si="450"/>
        <v>234.67048407671945</v>
      </c>
      <c r="I2414" s="239"/>
      <c r="J2414" s="239">
        <f t="shared" si="451"/>
        <v>196.67724792443525</v>
      </c>
      <c r="K2414" s="239">
        <f t="shared" si="446"/>
        <v>234.67048407671945</v>
      </c>
      <c r="L2414" s="239" t="b">
        <f t="shared" si="447"/>
        <v>0</v>
      </c>
      <c r="M2414" s="239">
        <f t="shared" si="452"/>
        <v>-5.1951160069803131E-4</v>
      </c>
      <c r="O2414" s="239">
        <f t="shared" si="453"/>
        <v>183.51980097827055</v>
      </c>
      <c r="P2414" s="239">
        <f t="shared" si="448"/>
        <v>234.67048407671945</v>
      </c>
      <c r="Q2414" s="239">
        <f t="shared" si="449"/>
        <v>0</v>
      </c>
      <c r="R2414" s="239">
        <f t="shared" si="454"/>
        <v>-5.1951160069803131E-4</v>
      </c>
      <c r="T2414" s="239">
        <f>MAX($H$4:H2414)</f>
        <v>255.90901740293543</v>
      </c>
      <c r="U2414" s="239">
        <f>MAX($K$4:K2414)</f>
        <v>255.90901740293543</v>
      </c>
      <c r="V2414" s="239">
        <f>MAX($K$4:L2414)</f>
        <v>255.90901740293543</v>
      </c>
      <c r="W2414" s="239">
        <f t="shared" si="455"/>
        <v>-8.2992516409749487E-2</v>
      </c>
      <c r="X2414" s="239">
        <f t="shared" si="456"/>
        <v>-8.2992516409749487E-2</v>
      </c>
      <c r="Y2414" s="239">
        <f t="shared" si="457"/>
        <v>-8.2992516409749487E-2</v>
      </c>
    </row>
    <row r="2415" spans="1:25">
      <c r="A2415" s="147">
        <v>38806</v>
      </c>
      <c r="B2415" s="243">
        <v>-1.8839920898602314E-3</v>
      </c>
      <c r="C2415" s="243">
        <v>1.1055598843729308E-2</v>
      </c>
      <c r="D2415" s="243">
        <v>7.3696884572114207E-3</v>
      </c>
      <c r="E2415" s="243">
        <v>6.4241069647941185E-3</v>
      </c>
      <c r="F2415" s="243">
        <v>7.085838881198292E-3</v>
      </c>
      <c r="H2415" s="239">
        <f t="shared" si="450"/>
        <v>237.26490680913543</v>
      </c>
      <c r="I2415" s="239"/>
      <c r="J2415" s="239">
        <f t="shared" si="451"/>
        <v>196.67724792443525</v>
      </c>
      <c r="K2415" s="239">
        <f t="shared" si="446"/>
        <v>237.26490680913543</v>
      </c>
      <c r="L2415" s="239" t="b">
        <f t="shared" si="447"/>
        <v>0</v>
      </c>
      <c r="M2415" s="239">
        <f t="shared" si="452"/>
        <v>1.1055598843729315E-2</v>
      </c>
      <c r="O2415" s="239">
        <f t="shared" si="453"/>
        <v>183.51980097827055</v>
      </c>
      <c r="P2415" s="239">
        <f t="shared" si="448"/>
        <v>237.26490680913543</v>
      </c>
      <c r="Q2415" s="239">
        <f t="shared" si="449"/>
        <v>0</v>
      </c>
      <c r="R2415" s="239">
        <f t="shared" si="454"/>
        <v>1.1055598843729315E-2</v>
      </c>
      <c r="T2415" s="239">
        <f>MAX($H$4:H2415)</f>
        <v>255.90901740293543</v>
      </c>
      <c r="U2415" s="239">
        <f>MAX($K$4:K2415)</f>
        <v>255.90901740293543</v>
      </c>
      <c r="V2415" s="239">
        <f>MAX($K$4:L2415)</f>
        <v>255.90901740293543</v>
      </c>
      <c r="W2415" s="239">
        <f t="shared" si="455"/>
        <v>-7.2854449534477991E-2</v>
      </c>
      <c r="X2415" s="239">
        <f t="shared" si="456"/>
        <v>-7.2854449534477991E-2</v>
      </c>
      <c r="Y2415" s="239">
        <f t="shared" si="457"/>
        <v>-7.2854449534477991E-2</v>
      </c>
    </row>
    <row r="2416" spans="1:25">
      <c r="A2416" s="147">
        <v>38807</v>
      </c>
      <c r="B2416" s="243">
        <v>-3.208286339876687E-3</v>
      </c>
      <c r="C2416" s="243">
        <v>-8.4944540838425286E-3</v>
      </c>
      <c r="D2416" s="243">
        <v>-1.7923809518854972E-3</v>
      </c>
      <c r="E2416" s="243">
        <v>6.2895705601644369E-3</v>
      </c>
      <c r="F2416" s="243">
        <v>-3.9084041435288874E-3</v>
      </c>
      <c r="H2416" s="239">
        <f t="shared" si="450"/>
        <v>235.24947095253805</v>
      </c>
      <c r="I2416" s="239"/>
      <c r="J2416" s="239">
        <f t="shared" si="451"/>
        <v>196.67724792443525</v>
      </c>
      <c r="K2416" s="239">
        <f t="shared" si="446"/>
        <v>235.24947095253805</v>
      </c>
      <c r="L2416" s="239" t="b">
        <f t="shared" si="447"/>
        <v>0</v>
      </c>
      <c r="M2416" s="239">
        <f t="shared" si="452"/>
        <v>-8.4944540838425304E-3</v>
      </c>
      <c r="O2416" s="239">
        <f t="shared" si="453"/>
        <v>183.51980097827055</v>
      </c>
      <c r="P2416" s="239">
        <f t="shared" si="448"/>
        <v>235.24947095253805</v>
      </c>
      <c r="Q2416" s="239">
        <f t="shared" si="449"/>
        <v>0</v>
      </c>
      <c r="R2416" s="239">
        <f t="shared" si="454"/>
        <v>-8.4944540838425304E-3</v>
      </c>
      <c r="T2416" s="239">
        <f>MAX($H$4:H2416)</f>
        <v>255.90901740293543</v>
      </c>
      <c r="U2416" s="239">
        <f>MAX($K$4:K2416)</f>
        <v>255.90901740293543</v>
      </c>
      <c r="V2416" s="239">
        <f>MAX($K$4:L2416)</f>
        <v>255.90901740293543</v>
      </c>
      <c r="W2416" s="239">
        <f t="shared" si="455"/>
        <v>-8.0730044841946264E-2</v>
      </c>
      <c r="X2416" s="239">
        <f t="shared" si="456"/>
        <v>-8.0730044841946264E-2</v>
      </c>
      <c r="Y2416" s="239">
        <f t="shared" si="457"/>
        <v>-8.0730044841946264E-2</v>
      </c>
    </row>
    <row r="2417" spans="1:25">
      <c r="A2417" s="147">
        <v>38810</v>
      </c>
      <c r="B2417" s="243">
        <v>1.7580656898348312E-3</v>
      </c>
      <c r="C2417" s="243">
        <v>8.4457174884211561E-3</v>
      </c>
      <c r="D2417" s="243">
        <v>1.4004418496330828E-2</v>
      </c>
      <c r="E2417" s="243">
        <v>1.732575580766671E-2</v>
      </c>
      <c r="F2417" s="243">
        <v>7.6485454670838227E-3</v>
      </c>
      <c r="H2417" s="239">
        <f t="shared" si="450"/>
        <v>237.23632152350373</v>
      </c>
      <c r="I2417" s="239"/>
      <c r="J2417" s="239">
        <f t="shared" si="451"/>
        <v>196.67724792443525</v>
      </c>
      <c r="K2417" s="239">
        <f t="shared" si="446"/>
        <v>237.23632152350373</v>
      </c>
      <c r="L2417" s="239" t="b">
        <f t="shared" si="447"/>
        <v>0</v>
      </c>
      <c r="M2417" s="239">
        <f t="shared" si="452"/>
        <v>8.4457174884212012E-3</v>
      </c>
      <c r="O2417" s="239">
        <f t="shared" si="453"/>
        <v>183.51980097827055</v>
      </c>
      <c r="P2417" s="239">
        <f t="shared" si="448"/>
        <v>237.23632152350373</v>
      </c>
      <c r="Q2417" s="239">
        <f t="shared" si="449"/>
        <v>0</v>
      </c>
      <c r="R2417" s="239">
        <f t="shared" si="454"/>
        <v>8.4457174884212012E-3</v>
      </c>
      <c r="T2417" s="239">
        <f>MAX($H$4:H2417)</f>
        <v>255.90901740293543</v>
      </c>
      <c r="U2417" s="239">
        <f>MAX($K$4:K2417)</f>
        <v>255.90901740293543</v>
      </c>
      <c r="V2417" s="239">
        <f>MAX($K$4:L2417)</f>
        <v>255.90901740293543</v>
      </c>
      <c r="W2417" s="239">
        <f t="shared" si="455"/>
        <v>-7.2966150505087729E-2</v>
      </c>
      <c r="X2417" s="239">
        <f t="shared" si="456"/>
        <v>-7.2966150505087729E-2</v>
      </c>
      <c r="Y2417" s="239">
        <f t="shared" si="457"/>
        <v>-7.2966150505087729E-2</v>
      </c>
    </row>
    <row r="2418" spans="1:25">
      <c r="A2418" s="147">
        <v>38811</v>
      </c>
      <c r="B2418" s="243">
        <v>5.7213644104132655E-3</v>
      </c>
      <c r="C2418" s="243">
        <v>-3.5066702437285269E-3</v>
      </c>
      <c r="D2418" s="243">
        <v>-9.5384714171974361E-3</v>
      </c>
      <c r="E2418" s="243">
        <v>-1.591435729978774E-3</v>
      </c>
      <c r="F2418" s="243">
        <v>8.1432862725550059E-4</v>
      </c>
      <c r="H2418" s="239">
        <f t="shared" si="450"/>
        <v>236.40441197408566</v>
      </c>
      <c r="I2418" s="239"/>
      <c r="J2418" s="239">
        <f t="shared" si="451"/>
        <v>196.67724792443525</v>
      </c>
      <c r="K2418" s="239">
        <f t="shared" si="446"/>
        <v>236.40441197408566</v>
      </c>
      <c r="L2418" s="239" t="b">
        <f t="shared" si="447"/>
        <v>0</v>
      </c>
      <c r="M2418" s="239">
        <f t="shared" si="452"/>
        <v>-3.506670243728474E-3</v>
      </c>
      <c r="O2418" s="239">
        <f t="shared" si="453"/>
        <v>183.51980097827055</v>
      </c>
      <c r="P2418" s="239">
        <f t="shared" si="448"/>
        <v>236.40441197408566</v>
      </c>
      <c r="Q2418" s="239">
        <f t="shared" si="449"/>
        <v>0</v>
      </c>
      <c r="R2418" s="239">
        <f t="shared" si="454"/>
        <v>-3.506670243728474E-3</v>
      </c>
      <c r="T2418" s="239">
        <f>MAX($H$4:H2418)</f>
        <v>255.90901740293543</v>
      </c>
      <c r="U2418" s="239">
        <f>MAX($K$4:K2418)</f>
        <v>255.90901740293543</v>
      </c>
      <c r="V2418" s="239">
        <f>MAX($K$4:L2418)</f>
        <v>255.90901740293543</v>
      </c>
      <c r="W2418" s="239">
        <f t="shared" si="455"/>
        <v>-7.6216952520040598E-2</v>
      </c>
      <c r="X2418" s="239">
        <f t="shared" si="456"/>
        <v>-7.6216952520040598E-2</v>
      </c>
      <c r="Y2418" s="239">
        <f t="shared" si="457"/>
        <v>-7.6216952520040598E-2</v>
      </c>
    </row>
    <row r="2419" spans="1:25">
      <c r="A2419" s="147">
        <v>38812</v>
      </c>
      <c r="B2419" s="243">
        <v>4.4762677272156548E-3</v>
      </c>
      <c r="C2419" s="243">
        <v>1.6578785576661925E-3</v>
      </c>
      <c r="D2419" s="243">
        <v>-1.0744499514730999E-3</v>
      </c>
      <c r="E2419" s="243">
        <v>1.7634833353743495E-3</v>
      </c>
      <c r="F2419" s="243">
        <v>5.4717181928709557E-4</v>
      </c>
      <c r="H2419" s="239">
        <f t="shared" si="450"/>
        <v>236.79634177963518</v>
      </c>
      <c r="I2419" s="239"/>
      <c r="J2419" s="239">
        <f t="shared" si="451"/>
        <v>196.67724792443525</v>
      </c>
      <c r="K2419" s="239">
        <f t="shared" si="446"/>
        <v>236.79634177963518</v>
      </c>
      <c r="L2419" s="239" t="b">
        <f t="shared" si="447"/>
        <v>0</v>
      </c>
      <c r="M2419" s="239">
        <f t="shared" si="452"/>
        <v>1.6578785576662001E-3</v>
      </c>
      <c r="O2419" s="239">
        <f t="shared" si="453"/>
        <v>183.51980097827055</v>
      </c>
      <c r="P2419" s="239">
        <f t="shared" si="448"/>
        <v>236.79634177963518</v>
      </c>
      <c r="Q2419" s="239">
        <f t="shared" si="449"/>
        <v>0</v>
      </c>
      <c r="R2419" s="239">
        <f t="shared" si="454"/>
        <v>1.6578785576662001E-3</v>
      </c>
      <c r="T2419" s="239">
        <f>MAX($H$4:H2419)</f>
        <v>255.90901740293543</v>
      </c>
      <c r="U2419" s="239">
        <f>MAX($K$4:K2419)</f>
        <v>255.90901740293543</v>
      </c>
      <c r="V2419" s="239">
        <f>MAX($K$4:L2419)</f>
        <v>255.90901740293543</v>
      </c>
      <c r="W2419" s="239">
        <f t="shared" si="455"/>
        <v>-7.4685432413688024E-2</v>
      </c>
      <c r="X2419" s="239">
        <f t="shared" si="456"/>
        <v>-7.4685432413688024E-2</v>
      </c>
      <c r="Y2419" s="239">
        <f t="shared" si="457"/>
        <v>-7.4685432413688024E-2</v>
      </c>
    </row>
    <row r="2420" spans="1:25">
      <c r="A2420" s="147">
        <v>38813</v>
      </c>
      <c r="B2420" s="243">
        <v>-1.6513137967109071E-3</v>
      </c>
      <c r="C2420" s="243">
        <v>4.4903015984918415E-3</v>
      </c>
      <c r="D2420" s="243">
        <v>2.1733806729893557E-2</v>
      </c>
      <c r="E2420" s="243">
        <v>1.1761400259181043E-2</v>
      </c>
      <c r="F2420" s="243">
        <v>6.0724152025657396E-3</v>
      </c>
      <c r="H2420" s="239">
        <f t="shared" si="450"/>
        <v>237.8596287716453</v>
      </c>
      <c r="I2420" s="239"/>
      <c r="J2420" s="239">
        <f t="shared" si="451"/>
        <v>196.67724792443525</v>
      </c>
      <c r="K2420" s="239">
        <f t="shared" si="446"/>
        <v>237.8596287716453</v>
      </c>
      <c r="L2420" s="239" t="b">
        <f t="shared" si="447"/>
        <v>0</v>
      </c>
      <c r="M2420" s="239">
        <f t="shared" si="452"/>
        <v>4.4903015984918571E-3</v>
      </c>
      <c r="O2420" s="239">
        <f t="shared" si="453"/>
        <v>183.51980097827055</v>
      </c>
      <c r="P2420" s="239">
        <f t="shared" si="448"/>
        <v>237.8596287716453</v>
      </c>
      <c r="Q2420" s="239">
        <f t="shared" si="449"/>
        <v>0</v>
      </c>
      <c r="R2420" s="239">
        <f t="shared" si="454"/>
        <v>4.4903015984918571E-3</v>
      </c>
      <c r="T2420" s="239">
        <f>MAX($H$4:H2420)</f>
        <v>255.90901740293543</v>
      </c>
      <c r="U2420" s="239">
        <f>MAX($K$4:K2420)</f>
        <v>255.90901740293543</v>
      </c>
      <c r="V2420" s="239">
        <f>MAX($K$4:L2420)</f>
        <v>255.90901740293543</v>
      </c>
      <c r="W2420" s="239">
        <f t="shared" si="455"/>
        <v>-7.0530490931747417E-2</v>
      </c>
      <c r="X2420" s="239">
        <f t="shared" si="456"/>
        <v>-7.0530490931747417E-2</v>
      </c>
      <c r="Y2420" s="239">
        <f t="shared" si="457"/>
        <v>-7.0530490931747417E-2</v>
      </c>
    </row>
    <row r="2421" spans="1:25">
      <c r="A2421" s="147">
        <v>38814</v>
      </c>
      <c r="B2421" s="243">
        <v>-9.9367001066364979E-3</v>
      </c>
      <c r="C2421" s="243">
        <v>-2.400238607598193E-3</v>
      </c>
      <c r="D2421" s="243">
        <v>1.1850101931557777E-2</v>
      </c>
      <c r="E2421" s="243">
        <v>7.2223585355188913E-3</v>
      </c>
      <c r="F2421" s="243">
        <v>-7.5858604715728362E-4</v>
      </c>
      <c r="H2421" s="239">
        <f t="shared" si="450"/>
        <v>237.28870890747862</v>
      </c>
      <c r="I2421" s="239"/>
      <c r="J2421" s="239">
        <f t="shared" si="451"/>
        <v>196.67724792443525</v>
      </c>
      <c r="K2421" s="239">
        <f t="shared" si="446"/>
        <v>237.28870890747862</v>
      </c>
      <c r="L2421" s="239" t="b">
        <f t="shared" si="447"/>
        <v>0</v>
      </c>
      <c r="M2421" s="239">
        <f t="shared" si="452"/>
        <v>-2.4002386075982186E-3</v>
      </c>
      <c r="O2421" s="239">
        <f t="shared" si="453"/>
        <v>183.51980097827055</v>
      </c>
      <c r="P2421" s="239">
        <f t="shared" si="448"/>
        <v>237.28870890747862</v>
      </c>
      <c r="Q2421" s="239">
        <f t="shared" si="449"/>
        <v>0</v>
      </c>
      <c r="R2421" s="239">
        <f t="shared" si="454"/>
        <v>-2.4002386075982186E-3</v>
      </c>
      <c r="T2421" s="239">
        <f>MAX($H$4:H2421)</f>
        <v>255.90901740293543</v>
      </c>
      <c r="U2421" s="239">
        <f>MAX($K$4:K2421)</f>
        <v>255.90901740293543</v>
      </c>
      <c r="V2421" s="239">
        <f>MAX($K$4:L2421)</f>
        <v>255.90901740293543</v>
      </c>
      <c r="W2421" s="239">
        <f t="shared" si="455"/>
        <v>-7.2761439531998401E-2</v>
      </c>
      <c r="X2421" s="239">
        <f t="shared" si="456"/>
        <v>-7.2761439531998401E-2</v>
      </c>
      <c r="Y2421" s="239">
        <f t="shared" si="457"/>
        <v>-7.2761439531998401E-2</v>
      </c>
    </row>
    <row r="2422" spans="1:25">
      <c r="A2422" s="147">
        <v>38817</v>
      </c>
      <c r="B2422" s="243">
        <v>4.6127851726485147E-4</v>
      </c>
      <c r="C2422" s="243">
        <v>5.3009746293244397E-3</v>
      </c>
      <c r="D2422" s="243">
        <v>-5.592600781129331E-3</v>
      </c>
      <c r="E2422" s="243">
        <v>-2.9040472109396198E-3</v>
      </c>
      <c r="F2422" s="243">
        <v>4.5220836530002195E-4</v>
      </c>
      <c r="H2422" s="239">
        <f t="shared" si="450"/>
        <v>238.54657033322232</v>
      </c>
      <c r="I2422" s="239"/>
      <c r="J2422" s="239">
        <f t="shared" si="451"/>
        <v>196.67724792443525</v>
      </c>
      <c r="K2422" s="239">
        <f t="shared" si="446"/>
        <v>238.54657033322232</v>
      </c>
      <c r="L2422" s="239" t="b">
        <f t="shared" si="447"/>
        <v>0</v>
      </c>
      <c r="M2422" s="239">
        <f t="shared" si="452"/>
        <v>5.3009746293244476E-3</v>
      </c>
      <c r="O2422" s="239">
        <f t="shared" si="453"/>
        <v>183.51980097827055</v>
      </c>
      <c r="P2422" s="239">
        <f t="shared" si="448"/>
        <v>238.54657033322232</v>
      </c>
      <c r="Q2422" s="239">
        <f t="shared" si="449"/>
        <v>0</v>
      </c>
      <c r="R2422" s="239">
        <f t="shared" si="454"/>
        <v>5.3009746293244476E-3</v>
      </c>
      <c r="T2422" s="239">
        <f>MAX($H$4:H2422)</f>
        <v>255.90901740293543</v>
      </c>
      <c r="U2422" s="239">
        <f>MAX($K$4:K2422)</f>
        <v>255.90901740293543</v>
      </c>
      <c r="V2422" s="239">
        <f>MAX($K$4:L2422)</f>
        <v>255.90901740293543</v>
      </c>
      <c r="W2422" s="239">
        <f t="shared" si="455"/>
        <v>-6.7846171447626197E-2</v>
      </c>
      <c r="X2422" s="239">
        <f t="shared" si="456"/>
        <v>-6.7846171447626197E-2</v>
      </c>
      <c r="Y2422" s="239">
        <f t="shared" si="457"/>
        <v>-6.7846171447626197E-2</v>
      </c>
    </row>
    <row r="2423" spans="1:25">
      <c r="A2423" s="147">
        <v>38818</v>
      </c>
      <c r="B2423" s="243">
        <v>-7.2959727363051119E-3</v>
      </c>
      <c r="C2423" s="243">
        <v>-1.3420683828875291E-2</v>
      </c>
      <c r="D2423" s="243">
        <v>-6.622589783710886E-3</v>
      </c>
      <c r="E2423" s="243">
        <v>-7.9736001183640104E-3</v>
      </c>
      <c r="F2423" s="243">
        <v>-1.3428920107644515E-2</v>
      </c>
      <c r="H2423" s="239">
        <f t="shared" si="450"/>
        <v>235.34511223431758</v>
      </c>
      <c r="I2423" s="239"/>
      <c r="J2423" s="239">
        <f t="shared" si="451"/>
        <v>196.67724792443525</v>
      </c>
      <c r="K2423" s="239">
        <f t="shared" si="446"/>
        <v>235.34511223431758</v>
      </c>
      <c r="L2423" s="239" t="b">
        <f t="shared" si="447"/>
        <v>0</v>
      </c>
      <c r="M2423" s="239">
        <f t="shared" si="452"/>
        <v>-1.3420683828875284E-2</v>
      </c>
      <c r="O2423" s="239">
        <f t="shared" si="453"/>
        <v>183.51980097827055</v>
      </c>
      <c r="P2423" s="239">
        <f t="shared" si="448"/>
        <v>235.34511223431758</v>
      </c>
      <c r="Q2423" s="239">
        <f t="shared" si="449"/>
        <v>0</v>
      </c>
      <c r="R2423" s="239">
        <f t="shared" si="454"/>
        <v>-1.3420683828875284E-2</v>
      </c>
      <c r="T2423" s="239">
        <f>MAX($H$4:H2423)</f>
        <v>255.90901740293543</v>
      </c>
      <c r="U2423" s="239">
        <f>MAX($K$4:K2423)</f>
        <v>255.90901740293543</v>
      </c>
      <c r="V2423" s="239">
        <f>MAX($K$4:L2423)</f>
        <v>255.90901740293543</v>
      </c>
      <c r="W2423" s="239">
        <f t="shared" si="455"/>
        <v>-8.0356313260503229E-2</v>
      </c>
      <c r="X2423" s="239">
        <f t="shared" si="456"/>
        <v>-8.0356313260503229E-2</v>
      </c>
      <c r="Y2423" s="239">
        <f t="shared" si="457"/>
        <v>-8.0356313260503229E-2</v>
      </c>
    </row>
    <row r="2424" spans="1:25">
      <c r="A2424" s="147">
        <v>38819</v>
      </c>
      <c r="B2424" s="243">
        <v>1.2442712958702362E-3</v>
      </c>
      <c r="C2424" s="243">
        <v>-1.1476176387826831E-3</v>
      </c>
      <c r="D2424" s="243">
        <v>-1.0903852486106813E-2</v>
      </c>
      <c r="E2424" s="243">
        <v>-2.6159596763162263E-3</v>
      </c>
      <c r="F2424" s="243">
        <v>-2.8759663703208371E-3</v>
      </c>
      <c r="H2424" s="239">
        <f t="shared" si="450"/>
        <v>235.0750260323162</v>
      </c>
      <c r="I2424" s="239"/>
      <c r="J2424" s="239">
        <f t="shared" si="451"/>
        <v>196.67724792443525</v>
      </c>
      <c r="K2424" s="239">
        <f t="shared" si="446"/>
        <v>235.0750260323162</v>
      </c>
      <c r="L2424" s="239" t="b">
        <f t="shared" si="447"/>
        <v>0</v>
      </c>
      <c r="M2424" s="239">
        <f t="shared" si="452"/>
        <v>-1.147617638782628E-3</v>
      </c>
      <c r="O2424" s="239">
        <f t="shared" si="453"/>
        <v>183.51980097827055</v>
      </c>
      <c r="P2424" s="239">
        <f t="shared" si="448"/>
        <v>235.0750260323162</v>
      </c>
      <c r="Q2424" s="239">
        <f t="shared" si="449"/>
        <v>0</v>
      </c>
      <c r="R2424" s="239">
        <f t="shared" si="454"/>
        <v>-1.147617638782628E-3</v>
      </c>
      <c r="T2424" s="239">
        <f>MAX($H$4:H2424)</f>
        <v>255.90901740293543</v>
      </c>
      <c r="U2424" s="239">
        <f>MAX($K$4:K2424)</f>
        <v>255.90901740293543</v>
      </c>
      <c r="V2424" s="239">
        <f>MAX($K$4:L2424)</f>
        <v>255.90901740293543</v>
      </c>
      <c r="W2424" s="239">
        <f t="shared" si="455"/>
        <v>-8.1411712576800549E-2</v>
      </c>
      <c r="X2424" s="239">
        <f t="shared" si="456"/>
        <v>-8.1411712576800549E-2</v>
      </c>
      <c r="Y2424" s="239">
        <f t="shared" si="457"/>
        <v>-8.1411712576800549E-2</v>
      </c>
    </row>
    <row r="2425" spans="1:25">
      <c r="A2425" s="147">
        <v>38820</v>
      </c>
      <c r="B2425" s="243">
        <v>8.1834040694950261E-4</v>
      </c>
      <c r="C2425" s="243">
        <v>2.342154956589626E-3</v>
      </c>
      <c r="D2425" s="243">
        <v>-9.9139506111733944E-5</v>
      </c>
      <c r="E2425" s="243">
        <v>1.8949209128882316E-4</v>
      </c>
      <c r="F2425" s="243">
        <v>4.2483477209236398E-3</v>
      </c>
      <c r="H2425" s="239">
        <f t="shared" si="450"/>
        <v>235.62560816970822</v>
      </c>
      <c r="I2425" s="239"/>
      <c r="J2425" s="239">
        <f t="shared" si="451"/>
        <v>196.67724792443525</v>
      </c>
      <c r="K2425" s="239">
        <f t="shared" si="446"/>
        <v>235.62560816970822</v>
      </c>
      <c r="L2425" s="239" t="b">
        <f t="shared" si="447"/>
        <v>0</v>
      </c>
      <c r="M2425" s="239">
        <f t="shared" si="452"/>
        <v>2.3421549565895749E-3</v>
      </c>
      <c r="O2425" s="239">
        <f t="shared" si="453"/>
        <v>183.51980097827055</v>
      </c>
      <c r="P2425" s="239">
        <f t="shared" si="448"/>
        <v>235.62560816970822</v>
      </c>
      <c r="Q2425" s="239">
        <f t="shared" si="449"/>
        <v>0</v>
      </c>
      <c r="R2425" s="239">
        <f t="shared" si="454"/>
        <v>2.3421549565895749E-3</v>
      </c>
      <c r="T2425" s="239">
        <f>MAX($H$4:H2425)</f>
        <v>255.90901740293543</v>
      </c>
      <c r="U2425" s="239">
        <f>MAX($K$4:K2425)</f>
        <v>255.90901740293543</v>
      </c>
      <c r="V2425" s="239">
        <f>MAX($K$4:L2425)</f>
        <v>255.90901740293543</v>
      </c>
      <c r="W2425" s="239">
        <f t="shared" si="455"/>
        <v>-7.9260236466347181E-2</v>
      </c>
      <c r="X2425" s="239">
        <f t="shared" si="456"/>
        <v>-7.9260236466347181E-2</v>
      </c>
      <c r="Y2425" s="239">
        <f t="shared" si="457"/>
        <v>-7.9260236466347181E-2</v>
      </c>
    </row>
    <row r="2426" spans="1:25">
      <c r="A2426" s="147">
        <v>38821</v>
      </c>
      <c r="B2426" s="243">
        <v>0</v>
      </c>
      <c r="C2426" s="243">
        <v>-4.9545829892660986E-4</v>
      </c>
      <c r="D2426" s="243">
        <v>-1.3575793432307748E-4</v>
      </c>
      <c r="E2426" s="243">
        <v>6.2660042314983677E-3</v>
      </c>
      <c r="F2426" s="243">
        <v>-4.9545829892660986E-4</v>
      </c>
      <c r="H2426" s="239">
        <f t="shared" si="450"/>
        <v>235.50886550670091</v>
      </c>
      <c r="I2426" s="239"/>
      <c r="J2426" s="239">
        <f t="shared" si="451"/>
        <v>196.67724792443525</v>
      </c>
      <c r="K2426" s="239">
        <f t="shared" si="446"/>
        <v>235.50886550670091</v>
      </c>
      <c r="L2426" s="239" t="b">
        <f t="shared" si="447"/>
        <v>0</v>
      </c>
      <c r="M2426" s="239">
        <f t="shared" si="452"/>
        <v>-4.9545829892656498E-4</v>
      </c>
      <c r="O2426" s="239">
        <f t="shared" si="453"/>
        <v>183.51980097827055</v>
      </c>
      <c r="P2426" s="239">
        <f t="shared" si="448"/>
        <v>235.50886550670091</v>
      </c>
      <c r="Q2426" s="239">
        <f t="shared" si="449"/>
        <v>0</v>
      </c>
      <c r="R2426" s="239">
        <f t="shared" si="454"/>
        <v>-4.9545829892656498E-4</v>
      </c>
      <c r="T2426" s="239">
        <f>MAX($H$4:H2426)</f>
        <v>255.90901740293543</v>
      </c>
      <c r="U2426" s="239">
        <f>MAX($K$4:K2426)</f>
        <v>255.90901740293543</v>
      </c>
      <c r="V2426" s="239">
        <f>MAX($K$4:L2426)</f>
        <v>255.90901740293543</v>
      </c>
      <c r="W2426" s="239">
        <f t="shared" si="455"/>
        <v>-7.9716424623341609E-2</v>
      </c>
      <c r="X2426" s="239">
        <f t="shared" si="456"/>
        <v>-7.9716424623341609E-2</v>
      </c>
      <c r="Y2426" s="239">
        <f t="shared" si="457"/>
        <v>-7.9716424623341609E-2</v>
      </c>
    </row>
    <row r="2427" spans="1:25">
      <c r="A2427" s="147">
        <v>38824</v>
      </c>
      <c r="B2427" s="243">
        <v>-2.8851375631649967E-3</v>
      </c>
      <c r="C2427" s="243">
        <v>1.9364301429005693E-3</v>
      </c>
      <c r="D2427" s="243">
        <v>-1.493157688472535E-2</v>
      </c>
      <c r="E2427" s="243">
        <v>-3.763209352185104E-3</v>
      </c>
      <c r="F2427" s="243">
        <v>1.899808505972711E-3</v>
      </c>
      <c r="H2427" s="239">
        <f t="shared" si="450"/>
        <v>235.9649119727884</v>
      </c>
      <c r="I2427" s="239"/>
      <c r="J2427" s="239">
        <f t="shared" si="451"/>
        <v>196.67724792443525</v>
      </c>
      <c r="K2427" s="239">
        <f t="shared" si="446"/>
        <v>235.9649119727884</v>
      </c>
      <c r="L2427" s="239" t="b">
        <f t="shared" si="447"/>
        <v>0</v>
      </c>
      <c r="M2427" s="239">
        <f t="shared" si="452"/>
        <v>1.9364301429005432E-3</v>
      </c>
      <c r="O2427" s="239">
        <f t="shared" si="453"/>
        <v>183.51980097827055</v>
      </c>
      <c r="P2427" s="239">
        <f t="shared" si="448"/>
        <v>235.9649119727884</v>
      </c>
      <c r="Q2427" s="239">
        <f t="shared" si="449"/>
        <v>0</v>
      </c>
      <c r="R2427" s="239">
        <f t="shared" si="454"/>
        <v>1.9364301429005432E-3</v>
      </c>
      <c r="T2427" s="239">
        <f>MAX($H$4:H2427)</f>
        <v>255.90901740293543</v>
      </c>
      <c r="U2427" s="239">
        <f>MAX($K$4:K2427)</f>
        <v>255.90901740293543</v>
      </c>
      <c r="V2427" s="239">
        <f>MAX($K$4:L2427)</f>
        <v>255.90901740293543</v>
      </c>
      <c r="W2427" s="239">
        <f t="shared" si="455"/>
        <v>-7.7934359767965963E-2</v>
      </c>
      <c r="X2427" s="239">
        <f t="shared" si="456"/>
        <v>-7.7934359767965963E-2</v>
      </c>
      <c r="Y2427" s="239">
        <f t="shared" si="457"/>
        <v>-7.7934359767965963E-2</v>
      </c>
    </row>
    <row r="2428" spans="1:25">
      <c r="A2428" s="147">
        <v>38825</v>
      </c>
      <c r="B2428" s="243">
        <v>1.7240892737642843E-2</v>
      </c>
      <c r="C2428" s="243">
        <v>-1.3467650445240231E-3</v>
      </c>
      <c r="D2428" s="243">
        <v>1.0170283979332062E-2</v>
      </c>
      <c r="E2428" s="243">
        <v>1.2188124955315072E-2</v>
      </c>
      <c r="F2428" s="243">
        <v>-7.6741339979990997E-4</v>
      </c>
      <c r="H2428" s="239">
        <f t="shared" si="450"/>
        <v>235.64712267760925</v>
      </c>
      <c r="I2428" s="239"/>
      <c r="J2428" s="239">
        <f t="shared" si="451"/>
        <v>196.67724792443525</v>
      </c>
      <c r="K2428" s="239">
        <f t="shared" si="446"/>
        <v>235.64712267760925</v>
      </c>
      <c r="L2428" s="239" t="b">
        <f t="shared" si="447"/>
        <v>0</v>
      </c>
      <c r="M2428" s="239">
        <f t="shared" si="452"/>
        <v>-1.3467650445240819E-3</v>
      </c>
      <c r="O2428" s="239">
        <f t="shared" si="453"/>
        <v>183.51980097827055</v>
      </c>
      <c r="P2428" s="239">
        <f t="shared" si="448"/>
        <v>235.64712267760925</v>
      </c>
      <c r="Q2428" s="239">
        <f t="shared" si="449"/>
        <v>0</v>
      </c>
      <c r="R2428" s="239">
        <f t="shared" si="454"/>
        <v>-1.3467650445240819E-3</v>
      </c>
      <c r="T2428" s="239">
        <f>MAX($H$4:H2428)</f>
        <v>255.90901740293543</v>
      </c>
      <c r="U2428" s="239">
        <f>MAX($K$4:K2428)</f>
        <v>255.90901740293543</v>
      </c>
      <c r="V2428" s="239">
        <f>MAX($K$4:L2428)</f>
        <v>255.90901740293543</v>
      </c>
      <c r="W2428" s="239">
        <f t="shared" si="455"/>
        <v>-7.9176165540987192E-2</v>
      </c>
      <c r="X2428" s="239">
        <f t="shared" si="456"/>
        <v>-7.9176165540987192E-2</v>
      </c>
      <c r="Y2428" s="239">
        <f t="shared" si="457"/>
        <v>-7.9176165540987192E-2</v>
      </c>
    </row>
    <row r="2429" spans="1:25">
      <c r="A2429" s="147">
        <v>38826</v>
      </c>
      <c r="B2429" s="243">
        <v>2.354001371838832E-3</v>
      </c>
      <c r="C2429" s="243">
        <v>8.4972492929202836E-3</v>
      </c>
      <c r="D2429" s="243">
        <v>-1.4223166864126835E-3</v>
      </c>
      <c r="E2429" s="243">
        <v>5.3071480461968079E-3</v>
      </c>
      <c r="F2429" s="243">
        <v>8.0595608138205321E-3</v>
      </c>
      <c r="H2429" s="239">
        <f t="shared" si="450"/>
        <v>237.64947502416027</v>
      </c>
      <c r="I2429" s="239"/>
      <c r="J2429" s="239">
        <f t="shared" si="451"/>
        <v>196.67724792443525</v>
      </c>
      <c r="K2429" s="239">
        <f t="shared" si="446"/>
        <v>237.64947502416027</v>
      </c>
      <c r="L2429" s="239" t="b">
        <f t="shared" si="447"/>
        <v>0</v>
      </c>
      <c r="M2429" s="239">
        <f t="shared" si="452"/>
        <v>8.4972492929203114E-3</v>
      </c>
      <c r="O2429" s="239">
        <f t="shared" si="453"/>
        <v>183.51980097827055</v>
      </c>
      <c r="P2429" s="239">
        <f t="shared" si="448"/>
        <v>237.64947502416027</v>
      </c>
      <c r="Q2429" s="239">
        <f t="shared" si="449"/>
        <v>0</v>
      </c>
      <c r="R2429" s="239">
        <f t="shared" si="454"/>
        <v>8.4972492929203114E-3</v>
      </c>
      <c r="T2429" s="239">
        <f>MAX($H$4:H2429)</f>
        <v>255.90901740293543</v>
      </c>
      <c r="U2429" s="239">
        <f>MAX($K$4:K2429)</f>
        <v>255.90901740293543</v>
      </c>
      <c r="V2429" s="239">
        <f>MAX($K$4:L2429)</f>
        <v>255.90901740293543</v>
      </c>
      <c r="W2429" s="239">
        <f t="shared" si="455"/>
        <v>-7.1351695864726172E-2</v>
      </c>
      <c r="X2429" s="239">
        <f t="shared" si="456"/>
        <v>-7.1351695864726172E-2</v>
      </c>
      <c r="Y2429" s="239">
        <f t="shared" si="457"/>
        <v>-7.1351695864726172E-2</v>
      </c>
    </row>
    <row r="2430" spans="1:25">
      <c r="A2430" s="147">
        <v>38827</v>
      </c>
      <c r="B2430" s="243">
        <v>1.0473006398650231E-3</v>
      </c>
      <c r="C2430" s="243">
        <v>5.7741704171110353E-3</v>
      </c>
      <c r="D2430" s="243">
        <v>6.0785300897359118E-3</v>
      </c>
      <c r="E2430" s="243">
        <v>6.7854489125853679E-3</v>
      </c>
      <c r="F2430" s="243">
        <v>6.0385365877448915E-3</v>
      </c>
      <c r="H2430" s="239">
        <f t="shared" si="450"/>
        <v>239.02170359248674</v>
      </c>
      <c r="I2430" s="239"/>
      <c r="J2430" s="239">
        <f t="shared" si="451"/>
        <v>196.67724792443525</v>
      </c>
      <c r="K2430" s="239">
        <f t="shared" si="446"/>
        <v>239.02170359248674</v>
      </c>
      <c r="L2430" s="239" t="b">
        <f t="shared" si="447"/>
        <v>0</v>
      </c>
      <c r="M2430" s="239">
        <f t="shared" si="452"/>
        <v>5.7741704171110483E-3</v>
      </c>
      <c r="O2430" s="239">
        <f t="shared" si="453"/>
        <v>183.51980097827055</v>
      </c>
      <c r="P2430" s="239">
        <f t="shared" si="448"/>
        <v>239.02170359248674</v>
      </c>
      <c r="Q2430" s="239">
        <f t="shared" si="449"/>
        <v>0</v>
      </c>
      <c r="R2430" s="239">
        <f t="shared" si="454"/>
        <v>5.7741704171110483E-3</v>
      </c>
      <c r="T2430" s="239">
        <f>MAX($H$4:H2430)</f>
        <v>255.90901740293543</v>
      </c>
      <c r="U2430" s="239">
        <f>MAX($K$4:K2430)</f>
        <v>255.90901740293543</v>
      </c>
      <c r="V2430" s="239">
        <f>MAX($K$4:L2430)</f>
        <v>255.90901740293543</v>
      </c>
      <c r="W2430" s="239">
        <f t="shared" si="455"/>
        <v>-6.598952229908793E-2</v>
      </c>
      <c r="X2430" s="239">
        <f t="shared" si="456"/>
        <v>-6.598952229908793E-2</v>
      </c>
      <c r="Y2430" s="239">
        <f t="shared" si="457"/>
        <v>-6.598952229908793E-2</v>
      </c>
    </row>
    <row r="2431" spans="1:25">
      <c r="A2431" s="147">
        <v>38828</v>
      </c>
      <c r="B2431" s="243">
        <v>-5.3327214581011528E-4</v>
      </c>
      <c r="C2431" s="243">
        <v>7.5623269550586514E-3</v>
      </c>
      <c r="D2431" s="243">
        <v>7.3614812681734865E-3</v>
      </c>
      <c r="E2431" s="243">
        <v>2.8902025965595879E-3</v>
      </c>
      <c r="F2431" s="243">
        <v>8.9200498233072967E-3</v>
      </c>
      <c r="H2431" s="239">
        <f t="shared" si="450"/>
        <v>240.82926386440823</v>
      </c>
      <c r="I2431" s="239"/>
      <c r="J2431" s="239">
        <f t="shared" si="451"/>
        <v>196.67724792443525</v>
      </c>
      <c r="K2431" s="239">
        <f t="shared" si="446"/>
        <v>240.82926386440823</v>
      </c>
      <c r="L2431" s="239" t="b">
        <f t="shared" si="447"/>
        <v>0</v>
      </c>
      <c r="M2431" s="239">
        <f t="shared" si="452"/>
        <v>7.5623269550585959E-3</v>
      </c>
      <c r="O2431" s="239">
        <f t="shared" si="453"/>
        <v>183.51980097827055</v>
      </c>
      <c r="P2431" s="239">
        <f t="shared" si="448"/>
        <v>240.82926386440823</v>
      </c>
      <c r="Q2431" s="239">
        <f t="shared" si="449"/>
        <v>0</v>
      </c>
      <c r="R2431" s="239">
        <f t="shared" si="454"/>
        <v>7.5623269550585959E-3</v>
      </c>
      <c r="T2431" s="239">
        <f>MAX($H$4:H2431)</f>
        <v>255.90901740293543</v>
      </c>
      <c r="U2431" s="239">
        <f>MAX($K$4:K2431)</f>
        <v>255.90901740293543</v>
      </c>
      <c r="V2431" s="239">
        <f>MAX($K$4:L2431)</f>
        <v>255.90901740293543</v>
      </c>
      <c r="W2431" s="239">
        <f t="shared" si="455"/>
        <v>-5.8926229687263167E-2</v>
      </c>
      <c r="X2431" s="239">
        <f t="shared" si="456"/>
        <v>-5.8926229687263167E-2</v>
      </c>
      <c r="Y2431" s="239">
        <f t="shared" si="457"/>
        <v>-5.8926229687263167E-2</v>
      </c>
    </row>
    <row r="2432" spans="1:25">
      <c r="A2432" s="147">
        <v>38831</v>
      </c>
      <c r="B2432" s="243">
        <v>-2.4550602508861541E-3</v>
      </c>
      <c r="C2432" s="243">
        <v>-6.8558481794134263E-3</v>
      </c>
      <c r="D2432" s="243">
        <v>-1.0689831770850478E-2</v>
      </c>
      <c r="E2432" s="243">
        <v>-7.3952256648103232E-3</v>
      </c>
      <c r="F2432" s="243">
        <v>-1.7879201192532168E-3</v>
      </c>
      <c r="H2432" s="239">
        <f t="shared" si="450"/>
        <v>239.17817499419397</v>
      </c>
      <c r="I2432" s="239"/>
      <c r="J2432" s="239">
        <f t="shared" si="451"/>
        <v>196.67724792443525</v>
      </c>
      <c r="K2432" s="239">
        <f t="shared" si="446"/>
        <v>239.17817499419397</v>
      </c>
      <c r="L2432" s="239" t="b">
        <f t="shared" si="447"/>
        <v>0</v>
      </c>
      <c r="M2432" s="239">
        <f t="shared" si="452"/>
        <v>-6.8558481794133751E-3</v>
      </c>
      <c r="O2432" s="239">
        <f t="shared" si="453"/>
        <v>183.51980097827055</v>
      </c>
      <c r="P2432" s="239">
        <f t="shared" si="448"/>
        <v>239.17817499419397</v>
      </c>
      <c r="Q2432" s="239">
        <f t="shared" si="449"/>
        <v>0</v>
      </c>
      <c r="R2432" s="239">
        <f t="shared" si="454"/>
        <v>-6.8558481794133751E-3</v>
      </c>
      <c r="T2432" s="239">
        <f>MAX($H$4:H2432)</f>
        <v>255.90901740293543</v>
      </c>
      <c r="U2432" s="239">
        <f>MAX($K$4:K2432)</f>
        <v>255.90901740293543</v>
      </c>
      <c r="V2432" s="239">
        <f>MAX($K$4:L2432)</f>
        <v>255.90901740293543</v>
      </c>
      <c r="W2432" s="239">
        <f t="shared" si="455"/>
        <v>-6.5378088582155422E-2</v>
      </c>
      <c r="X2432" s="239">
        <f t="shared" si="456"/>
        <v>-6.5378088582155422E-2</v>
      </c>
      <c r="Y2432" s="239">
        <f t="shared" si="457"/>
        <v>-6.5378088582155422E-2</v>
      </c>
    </row>
    <row r="2433" spans="1:25">
      <c r="A2433" s="147">
        <v>38832</v>
      </c>
      <c r="B2433" s="243">
        <v>-4.758365070642312E-3</v>
      </c>
      <c r="C2433" s="243">
        <v>1.5738851916795582E-3</v>
      </c>
      <c r="D2433" s="243">
        <v>2.8449582850855748E-3</v>
      </c>
      <c r="E2433" s="243">
        <v>-5.8672512511218633E-3</v>
      </c>
      <c r="F2433" s="243">
        <v>3.4685423652103253E-3</v>
      </c>
      <c r="H2433" s="239">
        <f t="shared" si="450"/>
        <v>239.55461398199026</v>
      </c>
      <c r="I2433" s="239"/>
      <c r="J2433" s="239">
        <f t="shared" si="451"/>
        <v>196.67724792443525</v>
      </c>
      <c r="K2433" s="239">
        <f t="shared" si="446"/>
        <v>239.55461398199026</v>
      </c>
      <c r="L2433" s="239" t="b">
        <f t="shared" si="447"/>
        <v>0</v>
      </c>
      <c r="M2433" s="239">
        <f t="shared" si="452"/>
        <v>1.5738851916795055E-3</v>
      </c>
      <c r="O2433" s="239">
        <f t="shared" si="453"/>
        <v>183.51980097827055</v>
      </c>
      <c r="P2433" s="239">
        <f t="shared" si="448"/>
        <v>239.55461398199026</v>
      </c>
      <c r="Q2433" s="239">
        <f t="shared" si="449"/>
        <v>0</v>
      </c>
      <c r="R2433" s="239">
        <f t="shared" si="454"/>
        <v>1.5738851916795055E-3</v>
      </c>
      <c r="T2433" s="239">
        <f>MAX($H$4:H2433)</f>
        <v>255.90901740293543</v>
      </c>
      <c r="U2433" s="239">
        <f>MAX($K$4:K2433)</f>
        <v>255.90901740293543</v>
      </c>
      <c r="V2433" s="239">
        <f>MAX($K$4:L2433)</f>
        <v>255.90901740293543</v>
      </c>
      <c r="W2433" s="239">
        <f t="shared" si="455"/>
        <v>-6.3907100995955687E-2</v>
      </c>
      <c r="X2433" s="239">
        <f t="shared" si="456"/>
        <v>-6.3907100995955687E-2</v>
      </c>
      <c r="Y2433" s="239">
        <f t="shared" si="457"/>
        <v>-6.3907100995955687E-2</v>
      </c>
    </row>
    <row r="2434" spans="1:25">
      <c r="A2434" s="147">
        <v>38833</v>
      </c>
      <c r="B2434" s="243">
        <v>2.1891025928455488E-3</v>
      </c>
      <c r="C2434" s="243">
        <v>6.9160289203185066E-4</v>
      </c>
      <c r="D2434" s="243">
        <v>-4.5969812869517401E-4</v>
      </c>
      <c r="E2434" s="243">
        <v>5.2945896083833599E-3</v>
      </c>
      <c r="F2434" s="243">
        <v>-4.9095895129758205E-4</v>
      </c>
      <c r="H2434" s="239">
        <f t="shared" si="450"/>
        <v>239.72029064581977</v>
      </c>
      <c r="I2434" s="239"/>
      <c r="J2434" s="239">
        <f t="shared" si="451"/>
        <v>196.67724792443525</v>
      </c>
      <c r="K2434" s="239">
        <f t="shared" si="446"/>
        <v>239.72029064581977</v>
      </c>
      <c r="L2434" s="239" t="b">
        <f t="shared" si="447"/>
        <v>0</v>
      </c>
      <c r="M2434" s="239">
        <f t="shared" si="452"/>
        <v>6.9160289203183906E-4</v>
      </c>
      <c r="O2434" s="239">
        <f t="shared" si="453"/>
        <v>183.51980097827055</v>
      </c>
      <c r="P2434" s="239">
        <f t="shared" si="448"/>
        <v>239.72029064581977</v>
      </c>
      <c r="Q2434" s="239">
        <f t="shared" si="449"/>
        <v>0</v>
      </c>
      <c r="R2434" s="239">
        <f t="shared" si="454"/>
        <v>6.9160289203183906E-4</v>
      </c>
      <c r="T2434" s="239">
        <f>MAX($H$4:H2434)</f>
        <v>255.90901740293543</v>
      </c>
      <c r="U2434" s="239">
        <f>MAX($K$4:K2434)</f>
        <v>255.90901740293543</v>
      </c>
      <c r="V2434" s="239">
        <f>MAX($K$4:L2434)</f>
        <v>255.90901740293543</v>
      </c>
      <c r="W2434" s="239">
        <f t="shared" si="455"/>
        <v>-6.3259696439794011E-2</v>
      </c>
      <c r="X2434" s="239">
        <f t="shared" si="456"/>
        <v>-6.3259696439794011E-2</v>
      </c>
      <c r="Y2434" s="239">
        <f t="shared" si="457"/>
        <v>-6.3259696439794011E-2</v>
      </c>
    </row>
    <row r="2435" spans="1:25">
      <c r="A2435" s="147">
        <v>38834</v>
      </c>
      <c r="B2435" s="243">
        <v>3.7595246457549081E-3</v>
      </c>
      <c r="C2435" s="243">
        <v>-4.0153827063986736E-3</v>
      </c>
      <c r="D2435" s="243">
        <v>2.2862609389049382E-3</v>
      </c>
      <c r="E2435" s="243">
        <v>-1.2707144711506468E-2</v>
      </c>
      <c r="F2435" s="243">
        <v>-5.5940169061806655E-3</v>
      </c>
      <c r="H2435" s="239">
        <f t="shared" si="450"/>
        <v>238.7577219363877</v>
      </c>
      <c r="I2435" s="239"/>
      <c r="J2435" s="239">
        <f t="shared" si="451"/>
        <v>196.67724792443525</v>
      </c>
      <c r="K2435" s="239">
        <f t="shared" si="446"/>
        <v>238.7577219363877</v>
      </c>
      <c r="L2435" s="239" t="b">
        <f t="shared" si="447"/>
        <v>0</v>
      </c>
      <c r="M2435" s="239">
        <f t="shared" si="452"/>
        <v>-4.015382706398625E-3</v>
      </c>
      <c r="O2435" s="239">
        <f t="shared" si="453"/>
        <v>183.51980097827055</v>
      </c>
      <c r="P2435" s="239">
        <f t="shared" si="448"/>
        <v>238.7577219363877</v>
      </c>
      <c r="Q2435" s="239">
        <f t="shared" si="449"/>
        <v>0</v>
      </c>
      <c r="R2435" s="239">
        <f t="shared" si="454"/>
        <v>-4.015382706398625E-3</v>
      </c>
      <c r="T2435" s="239">
        <f>MAX($H$4:H2435)</f>
        <v>255.90901740293543</v>
      </c>
      <c r="U2435" s="239">
        <f>MAX($K$4:K2435)</f>
        <v>255.90901740293543</v>
      </c>
      <c r="V2435" s="239">
        <f>MAX($K$4:L2435)</f>
        <v>255.90901740293543</v>
      </c>
      <c r="W2435" s="239">
        <f t="shared" si="455"/>
        <v>-6.7021067255096267E-2</v>
      </c>
      <c r="X2435" s="239">
        <f t="shared" si="456"/>
        <v>-6.7021067255096267E-2</v>
      </c>
      <c r="Y2435" s="239">
        <f t="shared" si="457"/>
        <v>-6.7021067255096267E-2</v>
      </c>
    </row>
    <row r="2436" spans="1:25">
      <c r="A2436" s="147">
        <v>38835</v>
      </c>
      <c r="B2436" s="243">
        <v>6.5936871892402493E-4</v>
      </c>
      <c r="C2436" s="243">
        <v>-6.74095053533319E-3</v>
      </c>
      <c r="D2436" s="243">
        <v>-1.5470296196803512E-2</v>
      </c>
      <c r="E2436" s="243">
        <v>-4.5845319532625828E-3</v>
      </c>
      <c r="F2436" s="243">
        <v>-5.2677215279466338E-3</v>
      </c>
      <c r="H2436" s="239">
        <f t="shared" si="450"/>
        <v>237.14826794288567</v>
      </c>
      <c r="I2436" s="239"/>
      <c r="J2436" s="239">
        <f t="shared" si="451"/>
        <v>196.67724792443525</v>
      </c>
      <c r="K2436" s="239">
        <f t="shared" si="446"/>
        <v>237.14826794288567</v>
      </c>
      <c r="L2436" s="239" t="b">
        <f t="shared" si="447"/>
        <v>0</v>
      </c>
      <c r="M2436" s="239">
        <f t="shared" si="452"/>
        <v>-6.7409505353332056E-3</v>
      </c>
      <c r="O2436" s="239">
        <f t="shared" si="453"/>
        <v>183.51980097827055</v>
      </c>
      <c r="P2436" s="239">
        <f t="shared" si="448"/>
        <v>237.14826794288567</v>
      </c>
      <c r="Q2436" s="239">
        <f t="shared" si="449"/>
        <v>0</v>
      </c>
      <c r="R2436" s="239">
        <f t="shared" si="454"/>
        <v>-6.7409505353332056E-3</v>
      </c>
      <c r="T2436" s="239">
        <f>MAX($H$4:H2436)</f>
        <v>255.90901740293543</v>
      </c>
      <c r="U2436" s="239">
        <f>MAX($K$4:K2436)</f>
        <v>255.90901740293543</v>
      </c>
      <c r="V2436" s="239">
        <f>MAX($K$4:L2436)</f>
        <v>255.90901740293543</v>
      </c>
      <c r="W2436" s="239">
        <f t="shared" si="455"/>
        <v>-7.3310232091237632E-2</v>
      </c>
      <c r="X2436" s="239">
        <f t="shared" si="456"/>
        <v>-7.3310232091237632E-2</v>
      </c>
      <c r="Y2436" s="239">
        <f t="shared" si="457"/>
        <v>-7.3310232091237632E-2</v>
      </c>
    </row>
    <row r="2437" spans="1:25">
      <c r="A2437" s="147">
        <v>38838</v>
      </c>
      <c r="B2437" s="243">
        <v>-4.2396420692126791E-3</v>
      </c>
      <c r="C2437" s="243">
        <v>5.8039296953458219E-3</v>
      </c>
      <c r="D2437" s="243">
        <v>1.2496024309975873E-2</v>
      </c>
      <c r="E2437" s="243">
        <v>5.4408123419986687E-3</v>
      </c>
      <c r="F2437" s="243">
        <v>5.4995510644899603E-3</v>
      </c>
      <c r="H2437" s="239">
        <f t="shared" si="450"/>
        <v>238.5246598173992</v>
      </c>
      <c r="I2437" s="239"/>
      <c r="J2437" s="239">
        <f t="shared" si="451"/>
        <v>196.67724792443525</v>
      </c>
      <c r="K2437" s="239">
        <f t="shared" ref="K2437:K2500" si="458">MAX(H2437:J2437)</f>
        <v>238.5246598173992</v>
      </c>
      <c r="L2437" s="239" t="b">
        <f t="shared" ref="L2437:L2500" si="459">J2437=K2437</f>
        <v>0</v>
      </c>
      <c r="M2437" s="239">
        <f t="shared" si="452"/>
        <v>5.8039296953457725E-3</v>
      </c>
      <c r="O2437" s="239">
        <f t="shared" si="453"/>
        <v>183.51980097827055</v>
      </c>
      <c r="P2437" s="239">
        <f t="shared" ref="P2437:P2500" si="460">MAX(H2437,O2437)</f>
        <v>238.5246598173992</v>
      </c>
      <c r="Q2437" s="239">
        <f t="shared" ref="Q2437:Q2500" si="461">P2437-H2437</f>
        <v>0</v>
      </c>
      <c r="R2437" s="239">
        <f t="shared" si="454"/>
        <v>5.8039296953457725E-3</v>
      </c>
      <c r="T2437" s="239">
        <f>MAX($H$4:H2437)</f>
        <v>255.90901740293543</v>
      </c>
      <c r="U2437" s="239">
        <f>MAX($K$4:K2437)</f>
        <v>255.90901740293543</v>
      </c>
      <c r="V2437" s="239">
        <f>MAX($K$4:L2437)</f>
        <v>255.90901740293543</v>
      </c>
      <c r="W2437" s="239">
        <f t="shared" si="455"/>
        <v>-6.7931789828898886E-2</v>
      </c>
      <c r="X2437" s="239">
        <f t="shared" si="456"/>
        <v>-6.7931789828898886E-2</v>
      </c>
      <c r="Y2437" s="239">
        <f t="shared" si="457"/>
        <v>-6.7931789828898886E-2</v>
      </c>
    </row>
    <row r="2438" spans="1:25">
      <c r="A2438" s="147">
        <v>38839</v>
      </c>
      <c r="B2438" s="243">
        <v>5.2312909932776819E-3</v>
      </c>
      <c r="C2438" s="243">
        <v>1.0595782752491623E-2</v>
      </c>
      <c r="D2438" s="243">
        <v>8.6232657324836204E-3</v>
      </c>
      <c r="E2438" s="243">
        <v>1.4734801532042097E-2</v>
      </c>
      <c r="F2438" s="243">
        <v>9.7812118965208139E-3</v>
      </c>
      <c r="H2438" s="239">
        <f t="shared" ref="H2438:H2501" si="462">(1+C2438)*H2437</f>
        <v>241.05201529393634</v>
      </c>
      <c r="I2438" s="239"/>
      <c r="J2438" s="239">
        <f t="shared" ref="J2438:J2501" si="463">IF(NOT(YEAR(A2438)=YEAR(A2437)),$J$1*H2438,J2437)</f>
        <v>196.67724792443525</v>
      </c>
      <c r="K2438" s="239">
        <f t="shared" si="458"/>
        <v>241.05201529393634</v>
      </c>
      <c r="L2438" s="239" t="b">
        <f t="shared" si="459"/>
        <v>0</v>
      </c>
      <c r="M2438" s="239">
        <f t="shared" ref="M2438:M2501" si="464">(K2438-K2437)/K2437</f>
        <v>1.0595782752491659E-2</v>
      </c>
      <c r="O2438" s="239">
        <f t="shared" ref="O2438:O2501" si="465">IF(AND(MONTH(A2438)=$O$2,MONTH(A2437)=$O$2-1),$O$1*H2438,O2437)</f>
        <v>183.51980097827055</v>
      </c>
      <c r="P2438" s="239">
        <f t="shared" si="460"/>
        <v>241.05201529393634</v>
      </c>
      <c r="Q2438" s="239">
        <f t="shared" si="461"/>
        <v>0</v>
      </c>
      <c r="R2438" s="239">
        <f t="shared" ref="R2438:R2501" si="466">(P2438-P2437)/P2437</f>
        <v>1.0595782752491659E-2</v>
      </c>
      <c r="T2438" s="239">
        <f>MAX($H$4:H2438)</f>
        <v>255.90901740293543</v>
      </c>
      <c r="U2438" s="239">
        <f>MAX($K$4:K2438)</f>
        <v>255.90901740293543</v>
      </c>
      <c r="V2438" s="239">
        <f>MAX($K$4:L2438)</f>
        <v>255.90901740293543</v>
      </c>
      <c r="W2438" s="239">
        <f t="shared" ref="W2438:W2501" si="467">(H2438-T2438)/T2438</f>
        <v>-5.8055797563422155E-2</v>
      </c>
      <c r="X2438" s="239">
        <f t="shared" ref="X2438:X2501" si="468">(K2438-U2438)/U2438</f>
        <v>-5.8055797563422155E-2</v>
      </c>
      <c r="Y2438" s="239">
        <f t="shared" ref="Y2438:Y2501" si="469">(P2438-V2438)/V2438</f>
        <v>-5.8055797563422155E-2</v>
      </c>
    </row>
    <row r="2439" spans="1:25">
      <c r="A2439" s="147">
        <v>38840</v>
      </c>
      <c r="B2439" s="243">
        <v>-3.5073097560999189E-3</v>
      </c>
      <c r="C2439" s="243">
        <v>-1.2529819077915061E-2</v>
      </c>
      <c r="D2439" s="243">
        <v>-2.7780451919157123E-3</v>
      </c>
      <c r="E2439" s="243">
        <v>1.8481808808985534E-3</v>
      </c>
      <c r="F2439" s="243">
        <v>-5.5110894524491583E-3</v>
      </c>
      <c r="H2439" s="239">
        <f t="shared" si="462"/>
        <v>238.0316771539365</v>
      </c>
      <c r="I2439" s="239"/>
      <c r="J2439" s="239">
        <f t="shared" si="463"/>
        <v>196.67724792443525</v>
      </c>
      <c r="K2439" s="239">
        <f t="shared" si="458"/>
        <v>238.0316771539365</v>
      </c>
      <c r="L2439" s="239" t="b">
        <f t="shared" si="459"/>
        <v>0</v>
      </c>
      <c r="M2439" s="239">
        <f t="shared" si="464"/>
        <v>-1.2529819077915061E-2</v>
      </c>
      <c r="O2439" s="239">
        <f t="shared" si="465"/>
        <v>183.51980097827055</v>
      </c>
      <c r="P2439" s="239">
        <f t="shared" si="460"/>
        <v>238.0316771539365</v>
      </c>
      <c r="Q2439" s="239">
        <f t="shared" si="461"/>
        <v>0</v>
      </c>
      <c r="R2439" s="239">
        <f t="shared" si="466"/>
        <v>-1.2529819077915061E-2</v>
      </c>
      <c r="T2439" s="239">
        <f>MAX($H$4:H2439)</f>
        <v>255.90901740293543</v>
      </c>
      <c r="U2439" s="239">
        <f>MAX($K$4:K2439)</f>
        <v>255.90901740293543</v>
      </c>
      <c r="V2439" s="239">
        <f>MAX($K$4:L2439)</f>
        <v>255.90901740293543</v>
      </c>
      <c r="W2439" s="239">
        <f t="shared" si="467"/>
        <v>-6.9858188001443472E-2</v>
      </c>
      <c r="X2439" s="239">
        <f t="shared" si="468"/>
        <v>-6.9858188001443472E-2</v>
      </c>
      <c r="Y2439" s="239">
        <f t="shared" si="469"/>
        <v>-6.9858188001443472E-2</v>
      </c>
    </row>
    <row r="2440" spans="1:25">
      <c r="A2440" s="147">
        <v>38841</v>
      </c>
      <c r="B2440" s="243">
        <v>3.6223666788197662E-3</v>
      </c>
      <c r="C2440" s="243">
        <v>7.606901665459409E-3</v>
      </c>
      <c r="D2440" s="243">
        <v>-5.3689639925934562E-3</v>
      </c>
      <c r="E2440" s="243">
        <v>1.6840026287718857E-3</v>
      </c>
      <c r="F2440" s="243">
        <v>9.0697017980145844E-3</v>
      </c>
      <c r="H2440" s="239">
        <f t="shared" si="462"/>
        <v>239.84236071531089</v>
      </c>
      <c r="I2440" s="239"/>
      <c r="J2440" s="239">
        <f t="shared" si="463"/>
        <v>196.67724792443525</v>
      </c>
      <c r="K2440" s="239">
        <f t="shared" si="458"/>
        <v>239.84236071531089</v>
      </c>
      <c r="L2440" s="239" t="b">
        <f t="shared" si="459"/>
        <v>0</v>
      </c>
      <c r="M2440" s="239">
        <f t="shared" si="464"/>
        <v>7.6069016654594672E-3</v>
      </c>
      <c r="O2440" s="239">
        <f t="shared" si="465"/>
        <v>183.51980097827055</v>
      </c>
      <c r="P2440" s="239">
        <f t="shared" si="460"/>
        <v>239.84236071531089</v>
      </c>
      <c r="Q2440" s="239">
        <f t="shared" si="461"/>
        <v>0</v>
      </c>
      <c r="R2440" s="239">
        <f t="shared" si="466"/>
        <v>7.6069016654594672E-3</v>
      </c>
      <c r="T2440" s="239">
        <f>MAX($H$4:H2440)</f>
        <v>255.90901740293543</v>
      </c>
      <c r="U2440" s="239">
        <f>MAX($K$4:K2440)</f>
        <v>255.90901740293543</v>
      </c>
      <c r="V2440" s="239">
        <f>MAX($K$4:L2440)</f>
        <v>255.90901740293543</v>
      </c>
      <c r="W2440" s="239">
        <f t="shared" si="467"/>
        <v>-6.2782690702638172E-2</v>
      </c>
      <c r="X2440" s="239">
        <f t="shared" si="468"/>
        <v>-6.2782690702638172E-2</v>
      </c>
      <c r="Y2440" s="239">
        <f t="shared" si="469"/>
        <v>-6.2782690702638172E-2</v>
      </c>
    </row>
    <row r="2441" spans="1:25">
      <c r="A2441" s="147">
        <v>38842</v>
      </c>
      <c r="B2441" s="243">
        <v>1.0662605206140707E-2</v>
      </c>
      <c r="C2441" s="243">
        <v>1.0573016372204869E-2</v>
      </c>
      <c r="D2441" s="243">
        <v>6.3088848842698386E-3</v>
      </c>
      <c r="E2441" s="243">
        <v>3.4729698619753169E-3</v>
      </c>
      <c r="F2441" s="243">
        <v>1.2377125251092913E-2</v>
      </c>
      <c r="H2441" s="239">
        <f t="shared" si="462"/>
        <v>242.37821792190215</v>
      </c>
      <c r="I2441" s="239"/>
      <c r="J2441" s="239">
        <f t="shared" si="463"/>
        <v>196.67724792443525</v>
      </c>
      <c r="K2441" s="239">
        <f t="shared" si="458"/>
        <v>242.37821792190215</v>
      </c>
      <c r="L2441" s="239" t="b">
        <f t="shared" si="459"/>
        <v>0</v>
      </c>
      <c r="M2441" s="239">
        <f t="shared" si="464"/>
        <v>1.0573016372204917E-2</v>
      </c>
      <c r="O2441" s="239">
        <f t="shared" si="465"/>
        <v>183.51980097827055</v>
      </c>
      <c r="P2441" s="239">
        <f t="shared" si="460"/>
        <v>242.37821792190215</v>
      </c>
      <c r="Q2441" s="239">
        <f t="shared" si="461"/>
        <v>0</v>
      </c>
      <c r="R2441" s="239">
        <f t="shared" si="466"/>
        <v>1.0573016372204917E-2</v>
      </c>
      <c r="T2441" s="239">
        <f>MAX($H$4:H2441)</f>
        <v>255.90901740293543</v>
      </c>
      <c r="U2441" s="239">
        <f>MAX($K$4:K2441)</f>
        <v>255.90901740293543</v>
      </c>
      <c r="V2441" s="239">
        <f>MAX($K$4:L2441)</f>
        <v>255.90901740293543</v>
      </c>
      <c r="W2441" s="239">
        <f t="shared" si="467"/>
        <v>-5.2873476747123324E-2</v>
      </c>
      <c r="X2441" s="239">
        <f t="shared" si="468"/>
        <v>-5.2873476747123324E-2</v>
      </c>
      <c r="Y2441" s="239">
        <f t="shared" si="469"/>
        <v>-5.2873476747123324E-2</v>
      </c>
    </row>
    <row r="2442" spans="1:25">
      <c r="A2442" s="147">
        <v>38845</v>
      </c>
      <c r="B2442" s="243">
        <v>-3.6982632314330743E-4</v>
      </c>
      <c r="C2442" s="243">
        <v>5.1141353524242206E-5</v>
      </c>
      <c r="D2442" s="243">
        <v>1.7749553792074213E-2</v>
      </c>
      <c r="E2442" s="243">
        <v>1.3955262919949751E-2</v>
      </c>
      <c r="F2442" s="243">
        <v>4.7126933748737887E-3</v>
      </c>
      <c r="H2442" s="239">
        <f t="shared" si="462"/>
        <v>242.39061347203148</v>
      </c>
      <c r="I2442" s="239"/>
      <c r="J2442" s="239">
        <f t="shared" si="463"/>
        <v>196.67724792443525</v>
      </c>
      <c r="K2442" s="239">
        <f t="shared" si="458"/>
        <v>242.39061347203148</v>
      </c>
      <c r="L2442" s="239" t="b">
        <f t="shared" si="459"/>
        <v>0</v>
      </c>
      <c r="M2442" s="239">
        <f t="shared" si="464"/>
        <v>5.1141353524270585E-5</v>
      </c>
      <c r="O2442" s="239">
        <f t="shared" si="465"/>
        <v>183.51980097827055</v>
      </c>
      <c r="P2442" s="239">
        <f t="shared" si="460"/>
        <v>242.39061347203148</v>
      </c>
      <c r="Q2442" s="239">
        <f t="shared" si="461"/>
        <v>0</v>
      </c>
      <c r="R2442" s="239">
        <f t="shared" si="466"/>
        <v>5.1141353524270585E-5</v>
      </c>
      <c r="T2442" s="239">
        <f>MAX($H$4:H2442)</f>
        <v>255.90901740293543</v>
      </c>
      <c r="U2442" s="239">
        <f>MAX($K$4:K2442)</f>
        <v>255.90901740293543</v>
      </c>
      <c r="V2442" s="239">
        <f>MAX($K$4:L2442)</f>
        <v>255.90901740293543</v>
      </c>
      <c r="W2442" s="239">
        <f t="shared" si="467"/>
        <v>-5.2825039414765435E-2</v>
      </c>
      <c r="X2442" s="239">
        <f t="shared" si="468"/>
        <v>-5.2825039414765435E-2</v>
      </c>
      <c r="Y2442" s="239">
        <f t="shared" si="469"/>
        <v>-5.2825039414765435E-2</v>
      </c>
    </row>
    <row r="2443" spans="1:25">
      <c r="A2443" s="147">
        <v>38846</v>
      </c>
      <c r="B2443" s="243">
        <v>5.3481066915717079E-5</v>
      </c>
      <c r="C2443" s="243">
        <v>4.6413478718758672E-3</v>
      </c>
      <c r="D2443" s="243">
        <v>-4.0382539505073867E-3</v>
      </c>
      <c r="E2443" s="243">
        <v>-3.543978811320625E-3</v>
      </c>
      <c r="F2443" s="243">
        <v>1.9121287865899728E-3</v>
      </c>
      <c r="H2443" s="239">
        <f t="shared" si="462"/>
        <v>243.51563263003257</v>
      </c>
      <c r="I2443" s="239"/>
      <c r="J2443" s="239">
        <f t="shared" si="463"/>
        <v>196.67724792443525</v>
      </c>
      <c r="K2443" s="239">
        <f t="shared" si="458"/>
        <v>243.51563263003257</v>
      </c>
      <c r="L2443" s="239" t="b">
        <f t="shared" si="459"/>
        <v>0</v>
      </c>
      <c r="M2443" s="239">
        <f t="shared" si="464"/>
        <v>4.641347871875849E-3</v>
      </c>
      <c r="O2443" s="239">
        <f t="shared" si="465"/>
        <v>183.51980097827055</v>
      </c>
      <c r="P2443" s="239">
        <f t="shared" si="460"/>
        <v>243.51563263003257</v>
      </c>
      <c r="Q2443" s="239">
        <f t="shared" si="461"/>
        <v>0</v>
      </c>
      <c r="R2443" s="239">
        <f t="shared" si="466"/>
        <v>4.641347871875849E-3</v>
      </c>
      <c r="T2443" s="239">
        <f>MAX($H$4:H2443)</f>
        <v>255.90901740293543</v>
      </c>
      <c r="U2443" s="239">
        <f>MAX($K$4:K2443)</f>
        <v>255.90901740293543</v>
      </c>
      <c r="V2443" s="239">
        <f>MAX($K$4:L2443)</f>
        <v>255.90901740293543</v>
      </c>
      <c r="W2443" s="239">
        <f t="shared" si="467"/>
        <v>-4.8428870927159064E-2</v>
      </c>
      <c r="X2443" s="239">
        <f t="shared" si="468"/>
        <v>-4.8428870927159064E-2</v>
      </c>
      <c r="Y2443" s="239">
        <f t="shared" si="469"/>
        <v>-4.8428870927159064E-2</v>
      </c>
    </row>
    <row r="2444" spans="1:25">
      <c r="A2444" s="147">
        <v>38847</v>
      </c>
      <c r="B2444" s="243">
        <v>-1.3960957763226034E-3</v>
      </c>
      <c r="C2444" s="243">
        <v>-4.1594958535829951E-3</v>
      </c>
      <c r="D2444" s="243">
        <v>-7.210507528509158E-3</v>
      </c>
      <c r="E2444" s="243">
        <v>-4.1496521472546011E-3</v>
      </c>
      <c r="F2444" s="243">
        <v>-1.6022064285137194E-4</v>
      </c>
      <c r="H2444" s="239">
        <f t="shared" si="462"/>
        <v>242.5027303658253</v>
      </c>
      <c r="I2444" s="239"/>
      <c r="J2444" s="239">
        <f t="shared" si="463"/>
        <v>196.67724792443525</v>
      </c>
      <c r="K2444" s="239">
        <f t="shared" si="458"/>
        <v>242.5027303658253</v>
      </c>
      <c r="L2444" s="239" t="b">
        <f t="shared" si="459"/>
        <v>0</v>
      </c>
      <c r="M2444" s="239">
        <f t="shared" si="464"/>
        <v>-4.1594958535830341E-3</v>
      </c>
      <c r="O2444" s="239">
        <f t="shared" si="465"/>
        <v>183.51980097827055</v>
      </c>
      <c r="P2444" s="239">
        <f t="shared" si="460"/>
        <v>242.5027303658253</v>
      </c>
      <c r="Q2444" s="239">
        <f t="shared" si="461"/>
        <v>0</v>
      </c>
      <c r="R2444" s="239">
        <f t="shared" si="466"/>
        <v>-4.1594958535830341E-3</v>
      </c>
      <c r="T2444" s="239">
        <f>MAX($H$4:H2444)</f>
        <v>255.90901740293543</v>
      </c>
      <c r="U2444" s="239">
        <f>MAX($K$4:K2444)</f>
        <v>255.90901740293543</v>
      </c>
      <c r="V2444" s="239">
        <f>MAX($K$4:L2444)</f>
        <v>255.90901740293543</v>
      </c>
      <c r="W2444" s="239">
        <f t="shared" si="467"/>
        <v>-5.2386927092926874E-2</v>
      </c>
      <c r="X2444" s="239">
        <f t="shared" si="468"/>
        <v>-5.2386927092926874E-2</v>
      </c>
      <c r="Y2444" s="239">
        <f t="shared" si="469"/>
        <v>-5.2386927092926874E-2</v>
      </c>
    </row>
    <row r="2445" spans="1:25">
      <c r="A2445" s="147">
        <v>38848</v>
      </c>
      <c r="B2445" s="243">
        <v>-1.2339549783315307E-2</v>
      </c>
      <c r="C2445" s="243">
        <v>-7.5819496727783653E-3</v>
      </c>
      <c r="D2445" s="243">
        <v>-1.2166553505958522E-2</v>
      </c>
      <c r="E2445" s="243">
        <v>-1.279472157354189E-2</v>
      </c>
      <c r="F2445" s="243">
        <v>-3.7792109875062208E-3</v>
      </c>
      <c r="H2445" s="239">
        <f t="shared" si="462"/>
        <v>240.66408686868027</v>
      </c>
      <c r="I2445" s="239"/>
      <c r="J2445" s="239">
        <f t="shared" si="463"/>
        <v>196.67724792443525</v>
      </c>
      <c r="K2445" s="239">
        <f t="shared" si="458"/>
        <v>240.66408686868027</v>
      </c>
      <c r="L2445" s="239" t="b">
        <f t="shared" si="459"/>
        <v>0</v>
      </c>
      <c r="M2445" s="239">
        <f t="shared" si="464"/>
        <v>-7.5819496727783618E-3</v>
      </c>
      <c r="O2445" s="239">
        <f t="shared" si="465"/>
        <v>183.51980097827055</v>
      </c>
      <c r="P2445" s="239">
        <f t="shared" si="460"/>
        <v>240.66408686868027</v>
      </c>
      <c r="Q2445" s="239">
        <f t="shared" si="461"/>
        <v>0</v>
      </c>
      <c r="R2445" s="239">
        <f t="shared" si="466"/>
        <v>-7.5819496727783618E-3</v>
      </c>
      <c r="T2445" s="239">
        <f>MAX($H$4:H2445)</f>
        <v>255.90901740293543</v>
      </c>
      <c r="U2445" s="239">
        <f>MAX($K$4:K2445)</f>
        <v>255.90901740293543</v>
      </c>
      <c r="V2445" s="239">
        <f>MAX($K$4:L2445)</f>
        <v>255.90901740293543</v>
      </c>
      <c r="W2445" s="239">
        <f t="shared" si="467"/>
        <v>-5.9571681720975156E-2</v>
      </c>
      <c r="X2445" s="239">
        <f t="shared" si="468"/>
        <v>-5.9571681720975156E-2</v>
      </c>
      <c r="Y2445" s="239">
        <f t="shared" si="469"/>
        <v>-5.9571681720975156E-2</v>
      </c>
    </row>
    <row r="2446" spans="1:25">
      <c r="A2446" s="147">
        <v>38849</v>
      </c>
      <c r="B2446" s="243">
        <v>-1.1410232529656228E-2</v>
      </c>
      <c r="C2446" s="243">
        <v>-2.0618175015011175E-2</v>
      </c>
      <c r="D2446" s="243">
        <v>-1.5927068556511492E-2</v>
      </c>
      <c r="E2446" s="243">
        <v>-2.3468880207075604E-2</v>
      </c>
      <c r="F2446" s="243">
        <v>-2.180021016945366E-2</v>
      </c>
      <c r="H2446" s="239">
        <f t="shared" si="462"/>
        <v>235.70203260579396</v>
      </c>
      <c r="I2446" s="239"/>
      <c r="J2446" s="239">
        <f t="shared" si="463"/>
        <v>196.67724792443525</v>
      </c>
      <c r="K2446" s="239">
        <f t="shared" si="458"/>
        <v>235.70203260579396</v>
      </c>
      <c r="L2446" s="239" t="b">
        <f t="shared" si="459"/>
        <v>0</v>
      </c>
      <c r="M2446" s="239">
        <f t="shared" si="464"/>
        <v>-2.0618175015011213E-2</v>
      </c>
      <c r="O2446" s="239">
        <f t="shared" si="465"/>
        <v>183.51980097827055</v>
      </c>
      <c r="P2446" s="239">
        <f t="shared" si="460"/>
        <v>235.70203260579396</v>
      </c>
      <c r="Q2446" s="239">
        <f t="shared" si="461"/>
        <v>0</v>
      </c>
      <c r="R2446" s="239">
        <f t="shared" si="466"/>
        <v>-2.0618175015011213E-2</v>
      </c>
      <c r="T2446" s="239">
        <f>MAX($H$4:H2446)</f>
        <v>255.90901740293543</v>
      </c>
      <c r="U2446" s="239">
        <f>MAX($K$4:K2446)</f>
        <v>255.90901740293543</v>
      </c>
      <c r="V2446" s="239">
        <f>MAX($K$4:L2446)</f>
        <v>255.90901740293543</v>
      </c>
      <c r="W2446" s="239">
        <f t="shared" si="467"/>
        <v>-7.8961597376324758E-2</v>
      </c>
      <c r="X2446" s="239">
        <f t="shared" si="468"/>
        <v>-7.8961597376324758E-2</v>
      </c>
      <c r="Y2446" s="239">
        <f t="shared" si="469"/>
        <v>-7.8961597376324758E-2</v>
      </c>
    </row>
    <row r="2447" spans="1:25">
      <c r="A2447" s="147">
        <v>38852</v>
      </c>
      <c r="B2447" s="243">
        <v>1.998398442062177E-3</v>
      </c>
      <c r="C2447" s="243">
        <v>-7.2155488665794909E-3</v>
      </c>
      <c r="D2447" s="243">
        <v>1.7730968107370071E-3</v>
      </c>
      <c r="E2447" s="243">
        <v>-3.2427942764971629E-2</v>
      </c>
      <c r="F2447" s="243">
        <v>-1.8132765104386661E-2</v>
      </c>
      <c r="H2447" s="239">
        <f t="shared" si="462"/>
        <v>234.00131307157474</v>
      </c>
      <c r="I2447" s="239"/>
      <c r="J2447" s="239">
        <f t="shared" si="463"/>
        <v>196.67724792443525</v>
      </c>
      <c r="K2447" s="239">
        <f t="shared" si="458"/>
        <v>234.00131307157474</v>
      </c>
      <c r="L2447" s="239" t="b">
        <f t="shared" si="459"/>
        <v>0</v>
      </c>
      <c r="M2447" s="239">
        <f t="shared" si="464"/>
        <v>-7.2155488665794857E-3</v>
      </c>
      <c r="O2447" s="239">
        <f t="shared" si="465"/>
        <v>183.51980097827055</v>
      </c>
      <c r="P2447" s="239">
        <f t="shared" si="460"/>
        <v>234.00131307157474</v>
      </c>
      <c r="Q2447" s="239">
        <f t="shared" si="461"/>
        <v>0</v>
      </c>
      <c r="R2447" s="239">
        <f t="shared" si="466"/>
        <v>-7.2155488665794857E-3</v>
      </c>
      <c r="T2447" s="239">
        <f>MAX($H$4:H2447)</f>
        <v>255.90901740293543</v>
      </c>
      <c r="U2447" s="239">
        <f>MAX($K$4:K2447)</f>
        <v>255.90901740293543</v>
      </c>
      <c r="V2447" s="239">
        <f>MAX($K$4:L2447)</f>
        <v>255.90901740293543</v>
      </c>
      <c r="W2447" s="239">
        <f t="shared" si="467"/>
        <v>-8.5607394978452198E-2</v>
      </c>
      <c r="X2447" s="239">
        <f t="shared" si="468"/>
        <v>-8.5607394978452198E-2</v>
      </c>
      <c r="Y2447" s="239">
        <f t="shared" si="469"/>
        <v>-8.5607394978452198E-2</v>
      </c>
    </row>
    <row r="2448" spans="1:25">
      <c r="A2448" s="147">
        <v>38853</v>
      </c>
      <c r="B2448" s="243">
        <v>-1.4454180023930618E-3</v>
      </c>
      <c r="C2448" s="243">
        <v>7.0313136703914481E-4</v>
      </c>
      <c r="D2448" s="243">
        <v>-1.7824086824295926E-2</v>
      </c>
      <c r="E2448" s="243">
        <v>-5.7296373957222979E-3</v>
      </c>
      <c r="F2448" s="243">
        <v>-5.711168185569715E-3</v>
      </c>
      <c r="H2448" s="239">
        <f t="shared" si="462"/>
        <v>234.16584673472371</v>
      </c>
      <c r="I2448" s="239"/>
      <c r="J2448" s="239">
        <f t="shared" si="463"/>
        <v>196.67724792443525</v>
      </c>
      <c r="K2448" s="239">
        <f t="shared" si="458"/>
        <v>234.16584673472371</v>
      </c>
      <c r="L2448" s="239" t="b">
        <f t="shared" si="459"/>
        <v>0</v>
      </c>
      <c r="M2448" s="239">
        <f t="shared" si="464"/>
        <v>7.0313136703915088E-4</v>
      </c>
      <c r="O2448" s="239">
        <f t="shared" si="465"/>
        <v>183.51980097827055</v>
      </c>
      <c r="P2448" s="239">
        <f t="shared" si="460"/>
        <v>234.16584673472371</v>
      </c>
      <c r="Q2448" s="239">
        <f t="shared" si="461"/>
        <v>0</v>
      </c>
      <c r="R2448" s="239">
        <f t="shared" si="466"/>
        <v>7.0313136703915088E-4</v>
      </c>
      <c r="T2448" s="239">
        <f>MAX($H$4:H2448)</f>
        <v>255.90901740293543</v>
      </c>
      <c r="U2448" s="239">
        <f>MAX($K$4:K2448)</f>
        <v>255.90901740293543</v>
      </c>
      <c r="V2448" s="239">
        <f>MAX($K$4:L2448)</f>
        <v>255.90901740293543</v>
      </c>
      <c r="W2448" s="239">
        <f t="shared" si="467"/>
        <v>-8.4964456856072901E-2</v>
      </c>
      <c r="X2448" s="239">
        <f t="shared" si="468"/>
        <v>-8.4964456856072901E-2</v>
      </c>
      <c r="Y2448" s="239">
        <f t="shared" si="469"/>
        <v>-8.4964456856072901E-2</v>
      </c>
    </row>
    <row r="2449" spans="1:25">
      <c r="A2449" s="147">
        <v>38854</v>
      </c>
      <c r="B2449" s="243">
        <v>-1.6733270196218397E-2</v>
      </c>
      <c r="C2449" s="243">
        <v>-2.6633329725181953E-2</v>
      </c>
      <c r="D2449" s="243">
        <v>1.4228976967917806E-2</v>
      </c>
      <c r="E2449" s="243">
        <v>4.6665275219845981E-3</v>
      </c>
      <c r="F2449" s="243">
        <v>-2.226200945164547E-2</v>
      </c>
      <c r="H2449" s="239">
        <f t="shared" si="462"/>
        <v>227.9292305282614</v>
      </c>
      <c r="I2449" s="239"/>
      <c r="J2449" s="239">
        <f t="shared" si="463"/>
        <v>196.67724792443525</v>
      </c>
      <c r="K2449" s="239">
        <f t="shared" si="458"/>
        <v>227.9292305282614</v>
      </c>
      <c r="L2449" s="239" t="b">
        <f t="shared" si="459"/>
        <v>0</v>
      </c>
      <c r="M2449" s="239">
        <f t="shared" si="464"/>
        <v>-2.663332972518194E-2</v>
      </c>
      <c r="O2449" s="239">
        <f t="shared" si="465"/>
        <v>183.51980097827055</v>
      </c>
      <c r="P2449" s="239">
        <f t="shared" si="460"/>
        <v>227.9292305282614</v>
      </c>
      <c r="Q2449" s="239">
        <f t="shared" si="461"/>
        <v>0</v>
      </c>
      <c r="R2449" s="239">
        <f t="shared" si="466"/>
        <v>-2.663332972518194E-2</v>
      </c>
      <c r="T2449" s="239">
        <f>MAX($H$4:H2449)</f>
        <v>255.90901740293543</v>
      </c>
      <c r="U2449" s="239">
        <f>MAX($K$4:K2449)</f>
        <v>255.90901740293543</v>
      </c>
      <c r="V2449" s="239">
        <f>MAX($K$4:L2449)</f>
        <v>255.90901740293543</v>
      </c>
      <c r="W2449" s="239">
        <f t="shared" si="467"/>
        <v>-0.10933490018688606</v>
      </c>
      <c r="X2449" s="239">
        <f t="shared" si="468"/>
        <v>-0.10933490018688606</v>
      </c>
      <c r="Y2449" s="239">
        <f t="shared" si="469"/>
        <v>-0.10933490018688606</v>
      </c>
    </row>
    <row r="2450" spans="1:25">
      <c r="A2450" s="147">
        <v>38855</v>
      </c>
      <c r="B2450" s="243">
        <v>-6.6018560361840173E-3</v>
      </c>
      <c r="C2450" s="243">
        <v>-7.7531942902230311E-3</v>
      </c>
      <c r="D2450" s="243">
        <v>-2.8030984683065086E-2</v>
      </c>
      <c r="E2450" s="243">
        <v>-3.5704692010981365E-2</v>
      </c>
      <c r="F2450" s="243">
        <v>-2.0417601015461306E-2</v>
      </c>
      <c r="H2450" s="239">
        <f t="shared" si="462"/>
        <v>226.16205091955476</v>
      </c>
      <c r="I2450" s="239"/>
      <c r="J2450" s="239">
        <f t="shared" si="463"/>
        <v>196.67724792443525</v>
      </c>
      <c r="K2450" s="239">
        <f t="shared" si="458"/>
        <v>226.16205091955476</v>
      </c>
      <c r="L2450" s="239" t="b">
        <f t="shared" si="459"/>
        <v>0</v>
      </c>
      <c r="M2450" s="239">
        <f t="shared" si="464"/>
        <v>-7.7531942902230129E-3</v>
      </c>
      <c r="O2450" s="239">
        <f t="shared" si="465"/>
        <v>183.51980097827055</v>
      </c>
      <c r="P2450" s="239">
        <f t="shared" si="460"/>
        <v>226.16205091955476</v>
      </c>
      <c r="Q2450" s="239">
        <f t="shared" si="461"/>
        <v>0</v>
      </c>
      <c r="R2450" s="239">
        <f t="shared" si="466"/>
        <v>-7.7531942902230129E-3</v>
      </c>
      <c r="T2450" s="239">
        <f>MAX($H$4:H2450)</f>
        <v>255.90901740293543</v>
      </c>
      <c r="U2450" s="239">
        <f>MAX($K$4:K2450)</f>
        <v>255.90901740293543</v>
      </c>
      <c r="V2450" s="239">
        <f>MAX($K$4:L2450)</f>
        <v>255.90901740293543</v>
      </c>
      <c r="W2450" s="239">
        <f t="shared" si="467"/>
        <v>-0.11624039975325801</v>
      </c>
      <c r="X2450" s="239">
        <f t="shared" si="468"/>
        <v>-0.11624039975325801</v>
      </c>
      <c r="Y2450" s="239">
        <f t="shared" si="469"/>
        <v>-0.11624039975325801</v>
      </c>
    </row>
    <row r="2451" spans="1:25">
      <c r="A2451" s="147">
        <v>38856</v>
      </c>
      <c r="B2451" s="243">
        <v>3.8003897446259316E-3</v>
      </c>
      <c r="C2451" s="243">
        <v>-3.932322133512578E-3</v>
      </c>
      <c r="D2451" s="243">
        <v>-7.5863608165444019E-3</v>
      </c>
      <c r="E2451" s="243">
        <v>-2.7655853987526013E-3</v>
      </c>
      <c r="F2451" s="243">
        <v>-2.4144458877757291E-3</v>
      </c>
      <c r="H2451" s="239">
        <f t="shared" si="462"/>
        <v>225.27270888096319</v>
      </c>
      <c r="I2451" s="239"/>
      <c r="J2451" s="239">
        <f t="shared" si="463"/>
        <v>196.67724792443525</v>
      </c>
      <c r="K2451" s="239">
        <f t="shared" si="458"/>
        <v>225.27270888096319</v>
      </c>
      <c r="L2451" s="239" t="b">
        <f t="shared" si="459"/>
        <v>0</v>
      </c>
      <c r="M2451" s="239">
        <f t="shared" si="464"/>
        <v>-3.9323221335125814E-3</v>
      </c>
      <c r="O2451" s="239">
        <f t="shared" si="465"/>
        <v>183.51980097827055</v>
      </c>
      <c r="P2451" s="239">
        <f t="shared" si="460"/>
        <v>225.27270888096319</v>
      </c>
      <c r="Q2451" s="239">
        <f t="shared" si="461"/>
        <v>0</v>
      </c>
      <c r="R2451" s="239">
        <f t="shared" si="466"/>
        <v>-3.9323221335125814E-3</v>
      </c>
      <c r="T2451" s="239">
        <f>MAX($H$4:H2451)</f>
        <v>255.90901740293543</v>
      </c>
      <c r="U2451" s="239">
        <f>MAX($K$4:K2451)</f>
        <v>255.90901740293543</v>
      </c>
      <c r="V2451" s="239">
        <f>MAX($K$4:L2451)</f>
        <v>255.90901740293543</v>
      </c>
      <c r="W2451" s="239">
        <f t="shared" si="467"/>
        <v>-0.1197156271900125</v>
      </c>
      <c r="X2451" s="239">
        <f t="shared" si="468"/>
        <v>-0.1197156271900125</v>
      </c>
      <c r="Y2451" s="239">
        <f t="shared" si="469"/>
        <v>-0.1197156271900125</v>
      </c>
    </row>
    <row r="2452" spans="1:25">
      <c r="A2452" s="147">
        <v>38859</v>
      </c>
      <c r="B2452" s="243">
        <v>-4.4700601017866326E-3</v>
      </c>
      <c r="C2452" s="243">
        <v>-2.3296960897677965E-2</v>
      </c>
      <c r="D2452" s="243">
        <v>-1.9985399718902452E-2</v>
      </c>
      <c r="E2452" s="243">
        <v>-5.0750361696473734E-2</v>
      </c>
      <c r="F2452" s="243">
        <v>-3.9629499323107331E-2</v>
      </c>
      <c r="H2452" s="239">
        <f t="shared" si="462"/>
        <v>220.02453939084941</v>
      </c>
      <c r="I2452" s="239"/>
      <c r="J2452" s="239">
        <f t="shared" si="463"/>
        <v>196.67724792443525</v>
      </c>
      <c r="K2452" s="239">
        <f t="shared" si="458"/>
        <v>220.02453939084941</v>
      </c>
      <c r="L2452" s="239" t="b">
        <f t="shared" si="459"/>
        <v>0</v>
      </c>
      <c r="M2452" s="239">
        <f t="shared" si="464"/>
        <v>-2.329696089767792E-2</v>
      </c>
      <c r="O2452" s="239">
        <f t="shared" si="465"/>
        <v>183.51980097827055</v>
      </c>
      <c r="P2452" s="239">
        <f t="shared" si="460"/>
        <v>220.02453939084941</v>
      </c>
      <c r="Q2452" s="239">
        <f t="shared" si="461"/>
        <v>0</v>
      </c>
      <c r="R2452" s="239">
        <f t="shared" si="466"/>
        <v>-2.329696089767792E-2</v>
      </c>
      <c r="T2452" s="239">
        <f>MAX($H$4:H2452)</f>
        <v>255.90901740293543</v>
      </c>
      <c r="U2452" s="239">
        <f>MAX($K$4:K2452)</f>
        <v>255.90901740293543</v>
      </c>
      <c r="V2452" s="239">
        <f>MAX($K$4:L2452)</f>
        <v>255.90901740293543</v>
      </c>
      <c r="W2452" s="239">
        <f t="shared" si="467"/>
        <v>-0.14022357780220371</v>
      </c>
      <c r="X2452" s="239">
        <f t="shared" si="468"/>
        <v>-0.14022357780220371</v>
      </c>
      <c r="Y2452" s="239">
        <f t="shared" si="469"/>
        <v>-0.14022357780220371</v>
      </c>
    </row>
    <row r="2453" spans="1:25">
      <c r="A2453" s="147">
        <v>38860</v>
      </c>
      <c r="B2453" s="243">
        <v>-4.407213148764022E-3</v>
      </c>
      <c r="C2453" s="243">
        <v>2.6782683232420945E-2</v>
      </c>
      <c r="D2453" s="243">
        <v>-1.2521102902766978E-2</v>
      </c>
      <c r="E2453" s="243">
        <v>1.6384112402470397E-2</v>
      </c>
      <c r="F2453" s="243">
        <v>3.5297180001652606E-2</v>
      </c>
      <c r="H2453" s="239">
        <f t="shared" si="462"/>
        <v>225.91738693271387</v>
      </c>
      <c r="I2453" s="239"/>
      <c r="J2453" s="239">
        <f t="shared" si="463"/>
        <v>196.67724792443525</v>
      </c>
      <c r="K2453" s="239">
        <f t="shared" si="458"/>
        <v>225.91738693271387</v>
      </c>
      <c r="L2453" s="239" t="b">
        <f t="shared" si="459"/>
        <v>0</v>
      </c>
      <c r="M2453" s="239">
        <f t="shared" si="464"/>
        <v>2.6782683232420994E-2</v>
      </c>
      <c r="O2453" s="239">
        <f t="shared" si="465"/>
        <v>183.51980097827055</v>
      </c>
      <c r="P2453" s="239">
        <f t="shared" si="460"/>
        <v>225.91738693271387</v>
      </c>
      <c r="Q2453" s="239">
        <f t="shared" si="461"/>
        <v>0</v>
      </c>
      <c r="R2453" s="239">
        <f t="shared" si="466"/>
        <v>2.6782683232420994E-2</v>
      </c>
      <c r="T2453" s="239">
        <f>MAX($H$4:H2453)</f>
        <v>255.90901740293543</v>
      </c>
      <c r="U2453" s="239">
        <f>MAX($K$4:K2453)</f>
        <v>255.90901740293543</v>
      </c>
      <c r="V2453" s="239">
        <f>MAX($K$4:L2453)</f>
        <v>255.90901740293543</v>
      </c>
      <c r="W2453" s="239">
        <f t="shared" si="467"/>
        <v>-0.11719645823577587</v>
      </c>
      <c r="X2453" s="239">
        <f t="shared" si="468"/>
        <v>-0.11719645823577587</v>
      </c>
      <c r="Y2453" s="239">
        <f t="shared" si="469"/>
        <v>-0.11719645823577587</v>
      </c>
    </row>
    <row r="2454" spans="1:25">
      <c r="A2454" s="147">
        <v>38861</v>
      </c>
      <c r="B2454" s="243">
        <v>9.9510840675809398E-4</v>
      </c>
      <c r="C2454" s="243">
        <v>-1.347021448851915E-2</v>
      </c>
      <c r="D2454" s="243">
        <v>1.2613870669488492E-2</v>
      </c>
      <c r="E2454" s="243">
        <v>-1.142226106758959E-2</v>
      </c>
      <c r="F2454" s="243">
        <v>-1.425844158388978E-2</v>
      </c>
      <c r="H2454" s="239">
        <f t="shared" si="462"/>
        <v>222.87423127404443</v>
      </c>
      <c r="I2454" s="239"/>
      <c r="J2454" s="239">
        <f t="shared" si="463"/>
        <v>196.67724792443525</v>
      </c>
      <c r="K2454" s="239">
        <f t="shared" si="458"/>
        <v>222.87423127404443</v>
      </c>
      <c r="L2454" s="239" t="b">
        <f t="shared" si="459"/>
        <v>0</v>
      </c>
      <c r="M2454" s="239">
        <f t="shared" si="464"/>
        <v>-1.3470214488519172E-2</v>
      </c>
      <c r="O2454" s="239">
        <f t="shared" si="465"/>
        <v>183.51980097827055</v>
      </c>
      <c r="P2454" s="239">
        <f t="shared" si="460"/>
        <v>222.87423127404443</v>
      </c>
      <c r="Q2454" s="239">
        <f t="shared" si="461"/>
        <v>0</v>
      </c>
      <c r="R2454" s="239">
        <f t="shared" si="466"/>
        <v>-1.3470214488519172E-2</v>
      </c>
      <c r="T2454" s="239">
        <f>MAX($H$4:H2454)</f>
        <v>255.90901740293543</v>
      </c>
      <c r="U2454" s="239">
        <f>MAX($K$4:K2454)</f>
        <v>255.90901740293543</v>
      </c>
      <c r="V2454" s="239">
        <f>MAX($K$4:L2454)</f>
        <v>255.90901740293543</v>
      </c>
      <c r="W2454" s="239">
        <f t="shared" si="467"/>
        <v>-0.12908801129456438</v>
      </c>
      <c r="X2454" s="239">
        <f t="shared" si="468"/>
        <v>-0.12908801129456438</v>
      </c>
      <c r="Y2454" s="239">
        <f t="shared" si="469"/>
        <v>-0.12908801129456438</v>
      </c>
    </row>
    <row r="2455" spans="1:25">
      <c r="A2455" s="147">
        <v>38862</v>
      </c>
      <c r="B2455" s="243">
        <v>1.1556510817468224E-2</v>
      </c>
      <c r="C2455" s="243">
        <v>1.308153099406395E-2</v>
      </c>
      <c r="D2455" s="243">
        <v>-9.8816261389951254E-3</v>
      </c>
      <c r="E2455" s="243">
        <v>2.3734965193957791E-3</v>
      </c>
      <c r="F2455" s="243">
        <v>1.1167129915549134E-2</v>
      </c>
      <c r="H2455" s="239">
        <f t="shared" si="462"/>
        <v>225.78976743823401</v>
      </c>
      <c r="I2455" s="239"/>
      <c r="J2455" s="239">
        <f t="shared" si="463"/>
        <v>196.67724792443525</v>
      </c>
      <c r="K2455" s="239">
        <f t="shared" si="458"/>
        <v>225.78976743823401</v>
      </c>
      <c r="L2455" s="239" t="b">
        <f t="shared" si="459"/>
        <v>0</v>
      </c>
      <c r="M2455" s="239">
        <f t="shared" si="464"/>
        <v>1.3081530994063888E-2</v>
      </c>
      <c r="O2455" s="239">
        <f t="shared" si="465"/>
        <v>183.51980097827055</v>
      </c>
      <c r="P2455" s="239">
        <f t="shared" si="460"/>
        <v>225.78976743823401</v>
      </c>
      <c r="Q2455" s="239">
        <f t="shared" si="461"/>
        <v>0</v>
      </c>
      <c r="R2455" s="239">
        <f t="shared" si="466"/>
        <v>1.3081530994063888E-2</v>
      </c>
      <c r="T2455" s="239">
        <f>MAX($H$4:H2455)</f>
        <v>255.90901740293543</v>
      </c>
      <c r="U2455" s="239">
        <f>MAX($K$4:K2455)</f>
        <v>255.90901740293543</v>
      </c>
      <c r="V2455" s="239">
        <f>MAX($K$4:L2455)</f>
        <v>255.90901740293543</v>
      </c>
      <c r="W2455" s="239">
        <f t="shared" si="467"/>
        <v>-0.1176951491212124</v>
      </c>
      <c r="X2455" s="239">
        <f t="shared" si="468"/>
        <v>-0.1176951491212124</v>
      </c>
      <c r="Y2455" s="239">
        <f t="shared" si="469"/>
        <v>-0.1176951491212124</v>
      </c>
    </row>
    <row r="2456" spans="1:25">
      <c r="A2456" s="147">
        <v>38863</v>
      </c>
      <c r="B2456" s="243">
        <v>6.218369093761833E-3</v>
      </c>
      <c r="C2456" s="243">
        <v>1.655948521072137E-2</v>
      </c>
      <c r="D2456" s="243">
        <v>1.6092796365612783E-2</v>
      </c>
      <c r="E2456" s="243">
        <v>2.72097457018452E-2</v>
      </c>
      <c r="F2456" s="243">
        <v>2.3145717024363854E-2</v>
      </c>
      <c r="H2456" s="239">
        <f t="shared" si="462"/>
        <v>229.52872975285968</v>
      </c>
      <c r="I2456" s="239"/>
      <c r="J2456" s="239">
        <f t="shared" si="463"/>
        <v>196.67724792443525</v>
      </c>
      <c r="K2456" s="239">
        <f t="shared" si="458"/>
        <v>229.52872975285968</v>
      </c>
      <c r="L2456" s="239" t="b">
        <f t="shared" si="459"/>
        <v>0</v>
      </c>
      <c r="M2456" s="239">
        <f t="shared" si="464"/>
        <v>1.6559485210721429E-2</v>
      </c>
      <c r="O2456" s="239">
        <f t="shared" si="465"/>
        <v>183.51980097827055</v>
      </c>
      <c r="P2456" s="239">
        <f t="shared" si="460"/>
        <v>229.52872975285968</v>
      </c>
      <c r="Q2456" s="239">
        <f t="shared" si="461"/>
        <v>0</v>
      </c>
      <c r="R2456" s="239">
        <f t="shared" si="466"/>
        <v>1.6559485210721429E-2</v>
      </c>
      <c r="T2456" s="239">
        <f>MAX($H$4:H2456)</f>
        <v>255.90901740293543</v>
      </c>
      <c r="U2456" s="239">
        <f>MAX($K$4:K2456)</f>
        <v>255.90901740293543</v>
      </c>
      <c r="V2456" s="239">
        <f>MAX($K$4:L2456)</f>
        <v>255.90901740293543</v>
      </c>
      <c r="W2456" s="239">
        <f t="shared" si="467"/>
        <v>-0.10308463499173734</v>
      </c>
      <c r="X2456" s="239">
        <f t="shared" si="468"/>
        <v>-0.10308463499173734</v>
      </c>
      <c r="Y2456" s="239">
        <f t="shared" si="469"/>
        <v>-0.10308463499173734</v>
      </c>
    </row>
    <row r="2457" spans="1:25">
      <c r="A2457" s="147">
        <v>38866</v>
      </c>
      <c r="B2457" s="243">
        <v>0</v>
      </c>
      <c r="C2457" s="243">
        <v>1.1327073720042158E-3</v>
      </c>
      <c r="D2457" s="243">
        <v>2.9124873121424422E-3</v>
      </c>
      <c r="E2457" s="243">
        <v>4.3774369935114521E-3</v>
      </c>
      <c r="F2457" s="243">
        <v>5.7923297100723747E-3</v>
      </c>
      <c r="H2457" s="239">
        <f t="shared" si="462"/>
        <v>229.78871863713749</v>
      </c>
      <c r="I2457" s="239"/>
      <c r="J2457" s="239">
        <f t="shared" si="463"/>
        <v>196.67724792443525</v>
      </c>
      <c r="K2457" s="239">
        <f t="shared" si="458"/>
        <v>229.78871863713749</v>
      </c>
      <c r="L2457" s="239" t="b">
        <f t="shared" si="459"/>
        <v>0</v>
      </c>
      <c r="M2457" s="239">
        <f t="shared" si="464"/>
        <v>1.1327073720041702E-3</v>
      </c>
      <c r="O2457" s="239">
        <f t="shared" si="465"/>
        <v>183.51980097827055</v>
      </c>
      <c r="P2457" s="239">
        <f t="shared" si="460"/>
        <v>229.78871863713749</v>
      </c>
      <c r="Q2457" s="239">
        <f t="shared" si="461"/>
        <v>0</v>
      </c>
      <c r="R2457" s="239">
        <f t="shared" si="466"/>
        <v>1.1327073720041702E-3</v>
      </c>
      <c r="T2457" s="239">
        <f>MAX($H$4:H2457)</f>
        <v>255.90901740293543</v>
      </c>
      <c r="U2457" s="239">
        <f>MAX($K$4:K2457)</f>
        <v>255.90901740293543</v>
      </c>
      <c r="V2457" s="239">
        <f>MAX($K$4:L2457)</f>
        <v>255.90901740293543</v>
      </c>
      <c r="W2457" s="239">
        <f t="shared" si="467"/>
        <v>-0.10206869234572867</v>
      </c>
      <c r="X2457" s="239">
        <f t="shared" si="468"/>
        <v>-0.10206869234572867</v>
      </c>
      <c r="Y2457" s="239">
        <f t="shared" si="469"/>
        <v>-0.10206869234572867</v>
      </c>
    </row>
    <row r="2458" spans="1:25">
      <c r="A2458" s="147">
        <v>38867</v>
      </c>
      <c r="B2458" s="243">
        <v>-1.5437148682007962E-2</v>
      </c>
      <c r="C2458" s="243">
        <v>-2.1818676603948095E-2</v>
      </c>
      <c r="D2458" s="243">
        <v>-6.3132864217172457E-3</v>
      </c>
      <c r="E2458" s="243">
        <v>-3.1128467756964762E-2</v>
      </c>
      <c r="F2458" s="243">
        <v>-2.1394682980296564E-2</v>
      </c>
      <c r="H2458" s="239">
        <f t="shared" si="462"/>
        <v>224.77503289795817</v>
      </c>
      <c r="I2458" s="239"/>
      <c r="J2458" s="239">
        <f t="shared" si="463"/>
        <v>196.67724792443525</v>
      </c>
      <c r="K2458" s="239">
        <f t="shared" si="458"/>
        <v>224.77503289795817</v>
      </c>
      <c r="L2458" s="239" t="b">
        <f t="shared" si="459"/>
        <v>0</v>
      </c>
      <c r="M2458" s="239">
        <f t="shared" si="464"/>
        <v>-2.1818676603948092E-2</v>
      </c>
      <c r="O2458" s="239">
        <f t="shared" si="465"/>
        <v>183.51980097827055</v>
      </c>
      <c r="P2458" s="239">
        <f t="shared" si="460"/>
        <v>224.77503289795817</v>
      </c>
      <c r="Q2458" s="239">
        <f t="shared" si="461"/>
        <v>0</v>
      </c>
      <c r="R2458" s="239">
        <f t="shared" si="466"/>
        <v>-2.1818676603948092E-2</v>
      </c>
      <c r="T2458" s="239">
        <f>MAX($H$4:H2458)</f>
        <v>255.90901740293543</v>
      </c>
      <c r="U2458" s="239">
        <f>MAX($K$4:K2458)</f>
        <v>255.90901740293543</v>
      </c>
      <c r="V2458" s="239">
        <f>MAX($K$4:L2458)</f>
        <v>255.90901740293543</v>
      </c>
      <c r="W2458" s="239">
        <f t="shared" si="467"/>
        <v>-0.12166036515999744</v>
      </c>
      <c r="X2458" s="239">
        <f t="shared" si="468"/>
        <v>-0.12166036515999744</v>
      </c>
      <c r="Y2458" s="239">
        <f t="shared" si="469"/>
        <v>-0.12166036515999744</v>
      </c>
    </row>
    <row r="2459" spans="1:25">
      <c r="A2459" s="147">
        <v>38868</v>
      </c>
      <c r="B2459" s="243">
        <v>8.920411262449246E-3</v>
      </c>
      <c r="C2459" s="243">
        <v>1.0398350114347421E-2</v>
      </c>
      <c r="D2459" s="243">
        <v>-1.9836065554344362E-2</v>
      </c>
      <c r="E2459" s="243">
        <v>-3.9576303108211919E-3</v>
      </c>
      <c r="F2459" s="243">
        <v>8.8579789308218526E-3</v>
      </c>
      <c r="H2459" s="239">
        <f t="shared" si="462"/>
        <v>227.11232238699509</v>
      </c>
      <c r="I2459" s="239"/>
      <c r="J2459" s="239">
        <f t="shared" si="463"/>
        <v>196.67724792443525</v>
      </c>
      <c r="K2459" s="239">
        <f t="shared" si="458"/>
        <v>227.11232238699509</v>
      </c>
      <c r="L2459" s="239" t="b">
        <f t="shared" si="459"/>
        <v>0</v>
      </c>
      <c r="M2459" s="239">
        <f t="shared" si="464"/>
        <v>1.0398350114347381E-2</v>
      </c>
      <c r="O2459" s="239">
        <f t="shared" si="465"/>
        <v>183.51980097827055</v>
      </c>
      <c r="P2459" s="239">
        <f t="shared" si="460"/>
        <v>227.11232238699509</v>
      </c>
      <c r="Q2459" s="239">
        <f t="shared" si="461"/>
        <v>0</v>
      </c>
      <c r="R2459" s="239">
        <f t="shared" si="466"/>
        <v>1.0398350114347381E-2</v>
      </c>
      <c r="T2459" s="239">
        <f>MAX($H$4:H2459)</f>
        <v>255.90901740293543</v>
      </c>
      <c r="U2459" s="239">
        <f>MAX($K$4:K2459)</f>
        <v>255.90901740293543</v>
      </c>
      <c r="V2459" s="239">
        <f>MAX($K$4:L2459)</f>
        <v>255.90901740293543</v>
      </c>
      <c r="W2459" s="239">
        <f t="shared" si="467"/>
        <v>-0.11252708211762306</v>
      </c>
      <c r="X2459" s="239">
        <f t="shared" si="468"/>
        <v>-0.11252708211762306</v>
      </c>
      <c r="Y2459" s="239">
        <f t="shared" si="469"/>
        <v>-0.11252708211762306</v>
      </c>
    </row>
    <row r="2460" spans="1:25">
      <c r="A2460" s="147">
        <v>38869</v>
      </c>
      <c r="B2460" s="243">
        <v>1.2689224486557515E-2</v>
      </c>
      <c r="C2460" s="243">
        <v>3.3319902297204163E-3</v>
      </c>
      <c r="D2460" s="243">
        <v>2.4618252760499892E-3</v>
      </c>
      <c r="E2460" s="243">
        <v>2.5289616494199585E-3</v>
      </c>
      <c r="F2460" s="243">
        <v>2.1128754501766878E-3</v>
      </c>
      <c r="H2460" s="239">
        <f t="shared" si="462"/>
        <v>227.86905842623767</v>
      </c>
      <c r="I2460" s="239"/>
      <c r="J2460" s="239">
        <f t="shared" si="463"/>
        <v>196.67724792443525</v>
      </c>
      <c r="K2460" s="239">
        <f t="shared" si="458"/>
        <v>227.86905842623767</v>
      </c>
      <c r="L2460" s="239" t="b">
        <f t="shared" si="459"/>
        <v>0</v>
      </c>
      <c r="M2460" s="239">
        <f t="shared" si="464"/>
        <v>3.3319902297204232E-3</v>
      </c>
      <c r="O2460" s="239">
        <f t="shared" si="465"/>
        <v>183.51980097827055</v>
      </c>
      <c r="P2460" s="239">
        <f t="shared" si="460"/>
        <v>227.86905842623767</v>
      </c>
      <c r="Q2460" s="239">
        <f t="shared" si="461"/>
        <v>0</v>
      </c>
      <c r="R2460" s="239">
        <f t="shared" si="466"/>
        <v>3.3319902297204232E-3</v>
      </c>
      <c r="T2460" s="239">
        <f>MAX($H$4:H2460)</f>
        <v>255.90901740293543</v>
      </c>
      <c r="U2460" s="239">
        <f>MAX($K$4:K2460)</f>
        <v>255.90901740293543</v>
      </c>
      <c r="V2460" s="239">
        <f>MAX($K$4:L2460)</f>
        <v>255.90901740293543</v>
      </c>
      <c r="W2460" s="239">
        <f t="shared" si="467"/>
        <v>-0.1095700310260975</v>
      </c>
      <c r="X2460" s="239">
        <f t="shared" si="468"/>
        <v>-0.1095700310260975</v>
      </c>
      <c r="Y2460" s="239">
        <f t="shared" si="469"/>
        <v>-0.1095700310260975</v>
      </c>
    </row>
    <row r="2461" spans="1:25">
      <c r="A2461" s="147">
        <v>38870</v>
      </c>
      <c r="B2461" s="243">
        <v>2.162940200093777E-3</v>
      </c>
      <c r="C2461" s="243">
        <v>3.4791015185038354E-3</v>
      </c>
      <c r="D2461" s="243">
        <v>1.2289729199567168E-2</v>
      </c>
      <c r="E2461" s="243">
        <v>1.1987591478314519E-2</v>
      </c>
      <c r="F2461" s="243">
        <v>1.0072858855381783E-2</v>
      </c>
      <c r="H2461" s="239">
        <f t="shared" si="462"/>
        <v>228.66183801342842</v>
      </c>
      <c r="I2461" s="239"/>
      <c r="J2461" s="239">
        <f t="shared" si="463"/>
        <v>196.67724792443525</v>
      </c>
      <c r="K2461" s="239">
        <f t="shared" si="458"/>
        <v>228.66183801342842</v>
      </c>
      <c r="L2461" s="239" t="b">
        <f t="shared" si="459"/>
        <v>0</v>
      </c>
      <c r="M2461" s="239">
        <f t="shared" si="464"/>
        <v>3.4791015185037825E-3</v>
      </c>
      <c r="O2461" s="239">
        <f t="shared" si="465"/>
        <v>183.51980097827055</v>
      </c>
      <c r="P2461" s="239">
        <f t="shared" si="460"/>
        <v>228.66183801342842</v>
      </c>
      <c r="Q2461" s="239">
        <f t="shared" si="461"/>
        <v>0</v>
      </c>
      <c r="R2461" s="239">
        <f t="shared" si="466"/>
        <v>3.4791015185037825E-3</v>
      </c>
      <c r="T2461" s="239">
        <f>MAX($H$4:H2461)</f>
        <v>255.90901740293543</v>
      </c>
      <c r="U2461" s="239">
        <f>MAX($K$4:K2461)</f>
        <v>255.90901740293543</v>
      </c>
      <c r="V2461" s="239">
        <f>MAX($K$4:L2461)</f>
        <v>255.90901740293543</v>
      </c>
      <c r="W2461" s="239">
        <f t="shared" si="467"/>
        <v>-0.10647213476891912</v>
      </c>
      <c r="X2461" s="239">
        <f t="shared" si="468"/>
        <v>-0.10647213476891912</v>
      </c>
      <c r="Y2461" s="239">
        <f t="shared" si="469"/>
        <v>-0.10647213476891912</v>
      </c>
    </row>
    <row r="2462" spans="1:25">
      <c r="A2462" s="147">
        <v>38873</v>
      </c>
      <c r="B2462" s="243">
        <v>-1.7737823417751875E-2</v>
      </c>
      <c r="C2462" s="243">
        <v>-8.7029916588918788E-3</v>
      </c>
      <c r="D2462" s="243">
        <v>-9.7753976262668907E-3</v>
      </c>
      <c r="E2462" s="243">
        <v>-1.3176634997334014E-2</v>
      </c>
      <c r="F2462" s="243">
        <v>-9.3614465103908362E-3</v>
      </c>
      <c r="H2462" s="239">
        <f t="shared" si="462"/>
        <v>226.67179594449067</v>
      </c>
      <c r="I2462" s="239"/>
      <c r="J2462" s="239">
        <f t="shared" si="463"/>
        <v>196.67724792443525</v>
      </c>
      <c r="K2462" s="239">
        <f t="shared" si="458"/>
        <v>226.67179594449067</v>
      </c>
      <c r="L2462" s="239" t="b">
        <f t="shared" si="459"/>
        <v>0</v>
      </c>
      <c r="M2462" s="239">
        <f t="shared" si="464"/>
        <v>-8.7029916588918805E-3</v>
      </c>
      <c r="O2462" s="239">
        <f t="shared" si="465"/>
        <v>183.51980097827055</v>
      </c>
      <c r="P2462" s="239">
        <f t="shared" si="460"/>
        <v>226.67179594449067</v>
      </c>
      <c r="Q2462" s="239">
        <f t="shared" si="461"/>
        <v>0</v>
      </c>
      <c r="R2462" s="239">
        <f t="shared" si="466"/>
        <v>-8.7029916588918805E-3</v>
      </c>
      <c r="T2462" s="239">
        <f>MAX($H$4:H2462)</f>
        <v>255.90901740293543</v>
      </c>
      <c r="U2462" s="239">
        <f>MAX($K$4:K2462)</f>
        <v>255.90901740293543</v>
      </c>
      <c r="V2462" s="239">
        <f>MAX($K$4:L2462)</f>
        <v>255.90901740293543</v>
      </c>
      <c r="W2462" s="239">
        <f t="shared" si="467"/>
        <v>-0.11424850032701268</v>
      </c>
      <c r="X2462" s="239">
        <f t="shared" si="468"/>
        <v>-0.11424850032701268</v>
      </c>
      <c r="Y2462" s="239">
        <f t="shared" si="469"/>
        <v>-0.11424850032701268</v>
      </c>
    </row>
    <row r="2463" spans="1:25">
      <c r="A2463" s="147">
        <v>38874</v>
      </c>
      <c r="B2463" s="243">
        <v>-2.1091065518130669E-3</v>
      </c>
      <c r="C2463" s="243">
        <v>-1.9114791111800811E-2</v>
      </c>
      <c r="D2463" s="243">
        <v>-1.8578280929408164E-2</v>
      </c>
      <c r="E2463" s="243">
        <v>-1.0179174110519162E-2</v>
      </c>
      <c r="F2463" s="243">
        <v>-2.4551590146924096E-2</v>
      </c>
      <c r="H2463" s="239">
        <f t="shared" si="462"/>
        <v>222.339011914075</v>
      </c>
      <c r="I2463" s="239"/>
      <c r="J2463" s="239">
        <f t="shared" si="463"/>
        <v>196.67724792443525</v>
      </c>
      <c r="K2463" s="239">
        <f t="shared" si="458"/>
        <v>222.339011914075</v>
      </c>
      <c r="L2463" s="239" t="b">
        <f t="shared" si="459"/>
        <v>0</v>
      </c>
      <c r="M2463" s="239">
        <f t="shared" si="464"/>
        <v>-1.9114791111800762E-2</v>
      </c>
      <c r="O2463" s="239">
        <f t="shared" si="465"/>
        <v>183.51980097827055</v>
      </c>
      <c r="P2463" s="239">
        <f t="shared" si="460"/>
        <v>222.339011914075</v>
      </c>
      <c r="Q2463" s="239">
        <f t="shared" si="461"/>
        <v>0</v>
      </c>
      <c r="R2463" s="239">
        <f t="shared" si="466"/>
        <v>-1.9114791111800762E-2</v>
      </c>
      <c r="T2463" s="239">
        <f>MAX($H$4:H2463)</f>
        <v>255.90901740293543</v>
      </c>
      <c r="U2463" s="239">
        <f>MAX($K$4:K2463)</f>
        <v>255.90901740293543</v>
      </c>
      <c r="V2463" s="239">
        <f>MAX($K$4:L2463)</f>
        <v>255.90901740293543</v>
      </c>
      <c r="W2463" s="239">
        <f t="shared" si="467"/>
        <v>-0.13117945522022612</v>
      </c>
      <c r="X2463" s="239">
        <f t="shared" si="468"/>
        <v>-0.13117945522022612</v>
      </c>
      <c r="Y2463" s="239">
        <f t="shared" si="469"/>
        <v>-0.13117945522022612</v>
      </c>
    </row>
    <row r="2464" spans="1:25">
      <c r="A2464" s="147">
        <v>38875</v>
      </c>
      <c r="B2464" s="243">
        <v>-5.3681171151248597E-3</v>
      </c>
      <c r="C2464" s="243">
        <v>5.3094022637523164E-3</v>
      </c>
      <c r="D2464" s="243">
        <v>-1.709291961757875E-2</v>
      </c>
      <c r="E2464" s="243">
        <v>-2.1516592190455763E-2</v>
      </c>
      <c r="F2464" s="243">
        <v>-2.5171944806852142E-3</v>
      </c>
      <c r="H2464" s="239">
        <f t="shared" si="462"/>
        <v>223.51949916725204</v>
      </c>
      <c r="I2464" s="239"/>
      <c r="J2464" s="239">
        <f t="shared" si="463"/>
        <v>196.67724792443525</v>
      </c>
      <c r="K2464" s="239">
        <f t="shared" si="458"/>
        <v>223.51949916725204</v>
      </c>
      <c r="L2464" s="239" t="b">
        <f t="shared" si="459"/>
        <v>0</v>
      </c>
      <c r="M2464" s="239">
        <f t="shared" si="464"/>
        <v>5.3094022637522774E-3</v>
      </c>
      <c r="O2464" s="239">
        <f t="shared" si="465"/>
        <v>183.51980097827055</v>
      </c>
      <c r="P2464" s="239">
        <f t="shared" si="460"/>
        <v>223.51949916725204</v>
      </c>
      <c r="Q2464" s="239">
        <f t="shared" si="461"/>
        <v>0</v>
      </c>
      <c r="R2464" s="239">
        <f t="shared" si="466"/>
        <v>5.3094022637522774E-3</v>
      </c>
      <c r="T2464" s="239">
        <f>MAX($H$4:H2464)</f>
        <v>255.90901740293543</v>
      </c>
      <c r="U2464" s="239">
        <f>MAX($K$4:K2464)</f>
        <v>255.90901740293543</v>
      </c>
      <c r="V2464" s="239">
        <f>MAX($K$4:L2464)</f>
        <v>255.90901740293543</v>
      </c>
      <c r="W2464" s="239">
        <f t="shared" si="467"/>
        <v>-0.12656653745297788</v>
      </c>
      <c r="X2464" s="239">
        <f t="shared" si="468"/>
        <v>-0.12656653745297788</v>
      </c>
      <c r="Y2464" s="239">
        <f t="shared" si="469"/>
        <v>-0.12656653745297788</v>
      </c>
    </row>
    <row r="2465" spans="1:25">
      <c r="A2465" s="147">
        <v>38876</v>
      </c>
      <c r="B2465" s="243">
        <v>8.1347337224979555E-4</v>
      </c>
      <c r="C2465" s="243">
        <v>-2.6159083414674544E-2</v>
      </c>
      <c r="D2465" s="243">
        <v>-2.2743545467681425E-2</v>
      </c>
      <c r="E2465" s="243">
        <v>-2.8619267498722789E-2</v>
      </c>
      <c r="F2465" s="243">
        <v>-2.9135501235603933E-2</v>
      </c>
      <c r="H2465" s="239">
        <f t="shared" si="462"/>
        <v>217.6724339437296</v>
      </c>
      <c r="I2465" s="239"/>
      <c r="J2465" s="239">
        <f t="shared" si="463"/>
        <v>196.67724792443525</v>
      </c>
      <c r="K2465" s="239">
        <f t="shared" si="458"/>
        <v>217.6724339437296</v>
      </c>
      <c r="L2465" s="239" t="b">
        <f t="shared" si="459"/>
        <v>0</v>
      </c>
      <c r="M2465" s="239">
        <f t="shared" si="464"/>
        <v>-2.6159083414674596E-2</v>
      </c>
      <c r="O2465" s="239">
        <f t="shared" si="465"/>
        <v>183.51980097827055</v>
      </c>
      <c r="P2465" s="239">
        <f t="shared" si="460"/>
        <v>217.6724339437296</v>
      </c>
      <c r="Q2465" s="239">
        <f t="shared" si="461"/>
        <v>0</v>
      </c>
      <c r="R2465" s="239">
        <f t="shared" si="466"/>
        <v>-2.6159083414674596E-2</v>
      </c>
      <c r="T2465" s="239">
        <f>MAX($H$4:H2465)</f>
        <v>255.90901740293543</v>
      </c>
      <c r="U2465" s="239">
        <f>MAX($K$4:K2465)</f>
        <v>255.90901740293543</v>
      </c>
      <c r="V2465" s="239">
        <f>MAX($K$4:L2465)</f>
        <v>255.90901740293543</v>
      </c>
      <c r="W2465" s="239">
        <f t="shared" si="467"/>
        <v>-0.1494147562569135</v>
      </c>
      <c r="X2465" s="239">
        <f t="shared" si="468"/>
        <v>-0.1494147562569135</v>
      </c>
      <c r="Y2465" s="239">
        <f t="shared" si="469"/>
        <v>-0.1494147562569135</v>
      </c>
    </row>
    <row r="2466" spans="1:25">
      <c r="A2466" s="147">
        <v>38877</v>
      </c>
      <c r="B2466" s="243">
        <v>-3.8227003375075341E-3</v>
      </c>
      <c r="C2466" s="243">
        <v>1.8689490444401713E-2</v>
      </c>
      <c r="D2466" s="243">
        <v>1.7063063737015494E-2</v>
      </c>
      <c r="E2466" s="243">
        <v>1.3754716242810883E-2</v>
      </c>
      <c r="F2466" s="243">
        <v>1.9066755331401897E-2</v>
      </c>
      <c r="H2466" s="239">
        <f t="shared" si="462"/>
        <v>221.74062081793059</v>
      </c>
      <c r="I2466" s="239"/>
      <c r="J2466" s="239">
        <f t="shared" si="463"/>
        <v>196.67724792443525</v>
      </c>
      <c r="K2466" s="239">
        <f t="shared" si="458"/>
        <v>221.74062081793059</v>
      </c>
      <c r="L2466" s="239" t="b">
        <f t="shared" si="459"/>
        <v>0</v>
      </c>
      <c r="M2466" s="239">
        <f t="shared" si="464"/>
        <v>1.8689490444401678E-2</v>
      </c>
      <c r="O2466" s="239">
        <f t="shared" si="465"/>
        <v>183.51980097827055</v>
      </c>
      <c r="P2466" s="239">
        <f t="shared" si="460"/>
        <v>221.74062081793059</v>
      </c>
      <c r="Q2466" s="239">
        <f t="shared" si="461"/>
        <v>0</v>
      </c>
      <c r="R2466" s="239">
        <f t="shared" si="466"/>
        <v>1.8689490444401678E-2</v>
      </c>
      <c r="T2466" s="239">
        <f>MAX($H$4:H2466)</f>
        <v>255.90901740293543</v>
      </c>
      <c r="U2466" s="239">
        <f>MAX($K$4:K2466)</f>
        <v>255.90901740293543</v>
      </c>
      <c r="V2466" s="239">
        <f>MAX($K$4:L2466)</f>
        <v>255.90901740293543</v>
      </c>
      <c r="W2466" s="239">
        <f t="shared" si="467"/>
        <v>-0.13351775147182801</v>
      </c>
      <c r="X2466" s="239">
        <f t="shared" si="468"/>
        <v>-0.13351775147182801</v>
      </c>
      <c r="Y2466" s="239">
        <f t="shared" si="469"/>
        <v>-0.13351775147182801</v>
      </c>
    </row>
    <row r="2467" spans="1:25">
      <c r="A2467" s="147">
        <v>38880</v>
      </c>
      <c r="B2467" s="243">
        <v>-1.325265086252736E-2</v>
      </c>
      <c r="C2467" s="243">
        <v>-8.983760815499342E-3</v>
      </c>
      <c r="D2467" s="243">
        <v>3.4298361437348213E-3</v>
      </c>
      <c r="E2467" s="243">
        <v>-1.2097670949100414E-2</v>
      </c>
      <c r="F2467" s="243">
        <v>-9.4197583287062292E-3</v>
      </c>
      <c r="H2467" s="239">
        <f t="shared" si="462"/>
        <v>219.74855611742197</v>
      </c>
      <c r="I2467" s="239"/>
      <c r="J2467" s="239">
        <f t="shared" si="463"/>
        <v>196.67724792443525</v>
      </c>
      <c r="K2467" s="239">
        <f t="shared" si="458"/>
        <v>219.74855611742197</v>
      </c>
      <c r="L2467" s="239" t="b">
        <f t="shared" si="459"/>
        <v>0</v>
      </c>
      <c r="M2467" s="239">
        <f t="shared" si="464"/>
        <v>-8.9837608154993351E-3</v>
      </c>
      <c r="O2467" s="239">
        <f t="shared" si="465"/>
        <v>183.51980097827055</v>
      </c>
      <c r="P2467" s="239">
        <f t="shared" si="460"/>
        <v>219.74855611742197</v>
      </c>
      <c r="Q2467" s="239">
        <f t="shared" si="461"/>
        <v>0</v>
      </c>
      <c r="R2467" s="239">
        <f t="shared" si="466"/>
        <v>-8.9837608154993351E-3</v>
      </c>
      <c r="T2467" s="239">
        <f>MAX($H$4:H2467)</f>
        <v>255.90901740293543</v>
      </c>
      <c r="U2467" s="239">
        <f>MAX($K$4:K2467)</f>
        <v>255.90901740293543</v>
      </c>
      <c r="V2467" s="239">
        <f>MAX($K$4:L2467)</f>
        <v>255.90901740293543</v>
      </c>
      <c r="W2467" s="239">
        <f t="shared" si="467"/>
        <v>-0.14130202074348117</v>
      </c>
      <c r="X2467" s="239">
        <f t="shared" si="468"/>
        <v>-0.14130202074348117</v>
      </c>
      <c r="Y2467" s="239">
        <f t="shared" si="469"/>
        <v>-0.14130202074348117</v>
      </c>
    </row>
    <row r="2468" spans="1:25">
      <c r="A2468" s="147">
        <v>38881</v>
      </c>
      <c r="B2468" s="243">
        <v>-1.0570378755906495E-2</v>
      </c>
      <c r="C2468" s="243">
        <v>-2.167684321541985E-2</v>
      </c>
      <c r="D2468" s="243">
        <v>-3.8905453626731257E-2</v>
      </c>
      <c r="E2468" s="243">
        <v>-4.0584218974407893E-2</v>
      </c>
      <c r="F2468" s="243">
        <v>-2.8489983143448971E-2</v>
      </c>
      <c r="H2468" s="239">
        <f t="shared" si="462"/>
        <v>214.98510111964973</v>
      </c>
      <c r="I2468" s="239"/>
      <c r="J2468" s="239">
        <f t="shared" si="463"/>
        <v>196.67724792443525</v>
      </c>
      <c r="K2468" s="239">
        <f t="shared" si="458"/>
        <v>214.98510111964973</v>
      </c>
      <c r="L2468" s="239" t="b">
        <f t="shared" si="459"/>
        <v>0</v>
      </c>
      <c r="M2468" s="239">
        <f t="shared" si="464"/>
        <v>-2.1676843215419832E-2</v>
      </c>
      <c r="O2468" s="239">
        <f t="shared" si="465"/>
        <v>183.51980097827055</v>
      </c>
      <c r="P2468" s="239">
        <f t="shared" si="460"/>
        <v>214.98510111964973</v>
      </c>
      <c r="Q2468" s="239">
        <f t="shared" si="461"/>
        <v>0</v>
      </c>
      <c r="R2468" s="239">
        <f t="shared" si="466"/>
        <v>-2.1676843215419832E-2</v>
      </c>
      <c r="T2468" s="239">
        <f>MAX($H$4:H2468)</f>
        <v>255.90901740293543</v>
      </c>
      <c r="U2468" s="239">
        <f>MAX($K$4:K2468)</f>
        <v>255.90901740293543</v>
      </c>
      <c r="V2468" s="239">
        <f>MAX($K$4:L2468)</f>
        <v>255.90901740293543</v>
      </c>
      <c r="W2468" s="239">
        <f t="shared" si="467"/>
        <v>-0.15991588220922254</v>
      </c>
      <c r="X2468" s="239">
        <f t="shared" si="468"/>
        <v>-0.15991588220922254</v>
      </c>
      <c r="Y2468" s="239">
        <f t="shared" si="469"/>
        <v>-0.15991588220922254</v>
      </c>
    </row>
    <row r="2469" spans="1:25">
      <c r="A2469" s="147">
        <v>38882</v>
      </c>
      <c r="B2469" s="243">
        <v>4.7042219191755219E-3</v>
      </c>
      <c r="C2469" s="243">
        <v>1.1629113325413165E-3</v>
      </c>
      <c r="D2469" s="243">
        <v>1.4428454593744533E-3</v>
      </c>
      <c r="E2469" s="243">
        <v>7.2806517300332274E-3</v>
      </c>
      <c r="F2469" s="243">
        <v>4.0077178449551276E-3</v>
      </c>
      <c r="H2469" s="239">
        <f t="shared" si="462"/>
        <v>215.2351097300693</v>
      </c>
      <c r="I2469" s="239"/>
      <c r="J2469" s="239">
        <f t="shared" si="463"/>
        <v>196.67724792443525</v>
      </c>
      <c r="K2469" s="239">
        <f t="shared" si="458"/>
        <v>215.2351097300693</v>
      </c>
      <c r="L2469" s="239" t="b">
        <f t="shared" si="459"/>
        <v>0</v>
      </c>
      <c r="M2469" s="239">
        <f t="shared" si="464"/>
        <v>1.1629113325412638E-3</v>
      </c>
      <c r="O2469" s="239">
        <f t="shared" si="465"/>
        <v>183.51980097827055</v>
      </c>
      <c r="P2469" s="239">
        <f t="shared" si="460"/>
        <v>215.2351097300693</v>
      </c>
      <c r="Q2469" s="239">
        <f t="shared" si="461"/>
        <v>0</v>
      </c>
      <c r="R2469" s="239">
        <f t="shared" si="466"/>
        <v>1.1629113325412638E-3</v>
      </c>
      <c r="T2469" s="239">
        <f>MAX($H$4:H2469)</f>
        <v>255.90901740293543</v>
      </c>
      <c r="U2469" s="239">
        <f>MAX($K$4:K2469)</f>
        <v>255.90901740293543</v>
      </c>
      <c r="V2469" s="239">
        <f>MAX($K$4:L2469)</f>
        <v>255.90901740293543</v>
      </c>
      <c r="W2469" s="239">
        <f t="shared" si="467"/>
        <v>-0.15893893886835572</v>
      </c>
      <c r="X2469" s="239">
        <f t="shared" si="468"/>
        <v>-0.15893893886835572</v>
      </c>
      <c r="Y2469" s="239">
        <f t="shared" si="469"/>
        <v>-0.15893893886835572</v>
      </c>
    </row>
    <row r="2470" spans="1:25">
      <c r="A2470" s="147">
        <v>38883</v>
      </c>
      <c r="B2470" s="243">
        <v>2.1879837757967202E-2</v>
      </c>
      <c r="C2470" s="243">
        <v>2.5555403097432983E-2</v>
      </c>
      <c r="D2470" s="243">
        <v>1.1180030542714547E-2</v>
      </c>
      <c r="E2470" s="243">
        <v>2.4079292046512046E-2</v>
      </c>
      <c r="F2470" s="243">
        <v>3.6087785007668627E-2</v>
      </c>
      <c r="H2470" s="239">
        <f t="shared" si="462"/>
        <v>220.73552971994144</v>
      </c>
      <c r="I2470" s="239"/>
      <c r="J2470" s="239">
        <f t="shared" si="463"/>
        <v>196.67724792443525</v>
      </c>
      <c r="K2470" s="239">
        <f t="shared" si="458"/>
        <v>220.73552971994144</v>
      </c>
      <c r="L2470" s="239" t="b">
        <f t="shared" si="459"/>
        <v>0</v>
      </c>
      <c r="M2470" s="239">
        <f t="shared" si="464"/>
        <v>2.555540309743299E-2</v>
      </c>
      <c r="O2470" s="239">
        <f t="shared" si="465"/>
        <v>183.51980097827055</v>
      </c>
      <c r="P2470" s="239">
        <f t="shared" si="460"/>
        <v>220.73552971994144</v>
      </c>
      <c r="Q2470" s="239">
        <f t="shared" si="461"/>
        <v>0</v>
      </c>
      <c r="R2470" s="239">
        <f t="shared" si="466"/>
        <v>2.555540309743299E-2</v>
      </c>
      <c r="T2470" s="239">
        <f>MAX($H$4:H2470)</f>
        <v>255.90901740293543</v>
      </c>
      <c r="U2470" s="239">
        <f>MAX($K$4:K2470)</f>
        <v>255.90901740293543</v>
      </c>
      <c r="V2470" s="239">
        <f>MAX($K$4:L2470)</f>
        <v>255.90901740293543</v>
      </c>
      <c r="W2470" s="239">
        <f t="shared" si="467"/>
        <v>-0.13744528442158183</v>
      </c>
      <c r="X2470" s="239">
        <f t="shared" si="468"/>
        <v>-0.13744528442158183</v>
      </c>
      <c r="Y2470" s="239">
        <f t="shared" si="469"/>
        <v>-0.13744528442158183</v>
      </c>
    </row>
    <row r="2471" spans="1:25">
      <c r="A2471" s="147">
        <v>38884</v>
      </c>
      <c r="B2471" s="243">
        <v>-3.4539479682980101E-3</v>
      </c>
      <c r="C2471" s="243">
        <v>-7.4807707701397552E-3</v>
      </c>
      <c r="D2471" s="243">
        <v>2.8730832668471207E-2</v>
      </c>
      <c r="E2471" s="243">
        <v>2.3953782602301299E-2</v>
      </c>
      <c r="F2471" s="243">
        <v>-6.8058993405653023E-3</v>
      </c>
      <c r="H2471" s="239">
        <f t="shared" si="462"/>
        <v>219.0842578212812</v>
      </c>
      <c r="I2471" s="239"/>
      <c r="J2471" s="239">
        <f t="shared" si="463"/>
        <v>196.67724792443525</v>
      </c>
      <c r="K2471" s="239">
        <f t="shared" si="458"/>
        <v>219.0842578212812</v>
      </c>
      <c r="L2471" s="239" t="b">
        <f t="shared" si="459"/>
        <v>0</v>
      </c>
      <c r="M2471" s="239">
        <f t="shared" si="464"/>
        <v>-7.4807707701396997E-3</v>
      </c>
      <c r="O2471" s="239">
        <f t="shared" si="465"/>
        <v>183.51980097827055</v>
      </c>
      <c r="P2471" s="239">
        <f t="shared" si="460"/>
        <v>219.0842578212812</v>
      </c>
      <c r="Q2471" s="239">
        <f t="shared" si="461"/>
        <v>0</v>
      </c>
      <c r="R2471" s="239">
        <f t="shared" si="466"/>
        <v>-7.4807707701396997E-3</v>
      </c>
      <c r="T2471" s="239">
        <f>MAX($H$4:H2471)</f>
        <v>255.90901740293543</v>
      </c>
      <c r="U2471" s="239">
        <f>MAX($K$4:K2471)</f>
        <v>255.90901740293543</v>
      </c>
      <c r="V2471" s="239">
        <f>MAX($K$4:L2471)</f>
        <v>255.90901740293543</v>
      </c>
      <c r="W2471" s="239">
        <f t="shared" si="467"/>
        <v>-0.14389785852552703</v>
      </c>
      <c r="X2471" s="239">
        <f t="shared" si="468"/>
        <v>-0.14389785852552703</v>
      </c>
      <c r="Y2471" s="239">
        <f t="shared" si="469"/>
        <v>-0.14389785852552703</v>
      </c>
    </row>
    <row r="2472" spans="1:25">
      <c r="A2472" s="147">
        <v>38887</v>
      </c>
      <c r="B2472" s="243">
        <v>-9.4555010194468103E-3</v>
      </c>
      <c r="C2472" s="243">
        <v>5.8300455602979806E-3</v>
      </c>
      <c r="D2472" s="243">
        <v>-5.6000036330795533E-3</v>
      </c>
      <c r="E2472" s="243">
        <v>-1.3111846794667814E-3</v>
      </c>
      <c r="F2472" s="243">
        <v>6.1302470657016439E-3</v>
      </c>
      <c r="H2472" s="239">
        <f t="shared" si="462"/>
        <v>220.36152902592335</v>
      </c>
      <c r="I2472" s="239"/>
      <c r="J2472" s="239">
        <f t="shared" si="463"/>
        <v>196.67724792443525</v>
      </c>
      <c r="K2472" s="239">
        <f t="shared" si="458"/>
        <v>220.36152902592335</v>
      </c>
      <c r="L2472" s="239" t="b">
        <f t="shared" si="459"/>
        <v>0</v>
      </c>
      <c r="M2472" s="239">
        <f t="shared" si="464"/>
        <v>5.8300455602980214E-3</v>
      </c>
      <c r="O2472" s="239">
        <f t="shared" si="465"/>
        <v>183.51980097827055</v>
      </c>
      <c r="P2472" s="239">
        <f t="shared" si="460"/>
        <v>220.36152902592335</v>
      </c>
      <c r="Q2472" s="239">
        <f t="shared" si="461"/>
        <v>0</v>
      </c>
      <c r="R2472" s="239">
        <f t="shared" si="466"/>
        <v>5.8300455602980214E-3</v>
      </c>
      <c r="T2472" s="239">
        <f>MAX($H$4:H2472)</f>
        <v>255.90901740293543</v>
      </c>
      <c r="U2472" s="239">
        <f>MAX($K$4:K2472)</f>
        <v>255.90901740293543</v>
      </c>
      <c r="V2472" s="239">
        <f>MAX($K$4:L2472)</f>
        <v>255.90901740293543</v>
      </c>
      <c r="W2472" s="239">
        <f t="shared" si="467"/>
        <v>-0.13890674403646214</v>
      </c>
      <c r="X2472" s="239">
        <f t="shared" si="468"/>
        <v>-0.13890674403646214</v>
      </c>
      <c r="Y2472" s="239">
        <f t="shared" si="469"/>
        <v>-0.13890674403646214</v>
      </c>
    </row>
    <row r="2473" spans="1:25">
      <c r="A2473" s="147">
        <v>38888</v>
      </c>
      <c r="B2473" s="243">
        <v>-1.9246704799547043E-4</v>
      </c>
      <c r="C2473" s="243">
        <v>5.8945876828522259E-3</v>
      </c>
      <c r="D2473" s="243">
        <v>-8.2968048566487429E-3</v>
      </c>
      <c r="E2473" s="243">
        <v>-1.3227396524539636E-2</v>
      </c>
      <c r="F2473" s="243">
        <v>1.4135324799278148E-3</v>
      </c>
      <c r="H2473" s="239">
        <f t="shared" si="462"/>
        <v>221.66046938069402</v>
      </c>
      <c r="I2473" s="239"/>
      <c r="J2473" s="239">
        <f t="shared" si="463"/>
        <v>196.67724792443525</v>
      </c>
      <c r="K2473" s="239">
        <f t="shared" si="458"/>
        <v>221.66046938069402</v>
      </c>
      <c r="L2473" s="239" t="b">
        <f t="shared" si="459"/>
        <v>0</v>
      </c>
      <c r="M2473" s="239">
        <f t="shared" si="464"/>
        <v>5.8945876828521695E-3</v>
      </c>
      <c r="O2473" s="239">
        <f t="shared" si="465"/>
        <v>183.51980097827055</v>
      </c>
      <c r="P2473" s="239">
        <f t="shared" si="460"/>
        <v>221.66046938069402</v>
      </c>
      <c r="Q2473" s="239">
        <f t="shared" si="461"/>
        <v>0</v>
      </c>
      <c r="R2473" s="239">
        <f t="shared" si="466"/>
        <v>5.8945876828521695E-3</v>
      </c>
      <c r="T2473" s="239">
        <f>MAX($H$4:H2473)</f>
        <v>255.90901740293543</v>
      </c>
      <c r="U2473" s="239">
        <f>MAX($K$4:K2473)</f>
        <v>255.90901740293543</v>
      </c>
      <c r="V2473" s="239">
        <f>MAX($K$4:L2473)</f>
        <v>255.90901740293543</v>
      </c>
      <c r="W2473" s="239">
        <f t="shared" si="467"/>
        <v>-0.13383095433607239</v>
      </c>
      <c r="X2473" s="239">
        <f t="shared" si="468"/>
        <v>-0.13383095433607239</v>
      </c>
      <c r="Y2473" s="239">
        <f t="shared" si="469"/>
        <v>-0.13383095433607239</v>
      </c>
    </row>
    <row r="2474" spans="1:25">
      <c r="A2474" s="147">
        <v>38889</v>
      </c>
      <c r="B2474" s="243">
        <v>1.0439231864971532E-2</v>
      </c>
      <c r="C2474" s="243">
        <v>-2.1160749007642643E-4</v>
      </c>
      <c r="D2474" s="243">
        <v>-6.2611663066922674E-3</v>
      </c>
      <c r="E2474" s="243">
        <v>2.034819690507339E-3</v>
      </c>
      <c r="F2474" s="243">
        <v>-1.1781342077160639E-3</v>
      </c>
      <c r="H2474" s="239">
        <f t="shared" si="462"/>
        <v>221.6135643651192</v>
      </c>
      <c r="I2474" s="239"/>
      <c r="J2474" s="239">
        <f t="shared" si="463"/>
        <v>196.67724792443525</v>
      </c>
      <c r="K2474" s="239">
        <f t="shared" si="458"/>
        <v>221.6135643651192</v>
      </c>
      <c r="L2474" s="239" t="b">
        <f t="shared" si="459"/>
        <v>0</v>
      </c>
      <c r="M2474" s="239">
        <f t="shared" si="464"/>
        <v>-2.1160749007647533E-4</v>
      </c>
      <c r="O2474" s="239">
        <f t="shared" si="465"/>
        <v>183.51980097827055</v>
      </c>
      <c r="P2474" s="239">
        <f t="shared" si="460"/>
        <v>221.6135643651192</v>
      </c>
      <c r="Q2474" s="239">
        <f t="shared" si="461"/>
        <v>0</v>
      </c>
      <c r="R2474" s="239">
        <f t="shared" si="466"/>
        <v>-2.1160749007647533E-4</v>
      </c>
      <c r="T2474" s="239">
        <f>MAX($H$4:H2474)</f>
        <v>255.90901740293543</v>
      </c>
      <c r="U2474" s="239">
        <f>MAX($K$4:K2474)</f>
        <v>255.90901740293543</v>
      </c>
      <c r="V2474" s="239">
        <f>MAX($K$4:L2474)</f>
        <v>255.90901740293543</v>
      </c>
      <c r="W2474" s="239">
        <f t="shared" si="467"/>
        <v>-0.13401424219380728</v>
      </c>
      <c r="X2474" s="239">
        <f t="shared" si="468"/>
        <v>-0.13401424219380728</v>
      </c>
      <c r="Y2474" s="239">
        <f t="shared" si="469"/>
        <v>-0.13401424219380728</v>
      </c>
    </row>
    <row r="2475" spans="1:25">
      <c r="A2475" s="147">
        <v>38890</v>
      </c>
      <c r="B2475" s="243">
        <v>-5.2263690417014841E-3</v>
      </c>
      <c r="C2475" s="243">
        <v>5.9791338863295351E-3</v>
      </c>
      <c r="D2475" s="243">
        <v>2.805649346560557E-2</v>
      </c>
      <c r="E2475" s="243">
        <v>1.3569882594058003E-2</v>
      </c>
      <c r="F2475" s="243">
        <v>7.8152870591472468E-3</v>
      </c>
      <c r="H2475" s="239">
        <f t="shared" si="462"/>
        <v>222.93862153748495</v>
      </c>
      <c r="I2475" s="239"/>
      <c r="J2475" s="239">
        <f t="shared" si="463"/>
        <v>196.67724792443525</v>
      </c>
      <c r="K2475" s="239">
        <f t="shared" si="458"/>
        <v>222.93862153748495</v>
      </c>
      <c r="L2475" s="239" t="b">
        <f t="shared" si="459"/>
        <v>0</v>
      </c>
      <c r="M2475" s="239">
        <f t="shared" si="464"/>
        <v>5.97913388632949E-3</v>
      </c>
      <c r="O2475" s="239">
        <f t="shared" si="465"/>
        <v>183.51980097827055</v>
      </c>
      <c r="P2475" s="239">
        <f t="shared" si="460"/>
        <v>222.93862153748495</v>
      </c>
      <c r="Q2475" s="239">
        <f t="shared" si="461"/>
        <v>0</v>
      </c>
      <c r="R2475" s="239">
        <f t="shared" si="466"/>
        <v>5.97913388632949E-3</v>
      </c>
      <c r="T2475" s="239">
        <f>MAX($H$4:H2475)</f>
        <v>255.90901740293543</v>
      </c>
      <c r="U2475" s="239">
        <f>MAX($K$4:K2475)</f>
        <v>255.90901740293543</v>
      </c>
      <c r="V2475" s="239">
        <f>MAX($K$4:L2475)</f>
        <v>255.90901740293543</v>
      </c>
      <c r="W2475" s="239">
        <f t="shared" si="467"/>
        <v>-0.12883639740422956</v>
      </c>
      <c r="X2475" s="239">
        <f t="shared" si="468"/>
        <v>-0.12883639740422956</v>
      </c>
      <c r="Y2475" s="239">
        <f t="shared" si="469"/>
        <v>-0.12883639740422956</v>
      </c>
    </row>
    <row r="2476" spans="1:25">
      <c r="A2476" s="147">
        <v>38891</v>
      </c>
      <c r="B2476" s="243">
        <v>-8.4227019894411725E-5</v>
      </c>
      <c r="C2476" s="243">
        <v>2.2797828279943477E-3</v>
      </c>
      <c r="D2476" s="243">
        <v>-8.1798734680005314E-4</v>
      </c>
      <c r="E2476" s="243">
        <v>8.8054281667071521E-4</v>
      </c>
      <c r="F2476" s="243">
        <v>2.9779910478477944E-3</v>
      </c>
      <c r="H2476" s="239">
        <f t="shared" si="462"/>
        <v>223.44687317856284</v>
      </c>
      <c r="I2476" s="239"/>
      <c r="J2476" s="239">
        <f t="shared" si="463"/>
        <v>196.67724792443525</v>
      </c>
      <c r="K2476" s="239">
        <f t="shared" si="458"/>
        <v>223.44687317856284</v>
      </c>
      <c r="L2476" s="239" t="b">
        <f t="shared" si="459"/>
        <v>0</v>
      </c>
      <c r="M2476" s="239">
        <f t="shared" si="464"/>
        <v>2.2797828279943555E-3</v>
      </c>
      <c r="O2476" s="239">
        <f t="shared" si="465"/>
        <v>183.51980097827055</v>
      </c>
      <c r="P2476" s="239">
        <f t="shared" si="460"/>
        <v>223.44687317856284</v>
      </c>
      <c r="Q2476" s="239">
        <f t="shared" si="461"/>
        <v>0</v>
      </c>
      <c r="R2476" s="239">
        <f t="shared" si="466"/>
        <v>2.2797828279943555E-3</v>
      </c>
      <c r="T2476" s="239">
        <f>MAX($H$4:H2476)</f>
        <v>255.90901740293543</v>
      </c>
      <c r="U2476" s="239">
        <f>MAX($K$4:K2476)</f>
        <v>255.90901740293543</v>
      </c>
      <c r="V2476" s="239">
        <f>MAX($K$4:L2476)</f>
        <v>255.90901740293543</v>
      </c>
      <c r="W2476" s="239">
        <f t="shared" si="467"/>
        <v>-0.12685033358265801</v>
      </c>
      <c r="X2476" s="239">
        <f t="shared" si="468"/>
        <v>-0.12685033358265801</v>
      </c>
      <c r="Y2476" s="239">
        <f t="shared" si="469"/>
        <v>-0.12685033358265801</v>
      </c>
    </row>
    <row r="2477" spans="1:25">
      <c r="A2477" s="147">
        <v>38894</v>
      </c>
      <c r="B2477" s="243">
        <v>4.7388374756238694E-3</v>
      </c>
      <c r="C2477" s="243">
        <v>-5.0120311161718778E-3</v>
      </c>
      <c r="D2477" s="243">
        <v>-3.0717369477397671E-3</v>
      </c>
      <c r="E2477" s="243">
        <v>-4.3668677566937042E-3</v>
      </c>
      <c r="F2477" s="243">
        <v>-1.9371325333937817E-3</v>
      </c>
      <c r="H2477" s="239">
        <f t="shared" si="462"/>
        <v>222.32695049738058</v>
      </c>
      <c r="I2477" s="239"/>
      <c r="J2477" s="239">
        <f t="shared" si="463"/>
        <v>196.67724792443525</v>
      </c>
      <c r="K2477" s="239">
        <f t="shared" si="458"/>
        <v>222.32695049738058</v>
      </c>
      <c r="L2477" s="239" t="b">
        <f t="shared" si="459"/>
        <v>0</v>
      </c>
      <c r="M2477" s="239">
        <f t="shared" si="464"/>
        <v>-5.0120311161718396E-3</v>
      </c>
      <c r="O2477" s="239">
        <f t="shared" si="465"/>
        <v>183.51980097827055</v>
      </c>
      <c r="P2477" s="239">
        <f t="shared" si="460"/>
        <v>222.32695049738058</v>
      </c>
      <c r="Q2477" s="239">
        <f t="shared" si="461"/>
        <v>0</v>
      </c>
      <c r="R2477" s="239">
        <f t="shared" si="466"/>
        <v>-5.0120311161718396E-3</v>
      </c>
      <c r="T2477" s="239">
        <f>MAX($H$4:H2477)</f>
        <v>255.90901740293543</v>
      </c>
      <c r="U2477" s="239">
        <f>MAX($K$4:K2477)</f>
        <v>255.90901740293543</v>
      </c>
      <c r="V2477" s="239">
        <f>MAX($K$4:L2477)</f>
        <v>255.90901740293543</v>
      </c>
      <c r="W2477" s="239">
        <f t="shared" si="467"/>
        <v>-0.13122658687981678</v>
      </c>
      <c r="X2477" s="239">
        <f t="shared" si="468"/>
        <v>-0.13122658687981678</v>
      </c>
      <c r="Y2477" s="239">
        <f t="shared" si="469"/>
        <v>-0.13122658687981678</v>
      </c>
    </row>
    <row r="2478" spans="1:25">
      <c r="A2478" s="147">
        <v>38895</v>
      </c>
      <c r="B2478" s="243">
        <v>-8.923631638288021E-3</v>
      </c>
      <c r="C2478" s="243">
        <v>-5.2457253994055986E-3</v>
      </c>
      <c r="D2478" s="243">
        <v>9.6727293285137073E-4</v>
      </c>
      <c r="E2478" s="243">
        <v>7.3156228010253788E-3</v>
      </c>
      <c r="F2478" s="243">
        <v>-2.0431553763395893E-3</v>
      </c>
      <c r="H2478" s="239">
        <f t="shared" si="462"/>
        <v>221.16068436618409</v>
      </c>
      <c r="I2478" s="239"/>
      <c r="J2478" s="239">
        <f t="shared" si="463"/>
        <v>196.67724792443525</v>
      </c>
      <c r="K2478" s="239">
        <f t="shared" si="458"/>
        <v>221.16068436618409</v>
      </c>
      <c r="L2478" s="239" t="b">
        <f t="shared" si="459"/>
        <v>0</v>
      </c>
      <c r="M2478" s="239">
        <f t="shared" si="464"/>
        <v>-5.2457253994055691E-3</v>
      </c>
      <c r="O2478" s="239">
        <f t="shared" si="465"/>
        <v>183.51980097827055</v>
      </c>
      <c r="P2478" s="239">
        <f t="shared" si="460"/>
        <v>221.16068436618409</v>
      </c>
      <c r="Q2478" s="239">
        <f t="shared" si="461"/>
        <v>0</v>
      </c>
      <c r="R2478" s="239">
        <f t="shared" si="466"/>
        <v>-5.2457253994055691E-3</v>
      </c>
      <c r="T2478" s="239">
        <f>MAX($H$4:H2478)</f>
        <v>255.90901740293543</v>
      </c>
      <c r="U2478" s="239">
        <f>MAX($K$4:K2478)</f>
        <v>255.90901740293543</v>
      </c>
      <c r="V2478" s="239">
        <f>MAX($K$4:L2478)</f>
        <v>255.90901740293543</v>
      </c>
      <c r="W2478" s="239">
        <f t="shared" si="467"/>
        <v>-0.1357839336393496</v>
      </c>
      <c r="X2478" s="239">
        <f t="shared" si="468"/>
        <v>-0.1357839336393496</v>
      </c>
      <c r="Y2478" s="239">
        <f t="shared" si="469"/>
        <v>-0.1357839336393496</v>
      </c>
    </row>
    <row r="2479" spans="1:25">
      <c r="A2479" s="147">
        <v>38896</v>
      </c>
      <c r="B2479" s="243">
        <v>5.2359571079847456E-3</v>
      </c>
      <c r="C2479" s="243">
        <v>9.4916551035839625E-4</v>
      </c>
      <c r="D2479" s="243">
        <v>-1.0916233030749178E-2</v>
      </c>
      <c r="E2479" s="243">
        <v>6.9692585471086144E-3</v>
      </c>
      <c r="F2479" s="243">
        <v>-1.559647495197436E-3</v>
      </c>
      <c r="H2479" s="239">
        <f t="shared" si="462"/>
        <v>221.37060246003173</v>
      </c>
      <c r="I2479" s="239"/>
      <c r="J2479" s="239">
        <f t="shared" si="463"/>
        <v>196.67724792443525</v>
      </c>
      <c r="K2479" s="239">
        <f t="shared" si="458"/>
        <v>221.37060246003173</v>
      </c>
      <c r="L2479" s="239" t="b">
        <f t="shared" si="459"/>
        <v>0</v>
      </c>
      <c r="M2479" s="239">
        <f t="shared" si="464"/>
        <v>9.4916551035842617E-4</v>
      </c>
      <c r="O2479" s="239">
        <f t="shared" si="465"/>
        <v>183.51980097827055</v>
      </c>
      <c r="P2479" s="239">
        <f t="shared" si="460"/>
        <v>221.37060246003173</v>
      </c>
      <c r="Q2479" s="239">
        <f t="shared" si="461"/>
        <v>0</v>
      </c>
      <c r="R2479" s="239">
        <f t="shared" si="466"/>
        <v>9.4916551035842617E-4</v>
      </c>
      <c r="T2479" s="239">
        <f>MAX($H$4:H2479)</f>
        <v>255.90901740293543</v>
      </c>
      <c r="U2479" s="239">
        <f>MAX($K$4:K2479)</f>
        <v>255.90901740293543</v>
      </c>
      <c r="V2479" s="239">
        <f>MAX($K$4:L2479)</f>
        <v>255.90901740293543</v>
      </c>
      <c r="W2479" s="239">
        <f t="shared" si="467"/>
        <v>-0.13496364955566245</v>
      </c>
      <c r="X2479" s="239">
        <f t="shared" si="468"/>
        <v>-0.13496364955566245</v>
      </c>
      <c r="Y2479" s="239">
        <f t="shared" si="469"/>
        <v>-0.13496364955566245</v>
      </c>
    </row>
    <row r="2480" spans="1:25">
      <c r="A2480" s="147">
        <v>38897</v>
      </c>
      <c r="B2480" s="243">
        <v>2.1689272807780879E-2</v>
      </c>
      <c r="C2480" s="243">
        <v>1.8540269235973295E-2</v>
      </c>
      <c r="D2480" s="243">
        <v>1.5668279185538037E-2</v>
      </c>
      <c r="E2480" s="243">
        <v>2.1284546329446652E-2</v>
      </c>
      <c r="F2480" s="243">
        <v>1.3754466388630204E-2</v>
      </c>
      <c r="H2480" s="239">
        <f t="shared" si="462"/>
        <v>225.47487303057034</v>
      </c>
      <c r="I2480" s="239"/>
      <c r="J2480" s="239">
        <f t="shared" si="463"/>
        <v>196.67724792443525</v>
      </c>
      <c r="K2480" s="239">
        <f t="shared" si="458"/>
        <v>225.47487303057034</v>
      </c>
      <c r="L2480" s="239" t="b">
        <f t="shared" si="459"/>
        <v>0</v>
      </c>
      <c r="M2480" s="239">
        <f t="shared" si="464"/>
        <v>1.8540269235973305E-2</v>
      </c>
      <c r="O2480" s="239">
        <f t="shared" si="465"/>
        <v>183.51980097827055</v>
      </c>
      <c r="P2480" s="239">
        <f t="shared" si="460"/>
        <v>225.47487303057034</v>
      </c>
      <c r="Q2480" s="239">
        <f t="shared" si="461"/>
        <v>0</v>
      </c>
      <c r="R2480" s="239">
        <f t="shared" si="466"/>
        <v>1.8540269235973305E-2</v>
      </c>
      <c r="T2480" s="239">
        <f>MAX($H$4:H2480)</f>
        <v>255.90901740293543</v>
      </c>
      <c r="U2480" s="239">
        <f>MAX($K$4:K2480)</f>
        <v>255.90901740293543</v>
      </c>
      <c r="V2480" s="239">
        <f>MAX($K$4:L2480)</f>
        <v>255.90901740293543</v>
      </c>
      <c r="W2480" s="239">
        <f t="shared" si="467"/>
        <v>-0.11892564271952068</v>
      </c>
      <c r="X2480" s="239">
        <f t="shared" si="468"/>
        <v>-0.11892564271952068</v>
      </c>
      <c r="Y2480" s="239">
        <f t="shared" si="469"/>
        <v>-0.11892564271952068</v>
      </c>
    </row>
    <row r="2481" spans="1:25">
      <c r="A2481" s="147">
        <v>38898</v>
      </c>
      <c r="B2481" s="243">
        <v>-1.7760694739284988E-3</v>
      </c>
      <c r="C2481" s="243">
        <v>1.3541132371090336E-2</v>
      </c>
      <c r="D2481" s="243">
        <v>1.9688967567697224E-2</v>
      </c>
      <c r="E2481" s="243">
        <v>1.2983044265163057E-2</v>
      </c>
      <c r="F2481" s="243">
        <v>1.4517728870474311E-2</v>
      </c>
      <c r="H2481" s="239">
        <f t="shared" si="462"/>
        <v>228.52805813263208</v>
      </c>
      <c r="I2481" s="239"/>
      <c r="J2481" s="239">
        <f t="shared" si="463"/>
        <v>196.67724792443525</v>
      </c>
      <c r="K2481" s="239">
        <f t="shared" si="458"/>
        <v>228.52805813263208</v>
      </c>
      <c r="L2481" s="239" t="b">
        <f t="shared" si="459"/>
        <v>0</v>
      </c>
      <c r="M2481" s="239">
        <f t="shared" si="464"/>
        <v>1.3541132371090368E-2</v>
      </c>
      <c r="O2481" s="239">
        <f t="shared" si="465"/>
        <v>183.51980097827055</v>
      </c>
      <c r="P2481" s="239">
        <f t="shared" si="460"/>
        <v>228.52805813263208</v>
      </c>
      <c r="Q2481" s="239">
        <f t="shared" si="461"/>
        <v>0</v>
      </c>
      <c r="R2481" s="239">
        <f t="shared" si="466"/>
        <v>1.3541132371090368E-2</v>
      </c>
      <c r="T2481" s="239">
        <f>MAX($H$4:H2481)</f>
        <v>255.90901740293543</v>
      </c>
      <c r="U2481" s="239">
        <f>MAX($K$4:K2481)</f>
        <v>255.90901740293543</v>
      </c>
      <c r="V2481" s="239">
        <f>MAX($K$4:L2481)</f>
        <v>255.90901740293543</v>
      </c>
      <c r="W2481" s="239">
        <f t="shared" si="467"/>
        <v>-0.10699489821881233</v>
      </c>
      <c r="X2481" s="239">
        <f t="shared" si="468"/>
        <v>-0.10699489821881233</v>
      </c>
      <c r="Y2481" s="239">
        <f t="shared" si="469"/>
        <v>-0.10699489821881233</v>
      </c>
    </row>
    <row r="2482" spans="1:25">
      <c r="A2482" s="147">
        <v>38901</v>
      </c>
      <c r="B2482" s="243">
        <v>7.7373891296739217E-3</v>
      </c>
      <c r="C2482" s="243">
        <v>6.2328839306111661E-3</v>
      </c>
      <c r="D2482" s="243">
        <v>5.943140641095912E-4</v>
      </c>
      <c r="E2482" s="243">
        <v>1.5295995648561878E-2</v>
      </c>
      <c r="F2482" s="243">
        <v>7.6854329228654983E-3</v>
      </c>
      <c r="H2482" s="239">
        <f t="shared" si="462"/>
        <v>229.95244699386075</v>
      </c>
      <c r="I2482" s="239"/>
      <c r="J2482" s="239">
        <f t="shared" si="463"/>
        <v>196.67724792443525</v>
      </c>
      <c r="K2482" s="239">
        <f t="shared" si="458"/>
        <v>229.95244699386075</v>
      </c>
      <c r="L2482" s="239" t="b">
        <f t="shared" si="459"/>
        <v>0</v>
      </c>
      <c r="M2482" s="239">
        <f t="shared" si="464"/>
        <v>6.2328839306111964E-3</v>
      </c>
      <c r="O2482" s="239">
        <f t="shared" si="465"/>
        <v>183.51980097827055</v>
      </c>
      <c r="P2482" s="239">
        <f t="shared" si="460"/>
        <v>229.95244699386075</v>
      </c>
      <c r="Q2482" s="239">
        <f t="shared" si="461"/>
        <v>0</v>
      </c>
      <c r="R2482" s="239">
        <f t="shared" si="466"/>
        <v>6.2328839306111964E-3</v>
      </c>
      <c r="T2482" s="239">
        <f>MAX($H$4:H2482)</f>
        <v>255.90901740293543</v>
      </c>
      <c r="U2482" s="239">
        <f>MAX($K$4:K2482)</f>
        <v>255.90901740293543</v>
      </c>
      <c r="V2482" s="239">
        <f>MAX($K$4:L2482)</f>
        <v>255.90901740293543</v>
      </c>
      <c r="W2482" s="239">
        <f t="shared" si="467"/>
        <v>-0.10142890106996655</v>
      </c>
      <c r="X2482" s="239">
        <f t="shared" si="468"/>
        <v>-0.10142890106996655</v>
      </c>
      <c r="Y2482" s="239">
        <f t="shared" si="469"/>
        <v>-0.10142890106996655</v>
      </c>
    </row>
    <row r="2483" spans="1:25">
      <c r="A2483" s="147">
        <v>38902</v>
      </c>
      <c r="B2483" s="243">
        <v>0</v>
      </c>
      <c r="C2483" s="243">
        <v>1.480907414215471E-3</v>
      </c>
      <c r="D2483" s="243">
        <v>5.8367079043872838E-3</v>
      </c>
      <c r="E2483" s="243">
        <v>4.9253041341110748E-3</v>
      </c>
      <c r="F2483" s="243">
        <v>3.0765719705621031E-3</v>
      </c>
      <c r="H2483" s="239">
        <f t="shared" si="462"/>
        <v>230.29298527753093</v>
      </c>
      <c r="I2483" s="239"/>
      <c r="J2483" s="239">
        <f t="shared" si="463"/>
        <v>196.67724792443525</v>
      </c>
      <c r="K2483" s="239">
        <f t="shared" si="458"/>
        <v>230.29298527753093</v>
      </c>
      <c r="L2483" s="239" t="b">
        <f t="shared" si="459"/>
        <v>0</v>
      </c>
      <c r="M2483" s="239">
        <f t="shared" si="464"/>
        <v>1.4809074142154109E-3</v>
      </c>
      <c r="O2483" s="239">
        <f t="shared" si="465"/>
        <v>183.51980097827055</v>
      </c>
      <c r="P2483" s="239">
        <f t="shared" si="460"/>
        <v>230.29298527753093</v>
      </c>
      <c r="Q2483" s="239">
        <f t="shared" si="461"/>
        <v>0</v>
      </c>
      <c r="R2483" s="239">
        <f t="shared" si="466"/>
        <v>1.4809074142154109E-3</v>
      </c>
      <c r="T2483" s="239">
        <f>MAX($H$4:H2483)</f>
        <v>255.90901740293543</v>
      </c>
      <c r="U2483" s="239">
        <f>MAX($K$4:K2483)</f>
        <v>255.90901740293543</v>
      </c>
      <c r="V2483" s="239">
        <f>MAX($K$4:L2483)</f>
        <v>255.90901740293543</v>
      </c>
      <c r="W2483" s="239">
        <f t="shared" si="467"/>
        <v>-0.10009820046736137</v>
      </c>
      <c r="X2483" s="239">
        <f t="shared" si="468"/>
        <v>-0.10009820046736137</v>
      </c>
      <c r="Y2483" s="239">
        <f t="shared" si="469"/>
        <v>-0.10009820046736137</v>
      </c>
    </row>
    <row r="2484" spans="1:25">
      <c r="A2484" s="147">
        <v>38903</v>
      </c>
      <c r="B2484" s="243">
        <v>-7.6731079271236124E-3</v>
      </c>
      <c r="C2484" s="243">
        <v>-1.2024092405204412E-2</v>
      </c>
      <c r="D2484" s="243">
        <v>-1.0020094006592206E-2</v>
      </c>
      <c r="E2484" s="243">
        <v>-1.6305793989214945E-2</v>
      </c>
      <c r="F2484" s="243">
        <v>-1.2116887187807346E-2</v>
      </c>
      <c r="H2484" s="239">
        <f t="shared" si="462"/>
        <v>227.52392114228351</v>
      </c>
      <c r="I2484" s="239"/>
      <c r="J2484" s="239">
        <f t="shared" si="463"/>
        <v>196.67724792443525</v>
      </c>
      <c r="K2484" s="239">
        <f t="shared" si="458"/>
        <v>227.52392114228351</v>
      </c>
      <c r="L2484" s="239" t="b">
        <f t="shared" si="459"/>
        <v>0</v>
      </c>
      <c r="M2484" s="239">
        <f t="shared" si="464"/>
        <v>-1.2024092405204445E-2</v>
      </c>
      <c r="O2484" s="239">
        <f t="shared" si="465"/>
        <v>183.51980097827055</v>
      </c>
      <c r="P2484" s="239">
        <f t="shared" si="460"/>
        <v>227.52392114228351</v>
      </c>
      <c r="Q2484" s="239">
        <f t="shared" si="461"/>
        <v>0</v>
      </c>
      <c r="R2484" s="239">
        <f t="shared" si="466"/>
        <v>-1.2024092405204445E-2</v>
      </c>
      <c r="T2484" s="239">
        <f>MAX($H$4:H2484)</f>
        <v>255.90901740293543</v>
      </c>
      <c r="U2484" s="239">
        <f>MAX($K$4:K2484)</f>
        <v>255.90901740293543</v>
      </c>
      <c r="V2484" s="239">
        <f>MAX($K$4:L2484)</f>
        <v>255.90901740293543</v>
      </c>
      <c r="W2484" s="239">
        <f t="shared" si="467"/>
        <v>-0.11091870286055158</v>
      </c>
      <c r="X2484" s="239">
        <f t="shared" si="468"/>
        <v>-0.11091870286055158</v>
      </c>
      <c r="Y2484" s="239">
        <f t="shared" si="469"/>
        <v>-0.11091870286055158</v>
      </c>
    </row>
    <row r="2485" spans="1:25">
      <c r="A2485" s="147">
        <v>38904</v>
      </c>
      <c r="B2485" s="243">
        <v>2.8538255865959705E-3</v>
      </c>
      <c r="C2485" s="243">
        <v>8.9244469166038787E-3</v>
      </c>
      <c r="D2485" s="243">
        <v>-4.8139225344474568E-3</v>
      </c>
      <c r="E2485" s="243">
        <v>2.4247182216952101E-3</v>
      </c>
      <c r="F2485" s="243">
        <v>6.0297463341658641E-3</v>
      </c>
      <c r="H2485" s="239">
        <f t="shared" si="462"/>
        <v>229.55444629877539</v>
      </c>
      <c r="I2485" s="239"/>
      <c r="J2485" s="239">
        <f t="shared" si="463"/>
        <v>196.67724792443525</v>
      </c>
      <c r="K2485" s="239">
        <f t="shared" si="458"/>
        <v>229.55444629877539</v>
      </c>
      <c r="L2485" s="239" t="b">
        <f t="shared" si="459"/>
        <v>0</v>
      </c>
      <c r="M2485" s="239">
        <f t="shared" si="464"/>
        <v>8.9244469166038787E-3</v>
      </c>
      <c r="O2485" s="239">
        <f t="shared" si="465"/>
        <v>183.51980097827055</v>
      </c>
      <c r="P2485" s="239">
        <f t="shared" si="460"/>
        <v>229.55444629877539</v>
      </c>
      <c r="Q2485" s="239">
        <f t="shared" si="461"/>
        <v>0</v>
      </c>
      <c r="R2485" s="239">
        <f t="shared" si="466"/>
        <v>8.9244469166038787E-3</v>
      </c>
      <c r="T2485" s="239">
        <f>MAX($H$4:H2485)</f>
        <v>255.90901740293543</v>
      </c>
      <c r="U2485" s="239">
        <f>MAX($K$4:K2485)</f>
        <v>255.90901740293543</v>
      </c>
      <c r="V2485" s="239">
        <f>MAX($K$4:L2485)</f>
        <v>255.90901740293543</v>
      </c>
      <c r="W2485" s="239">
        <f t="shared" si="467"/>
        <v>-0.10298414401968525</v>
      </c>
      <c r="X2485" s="239">
        <f t="shared" si="468"/>
        <v>-0.10298414401968525</v>
      </c>
      <c r="Y2485" s="239">
        <f t="shared" si="469"/>
        <v>-0.10298414401968525</v>
      </c>
    </row>
    <row r="2486" spans="1:25">
      <c r="A2486" s="147">
        <v>38905</v>
      </c>
      <c r="B2486" s="243">
        <v>-6.8628622510580328E-3</v>
      </c>
      <c r="C2486" s="243">
        <v>-2.0047442404569349E-4</v>
      </c>
      <c r="D2486" s="243">
        <v>6.5499722880981714E-3</v>
      </c>
      <c r="E2486" s="243">
        <v>-1.3751712437507502E-3</v>
      </c>
      <c r="F2486" s="243">
        <v>-9.1372821762014667E-4</v>
      </c>
      <c r="H2486" s="239">
        <f t="shared" si="462"/>
        <v>229.50842650336651</v>
      </c>
      <c r="I2486" s="239"/>
      <c r="J2486" s="239">
        <f t="shared" si="463"/>
        <v>196.67724792443525</v>
      </c>
      <c r="K2486" s="239">
        <f t="shared" si="458"/>
        <v>229.50842650336651</v>
      </c>
      <c r="L2486" s="239" t="b">
        <f t="shared" si="459"/>
        <v>0</v>
      </c>
      <c r="M2486" s="239">
        <f t="shared" si="464"/>
        <v>-2.0047442404572035E-4</v>
      </c>
      <c r="O2486" s="239">
        <f t="shared" si="465"/>
        <v>183.51980097827055</v>
      </c>
      <c r="P2486" s="239">
        <f t="shared" si="460"/>
        <v>229.50842650336651</v>
      </c>
      <c r="Q2486" s="239">
        <f t="shared" si="461"/>
        <v>0</v>
      </c>
      <c r="R2486" s="239">
        <f t="shared" si="466"/>
        <v>-2.0047442404572035E-4</v>
      </c>
      <c r="T2486" s="239">
        <f>MAX($H$4:H2486)</f>
        <v>255.90901740293543</v>
      </c>
      <c r="U2486" s="239">
        <f>MAX($K$4:K2486)</f>
        <v>255.90901740293543</v>
      </c>
      <c r="V2486" s="239">
        <f>MAX($K$4:L2486)</f>
        <v>255.90901740293543</v>
      </c>
      <c r="W2486" s="239">
        <f t="shared" si="467"/>
        <v>-0.10316397275677279</v>
      </c>
      <c r="X2486" s="239">
        <f t="shared" si="468"/>
        <v>-0.10316397275677279</v>
      </c>
      <c r="Y2486" s="239">
        <f t="shared" si="469"/>
        <v>-0.10316397275677279</v>
      </c>
    </row>
    <row r="2487" spans="1:25">
      <c r="A2487" s="147">
        <v>38908</v>
      </c>
      <c r="B2487" s="243">
        <v>9.0800245377620215E-4</v>
      </c>
      <c r="C2487" s="243">
        <v>2.5615701409751335E-3</v>
      </c>
      <c r="D2487" s="243">
        <v>1.5087068345015719E-2</v>
      </c>
      <c r="E2487" s="243">
        <v>1.1810060400579525E-2</v>
      </c>
      <c r="F2487" s="243">
        <v>6.8307403107747966E-4</v>
      </c>
      <c r="H2487" s="239">
        <f t="shared" si="462"/>
        <v>230.09632843579971</v>
      </c>
      <c r="I2487" s="239"/>
      <c r="J2487" s="239">
        <f t="shared" si="463"/>
        <v>196.67724792443525</v>
      </c>
      <c r="K2487" s="239">
        <f t="shared" si="458"/>
        <v>230.09632843579971</v>
      </c>
      <c r="L2487" s="239" t="b">
        <f t="shared" si="459"/>
        <v>0</v>
      </c>
      <c r="M2487" s="239">
        <f t="shared" si="464"/>
        <v>2.5615701409750819E-3</v>
      </c>
      <c r="O2487" s="239">
        <f t="shared" si="465"/>
        <v>183.51980097827055</v>
      </c>
      <c r="P2487" s="239">
        <f t="shared" si="460"/>
        <v>230.09632843579971</v>
      </c>
      <c r="Q2487" s="239">
        <f t="shared" si="461"/>
        <v>0</v>
      </c>
      <c r="R2487" s="239">
        <f t="shared" si="466"/>
        <v>2.5615701409750819E-3</v>
      </c>
      <c r="T2487" s="239">
        <f>MAX($H$4:H2487)</f>
        <v>255.90901740293543</v>
      </c>
      <c r="U2487" s="239">
        <f>MAX($K$4:K2487)</f>
        <v>255.90901740293543</v>
      </c>
      <c r="V2487" s="239">
        <f>MAX($K$4:L2487)</f>
        <v>255.90901740293543</v>
      </c>
      <c r="W2487" s="239">
        <f t="shared" si="467"/>
        <v>-0.10086666436803583</v>
      </c>
      <c r="X2487" s="239">
        <f t="shared" si="468"/>
        <v>-0.10086666436803583</v>
      </c>
      <c r="Y2487" s="239">
        <f t="shared" si="469"/>
        <v>-0.10086666436803583</v>
      </c>
    </row>
    <row r="2488" spans="1:25">
      <c r="A2488" s="147">
        <v>38909</v>
      </c>
      <c r="B2488" s="243">
        <v>3.5899578401659138E-3</v>
      </c>
      <c r="C2488" s="243">
        <v>-8.651684254704195E-3</v>
      </c>
      <c r="D2488" s="243">
        <v>-7.2420106604820234E-3</v>
      </c>
      <c r="E2488" s="243">
        <v>-4.693188126883685E-3</v>
      </c>
      <c r="F2488" s="243">
        <v>-7.7656994726938988E-3</v>
      </c>
      <c r="H2488" s="239">
        <f t="shared" si="462"/>
        <v>228.10560765400646</v>
      </c>
      <c r="I2488" s="239"/>
      <c r="J2488" s="239">
        <f t="shared" si="463"/>
        <v>196.67724792443525</v>
      </c>
      <c r="K2488" s="239">
        <f t="shared" si="458"/>
        <v>228.10560765400646</v>
      </c>
      <c r="L2488" s="239" t="b">
        <f t="shared" si="459"/>
        <v>0</v>
      </c>
      <c r="M2488" s="239">
        <f t="shared" si="464"/>
        <v>-8.6516842547041499E-3</v>
      </c>
      <c r="O2488" s="239">
        <f t="shared" si="465"/>
        <v>183.51980097827055</v>
      </c>
      <c r="P2488" s="239">
        <f t="shared" si="460"/>
        <v>228.10560765400646</v>
      </c>
      <c r="Q2488" s="239">
        <f t="shared" si="461"/>
        <v>0</v>
      </c>
      <c r="R2488" s="239">
        <f t="shared" si="466"/>
        <v>-8.6516842547041499E-3</v>
      </c>
      <c r="T2488" s="239">
        <f>MAX($H$4:H2488)</f>
        <v>255.90901740293543</v>
      </c>
      <c r="U2488" s="239">
        <f>MAX($K$4:K2488)</f>
        <v>255.90901740293543</v>
      </c>
      <c r="V2488" s="239">
        <f>MAX($K$4:L2488)</f>
        <v>255.90901740293543</v>
      </c>
      <c r="W2488" s="239">
        <f t="shared" si="467"/>
        <v>-0.10864568209080251</v>
      </c>
      <c r="X2488" s="239">
        <f t="shared" si="468"/>
        <v>-0.10864568209080251</v>
      </c>
      <c r="Y2488" s="239">
        <f t="shared" si="469"/>
        <v>-0.10864568209080251</v>
      </c>
    </row>
    <row r="2489" spans="1:25">
      <c r="A2489" s="147">
        <v>38910</v>
      </c>
      <c r="B2489" s="243">
        <v>-1.0844258319495093E-2</v>
      </c>
      <c r="C2489" s="243">
        <v>1.1508723635573759E-3</v>
      </c>
      <c r="D2489" s="243">
        <v>-1.4047736694125623E-2</v>
      </c>
      <c r="E2489" s="243">
        <v>3.5370079111831654E-3</v>
      </c>
      <c r="F2489" s="243">
        <v>3.2543265132931598E-3</v>
      </c>
      <c r="H2489" s="239">
        <f t="shared" si="462"/>
        <v>228.36812809382792</v>
      </c>
      <c r="I2489" s="239"/>
      <c r="J2489" s="239">
        <f t="shared" si="463"/>
        <v>196.67724792443525</v>
      </c>
      <c r="K2489" s="239">
        <f t="shared" si="458"/>
        <v>228.36812809382792</v>
      </c>
      <c r="L2489" s="239" t="b">
        <f t="shared" si="459"/>
        <v>0</v>
      </c>
      <c r="M2489" s="239">
        <f t="shared" si="464"/>
        <v>1.1508723635573754E-3</v>
      </c>
      <c r="O2489" s="239">
        <f t="shared" si="465"/>
        <v>183.51980097827055</v>
      </c>
      <c r="P2489" s="239">
        <f t="shared" si="460"/>
        <v>228.36812809382792</v>
      </c>
      <c r="Q2489" s="239">
        <f t="shared" si="461"/>
        <v>0</v>
      </c>
      <c r="R2489" s="239">
        <f t="shared" si="466"/>
        <v>1.1508723635573754E-3</v>
      </c>
      <c r="T2489" s="239">
        <f>MAX($H$4:H2489)</f>
        <v>255.90901740293543</v>
      </c>
      <c r="U2489" s="239">
        <f>MAX($K$4:K2489)</f>
        <v>255.90901740293543</v>
      </c>
      <c r="V2489" s="239">
        <f>MAX($K$4:L2489)</f>
        <v>255.90901740293543</v>
      </c>
      <c r="W2489" s="239">
        <f t="shared" si="467"/>
        <v>-0.10761984704018328</v>
      </c>
      <c r="X2489" s="239">
        <f t="shared" si="468"/>
        <v>-0.10761984704018328</v>
      </c>
      <c r="Y2489" s="239">
        <f t="shared" si="469"/>
        <v>-0.10761984704018328</v>
      </c>
    </row>
    <row r="2490" spans="1:25">
      <c r="A2490" s="147">
        <v>38911</v>
      </c>
      <c r="B2490" s="243">
        <v>-1.3367857784495008E-2</v>
      </c>
      <c r="C2490" s="243">
        <v>-1.2722769019972935E-2</v>
      </c>
      <c r="D2490" s="243">
        <v>-4.2947677751449254E-3</v>
      </c>
      <c r="E2490" s="243">
        <v>-2.2626138028536857E-2</v>
      </c>
      <c r="F2490" s="243">
        <v>-1.3711170547416551E-2</v>
      </c>
      <c r="H2490" s="239">
        <f t="shared" si="462"/>
        <v>225.46265314856655</v>
      </c>
      <c r="I2490" s="239"/>
      <c r="J2490" s="239">
        <f t="shared" si="463"/>
        <v>196.67724792443525</v>
      </c>
      <c r="K2490" s="239">
        <f t="shared" si="458"/>
        <v>225.46265314856655</v>
      </c>
      <c r="L2490" s="239" t="b">
        <f t="shared" si="459"/>
        <v>0</v>
      </c>
      <c r="M2490" s="239">
        <f t="shared" si="464"/>
        <v>-1.272276901997298E-2</v>
      </c>
      <c r="O2490" s="239">
        <f t="shared" si="465"/>
        <v>183.51980097827055</v>
      </c>
      <c r="P2490" s="239">
        <f t="shared" si="460"/>
        <v>225.46265314856655</v>
      </c>
      <c r="Q2490" s="239">
        <f t="shared" si="461"/>
        <v>0</v>
      </c>
      <c r="R2490" s="239">
        <f t="shared" si="466"/>
        <v>-1.272276901997298E-2</v>
      </c>
      <c r="T2490" s="239">
        <f>MAX($H$4:H2490)</f>
        <v>255.90901740293543</v>
      </c>
      <c r="U2490" s="239">
        <f>MAX($K$4:K2490)</f>
        <v>255.90901740293543</v>
      </c>
      <c r="V2490" s="239">
        <f>MAX($K$4:L2490)</f>
        <v>255.90901740293543</v>
      </c>
      <c r="W2490" s="239">
        <f t="shared" si="467"/>
        <v>-0.11897339360429919</v>
      </c>
      <c r="X2490" s="239">
        <f t="shared" si="468"/>
        <v>-0.11897339360429919</v>
      </c>
      <c r="Y2490" s="239">
        <f t="shared" si="469"/>
        <v>-0.11897339360429919</v>
      </c>
    </row>
    <row r="2491" spans="1:25">
      <c r="A2491" s="147">
        <v>38912</v>
      </c>
      <c r="B2491" s="243">
        <v>-5.4872642350962675E-3</v>
      </c>
      <c r="C2491" s="243">
        <v>-1.4565667173154218E-2</v>
      </c>
      <c r="D2491" s="243">
        <v>-2.4278339917969349E-2</v>
      </c>
      <c r="E2491" s="243">
        <v>-1.3912794928397254E-2</v>
      </c>
      <c r="F2491" s="243">
        <v>-1.3830581501645622E-2</v>
      </c>
      <c r="H2491" s="239">
        <f t="shared" si="462"/>
        <v>222.17863918282822</v>
      </c>
      <c r="I2491" s="239"/>
      <c r="J2491" s="239">
        <f t="shared" si="463"/>
        <v>196.67724792443525</v>
      </c>
      <c r="K2491" s="239">
        <f t="shared" si="458"/>
        <v>222.17863918282822</v>
      </c>
      <c r="L2491" s="239" t="b">
        <f t="shared" si="459"/>
        <v>0</v>
      </c>
      <c r="M2491" s="239">
        <f t="shared" si="464"/>
        <v>-1.456566717315419E-2</v>
      </c>
      <c r="O2491" s="239">
        <f t="shared" si="465"/>
        <v>183.51980097827055</v>
      </c>
      <c r="P2491" s="239">
        <f t="shared" si="460"/>
        <v>222.17863918282822</v>
      </c>
      <c r="Q2491" s="239">
        <f t="shared" si="461"/>
        <v>0</v>
      </c>
      <c r="R2491" s="239">
        <f t="shared" si="466"/>
        <v>-1.456566717315419E-2</v>
      </c>
      <c r="T2491" s="239">
        <f>MAX($H$4:H2491)</f>
        <v>255.90901740293543</v>
      </c>
      <c r="U2491" s="239">
        <f>MAX($K$4:K2491)</f>
        <v>255.90901740293543</v>
      </c>
      <c r="V2491" s="239">
        <f>MAX($K$4:L2491)</f>
        <v>255.90901740293543</v>
      </c>
      <c r="W2491" s="239">
        <f t="shared" si="467"/>
        <v>-0.13180613392375248</v>
      </c>
      <c r="X2491" s="239">
        <f t="shared" si="468"/>
        <v>-0.13180613392375248</v>
      </c>
      <c r="Y2491" s="239">
        <f t="shared" si="469"/>
        <v>-0.13180613392375248</v>
      </c>
    </row>
    <row r="2492" spans="1:25">
      <c r="A2492" s="147">
        <v>38915</v>
      </c>
      <c r="B2492" s="243">
        <v>-1.5686364428773025E-3</v>
      </c>
      <c r="C2492" s="243">
        <v>-3.2398044092606382E-3</v>
      </c>
      <c r="D2492" s="243">
        <v>2.4011738325939724E-3</v>
      </c>
      <c r="E2492" s="243">
        <v>-7.0906516844958523E-3</v>
      </c>
      <c r="F2492" s="243">
        <v>-1.0089293276168032E-2</v>
      </c>
      <c r="H2492" s="239">
        <f t="shared" si="462"/>
        <v>221.45882384796016</v>
      </c>
      <c r="I2492" s="239"/>
      <c r="J2492" s="239">
        <f t="shared" si="463"/>
        <v>196.67724792443525</v>
      </c>
      <c r="K2492" s="239">
        <f t="shared" si="458"/>
        <v>221.45882384796016</v>
      </c>
      <c r="L2492" s="239" t="b">
        <f t="shared" si="459"/>
        <v>0</v>
      </c>
      <c r="M2492" s="239">
        <f t="shared" si="464"/>
        <v>-3.2398044092606555E-3</v>
      </c>
      <c r="O2492" s="239">
        <f t="shared" si="465"/>
        <v>183.51980097827055</v>
      </c>
      <c r="P2492" s="239">
        <f t="shared" si="460"/>
        <v>221.45882384796016</v>
      </c>
      <c r="Q2492" s="239">
        <f t="shared" si="461"/>
        <v>0</v>
      </c>
      <c r="R2492" s="239">
        <f t="shared" si="466"/>
        <v>-3.2398044092606555E-3</v>
      </c>
      <c r="T2492" s="239">
        <f>MAX($H$4:H2492)</f>
        <v>255.90901740293543</v>
      </c>
      <c r="U2492" s="239">
        <f>MAX($K$4:K2492)</f>
        <v>255.90901740293543</v>
      </c>
      <c r="V2492" s="239">
        <f>MAX($K$4:L2492)</f>
        <v>255.90901740293543</v>
      </c>
      <c r="W2492" s="239">
        <f t="shared" si="467"/>
        <v>-0.13461891223915937</v>
      </c>
      <c r="X2492" s="239">
        <f t="shared" si="468"/>
        <v>-0.13461891223915937</v>
      </c>
      <c r="Y2492" s="239">
        <f t="shared" si="469"/>
        <v>-0.13461891223915937</v>
      </c>
    </row>
    <row r="2493" spans="1:25">
      <c r="A2493" s="147">
        <v>38916</v>
      </c>
      <c r="B2493" s="243">
        <v>1.9743456644942814E-3</v>
      </c>
      <c r="C2493" s="243">
        <v>-1.7373223293740692E-3</v>
      </c>
      <c r="D2493" s="243">
        <v>-2.1909014559305495E-2</v>
      </c>
      <c r="E2493" s="243">
        <v>4.3095762732137111E-3</v>
      </c>
      <c r="F2493" s="243">
        <v>-4.4762915926574998E-3</v>
      </c>
      <c r="H2493" s="239">
        <f t="shared" si="462"/>
        <v>221.07407848825218</v>
      </c>
      <c r="I2493" s="239"/>
      <c r="J2493" s="239">
        <f t="shared" si="463"/>
        <v>196.67724792443525</v>
      </c>
      <c r="K2493" s="239">
        <f t="shared" si="458"/>
        <v>221.07407848825218</v>
      </c>
      <c r="L2493" s="239" t="b">
        <f t="shared" si="459"/>
        <v>0</v>
      </c>
      <c r="M2493" s="239">
        <f t="shared" si="464"/>
        <v>-1.7373223293740598E-3</v>
      </c>
      <c r="O2493" s="239">
        <f t="shared" si="465"/>
        <v>183.51980097827055</v>
      </c>
      <c r="P2493" s="239">
        <f t="shared" si="460"/>
        <v>221.07407848825218</v>
      </c>
      <c r="Q2493" s="239">
        <f t="shared" si="461"/>
        <v>0</v>
      </c>
      <c r="R2493" s="239">
        <f t="shared" si="466"/>
        <v>-1.7373223293740598E-3</v>
      </c>
      <c r="T2493" s="239">
        <f>MAX($H$4:H2493)</f>
        <v>255.90901740293543</v>
      </c>
      <c r="U2493" s="239">
        <f>MAX($K$4:K2493)</f>
        <v>255.90901740293543</v>
      </c>
      <c r="V2493" s="239">
        <f>MAX($K$4:L2493)</f>
        <v>255.90901740293543</v>
      </c>
      <c r="W2493" s="239">
        <f t="shared" si="467"/>
        <v>-0.13612235812634429</v>
      </c>
      <c r="X2493" s="239">
        <f t="shared" si="468"/>
        <v>-0.13612235812634429</v>
      </c>
      <c r="Y2493" s="239">
        <f t="shared" si="469"/>
        <v>-0.13612235812634429</v>
      </c>
    </row>
    <row r="2494" spans="1:25">
      <c r="A2494" s="147">
        <v>38917</v>
      </c>
      <c r="B2494" s="243">
        <v>1.9076609455151772E-2</v>
      </c>
      <c r="C2494" s="243">
        <v>1.9915015913680945E-2</v>
      </c>
      <c r="D2494" s="243">
        <v>-5.928740080196393E-3</v>
      </c>
      <c r="E2494" s="243">
        <v>6.7173171296484036E-3</v>
      </c>
      <c r="F2494" s="243">
        <v>2.0300455950268415E-2</v>
      </c>
      <c r="H2494" s="239">
        <f t="shared" si="462"/>
        <v>225.47677227944808</v>
      </c>
      <c r="I2494" s="239"/>
      <c r="J2494" s="239">
        <f t="shared" si="463"/>
        <v>196.67724792443525</v>
      </c>
      <c r="K2494" s="239">
        <f t="shared" si="458"/>
        <v>225.47677227944808</v>
      </c>
      <c r="L2494" s="239" t="b">
        <f t="shared" si="459"/>
        <v>0</v>
      </c>
      <c r="M2494" s="239">
        <f t="shared" si="464"/>
        <v>1.9915015913680983E-2</v>
      </c>
      <c r="O2494" s="239">
        <f t="shared" si="465"/>
        <v>183.51980097827055</v>
      </c>
      <c r="P2494" s="239">
        <f t="shared" si="460"/>
        <v>225.47677227944808</v>
      </c>
      <c r="Q2494" s="239">
        <f t="shared" si="461"/>
        <v>0</v>
      </c>
      <c r="R2494" s="239">
        <f t="shared" si="466"/>
        <v>1.9915015913680983E-2</v>
      </c>
      <c r="T2494" s="239">
        <f>MAX($H$4:H2494)</f>
        <v>255.90901740293543</v>
      </c>
      <c r="U2494" s="239">
        <f>MAX($K$4:K2494)</f>
        <v>255.90901740293543</v>
      </c>
      <c r="V2494" s="239">
        <f>MAX($K$4:L2494)</f>
        <v>255.90901740293543</v>
      </c>
      <c r="W2494" s="239">
        <f t="shared" si="467"/>
        <v>-0.11891822114095724</v>
      </c>
      <c r="X2494" s="239">
        <f t="shared" si="468"/>
        <v>-0.11891822114095724</v>
      </c>
      <c r="Y2494" s="239">
        <f t="shared" si="469"/>
        <v>-0.11891822114095724</v>
      </c>
    </row>
    <row r="2495" spans="1:25">
      <c r="A2495" s="147">
        <v>38918</v>
      </c>
      <c r="B2495" s="243">
        <v>-9.3949773501831313E-3</v>
      </c>
      <c r="C2495" s="243">
        <v>5.8602710680861758E-3</v>
      </c>
      <c r="D2495" s="243">
        <v>3.1908405372564674E-2</v>
      </c>
      <c r="E2495" s="243">
        <v>1.5294083367161759E-2</v>
      </c>
      <c r="F2495" s="243">
        <v>7.2034561582026146E-3</v>
      </c>
      <c r="H2495" s="239">
        <f t="shared" si="462"/>
        <v>226.79812728456278</v>
      </c>
      <c r="I2495" s="239"/>
      <c r="J2495" s="239">
        <f t="shared" si="463"/>
        <v>196.67724792443525</v>
      </c>
      <c r="K2495" s="239">
        <f t="shared" si="458"/>
        <v>226.79812728456278</v>
      </c>
      <c r="L2495" s="239" t="b">
        <f t="shared" si="459"/>
        <v>0</v>
      </c>
      <c r="M2495" s="239">
        <f t="shared" si="464"/>
        <v>5.8602710680861403E-3</v>
      </c>
      <c r="O2495" s="239">
        <f t="shared" si="465"/>
        <v>183.51980097827055</v>
      </c>
      <c r="P2495" s="239">
        <f t="shared" si="460"/>
        <v>226.79812728456278</v>
      </c>
      <c r="Q2495" s="239">
        <f t="shared" si="461"/>
        <v>0</v>
      </c>
      <c r="R2495" s="239">
        <f t="shared" si="466"/>
        <v>5.8602710680861403E-3</v>
      </c>
      <c r="T2495" s="239">
        <f>MAX($H$4:H2495)</f>
        <v>255.90901740293543</v>
      </c>
      <c r="U2495" s="239">
        <f>MAX($K$4:K2495)</f>
        <v>255.90901740293543</v>
      </c>
      <c r="V2495" s="239">
        <f>MAX($K$4:L2495)</f>
        <v>255.90901740293543</v>
      </c>
      <c r="W2495" s="239">
        <f t="shared" si="467"/>
        <v>-0.11375484308369171</v>
      </c>
      <c r="X2495" s="239">
        <f t="shared" si="468"/>
        <v>-0.11375484308369171</v>
      </c>
      <c r="Y2495" s="239">
        <f t="shared" si="469"/>
        <v>-0.11375484308369171</v>
      </c>
    </row>
    <row r="2496" spans="1:25">
      <c r="A2496" s="147">
        <v>38919</v>
      </c>
      <c r="B2496" s="243">
        <v>-8.0703995533917272E-3</v>
      </c>
      <c r="C2496" s="243">
        <v>-1.1235267314602004E-2</v>
      </c>
      <c r="D2496" s="243">
        <v>-7.8618313773960447E-3</v>
      </c>
      <c r="E2496" s="243">
        <v>-1.2086057444524068E-2</v>
      </c>
      <c r="F2496" s="243">
        <v>-1.3003763029207693E-2</v>
      </c>
      <c r="H2496" s="239">
        <f t="shared" si="462"/>
        <v>224.24998969806958</v>
      </c>
      <c r="I2496" s="239"/>
      <c r="J2496" s="239">
        <f t="shared" si="463"/>
        <v>196.67724792443525</v>
      </c>
      <c r="K2496" s="239">
        <f t="shared" si="458"/>
        <v>224.24998969806958</v>
      </c>
      <c r="L2496" s="239" t="b">
        <f t="shared" si="459"/>
        <v>0</v>
      </c>
      <c r="M2496" s="239">
        <f t="shared" si="464"/>
        <v>-1.1235267314602023E-2</v>
      </c>
      <c r="O2496" s="239">
        <f t="shared" si="465"/>
        <v>183.51980097827055</v>
      </c>
      <c r="P2496" s="239">
        <f t="shared" si="460"/>
        <v>224.24998969806958</v>
      </c>
      <c r="Q2496" s="239">
        <f t="shared" si="461"/>
        <v>0</v>
      </c>
      <c r="R2496" s="239">
        <f t="shared" si="466"/>
        <v>-1.1235267314602023E-2</v>
      </c>
      <c r="T2496" s="239">
        <f>MAX($H$4:H2496)</f>
        <v>255.90901740293543</v>
      </c>
      <c r="U2496" s="239">
        <f>MAX($K$4:K2496)</f>
        <v>255.90901740293543</v>
      </c>
      <c r="V2496" s="239">
        <f>MAX($K$4:L2496)</f>
        <v>255.90901740293543</v>
      </c>
      <c r="W2496" s="239">
        <f t="shared" si="467"/>
        <v>-0.12371204432791785</v>
      </c>
      <c r="X2496" s="239">
        <f t="shared" si="468"/>
        <v>-0.12371204432791785</v>
      </c>
      <c r="Y2496" s="239">
        <f t="shared" si="469"/>
        <v>-0.12371204432791785</v>
      </c>
    </row>
    <row r="2497" spans="1:25">
      <c r="A2497" s="147">
        <v>38922</v>
      </c>
      <c r="B2497" s="243">
        <v>1.6934558752248474E-2</v>
      </c>
      <c r="C2497" s="243">
        <v>1.8892278066178214E-2</v>
      </c>
      <c r="D2497" s="243">
        <v>-3.2130992026679905E-4</v>
      </c>
      <c r="E2497" s="243">
        <v>7.5813178319454888E-3</v>
      </c>
      <c r="F2497" s="243">
        <v>1.341205017539604E-2</v>
      </c>
      <c r="H2497" s="239">
        <f t="shared" si="462"/>
        <v>228.48658285978311</v>
      </c>
      <c r="I2497" s="239"/>
      <c r="J2497" s="239">
        <f t="shared" si="463"/>
        <v>196.67724792443525</v>
      </c>
      <c r="K2497" s="239">
        <f t="shared" si="458"/>
        <v>228.48658285978311</v>
      </c>
      <c r="L2497" s="239" t="b">
        <f t="shared" si="459"/>
        <v>0</v>
      </c>
      <c r="M2497" s="239">
        <f t="shared" si="464"/>
        <v>1.8892278066178207E-2</v>
      </c>
      <c r="O2497" s="239">
        <f t="shared" si="465"/>
        <v>183.51980097827055</v>
      </c>
      <c r="P2497" s="239">
        <f t="shared" si="460"/>
        <v>228.48658285978311</v>
      </c>
      <c r="Q2497" s="239">
        <f t="shared" si="461"/>
        <v>0</v>
      </c>
      <c r="R2497" s="239">
        <f t="shared" si="466"/>
        <v>1.8892278066178207E-2</v>
      </c>
      <c r="T2497" s="239">
        <f>MAX($H$4:H2497)</f>
        <v>255.90901740293543</v>
      </c>
      <c r="U2497" s="239">
        <f>MAX($K$4:K2497)</f>
        <v>255.90901740293543</v>
      </c>
      <c r="V2497" s="239">
        <f>MAX($K$4:L2497)</f>
        <v>255.90901740293543</v>
      </c>
      <c r="W2497" s="239">
        <f t="shared" si="467"/>
        <v>-0.10715696860331804</v>
      </c>
      <c r="X2497" s="239">
        <f t="shared" si="468"/>
        <v>-0.10715696860331804</v>
      </c>
      <c r="Y2497" s="239">
        <f t="shared" si="469"/>
        <v>-0.10715696860331804</v>
      </c>
    </row>
    <row r="2498" spans="1:25">
      <c r="A2498" s="147">
        <v>38923</v>
      </c>
      <c r="B2498" s="243">
        <v>6.9142361968490551E-3</v>
      </c>
      <c r="C2498" s="243">
        <v>5.3574572331744896E-3</v>
      </c>
      <c r="D2498" s="243">
        <v>1.7655318562265432E-2</v>
      </c>
      <c r="E2498" s="243">
        <v>1.5672226384185972E-2</v>
      </c>
      <c r="F2498" s="243">
        <v>8.2223381427406483E-3</v>
      </c>
      <c r="H2498" s="239">
        <f t="shared" si="462"/>
        <v>229.71068995580859</v>
      </c>
      <c r="I2498" s="239"/>
      <c r="J2498" s="239">
        <f t="shared" si="463"/>
        <v>196.67724792443525</v>
      </c>
      <c r="K2498" s="239">
        <f t="shared" si="458"/>
        <v>229.71068995580859</v>
      </c>
      <c r="L2498" s="239" t="b">
        <f t="shared" si="459"/>
        <v>0</v>
      </c>
      <c r="M2498" s="239">
        <f t="shared" si="464"/>
        <v>5.357457233174533E-3</v>
      </c>
      <c r="O2498" s="239">
        <f t="shared" si="465"/>
        <v>183.51980097827055</v>
      </c>
      <c r="P2498" s="239">
        <f t="shared" si="460"/>
        <v>229.71068995580859</v>
      </c>
      <c r="Q2498" s="239">
        <f t="shared" si="461"/>
        <v>0</v>
      </c>
      <c r="R2498" s="239">
        <f t="shared" si="466"/>
        <v>5.357457233174533E-3</v>
      </c>
      <c r="T2498" s="239">
        <f>MAX($H$4:H2498)</f>
        <v>255.90901740293543</v>
      </c>
      <c r="U2498" s="239">
        <f>MAX($K$4:K2498)</f>
        <v>255.90901740293543</v>
      </c>
      <c r="V2498" s="239">
        <f>MAX($K$4:L2498)</f>
        <v>255.90901740293543</v>
      </c>
      <c r="W2498" s="239">
        <f t="shared" si="467"/>
        <v>-0.1023736002466724</v>
      </c>
      <c r="X2498" s="239">
        <f t="shared" si="468"/>
        <v>-0.1023736002466724</v>
      </c>
      <c r="Y2498" s="239">
        <f t="shared" si="469"/>
        <v>-0.1023736002466724</v>
      </c>
    </row>
    <row r="2499" spans="1:25">
      <c r="A2499" s="147">
        <v>38924</v>
      </c>
      <c r="B2499" s="243">
        <v>-5.9367919036101835E-4</v>
      </c>
      <c r="C2499" s="243">
        <v>-3.6260998832801095E-3</v>
      </c>
      <c r="D2499" s="243">
        <v>-1.3621357339714146E-2</v>
      </c>
      <c r="E2499" s="243">
        <v>-4.6827972465247614E-3</v>
      </c>
      <c r="F2499" s="243">
        <v>-2.8346490647802591E-3</v>
      </c>
      <c r="H2499" s="239">
        <f t="shared" si="462"/>
        <v>228.87773604977164</v>
      </c>
      <c r="I2499" s="239"/>
      <c r="J2499" s="239">
        <f t="shared" si="463"/>
        <v>196.67724792443525</v>
      </c>
      <c r="K2499" s="239">
        <f t="shared" si="458"/>
        <v>228.87773604977164</v>
      </c>
      <c r="L2499" s="239" t="b">
        <f t="shared" si="459"/>
        <v>0</v>
      </c>
      <c r="M2499" s="239">
        <f t="shared" si="464"/>
        <v>-3.6260998832800986E-3</v>
      </c>
      <c r="O2499" s="239">
        <f t="shared" si="465"/>
        <v>183.51980097827055</v>
      </c>
      <c r="P2499" s="239">
        <f t="shared" si="460"/>
        <v>228.87773604977164</v>
      </c>
      <c r="Q2499" s="239">
        <f t="shared" si="461"/>
        <v>0</v>
      </c>
      <c r="R2499" s="239">
        <f t="shared" si="466"/>
        <v>-3.6260998832800986E-3</v>
      </c>
      <c r="T2499" s="239">
        <f>MAX($H$4:H2499)</f>
        <v>255.90901740293543</v>
      </c>
      <c r="U2499" s="239">
        <f>MAX($K$4:K2499)</f>
        <v>255.90901740293543</v>
      </c>
      <c r="V2499" s="239">
        <f>MAX($K$4:L2499)</f>
        <v>255.90901740293543</v>
      </c>
      <c r="W2499" s="239">
        <f t="shared" si="467"/>
        <v>-0.10562848323004707</v>
      </c>
      <c r="X2499" s="239">
        <f t="shared" si="468"/>
        <v>-0.10562848323004707</v>
      </c>
      <c r="Y2499" s="239">
        <f t="shared" si="469"/>
        <v>-0.10562848323004707</v>
      </c>
    </row>
    <row r="2500" spans="1:25">
      <c r="A2500" s="147">
        <v>38925</v>
      </c>
      <c r="B2500" s="243">
        <v>-4.7703455087936275E-3</v>
      </c>
      <c r="C2500" s="243">
        <v>1.4609322454911533E-2</v>
      </c>
      <c r="D2500" s="243">
        <v>1.9702156203883936E-2</v>
      </c>
      <c r="E2500" s="243">
        <v>1.5726568437487209E-2</v>
      </c>
      <c r="F2500" s="243">
        <v>1.4506559427713617E-2</v>
      </c>
      <c r="H2500" s="239">
        <f t="shared" si="462"/>
        <v>232.22148469847289</v>
      </c>
      <c r="I2500" s="239"/>
      <c r="J2500" s="239">
        <f t="shared" si="463"/>
        <v>196.67724792443525</v>
      </c>
      <c r="K2500" s="239">
        <f t="shared" si="458"/>
        <v>232.22148469847289</v>
      </c>
      <c r="L2500" s="239" t="b">
        <f t="shared" si="459"/>
        <v>0</v>
      </c>
      <c r="M2500" s="239">
        <f t="shared" si="464"/>
        <v>1.4609322454911563E-2</v>
      </c>
      <c r="O2500" s="239">
        <f t="shared" si="465"/>
        <v>183.51980097827055</v>
      </c>
      <c r="P2500" s="239">
        <f t="shared" si="460"/>
        <v>232.22148469847289</v>
      </c>
      <c r="Q2500" s="239">
        <f t="shared" si="461"/>
        <v>0</v>
      </c>
      <c r="R2500" s="239">
        <f t="shared" si="466"/>
        <v>1.4609322454911563E-2</v>
      </c>
      <c r="T2500" s="239">
        <f>MAX($H$4:H2500)</f>
        <v>255.90901740293543</v>
      </c>
      <c r="U2500" s="239">
        <f>MAX($K$4:K2500)</f>
        <v>255.90901740293543</v>
      </c>
      <c r="V2500" s="239">
        <f>MAX($K$4:L2500)</f>
        <v>255.90901740293543</v>
      </c>
      <c r="W2500" s="239">
        <f t="shared" si="467"/>
        <v>-9.256232134706649E-2</v>
      </c>
      <c r="X2500" s="239">
        <f t="shared" si="468"/>
        <v>-9.256232134706649E-2</v>
      </c>
      <c r="Y2500" s="239">
        <f t="shared" si="469"/>
        <v>-9.256232134706649E-2</v>
      </c>
    </row>
    <row r="2501" spans="1:25">
      <c r="A2501" s="147">
        <v>38926</v>
      </c>
      <c r="B2501" s="243">
        <v>1.2735405378786924E-2</v>
      </c>
      <c r="C2501" s="243">
        <v>5.726407548521717E-3</v>
      </c>
      <c r="D2501" s="243">
        <v>9.7702726238924065E-3</v>
      </c>
      <c r="E2501" s="243">
        <v>-3.415363157517004E-3</v>
      </c>
      <c r="F2501" s="243">
        <v>2.0224936539061655E-3</v>
      </c>
      <c r="H2501" s="239">
        <f t="shared" si="462"/>
        <v>233.55127956137915</v>
      </c>
      <c r="I2501" s="239"/>
      <c r="J2501" s="239">
        <f t="shared" si="463"/>
        <v>196.67724792443525</v>
      </c>
      <c r="K2501" s="239">
        <f t="shared" ref="K2501:K2564" si="470">MAX(H2501:J2501)</f>
        <v>233.55127956137915</v>
      </c>
      <c r="L2501" s="239" t="b">
        <f t="shared" ref="L2501:L2564" si="471">J2501=K2501</f>
        <v>0</v>
      </c>
      <c r="M2501" s="239">
        <f t="shared" si="464"/>
        <v>5.7264075485217126E-3</v>
      </c>
      <c r="O2501" s="239">
        <f t="shared" si="465"/>
        <v>183.51980097827055</v>
      </c>
      <c r="P2501" s="239">
        <f t="shared" ref="P2501:P2564" si="472">MAX(H2501,O2501)</f>
        <v>233.55127956137915</v>
      </c>
      <c r="Q2501" s="239">
        <f t="shared" ref="Q2501:Q2564" si="473">P2501-H2501</f>
        <v>0</v>
      </c>
      <c r="R2501" s="239">
        <f t="shared" si="466"/>
        <v>5.7264075485217126E-3</v>
      </c>
      <c r="T2501" s="239">
        <f>MAX($H$4:H2501)</f>
        <v>255.90901740293543</v>
      </c>
      <c r="U2501" s="239">
        <f>MAX($K$4:K2501)</f>
        <v>255.90901740293543</v>
      </c>
      <c r="V2501" s="239">
        <f>MAX($K$4:L2501)</f>
        <v>255.90901740293543</v>
      </c>
      <c r="W2501" s="239">
        <f t="shared" si="467"/>
        <v>-8.7365963374215316E-2</v>
      </c>
      <c r="X2501" s="239">
        <f t="shared" si="468"/>
        <v>-8.7365963374215316E-2</v>
      </c>
      <c r="Y2501" s="239">
        <f t="shared" si="469"/>
        <v>-8.7365963374215316E-2</v>
      </c>
    </row>
    <row r="2502" spans="1:25">
      <c r="A2502" s="147">
        <v>38929</v>
      </c>
      <c r="B2502" s="243">
        <v>-1.1216367215443057E-3</v>
      </c>
      <c r="C2502" s="243">
        <v>-4.6451110807950169E-3</v>
      </c>
      <c r="D2502" s="243">
        <v>7.5057091397707776E-3</v>
      </c>
      <c r="E2502" s="243">
        <v>1.1251887187202492E-4</v>
      </c>
      <c r="F2502" s="243">
        <v>2.626876315108273E-4</v>
      </c>
      <c r="H2502" s="239">
        <f t="shared" ref="H2502:H2565" si="474">(1+C2502)*H2501</f>
        <v>232.46640792475472</v>
      </c>
      <c r="I2502" s="239"/>
      <c r="J2502" s="239">
        <f t="shared" ref="J2502:J2565" si="475">IF(NOT(YEAR(A2502)=YEAR(A2501)),$J$1*H2502,J2501)</f>
        <v>196.67724792443525</v>
      </c>
      <c r="K2502" s="239">
        <f t="shared" si="470"/>
        <v>232.46640792475472</v>
      </c>
      <c r="L2502" s="239" t="b">
        <f t="shared" si="471"/>
        <v>0</v>
      </c>
      <c r="M2502" s="239">
        <f t="shared" ref="M2502:M2565" si="476">(K2502-K2501)/K2501</f>
        <v>-4.645111080795062E-3</v>
      </c>
      <c r="O2502" s="239">
        <f t="shared" ref="O2502:O2565" si="477">IF(AND(MONTH(A2502)=$O$2,MONTH(A2501)=$O$2-1),$O$1*H2502,O2501)</f>
        <v>183.51980097827055</v>
      </c>
      <c r="P2502" s="239">
        <f t="shared" si="472"/>
        <v>232.46640792475472</v>
      </c>
      <c r="Q2502" s="239">
        <f t="shared" si="473"/>
        <v>0</v>
      </c>
      <c r="R2502" s="239">
        <f t="shared" ref="R2502:R2565" si="478">(P2502-P2501)/P2501</f>
        <v>-4.645111080795062E-3</v>
      </c>
      <c r="T2502" s="239">
        <f>MAX($H$4:H2502)</f>
        <v>255.90901740293543</v>
      </c>
      <c r="U2502" s="239">
        <f>MAX($K$4:K2502)</f>
        <v>255.90901740293543</v>
      </c>
      <c r="V2502" s="239">
        <f>MAX($K$4:L2502)</f>
        <v>255.90901740293543</v>
      </c>
      <c r="W2502" s="239">
        <f t="shared" ref="W2502:W2565" si="479">(H2502-T2502)/T2502</f>
        <v>-9.1605249850456469E-2</v>
      </c>
      <c r="X2502" s="239">
        <f t="shared" ref="X2502:X2565" si="480">(K2502-U2502)/U2502</f>
        <v>-9.1605249850456469E-2</v>
      </c>
      <c r="Y2502" s="239">
        <f t="shared" ref="Y2502:Y2565" si="481">(P2502-V2502)/V2502</f>
        <v>-9.1605249850456469E-2</v>
      </c>
    </row>
    <row r="2503" spans="1:25">
      <c r="A2503" s="147">
        <v>38930</v>
      </c>
      <c r="B2503" s="243">
        <v>-4.8290744192353019E-3</v>
      </c>
      <c r="C2503" s="243">
        <v>-1.2907328032985999E-2</v>
      </c>
      <c r="D2503" s="243">
        <v>-1.2115139611883818E-2</v>
      </c>
      <c r="E2503" s="243">
        <v>-1.3086004466491663E-2</v>
      </c>
      <c r="F2503" s="243">
        <v>-8.4293708721087102E-3</v>
      </c>
      <c r="H2503" s="239">
        <f t="shared" si="474"/>
        <v>229.46588774101997</v>
      </c>
      <c r="I2503" s="239"/>
      <c r="J2503" s="239">
        <f t="shared" si="475"/>
        <v>196.67724792443525</v>
      </c>
      <c r="K2503" s="239">
        <f t="shared" si="470"/>
        <v>229.46588774101997</v>
      </c>
      <c r="L2503" s="239" t="b">
        <f t="shared" si="471"/>
        <v>0</v>
      </c>
      <c r="M2503" s="239">
        <f t="shared" si="476"/>
        <v>-1.2907328032986019E-2</v>
      </c>
      <c r="O2503" s="239">
        <f t="shared" si="477"/>
        <v>183.51980097827055</v>
      </c>
      <c r="P2503" s="239">
        <f t="shared" si="472"/>
        <v>229.46588774101997</v>
      </c>
      <c r="Q2503" s="239">
        <f t="shared" si="473"/>
        <v>0</v>
      </c>
      <c r="R2503" s="239">
        <f t="shared" si="478"/>
        <v>-1.2907328032986019E-2</v>
      </c>
      <c r="T2503" s="239">
        <f>MAX($H$4:H2503)</f>
        <v>255.90901740293543</v>
      </c>
      <c r="U2503" s="239">
        <f>MAX($K$4:K2503)</f>
        <v>255.90901740293543</v>
      </c>
      <c r="V2503" s="239">
        <f>MAX($K$4:L2503)</f>
        <v>255.90901740293543</v>
      </c>
      <c r="W2503" s="239">
        <f t="shared" si="479"/>
        <v>-0.103330198874079</v>
      </c>
      <c r="X2503" s="239">
        <f t="shared" si="480"/>
        <v>-0.103330198874079</v>
      </c>
      <c r="Y2503" s="239">
        <f t="shared" si="481"/>
        <v>-0.103330198874079</v>
      </c>
    </row>
    <row r="2504" spans="1:25">
      <c r="A2504" s="147">
        <v>38931</v>
      </c>
      <c r="B2504" s="243">
        <v>6.1968697862873068E-3</v>
      </c>
      <c r="C2504" s="243">
        <v>1.754923328677549E-2</v>
      </c>
      <c r="D2504" s="243">
        <v>5.6228258073200976E-3</v>
      </c>
      <c r="E2504" s="243">
        <v>1.1826245079443298E-2</v>
      </c>
      <c r="F2504" s="243">
        <v>1.4492864484060508E-2</v>
      </c>
      <c r="H2504" s="239">
        <f t="shared" si="474"/>
        <v>233.49283813634418</v>
      </c>
      <c r="I2504" s="239"/>
      <c r="J2504" s="239">
        <f t="shared" si="475"/>
        <v>196.67724792443525</v>
      </c>
      <c r="K2504" s="239">
        <f t="shared" si="470"/>
        <v>233.49283813634418</v>
      </c>
      <c r="L2504" s="239" t="b">
        <f t="shared" si="471"/>
        <v>0</v>
      </c>
      <c r="M2504" s="239">
        <f t="shared" si="476"/>
        <v>1.7549233286775538E-2</v>
      </c>
      <c r="O2504" s="239">
        <f t="shared" si="477"/>
        <v>183.51980097827055</v>
      </c>
      <c r="P2504" s="239">
        <f t="shared" si="472"/>
        <v>233.49283813634418</v>
      </c>
      <c r="Q2504" s="239">
        <f t="shared" si="473"/>
        <v>0</v>
      </c>
      <c r="R2504" s="239">
        <f t="shared" si="478"/>
        <v>1.7549233286775538E-2</v>
      </c>
      <c r="T2504" s="239">
        <f>MAX($H$4:H2504)</f>
        <v>255.90901740293543</v>
      </c>
      <c r="U2504" s="239">
        <f>MAX($K$4:K2504)</f>
        <v>255.90901740293543</v>
      </c>
      <c r="V2504" s="239">
        <f>MAX($K$4:L2504)</f>
        <v>255.90901740293543</v>
      </c>
      <c r="W2504" s="239">
        <f t="shared" si="479"/>
        <v>-8.7594331352913585E-2</v>
      </c>
      <c r="X2504" s="239">
        <f t="shared" si="480"/>
        <v>-8.7594331352913585E-2</v>
      </c>
      <c r="Y2504" s="239">
        <f t="shared" si="481"/>
        <v>-8.7594331352913585E-2</v>
      </c>
    </row>
    <row r="2505" spans="1:25">
      <c r="A2505" s="147">
        <v>38932</v>
      </c>
      <c r="B2505" s="243">
        <v>2.4042963460830791E-3</v>
      </c>
      <c r="C2505" s="243">
        <v>-1.0054756145481458E-2</v>
      </c>
      <c r="D2505" s="243">
        <v>-1.4309656197412091E-3</v>
      </c>
      <c r="E2505" s="243">
        <v>6.3133888698674312E-4</v>
      </c>
      <c r="F2505" s="243">
        <v>-9.8898285666619845E-3</v>
      </c>
      <c r="H2505" s="239">
        <f t="shared" si="474"/>
        <v>231.14512458716686</v>
      </c>
      <c r="I2505" s="239"/>
      <c r="J2505" s="239">
        <f t="shared" si="475"/>
        <v>196.67724792443525</v>
      </c>
      <c r="K2505" s="239">
        <f t="shared" si="470"/>
        <v>231.14512458716686</v>
      </c>
      <c r="L2505" s="239" t="b">
        <f t="shared" si="471"/>
        <v>0</v>
      </c>
      <c r="M2505" s="239">
        <f t="shared" si="476"/>
        <v>-1.0054756145481458E-2</v>
      </c>
      <c r="O2505" s="239">
        <f t="shared" si="477"/>
        <v>183.51980097827055</v>
      </c>
      <c r="P2505" s="239">
        <f t="shared" si="472"/>
        <v>231.14512458716686</v>
      </c>
      <c r="Q2505" s="239">
        <f t="shared" si="473"/>
        <v>0</v>
      </c>
      <c r="R2505" s="239">
        <f t="shared" si="478"/>
        <v>-1.0054756145481458E-2</v>
      </c>
      <c r="T2505" s="239">
        <f>MAX($H$4:H2505)</f>
        <v>255.90901740293543</v>
      </c>
      <c r="U2505" s="239">
        <f>MAX($K$4:K2505)</f>
        <v>255.90901740293543</v>
      </c>
      <c r="V2505" s="239">
        <f>MAX($K$4:L2505)</f>
        <v>255.90901740293543</v>
      </c>
      <c r="W2505" s="239">
        <f t="shared" si="479"/>
        <v>-9.6768347856915002E-2</v>
      </c>
      <c r="X2505" s="239">
        <f t="shared" si="480"/>
        <v>-9.6768347856915002E-2</v>
      </c>
      <c r="Y2505" s="239">
        <f t="shared" si="481"/>
        <v>-9.6768347856915002E-2</v>
      </c>
    </row>
    <row r="2506" spans="1:25">
      <c r="A2506" s="147">
        <v>38933</v>
      </c>
      <c r="B2506" s="243">
        <v>-5.3087280892905042E-4</v>
      </c>
      <c r="C2506" s="243">
        <v>1.3542909400389602E-2</v>
      </c>
      <c r="D2506" s="243">
        <v>4.8800358157130574E-5</v>
      </c>
      <c r="E2506" s="243">
        <v>3.0700134797152501E-3</v>
      </c>
      <c r="F2506" s="243">
        <v>1.0670738904161814E-2</v>
      </c>
      <c r="H2506" s="239">
        <f t="shared" si="474"/>
        <v>234.27550206779264</v>
      </c>
      <c r="I2506" s="239"/>
      <c r="J2506" s="239">
        <f t="shared" si="475"/>
        <v>196.67724792443525</v>
      </c>
      <c r="K2506" s="239">
        <f t="shared" si="470"/>
        <v>234.27550206779264</v>
      </c>
      <c r="L2506" s="239" t="b">
        <f t="shared" si="471"/>
        <v>0</v>
      </c>
      <c r="M2506" s="239">
        <f t="shared" si="476"/>
        <v>1.3542909400389663E-2</v>
      </c>
      <c r="O2506" s="239">
        <f t="shared" si="477"/>
        <v>183.51980097827055</v>
      </c>
      <c r="P2506" s="239">
        <f t="shared" si="472"/>
        <v>234.27550206779264</v>
      </c>
      <c r="Q2506" s="239">
        <f t="shared" si="473"/>
        <v>0</v>
      </c>
      <c r="R2506" s="239">
        <f t="shared" si="478"/>
        <v>1.3542909400389663E-2</v>
      </c>
      <c r="T2506" s="239">
        <f>MAX($H$4:H2506)</f>
        <v>255.90901740293543</v>
      </c>
      <c r="U2506" s="239">
        <f>MAX($K$4:K2506)</f>
        <v>255.90901740293543</v>
      </c>
      <c r="V2506" s="239">
        <f>MAX($K$4:L2506)</f>
        <v>255.90901740293543</v>
      </c>
      <c r="W2506" s="239">
        <f t="shared" si="479"/>
        <v>-8.4535963424376928E-2</v>
      </c>
      <c r="X2506" s="239">
        <f t="shared" si="480"/>
        <v>-8.4535963424376928E-2</v>
      </c>
      <c r="Y2506" s="239">
        <f t="shared" si="481"/>
        <v>-8.4535963424376928E-2</v>
      </c>
    </row>
    <row r="2507" spans="1:25">
      <c r="A2507" s="147">
        <v>38936</v>
      </c>
      <c r="B2507" s="243">
        <v>-3.1875800314459246E-3</v>
      </c>
      <c r="C2507" s="243">
        <v>-1.1871990542218658E-2</v>
      </c>
      <c r="D2507" s="243">
        <v>-1.8311241255223543E-2</v>
      </c>
      <c r="E2507" s="243">
        <v>-1.4694610320570289E-3</v>
      </c>
      <c r="F2507" s="243">
        <v>-9.0200334789427572E-3</v>
      </c>
      <c r="H2507" s="239">
        <f t="shared" si="474"/>
        <v>231.49418552297027</v>
      </c>
      <c r="I2507" s="239"/>
      <c r="J2507" s="239">
        <f t="shared" si="475"/>
        <v>196.67724792443525</v>
      </c>
      <c r="K2507" s="239">
        <f t="shared" si="470"/>
        <v>231.49418552297027</v>
      </c>
      <c r="L2507" s="239" t="b">
        <f t="shared" si="471"/>
        <v>0</v>
      </c>
      <c r="M2507" s="239">
        <f t="shared" si="476"/>
        <v>-1.187199054221871E-2</v>
      </c>
      <c r="O2507" s="239">
        <f t="shared" si="477"/>
        <v>183.51980097827055</v>
      </c>
      <c r="P2507" s="239">
        <f t="shared" si="472"/>
        <v>231.49418552297027</v>
      </c>
      <c r="Q2507" s="239">
        <f t="shared" si="473"/>
        <v>0</v>
      </c>
      <c r="R2507" s="239">
        <f t="shared" si="478"/>
        <v>-1.187199054221871E-2</v>
      </c>
      <c r="T2507" s="239">
        <f>MAX($H$4:H2507)</f>
        <v>255.90901740293543</v>
      </c>
      <c r="U2507" s="239">
        <f>MAX($K$4:K2507)</f>
        <v>255.90901740293543</v>
      </c>
      <c r="V2507" s="239">
        <f>MAX($K$4:L2507)</f>
        <v>255.90901740293543</v>
      </c>
      <c r="W2507" s="239">
        <f t="shared" si="479"/>
        <v>-9.5404343808344089E-2</v>
      </c>
      <c r="X2507" s="239">
        <f t="shared" si="480"/>
        <v>-9.5404343808344089E-2</v>
      </c>
      <c r="Y2507" s="239">
        <f t="shared" si="481"/>
        <v>-9.5404343808344089E-2</v>
      </c>
    </row>
    <row r="2508" spans="1:25">
      <c r="A2508" s="147">
        <v>38937</v>
      </c>
      <c r="B2508" s="243">
        <v>-3.6401296359217516E-3</v>
      </c>
      <c r="C2508" s="243">
        <v>2.3349761127722246E-5</v>
      </c>
      <c r="D2508" s="243">
        <v>1.3995208314397933E-2</v>
      </c>
      <c r="E2508" s="243">
        <v>6.4306085771501653E-3</v>
      </c>
      <c r="F2508" s="243">
        <v>8.1536484101718543E-4</v>
      </c>
      <c r="H2508" s="239">
        <f t="shared" si="474"/>
        <v>231.49959085690469</v>
      </c>
      <c r="I2508" s="239"/>
      <c r="J2508" s="239">
        <f t="shared" si="475"/>
        <v>196.67724792443525</v>
      </c>
      <c r="K2508" s="239">
        <f t="shared" si="470"/>
        <v>231.49959085690469</v>
      </c>
      <c r="L2508" s="239" t="b">
        <f t="shared" si="471"/>
        <v>0</v>
      </c>
      <c r="M2508" s="239">
        <f t="shared" si="476"/>
        <v>2.3349761127728114E-5</v>
      </c>
      <c r="O2508" s="239">
        <f t="shared" si="477"/>
        <v>183.51980097827055</v>
      </c>
      <c r="P2508" s="239">
        <f t="shared" si="472"/>
        <v>231.49959085690469</v>
      </c>
      <c r="Q2508" s="239">
        <f t="shared" si="473"/>
        <v>0</v>
      </c>
      <c r="R2508" s="239">
        <f t="shared" si="478"/>
        <v>2.3349761127728114E-5</v>
      </c>
      <c r="T2508" s="239">
        <f>MAX($H$4:H2508)</f>
        <v>255.90901740293543</v>
      </c>
      <c r="U2508" s="239">
        <f>MAX($K$4:K2508)</f>
        <v>255.90901740293543</v>
      </c>
      <c r="V2508" s="239">
        <f>MAX($K$4:L2508)</f>
        <v>255.90901740293543</v>
      </c>
      <c r="W2508" s="239">
        <f t="shared" si="479"/>
        <v>-9.5383221715854838E-2</v>
      </c>
      <c r="X2508" s="239">
        <f t="shared" si="480"/>
        <v>-9.5383221715854838E-2</v>
      </c>
      <c r="Y2508" s="239">
        <f t="shared" si="481"/>
        <v>-9.5383221715854838E-2</v>
      </c>
    </row>
    <row r="2509" spans="1:25">
      <c r="A2509" s="147">
        <v>38938</v>
      </c>
      <c r="B2509" s="243">
        <v>-4.4987471054890316E-3</v>
      </c>
      <c r="C2509" s="243">
        <v>7.2532688706008486E-3</v>
      </c>
      <c r="D2509" s="243">
        <v>3.0653545346366329E-3</v>
      </c>
      <c r="E2509" s="243">
        <v>5.8171955872974301E-3</v>
      </c>
      <c r="F2509" s="243">
        <v>1.675282636161235E-3</v>
      </c>
      <c r="H2509" s="239">
        <f t="shared" si="474"/>
        <v>233.17871963282391</v>
      </c>
      <c r="I2509" s="239"/>
      <c r="J2509" s="239">
        <f t="shared" si="475"/>
        <v>196.67724792443525</v>
      </c>
      <c r="K2509" s="239">
        <f t="shared" si="470"/>
        <v>233.17871963282391</v>
      </c>
      <c r="L2509" s="239" t="b">
        <f t="shared" si="471"/>
        <v>0</v>
      </c>
      <c r="M2509" s="239">
        <f t="shared" si="476"/>
        <v>7.2532688706008694E-3</v>
      </c>
      <c r="O2509" s="239">
        <f t="shared" si="477"/>
        <v>183.51980097827055</v>
      </c>
      <c r="P2509" s="239">
        <f t="shared" si="472"/>
        <v>233.17871963282391</v>
      </c>
      <c r="Q2509" s="239">
        <f t="shared" si="473"/>
        <v>0</v>
      </c>
      <c r="R2509" s="239">
        <f t="shared" si="478"/>
        <v>7.2532688706008694E-3</v>
      </c>
      <c r="T2509" s="239">
        <f>MAX($H$4:H2509)</f>
        <v>255.90901740293543</v>
      </c>
      <c r="U2509" s="239">
        <f>MAX($K$4:K2509)</f>
        <v>255.90901740293543</v>
      </c>
      <c r="V2509" s="239">
        <f>MAX($K$4:L2509)</f>
        <v>255.90901740293543</v>
      </c>
      <c r="W2509" s="239">
        <f t="shared" si="479"/>
        <v>-8.8821792998103194E-2</v>
      </c>
      <c r="X2509" s="239">
        <f t="shared" si="480"/>
        <v>-8.8821792998103194E-2</v>
      </c>
      <c r="Y2509" s="239">
        <f t="shared" si="481"/>
        <v>-8.8821792998103194E-2</v>
      </c>
    </row>
    <row r="2510" spans="1:25">
      <c r="A2510" s="147">
        <v>38939</v>
      </c>
      <c r="B2510" s="243">
        <v>4.7018825316582635E-3</v>
      </c>
      <c r="C2510" s="243">
        <v>-7.7163521964794812E-3</v>
      </c>
      <c r="D2510" s="243">
        <v>8.2478454153493974E-3</v>
      </c>
      <c r="E2510" s="243">
        <v>3.7366414842179285E-3</v>
      </c>
      <c r="F2510" s="243">
        <v>-7.557584950377616E-3</v>
      </c>
      <c r="H2510" s="239">
        <f t="shared" si="474"/>
        <v>231.37943050741291</v>
      </c>
      <c r="I2510" s="239"/>
      <c r="J2510" s="239">
        <f t="shared" si="475"/>
        <v>196.67724792443525</v>
      </c>
      <c r="K2510" s="239">
        <f t="shared" si="470"/>
        <v>231.37943050741291</v>
      </c>
      <c r="L2510" s="239" t="b">
        <f t="shared" si="471"/>
        <v>0</v>
      </c>
      <c r="M2510" s="239">
        <f t="shared" si="476"/>
        <v>-7.7163521964794543E-3</v>
      </c>
      <c r="O2510" s="239">
        <f t="shared" si="477"/>
        <v>183.51980097827055</v>
      </c>
      <c r="P2510" s="239">
        <f t="shared" si="472"/>
        <v>231.37943050741291</v>
      </c>
      <c r="Q2510" s="239">
        <f t="shared" si="473"/>
        <v>0</v>
      </c>
      <c r="R2510" s="239">
        <f t="shared" si="478"/>
        <v>-7.7163521964794543E-3</v>
      </c>
      <c r="T2510" s="239">
        <f>MAX($H$4:H2510)</f>
        <v>255.90901740293543</v>
      </c>
      <c r="U2510" s="239">
        <f>MAX($K$4:K2510)</f>
        <v>255.90901740293543</v>
      </c>
      <c r="V2510" s="239">
        <f>MAX($K$4:L2510)</f>
        <v>255.90901740293543</v>
      </c>
      <c r="W2510" s="239">
        <f t="shared" si="479"/>
        <v>-9.58527649570865E-2</v>
      </c>
      <c r="X2510" s="239">
        <f t="shared" si="480"/>
        <v>-9.58527649570865E-2</v>
      </c>
      <c r="Y2510" s="239">
        <f t="shared" si="481"/>
        <v>-9.58527649570865E-2</v>
      </c>
    </row>
    <row r="2511" spans="1:25">
      <c r="A2511" s="147">
        <v>38940</v>
      </c>
      <c r="B2511" s="243">
        <v>-4.2464773056227756E-3</v>
      </c>
      <c r="C2511" s="243">
        <v>4.7264614620121659E-3</v>
      </c>
      <c r="D2511" s="243">
        <v>-2.6364040007966771E-3</v>
      </c>
      <c r="E2511" s="243">
        <v>4.7701576877927643E-3</v>
      </c>
      <c r="F2511" s="243">
        <v>6.2856208573409678E-3</v>
      </c>
      <c r="H2511" s="239">
        <f t="shared" si="474"/>
        <v>232.47303646880852</v>
      </c>
      <c r="I2511" s="239"/>
      <c r="J2511" s="239">
        <f t="shared" si="475"/>
        <v>196.67724792443525</v>
      </c>
      <c r="K2511" s="239">
        <f t="shared" si="470"/>
        <v>232.47303646880852</v>
      </c>
      <c r="L2511" s="239" t="b">
        <f t="shared" si="471"/>
        <v>0</v>
      </c>
      <c r="M2511" s="239">
        <f t="shared" si="476"/>
        <v>4.7264614620121711E-3</v>
      </c>
      <c r="O2511" s="239">
        <f t="shared" si="477"/>
        <v>183.51980097827055</v>
      </c>
      <c r="P2511" s="239">
        <f t="shared" si="472"/>
        <v>232.47303646880852</v>
      </c>
      <c r="Q2511" s="239">
        <f t="shared" si="473"/>
        <v>0</v>
      </c>
      <c r="R2511" s="239">
        <f t="shared" si="478"/>
        <v>4.7264614620121711E-3</v>
      </c>
      <c r="T2511" s="239">
        <f>MAX($H$4:H2511)</f>
        <v>255.90901740293543</v>
      </c>
      <c r="U2511" s="239">
        <f>MAX($K$4:K2511)</f>
        <v>255.90901740293543</v>
      </c>
      <c r="V2511" s="239">
        <f>MAX($K$4:L2511)</f>
        <v>255.90901740293543</v>
      </c>
      <c r="W2511" s="239">
        <f t="shared" si="479"/>
        <v>-9.1579347894671301E-2</v>
      </c>
      <c r="X2511" s="239">
        <f t="shared" si="480"/>
        <v>-9.1579347894671301E-2</v>
      </c>
      <c r="Y2511" s="239">
        <f t="shared" si="481"/>
        <v>-9.1579347894671301E-2</v>
      </c>
    </row>
    <row r="2512" spans="1:25">
      <c r="A2512" s="147">
        <v>38943</v>
      </c>
      <c r="B2512" s="243">
        <v>1.3627055252292131E-3</v>
      </c>
      <c r="C2512" s="243">
        <v>5.8942901407106341E-3</v>
      </c>
      <c r="D2512" s="243">
        <v>6.8395067859634562E-3</v>
      </c>
      <c r="E2512" s="243">
        <v>-3.5068992944891075E-3</v>
      </c>
      <c r="F2512" s="243">
        <v>3.5490159354010231E-3</v>
      </c>
      <c r="H2512" s="239">
        <f t="shared" si="474"/>
        <v>233.84329999564767</v>
      </c>
      <c r="I2512" s="239"/>
      <c r="J2512" s="239">
        <f t="shared" si="475"/>
        <v>196.67724792443525</v>
      </c>
      <c r="K2512" s="239">
        <f t="shared" si="470"/>
        <v>233.84329999564767</v>
      </c>
      <c r="L2512" s="239" t="b">
        <f t="shared" si="471"/>
        <v>0</v>
      </c>
      <c r="M2512" s="239">
        <f t="shared" si="476"/>
        <v>5.8942901407105976E-3</v>
      </c>
      <c r="O2512" s="239">
        <f t="shared" si="477"/>
        <v>183.51980097827055</v>
      </c>
      <c r="P2512" s="239">
        <f t="shared" si="472"/>
        <v>233.84329999564767</v>
      </c>
      <c r="Q2512" s="239">
        <f t="shared" si="473"/>
        <v>0</v>
      </c>
      <c r="R2512" s="239">
        <f t="shared" si="478"/>
        <v>5.8942901407105976E-3</v>
      </c>
      <c r="T2512" s="239">
        <f>MAX($H$4:H2512)</f>
        <v>255.90901740293543</v>
      </c>
      <c r="U2512" s="239">
        <f>MAX($K$4:K2512)</f>
        <v>255.90901740293543</v>
      </c>
      <c r="V2512" s="239">
        <f>MAX($K$4:L2512)</f>
        <v>255.90901740293543</v>
      </c>
      <c r="W2512" s="239">
        <f t="shared" si="479"/>
        <v>-8.6224853001348967E-2</v>
      </c>
      <c r="X2512" s="239">
        <f t="shared" si="480"/>
        <v>-8.6224853001348967E-2</v>
      </c>
      <c r="Y2512" s="239">
        <f t="shared" si="481"/>
        <v>-8.6224853001348967E-2</v>
      </c>
    </row>
    <row r="2513" spans="1:25">
      <c r="A2513" s="147">
        <v>38944</v>
      </c>
      <c r="B2513" s="243">
        <v>1.4229590274994486E-2</v>
      </c>
      <c r="C2513" s="243">
        <v>8.1278588049613631E-3</v>
      </c>
      <c r="D2513" s="243">
        <v>3.5071463030256211E-4</v>
      </c>
      <c r="E2513" s="243">
        <v>-2.1949203402282791E-4</v>
      </c>
      <c r="F2513" s="243">
        <v>4.9842409846108104E-3</v>
      </c>
      <c r="H2513" s="239">
        <f t="shared" si="474"/>
        <v>235.74394532049851</v>
      </c>
      <c r="I2513" s="239"/>
      <c r="J2513" s="239">
        <f t="shared" si="475"/>
        <v>196.67724792443525</v>
      </c>
      <c r="K2513" s="239">
        <f t="shared" si="470"/>
        <v>235.74394532049851</v>
      </c>
      <c r="L2513" s="239" t="b">
        <f t="shared" si="471"/>
        <v>0</v>
      </c>
      <c r="M2513" s="239">
        <f t="shared" si="476"/>
        <v>8.1278588049613458E-3</v>
      </c>
      <c r="O2513" s="239">
        <f t="shared" si="477"/>
        <v>183.51980097827055</v>
      </c>
      <c r="P2513" s="239">
        <f t="shared" si="472"/>
        <v>235.74394532049851</v>
      </c>
      <c r="Q2513" s="239">
        <f t="shared" si="473"/>
        <v>0</v>
      </c>
      <c r="R2513" s="239">
        <f t="shared" si="478"/>
        <v>8.1278588049613458E-3</v>
      </c>
      <c r="T2513" s="239">
        <f>MAX($H$4:H2513)</f>
        <v>255.90901740293543</v>
      </c>
      <c r="U2513" s="239">
        <f>MAX($K$4:K2513)</f>
        <v>255.90901740293543</v>
      </c>
      <c r="V2513" s="239">
        <f>MAX($K$4:L2513)</f>
        <v>255.90901740293543</v>
      </c>
      <c r="W2513" s="239">
        <f t="shared" si="479"/>
        <v>-7.8797817627061145E-2</v>
      </c>
      <c r="X2513" s="239">
        <f t="shared" si="480"/>
        <v>-7.8797817627061145E-2</v>
      </c>
      <c r="Y2513" s="239">
        <f t="shared" si="481"/>
        <v>-7.8797817627061145E-2</v>
      </c>
    </row>
    <row r="2514" spans="1:25">
      <c r="A2514" s="147">
        <v>38945</v>
      </c>
      <c r="B2514" s="243">
        <v>8.4804059183898328E-3</v>
      </c>
      <c r="C2514" s="243">
        <v>4.2328068347243786E-3</v>
      </c>
      <c r="D2514" s="243">
        <v>1.0738131086934999E-2</v>
      </c>
      <c r="E2514" s="243">
        <v>9.1937550957885694E-3</v>
      </c>
      <c r="F2514" s="243">
        <v>7.4404131286802677E-3</v>
      </c>
      <c r="H2514" s="239">
        <f t="shared" si="474"/>
        <v>236.74180390349602</v>
      </c>
      <c r="I2514" s="239"/>
      <c r="J2514" s="239">
        <f t="shared" si="475"/>
        <v>196.67724792443525</v>
      </c>
      <c r="K2514" s="239">
        <f t="shared" si="470"/>
        <v>236.74180390349602</v>
      </c>
      <c r="L2514" s="239" t="b">
        <f t="shared" si="471"/>
        <v>0</v>
      </c>
      <c r="M2514" s="239">
        <f t="shared" si="476"/>
        <v>4.2328068347244315E-3</v>
      </c>
      <c r="O2514" s="239">
        <f t="shared" si="477"/>
        <v>183.51980097827055</v>
      </c>
      <c r="P2514" s="239">
        <f t="shared" si="472"/>
        <v>236.74180390349602</v>
      </c>
      <c r="Q2514" s="239">
        <f t="shared" si="473"/>
        <v>0</v>
      </c>
      <c r="R2514" s="239">
        <f t="shared" si="478"/>
        <v>4.2328068347244315E-3</v>
      </c>
      <c r="T2514" s="239">
        <f>MAX($H$4:H2514)</f>
        <v>255.90901740293543</v>
      </c>
      <c r="U2514" s="239">
        <f>MAX($K$4:K2514)</f>
        <v>255.90901740293543</v>
      </c>
      <c r="V2514" s="239">
        <f>MAX($K$4:L2514)</f>
        <v>255.90901740293543</v>
      </c>
      <c r="W2514" s="239">
        <f t="shared" si="479"/>
        <v>-7.4898546733349905E-2</v>
      </c>
      <c r="X2514" s="239">
        <f t="shared" si="480"/>
        <v>-7.4898546733349905E-2</v>
      </c>
      <c r="Y2514" s="239">
        <f t="shared" si="481"/>
        <v>-7.4898546733349905E-2</v>
      </c>
    </row>
    <row r="2515" spans="1:25">
      <c r="A2515" s="147">
        <v>38946</v>
      </c>
      <c r="B2515" s="243">
        <v>1.5082364755354405E-3</v>
      </c>
      <c r="C2515" s="243">
        <v>2.8278662282437139E-3</v>
      </c>
      <c r="D2515" s="243">
        <v>5.7773041825361915E-3</v>
      </c>
      <c r="E2515" s="243">
        <v>5.0422918838373132E-3</v>
      </c>
      <c r="F2515" s="243">
        <v>5.5819252241631201E-3</v>
      </c>
      <c r="H2515" s="239">
        <f t="shared" si="474"/>
        <v>237.4112780555682</v>
      </c>
      <c r="I2515" s="239"/>
      <c r="J2515" s="239">
        <f t="shared" si="475"/>
        <v>196.67724792443525</v>
      </c>
      <c r="K2515" s="239">
        <f t="shared" si="470"/>
        <v>237.4112780555682</v>
      </c>
      <c r="L2515" s="239" t="b">
        <f t="shared" si="471"/>
        <v>0</v>
      </c>
      <c r="M2515" s="239">
        <f t="shared" si="476"/>
        <v>2.8278662282436766E-3</v>
      </c>
      <c r="O2515" s="239">
        <f t="shared" si="477"/>
        <v>183.51980097827055</v>
      </c>
      <c r="P2515" s="239">
        <f t="shared" si="472"/>
        <v>237.4112780555682</v>
      </c>
      <c r="Q2515" s="239">
        <f t="shared" si="473"/>
        <v>0</v>
      </c>
      <c r="R2515" s="239">
        <f t="shared" si="478"/>
        <v>2.8278662282436766E-3</v>
      </c>
      <c r="T2515" s="239">
        <f>MAX($H$4:H2515)</f>
        <v>255.90901740293543</v>
      </c>
      <c r="U2515" s="239">
        <f>MAX($K$4:K2515)</f>
        <v>255.90901740293543</v>
      </c>
      <c r="V2515" s="239">
        <f>MAX($K$4:L2515)</f>
        <v>255.90901740293543</v>
      </c>
      <c r="W2515" s="239">
        <f t="shared" si="479"/>
        <v>-7.2282483575957998E-2</v>
      </c>
      <c r="X2515" s="239">
        <f t="shared" si="480"/>
        <v>-7.2282483575957998E-2</v>
      </c>
      <c r="Y2515" s="239">
        <f t="shared" si="481"/>
        <v>-7.2282483575957998E-2</v>
      </c>
    </row>
    <row r="2516" spans="1:25">
      <c r="A2516" s="147">
        <v>38947</v>
      </c>
      <c r="B2516" s="243">
        <v>3.3511896546742914E-3</v>
      </c>
      <c r="C2516" s="243">
        <v>-4.1586744864424707E-3</v>
      </c>
      <c r="D2516" s="243">
        <v>3.6310851463370319E-3</v>
      </c>
      <c r="E2516" s="243">
        <v>-6.5860382869179501E-3</v>
      </c>
      <c r="F2516" s="243">
        <v>-2.2989261693431295E-3</v>
      </c>
      <c r="H2516" s="239">
        <f t="shared" si="474"/>
        <v>236.42396183072481</v>
      </c>
      <c r="I2516" s="239"/>
      <c r="J2516" s="239">
        <f t="shared" si="475"/>
        <v>196.67724792443525</v>
      </c>
      <c r="K2516" s="239">
        <f t="shared" si="470"/>
        <v>236.42396183072481</v>
      </c>
      <c r="L2516" s="239" t="b">
        <f t="shared" si="471"/>
        <v>0</v>
      </c>
      <c r="M2516" s="239">
        <f t="shared" si="476"/>
        <v>-4.1586744864424976E-3</v>
      </c>
      <c r="O2516" s="239">
        <f t="shared" si="477"/>
        <v>183.51980097827055</v>
      </c>
      <c r="P2516" s="239">
        <f t="shared" si="472"/>
        <v>236.42396183072481</v>
      </c>
      <c r="Q2516" s="239">
        <f t="shared" si="473"/>
        <v>0</v>
      </c>
      <c r="R2516" s="239">
        <f t="shared" si="478"/>
        <v>-4.1586744864424976E-3</v>
      </c>
      <c r="T2516" s="239">
        <f>MAX($H$4:H2516)</f>
        <v>255.90901740293543</v>
      </c>
      <c r="U2516" s="239">
        <f>MAX($K$4:K2516)</f>
        <v>255.90901740293543</v>
      </c>
      <c r="V2516" s="239">
        <f>MAX($K$4:L2516)</f>
        <v>255.90901740293543</v>
      </c>
      <c r="W2516" s="239">
        <f t="shared" si="479"/>
        <v>-7.614055874213646E-2</v>
      </c>
      <c r="X2516" s="239">
        <f t="shared" si="480"/>
        <v>-7.614055874213646E-2</v>
      </c>
      <c r="Y2516" s="239">
        <f t="shared" si="481"/>
        <v>-7.614055874213646E-2</v>
      </c>
    </row>
    <row r="2517" spans="1:25">
      <c r="A2517" s="147">
        <v>38950</v>
      </c>
      <c r="B2517" s="243">
        <v>-4.1803540633214009E-3</v>
      </c>
      <c r="C2517" s="243">
        <v>7.3212401940159211E-4</v>
      </c>
      <c r="D2517" s="243">
        <v>-1.4681910102123608E-2</v>
      </c>
      <c r="E2517" s="243">
        <v>-1.2789090641415202E-2</v>
      </c>
      <c r="F2517" s="243">
        <v>3.2440479835971203E-5</v>
      </c>
      <c r="H2517" s="239">
        <f t="shared" si="474"/>
        <v>236.59705349194317</v>
      </c>
      <c r="I2517" s="239"/>
      <c r="J2517" s="239">
        <f t="shared" si="475"/>
        <v>196.67724792443525</v>
      </c>
      <c r="K2517" s="239">
        <f t="shared" si="470"/>
        <v>236.59705349194317</v>
      </c>
      <c r="L2517" s="239" t="b">
        <f t="shared" si="471"/>
        <v>0</v>
      </c>
      <c r="M2517" s="239">
        <f t="shared" si="476"/>
        <v>7.3212401940161748E-4</v>
      </c>
      <c r="O2517" s="239">
        <f t="shared" si="477"/>
        <v>183.51980097827055</v>
      </c>
      <c r="P2517" s="239">
        <f t="shared" si="472"/>
        <v>236.59705349194317</v>
      </c>
      <c r="Q2517" s="239">
        <f t="shared" si="473"/>
        <v>0</v>
      </c>
      <c r="R2517" s="239">
        <f t="shared" si="478"/>
        <v>7.3212401940161748E-4</v>
      </c>
      <c r="T2517" s="239">
        <f>MAX($H$4:H2517)</f>
        <v>255.90901740293543</v>
      </c>
      <c r="U2517" s="239">
        <f>MAX($K$4:K2517)</f>
        <v>255.90901740293543</v>
      </c>
      <c r="V2517" s="239">
        <f>MAX($K$4:L2517)</f>
        <v>255.90901740293543</v>
      </c>
      <c r="W2517" s="239">
        <f t="shared" si="479"/>
        <v>-7.5464179054640618E-2</v>
      </c>
      <c r="X2517" s="239">
        <f t="shared" si="480"/>
        <v>-7.5464179054640618E-2</v>
      </c>
      <c r="Y2517" s="239">
        <f t="shared" si="481"/>
        <v>-7.5464179054640618E-2</v>
      </c>
    </row>
    <row r="2518" spans="1:25">
      <c r="A2518" s="147">
        <v>38951</v>
      </c>
      <c r="B2518" s="243">
        <v>1.1256084597957017E-3</v>
      </c>
      <c r="C2518" s="243">
        <v>2.6921585671981774E-3</v>
      </c>
      <c r="D2518" s="243">
        <v>1.352663001455312E-2</v>
      </c>
      <c r="E2518" s="243">
        <v>1.3916635377363207E-2</v>
      </c>
      <c r="F2518" s="243">
        <v>2.3404494921577257E-3</v>
      </c>
      <c r="H2518" s="239">
        <f t="shared" si="474"/>
        <v>237.23401027647535</v>
      </c>
      <c r="I2518" s="239"/>
      <c r="J2518" s="239">
        <f t="shared" si="475"/>
        <v>196.67724792443525</v>
      </c>
      <c r="K2518" s="239">
        <f t="shared" si="470"/>
        <v>237.23401027647535</v>
      </c>
      <c r="L2518" s="239" t="b">
        <f t="shared" si="471"/>
        <v>0</v>
      </c>
      <c r="M2518" s="239">
        <f t="shared" si="476"/>
        <v>2.6921585671981509E-3</v>
      </c>
      <c r="O2518" s="239">
        <f t="shared" si="477"/>
        <v>183.51980097827055</v>
      </c>
      <c r="P2518" s="239">
        <f t="shared" si="472"/>
        <v>237.23401027647535</v>
      </c>
      <c r="Q2518" s="239">
        <f t="shared" si="473"/>
        <v>0</v>
      </c>
      <c r="R2518" s="239">
        <f t="shared" si="478"/>
        <v>2.6921585671981509E-3</v>
      </c>
      <c r="T2518" s="239">
        <f>MAX($H$4:H2518)</f>
        <v>255.90901740293543</v>
      </c>
      <c r="U2518" s="239">
        <f>MAX($K$4:K2518)</f>
        <v>255.90901740293543</v>
      </c>
      <c r="V2518" s="239">
        <f>MAX($K$4:L2518)</f>
        <v>255.90901740293543</v>
      </c>
      <c r="W2518" s="239">
        <f t="shared" si="479"/>
        <v>-7.2975182023600996E-2</v>
      </c>
      <c r="X2518" s="239">
        <f t="shared" si="480"/>
        <v>-7.2975182023600996E-2</v>
      </c>
      <c r="Y2518" s="239">
        <f t="shared" si="481"/>
        <v>-7.2975182023600996E-2</v>
      </c>
    </row>
    <row r="2519" spans="1:25">
      <c r="A2519" s="147">
        <v>38952</v>
      </c>
      <c r="B2519" s="243">
        <v>-4.7633761989060996E-3</v>
      </c>
      <c r="C2519" s="243">
        <v>-4.1084633560241057E-3</v>
      </c>
      <c r="D2519" s="243">
        <v>4.8868939137181044E-4</v>
      </c>
      <c r="E2519" s="243">
        <v>-6.8327702645906152E-3</v>
      </c>
      <c r="F2519" s="243">
        <v>-1.4467032373907118E-3</v>
      </c>
      <c r="H2519" s="239">
        <f t="shared" si="474"/>
        <v>236.25934303845179</v>
      </c>
      <c r="I2519" s="239"/>
      <c r="J2519" s="239">
        <f t="shared" si="475"/>
        <v>196.67724792443525</v>
      </c>
      <c r="K2519" s="239">
        <f t="shared" si="470"/>
        <v>236.25934303845179</v>
      </c>
      <c r="L2519" s="239" t="b">
        <f t="shared" si="471"/>
        <v>0</v>
      </c>
      <c r="M2519" s="239">
        <f t="shared" si="476"/>
        <v>-4.1084633560241543E-3</v>
      </c>
      <c r="O2519" s="239">
        <f t="shared" si="477"/>
        <v>183.51980097827055</v>
      </c>
      <c r="P2519" s="239">
        <f t="shared" si="472"/>
        <v>236.25934303845179</v>
      </c>
      <c r="Q2519" s="239">
        <f t="shared" si="473"/>
        <v>0</v>
      </c>
      <c r="R2519" s="239">
        <f t="shared" si="478"/>
        <v>-4.1084633560241543E-3</v>
      </c>
      <c r="T2519" s="239">
        <f>MAX($H$4:H2519)</f>
        <v>255.90901740293543</v>
      </c>
      <c r="U2519" s="239">
        <f>MAX($K$4:K2519)</f>
        <v>255.90901740293543</v>
      </c>
      <c r="V2519" s="239">
        <f>MAX($K$4:L2519)</f>
        <v>255.90901740293543</v>
      </c>
      <c r="W2519" s="239">
        <f t="shared" si="479"/>
        <v>-7.6783829518381988E-2</v>
      </c>
      <c r="X2519" s="239">
        <f t="shared" si="480"/>
        <v>-7.6783829518381988E-2</v>
      </c>
      <c r="Y2519" s="239">
        <f t="shared" si="481"/>
        <v>-7.6783829518381988E-2</v>
      </c>
    </row>
    <row r="2520" spans="1:25">
      <c r="A2520" s="147">
        <v>38953</v>
      </c>
      <c r="B2520" s="243">
        <v>2.1069485130780219E-3</v>
      </c>
      <c r="C2520" s="243">
        <v>3.730704756308878E-3</v>
      </c>
      <c r="D2520" s="243">
        <v>-9.8141255762765889E-3</v>
      </c>
      <c r="E2520" s="243">
        <v>-5.4981505897857552E-3</v>
      </c>
      <c r="F2520" s="243">
        <v>1.4072684784052214E-3</v>
      </c>
      <c r="H2520" s="239">
        <f t="shared" si="474"/>
        <v>237.14075689324775</v>
      </c>
      <c r="I2520" s="239"/>
      <c r="J2520" s="239">
        <f t="shared" si="475"/>
        <v>196.67724792443525</v>
      </c>
      <c r="K2520" s="239">
        <f t="shared" si="470"/>
        <v>237.14075689324775</v>
      </c>
      <c r="L2520" s="239" t="b">
        <f t="shared" si="471"/>
        <v>0</v>
      </c>
      <c r="M2520" s="239">
        <f t="shared" si="476"/>
        <v>3.7307047563088901E-3</v>
      </c>
      <c r="O2520" s="239">
        <f t="shared" si="477"/>
        <v>183.51980097827055</v>
      </c>
      <c r="P2520" s="239">
        <f t="shared" si="472"/>
        <v>237.14075689324775</v>
      </c>
      <c r="Q2520" s="239">
        <f t="shared" si="473"/>
        <v>0</v>
      </c>
      <c r="R2520" s="239">
        <f t="shared" si="478"/>
        <v>3.7307047563088901E-3</v>
      </c>
      <c r="T2520" s="239">
        <f>MAX($H$4:H2520)</f>
        <v>255.90901740293543</v>
      </c>
      <c r="U2520" s="239">
        <f>MAX($K$4:K2520)</f>
        <v>255.90901740293543</v>
      </c>
      <c r="V2520" s="239">
        <f>MAX($K$4:L2520)</f>
        <v>255.90901740293543</v>
      </c>
      <c r="W2520" s="239">
        <f t="shared" si="479"/>
        <v>-7.3339582560064939E-2</v>
      </c>
      <c r="X2520" s="239">
        <f t="shared" si="480"/>
        <v>-7.3339582560064939E-2</v>
      </c>
      <c r="Y2520" s="239">
        <f t="shared" si="481"/>
        <v>-7.3339582560064939E-2</v>
      </c>
    </row>
    <row r="2521" spans="1:25">
      <c r="A2521" s="147">
        <v>38954</v>
      </c>
      <c r="B2521" s="243">
        <v>-7.2904471013079952E-4</v>
      </c>
      <c r="C2521" s="243">
        <v>-1.4384020103817008E-3</v>
      </c>
      <c r="D2521" s="243">
        <v>-7.0153334228377773E-3</v>
      </c>
      <c r="E2521" s="243">
        <v>2.9627727547616445E-3</v>
      </c>
      <c r="F2521" s="243">
        <v>-2.131906683185969E-4</v>
      </c>
      <c r="H2521" s="239">
        <f t="shared" si="474"/>
        <v>236.79965315178907</v>
      </c>
      <c r="I2521" s="239"/>
      <c r="J2521" s="239">
        <f t="shared" si="475"/>
        <v>196.67724792443525</v>
      </c>
      <c r="K2521" s="239">
        <f t="shared" si="470"/>
        <v>236.79965315178907</v>
      </c>
      <c r="L2521" s="239" t="b">
        <f t="shared" si="471"/>
        <v>0</v>
      </c>
      <c r="M2521" s="239">
        <f t="shared" si="476"/>
        <v>-1.4384020103816828E-3</v>
      </c>
      <c r="O2521" s="239">
        <f t="shared" si="477"/>
        <v>183.51980097827055</v>
      </c>
      <c r="P2521" s="239">
        <f t="shared" si="472"/>
        <v>236.79965315178907</v>
      </c>
      <c r="Q2521" s="239">
        <f t="shared" si="473"/>
        <v>0</v>
      </c>
      <c r="R2521" s="239">
        <f t="shared" si="478"/>
        <v>-1.4384020103816828E-3</v>
      </c>
      <c r="T2521" s="239">
        <f>MAX($H$4:H2521)</f>
        <v>255.90901740293543</v>
      </c>
      <c r="U2521" s="239">
        <f>MAX($K$4:K2521)</f>
        <v>255.90901740293543</v>
      </c>
      <c r="V2521" s="239">
        <f>MAX($K$4:L2521)</f>
        <v>255.90901740293543</v>
      </c>
      <c r="W2521" s="239">
        <f t="shared" si="479"/>
        <v>-7.4672492767451665E-2</v>
      </c>
      <c r="X2521" s="239">
        <f t="shared" si="480"/>
        <v>-7.4672492767451665E-2</v>
      </c>
      <c r="Y2521" s="239">
        <f t="shared" si="481"/>
        <v>-7.4672492767451665E-2</v>
      </c>
    </row>
    <row r="2522" spans="1:25">
      <c r="A2522" s="147">
        <v>38957</v>
      </c>
      <c r="B2522" s="243">
        <v>5.726822178742319E-3</v>
      </c>
      <c r="C2522" s="243">
        <v>4.5539191278163305E-3</v>
      </c>
      <c r="D2522" s="243">
        <v>-1.0463646488562461E-2</v>
      </c>
      <c r="E2522" s="243">
        <v>-3.5089592432793193E-3</v>
      </c>
      <c r="F2522" s="243">
        <v>3.3639779565461936E-3</v>
      </c>
      <c r="H2522" s="239">
        <f t="shared" si="474"/>
        <v>237.87801962173728</v>
      </c>
      <c r="I2522" s="239"/>
      <c r="J2522" s="239">
        <f t="shared" si="475"/>
        <v>196.67724792443525</v>
      </c>
      <c r="K2522" s="239">
        <f t="shared" si="470"/>
        <v>237.87801962173728</v>
      </c>
      <c r="L2522" s="239" t="b">
        <f t="shared" si="471"/>
        <v>0</v>
      </c>
      <c r="M2522" s="239">
        <f t="shared" si="476"/>
        <v>4.5539191278163409E-3</v>
      </c>
      <c r="O2522" s="239">
        <f t="shared" si="477"/>
        <v>183.51980097827055</v>
      </c>
      <c r="P2522" s="239">
        <f t="shared" si="472"/>
        <v>237.87801962173728</v>
      </c>
      <c r="Q2522" s="239">
        <f t="shared" si="473"/>
        <v>0</v>
      </c>
      <c r="R2522" s="239">
        <f t="shared" si="478"/>
        <v>4.5539191278163409E-3</v>
      </c>
      <c r="T2522" s="239">
        <f>MAX($H$4:H2522)</f>
        <v>255.90901740293543</v>
      </c>
      <c r="U2522" s="239">
        <f>MAX($K$4:K2522)</f>
        <v>255.90901740293543</v>
      </c>
      <c r="V2522" s="239">
        <f>MAX($K$4:L2522)</f>
        <v>255.90901740293543</v>
      </c>
      <c r="W2522" s="239">
        <f t="shared" si="479"/>
        <v>-7.0458626132770749E-2</v>
      </c>
      <c r="X2522" s="239">
        <f t="shared" si="480"/>
        <v>-7.0458626132770749E-2</v>
      </c>
      <c r="Y2522" s="239">
        <f t="shared" si="481"/>
        <v>-7.0458626132770749E-2</v>
      </c>
    </row>
    <row r="2523" spans="1:25">
      <c r="A2523" s="147">
        <v>38958</v>
      </c>
      <c r="B2523" s="243">
        <v>2.3324918093874381E-3</v>
      </c>
      <c r="C2523" s="243">
        <v>1.6251414509229622E-3</v>
      </c>
      <c r="D2523" s="243">
        <v>1.4384281226575757E-2</v>
      </c>
      <c r="E2523" s="243">
        <v>9.3973055007914308E-3</v>
      </c>
      <c r="F2523" s="243">
        <v>3.4524273801272987E-3</v>
      </c>
      <c r="H2523" s="239">
        <f t="shared" si="474"/>
        <v>238.26460505168802</v>
      </c>
      <c r="I2523" s="239"/>
      <c r="J2523" s="239">
        <f t="shared" si="475"/>
        <v>196.67724792443525</v>
      </c>
      <c r="K2523" s="239">
        <f t="shared" si="470"/>
        <v>238.26460505168802</v>
      </c>
      <c r="L2523" s="239" t="b">
        <f t="shared" si="471"/>
        <v>0</v>
      </c>
      <c r="M2523" s="239">
        <f t="shared" si="476"/>
        <v>1.6251414509229239E-3</v>
      </c>
      <c r="O2523" s="239">
        <f t="shared" si="477"/>
        <v>183.51980097827055</v>
      </c>
      <c r="P2523" s="239">
        <f t="shared" si="472"/>
        <v>238.26460505168802</v>
      </c>
      <c r="Q2523" s="239">
        <f t="shared" si="473"/>
        <v>0</v>
      </c>
      <c r="R2523" s="239">
        <f t="shared" si="478"/>
        <v>1.6251414509229239E-3</v>
      </c>
      <c r="T2523" s="239">
        <f>MAX($H$4:H2523)</f>
        <v>255.90901740293543</v>
      </c>
      <c r="U2523" s="239">
        <f>MAX($K$4:K2523)</f>
        <v>255.90901740293543</v>
      </c>
      <c r="V2523" s="239">
        <f>MAX($K$4:L2523)</f>
        <v>255.90901740293543</v>
      </c>
      <c r="W2523" s="239">
        <f t="shared" si="479"/>
        <v>-6.8947989915751282E-2</v>
      </c>
      <c r="X2523" s="239">
        <f t="shared" si="480"/>
        <v>-6.8947989915751282E-2</v>
      </c>
      <c r="Y2523" s="239">
        <f t="shared" si="481"/>
        <v>-6.8947989915751282E-2</v>
      </c>
    </row>
    <row r="2524" spans="1:25">
      <c r="A2524" s="147">
        <v>38959</v>
      </c>
      <c r="B2524" s="243">
        <v>8.827895639198502E-4</v>
      </c>
      <c r="C2524" s="243">
        <v>6.9971923340399478E-3</v>
      </c>
      <c r="D2524" s="243">
        <v>-5.7737932078594234E-3</v>
      </c>
      <c r="E2524" s="243">
        <v>2.9403165624859451E-3</v>
      </c>
      <c r="F2524" s="243">
        <v>7.3381368486695742E-3</v>
      </c>
      <c r="H2524" s="239">
        <f t="shared" si="474"/>
        <v>239.93178831962874</v>
      </c>
      <c r="I2524" s="239"/>
      <c r="J2524" s="239">
        <f t="shared" si="475"/>
        <v>196.67724792443525</v>
      </c>
      <c r="K2524" s="239">
        <f t="shared" si="470"/>
        <v>239.93178831962874</v>
      </c>
      <c r="L2524" s="239" t="b">
        <f t="shared" si="471"/>
        <v>0</v>
      </c>
      <c r="M2524" s="239">
        <f t="shared" si="476"/>
        <v>6.9971923340398949E-3</v>
      </c>
      <c r="O2524" s="239">
        <f t="shared" si="477"/>
        <v>183.51980097827055</v>
      </c>
      <c r="P2524" s="239">
        <f t="shared" si="472"/>
        <v>239.93178831962874</v>
      </c>
      <c r="Q2524" s="239">
        <f t="shared" si="473"/>
        <v>0</v>
      </c>
      <c r="R2524" s="239">
        <f t="shared" si="478"/>
        <v>6.9971923340398949E-3</v>
      </c>
      <c r="T2524" s="239">
        <f>MAX($H$4:H2524)</f>
        <v>255.90901740293543</v>
      </c>
      <c r="U2524" s="239">
        <f>MAX($K$4:K2524)</f>
        <v>255.90901740293543</v>
      </c>
      <c r="V2524" s="239">
        <f>MAX($K$4:L2524)</f>
        <v>255.90901740293543</v>
      </c>
      <c r="W2524" s="239">
        <f t="shared" si="479"/>
        <v>-6.243323992819734E-2</v>
      </c>
      <c r="X2524" s="239">
        <f t="shared" si="480"/>
        <v>-6.243323992819734E-2</v>
      </c>
      <c r="Y2524" s="239">
        <f t="shared" si="481"/>
        <v>-6.243323992819734E-2</v>
      </c>
    </row>
    <row r="2525" spans="1:25">
      <c r="A2525" s="147">
        <v>38960</v>
      </c>
      <c r="B2525" s="243">
        <v>1.4646997780287663E-4</v>
      </c>
      <c r="C2525" s="243">
        <v>-2.8007735616193408E-3</v>
      </c>
      <c r="D2525" s="243">
        <v>1.3029598364503014E-2</v>
      </c>
      <c r="E2525" s="243">
        <v>-2.7723243687207688E-3</v>
      </c>
      <c r="F2525" s="243">
        <v>4.3512693384095691E-4</v>
      </c>
      <c r="H2525" s="239">
        <f t="shared" si="474"/>
        <v>239.25979371031107</v>
      </c>
      <c r="I2525" s="239"/>
      <c r="J2525" s="239">
        <f t="shared" si="475"/>
        <v>196.67724792443525</v>
      </c>
      <c r="K2525" s="239">
        <f t="shared" si="470"/>
        <v>239.25979371031107</v>
      </c>
      <c r="L2525" s="239" t="b">
        <f t="shared" si="471"/>
        <v>0</v>
      </c>
      <c r="M2525" s="239">
        <f t="shared" si="476"/>
        <v>-2.8007735616193416E-3</v>
      </c>
      <c r="O2525" s="239">
        <f t="shared" si="477"/>
        <v>183.51980097827055</v>
      </c>
      <c r="P2525" s="239">
        <f t="shared" si="472"/>
        <v>239.25979371031107</v>
      </c>
      <c r="Q2525" s="239">
        <f t="shared" si="473"/>
        <v>0</v>
      </c>
      <c r="R2525" s="239">
        <f t="shared" si="478"/>
        <v>-2.8007735616193416E-3</v>
      </c>
      <c r="T2525" s="239">
        <f>MAX($H$4:H2525)</f>
        <v>255.90901740293543</v>
      </c>
      <c r="U2525" s="239">
        <f>MAX($K$4:K2525)</f>
        <v>255.90901740293543</v>
      </c>
      <c r="V2525" s="239">
        <f>MAX($K$4:L2525)</f>
        <v>255.90901740293543</v>
      </c>
      <c r="W2525" s="239">
        <f t="shared" si="479"/>
        <v>-6.5059152122059552E-2</v>
      </c>
      <c r="X2525" s="239">
        <f t="shared" si="480"/>
        <v>-6.5059152122059552E-2</v>
      </c>
      <c r="Y2525" s="239">
        <f t="shared" si="481"/>
        <v>-6.5059152122059552E-2</v>
      </c>
    </row>
    <row r="2526" spans="1:25">
      <c r="A2526" s="147">
        <v>38961</v>
      </c>
      <c r="B2526" s="243">
        <v>5.2434315921061625E-3</v>
      </c>
      <c r="C2526" s="243">
        <v>1.9809772614800547E-3</v>
      </c>
      <c r="D2526" s="243">
        <v>-3.648398258032981E-3</v>
      </c>
      <c r="E2526" s="243">
        <v>3.9456715371559703E-3</v>
      </c>
      <c r="F2526" s="243">
        <v>4.2264666519598038E-3</v>
      </c>
      <c r="H2526" s="239">
        <f t="shared" si="474"/>
        <v>239.7337619212376</v>
      </c>
      <c r="I2526" s="239"/>
      <c r="J2526" s="239">
        <f t="shared" si="475"/>
        <v>196.67724792443525</v>
      </c>
      <c r="K2526" s="239">
        <f t="shared" si="470"/>
        <v>239.7337619212376</v>
      </c>
      <c r="L2526" s="239" t="b">
        <f t="shared" si="471"/>
        <v>0</v>
      </c>
      <c r="M2526" s="239">
        <f t="shared" si="476"/>
        <v>1.9809772614800296E-3</v>
      </c>
      <c r="O2526" s="239">
        <f t="shared" si="477"/>
        <v>183.51980097827055</v>
      </c>
      <c r="P2526" s="239">
        <f t="shared" si="472"/>
        <v>239.7337619212376</v>
      </c>
      <c r="Q2526" s="239">
        <f t="shared" si="473"/>
        <v>0</v>
      </c>
      <c r="R2526" s="239">
        <f t="shared" si="478"/>
        <v>1.9809772614800296E-3</v>
      </c>
      <c r="T2526" s="239">
        <f>MAX($H$4:H2526)</f>
        <v>255.90901740293543</v>
      </c>
      <c r="U2526" s="239">
        <f>MAX($K$4:K2526)</f>
        <v>255.90901740293543</v>
      </c>
      <c r="V2526" s="239">
        <f>MAX($K$4:L2526)</f>
        <v>255.90901740293543</v>
      </c>
      <c r="W2526" s="239">
        <f t="shared" si="479"/>
        <v>-6.3207055561584485E-2</v>
      </c>
      <c r="X2526" s="239">
        <f t="shared" si="480"/>
        <v>-6.3207055561584485E-2</v>
      </c>
      <c r="Y2526" s="239">
        <f t="shared" si="481"/>
        <v>-6.3207055561584485E-2</v>
      </c>
    </row>
    <row r="2527" spans="1:25">
      <c r="A2527" s="147">
        <v>38964</v>
      </c>
      <c r="B2527" s="243">
        <v>0</v>
      </c>
      <c r="C2527" s="243">
        <v>6.1505116794151604E-3</v>
      </c>
      <c r="D2527" s="243">
        <v>1.6940443151367113E-2</v>
      </c>
      <c r="E2527" s="243">
        <v>1.2160574337405139E-2</v>
      </c>
      <c r="F2527" s="243">
        <v>6.6631808399573167E-3</v>
      </c>
      <c r="H2527" s="239">
        <f t="shared" si="474"/>
        <v>241.20824722388431</v>
      </c>
      <c r="I2527" s="239"/>
      <c r="J2527" s="239">
        <f t="shared" si="475"/>
        <v>196.67724792443525</v>
      </c>
      <c r="K2527" s="239">
        <f t="shared" si="470"/>
        <v>241.20824722388431</v>
      </c>
      <c r="L2527" s="239" t="b">
        <f t="shared" si="471"/>
        <v>0</v>
      </c>
      <c r="M2527" s="239">
        <f t="shared" si="476"/>
        <v>6.1505116794151908E-3</v>
      </c>
      <c r="O2527" s="239">
        <f t="shared" si="477"/>
        <v>183.51980097827055</v>
      </c>
      <c r="P2527" s="239">
        <f t="shared" si="472"/>
        <v>241.20824722388431</v>
      </c>
      <c r="Q2527" s="239">
        <f t="shared" si="473"/>
        <v>0</v>
      </c>
      <c r="R2527" s="239">
        <f t="shared" si="478"/>
        <v>6.1505116794151908E-3</v>
      </c>
      <c r="T2527" s="239">
        <f>MAX($H$4:H2527)</f>
        <v>255.90901740293543</v>
      </c>
      <c r="U2527" s="239">
        <f>MAX($K$4:K2527)</f>
        <v>255.90901740293543</v>
      </c>
      <c r="V2527" s="239">
        <f>MAX($K$4:L2527)</f>
        <v>255.90901740293543</v>
      </c>
      <c r="W2527" s="239">
        <f t="shared" si="479"/>
        <v>-5.7445299615622267E-2</v>
      </c>
      <c r="X2527" s="239">
        <f t="shared" si="480"/>
        <v>-5.7445299615622267E-2</v>
      </c>
      <c r="Y2527" s="239">
        <f t="shared" si="481"/>
        <v>-5.7445299615622267E-2</v>
      </c>
    </row>
    <row r="2528" spans="1:25">
      <c r="A2528" s="147">
        <v>38965</v>
      </c>
      <c r="B2528" s="243">
        <v>1.9164354174276976E-3</v>
      </c>
      <c r="C2528" s="243">
        <v>-3.1588019622948993E-3</v>
      </c>
      <c r="D2528" s="243">
        <v>4.2348299474321838E-3</v>
      </c>
      <c r="E2528" s="243">
        <v>3.8200929663554373E-3</v>
      </c>
      <c r="F2528" s="243">
        <v>-2.519712824414766E-3</v>
      </c>
      <c r="H2528" s="239">
        <f t="shared" si="474"/>
        <v>240.44631813923181</v>
      </c>
      <c r="I2528" s="239"/>
      <c r="J2528" s="239">
        <f t="shared" si="475"/>
        <v>196.67724792443525</v>
      </c>
      <c r="K2528" s="239">
        <f t="shared" si="470"/>
        <v>240.44631813923181</v>
      </c>
      <c r="L2528" s="239" t="b">
        <f t="shared" si="471"/>
        <v>0</v>
      </c>
      <c r="M2528" s="239">
        <f t="shared" si="476"/>
        <v>-3.158801962294852E-3</v>
      </c>
      <c r="O2528" s="239">
        <f t="shared" si="477"/>
        <v>183.51980097827055</v>
      </c>
      <c r="P2528" s="239">
        <f t="shared" si="472"/>
        <v>240.44631813923181</v>
      </c>
      <c r="Q2528" s="239">
        <f t="shared" si="473"/>
        <v>0</v>
      </c>
      <c r="R2528" s="239">
        <f t="shared" si="478"/>
        <v>-3.158801962294852E-3</v>
      </c>
      <c r="T2528" s="239">
        <f>MAX($H$4:H2528)</f>
        <v>255.90901740293543</v>
      </c>
      <c r="U2528" s="239">
        <f>MAX($K$4:K2528)</f>
        <v>255.90901740293543</v>
      </c>
      <c r="V2528" s="239">
        <f>MAX($K$4:L2528)</f>
        <v>255.90901740293543</v>
      </c>
      <c r="W2528" s="239">
        <f t="shared" si="479"/>
        <v>-6.0422643252766674E-2</v>
      </c>
      <c r="X2528" s="239">
        <f t="shared" si="480"/>
        <v>-6.0422643252766674E-2</v>
      </c>
      <c r="Y2528" s="239">
        <f t="shared" si="481"/>
        <v>-6.0422643252766674E-2</v>
      </c>
    </row>
    <row r="2529" spans="1:25">
      <c r="A2529" s="147">
        <v>38966</v>
      </c>
      <c r="B2529" s="243">
        <v>-1.008591624298838E-2</v>
      </c>
      <c r="C2529" s="243">
        <v>-9.293473416825071E-3</v>
      </c>
      <c r="D2529" s="243">
        <v>-6.7846101951644089E-3</v>
      </c>
      <c r="E2529" s="243">
        <v>-7.6972262362395849E-3</v>
      </c>
      <c r="F2529" s="243">
        <v>-6.4560707820940921E-3</v>
      </c>
      <c r="H2529" s="239">
        <f t="shared" si="474"/>
        <v>238.2117366734314</v>
      </c>
      <c r="I2529" s="239"/>
      <c r="J2529" s="239">
        <f t="shared" si="475"/>
        <v>196.67724792443525</v>
      </c>
      <c r="K2529" s="239">
        <f t="shared" si="470"/>
        <v>238.2117366734314</v>
      </c>
      <c r="L2529" s="239" t="b">
        <f t="shared" si="471"/>
        <v>0</v>
      </c>
      <c r="M2529" s="239">
        <f t="shared" si="476"/>
        <v>-9.2934734168250224E-3</v>
      </c>
      <c r="O2529" s="239">
        <f t="shared" si="477"/>
        <v>183.51980097827055</v>
      </c>
      <c r="P2529" s="239">
        <f t="shared" si="472"/>
        <v>238.2117366734314</v>
      </c>
      <c r="Q2529" s="239">
        <f t="shared" si="473"/>
        <v>0</v>
      </c>
      <c r="R2529" s="239">
        <f t="shared" si="478"/>
        <v>-9.2934734168250224E-3</v>
      </c>
      <c r="T2529" s="239">
        <f>MAX($H$4:H2529)</f>
        <v>255.90901740293543</v>
      </c>
      <c r="U2529" s="239">
        <f>MAX($K$4:K2529)</f>
        <v>255.90901740293543</v>
      </c>
      <c r="V2529" s="239">
        <f>MAX($K$4:L2529)</f>
        <v>255.90901740293543</v>
      </c>
      <c r="W2529" s="239">
        <f t="shared" si="479"/>
        <v>-6.9154580440747807E-2</v>
      </c>
      <c r="X2529" s="239">
        <f t="shared" si="480"/>
        <v>-6.9154580440747807E-2</v>
      </c>
      <c r="Y2529" s="239">
        <f t="shared" si="481"/>
        <v>-6.9154580440747807E-2</v>
      </c>
    </row>
    <row r="2530" spans="1:25">
      <c r="A2530" s="147">
        <v>38967</v>
      </c>
      <c r="B2530" s="243">
        <v>-4.812724871441354E-3</v>
      </c>
      <c r="C2530" s="243">
        <v>-1.1826187199371674E-2</v>
      </c>
      <c r="D2530" s="243">
        <v>-1.3026216239511501E-2</v>
      </c>
      <c r="E2530" s="243">
        <v>-1.0783660310373366E-2</v>
      </c>
      <c r="F2530" s="243">
        <v>-1.3013093694428046E-2</v>
      </c>
      <c r="H2530" s="239">
        <f t="shared" si="474"/>
        <v>235.39460008244399</v>
      </c>
      <c r="I2530" s="239"/>
      <c r="J2530" s="239">
        <f t="shared" si="475"/>
        <v>196.67724792443525</v>
      </c>
      <c r="K2530" s="239">
        <f t="shared" si="470"/>
        <v>235.39460008244399</v>
      </c>
      <c r="L2530" s="239" t="b">
        <f t="shared" si="471"/>
        <v>0</v>
      </c>
      <c r="M2530" s="239">
        <f t="shared" si="476"/>
        <v>-1.1826187199371617E-2</v>
      </c>
      <c r="O2530" s="239">
        <f t="shared" si="477"/>
        <v>183.51980097827055</v>
      </c>
      <c r="P2530" s="239">
        <f t="shared" si="472"/>
        <v>235.39460008244399</v>
      </c>
      <c r="Q2530" s="239">
        <f t="shared" si="473"/>
        <v>0</v>
      </c>
      <c r="R2530" s="239">
        <f t="shared" si="478"/>
        <v>-1.1826187199371617E-2</v>
      </c>
      <c r="T2530" s="239">
        <f>MAX($H$4:H2530)</f>
        <v>255.90901740293543</v>
      </c>
      <c r="U2530" s="239">
        <f>MAX($K$4:K2530)</f>
        <v>255.90901740293543</v>
      </c>
      <c r="V2530" s="239">
        <f>MAX($K$4:L2530)</f>
        <v>255.90901740293543</v>
      </c>
      <c r="W2530" s="239">
        <f t="shared" si="479"/>
        <v>-8.0162932626133138E-2</v>
      </c>
      <c r="X2530" s="239">
        <f t="shared" si="480"/>
        <v>-8.0162932626133138E-2</v>
      </c>
      <c r="Y2530" s="239">
        <f t="shared" si="481"/>
        <v>-8.0162932626133138E-2</v>
      </c>
    </row>
    <row r="2531" spans="1:25">
      <c r="A2531" s="147">
        <v>38968</v>
      </c>
      <c r="B2531" s="243">
        <v>3.642354079134158E-3</v>
      </c>
      <c r="C2531" s="243">
        <v>4.992986731785054E-3</v>
      </c>
      <c r="D2531" s="243">
        <v>5.9642978334244479E-3</v>
      </c>
      <c r="E2531" s="243">
        <v>5.1546206532562255E-3</v>
      </c>
      <c r="F2531" s="243">
        <v>5.2385948924837944E-3</v>
      </c>
      <c r="H2531" s="239">
        <f t="shared" si="474"/>
        <v>236.56992219738947</v>
      </c>
      <c r="I2531" s="239"/>
      <c r="J2531" s="239">
        <f t="shared" si="475"/>
        <v>196.67724792443525</v>
      </c>
      <c r="K2531" s="239">
        <f t="shared" si="470"/>
        <v>236.56992219738947</v>
      </c>
      <c r="L2531" s="239" t="b">
        <f t="shared" si="471"/>
        <v>0</v>
      </c>
      <c r="M2531" s="239">
        <f t="shared" si="476"/>
        <v>4.992986731785035E-3</v>
      </c>
      <c r="O2531" s="239">
        <f t="shared" si="477"/>
        <v>183.51980097827055</v>
      </c>
      <c r="P2531" s="239">
        <f t="shared" si="472"/>
        <v>236.56992219738947</v>
      </c>
      <c r="Q2531" s="239">
        <f t="shared" si="473"/>
        <v>0</v>
      </c>
      <c r="R2531" s="239">
        <f t="shared" si="478"/>
        <v>4.992986731785035E-3</v>
      </c>
      <c r="T2531" s="239">
        <f>MAX($H$4:H2531)</f>
        <v>255.90901740293543</v>
      </c>
      <c r="U2531" s="239">
        <f>MAX($K$4:K2531)</f>
        <v>255.90901740293543</v>
      </c>
      <c r="V2531" s="239">
        <f>MAX($K$4:L2531)</f>
        <v>255.90901740293543</v>
      </c>
      <c r="W2531" s="239">
        <f t="shared" si="479"/>
        <v>-7.5570198353331369E-2</v>
      </c>
      <c r="X2531" s="239">
        <f t="shared" si="480"/>
        <v>-7.5570198353331369E-2</v>
      </c>
      <c r="Y2531" s="239">
        <f t="shared" si="481"/>
        <v>-7.5570198353331369E-2</v>
      </c>
    </row>
    <row r="2532" spans="1:25">
      <c r="A2532" s="147">
        <v>38971</v>
      </c>
      <c r="B2532" s="243">
        <v>3.937677680097007E-4</v>
      </c>
      <c r="C2532" s="243">
        <v>-5.7004148758449391E-3</v>
      </c>
      <c r="D2532" s="243">
        <v>-2.3106904584965005E-2</v>
      </c>
      <c r="E2532" s="243">
        <v>-2.1750761023872189E-2</v>
      </c>
      <c r="F2532" s="243">
        <v>-6.530076995576839E-3</v>
      </c>
      <c r="H2532" s="239">
        <f t="shared" si="474"/>
        <v>235.221375493718</v>
      </c>
      <c r="I2532" s="239"/>
      <c r="J2532" s="239">
        <f t="shared" si="475"/>
        <v>196.67724792443525</v>
      </c>
      <c r="K2532" s="239">
        <f t="shared" si="470"/>
        <v>235.221375493718</v>
      </c>
      <c r="L2532" s="239" t="b">
        <f t="shared" si="471"/>
        <v>0</v>
      </c>
      <c r="M2532" s="239">
        <f t="shared" si="476"/>
        <v>-5.7004148758449174E-3</v>
      </c>
      <c r="O2532" s="239">
        <f t="shared" si="477"/>
        <v>183.51980097827055</v>
      </c>
      <c r="P2532" s="239">
        <f t="shared" si="472"/>
        <v>235.221375493718</v>
      </c>
      <c r="Q2532" s="239">
        <f t="shared" si="473"/>
        <v>0</v>
      </c>
      <c r="R2532" s="239">
        <f t="shared" si="478"/>
        <v>-5.7004148758449174E-3</v>
      </c>
      <c r="T2532" s="239">
        <f>MAX($H$4:H2532)</f>
        <v>255.90901740293543</v>
      </c>
      <c r="U2532" s="239">
        <f>MAX($K$4:K2532)</f>
        <v>255.90901740293543</v>
      </c>
      <c r="V2532" s="239">
        <f>MAX($K$4:L2532)</f>
        <v>255.90901740293543</v>
      </c>
      <c r="W2532" s="239">
        <f t="shared" si="479"/>
        <v>-8.0839831746312402E-2</v>
      </c>
      <c r="X2532" s="239">
        <f t="shared" si="480"/>
        <v>-8.0839831746312402E-2</v>
      </c>
      <c r="Y2532" s="239">
        <f t="shared" si="481"/>
        <v>-8.0839831746312402E-2</v>
      </c>
    </row>
    <row r="2533" spans="1:25">
      <c r="A2533" s="147">
        <v>38972</v>
      </c>
      <c r="B2533" s="243">
        <v>1.1049661826094237E-2</v>
      </c>
      <c r="C2533" s="243">
        <v>1.3849463713467181E-2</v>
      </c>
      <c r="D2533" s="243">
        <v>-4.3817230937855944E-3</v>
      </c>
      <c r="E2533" s="243">
        <v>8.0504510575147847E-3</v>
      </c>
      <c r="F2533" s="243">
        <v>1.166802657106758E-2</v>
      </c>
      <c r="H2533" s="239">
        <f t="shared" si="474"/>
        <v>238.4790653982501</v>
      </c>
      <c r="I2533" s="239"/>
      <c r="J2533" s="239">
        <f t="shared" si="475"/>
        <v>196.67724792443525</v>
      </c>
      <c r="K2533" s="239">
        <f t="shared" si="470"/>
        <v>238.4790653982501</v>
      </c>
      <c r="L2533" s="239" t="b">
        <f t="shared" si="471"/>
        <v>0</v>
      </c>
      <c r="M2533" s="239">
        <f t="shared" si="476"/>
        <v>1.3849463713467241E-2</v>
      </c>
      <c r="O2533" s="239">
        <f t="shared" si="477"/>
        <v>183.51980097827055</v>
      </c>
      <c r="P2533" s="239">
        <f t="shared" si="472"/>
        <v>238.4790653982501</v>
      </c>
      <c r="Q2533" s="239">
        <f t="shared" si="473"/>
        <v>0</v>
      </c>
      <c r="R2533" s="239">
        <f t="shared" si="478"/>
        <v>1.3849463713467241E-2</v>
      </c>
      <c r="T2533" s="239">
        <f>MAX($H$4:H2533)</f>
        <v>255.90901740293543</v>
      </c>
      <c r="U2533" s="239">
        <f>MAX($K$4:K2533)</f>
        <v>255.90901740293543</v>
      </c>
      <c r="V2533" s="239">
        <f>MAX($K$4:L2533)</f>
        <v>255.90901740293543</v>
      </c>
      <c r="W2533" s="239">
        <f t="shared" si="479"/>
        <v>-6.8109956349218514E-2</v>
      </c>
      <c r="X2533" s="239">
        <f t="shared" si="480"/>
        <v>-6.8109956349218514E-2</v>
      </c>
      <c r="Y2533" s="239">
        <f t="shared" si="481"/>
        <v>-6.8109956349218514E-2</v>
      </c>
    </row>
    <row r="2534" spans="1:25">
      <c r="A2534" s="147">
        <v>38973</v>
      </c>
      <c r="B2534" s="243">
        <v>4.277986441586501E-3</v>
      </c>
      <c r="C2534" s="243">
        <v>6.734547143050218E-4</v>
      </c>
      <c r="D2534" s="243">
        <v>1.2591937332160352E-3</v>
      </c>
      <c r="E2534" s="243">
        <v>8.6936290009989037E-3</v>
      </c>
      <c r="F2534" s="243">
        <v>2.4844940404813443E-3</v>
      </c>
      <c r="H2534" s="239">
        <f t="shared" si="474"/>
        <v>238.63967024910562</v>
      </c>
      <c r="I2534" s="239"/>
      <c r="J2534" s="239">
        <f t="shared" si="475"/>
        <v>196.67724792443525</v>
      </c>
      <c r="K2534" s="239">
        <f t="shared" si="470"/>
        <v>238.63967024910562</v>
      </c>
      <c r="L2534" s="239" t="b">
        <f t="shared" si="471"/>
        <v>0</v>
      </c>
      <c r="M2534" s="239">
        <f t="shared" si="476"/>
        <v>6.7345471430507763E-4</v>
      </c>
      <c r="O2534" s="239">
        <f t="shared" si="477"/>
        <v>183.51980097827055</v>
      </c>
      <c r="P2534" s="239">
        <f t="shared" si="472"/>
        <v>238.63967024910562</v>
      </c>
      <c r="Q2534" s="239">
        <f t="shared" si="473"/>
        <v>0</v>
      </c>
      <c r="R2534" s="239">
        <f t="shared" si="478"/>
        <v>6.7345471430507763E-4</v>
      </c>
      <c r="T2534" s="239">
        <f>MAX($H$4:H2534)</f>
        <v>255.90901740293543</v>
      </c>
      <c r="U2534" s="239">
        <f>MAX($K$4:K2534)</f>
        <v>255.90901740293543</v>
      </c>
      <c r="V2534" s="239">
        <f>MAX($K$4:L2534)</f>
        <v>255.90901740293543</v>
      </c>
      <c r="W2534" s="239">
        <f t="shared" si="479"/>
        <v>-6.7482370606107928E-2</v>
      </c>
      <c r="X2534" s="239">
        <f t="shared" si="480"/>
        <v>-6.7482370606107928E-2</v>
      </c>
      <c r="Y2534" s="239">
        <f t="shared" si="481"/>
        <v>-6.7482370606107928E-2</v>
      </c>
    </row>
    <row r="2535" spans="1:25">
      <c r="A2535" s="147">
        <v>38974</v>
      </c>
      <c r="B2535" s="243">
        <v>-1.4392669106765288E-3</v>
      </c>
      <c r="C2535" s="243">
        <v>2.6190940182722056E-3</v>
      </c>
      <c r="D2535" s="243">
        <v>8.4410661641367568E-3</v>
      </c>
      <c r="E2535" s="243">
        <v>-2.6684825012635027E-4</v>
      </c>
      <c r="F2535" s="243">
        <v>7.1431187936359386E-3</v>
      </c>
      <c r="H2535" s="239">
        <f t="shared" si="474"/>
        <v>239.26468998197751</v>
      </c>
      <c r="I2535" s="239"/>
      <c r="J2535" s="239">
        <f t="shared" si="475"/>
        <v>196.67724792443525</v>
      </c>
      <c r="K2535" s="239">
        <f t="shared" si="470"/>
        <v>239.26468998197751</v>
      </c>
      <c r="L2535" s="239" t="b">
        <f t="shared" si="471"/>
        <v>0</v>
      </c>
      <c r="M2535" s="239">
        <f t="shared" si="476"/>
        <v>2.619094018272235E-3</v>
      </c>
      <c r="O2535" s="239">
        <f t="shared" si="477"/>
        <v>183.51980097827055</v>
      </c>
      <c r="P2535" s="239">
        <f t="shared" si="472"/>
        <v>239.26468998197751</v>
      </c>
      <c r="Q2535" s="239">
        <f t="shared" si="473"/>
        <v>0</v>
      </c>
      <c r="R2535" s="239">
        <f t="shared" si="478"/>
        <v>2.619094018272235E-3</v>
      </c>
      <c r="T2535" s="239">
        <f>MAX($H$4:H2535)</f>
        <v>255.90901740293543</v>
      </c>
      <c r="U2535" s="239">
        <f>MAX($K$4:K2535)</f>
        <v>255.90901740293543</v>
      </c>
      <c r="V2535" s="239">
        <f>MAX($K$4:L2535)</f>
        <v>255.90901740293543</v>
      </c>
      <c r="W2535" s="239">
        <f t="shared" si="479"/>
        <v>-6.5040019261028981E-2</v>
      </c>
      <c r="X2535" s="239">
        <f t="shared" si="480"/>
        <v>-6.5040019261028981E-2</v>
      </c>
      <c r="Y2535" s="239">
        <f t="shared" si="481"/>
        <v>-6.5040019261028981E-2</v>
      </c>
    </row>
    <row r="2536" spans="1:25">
      <c r="A2536" s="147">
        <v>38975</v>
      </c>
      <c r="B2536" s="243">
        <v>2.4527757745984591E-3</v>
      </c>
      <c r="C2536" s="243">
        <v>5.9433281327758714E-4</v>
      </c>
      <c r="D2536" s="243">
        <v>6.1037062941959874E-4</v>
      </c>
      <c r="E2536" s="243">
        <v>8.6430919206852419E-3</v>
      </c>
      <c r="F2536" s="243">
        <v>1.2970314562628094E-3</v>
      </c>
      <c r="H2536" s="239">
        <f t="shared" si="474"/>
        <v>239.40689283829249</v>
      </c>
      <c r="I2536" s="239"/>
      <c r="J2536" s="239">
        <f t="shared" si="475"/>
        <v>196.67724792443525</v>
      </c>
      <c r="K2536" s="239">
        <f t="shared" si="470"/>
        <v>239.40689283829249</v>
      </c>
      <c r="L2536" s="239" t="b">
        <f t="shared" si="471"/>
        <v>0</v>
      </c>
      <c r="M2536" s="239">
        <f t="shared" si="476"/>
        <v>5.9433281327759733E-4</v>
      </c>
      <c r="O2536" s="239">
        <f t="shared" si="477"/>
        <v>183.51980097827055</v>
      </c>
      <c r="P2536" s="239">
        <f t="shared" si="472"/>
        <v>239.40689283829249</v>
      </c>
      <c r="Q2536" s="239">
        <f t="shared" si="473"/>
        <v>0</v>
      </c>
      <c r="R2536" s="239">
        <f t="shared" si="478"/>
        <v>5.9433281327759733E-4</v>
      </c>
      <c r="T2536" s="239">
        <f>MAX($H$4:H2536)</f>
        <v>255.90901740293543</v>
      </c>
      <c r="U2536" s="239">
        <f>MAX($K$4:K2536)</f>
        <v>255.90901740293543</v>
      </c>
      <c r="V2536" s="239">
        <f>MAX($K$4:L2536)</f>
        <v>255.90901740293543</v>
      </c>
      <c r="W2536" s="239">
        <f t="shared" si="479"/>
        <v>-6.4484341865374425E-2</v>
      </c>
      <c r="X2536" s="239">
        <f t="shared" si="480"/>
        <v>-6.4484341865374425E-2</v>
      </c>
      <c r="Y2536" s="239">
        <f t="shared" si="481"/>
        <v>-6.4484341865374425E-2</v>
      </c>
    </row>
    <row r="2537" spans="1:25">
      <c r="A2537" s="147">
        <v>38978</v>
      </c>
      <c r="B2537" s="243">
        <v>5.9207843794650827E-4</v>
      </c>
      <c r="C2537" s="243">
        <v>8.806055794516876E-4</v>
      </c>
      <c r="D2537" s="243">
        <v>-2.6661397124245756E-3</v>
      </c>
      <c r="E2537" s="243">
        <v>1.197337985766822E-2</v>
      </c>
      <c r="F2537" s="243">
        <v>8.2687672035297588E-4</v>
      </c>
      <c r="H2537" s="239">
        <f t="shared" si="474"/>
        <v>239.6177158838851</v>
      </c>
      <c r="I2537" s="239"/>
      <c r="J2537" s="239">
        <f t="shared" si="475"/>
        <v>196.67724792443525</v>
      </c>
      <c r="K2537" s="239">
        <f t="shared" si="470"/>
        <v>239.6177158838851</v>
      </c>
      <c r="L2537" s="239" t="b">
        <f t="shared" si="471"/>
        <v>0</v>
      </c>
      <c r="M2537" s="239">
        <f t="shared" si="476"/>
        <v>8.8060557945173834E-4</v>
      </c>
      <c r="O2537" s="239">
        <f t="shared" si="477"/>
        <v>183.51980097827055</v>
      </c>
      <c r="P2537" s="239">
        <f t="shared" si="472"/>
        <v>239.6177158838851</v>
      </c>
      <c r="Q2537" s="239">
        <f t="shared" si="473"/>
        <v>0</v>
      </c>
      <c r="R2537" s="239">
        <f t="shared" si="478"/>
        <v>8.8060557945173834E-4</v>
      </c>
      <c r="T2537" s="239">
        <f>MAX($H$4:H2537)</f>
        <v>255.90901740293543</v>
      </c>
      <c r="U2537" s="239">
        <f>MAX($K$4:K2537)</f>
        <v>255.90901740293543</v>
      </c>
      <c r="V2537" s="239">
        <f>MAX($K$4:L2537)</f>
        <v>255.90901740293543</v>
      </c>
      <c r="W2537" s="239">
        <f t="shared" si="479"/>
        <v>-6.366052155715661E-2</v>
      </c>
      <c r="X2537" s="239">
        <f t="shared" si="480"/>
        <v>-6.366052155715661E-2</v>
      </c>
      <c r="Y2537" s="239">
        <f t="shared" si="481"/>
        <v>-6.366052155715661E-2</v>
      </c>
    </row>
    <row r="2538" spans="1:25">
      <c r="A2538" s="147">
        <v>38979</v>
      </c>
      <c r="B2538" s="243">
        <v>-2.2296087634962047E-3</v>
      </c>
      <c r="C2538" s="243">
        <v>-1.7052298113294784E-3</v>
      </c>
      <c r="D2538" s="243">
        <v>6.8742326023274458E-3</v>
      </c>
      <c r="E2538" s="243">
        <v>1.551476694735765E-3</v>
      </c>
      <c r="F2538" s="243">
        <v>7.6508766547012108E-4</v>
      </c>
      <c r="H2538" s="239">
        <f t="shared" si="474"/>
        <v>239.20911261143721</v>
      </c>
      <c r="I2538" s="239"/>
      <c r="J2538" s="239">
        <f t="shared" si="475"/>
        <v>196.67724792443525</v>
      </c>
      <c r="K2538" s="239">
        <f t="shared" si="470"/>
        <v>239.20911261143721</v>
      </c>
      <c r="L2538" s="239" t="b">
        <f t="shared" si="471"/>
        <v>0</v>
      </c>
      <c r="M2538" s="239">
        <f t="shared" si="476"/>
        <v>-1.7052298113295337E-3</v>
      </c>
      <c r="O2538" s="239">
        <f t="shared" si="477"/>
        <v>183.51980097827055</v>
      </c>
      <c r="P2538" s="239">
        <f t="shared" si="472"/>
        <v>239.20911261143721</v>
      </c>
      <c r="Q2538" s="239">
        <f t="shared" si="473"/>
        <v>0</v>
      </c>
      <c r="R2538" s="239">
        <f t="shared" si="478"/>
        <v>-1.7052298113295337E-3</v>
      </c>
      <c r="T2538" s="239">
        <f>MAX($H$4:H2538)</f>
        <v>255.90901740293543</v>
      </c>
      <c r="U2538" s="239">
        <f>MAX($K$4:K2538)</f>
        <v>255.90901740293543</v>
      </c>
      <c r="V2538" s="239">
        <f>MAX($K$4:L2538)</f>
        <v>255.90901740293543</v>
      </c>
      <c r="W2538" s="239">
        <f t="shared" si="479"/>
        <v>-6.5257195549322092E-2</v>
      </c>
      <c r="X2538" s="239">
        <f t="shared" si="480"/>
        <v>-6.5257195549322092E-2</v>
      </c>
      <c r="Y2538" s="239">
        <f t="shared" si="481"/>
        <v>-6.5257195549322092E-2</v>
      </c>
    </row>
    <row r="2539" spans="1:25">
      <c r="A2539" s="147">
        <v>38980</v>
      </c>
      <c r="B2539" s="243">
        <v>5.359546643142421E-3</v>
      </c>
      <c r="C2539" s="243">
        <v>7.4840234771169634E-3</v>
      </c>
      <c r="D2539" s="243">
        <v>-1.6340921852694756E-2</v>
      </c>
      <c r="E2539" s="243">
        <v>-7.7704138651469856E-3</v>
      </c>
      <c r="F2539" s="243">
        <v>3.590559549924599E-3</v>
      </c>
      <c r="H2539" s="239">
        <f t="shared" si="474"/>
        <v>240.99935922616152</v>
      </c>
      <c r="I2539" s="239"/>
      <c r="J2539" s="239">
        <f t="shared" si="475"/>
        <v>196.67724792443525</v>
      </c>
      <c r="K2539" s="239">
        <f t="shared" si="470"/>
        <v>240.99935922616152</v>
      </c>
      <c r="L2539" s="239" t="b">
        <f t="shared" si="471"/>
        <v>0</v>
      </c>
      <c r="M2539" s="239">
        <f t="shared" si="476"/>
        <v>7.4840234771169582E-3</v>
      </c>
      <c r="O2539" s="239">
        <f t="shared" si="477"/>
        <v>183.51980097827055</v>
      </c>
      <c r="P2539" s="239">
        <f t="shared" si="472"/>
        <v>240.99935922616152</v>
      </c>
      <c r="Q2539" s="239">
        <f t="shared" si="473"/>
        <v>0</v>
      </c>
      <c r="R2539" s="239">
        <f t="shared" si="478"/>
        <v>7.4840234771169582E-3</v>
      </c>
      <c r="T2539" s="239">
        <f>MAX($H$4:H2539)</f>
        <v>255.90901740293543</v>
      </c>
      <c r="U2539" s="239">
        <f>MAX($K$4:K2539)</f>
        <v>255.90901740293543</v>
      </c>
      <c r="V2539" s="239">
        <f>MAX($K$4:L2539)</f>
        <v>255.90901740293543</v>
      </c>
      <c r="W2539" s="239">
        <f t="shared" si="479"/>
        <v>-5.826155845574707E-2</v>
      </c>
      <c r="X2539" s="239">
        <f t="shared" si="480"/>
        <v>-5.826155845574707E-2</v>
      </c>
      <c r="Y2539" s="239">
        <f t="shared" si="481"/>
        <v>-5.826155845574707E-2</v>
      </c>
    </row>
    <row r="2540" spans="1:25">
      <c r="A2540" s="147">
        <v>38981</v>
      </c>
      <c r="B2540" s="243">
        <v>-5.5256163694619165E-3</v>
      </c>
      <c r="C2540" s="243">
        <v>-5.4588689604861962E-4</v>
      </c>
      <c r="D2540" s="243">
        <v>2.8694818940671052E-3</v>
      </c>
      <c r="E2540" s="243">
        <v>-1.0257544682613529E-2</v>
      </c>
      <c r="F2540" s="243">
        <v>1.2769662529787951E-4</v>
      </c>
      <c r="H2540" s="239">
        <f t="shared" si="474"/>
        <v>240.86780083400384</v>
      </c>
      <c r="I2540" s="239"/>
      <c r="J2540" s="239">
        <f t="shared" si="475"/>
        <v>196.67724792443525</v>
      </c>
      <c r="K2540" s="239">
        <f t="shared" si="470"/>
        <v>240.86780083400384</v>
      </c>
      <c r="L2540" s="239" t="b">
        <f t="shared" si="471"/>
        <v>0</v>
      </c>
      <c r="M2540" s="239">
        <f t="shared" si="476"/>
        <v>-5.4588689604860368E-4</v>
      </c>
      <c r="O2540" s="239">
        <f t="shared" si="477"/>
        <v>183.51980097827055</v>
      </c>
      <c r="P2540" s="239">
        <f t="shared" si="472"/>
        <v>240.86780083400384</v>
      </c>
      <c r="Q2540" s="239">
        <f t="shared" si="473"/>
        <v>0</v>
      </c>
      <c r="R2540" s="239">
        <f t="shared" si="478"/>
        <v>-5.4588689604860368E-4</v>
      </c>
      <c r="T2540" s="239">
        <f>MAX($H$4:H2540)</f>
        <v>255.90901740293543</v>
      </c>
      <c r="U2540" s="239">
        <f>MAX($K$4:K2540)</f>
        <v>255.90901740293543</v>
      </c>
      <c r="V2540" s="239">
        <f>MAX($K$4:L2540)</f>
        <v>255.90901740293543</v>
      </c>
      <c r="W2540" s="239">
        <f t="shared" si="479"/>
        <v>-5.8775641130491309E-2</v>
      </c>
      <c r="X2540" s="239">
        <f t="shared" si="480"/>
        <v>-5.8775641130491309E-2</v>
      </c>
      <c r="Y2540" s="239">
        <f t="shared" si="481"/>
        <v>-5.8775641130491309E-2</v>
      </c>
    </row>
    <row r="2541" spans="1:25">
      <c r="A2541" s="147">
        <v>38982</v>
      </c>
      <c r="B2541" s="243">
        <v>-2.6930829343901896E-3</v>
      </c>
      <c r="C2541" s="243">
        <v>-5.7522068931140646E-3</v>
      </c>
      <c r="D2541" s="243">
        <v>-7.8606673727397158E-3</v>
      </c>
      <c r="E2541" s="243">
        <v>-1.2865887241972906E-2</v>
      </c>
      <c r="F2541" s="243">
        <v>-1.7805404794822843E-3</v>
      </c>
      <c r="H2541" s="239">
        <f t="shared" si="474"/>
        <v>239.48227940971725</v>
      </c>
      <c r="I2541" s="239"/>
      <c r="J2541" s="239">
        <f t="shared" si="475"/>
        <v>196.67724792443525</v>
      </c>
      <c r="K2541" s="239">
        <f t="shared" si="470"/>
        <v>239.48227940971725</v>
      </c>
      <c r="L2541" s="239" t="b">
        <f t="shared" si="471"/>
        <v>0</v>
      </c>
      <c r="M2541" s="239">
        <f t="shared" si="476"/>
        <v>-5.7522068931141123E-3</v>
      </c>
      <c r="O2541" s="239">
        <f t="shared" si="477"/>
        <v>183.51980097827055</v>
      </c>
      <c r="P2541" s="239">
        <f t="shared" si="472"/>
        <v>239.48227940971725</v>
      </c>
      <c r="Q2541" s="239">
        <f t="shared" si="473"/>
        <v>0</v>
      </c>
      <c r="R2541" s="239">
        <f t="shared" si="478"/>
        <v>-5.7522068931141123E-3</v>
      </c>
      <c r="T2541" s="239">
        <f>MAX($H$4:H2541)</f>
        <v>255.90901740293543</v>
      </c>
      <c r="U2541" s="239">
        <f>MAX($K$4:K2541)</f>
        <v>255.90901740293543</v>
      </c>
      <c r="V2541" s="239">
        <f>MAX($K$4:L2541)</f>
        <v>255.90901740293543</v>
      </c>
      <c r="W2541" s="239">
        <f t="shared" si="479"/>
        <v>-6.4189758375547412E-2</v>
      </c>
      <c r="X2541" s="239">
        <f t="shared" si="480"/>
        <v>-6.4189758375547412E-2</v>
      </c>
      <c r="Y2541" s="239">
        <f t="shared" si="481"/>
        <v>-6.4189758375547412E-2</v>
      </c>
    </row>
    <row r="2542" spans="1:25">
      <c r="A2542" s="147">
        <v>38985</v>
      </c>
      <c r="B2542" s="243">
        <v>8.5328186061468525E-3</v>
      </c>
      <c r="C2542" s="243">
        <v>-3.4510350988096183E-3</v>
      </c>
      <c r="D2542" s="243">
        <v>-1.5485836704025591E-3</v>
      </c>
      <c r="E2542" s="243">
        <v>-2.9643469372486742E-4</v>
      </c>
      <c r="F2542" s="243">
        <v>-3.6220160290100223E-3</v>
      </c>
      <c r="H2542" s="239">
        <f t="shared" si="474"/>
        <v>238.65581765793138</v>
      </c>
      <c r="I2542" s="239"/>
      <c r="J2542" s="239">
        <f t="shared" si="475"/>
        <v>196.67724792443525</v>
      </c>
      <c r="K2542" s="239">
        <f t="shared" si="470"/>
        <v>238.65581765793138</v>
      </c>
      <c r="L2542" s="239" t="b">
        <f t="shared" si="471"/>
        <v>0</v>
      </c>
      <c r="M2542" s="239">
        <f t="shared" si="476"/>
        <v>-3.4510350988096383E-3</v>
      </c>
      <c r="O2542" s="239">
        <f t="shared" si="477"/>
        <v>183.51980097827055</v>
      </c>
      <c r="P2542" s="239">
        <f t="shared" si="472"/>
        <v>238.65581765793138</v>
      </c>
      <c r="Q2542" s="239">
        <f t="shared" si="473"/>
        <v>0</v>
      </c>
      <c r="R2542" s="239">
        <f t="shared" si="478"/>
        <v>-3.4510350988096383E-3</v>
      </c>
      <c r="T2542" s="239">
        <f>MAX($H$4:H2542)</f>
        <v>255.90901740293543</v>
      </c>
      <c r="U2542" s="239">
        <f>MAX($K$4:K2542)</f>
        <v>255.90901740293543</v>
      </c>
      <c r="V2542" s="239">
        <f>MAX($K$4:L2542)</f>
        <v>255.90901740293543</v>
      </c>
      <c r="W2542" s="239">
        <f t="shared" si="479"/>
        <v>-6.7419272365218927E-2</v>
      </c>
      <c r="X2542" s="239">
        <f t="shared" si="480"/>
        <v>-6.7419272365218927E-2</v>
      </c>
      <c r="Y2542" s="239">
        <f t="shared" si="481"/>
        <v>-6.7419272365218927E-2</v>
      </c>
    </row>
    <row r="2543" spans="1:25">
      <c r="A2543" s="147">
        <v>38986</v>
      </c>
      <c r="B2543" s="243">
        <v>7.4609931482021441E-3</v>
      </c>
      <c r="C2543" s="243">
        <v>1.3551996541846689E-2</v>
      </c>
      <c r="D2543" s="243">
        <v>-1.1524203860791005E-4</v>
      </c>
      <c r="E2543" s="243">
        <v>1.1923411509293658E-2</v>
      </c>
      <c r="F2543" s="243">
        <v>1.1089447544553543E-2</v>
      </c>
      <c r="H2543" s="239">
        <f t="shared" si="474"/>
        <v>241.89008047352326</v>
      </c>
      <c r="I2543" s="239"/>
      <c r="J2543" s="239">
        <f t="shared" si="475"/>
        <v>196.67724792443525</v>
      </c>
      <c r="K2543" s="239">
        <f t="shared" si="470"/>
        <v>241.89008047352326</v>
      </c>
      <c r="L2543" s="239" t="b">
        <f t="shared" si="471"/>
        <v>0</v>
      </c>
      <c r="M2543" s="239">
        <f t="shared" si="476"/>
        <v>1.3551996541846672E-2</v>
      </c>
      <c r="O2543" s="239">
        <f t="shared" si="477"/>
        <v>183.51980097827055</v>
      </c>
      <c r="P2543" s="239">
        <f t="shared" si="472"/>
        <v>241.89008047352326</v>
      </c>
      <c r="Q2543" s="239">
        <f t="shared" si="473"/>
        <v>0</v>
      </c>
      <c r="R2543" s="239">
        <f t="shared" si="478"/>
        <v>1.3551996541846672E-2</v>
      </c>
      <c r="T2543" s="239">
        <f>MAX($H$4:H2543)</f>
        <v>255.90901740293543</v>
      </c>
      <c r="U2543" s="239">
        <f>MAX($K$4:K2543)</f>
        <v>255.90901740293543</v>
      </c>
      <c r="V2543" s="239">
        <f>MAX($K$4:L2543)</f>
        <v>255.90901740293543</v>
      </c>
      <c r="W2543" s="239">
        <f t="shared" si="479"/>
        <v>-5.4780941569319515E-2</v>
      </c>
      <c r="X2543" s="239">
        <f t="shared" si="480"/>
        <v>-5.4780941569319515E-2</v>
      </c>
      <c r="Y2543" s="239">
        <f t="shared" si="481"/>
        <v>-5.4780941569319515E-2</v>
      </c>
    </row>
    <row r="2544" spans="1:25">
      <c r="A2544" s="147">
        <v>38987</v>
      </c>
      <c r="B2544" s="243">
        <v>5.1714313930184552E-4</v>
      </c>
      <c r="C2544" s="243">
        <v>7.4483790468036215E-3</v>
      </c>
      <c r="D2544" s="243">
        <v>2.0769782341947485E-2</v>
      </c>
      <c r="E2544" s="243">
        <v>9.0757128651823837E-3</v>
      </c>
      <c r="F2544" s="243">
        <v>6.0211164485355351E-3</v>
      </c>
      <c r="H2544" s="239">
        <f t="shared" si="474"/>
        <v>243.6917694805519</v>
      </c>
      <c r="I2544" s="239"/>
      <c r="J2544" s="239">
        <f t="shared" si="475"/>
        <v>196.67724792443525</v>
      </c>
      <c r="K2544" s="239">
        <f t="shared" si="470"/>
        <v>243.6917694805519</v>
      </c>
      <c r="L2544" s="239" t="b">
        <f t="shared" si="471"/>
        <v>0</v>
      </c>
      <c r="M2544" s="239">
        <f t="shared" si="476"/>
        <v>7.4483790468036623E-3</v>
      </c>
      <c r="O2544" s="239">
        <f t="shared" si="477"/>
        <v>183.51980097827055</v>
      </c>
      <c r="P2544" s="239">
        <f t="shared" si="472"/>
        <v>243.6917694805519</v>
      </c>
      <c r="Q2544" s="239">
        <f t="shared" si="473"/>
        <v>0</v>
      </c>
      <c r="R2544" s="239">
        <f t="shared" si="478"/>
        <v>7.4483790468036623E-3</v>
      </c>
      <c r="T2544" s="239">
        <f>MAX($H$4:H2544)</f>
        <v>255.90901740293543</v>
      </c>
      <c r="U2544" s="239">
        <f>MAX($K$4:K2544)</f>
        <v>255.90901740293543</v>
      </c>
      <c r="V2544" s="239">
        <f>MAX($K$4:L2544)</f>
        <v>255.90901740293543</v>
      </c>
      <c r="W2544" s="239">
        <f t="shared" si="479"/>
        <v>-4.7740591739864953E-2</v>
      </c>
      <c r="X2544" s="239">
        <f t="shared" si="480"/>
        <v>-4.7740591739864953E-2</v>
      </c>
      <c r="Y2544" s="239">
        <f t="shared" si="481"/>
        <v>-4.7740591739864953E-2</v>
      </c>
    </row>
    <row r="2545" spans="1:25">
      <c r="A2545" s="147">
        <v>38988</v>
      </c>
      <c r="B2545" s="243">
        <v>1.7318454366868075E-3</v>
      </c>
      <c r="C2545" s="243">
        <v>-4.266861489164997E-4</v>
      </c>
      <c r="D2545" s="243">
        <v>2.8949048949991063E-3</v>
      </c>
      <c r="E2545" s="243">
        <v>6.1735076736875172E-3</v>
      </c>
      <c r="F2545" s="243">
        <v>1.2768215455893905E-3</v>
      </c>
      <c r="H2545" s="239">
        <f t="shared" si="474"/>
        <v>243.5877895779096</v>
      </c>
      <c r="I2545" s="239"/>
      <c r="J2545" s="239">
        <f t="shared" si="475"/>
        <v>196.67724792443525</v>
      </c>
      <c r="K2545" s="239">
        <f t="shared" si="470"/>
        <v>243.5877895779096</v>
      </c>
      <c r="L2545" s="239" t="b">
        <f t="shared" si="471"/>
        <v>0</v>
      </c>
      <c r="M2545" s="239">
        <f t="shared" si="476"/>
        <v>-4.2668614891645861E-4</v>
      </c>
      <c r="O2545" s="239">
        <f t="shared" si="477"/>
        <v>183.51980097827055</v>
      </c>
      <c r="P2545" s="239">
        <f t="shared" si="472"/>
        <v>243.5877895779096</v>
      </c>
      <c r="Q2545" s="239">
        <f t="shared" si="473"/>
        <v>0</v>
      </c>
      <c r="R2545" s="239">
        <f t="shared" si="478"/>
        <v>-4.2668614891645861E-4</v>
      </c>
      <c r="T2545" s="239">
        <f>MAX($H$4:H2545)</f>
        <v>255.90901740293543</v>
      </c>
      <c r="U2545" s="239">
        <f>MAX($K$4:K2545)</f>
        <v>255.90901740293543</v>
      </c>
      <c r="V2545" s="239">
        <f>MAX($K$4:L2545)</f>
        <v>255.90901740293543</v>
      </c>
      <c r="W2545" s="239">
        <f t="shared" si="479"/>
        <v>-4.8146907639544934E-2</v>
      </c>
      <c r="X2545" s="239">
        <f t="shared" si="480"/>
        <v>-4.8146907639544934E-2</v>
      </c>
      <c r="Y2545" s="239">
        <f t="shared" si="481"/>
        <v>-4.8146907639544934E-2</v>
      </c>
    </row>
    <row r="2546" spans="1:25">
      <c r="A2546" s="147">
        <v>38989</v>
      </c>
      <c r="B2546" s="243">
        <v>-2.6650793478109058E-3</v>
      </c>
      <c r="C2546" s="243">
        <v>9.9350656734609188E-5</v>
      </c>
      <c r="D2546" s="243">
        <v>5.7462368003879938E-3</v>
      </c>
      <c r="E2546" s="243">
        <v>-7.7463637209129743E-4</v>
      </c>
      <c r="F2546" s="243">
        <v>1.961739851390476E-3</v>
      </c>
      <c r="H2546" s="239">
        <f t="shared" si="474"/>
        <v>243.61199018477669</v>
      </c>
      <c r="I2546" s="239"/>
      <c r="J2546" s="239">
        <f t="shared" si="475"/>
        <v>196.67724792443525</v>
      </c>
      <c r="K2546" s="239">
        <f t="shared" si="470"/>
        <v>243.61199018477669</v>
      </c>
      <c r="L2546" s="239" t="b">
        <f t="shared" si="471"/>
        <v>0</v>
      </c>
      <c r="M2546" s="239">
        <f t="shared" si="476"/>
        <v>9.9350656734552295E-5</v>
      </c>
      <c r="O2546" s="239">
        <f t="shared" si="477"/>
        <v>183.51980097827055</v>
      </c>
      <c r="P2546" s="239">
        <f t="shared" si="472"/>
        <v>243.61199018477669</v>
      </c>
      <c r="Q2546" s="239">
        <f t="shared" si="473"/>
        <v>0</v>
      </c>
      <c r="R2546" s="239">
        <f t="shared" si="478"/>
        <v>9.9350656734552295E-5</v>
      </c>
      <c r="T2546" s="239">
        <f>MAX($H$4:H2546)</f>
        <v>255.90901740293543</v>
      </c>
      <c r="U2546" s="239">
        <f>MAX($K$4:K2546)</f>
        <v>255.90901740293543</v>
      </c>
      <c r="V2546" s="239">
        <f>MAX($K$4:L2546)</f>
        <v>255.90901740293543</v>
      </c>
      <c r="W2546" s="239">
        <f t="shared" si="479"/>
        <v>-4.805234040970411E-2</v>
      </c>
      <c r="X2546" s="239">
        <f t="shared" si="480"/>
        <v>-4.805234040970411E-2</v>
      </c>
      <c r="Y2546" s="239">
        <f t="shared" si="481"/>
        <v>-4.805234040970411E-2</v>
      </c>
    </row>
    <row r="2547" spans="1:25">
      <c r="A2547" s="147">
        <v>38992</v>
      </c>
      <c r="B2547" s="243">
        <v>-3.4317243924202323E-3</v>
      </c>
      <c r="C2547" s="243">
        <v>-4.9638895289216833E-4</v>
      </c>
      <c r="D2547" s="243">
        <v>4.359952651485921E-3</v>
      </c>
      <c r="E2547" s="243">
        <v>-2.2645889515036099E-3</v>
      </c>
      <c r="F2547" s="243">
        <v>1.3925321476246921E-3</v>
      </c>
      <c r="H2547" s="239">
        <f t="shared" si="474"/>
        <v>243.4910638840569</v>
      </c>
      <c r="I2547" s="239"/>
      <c r="J2547" s="239">
        <f t="shared" si="475"/>
        <v>196.67724792443525</v>
      </c>
      <c r="K2547" s="239">
        <f t="shared" si="470"/>
        <v>243.4910638840569</v>
      </c>
      <c r="L2547" s="239" t="b">
        <f t="shared" si="471"/>
        <v>0</v>
      </c>
      <c r="M2547" s="239">
        <f t="shared" si="476"/>
        <v>-4.9638895289212366E-4</v>
      </c>
      <c r="O2547" s="239">
        <f t="shared" si="477"/>
        <v>183.51980097827055</v>
      </c>
      <c r="P2547" s="239">
        <f t="shared" si="472"/>
        <v>243.4910638840569</v>
      </c>
      <c r="Q2547" s="239">
        <f t="shared" si="473"/>
        <v>0</v>
      </c>
      <c r="R2547" s="239">
        <f t="shared" si="478"/>
        <v>-4.9638895289212366E-4</v>
      </c>
      <c r="T2547" s="239">
        <f>MAX($H$4:H2547)</f>
        <v>255.90901740293543</v>
      </c>
      <c r="U2547" s="239">
        <f>MAX($K$4:K2547)</f>
        <v>255.90901740293543</v>
      </c>
      <c r="V2547" s="239">
        <f>MAX($K$4:L2547)</f>
        <v>255.90901740293543</v>
      </c>
      <c r="W2547" s="239">
        <f t="shared" si="479"/>
        <v>-4.8524876711656242E-2</v>
      </c>
      <c r="X2547" s="239">
        <f t="shared" si="480"/>
        <v>-4.8524876711656242E-2</v>
      </c>
      <c r="Y2547" s="239">
        <f t="shared" si="481"/>
        <v>-4.8524876711656242E-2</v>
      </c>
    </row>
    <row r="2548" spans="1:25">
      <c r="A2548" s="147">
        <v>38993</v>
      </c>
      <c r="B2548" s="243">
        <v>1.7888528199452303E-3</v>
      </c>
      <c r="C2548" s="243">
        <v>-1.1236408658849006E-3</v>
      </c>
      <c r="D2548" s="243">
        <v>-2.6619827430675036E-3</v>
      </c>
      <c r="E2548" s="243">
        <v>-4.9300469202366859E-3</v>
      </c>
      <c r="F2548" s="243">
        <v>-1.7264247545374367E-3</v>
      </c>
      <c r="H2548" s="239">
        <f t="shared" si="474"/>
        <v>243.21746737419897</v>
      </c>
      <c r="I2548" s="239"/>
      <c r="J2548" s="239">
        <f t="shared" si="475"/>
        <v>196.67724792443525</v>
      </c>
      <c r="K2548" s="239">
        <f t="shared" si="470"/>
        <v>243.21746737419897</v>
      </c>
      <c r="L2548" s="239" t="b">
        <f t="shared" si="471"/>
        <v>0</v>
      </c>
      <c r="M2548" s="239">
        <f t="shared" si="476"/>
        <v>-1.123640865884929E-3</v>
      </c>
      <c r="O2548" s="239">
        <f t="shared" si="477"/>
        <v>183.51980097827055</v>
      </c>
      <c r="P2548" s="239">
        <f t="shared" si="472"/>
        <v>243.21746737419897</v>
      </c>
      <c r="Q2548" s="239">
        <f t="shared" si="473"/>
        <v>0</v>
      </c>
      <c r="R2548" s="239">
        <f t="shared" si="478"/>
        <v>-1.123640865884929E-3</v>
      </c>
      <c r="T2548" s="239">
        <f>MAX($H$4:H2548)</f>
        <v>255.90901740293543</v>
      </c>
      <c r="U2548" s="239">
        <f>MAX($K$4:K2548)</f>
        <v>255.90901740293543</v>
      </c>
      <c r="V2548" s="239">
        <f>MAX($K$4:L2548)</f>
        <v>255.90901740293543</v>
      </c>
      <c r="W2548" s="239">
        <f t="shared" si="479"/>
        <v>-4.959399304305593E-2</v>
      </c>
      <c r="X2548" s="239">
        <f t="shared" si="480"/>
        <v>-4.959399304305593E-2</v>
      </c>
      <c r="Y2548" s="239">
        <f t="shared" si="481"/>
        <v>-4.959399304305593E-2</v>
      </c>
    </row>
    <row r="2549" spans="1:25">
      <c r="A2549" s="147">
        <v>38994</v>
      </c>
      <c r="B2549" s="243">
        <v>1.2534885898916714E-2</v>
      </c>
      <c r="C2549" s="243">
        <v>6.1963903817199295E-3</v>
      </c>
      <c r="D2549" s="243">
        <v>-5.8409908859065052E-3</v>
      </c>
      <c r="E2549" s="243">
        <v>1.3206024784742088E-3</v>
      </c>
      <c r="F2549" s="243">
        <v>4.6850947592536052E-3</v>
      </c>
      <c r="H2549" s="239">
        <f t="shared" si="474"/>
        <v>244.72453774970273</v>
      </c>
      <c r="I2549" s="239"/>
      <c r="J2549" s="239">
        <f t="shared" si="475"/>
        <v>196.67724792443525</v>
      </c>
      <c r="K2549" s="239">
        <f t="shared" si="470"/>
        <v>244.72453774970273</v>
      </c>
      <c r="L2549" s="239" t="b">
        <f t="shared" si="471"/>
        <v>0</v>
      </c>
      <c r="M2549" s="239">
        <f t="shared" si="476"/>
        <v>6.1963903817198931E-3</v>
      </c>
      <c r="O2549" s="239">
        <f t="shared" si="477"/>
        <v>183.51980097827055</v>
      </c>
      <c r="P2549" s="239">
        <f t="shared" si="472"/>
        <v>244.72453774970273</v>
      </c>
      <c r="Q2549" s="239">
        <f t="shared" si="473"/>
        <v>0</v>
      </c>
      <c r="R2549" s="239">
        <f t="shared" si="478"/>
        <v>6.1963903817198931E-3</v>
      </c>
      <c r="T2549" s="239">
        <f>MAX($H$4:H2549)</f>
        <v>255.90901740293543</v>
      </c>
      <c r="U2549" s="239">
        <f>MAX($K$4:K2549)</f>
        <v>255.90901740293543</v>
      </c>
      <c r="V2549" s="239">
        <f>MAX($K$4:L2549)</f>
        <v>255.90901740293543</v>
      </c>
      <c r="W2549" s="239">
        <f t="shared" si="479"/>
        <v>-4.3704906402819106E-2</v>
      </c>
      <c r="X2549" s="239">
        <f t="shared" si="480"/>
        <v>-4.3704906402819106E-2</v>
      </c>
      <c r="Y2549" s="239">
        <f t="shared" si="481"/>
        <v>-4.3704906402819106E-2</v>
      </c>
    </row>
    <row r="2550" spans="1:25">
      <c r="A2550" s="147">
        <v>38995</v>
      </c>
      <c r="B2550" s="243">
        <v>3.5218638901195476E-3</v>
      </c>
      <c r="C2550" s="243">
        <v>5.5344598813842349E-3</v>
      </c>
      <c r="D2550" s="243">
        <v>2.1007827172302429E-2</v>
      </c>
      <c r="E2550" s="243">
        <v>1.3330470172951969E-2</v>
      </c>
      <c r="F2550" s="243">
        <v>7.4568422395890899E-3</v>
      </c>
      <c r="H2550" s="239">
        <f t="shared" si="474"/>
        <v>246.07895588586877</v>
      </c>
      <c r="I2550" s="239"/>
      <c r="J2550" s="239">
        <f t="shared" si="475"/>
        <v>196.67724792443525</v>
      </c>
      <c r="K2550" s="239">
        <f t="shared" si="470"/>
        <v>246.07895588586877</v>
      </c>
      <c r="L2550" s="239" t="b">
        <f t="shared" si="471"/>
        <v>0</v>
      </c>
      <c r="M2550" s="239">
        <f t="shared" si="476"/>
        <v>5.5344598813842375E-3</v>
      </c>
      <c r="O2550" s="239">
        <f t="shared" si="477"/>
        <v>183.51980097827055</v>
      </c>
      <c r="P2550" s="239">
        <f t="shared" si="472"/>
        <v>246.07895588586877</v>
      </c>
      <c r="Q2550" s="239">
        <f t="shared" si="473"/>
        <v>0</v>
      </c>
      <c r="R2550" s="239">
        <f t="shared" si="478"/>
        <v>5.5344598813842375E-3</v>
      </c>
      <c r="T2550" s="239">
        <f>MAX($H$4:H2550)</f>
        <v>255.90901740293543</v>
      </c>
      <c r="U2550" s="239">
        <f>MAX($K$4:K2550)</f>
        <v>255.90901740293543</v>
      </c>
      <c r="V2550" s="239">
        <f>MAX($K$4:L2550)</f>
        <v>255.90901740293543</v>
      </c>
      <c r="W2550" s="239">
        <f t="shared" si="479"/>
        <v>-3.8412329572540926E-2</v>
      </c>
      <c r="X2550" s="239">
        <f t="shared" si="480"/>
        <v>-3.8412329572540926E-2</v>
      </c>
      <c r="Y2550" s="239">
        <f t="shared" si="481"/>
        <v>-3.8412329572540926E-2</v>
      </c>
    </row>
    <row r="2551" spans="1:25">
      <c r="A2551" s="147">
        <v>38996</v>
      </c>
      <c r="B2551" s="243">
        <v>-2.8701554222034797E-3</v>
      </c>
      <c r="C2551" s="243">
        <v>5.8414419255914396E-4</v>
      </c>
      <c r="D2551" s="243">
        <v>-3.8670857070111087E-4</v>
      </c>
      <c r="E2551" s="243">
        <v>5.9033195059303711E-3</v>
      </c>
      <c r="F2551" s="243">
        <v>1.4429818015246898E-3</v>
      </c>
      <c r="H2551" s="239">
        <f t="shared" si="474"/>
        <v>246.2227014788605</v>
      </c>
      <c r="I2551" s="239"/>
      <c r="J2551" s="239">
        <f t="shared" si="475"/>
        <v>196.67724792443525</v>
      </c>
      <c r="K2551" s="239">
        <f t="shared" si="470"/>
        <v>246.2227014788605</v>
      </c>
      <c r="L2551" s="239" t="b">
        <f t="shared" si="471"/>
        <v>0</v>
      </c>
      <c r="M2551" s="239">
        <f t="shared" si="476"/>
        <v>5.841441925590904E-4</v>
      </c>
      <c r="O2551" s="239">
        <f t="shared" si="477"/>
        <v>183.51980097827055</v>
      </c>
      <c r="P2551" s="239">
        <f t="shared" si="472"/>
        <v>246.2227014788605</v>
      </c>
      <c r="Q2551" s="239">
        <f t="shared" si="473"/>
        <v>0</v>
      </c>
      <c r="R2551" s="239">
        <f t="shared" si="478"/>
        <v>5.841441925590904E-4</v>
      </c>
      <c r="T2551" s="239">
        <f>MAX($H$4:H2551)</f>
        <v>255.90901740293543</v>
      </c>
      <c r="U2551" s="239">
        <f>MAX($K$4:K2551)</f>
        <v>255.90901740293543</v>
      </c>
      <c r="V2551" s="239">
        <f>MAX($K$4:L2551)</f>
        <v>255.90901740293543</v>
      </c>
      <c r="W2551" s="239">
        <f t="shared" si="479"/>
        <v>-3.7850623719224305E-2</v>
      </c>
      <c r="X2551" s="239">
        <f t="shared" si="480"/>
        <v>-3.7850623719224305E-2</v>
      </c>
      <c r="Y2551" s="239">
        <f t="shared" si="481"/>
        <v>-3.7850623719224305E-2</v>
      </c>
    </row>
    <row r="2552" spans="1:25">
      <c r="A2552" s="147">
        <v>38999</v>
      </c>
      <c r="B2552" s="243">
        <v>1.6123694898897423E-3</v>
      </c>
      <c r="C2552" s="243">
        <v>2.6048209792555177E-3</v>
      </c>
      <c r="D2552" s="243">
        <v>-2.0616295776196836E-3</v>
      </c>
      <c r="E2552" s="243">
        <v>-1.3221454977839775E-3</v>
      </c>
      <c r="F2552" s="243">
        <v>1.8876502569180609E-3</v>
      </c>
      <c r="H2552" s="239">
        <f t="shared" si="474"/>
        <v>246.8640675372416</v>
      </c>
      <c r="I2552" s="239"/>
      <c r="J2552" s="239">
        <f t="shared" si="475"/>
        <v>196.67724792443525</v>
      </c>
      <c r="K2552" s="239">
        <f t="shared" si="470"/>
        <v>246.8640675372416</v>
      </c>
      <c r="L2552" s="239" t="b">
        <f t="shared" si="471"/>
        <v>0</v>
      </c>
      <c r="M2552" s="239">
        <f t="shared" si="476"/>
        <v>2.60482097925548E-3</v>
      </c>
      <c r="O2552" s="239">
        <f t="shared" si="477"/>
        <v>183.51980097827055</v>
      </c>
      <c r="P2552" s="239">
        <f t="shared" si="472"/>
        <v>246.8640675372416</v>
      </c>
      <c r="Q2552" s="239">
        <f t="shared" si="473"/>
        <v>0</v>
      </c>
      <c r="R2552" s="239">
        <f t="shared" si="478"/>
        <v>2.60482097925548E-3</v>
      </c>
      <c r="T2552" s="239">
        <f>MAX($H$4:H2552)</f>
        <v>255.90901740293543</v>
      </c>
      <c r="U2552" s="239">
        <f>MAX($K$4:K2552)</f>
        <v>255.90901740293543</v>
      </c>
      <c r="V2552" s="239">
        <f>MAX($K$4:L2552)</f>
        <v>255.90901740293543</v>
      </c>
      <c r="W2552" s="239">
        <f t="shared" si="479"/>
        <v>-3.5344396838710559E-2</v>
      </c>
      <c r="X2552" s="239">
        <f t="shared" si="480"/>
        <v>-3.5344396838710559E-2</v>
      </c>
      <c r="Y2552" s="239">
        <f t="shared" si="481"/>
        <v>-3.5344396838710559E-2</v>
      </c>
    </row>
    <row r="2553" spans="1:25">
      <c r="A2553" s="147">
        <v>39000</v>
      </c>
      <c r="B2553" s="243">
        <v>2.1330350652630781E-3</v>
      </c>
      <c r="C2553" s="243">
        <v>6.5171640138677045E-3</v>
      </c>
      <c r="D2553" s="243">
        <v>4.8453369271717062E-3</v>
      </c>
      <c r="E2553" s="243">
        <v>9.7324285825586276E-3</v>
      </c>
      <c r="F2553" s="243">
        <v>6.4559589251400595E-3</v>
      </c>
      <c r="H2553" s="239">
        <f t="shared" si="474"/>
        <v>248.47292115451231</v>
      </c>
      <c r="I2553" s="239"/>
      <c r="J2553" s="239">
        <f t="shared" si="475"/>
        <v>196.67724792443525</v>
      </c>
      <c r="K2553" s="239">
        <f t="shared" si="470"/>
        <v>248.47292115451231</v>
      </c>
      <c r="L2553" s="239" t="b">
        <f t="shared" si="471"/>
        <v>0</v>
      </c>
      <c r="M2553" s="239">
        <f t="shared" si="476"/>
        <v>6.5171640138676776E-3</v>
      </c>
      <c r="O2553" s="239">
        <f t="shared" si="477"/>
        <v>183.51980097827055</v>
      </c>
      <c r="P2553" s="239">
        <f t="shared" si="472"/>
        <v>248.47292115451231</v>
      </c>
      <c r="Q2553" s="239">
        <f t="shared" si="473"/>
        <v>0</v>
      </c>
      <c r="R2553" s="239">
        <f t="shared" si="478"/>
        <v>6.5171640138676776E-3</v>
      </c>
      <c r="T2553" s="239">
        <f>MAX($H$4:H2553)</f>
        <v>255.90901740293543</v>
      </c>
      <c r="U2553" s="239">
        <f>MAX($K$4:K2553)</f>
        <v>255.90901740293543</v>
      </c>
      <c r="V2553" s="239">
        <f>MAX($K$4:L2553)</f>
        <v>255.90901740293543</v>
      </c>
      <c r="W2553" s="239">
        <f t="shared" si="479"/>
        <v>-2.9057578056011987E-2</v>
      </c>
      <c r="X2553" s="239">
        <f t="shared" si="480"/>
        <v>-2.9057578056011987E-2</v>
      </c>
      <c r="Y2553" s="239">
        <f t="shared" si="481"/>
        <v>-2.9057578056011987E-2</v>
      </c>
    </row>
    <row r="2554" spans="1:25">
      <c r="A2554" s="147">
        <v>39001</v>
      </c>
      <c r="B2554" s="243">
        <v>-2.4722956465311752E-3</v>
      </c>
      <c r="C2554" s="243">
        <v>8.5205235950880365E-4</v>
      </c>
      <c r="D2554" s="243">
        <v>-3.8471118120418923E-3</v>
      </c>
      <c r="E2554" s="243">
        <v>-1.5240945434248365E-3</v>
      </c>
      <c r="F2554" s="243">
        <v>-6.9906864561430915E-5</v>
      </c>
      <c r="H2554" s="239">
        <f t="shared" si="474"/>
        <v>248.68463309325605</v>
      </c>
      <c r="I2554" s="239"/>
      <c r="J2554" s="239">
        <f t="shared" si="475"/>
        <v>196.67724792443525</v>
      </c>
      <c r="K2554" s="239">
        <f t="shared" si="470"/>
        <v>248.68463309325605</v>
      </c>
      <c r="L2554" s="239" t="b">
        <f t="shared" si="471"/>
        <v>0</v>
      </c>
      <c r="M2554" s="239">
        <f t="shared" si="476"/>
        <v>8.5205235950880289E-4</v>
      </c>
      <c r="O2554" s="239">
        <f t="shared" si="477"/>
        <v>183.51980097827055</v>
      </c>
      <c r="P2554" s="239">
        <f t="shared" si="472"/>
        <v>248.68463309325605</v>
      </c>
      <c r="Q2554" s="239">
        <f t="shared" si="473"/>
        <v>0</v>
      </c>
      <c r="R2554" s="239">
        <f t="shared" si="478"/>
        <v>8.5205235950880289E-4</v>
      </c>
      <c r="T2554" s="239">
        <f>MAX($H$4:H2554)</f>
        <v>255.90901740293543</v>
      </c>
      <c r="U2554" s="239">
        <f>MAX($K$4:K2554)</f>
        <v>255.90901740293543</v>
      </c>
      <c r="V2554" s="239">
        <f>MAX($K$4:L2554)</f>
        <v>255.90901740293543</v>
      </c>
      <c r="W2554" s="239">
        <f t="shared" si="479"/>
        <v>-2.8230284274447421E-2</v>
      </c>
      <c r="X2554" s="239">
        <f t="shared" si="480"/>
        <v>-2.8230284274447421E-2</v>
      </c>
      <c r="Y2554" s="239">
        <f t="shared" si="481"/>
        <v>-2.8230284274447421E-2</v>
      </c>
    </row>
    <row r="2555" spans="1:25">
      <c r="A2555" s="147">
        <v>39002</v>
      </c>
      <c r="B2555" s="243">
        <v>9.9053835693538872E-3</v>
      </c>
      <c r="C2555" s="243">
        <v>7.9763416255655972E-3</v>
      </c>
      <c r="D2555" s="243">
        <v>-1.9871863424388847E-3</v>
      </c>
      <c r="E2555" s="243">
        <v>6.7370970178071143E-3</v>
      </c>
      <c r="F2555" s="243">
        <v>6.694284616507673E-3</v>
      </c>
      <c r="H2555" s="239">
        <f t="shared" si="474"/>
        <v>250.66822668383631</v>
      </c>
      <c r="I2555" s="239"/>
      <c r="J2555" s="239">
        <f t="shared" si="475"/>
        <v>196.67724792443525</v>
      </c>
      <c r="K2555" s="239">
        <f t="shared" si="470"/>
        <v>250.66822668383631</v>
      </c>
      <c r="L2555" s="239" t="b">
        <f t="shared" si="471"/>
        <v>0</v>
      </c>
      <c r="M2555" s="239">
        <f t="shared" si="476"/>
        <v>7.9763416255656354E-3</v>
      </c>
      <c r="O2555" s="239">
        <f t="shared" si="477"/>
        <v>183.51980097827055</v>
      </c>
      <c r="P2555" s="239">
        <f t="shared" si="472"/>
        <v>250.66822668383631</v>
      </c>
      <c r="Q2555" s="239">
        <f t="shared" si="473"/>
        <v>0</v>
      </c>
      <c r="R2555" s="239">
        <f t="shared" si="478"/>
        <v>7.9763416255656354E-3</v>
      </c>
      <c r="T2555" s="239">
        <f>MAX($H$4:H2555)</f>
        <v>255.90901740293543</v>
      </c>
      <c r="U2555" s="239">
        <f>MAX($K$4:K2555)</f>
        <v>255.90901740293543</v>
      </c>
      <c r="V2555" s="239">
        <f>MAX($K$4:L2555)</f>
        <v>255.90901740293543</v>
      </c>
      <c r="W2555" s="239">
        <f t="shared" si="479"/>
        <v>-2.047911704044161E-2</v>
      </c>
      <c r="X2555" s="239">
        <f t="shared" si="480"/>
        <v>-2.047911704044161E-2</v>
      </c>
      <c r="Y2555" s="239">
        <f t="shared" si="481"/>
        <v>-2.047911704044161E-2</v>
      </c>
    </row>
    <row r="2556" spans="1:25">
      <c r="A2556" s="147">
        <v>39003</v>
      </c>
      <c r="B2556" s="243">
        <v>2.1887138784508764E-3</v>
      </c>
      <c r="C2556" s="243">
        <v>1.5351891807986462E-3</v>
      </c>
      <c r="D2556" s="243">
        <v>7.7765475367075343E-3</v>
      </c>
      <c r="E2556" s="243">
        <v>1.8866254473361543E-2</v>
      </c>
      <c r="F2556" s="243">
        <v>1.9651138191694173E-3</v>
      </c>
      <c r="H2556" s="239">
        <f t="shared" si="474"/>
        <v>251.05304983341131</v>
      </c>
      <c r="I2556" s="239"/>
      <c r="J2556" s="239">
        <f t="shared" si="475"/>
        <v>196.67724792443525</v>
      </c>
      <c r="K2556" s="239">
        <f t="shared" si="470"/>
        <v>251.05304983341131</v>
      </c>
      <c r="L2556" s="239" t="b">
        <f t="shared" si="471"/>
        <v>0</v>
      </c>
      <c r="M2556" s="239">
        <f t="shared" si="476"/>
        <v>1.5351891807986085E-3</v>
      </c>
      <c r="O2556" s="239">
        <f t="shared" si="477"/>
        <v>183.51980097827055</v>
      </c>
      <c r="P2556" s="239">
        <f t="shared" si="472"/>
        <v>251.05304983341131</v>
      </c>
      <c r="Q2556" s="239">
        <f t="shared" si="473"/>
        <v>0</v>
      </c>
      <c r="R2556" s="239">
        <f t="shared" si="478"/>
        <v>1.5351891807986085E-3</v>
      </c>
      <c r="T2556" s="239">
        <f>MAX($H$4:H2556)</f>
        <v>255.90901740293543</v>
      </c>
      <c r="U2556" s="239">
        <f>MAX($K$4:K2556)</f>
        <v>255.90901740293543</v>
      </c>
      <c r="V2556" s="239">
        <f>MAX($K$4:L2556)</f>
        <v>255.90901740293543</v>
      </c>
      <c r="W2556" s="239">
        <f t="shared" si="479"/>
        <v>-1.8975367178555799E-2</v>
      </c>
      <c r="X2556" s="239">
        <f t="shared" si="480"/>
        <v>-1.8975367178555799E-2</v>
      </c>
      <c r="Y2556" s="239">
        <f t="shared" si="481"/>
        <v>-1.8975367178555799E-2</v>
      </c>
    </row>
    <row r="2557" spans="1:25">
      <c r="A2557" s="147">
        <v>39006</v>
      </c>
      <c r="B2557" s="243">
        <v>2.8503939928592459E-3</v>
      </c>
      <c r="C2557" s="243">
        <v>3.3628960050717804E-3</v>
      </c>
      <c r="D2557" s="243">
        <v>1.2817705623259457E-2</v>
      </c>
      <c r="E2557" s="243">
        <v>5.716514689246166E-3</v>
      </c>
      <c r="F2557" s="243">
        <v>3.2007695962432692E-3</v>
      </c>
      <c r="H2557" s="239">
        <f t="shared" si="474"/>
        <v>251.89731513175718</v>
      </c>
      <c r="I2557" s="239"/>
      <c r="J2557" s="239">
        <f t="shared" si="475"/>
        <v>196.67724792443525</v>
      </c>
      <c r="K2557" s="239">
        <f t="shared" si="470"/>
        <v>251.89731513175718</v>
      </c>
      <c r="L2557" s="239" t="b">
        <f t="shared" si="471"/>
        <v>0</v>
      </c>
      <c r="M2557" s="239">
        <f t="shared" si="476"/>
        <v>3.3628960050718156E-3</v>
      </c>
      <c r="O2557" s="239">
        <f t="shared" si="477"/>
        <v>183.51980097827055</v>
      </c>
      <c r="P2557" s="239">
        <f t="shared" si="472"/>
        <v>251.89731513175718</v>
      </c>
      <c r="Q2557" s="239">
        <f t="shared" si="473"/>
        <v>0</v>
      </c>
      <c r="R2557" s="239">
        <f t="shared" si="478"/>
        <v>3.3628960050718156E-3</v>
      </c>
      <c r="T2557" s="239">
        <f>MAX($H$4:H2557)</f>
        <v>255.90901740293543</v>
      </c>
      <c r="U2557" s="239">
        <f>MAX($K$4:K2557)</f>
        <v>255.90901740293543</v>
      </c>
      <c r="V2557" s="239">
        <f>MAX($K$4:L2557)</f>
        <v>255.90901740293543</v>
      </c>
      <c r="W2557" s="239">
        <f t="shared" si="479"/>
        <v>-1.5676283359963517E-2</v>
      </c>
      <c r="X2557" s="239">
        <f t="shared" si="480"/>
        <v>-1.5676283359963517E-2</v>
      </c>
      <c r="Y2557" s="239">
        <f t="shared" si="481"/>
        <v>-1.5676283359963517E-2</v>
      </c>
    </row>
    <row r="2558" spans="1:25">
      <c r="A2558" s="147">
        <v>39007</v>
      </c>
      <c r="B2558" s="243">
        <v>-4.1207933315424716E-3</v>
      </c>
      <c r="C2558" s="243">
        <v>-1.1561246052675389E-2</v>
      </c>
      <c r="D2558" s="243">
        <v>-4.7285576285274189E-3</v>
      </c>
      <c r="E2558" s="243">
        <v>-9.9418533696716826E-3</v>
      </c>
      <c r="F2558" s="243">
        <v>-1.2055892481638297E-2</v>
      </c>
      <c r="H2558" s="239">
        <f t="shared" si="474"/>
        <v>248.98506829151063</v>
      </c>
      <c r="I2558" s="239"/>
      <c r="J2558" s="239">
        <f t="shared" si="475"/>
        <v>196.67724792443525</v>
      </c>
      <c r="K2558" s="239">
        <f t="shared" si="470"/>
        <v>248.98506829151063</v>
      </c>
      <c r="L2558" s="239" t="b">
        <f t="shared" si="471"/>
        <v>0</v>
      </c>
      <c r="M2558" s="239">
        <f t="shared" si="476"/>
        <v>-1.1561246052675375E-2</v>
      </c>
      <c r="O2558" s="239">
        <f t="shared" si="477"/>
        <v>183.51980097827055</v>
      </c>
      <c r="P2558" s="239">
        <f t="shared" si="472"/>
        <v>248.98506829151063</v>
      </c>
      <c r="Q2558" s="239">
        <f t="shared" si="473"/>
        <v>0</v>
      </c>
      <c r="R2558" s="239">
        <f t="shared" si="478"/>
        <v>-1.1561246052675375E-2</v>
      </c>
      <c r="T2558" s="239">
        <f>MAX($H$4:H2558)</f>
        <v>255.90901740293543</v>
      </c>
      <c r="U2558" s="239">
        <f>MAX($K$4:K2558)</f>
        <v>255.90901740293543</v>
      </c>
      <c r="V2558" s="239">
        <f>MAX($K$4:L2558)</f>
        <v>255.90901740293543</v>
      </c>
      <c r="W2558" s="239">
        <f t="shared" si="479"/>
        <v>-2.7056292043522896E-2</v>
      </c>
      <c r="X2558" s="239">
        <f t="shared" si="480"/>
        <v>-2.7056292043522896E-2</v>
      </c>
      <c r="Y2558" s="239">
        <f t="shared" si="481"/>
        <v>-2.7056292043522896E-2</v>
      </c>
    </row>
    <row r="2559" spans="1:25">
      <c r="A2559" s="147">
        <v>39008</v>
      </c>
      <c r="B2559" s="243">
        <v>1.3169743564451775E-3</v>
      </c>
      <c r="C2559" s="243">
        <v>1.025243066573478E-2</v>
      </c>
      <c r="D2559" s="243">
        <v>2.3531754785113268E-3</v>
      </c>
      <c r="E2559" s="243">
        <v>6.7923265554905576E-3</v>
      </c>
      <c r="F2559" s="243">
        <v>1.0959924682910183E-2</v>
      </c>
      <c r="H2559" s="239">
        <f t="shared" si="474"/>
        <v>251.53777044097259</v>
      </c>
      <c r="I2559" s="239"/>
      <c r="J2559" s="239">
        <f t="shared" si="475"/>
        <v>196.67724792443525</v>
      </c>
      <c r="K2559" s="239">
        <f t="shared" si="470"/>
        <v>251.53777044097259</v>
      </c>
      <c r="L2559" s="239" t="b">
        <f t="shared" si="471"/>
        <v>0</v>
      </c>
      <c r="M2559" s="239">
        <f t="shared" si="476"/>
        <v>1.025243066573483E-2</v>
      </c>
      <c r="O2559" s="239">
        <f t="shared" si="477"/>
        <v>183.51980097827055</v>
      </c>
      <c r="P2559" s="239">
        <f t="shared" si="472"/>
        <v>251.53777044097259</v>
      </c>
      <c r="Q2559" s="239">
        <f t="shared" si="473"/>
        <v>0</v>
      </c>
      <c r="R2559" s="239">
        <f t="shared" si="478"/>
        <v>1.025243066573483E-2</v>
      </c>
      <c r="T2559" s="239">
        <f>MAX($H$4:H2559)</f>
        <v>255.90901740293543</v>
      </c>
      <c r="U2559" s="239">
        <f>MAX($K$4:K2559)</f>
        <v>255.90901740293543</v>
      </c>
      <c r="V2559" s="239">
        <f>MAX($K$4:L2559)</f>
        <v>255.90901740293543</v>
      </c>
      <c r="W2559" s="239">
        <f t="shared" si="479"/>
        <v>-1.7081254136036155E-2</v>
      </c>
      <c r="X2559" s="239">
        <f t="shared" si="480"/>
        <v>-1.7081254136036155E-2</v>
      </c>
      <c r="Y2559" s="239">
        <f t="shared" si="481"/>
        <v>-1.7081254136036155E-2</v>
      </c>
    </row>
    <row r="2560" spans="1:25">
      <c r="A2560" s="147">
        <v>39009</v>
      </c>
      <c r="B2560" s="243">
        <v>6.1748889067247958E-4</v>
      </c>
      <c r="C2560" s="243">
        <v>-8.0607284124756262E-4</v>
      </c>
      <c r="D2560" s="243">
        <v>-4.4888883738436469E-3</v>
      </c>
      <c r="E2560" s="243">
        <v>-5.2070334865805812E-3</v>
      </c>
      <c r="F2560" s="243">
        <v>1.0279572336724385E-3</v>
      </c>
      <c r="H2560" s="239">
        <f t="shared" si="474"/>
        <v>251.33501267567217</v>
      </c>
      <c r="I2560" s="239"/>
      <c r="J2560" s="239">
        <f t="shared" si="475"/>
        <v>196.67724792443525</v>
      </c>
      <c r="K2560" s="239">
        <f t="shared" si="470"/>
        <v>251.33501267567217</v>
      </c>
      <c r="L2560" s="239" t="b">
        <f t="shared" si="471"/>
        <v>0</v>
      </c>
      <c r="M2560" s="239">
        <f t="shared" si="476"/>
        <v>-8.0607284124750982E-4</v>
      </c>
      <c r="O2560" s="239">
        <f t="shared" si="477"/>
        <v>183.51980097827055</v>
      </c>
      <c r="P2560" s="239">
        <f t="shared" si="472"/>
        <v>251.33501267567217</v>
      </c>
      <c r="Q2560" s="239">
        <f t="shared" si="473"/>
        <v>0</v>
      </c>
      <c r="R2560" s="239">
        <f t="shared" si="478"/>
        <v>-8.0607284124750982E-4</v>
      </c>
      <c r="T2560" s="239">
        <f>MAX($H$4:H2560)</f>
        <v>255.90901740293543</v>
      </c>
      <c r="U2560" s="239">
        <f>MAX($K$4:K2560)</f>
        <v>255.90901740293543</v>
      </c>
      <c r="V2560" s="239">
        <f>MAX($K$4:L2560)</f>
        <v>255.90901740293543</v>
      </c>
      <c r="W2560" s="239">
        <f t="shared" si="479"/>
        <v>-1.7873558242230161E-2</v>
      </c>
      <c r="X2560" s="239">
        <f t="shared" si="480"/>
        <v>-1.7873558242230161E-2</v>
      </c>
      <c r="Y2560" s="239">
        <f t="shared" si="481"/>
        <v>-1.7873558242230161E-2</v>
      </c>
    </row>
    <row r="2561" spans="1:25">
      <c r="A2561" s="147">
        <v>39010</v>
      </c>
      <c r="B2561" s="243">
        <v>6.5448068598317199E-4</v>
      </c>
      <c r="C2561" s="243">
        <v>2.9521306870616826E-3</v>
      </c>
      <c r="D2561" s="243">
        <v>3.289906526998676E-3</v>
      </c>
      <c r="E2561" s="243">
        <v>-1.0452207052757956E-3</v>
      </c>
      <c r="F2561" s="243">
        <v>3.750418846933945E-3</v>
      </c>
      <c r="H2561" s="239">
        <f t="shared" si="474"/>
        <v>252.07698647932506</v>
      </c>
      <c r="I2561" s="239"/>
      <c r="J2561" s="239">
        <f t="shared" si="475"/>
        <v>196.67724792443525</v>
      </c>
      <c r="K2561" s="239">
        <f t="shared" si="470"/>
        <v>252.07698647932506</v>
      </c>
      <c r="L2561" s="239" t="b">
        <f t="shared" si="471"/>
        <v>0</v>
      </c>
      <c r="M2561" s="239">
        <f t="shared" si="476"/>
        <v>2.9521306870616583E-3</v>
      </c>
      <c r="O2561" s="239">
        <f t="shared" si="477"/>
        <v>183.51980097827055</v>
      </c>
      <c r="P2561" s="239">
        <f t="shared" si="472"/>
        <v>252.07698647932506</v>
      </c>
      <c r="Q2561" s="239">
        <f t="shared" si="473"/>
        <v>0</v>
      </c>
      <c r="R2561" s="239">
        <f t="shared" si="478"/>
        <v>2.9521306870616583E-3</v>
      </c>
      <c r="T2561" s="239">
        <f>MAX($H$4:H2561)</f>
        <v>255.90901740293543</v>
      </c>
      <c r="U2561" s="239">
        <f>MAX($K$4:K2561)</f>
        <v>255.90901740293543</v>
      </c>
      <c r="V2561" s="239">
        <f>MAX($K$4:L2561)</f>
        <v>255.90901740293543</v>
      </c>
      <c r="W2561" s="239">
        <f t="shared" si="479"/>
        <v>-1.4974192634942374E-2</v>
      </c>
      <c r="X2561" s="239">
        <f t="shared" si="480"/>
        <v>-1.4974192634942374E-2</v>
      </c>
      <c r="Y2561" s="239">
        <f t="shared" si="481"/>
        <v>-1.4974192634942374E-2</v>
      </c>
    </row>
    <row r="2562" spans="1:25">
      <c r="A2562" s="147">
        <v>39013</v>
      </c>
      <c r="B2562" s="243">
        <v>6.0777703182175458E-3</v>
      </c>
      <c r="C2562" s="243">
        <v>4.9038432074242078E-3</v>
      </c>
      <c r="D2562" s="243">
        <v>9.0506126091149941E-3</v>
      </c>
      <c r="E2562" s="243">
        <v>2.0524952830298648E-3</v>
      </c>
      <c r="F2562" s="243">
        <v>3.6136895590308526E-3</v>
      </c>
      <c r="H2562" s="239">
        <f t="shared" si="474"/>
        <v>253.31313249721967</v>
      </c>
      <c r="I2562" s="239"/>
      <c r="J2562" s="239">
        <f t="shared" si="475"/>
        <v>196.67724792443525</v>
      </c>
      <c r="K2562" s="239">
        <f t="shared" si="470"/>
        <v>253.31313249721967</v>
      </c>
      <c r="L2562" s="239" t="b">
        <f t="shared" si="471"/>
        <v>0</v>
      </c>
      <c r="M2562" s="239">
        <f t="shared" si="476"/>
        <v>4.9038432074242459E-3</v>
      </c>
      <c r="O2562" s="239">
        <f t="shared" si="477"/>
        <v>183.51980097827055</v>
      </c>
      <c r="P2562" s="239">
        <f t="shared" si="472"/>
        <v>253.31313249721967</v>
      </c>
      <c r="Q2562" s="239">
        <f t="shared" si="473"/>
        <v>0</v>
      </c>
      <c r="R2562" s="239">
        <f t="shared" si="478"/>
        <v>4.9038432074242459E-3</v>
      </c>
      <c r="T2562" s="239">
        <f>MAX($H$4:H2562)</f>
        <v>255.90901740293543</v>
      </c>
      <c r="U2562" s="239">
        <f>MAX($K$4:K2562)</f>
        <v>255.90901740293543</v>
      </c>
      <c r="V2562" s="239">
        <f>MAX($K$4:L2562)</f>
        <v>255.90901740293543</v>
      </c>
      <c r="W2562" s="239">
        <f t="shared" si="479"/>
        <v>-1.0143780520357651E-2</v>
      </c>
      <c r="X2562" s="239">
        <f t="shared" si="480"/>
        <v>-1.0143780520357651E-2</v>
      </c>
      <c r="Y2562" s="239">
        <f t="shared" si="481"/>
        <v>-1.0143780520357651E-2</v>
      </c>
    </row>
    <row r="2563" spans="1:25">
      <c r="A2563" s="147">
        <v>39014</v>
      </c>
      <c r="B2563" s="243">
        <v>2.0492984548159399E-4</v>
      </c>
      <c r="C2563" s="243">
        <v>-1.7776595672246431E-3</v>
      </c>
      <c r="D2563" s="243">
        <v>-1.5485183423781246E-3</v>
      </c>
      <c r="E2563" s="243">
        <v>1.8334042049028554E-3</v>
      </c>
      <c r="F2563" s="243">
        <v>-4.431358698507859E-4</v>
      </c>
      <c r="H2563" s="239">
        <f t="shared" si="474"/>
        <v>252.86282798373233</v>
      </c>
      <c r="I2563" s="239"/>
      <c r="J2563" s="239">
        <f t="shared" si="475"/>
        <v>196.67724792443525</v>
      </c>
      <c r="K2563" s="239">
        <f t="shared" si="470"/>
        <v>252.86282798373233</v>
      </c>
      <c r="L2563" s="239" t="b">
        <f t="shared" si="471"/>
        <v>0</v>
      </c>
      <c r="M2563" s="239">
        <f t="shared" si="476"/>
        <v>-1.7776595672246932E-3</v>
      </c>
      <c r="O2563" s="239">
        <f t="shared" si="477"/>
        <v>183.51980097827055</v>
      </c>
      <c r="P2563" s="239">
        <f t="shared" si="472"/>
        <v>252.86282798373233</v>
      </c>
      <c r="Q2563" s="239">
        <f t="shared" si="473"/>
        <v>0</v>
      </c>
      <c r="R2563" s="239">
        <f t="shared" si="478"/>
        <v>-1.7776595672246932E-3</v>
      </c>
      <c r="T2563" s="239">
        <f>MAX($H$4:H2563)</f>
        <v>255.90901740293543</v>
      </c>
      <c r="U2563" s="239">
        <f>MAX($K$4:K2563)</f>
        <v>255.90901740293543</v>
      </c>
      <c r="V2563" s="239">
        <f>MAX($K$4:L2563)</f>
        <v>255.90901740293543</v>
      </c>
      <c r="W2563" s="239">
        <f t="shared" si="479"/>
        <v>-1.1903407899092503E-2</v>
      </c>
      <c r="X2563" s="239">
        <f t="shared" si="480"/>
        <v>-1.1903407899092503E-2</v>
      </c>
      <c r="Y2563" s="239">
        <f t="shared" si="481"/>
        <v>-1.1903407899092503E-2</v>
      </c>
    </row>
    <row r="2564" spans="1:25">
      <c r="A2564" s="147">
        <v>39015</v>
      </c>
      <c r="B2564" s="243">
        <v>3.3786882831907672E-3</v>
      </c>
      <c r="C2564" s="243">
        <v>5.279094612607782E-3</v>
      </c>
      <c r="D2564" s="243">
        <v>-1.3423790869256935E-3</v>
      </c>
      <c r="E2564" s="243">
        <v>4.1940384528746932E-3</v>
      </c>
      <c r="F2564" s="243">
        <v>5.9302717200999666E-3</v>
      </c>
      <c r="H2564" s="239">
        <f t="shared" si="474"/>
        <v>254.19771477667001</v>
      </c>
      <c r="I2564" s="239"/>
      <c r="J2564" s="239">
        <f t="shared" si="475"/>
        <v>196.67724792443525</v>
      </c>
      <c r="K2564" s="239">
        <f t="shared" si="470"/>
        <v>254.19771477667001</v>
      </c>
      <c r="L2564" s="239" t="b">
        <f t="shared" si="471"/>
        <v>0</v>
      </c>
      <c r="M2564" s="239">
        <f t="shared" si="476"/>
        <v>5.2790946126077473E-3</v>
      </c>
      <c r="O2564" s="239">
        <f t="shared" si="477"/>
        <v>183.51980097827055</v>
      </c>
      <c r="P2564" s="239">
        <f t="shared" si="472"/>
        <v>254.19771477667001</v>
      </c>
      <c r="Q2564" s="239">
        <f t="shared" si="473"/>
        <v>0</v>
      </c>
      <c r="R2564" s="239">
        <f t="shared" si="478"/>
        <v>5.2790946126077473E-3</v>
      </c>
      <c r="T2564" s="239">
        <f>MAX($H$4:H2564)</f>
        <v>255.90901740293543</v>
      </c>
      <c r="U2564" s="239">
        <f>MAX($K$4:K2564)</f>
        <v>255.90901740293543</v>
      </c>
      <c r="V2564" s="239">
        <f>MAX($K$4:L2564)</f>
        <v>255.90901740293543</v>
      </c>
      <c r="W2564" s="239">
        <f t="shared" si="479"/>
        <v>-6.6871525029965273E-3</v>
      </c>
      <c r="X2564" s="239">
        <f t="shared" si="480"/>
        <v>-6.6871525029965273E-3</v>
      </c>
      <c r="Y2564" s="239">
        <f t="shared" si="481"/>
        <v>-6.6871525029965273E-3</v>
      </c>
    </row>
    <row r="2565" spans="1:25">
      <c r="A2565" s="147">
        <v>39016</v>
      </c>
      <c r="B2565" s="243">
        <v>5.5626645575235223E-3</v>
      </c>
      <c r="C2565" s="243">
        <v>-3.5587369186106388E-3</v>
      </c>
      <c r="D2565" s="243">
        <v>2.501365103360742E-3</v>
      </c>
      <c r="E2565" s="243">
        <v>-2.6084012494775877E-3</v>
      </c>
      <c r="F2565" s="243">
        <v>-2.2963985205788351E-3</v>
      </c>
      <c r="H2565" s="239">
        <f t="shared" si="474"/>
        <v>253.29309198446782</v>
      </c>
      <c r="I2565" s="239"/>
      <c r="J2565" s="239">
        <f t="shared" si="475"/>
        <v>196.67724792443525</v>
      </c>
      <c r="K2565" s="239">
        <f t="shared" ref="K2565:K2628" si="482">MAX(H2565:J2565)</f>
        <v>253.29309198446782</v>
      </c>
      <c r="L2565" s="239" t="b">
        <f t="shared" ref="L2565:L2628" si="483">J2565=K2565</f>
        <v>0</v>
      </c>
      <c r="M2565" s="239">
        <f t="shared" si="476"/>
        <v>-3.5587369186106279E-3</v>
      </c>
      <c r="O2565" s="239">
        <f t="shared" si="477"/>
        <v>183.51980097827055</v>
      </c>
      <c r="P2565" s="239">
        <f t="shared" ref="P2565:P2628" si="484">MAX(H2565,O2565)</f>
        <v>253.29309198446782</v>
      </c>
      <c r="Q2565" s="239">
        <f t="shared" ref="Q2565:Q2628" si="485">P2565-H2565</f>
        <v>0</v>
      </c>
      <c r="R2565" s="239">
        <f t="shared" si="478"/>
        <v>-3.5587369186106279E-3</v>
      </c>
      <c r="T2565" s="239">
        <f>MAX($H$4:H2565)</f>
        <v>255.90901740293543</v>
      </c>
      <c r="U2565" s="239">
        <f>MAX($K$4:K2565)</f>
        <v>255.90901740293543</v>
      </c>
      <c r="V2565" s="239">
        <f>MAX($K$4:L2565)</f>
        <v>255.90901740293543</v>
      </c>
      <c r="W2565" s="239">
        <f t="shared" si="479"/>
        <v>-1.0222091605114362E-2</v>
      </c>
      <c r="X2565" s="239">
        <f t="shared" si="480"/>
        <v>-1.0222091605114362E-2</v>
      </c>
      <c r="Y2565" s="239">
        <f t="shared" si="481"/>
        <v>-1.0222091605114362E-2</v>
      </c>
    </row>
    <row r="2566" spans="1:25">
      <c r="A2566" s="147">
        <v>39017</v>
      </c>
      <c r="B2566" s="243">
        <v>-8.1750706253128635E-3</v>
      </c>
      <c r="C2566" s="243">
        <v>-1.8063032676675084E-3</v>
      </c>
      <c r="D2566" s="243">
        <v>-3.3846813944298226E-3</v>
      </c>
      <c r="E2566" s="243">
        <v>-5.682075954819954E-3</v>
      </c>
      <c r="F2566" s="243">
        <v>-2.6475462319672793E-3</v>
      </c>
      <c r="H2566" s="239">
        <f t="shared" ref="H2566:H2629" si="486">(1+C2566)*H2565</f>
        <v>252.83556784473868</v>
      </c>
      <c r="I2566" s="239"/>
      <c r="J2566" s="239">
        <f t="shared" ref="J2566:J2629" si="487">IF(NOT(YEAR(A2566)=YEAR(A2565)),$J$1*H2566,J2565)</f>
        <v>196.67724792443525</v>
      </c>
      <c r="K2566" s="239">
        <f t="shared" si="482"/>
        <v>252.83556784473868</v>
      </c>
      <c r="L2566" s="239" t="b">
        <f t="shared" si="483"/>
        <v>0</v>
      </c>
      <c r="M2566" s="239">
        <f t="shared" ref="M2566:M2629" si="488">(K2566-K2565)/K2565</f>
        <v>-1.8063032676674845E-3</v>
      </c>
      <c r="O2566" s="239">
        <f t="shared" ref="O2566:O2629" si="489">IF(AND(MONTH(A2566)=$O$2,MONTH(A2565)=$O$2-1),$O$1*H2566,O2565)</f>
        <v>183.51980097827055</v>
      </c>
      <c r="P2566" s="239">
        <f t="shared" si="484"/>
        <v>252.83556784473868</v>
      </c>
      <c r="Q2566" s="239">
        <f t="shared" si="485"/>
        <v>0</v>
      </c>
      <c r="R2566" s="239">
        <f t="shared" ref="R2566:R2629" si="490">(P2566-P2565)/P2565</f>
        <v>-1.8063032676674845E-3</v>
      </c>
      <c r="T2566" s="239">
        <f>MAX($H$4:H2566)</f>
        <v>255.90901740293543</v>
      </c>
      <c r="U2566" s="239">
        <f>MAX($K$4:K2566)</f>
        <v>255.90901740293543</v>
      </c>
      <c r="V2566" s="239">
        <f>MAX($K$4:L2566)</f>
        <v>255.90901740293543</v>
      </c>
      <c r="W2566" s="239">
        <f t="shared" ref="W2566:W2629" si="491">(H2566-T2566)/T2566</f>
        <v>-1.2009930675313132E-2</v>
      </c>
      <c r="X2566" s="239">
        <f t="shared" ref="X2566:X2629" si="492">(K2566-U2566)/U2566</f>
        <v>-1.2009930675313132E-2</v>
      </c>
      <c r="Y2566" s="239">
        <f t="shared" ref="Y2566:Y2629" si="493">(P2566-V2566)/V2566</f>
        <v>-1.2009930675313132E-2</v>
      </c>
    </row>
    <row r="2567" spans="1:25">
      <c r="A2567" s="147">
        <v>39020</v>
      </c>
      <c r="B2567" s="243">
        <v>5.3220889002925098E-4</v>
      </c>
      <c r="C2567" s="243">
        <v>-2.1145795775930898E-3</v>
      </c>
      <c r="D2567" s="243">
        <v>-1.0029440439248694E-2</v>
      </c>
      <c r="E2567" s="243">
        <v>-8.9285793071074426E-3</v>
      </c>
      <c r="F2567" s="243">
        <v>-1.1374776874121251E-3</v>
      </c>
      <c r="H2567" s="239">
        <f t="shared" si="486"/>
        <v>252.30092691648505</v>
      </c>
      <c r="I2567" s="239"/>
      <c r="J2567" s="239">
        <f t="shared" si="487"/>
        <v>196.67724792443525</v>
      </c>
      <c r="K2567" s="239">
        <f t="shared" si="482"/>
        <v>252.30092691648505</v>
      </c>
      <c r="L2567" s="239" t="b">
        <f t="shared" si="483"/>
        <v>0</v>
      </c>
      <c r="M2567" s="239">
        <f t="shared" si="488"/>
        <v>-2.114579577593036E-3</v>
      </c>
      <c r="O2567" s="239">
        <f t="shared" si="489"/>
        <v>183.51980097827055</v>
      </c>
      <c r="P2567" s="239">
        <f t="shared" si="484"/>
        <v>252.30092691648505</v>
      </c>
      <c r="Q2567" s="239">
        <f t="shared" si="485"/>
        <v>0</v>
      </c>
      <c r="R2567" s="239">
        <f t="shared" si="490"/>
        <v>-2.114579577593036E-3</v>
      </c>
      <c r="T2567" s="239">
        <f>MAX($H$4:H2567)</f>
        <v>255.90901740293543</v>
      </c>
      <c r="U2567" s="239">
        <f>MAX($K$4:K2567)</f>
        <v>255.90901740293543</v>
      </c>
      <c r="V2567" s="239">
        <f>MAX($K$4:L2567)</f>
        <v>255.90901740293543</v>
      </c>
      <c r="W2567" s="239">
        <f t="shared" si="491"/>
        <v>-1.4099114298771843E-2</v>
      </c>
      <c r="X2567" s="239">
        <f t="shared" si="492"/>
        <v>-1.4099114298771843E-2</v>
      </c>
      <c r="Y2567" s="239">
        <f t="shared" si="493"/>
        <v>-1.4099114298771843E-2</v>
      </c>
    </row>
    <row r="2568" spans="1:25">
      <c r="A2568" s="147">
        <v>39021</v>
      </c>
      <c r="B2568" s="243">
        <v>-1.7750951438944007E-4</v>
      </c>
      <c r="C2568" s="243">
        <v>-5.9826937940521407E-4</v>
      </c>
      <c r="D2568" s="243">
        <v>-2.9389814979672302E-3</v>
      </c>
      <c r="E2568" s="243">
        <v>6.3968329062873419E-3</v>
      </c>
      <c r="F2568" s="243">
        <v>4.1323090877125601E-3</v>
      </c>
      <c r="H2568" s="239">
        <f t="shared" si="486"/>
        <v>252.14998299751537</v>
      </c>
      <c r="I2568" s="239"/>
      <c r="J2568" s="239">
        <f t="shared" si="487"/>
        <v>196.67724792443525</v>
      </c>
      <c r="K2568" s="239">
        <f t="shared" si="482"/>
        <v>252.14998299751537</v>
      </c>
      <c r="L2568" s="239" t="b">
        <f t="shared" si="483"/>
        <v>0</v>
      </c>
      <c r="M2568" s="239">
        <f t="shared" si="488"/>
        <v>-5.9826937940522177E-4</v>
      </c>
      <c r="O2568" s="239">
        <f t="shared" si="489"/>
        <v>183.51980097827055</v>
      </c>
      <c r="P2568" s="239">
        <f t="shared" si="484"/>
        <v>252.14998299751537</v>
      </c>
      <c r="Q2568" s="239">
        <f t="shared" si="485"/>
        <v>0</v>
      </c>
      <c r="R2568" s="239">
        <f t="shared" si="490"/>
        <v>-5.9826937940522177E-4</v>
      </c>
      <c r="T2568" s="239">
        <f>MAX($H$4:H2568)</f>
        <v>255.90901740293543</v>
      </c>
      <c r="U2568" s="239">
        <f>MAX($K$4:K2568)</f>
        <v>255.90901740293543</v>
      </c>
      <c r="V2568" s="239">
        <f>MAX($K$4:L2568)</f>
        <v>255.90901740293543</v>
      </c>
      <c r="W2568" s="239">
        <f t="shared" si="491"/>
        <v>-1.4688948609815376E-2</v>
      </c>
      <c r="X2568" s="239">
        <f t="shared" si="492"/>
        <v>-1.4688948609815376E-2</v>
      </c>
      <c r="Y2568" s="239">
        <f t="shared" si="493"/>
        <v>-1.4688948609815376E-2</v>
      </c>
    </row>
    <row r="2569" spans="1:25">
      <c r="A2569" s="147">
        <v>39022</v>
      </c>
      <c r="B2569" s="243">
        <v>-7.4962102978017864E-3</v>
      </c>
      <c r="C2569" s="243">
        <v>4.8530866630422942E-3</v>
      </c>
      <c r="D2569" s="243">
        <v>6.0069876473796135E-3</v>
      </c>
      <c r="E2569" s="243">
        <v>1.0441487433358487E-2</v>
      </c>
      <c r="F2569" s="243">
        <v>4.3396439640908113E-3</v>
      </c>
      <c r="H2569" s="239">
        <f t="shared" si="486"/>
        <v>253.37368871708694</v>
      </c>
      <c r="I2569" s="239"/>
      <c r="J2569" s="239">
        <f t="shared" si="487"/>
        <v>196.67724792443525</v>
      </c>
      <c r="K2569" s="239">
        <f t="shared" si="482"/>
        <v>253.37368871708694</v>
      </c>
      <c r="L2569" s="239" t="b">
        <f t="shared" si="483"/>
        <v>0</v>
      </c>
      <c r="M2569" s="239">
        <f t="shared" si="488"/>
        <v>4.8530866630422395E-3</v>
      </c>
      <c r="O2569" s="239">
        <f t="shared" si="489"/>
        <v>228.03631984537824</v>
      </c>
      <c r="P2569" s="239">
        <f t="shared" si="484"/>
        <v>253.37368871708694</v>
      </c>
      <c r="Q2569" s="239">
        <f t="shared" si="485"/>
        <v>0</v>
      </c>
      <c r="R2569" s="239">
        <f t="shared" si="490"/>
        <v>4.8530866630422395E-3</v>
      </c>
      <c r="T2569" s="239">
        <f>MAX($H$4:H2569)</f>
        <v>255.90901740293543</v>
      </c>
      <c r="U2569" s="239">
        <f>MAX($K$4:K2569)</f>
        <v>255.90901740293543</v>
      </c>
      <c r="V2569" s="239">
        <f>MAX($K$4:L2569)</f>
        <v>255.90901740293543</v>
      </c>
      <c r="W2569" s="239">
        <f t="shared" si="491"/>
        <v>-9.907148687365544E-3</v>
      </c>
      <c r="X2569" s="239">
        <f t="shared" si="492"/>
        <v>-9.907148687365544E-3</v>
      </c>
      <c r="Y2569" s="239">
        <f t="shared" si="493"/>
        <v>-9.907148687365544E-3</v>
      </c>
    </row>
    <row r="2570" spans="1:25">
      <c r="A2570" s="147">
        <v>39023</v>
      </c>
      <c r="B2570" s="243">
        <v>-1.4213371867355384E-4</v>
      </c>
      <c r="C2570" s="243">
        <v>-4.7327048783961656E-3</v>
      </c>
      <c r="D2570" s="243">
        <v>-2.9756981104710478E-3</v>
      </c>
      <c r="E2570" s="243">
        <v>-1.512388665106057E-3</v>
      </c>
      <c r="F2570" s="243">
        <v>-3.5660886713013706E-3</v>
      </c>
      <c r="H2570" s="239">
        <f t="shared" si="486"/>
        <v>252.17454582443835</v>
      </c>
      <c r="I2570" s="239"/>
      <c r="J2570" s="239">
        <f t="shared" si="487"/>
        <v>196.67724792443525</v>
      </c>
      <c r="K2570" s="239">
        <f t="shared" si="482"/>
        <v>252.17454582443835</v>
      </c>
      <c r="L2570" s="239" t="b">
        <f t="shared" si="483"/>
        <v>0</v>
      </c>
      <c r="M2570" s="239">
        <f t="shared" si="488"/>
        <v>-4.7327048783961344E-3</v>
      </c>
      <c r="O2570" s="239">
        <f t="shared" si="489"/>
        <v>228.03631984537824</v>
      </c>
      <c r="P2570" s="239">
        <f t="shared" si="484"/>
        <v>252.17454582443835</v>
      </c>
      <c r="Q2570" s="239">
        <f t="shared" si="485"/>
        <v>0</v>
      </c>
      <c r="R2570" s="239">
        <f t="shared" si="490"/>
        <v>-4.7327048783961344E-3</v>
      </c>
      <c r="T2570" s="239">
        <f>MAX($H$4:H2570)</f>
        <v>255.90901740293543</v>
      </c>
      <c r="U2570" s="239">
        <f>MAX($K$4:K2570)</f>
        <v>255.90901740293543</v>
      </c>
      <c r="V2570" s="239">
        <f>MAX($K$4:L2570)</f>
        <v>255.90901740293543</v>
      </c>
      <c r="W2570" s="239">
        <f t="shared" si="491"/>
        <v>-1.4592965954837988E-2</v>
      </c>
      <c r="X2570" s="239">
        <f t="shared" si="492"/>
        <v>-1.4592965954837988E-2</v>
      </c>
      <c r="Y2570" s="239">
        <f t="shared" si="493"/>
        <v>-1.4592965954837988E-2</v>
      </c>
    </row>
    <row r="2571" spans="1:25">
      <c r="A2571" s="147">
        <v>39024</v>
      </c>
      <c r="B2571" s="243">
        <v>-1.8880957023954537E-3</v>
      </c>
      <c r="C2571" s="243">
        <v>2.5218056339775252E-3</v>
      </c>
      <c r="D2571" s="243">
        <v>-2.1781436861471049E-3</v>
      </c>
      <c r="E2571" s="243">
        <v>1.1007332389258107E-2</v>
      </c>
      <c r="F2571" s="243">
        <v>1.7603175920362091E-3</v>
      </c>
      <c r="H2571" s="239">
        <f t="shared" si="486"/>
        <v>252.81048101484416</v>
      </c>
      <c r="I2571" s="239"/>
      <c r="J2571" s="239">
        <f t="shared" si="487"/>
        <v>196.67724792443525</v>
      </c>
      <c r="K2571" s="239">
        <f t="shared" si="482"/>
        <v>252.81048101484416</v>
      </c>
      <c r="L2571" s="239" t="b">
        <f t="shared" si="483"/>
        <v>0</v>
      </c>
      <c r="M2571" s="239">
        <f t="shared" si="488"/>
        <v>2.5218056339775682E-3</v>
      </c>
      <c r="O2571" s="239">
        <f t="shared" si="489"/>
        <v>228.03631984537824</v>
      </c>
      <c r="P2571" s="239">
        <f t="shared" si="484"/>
        <v>252.81048101484416</v>
      </c>
      <c r="Q2571" s="239">
        <f t="shared" si="485"/>
        <v>0</v>
      </c>
      <c r="R2571" s="239">
        <f t="shared" si="490"/>
        <v>2.5218056339775682E-3</v>
      </c>
      <c r="T2571" s="239">
        <f>MAX($H$4:H2571)</f>
        <v>255.90901740293543</v>
      </c>
      <c r="U2571" s="239">
        <f>MAX($K$4:K2571)</f>
        <v>255.90901740293543</v>
      </c>
      <c r="V2571" s="239">
        <f>MAX($K$4:L2571)</f>
        <v>255.90901740293543</v>
      </c>
      <c r="W2571" s="239">
        <f t="shared" si="491"/>
        <v>-1.2107960944621772E-2</v>
      </c>
      <c r="X2571" s="239">
        <f t="shared" si="492"/>
        <v>-1.2107960944621772E-2</v>
      </c>
      <c r="Y2571" s="239">
        <f t="shared" si="493"/>
        <v>-1.2107960944621772E-2</v>
      </c>
    </row>
    <row r="2572" spans="1:25">
      <c r="A2572" s="147">
        <v>39027</v>
      </c>
      <c r="B2572" s="243">
        <v>1.1467168189799759E-2</v>
      </c>
      <c r="C2572" s="243">
        <v>1.1247471538563536E-2</v>
      </c>
      <c r="D2572" s="243">
        <v>-2.1806564619213376E-3</v>
      </c>
      <c r="E2572" s="243">
        <v>5.2238684029353166E-3</v>
      </c>
      <c r="F2572" s="243">
        <v>8.4185166536137057E-3</v>
      </c>
      <c r="H2572" s="239">
        <f t="shared" si="486"/>
        <v>255.65395970470917</v>
      </c>
      <c r="I2572" s="239"/>
      <c r="J2572" s="239">
        <f t="shared" si="487"/>
        <v>196.67724792443525</v>
      </c>
      <c r="K2572" s="239">
        <f t="shared" si="482"/>
        <v>255.65395970470917</v>
      </c>
      <c r="L2572" s="239" t="b">
        <f t="shared" si="483"/>
        <v>0</v>
      </c>
      <c r="M2572" s="239">
        <f t="shared" si="488"/>
        <v>1.1247471538563505E-2</v>
      </c>
      <c r="O2572" s="239">
        <f t="shared" si="489"/>
        <v>228.03631984537824</v>
      </c>
      <c r="P2572" s="239">
        <f t="shared" si="484"/>
        <v>255.65395970470917</v>
      </c>
      <c r="Q2572" s="239">
        <f t="shared" si="485"/>
        <v>0</v>
      </c>
      <c r="R2572" s="239">
        <f t="shared" si="490"/>
        <v>1.1247471538563505E-2</v>
      </c>
      <c r="T2572" s="239">
        <f>MAX($H$4:H2572)</f>
        <v>255.90901740293543</v>
      </c>
      <c r="U2572" s="239">
        <f>MAX($K$4:K2572)</f>
        <v>255.90901740293543</v>
      </c>
      <c r="V2572" s="239">
        <f>MAX($K$4:L2572)</f>
        <v>255.90901740293543</v>
      </c>
      <c r="W2572" s="239">
        <f t="shared" si="491"/>
        <v>-9.966733521729399E-4</v>
      </c>
      <c r="X2572" s="239">
        <f t="shared" si="492"/>
        <v>-9.966733521729399E-4</v>
      </c>
      <c r="Y2572" s="239">
        <f t="shared" si="493"/>
        <v>-9.966733521729399E-4</v>
      </c>
    </row>
    <row r="2573" spans="1:25">
      <c r="A2573" s="147">
        <v>39028</v>
      </c>
      <c r="B2573" s="243">
        <v>2.227958182383416E-3</v>
      </c>
      <c r="C2573" s="243">
        <v>4.8045297688630306E-3</v>
      </c>
      <c r="D2573" s="243">
        <v>3.2558884238094166E-3</v>
      </c>
      <c r="E2573" s="243">
        <v>1.0338736315622654E-3</v>
      </c>
      <c r="F2573" s="243">
        <v>4.5014353160985898E-3</v>
      </c>
      <c r="H2573" s="239">
        <f t="shared" si="486"/>
        <v>256.88225676463816</v>
      </c>
      <c r="I2573" s="239"/>
      <c r="J2573" s="239">
        <f t="shared" si="487"/>
        <v>196.67724792443525</v>
      </c>
      <c r="K2573" s="239">
        <f t="shared" si="482"/>
        <v>256.88225676463816</v>
      </c>
      <c r="L2573" s="239" t="b">
        <f t="shared" si="483"/>
        <v>0</v>
      </c>
      <c r="M2573" s="239">
        <f t="shared" si="488"/>
        <v>4.8045297688630549E-3</v>
      </c>
      <c r="O2573" s="239">
        <f t="shared" si="489"/>
        <v>228.03631984537824</v>
      </c>
      <c r="P2573" s="239">
        <f t="shared" si="484"/>
        <v>256.88225676463816</v>
      </c>
      <c r="Q2573" s="239">
        <f t="shared" si="485"/>
        <v>0</v>
      </c>
      <c r="R2573" s="239">
        <f t="shared" si="490"/>
        <v>4.8045297688630549E-3</v>
      </c>
      <c r="T2573" s="239">
        <f>MAX($H$4:H2573)</f>
        <v>256.88225676463816</v>
      </c>
      <c r="U2573" s="239">
        <f>MAX($K$4:K2573)</f>
        <v>256.88225676463816</v>
      </c>
      <c r="V2573" s="239">
        <f>MAX($K$4:L2573)</f>
        <v>256.88225676463816</v>
      </c>
      <c r="W2573" s="239">
        <f t="shared" si="491"/>
        <v>0</v>
      </c>
      <c r="X2573" s="239">
        <f t="shared" si="492"/>
        <v>0</v>
      </c>
      <c r="Y2573" s="239">
        <f t="shared" si="493"/>
        <v>0</v>
      </c>
    </row>
    <row r="2574" spans="1:25">
      <c r="A2574" s="147">
        <v>39029</v>
      </c>
      <c r="B2574" s="243">
        <v>2.5616347390453598E-3</v>
      </c>
      <c r="C2574" s="243">
        <v>-5.4936170078712099E-4</v>
      </c>
      <c r="D2574" s="243">
        <v>-1.0154318712797483E-2</v>
      </c>
      <c r="E2574" s="243">
        <v>8.5294293140392163E-4</v>
      </c>
      <c r="F2574" s="243">
        <v>7.6017338899903031E-4</v>
      </c>
      <c r="H2574" s="239">
        <f t="shared" si="486"/>
        <v>256.74113549115992</v>
      </c>
      <c r="I2574" s="239"/>
      <c r="J2574" s="239">
        <f t="shared" si="487"/>
        <v>196.67724792443525</v>
      </c>
      <c r="K2574" s="239">
        <f t="shared" si="482"/>
        <v>256.74113549115992</v>
      </c>
      <c r="L2574" s="239" t="b">
        <f t="shared" si="483"/>
        <v>0</v>
      </c>
      <c r="M2574" s="239">
        <f t="shared" si="488"/>
        <v>-5.4936170078703675E-4</v>
      </c>
      <c r="O2574" s="239">
        <f t="shared" si="489"/>
        <v>228.03631984537824</v>
      </c>
      <c r="P2574" s="239">
        <f t="shared" si="484"/>
        <v>256.74113549115992</v>
      </c>
      <c r="Q2574" s="239">
        <f t="shared" si="485"/>
        <v>0</v>
      </c>
      <c r="R2574" s="239">
        <f t="shared" si="490"/>
        <v>-5.4936170078703675E-4</v>
      </c>
      <c r="T2574" s="239">
        <f>MAX($H$4:H2574)</f>
        <v>256.88225676463816</v>
      </c>
      <c r="U2574" s="239">
        <f>MAX($K$4:K2574)</f>
        <v>256.88225676463816</v>
      </c>
      <c r="V2574" s="239">
        <f>MAX($K$4:L2574)</f>
        <v>256.88225676463816</v>
      </c>
      <c r="W2574" s="239">
        <f t="shared" si="491"/>
        <v>-5.4936170078703675E-4</v>
      </c>
      <c r="X2574" s="239">
        <f t="shared" si="492"/>
        <v>-5.4936170078703675E-4</v>
      </c>
      <c r="Y2574" s="239">
        <f t="shared" si="493"/>
        <v>-5.4936170078703675E-4</v>
      </c>
    </row>
    <row r="2575" spans="1:25">
      <c r="A2575" s="147">
        <v>39030</v>
      </c>
      <c r="B2575" s="243">
        <v>-4.9775288065160295E-3</v>
      </c>
      <c r="C2575" s="243">
        <v>-4.2400248680969366E-3</v>
      </c>
      <c r="D2575" s="243">
        <v>-1.2567716310236787E-2</v>
      </c>
      <c r="E2575" s="243">
        <v>2.0592377404404782E-3</v>
      </c>
      <c r="F2575" s="243">
        <v>-1.9638525641186844E-3</v>
      </c>
      <c r="H2575" s="239">
        <f t="shared" si="486"/>
        <v>255.65254669201397</v>
      </c>
      <c r="I2575" s="239"/>
      <c r="J2575" s="239">
        <f t="shared" si="487"/>
        <v>196.67724792443525</v>
      </c>
      <c r="K2575" s="239">
        <f t="shared" si="482"/>
        <v>255.65254669201397</v>
      </c>
      <c r="L2575" s="239" t="b">
        <f t="shared" si="483"/>
        <v>0</v>
      </c>
      <c r="M2575" s="239">
        <f t="shared" si="488"/>
        <v>-4.2400248680968958E-3</v>
      </c>
      <c r="O2575" s="239">
        <f t="shared" si="489"/>
        <v>228.03631984537824</v>
      </c>
      <c r="P2575" s="239">
        <f t="shared" si="484"/>
        <v>255.65254669201397</v>
      </c>
      <c r="Q2575" s="239">
        <f t="shared" si="485"/>
        <v>0</v>
      </c>
      <c r="R2575" s="239">
        <f t="shared" si="490"/>
        <v>-4.2400248680968958E-3</v>
      </c>
      <c r="T2575" s="239">
        <f>MAX($H$4:H2575)</f>
        <v>256.88225676463816</v>
      </c>
      <c r="U2575" s="239">
        <f>MAX($K$4:K2575)</f>
        <v>256.88225676463816</v>
      </c>
      <c r="V2575" s="239">
        <f>MAX($K$4:L2575)</f>
        <v>256.88225676463816</v>
      </c>
      <c r="W2575" s="239">
        <f t="shared" si="491"/>
        <v>-4.7870572616110158E-3</v>
      </c>
      <c r="X2575" s="239">
        <f t="shared" si="492"/>
        <v>-4.7870572616110158E-3</v>
      </c>
      <c r="Y2575" s="239">
        <f t="shared" si="493"/>
        <v>-4.7870572616110158E-3</v>
      </c>
    </row>
    <row r="2576" spans="1:25">
      <c r="A2576" s="147">
        <v>39031</v>
      </c>
      <c r="B2576" s="243">
        <v>2.3087668741306189E-3</v>
      </c>
      <c r="C2576" s="243">
        <v>3.519755076321518E-3</v>
      </c>
      <c r="D2576" s="243">
        <v>1.8306552459710357E-3</v>
      </c>
      <c r="E2576" s="243">
        <v>1.6416365925198129E-4</v>
      </c>
      <c r="F2576" s="243">
        <v>7.0695920147441083E-3</v>
      </c>
      <c r="H2576" s="239">
        <f t="shared" si="486"/>
        <v>256.55238104100772</v>
      </c>
      <c r="I2576" s="239"/>
      <c r="J2576" s="239">
        <f t="shared" si="487"/>
        <v>196.67724792443525</v>
      </c>
      <c r="K2576" s="239">
        <f t="shared" si="482"/>
        <v>256.55238104100772</v>
      </c>
      <c r="L2576" s="239" t="b">
        <f t="shared" si="483"/>
        <v>0</v>
      </c>
      <c r="M2576" s="239">
        <f t="shared" si="488"/>
        <v>3.5197550763215557E-3</v>
      </c>
      <c r="O2576" s="239">
        <f t="shared" si="489"/>
        <v>228.03631984537824</v>
      </c>
      <c r="P2576" s="239">
        <f t="shared" si="484"/>
        <v>256.55238104100772</v>
      </c>
      <c r="Q2576" s="239">
        <f t="shared" si="485"/>
        <v>0</v>
      </c>
      <c r="R2576" s="239">
        <f t="shared" si="490"/>
        <v>3.5197550763215557E-3</v>
      </c>
      <c r="T2576" s="239">
        <f>MAX($H$4:H2576)</f>
        <v>256.88225676463816</v>
      </c>
      <c r="U2576" s="239">
        <f>MAX($K$4:K2576)</f>
        <v>256.88225676463816</v>
      </c>
      <c r="V2576" s="239">
        <f>MAX($K$4:L2576)</f>
        <v>256.88225676463816</v>
      </c>
      <c r="W2576" s="239">
        <f t="shared" si="491"/>
        <v>-1.2841514543866573E-3</v>
      </c>
      <c r="X2576" s="239">
        <f t="shared" si="492"/>
        <v>-1.2841514543866573E-3</v>
      </c>
      <c r="Y2576" s="239">
        <f t="shared" si="493"/>
        <v>-1.2841514543866573E-3</v>
      </c>
    </row>
    <row r="2577" spans="1:25">
      <c r="A2577" s="147">
        <v>39034</v>
      </c>
      <c r="B2577" s="243">
        <v>2.7766285220518494E-3</v>
      </c>
      <c r="C2577" s="243">
        <v>1.0292127729916167E-3</v>
      </c>
      <c r="D2577" s="243">
        <v>-7.7434336418554794E-3</v>
      </c>
      <c r="E2577" s="243">
        <v>7.7666085966110465E-4</v>
      </c>
      <c r="F2577" s="243">
        <v>3.6601181875810518E-3</v>
      </c>
      <c r="H2577" s="239">
        <f t="shared" si="486"/>
        <v>256.81642802851655</v>
      </c>
      <c r="I2577" s="239"/>
      <c r="J2577" s="239">
        <f t="shared" si="487"/>
        <v>196.67724792443525</v>
      </c>
      <c r="K2577" s="239">
        <f t="shared" si="482"/>
        <v>256.81642802851655</v>
      </c>
      <c r="L2577" s="239" t="b">
        <f t="shared" si="483"/>
        <v>0</v>
      </c>
      <c r="M2577" s="239">
        <f t="shared" si="488"/>
        <v>1.0292127729916822E-3</v>
      </c>
      <c r="O2577" s="239">
        <f t="shared" si="489"/>
        <v>228.03631984537824</v>
      </c>
      <c r="P2577" s="239">
        <f t="shared" si="484"/>
        <v>256.81642802851655</v>
      </c>
      <c r="Q2577" s="239">
        <f t="shared" si="485"/>
        <v>0</v>
      </c>
      <c r="R2577" s="239">
        <f t="shared" si="490"/>
        <v>1.0292127729916822E-3</v>
      </c>
      <c r="T2577" s="239">
        <f>MAX($H$4:H2577)</f>
        <v>256.88225676463816</v>
      </c>
      <c r="U2577" s="239">
        <f>MAX($K$4:K2577)</f>
        <v>256.88225676463816</v>
      </c>
      <c r="V2577" s="239">
        <f>MAX($K$4:L2577)</f>
        <v>256.88225676463816</v>
      </c>
      <c r="W2577" s="239">
        <f t="shared" si="491"/>
        <v>-2.5626034647428558E-4</v>
      </c>
      <c r="X2577" s="239">
        <f t="shared" si="492"/>
        <v>-2.5626034647428558E-4</v>
      </c>
      <c r="Y2577" s="239">
        <f t="shared" si="493"/>
        <v>-2.5626034647428558E-4</v>
      </c>
    </row>
    <row r="2578" spans="1:25">
      <c r="A2578" s="147">
        <v>39035</v>
      </c>
      <c r="B2578" s="243">
        <v>6.624437933283156E-3</v>
      </c>
      <c r="C2578" s="243">
        <v>-3.8097445365673499E-3</v>
      </c>
      <c r="D2578" s="243">
        <v>1.5209825164134827E-2</v>
      </c>
      <c r="E2578" s="243">
        <v>7.43341224846783E-3</v>
      </c>
      <c r="F2578" s="243">
        <v>-2.3851623535052768E-3</v>
      </c>
      <c r="H2578" s="239">
        <f t="shared" si="486"/>
        <v>255.83802304493418</v>
      </c>
      <c r="I2578" s="239"/>
      <c r="J2578" s="239">
        <f t="shared" si="487"/>
        <v>196.67724792443525</v>
      </c>
      <c r="K2578" s="239">
        <f t="shared" si="482"/>
        <v>255.83802304493418</v>
      </c>
      <c r="L2578" s="239" t="b">
        <f t="shared" si="483"/>
        <v>0</v>
      </c>
      <c r="M2578" s="239">
        <f t="shared" si="488"/>
        <v>-3.809744536567336E-3</v>
      </c>
      <c r="O2578" s="239">
        <f t="shared" si="489"/>
        <v>228.03631984537824</v>
      </c>
      <c r="P2578" s="239">
        <f t="shared" si="484"/>
        <v>255.83802304493418</v>
      </c>
      <c r="Q2578" s="239">
        <f t="shared" si="485"/>
        <v>0</v>
      </c>
      <c r="R2578" s="239">
        <f t="shared" si="490"/>
        <v>-3.809744536567336E-3</v>
      </c>
      <c r="T2578" s="239">
        <f>MAX($H$4:H2578)</f>
        <v>256.88225676463816</v>
      </c>
      <c r="U2578" s="239">
        <f>MAX($K$4:K2578)</f>
        <v>256.88225676463816</v>
      </c>
      <c r="V2578" s="239">
        <f>MAX($K$4:L2578)</f>
        <v>256.88225676463816</v>
      </c>
      <c r="W2578" s="239">
        <f t="shared" si="491"/>
        <v>-4.065028596586702E-3</v>
      </c>
      <c r="X2578" s="239">
        <f t="shared" si="492"/>
        <v>-4.065028596586702E-3</v>
      </c>
      <c r="Y2578" s="239">
        <f t="shared" si="493"/>
        <v>-4.065028596586702E-3</v>
      </c>
    </row>
    <row r="2579" spans="1:25">
      <c r="A2579" s="147">
        <v>39036</v>
      </c>
      <c r="B2579" s="243">
        <v>2.9833157398013732E-3</v>
      </c>
      <c r="C2579" s="243">
        <v>5.7764054472819737E-3</v>
      </c>
      <c r="D2579" s="243">
        <v>-3.4571878457692051E-3</v>
      </c>
      <c r="E2579" s="243">
        <v>6.2249640045042298E-4</v>
      </c>
      <c r="F2579" s="243">
        <v>4.5271028536051361E-3</v>
      </c>
      <c r="H2579" s="239">
        <f t="shared" si="486"/>
        <v>257.31584719487279</v>
      </c>
      <c r="I2579" s="239"/>
      <c r="J2579" s="239">
        <f t="shared" si="487"/>
        <v>196.67724792443525</v>
      </c>
      <c r="K2579" s="239">
        <f t="shared" si="482"/>
        <v>257.31584719487279</v>
      </c>
      <c r="L2579" s="239" t="b">
        <f t="shared" si="483"/>
        <v>0</v>
      </c>
      <c r="M2579" s="239">
        <f t="shared" si="488"/>
        <v>5.7764054472819884E-3</v>
      </c>
      <c r="O2579" s="239">
        <f t="shared" si="489"/>
        <v>228.03631984537824</v>
      </c>
      <c r="P2579" s="239">
        <f t="shared" si="484"/>
        <v>257.31584719487279</v>
      </c>
      <c r="Q2579" s="239">
        <f t="shared" si="485"/>
        <v>0</v>
      </c>
      <c r="R2579" s="239">
        <f t="shared" si="490"/>
        <v>5.7764054472819884E-3</v>
      </c>
      <c r="T2579" s="239">
        <f>MAX($H$4:H2579)</f>
        <v>257.31584719487279</v>
      </c>
      <c r="U2579" s="239">
        <f>MAX($K$4:K2579)</f>
        <v>257.31584719487279</v>
      </c>
      <c r="V2579" s="239">
        <f>MAX($K$4:L2579)</f>
        <v>257.31584719487279</v>
      </c>
      <c r="W2579" s="239">
        <f t="shared" si="491"/>
        <v>0</v>
      </c>
      <c r="X2579" s="239">
        <f t="shared" si="492"/>
        <v>0</v>
      </c>
      <c r="Y2579" s="239">
        <f t="shared" si="493"/>
        <v>0</v>
      </c>
    </row>
    <row r="2580" spans="1:25">
      <c r="A2580" s="147">
        <v>39037</v>
      </c>
      <c r="B2580" s="243">
        <v>2.2472903070258621E-3</v>
      </c>
      <c r="C2580" s="243">
        <v>3.6493549627303334E-3</v>
      </c>
      <c r="D2580" s="243">
        <v>-3.2513881940425815E-3</v>
      </c>
      <c r="E2580" s="243">
        <v>5.0971288868333353E-3</v>
      </c>
      <c r="F2580" s="243">
        <v>4.857531626128786E-3</v>
      </c>
      <c r="H2580" s="239">
        <f t="shared" si="486"/>
        <v>258.25488405882254</v>
      </c>
      <c r="I2580" s="239"/>
      <c r="J2580" s="239">
        <f t="shared" si="487"/>
        <v>196.67724792443525</v>
      </c>
      <c r="K2580" s="239">
        <f t="shared" si="482"/>
        <v>258.25488405882254</v>
      </c>
      <c r="L2580" s="239" t="b">
        <f t="shared" si="483"/>
        <v>0</v>
      </c>
      <c r="M2580" s="239">
        <f t="shared" si="488"/>
        <v>3.6493549627302684E-3</v>
      </c>
      <c r="O2580" s="239">
        <f t="shared" si="489"/>
        <v>228.03631984537824</v>
      </c>
      <c r="P2580" s="239">
        <f t="shared" si="484"/>
        <v>258.25488405882254</v>
      </c>
      <c r="Q2580" s="239">
        <f t="shared" si="485"/>
        <v>0</v>
      </c>
      <c r="R2580" s="239">
        <f t="shared" si="490"/>
        <v>3.6493549627302684E-3</v>
      </c>
      <c r="T2580" s="239">
        <f>MAX($H$4:H2580)</f>
        <v>258.25488405882254</v>
      </c>
      <c r="U2580" s="239">
        <f>MAX($K$4:K2580)</f>
        <v>258.25488405882254</v>
      </c>
      <c r="V2580" s="239">
        <f>MAX($K$4:L2580)</f>
        <v>258.25488405882254</v>
      </c>
      <c r="W2580" s="239">
        <f t="shared" si="491"/>
        <v>0</v>
      </c>
      <c r="X2580" s="239">
        <f t="shared" si="492"/>
        <v>0</v>
      </c>
      <c r="Y2580" s="239">
        <f t="shared" si="493"/>
        <v>0</v>
      </c>
    </row>
    <row r="2581" spans="1:25">
      <c r="A2581" s="147">
        <v>39038</v>
      </c>
      <c r="B2581" s="243">
        <v>8.1280870530830995E-4</v>
      </c>
      <c r="C2581" s="243">
        <v>-8.5393706716333506E-3</v>
      </c>
      <c r="D2581" s="243">
        <v>-2.1716182113762361E-3</v>
      </c>
      <c r="E2581" s="243">
        <v>-1.1251074077902712E-2</v>
      </c>
      <c r="F2581" s="243">
        <v>-7.2717148799816833E-3</v>
      </c>
      <c r="H2581" s="239">
        <f t="shared" si="486"/>
        <v>256.04954987608454</v>
      </c>
      <c r="I2581" s="239"/>
      <c r="J2581" s="239">
        <f t="shared" si="487"/>
        <v>196.67724792443525</v>
      </c>
      <c r="K2581" s="239">
        <f t="shared" si="482"/>
        <v>256.04954987608454</v>
      </c>
      <c r="L2581" s="239" t="b">
        <f t="shared" si="483"/>
        <v>0</v>
      </c>
      <c r="M2581" s="239">
        <f t="shared" si="488"/>
        <v>-8.5393706716334235E-3</v>
      </c>
      <c r="O2581" s="239">
        <f t="shared" si="489"/>
        <v>228.03631984537824</v>
      </c>
      <c r="P2581" s="239">
        <f t="shared" si="484"/>
        <v>256.04954987608454</v>
      </c>
      <c r="Q2581" s="239">
        <f t="shared" si="485"/>
        <v>0</v>
      </c>
      <c r="R2581" s="239">
        <f t="shared" si="490"/>
        <v>-8.5393706716334235E-3</v>
      </c>
      <c r="T2581" s="239">
        <f>MAX($H$4:H2581)</f>
        <v>258.25488405882254</v>
      </c>
      <c r="U2581" s="239">
        <f>MAX($K$4:K2581)</f>
        <v>258.25488405882254</v>
      </c>
      <c r="V2581" s="239">
        <f>MAX($K$4:L2581)</f>
        <v>258.25488405882254</v>
      </c>
      <c r="W2581" s="239">
        <f t="shared" si="491"/>
        <v>-8.5393706716334235E-3</v>
      </c>
      <c r="X2581" s="239">
        <f t="shared" si="492"/>
        <v>-8.5393706716334235E-3</v>
      </c>
      <c r="Y2581" s="239">
        <f t="shared" si="493"/>
        <v>-8.5393706716334235E-3</v>
      </c>
    </row>
    <row r="2582" spans="1:25">
      <c r="A2582" s="147">
        <v>39041</v>
      </c>
      <c r="B2582" s="243">
        <v>-1.4338990286744124E-4</v>
      </c>
      <c r="C2582" s="243">
        <v>3.605828022468005E-3</v>
      </c>
      <c r="D2582" s="243">
        <v>-2.3724597661522684E-2</v>
      </c>
      <c r="E2582" s="243">
        <v>1.5274493701071812E-3</v>
      </c>
      <c r="F2582" s="243">
        <v>2.0403171483289739E-3</v>
      </c>
      <c r="H2582" s="239">
        <f t="shared" si="486"/>
        <v>256.97282051816802</v>
      </c>
      <c r="I2582" s="239"/>
      <c r="J2582" s="239">
        <f t="shared" si="487"/>
        <v>196.67724792443525</v>
      </c>
      <c r="K2582" s="239">
        <f t="shared" si="482"/>
        <v>256.97282051816802</v>
      </c>
      <c r="L2582" s="239" t="b">
        <f t="shared" si="483"/>
        <v>0</v>
      </c>
      <c r="M2582" s="239">
        <f t="shared" si="488"/>
        <v>3.6058280224679092E-3</v>
      </c>
      <c r="O2582" s="239">
        <f t="shared" si="489"/>
        <v>228.03631984537824</v>
      </c>
      <c r="P2582" s="239">
        <f t="shared" si="484"/>
        <v>256.97282051816802</v>
      </c>
      <c r="Q2582" s="239">
        <f t="shared" si="485"/>
        <v>0</v>
      </c>
      <c r="R2582" s="239">
        <f t="shared" si="490"/>
        <v>3.6058280224679092E-3</v>
      </c>
      <c r="T2582" s="239">
        <f>MAX($H$4:H2582)</f>
        <v>258.25488405882254</v>
      </c>
      <c r="U2582" s="239">
        <f>MAX($K$4:K2582)</f>
        <v>258.25488405882254</v>
      </c>
      <c r="V2582" s="239">
        <f>MAX($K$4:L2582)</f>
        <v>258.25488405882254</v>
      </c>
      <c r="W2582" s="239">
        <f t="shared" si="491"/>
        <v>-4.9643341512275313E-3</v>
      </c>
      <c r="X2582" s="239">
        <f t="shared" si="492"/>
        <v>-4.9643341512275313E-3</v>
      </c>
      <c r="Y2582" s="239">
        <f t="shared" si="493"/>
        <v>-4.9643341512275313E-3</v>
      </c>
    </row>
    <row r="2583" spans="1:25">
      <c r="A2583" s="147">
        <v>39042</v>
      </c>
      <c r="B2583" s="243">
        <v>2.0429338410556941E-3</v>
      </c>
      <c r="C2583" s="243">
        <v>1.5077416112259101E-3</v>
      </c>
      <c r="D2583" s="243">
        <v>3.4054063789423772E-3</v>
      </c>
      <c r="E2583" s="243">
        <v>7.2693634273246488E-3</v>
      </c>
      <c r="F2583" s="243">
        <v>4.192306450078398E-3</v>
      </c>
      <c r="H2583" s="239">
        <f t="shared" si="486"/>
        <v>257.36026913261736</v>
      </c>
      <c r="I2583" s="239"/>
      <c r="J2583" s="239">
        <f t="shared" si="487"/>
        <v>196.67724792443525</v>
      </c>
      <c r="K2583" s="239">
        <f t="shared" si="482"/>
        <v>257.36026913261736</v>
      </c>
      <c r="L2583" s="239" t="b">
        <f t="shared" si="483"/>
        <v>0</v>
      </c>
      <c r="M2583" s="239">
        <f t="shared" si="488"/>
        <v>1.507741611225953E-3</v>
      </c>
      <c r="O2583" s="239">
        <f t="shared" si="489"/>
        <v>228.03631984537824</v>
      </c>
      <c r="P2583" s="239">
        <f t="shared" si="484"/>
        <v>257.36026913261736</v>
      </c>
      <c r="Q2583" s="239">
        <f t="shared" si="485"/>
        <v>0</v>
      </c>
      <c r="R2583" s="239">
        <f t="shared" si="490"/>
        <v>1.507741611225953E-3</v>
      </c>
      <c r="T2583" s="239">
        <f>MAX($H$4:H2583)</f>
        <v>258.25488405882254</v>
      </c>
      <c r="U2583" s="239">
        <f>MAX($K$4:K2583)</f>
        <v>258.25488405882254</v>
      </c>
      <c r="V2583" s="239">
        <f>MAX($K$4:L2583)</f>
        <v>258.25488405882254</v>
      </c>
      <c r="W2583" s="239">
        <f t="shared" si="491"/>
        <v>-3.4640774731734139E-3</v>
      </c>
      <c r="X2583" s="239">
        <f t="shared" si="492"/>
        <v>-3.4640774731734139E-3</v>
      </c>
      <c r="Y2583" s="239">
        <f t="shared" si="493"/>
        <v>-3.4640774731734139E-3</v>
      </c>
    </row>
    <row r="2584" spans="1:25">
      <c r="A2584" s="147">
        <v>39043</v>
      </c>
      <c r="B2584" s="243">
        <v>2.9266910803498192E-3</v>
      </c>
      <c r="C2584" s="243">
        <v>-5.2121583748387934E-4</v>
      </c>
      <c r="D2584" s="243">
        <v>1.3932684016520591E-2</v>
      </c>
      <c r="E2584" s="243">
        <v>2.6786302867547462E-3</v>
      </c>
      <c r="F2584" s="243">
        <v>2.8476302549715893E-3</v>
      </c>
      <c r="H2584" s="239">
        <f t="shared" si="486"/>
        <v>257.22612888440631</v>
      </c>
      <c r="I2584" s="239"/>
      <c r="J2584" s="239">
        <f t="shared" si="487"/>
        <v>196.67724792443525</v>
      </c>
      <c r="K2584" s="239">
        <f t="shared" si="482"/>
        <v>257.22612888440631</v>
      </c>
      <c r="L2584" s="239" t="b">
        <f t="shared" si="483"/>
        <v>0</v>
      </c>
      <c r="M2584" s="239">
        <f t="shared" si="488"/>
        <v>-5.2121583748395751E-4</v>
      </c>
      <c r="O2584" s="239">
        <f t="shared" si="489"/>
        <v>228.03631984537824</v>
      </c>
      <c r="P2584" s="239">
        <f t="shared" si="484"/>
        <v>257.22612888440631</v>
      </c>
      <c r="Q2584" s="239">
        <f t="shared" si="485"/>
        <v>0</v>
      </c>
      <c r="R2584" s="239">
        <f t="shared" si="490"/>
        <v>-5.2121583748395751E-4</v>
      </c>
      <c r="T2584" s="239">
        <f>MAX($H$4:H2584)</f>
        <v>258.25488405882254</v>
      </c>
      <c r="U2584" s="239">
        <f>MAX($K$4:K2584)</f>
        <v>258.25488405882254</v>
      </c>
      <c r="V2584" s="239">
        <f>MAX($K$4:L2584)</f>
        <v>258.25488405882254</v>
      </c>
      <c r="W2584" s="239">
        <f t="shared" si="491"/>
        <v>-3.9834877786160822E-3</v>
      </c>
      <c r="X2584" s="239">
        <f t="shared" si="492"/>
        <v>-3.9834877786160822E-3</v>
      </c>
      <c r="Y2584" s="239">
        <f t="shared" si="493"/>
        <v>-3.9834877786160822E-3</v>
      </c>
    </row>
    <row r="2585" spans="1:25">
      <c r="A2585" s="147">
        <v>39044</v>
      </c>
      <c r="B2585" s="243">
        <v>0</v>
      </c>
      <c r="C2585" s="243">
        <v>-3.2574074457272228E-3</v>
      </c>
      <c r="D2585" s="243">
        <v>1.7031591615923602E-3</v>
      </c>
      <c r="E2585" s="243">
        <v>-1.2508960424295612E-4</v>
      </c>
      <c r="F2585" s="243">
        <v>-2.4203907079429765E-3</v>
      </c>
      <c r="H2585" s="239">
        <f t="shared" si="486"/>
        <v>256.38823857694263</v>
      </c>
      <c r="I2585" s="239"/>
      <c r="J2585" s="239">
        <f t="shared" si="487"/>
        <v>196.67724792443525</v>
      </c>
      <c r="K2585" s="239">
        <f t="shared" si="482"/>
        <v>256.38823857694263</v>
      </c>
      <c r="L2585" s="239" t="b">
        <f t="shared" si="483"/>
        <v>0</v>
      </c>
      <c r="M2585" s="239">
        <f t="shared" si="488"/>
        <v>-3.2574074457273226E-3</v>
      </c>
      <c r="O2585" s="239">
        <f t="shared" si="489"/>
        <v>228.03631984537824</v>
      </c>
      <c r="P2585" s="239">
        <f t="shared" si="484"/>
        <v>256.38823857694263</v>
      </c>
      <c r="Q2585" s="239">
        <f t="shared" si="485"/>
        <v>0</v>
      </c>
      <c r="R2585" s="239">
        <f t="shared" si="490"/>
        <v>-3.2574074457273226E-3</v>
      </c>
      <c r="T2585" s="239">
        <f>MAX($H$4:H2585)</f>
        <v>258.25488405882254</v>
      </c>
      <c r="U2585" s="239">
        <f>MAX($K$4:K2585)</f>
        <v>258.25488405882254</v>
      </c>
      <c r="V2585" s="239">
        <f>MAX($K$4:L2585)</f>
        <v>258.25488405882254</v>
      </c>
      <c r="W2585" s="239">
        <f t="shared" si="491"/>
        <v>-7.2279193815933769E-3</v>
      </c>
      <c r="X2585" s="239">
        <f t="shared" si="492"/>
        <v>-7.2279193815933769E-3</v>
      </c>
      <c r="Y2585" s="239">
        <f t="shared" si="493"/>
        <v>-7.2279193815933769E-3</v>
      </c>
    </row>
    <row r="2586" spans="1:25">
      <c r="A2586" s="147">
        <v>39045</v>
      </c>
      <c r="B2586" s="243">
        <v>-3.1491193175799959E-3</v>
      </c>
      <c r="C2586" s="243">
        <v>-7.3802092122771112E-3</v>
      </c>
      <c r="D2586" s="243">
        <v>-1.6285674277187523E-2</v>
      </c>
      <c r="E2586" s="243">
        <v>-9.2012052479071293E-3</v>
      </c>
      <c r="F2586" s="243">
        <v>-6.7204999081195149E-3</v>
      </c>
      <c r="H2586" s="239">
        <f t="shared" si="486"/>
        <v>254.49603973667757</v>
      </c>
      <c r="I2586" s="239"/>
      <c r="J2586" s="239">
        <f t="shared" si="487"/>
        <v>196.67724792443525</v>
      </c>
      <c r="K2586" s="239">
        <f t="shared" si="482"/>
        <v>254.49603973667757</v>
      </c>
      <c r="L2586" s="239" t="b">
        <f t="shared" si="483"/>
        <v>0</v>
      </c>
      <c r="M2586" s="239">
        <f t="shared" si="488"/>
        <v>-7.3802092122771069E-3</v>
      </c>
      <c r="O2586" s="239">
        <f t="shared" si="489"/>
        <v>228.03631984537824</v>
      </c>
      <c r="P2586" s="239">
        <f t="shared" si="484"/>
        <v>254.49603973667757</v>
      </c>
      <c r="Q2586" s="239">
        <f t="shared" si="485"/>
        <v>0</v>
      </c>
      <c r="R2586" s="239">
        <f t="shared" si="490"/>
        <v>-7.3802092122771069E-3</v>
      </c>
      <c r="T2586" s="239">
        <f>MAX($H$4:H2586)</f>
        <v>258.25488405882254</v>
      </c>
      <c r="U2586" s="239">
        <f>MAX($K$4:K2586)</f>
        <v>258.25488405882254</v>
      </c>
      <c r="V2586" s="239">
        <f>MAX($K$4:L2586)</f>
        <v>258.25488405882254</v>
      </c>
      <c r="W2586" s="239">
        <f t="shared" si="491"/>
        <v>-1.4554785036664852E-2</v>
      </c>
      <c r="X2586" s="239">
        <f t="shared" si="492"/>
        <v>-1.4554785036664852E-2</v>
      </c>
      <c r="Y2586" s="239">
        <f t="shared" si="493"/>
        <v>-1.4554785036664852E-2</v>
      </c>
    </row>
    <row r="2587" spans="1:25">
      <c r="A2587" s="147">
        <v>39048</v>
      </c>
      <c r="B2587" s="243">
        <v>-1.4281181514304131E-2</v>
      </c>
      <c r="C2587" s="243">
        <v>-1.4676980422563268E-2</v>
      </c>
      <c r="D2587" s="243">
        <v>3.3698336451533084E-3</v>
      </c>
      <c r="E2587" s="243">
        <v>-1.8742179793563851E-3</v>
      </c>
      <c r="F2587" s="243">
        <v>-1.3812441561741995E-2</v>
      </c>
      <c r="H2587" s="239">
        <f t="shared" si="486"/>
        <v>250.76080634384246</v>
      </c>
      <c r="I2587" s="239"/>
      <c r="J2587" s="239">
        <f t="shared" si="487"/>
        <v>196.67724792443525</v>
      </c>
      <c r="K2587" s="239">
        <f t="shared" si="482"/>
        <v>250.76080634384246</v>
      </c>
      <c r="L2587" s="239" t="b">
        <f t="shared" si="483"/>
        <v>0</v>
      </c>
      <c r="M2587" s="239">
        <f t="shared" si="488"/>
        <v>-1.4676980422563317E-2</v>
      </c>
      <c r="O2587" s="239">
        <f t="shared" si="489"/>
        <v>228.03631984537824</v>
      </c>
      <c r="P2587" s="239">
        <f t="shared" si="484"/>
        <v>250.76080634384246</v>
      </c>
      <c r="Q2587" s="239">
        <f t="shared" si="485"/>
        <v>0</v>
      </c>
      <c r="R2587" s="239">
        <f t="shared" si="490"/>
        <v>-1.4676980422563317E-2</v>
      </c>
      <c r="T2587" s="239">
        <f>MAX($H$4:H2587)</f>
        <v>258.25488405882254</v>
      </c>
      <c r="U2587" s="239">
        <f>MAX($K$4:K2587)</f>
        <v>258.25488405882254</v>
      </c>
      <c r="V2587" s="239">
        <f>MAX($K$4:L2587)</f>
        <v>258.25488405882254</v>
      </c>
      <c r="W2587" s="239">
        <f t="shared" si="491"/>
        <v>-2.9018145164190424E-2</v>
      </c>
      <c r="X2587" s="239">
        <f t="shared" si="492"/>
        <v>-2.9018145164190424E-2</v>
      </c>
      <c r="Y2587" s="239">
        <f t="shared" si="493"/>
        <v>-2.9018145164190424E-2</v>
      </c>
    </row>
    <row r="2588" spans="1:25">
      <c r="A2588" s="147">
        <v>39049</v>
      </c>
      <c r="B2588" s="243">
        <v>3.4788180761997634E-3</v>
      </c>
      <c r="C2588" s="243">
        <v>-3.7725902943390732E-3</v>
      </c>
      <c r="D2588" s="243">
        <v>-7.2319227102095596E-3</v>
      </c>
      <c r="E2588" s="243">
        <v>-1.4474917318779812E-2</v>
      </c>
      <c r="F2588" s="243">
        <v>-5.8725682940446999E-3</v>
      </c>
      <c r="H2588" s="239">
        <f t="shared" si="486"/>
        <v>249.81478855962905</v>
      </c>
      <c r="I2588" s="239"/>
      <c r="J2588" s="239">
        <f t="shared" si="487"/>
        <v>196.67724792443525</v>
      </c>
      <c r="K2588" s="239">
        <f t="shared" si="482"/>
        <v>249.81478855962905</v>
      </c>
      <c r="L2588" s="239" t="b">
        <f t="shared" si="483"/>
        <v>0</v>
      </c>
      <c r="M2588" s="239">
        <f t="shared" si="488"/>
        <v>-3.7725902943390338E-3</v>
      </c>
      <c r="O2588" s="239">
        <f t="shared" si="489"/>
        <v>228.03631984537824</v>
      </c>
      <c r="P2588" s="239">
        <f t="shared" si="484"/>
        <v>249.81478855962905</v>
      </c>
      <c r="Q2588" s="239">
        <f t="shared" si="485"/>
        <v>0</v>
      </c>
      <c r="R2588" s="239">
        <f t="shared" si="490"/>
        <v>-3.7725902943390338E-3</v>
      </c>
      <c r="T2588" s="239">
        <f>MAX($H$4:H2588)</f>
        <v>258.25488405882254</v>
      </c>
      <c r="U2588" s="239">
        <f>MAX($K$4:K2588)</f>
        <v>258.25488405882254</v>
      </c>
      <c r="V2588" s="239">
        <f>MAX($K$4:L2588)</f>
        <v>258.25488405882254</v>
      </c>
      <c r="W2588" s="239">
        <f t="shared" si="491"/>
        <v>-3.268126188572331E-2</v>
      </c>
      <c r="X2588" s="239">
        <f t="shared" si="492"/>
        <v>-3.268126188572331E-2</v>
      </c>
      <c r="Y2588" s="239">
        <f t="shared" si="493"/>
        <v>-3.268126188572331E-2</v>
      </c>
    </row>
    <row r="2589" spans="1:25">
      <c r="A2589" s="147">
        <v>39050</v>
      </c>
      <c r="B2589" s="243">
        <v>9.8064667059354349E-3</v>
      </c>
      <c r="C2589" s="243">
        <v>1.3635189354919364E-2</v>
      </c>
      <c r="D2589" s="243">
        <v>1.6696830016711628E-2</v>
      </c>
      <c r="E2589" s="243">
        <v>1.6064777164134014E-2</v>
      </c>
      <c r="F2589" s="243">
        <v>1.6447075673721612E-2</v>
      </c>
      <c r="H2589" s="239">
        <f t="shared" si="486"/>
        <v>253.22106050529874</v>
      </c>
      <c r="I2589" s="239"/>
      <c r="J2589" s="239">
        <f t="shared" si="487"/>
        <v>196.67724792443525</v>
      </c>
      <c r="K2589" s="239">
        <f t="shared" si="482"/>
        <v>253.22106050529874</v>
      </c>
      <c r="L2589" s="239" t="b">
        <f t="shared" si="483"/>
        <v>0</v>
      </c>
      <c r="M2589" s="239">
        <f t="shared" si="488"/>
        <v>1.3635189354919369E-2</v>
      </c>
      <c r="O2589" s="239">
        <f t="shared" si="489"/>
        <v>228.03631984537824</v>
      </c>
      <c r="P2589" s="239">
        <f t="shared" si="484"/>
        <v>253.22106050529874</v>
      </c>
      <c r="Q2589" s="239">
        <f t="shared" si="485"/>
        <v>0</v>
      </c>
      <c r="R2589" s="239">
        <f t="shared" si="490"/>
        <v>1.3635189354919369E-2</v>
      </c>
      <c r="T2589" s="239">
        <f>MAX($H$4:H2589)</f>
        <v>258.25488405882254</v>
      </c>
      <c r="U2589" s="239">
        <f>MAX($K$4:K2589)</f>
        <v>258.25488405882254</v>
      </c>
      <c r="V2589" s="239">
        <f>MAX($K$4:L2589)</f>
        <v>258.25488405882254</v>
      </c>
      <c r="W2589" s="239">
        <f t="shared" si="491"/>
        <v>-1.9491687724973488E-2</v>
      </c>
      <c r="X2589" s="239">
        <f t="shared" si="492"/>
        <v>-1.9491687724973488E-2</v>
      </c>
      <c r="Y2589" s="239">
        <f t="shared" si="493"/>
        <v>-1.9491687724973488E-2</v>
      </c>
    </row>
    <row r="2590" spans="1:25">
      <c r="A2590" s="147">
        <v>39051</v>
      </c>
      <c r="B2590" s="243">
        <v>1.2286791079045845E-3</v>
      </c>
      <c r="C2590" s="243">
        <v>-6.557490810982447E-3</v>
      </c>
      <c r="D2590" s="243">
        <v>9.5027882947229525E-3</v>
      </c>
      <c r="E2590" s="243">
        <v>1.145279135544186E-3</v>
      </c>
      <c r="F2590" s="243">
        <v>-1.9396200423712484E-3</v>
      </c>
      <c r="H2590" s="239">
        <f t="shared" si="486"/>
        <v>251.56056572788802</v>
      </c>
      <c r="I2590" s="239"/>
      <c r="J2590" s="239">
        <f t="shared" si="487"/>
        <v>196.67724792443525</v>
      </c>
      <c r="K2590" s="239">
        <f t="shared" si="482"/>
        <v>251.56056572788802</v>
      </c>
      <c r="L2590" s="239" t="b">
        <f t="shared" si="483"/>
        <v>0</v>
      </c>
      <c r="M2590" s="239">
        <f t="shared" si="488"/>
        <v>-6.5574908109824158E-3</v>
      </c>
      <c r="O2590" s="239">
        <f t="shared" si="489"/>
        <v>228.03631984537824</v>
      </c>
      <c r="P2590" s="239">
        <f t="shared" si="484"/>
        <v>251.56056572788802</v>
      </c>
      <c r="Q2590" s="239">
        <f t="shared" si="485"/>
        <v>0</v>
      </c>
      <c r="R2590" s="239">
        <f t="shared" si="490"/>
        <v>-6.5574908109824158E-3</v>
      </c>
      <c r="T2590" s="239">
        <f>MAX($H$4:H2590)</f>
        <v>258.25488405882254</v>
      </c>
      <c r="U2590" s="239">
        <f>MAX($K$4:K2590)</f>
        <v>258.25488405882254</v>
      </c>
      <c r="V2590" s="239">
        <f>MAX($K$4:L2590)</f>
        <v>258.25488405882254</v>
      </c>
      <c r="W2590" s="239">
        <f t="shared" si="491"/>
        <v>-2.5921361972808851E-2</v>
      </c>
      <c r="X2590" s="239">
        <f t="shared" si="492"/>
        <v>-2.5921361972808851E-2</v>
      </c>
      <c r="Y2590" s="239">
        <f t="shared" si="493"/>
        <v>-2.5921361972808851E-2</v>
      </c>
    </row>
    <row r="2591" spans="1:25">
      <c r="A2591" s="147">
        <v>39052</v>
      </c>
      <c r="B2591" s="243">
        <v>-2.3820345425998868E-3</v>
      </c>
      <c r="C2591" s="243">
        <v>-7.9419816785670783E-3</v>
      </c>
      <c r="D2591" s="243">
        <v>-4.3997028741421529E-3</v>
      </c>
      <c r="E2591" s="243">
        <v>-4.352673604767765E-3</v>
      </c>
      <c r="F2591" s="243">
        <v>-3.9511185343465982E-4</v>
      </c>
      <c r="H2591" s="239">
        <f t="shared" si="486"/>
        <v>249.56267632382716</v>
      </c>
      <c r="I2591" s="239"/>
      <c r="J2591" s="239">
        <f t="shared" si="487"/>
        <v>196.67724792443525</v>
      </c>
      <c r="K2591" s="239">
        <f t="shared" si="482"/>
        <v>249.56267632382716</v>
      </c>
      <c r="L2591" s="239" t="b">
        <f t="shared" si="483"/>
        <v>0</v>
      </c>
      <c r="M2591" s="239">
        <f t="shared" si="488"/>
        <v>-7.9419816785670817E-3</v>
      </c>
      <c r="O2591" s="239">
        <f t="shared" si="489"/>
        <v>228.03631984537824</v>
      </c>
      <c r="P2591" s="239">
        <f t="shared" si="484"/>
        <v>249.56267632382716</v>
      </c>
      <c r="Q2591" s="239">
        <f t="shared" si="485"/>
        <v>0</v>
      </c>
      <c r="R2591" s="239">
        <f t="shared" si="490"/>
        <v>-7.9419816785670817E-3</v>
      </c>
      <c r="T2591" s="239">
        <f>MAX($H$4:H2591)</f>
        <v>258.25488405882254</v>
      </c>
      <c r="U2591" s="239">
        <f>MAX($K$4:K2591)</f>
        <v>258.25488405882254</v>
      </c>
      <c r="V2591" s="239">
        <f>MAX($K$4:L2591)</f>
        <v>258.25488405882254</v>
      </c>
      <c r="W2591" s="239">
        <f t="shared" si="491"/>
        <v>-3.3657476669504381E-2</v>
      </c>
      <c r="X2591" s="239">
        <f t="shared" si="492"/>
        <v>-3.3657476669504381E-2</v>
      </c>
      <c r="Y2591" s="239">
        <f t="shared" si="493"/>
        <v>-3.3657476669504381E-2</v>
      </c>
    </row>
    <row r="2592" spans="1:25">
      <c r="A2592" s="147">
        <v>39055</v>
      </c>
      <c r="B2592" s="243">
        <v>9.1503217700443784E-3</v>
      </c>
      <c r="C2592" s="243">
        <v>6.640779789798712E-3</v>
      </c>
      <c r="D2592" s="243">
        <v>-1.6865248826136714E-4</v>
      </c>
      <c r="E2592" s="243">
        <v>5.0662139637982495E-3</v>
      </c>
      <c r="F2592" s="243">
        <v>4.7130614926518266E-3</v>
      </c>
      <c r="H2592" s="239">
        <f t="shared" si="486"/>
        <v>251.21996710104651</v>
      </c>
      <c r="I2592" s="239"/>
      <c r="J2592" s="239">
        <f t="shared" si="487"/>
        <v>196.67724792443525</v>
      </c>
      <c r="K2592" s="239">
        <f t="shared" si="482"/>
        <v>251.21996710104651</v>
      </c>
      <c r="L2592" s="239" t="b">
        <f t="shared" si="483"/>
        <v>0</v>
      </c>
      <c r="M2592" s="239">
        <f t="shared" si="488"/>
        <v>6.6407797897986946E-3</v>
      </c>
      <c r="O2592" s="239">
        <f t="shared" si="489"/>
        <v>228.03631984537824</v>
      </c>
      <c r="P2592" s="239">
        <f t="shared" si="484"/>
        <v>251.21996710104651</v>
      </c>
      <c r="Q2592" s="239">
        <f t="shared" si="485"/>
        <v>0</v>
      </c>
      <c r="R2592" s="239">
        <f t="shared" si="490"/>
        <v>6.6407797897986946E-3</v>
      </c>
      <c r="T2592" s="239">
        <f>MAX($H$4:H2592)</f>
        <v>258.25488405882254</v>
      </c>
      <c r="U2592" s="239">
        <f>MAX($K$4:K2592)</f>
        <v>258.25488405882254</v>
      </c>
      <c r="V2592" s="239">
        <f>MAX($K$4:L2592)</f>
        <v>258.25488405882254</v>
      </c>
      <c r="W2592" s="239">
        <f t="shared" si="491"/>
        <v>-2.7240208770548151E-2</v>
      </c>
      <c r="X2592" s="239">
        <f t="shared" si="492"/>
        <v>-2.7240208770548151E-2</v>
      </c>
      <c r="Y2592" s="239">
        <f t="shared" si="493"/>
        <v>-2.7240208770548151E-2</v>
      </c>
    </row>
    <row r="2593" spans="1:25">
      <c r="A2593" s="147">
        <v>39056</v>
      </c>
      <c r="B2593" s="243">
        <v>4.0813347096086972E-3</v>
      </c>
      <c r="C2593" s="243">
        <v>5.5341090833509465E-3</v>
      </c>
      <c r="D2593" s="243">
        <v>-6.6335410289597441E-4</v>
      </c>
      <c r="E2593" s="243">
        <v>1.0399884372724211E-2</v>
      </c>
      <c r="F2593" s="243">
        <v>4.6376973848036851E-3</v>
      </c>
      <c r="H2593" s="239">
        <f t="shared" si="486"/>
        <v>252.61024580289953</v>
      </c>
      <c r="I2593" s="239"/>
      <c r="J2593" s="239">
        <f t="shared" si="487"/>
        <v>196.67724792443525</v>
      </c>
      <c r="K2593" s="239">
        <f t="shared" si="482"/>
        <v>252.61024580289953</v>
      </c>
      <c r="L2593" s="239" t="b">
        <f t="shared" si="483"/>
        <v>0</v>
      </c>
      <c r="M2593" s="239">
        <f t="shared" si="488"/>
        <v>5.5341090833509188E-3</v>
      </c>
      <c r="O2593" s="239">
        <f t="shared" si="489"/>
        <v>228.03631984537824</v>
      </c>
      <c r="P2593" s="239">
        <f t="shared" si="484"/>
        <v>252.61024580289953</v>
      </c>
      <c r="Q2593" s="239">
        <f t="shared" si="485"/>
        <v>0</v>
      </c>
      <c r="R2593" s="239">
        <f t="shared" si="490"/>
        <v>5.5341090833509188E-3</v>
      </c>
      <c r="T2593" s="239">
        <f>MAX($H$4:H2593)</f>
        <v>258.25488405882254</v>
      </c>
      <c r="U2593" s="239">
        <f>MAX($K$4:K2593)</f>
        <v>258.25488405882254</v>
      </c>
      <c r="V2593" s="239">
        <f>MAX($K$4:L2593)</f>
        <v>258.25488405882254</v>
      </c>
      <c r="W2593" s="239">
        <f t="shared" si="491"/>
        <v>-2.1856849973986698E-2</v>
      </c>
      <c r="X2593" s="239">
        <f t="shared" si="492"/>
        <v>-2.1856849973986698E-2</v>
      </c>
      <c r="Y2593" s="239">
        <f t="shared" si="493"/>
        <v>-2.1856849973986698E-2</v>
      </c>
    </row>
    <row r="2594" spans="1:25">
      <c r="A2594" s="147">
        <v>39057</v>
      </c>
      <c r="B2594" s="243">
        <v>-9.84216047539066E-4</v>
      </c>
      <c r="C2594" s="243">
        <v>2.9361733021382452E-3</v>
      </c>
      <c r="D2594" s="243">
        <v>1.2977935166085919E-2</v>
      </c>
      <c r="E2594" s="243">
        <v>5.0746199582905049E-3</v>
      </c>
      <c r="F2594" s="243">
        <v>5.0975516606734939E-3</v>
      </c>
      <c r="H2594" s="239">
        <f t="shared" si="486"/>
        <v>253.35195326247259</v>
      </c>
      <c r="I2594" s="239"/>
      <c r="J2594" s="239">
        <f t="shared" si="487"/>
        <v>196.67724792443525</v>
      </c>
      <c r="K2594" s="239">
        <f t="shared" si="482"/>
        <v>253.35195326247259</v>
      </c>
      <c r="L2594" s="239" t="b">
        <f t="shared" si="483"/>
        <v>0</v>
      </c>
      <c r="M2594" s="239">
        <f t="shared" si="488"/>
        <v>2.9361733021382873E-3</v>
      </c>
      <c r="O2594" s="239">
        <f t="shared" si="489"/>
        <v>228.03631984537824</v>
      </c>
      <c r="P2594" s="239">
        <f t="shared" si="484"/>
        <v>253.35195326247259</v>
      </c>
      <c r="Q2594" s="239">
        <f t="shared" si="485"/>
        <v>0</v>
      </c>
      <c r="R2594" s="239">
        <f t="shared" si="490"/>
        <v>2.9361733021382873E-3</v>
      </c>
      <c r="T2594" s="239">
        <f>MAX($H$4:H2594)</f>
        <v>258.25488405882254</v>
      </c>
      <c r="U2594" s="239">
        <f>MAX($K$4:K2594)</f>
        <v>258.25488405882254</v>
      </c>
      <c r="V2594" s="239">
        <f>MAX($K$4:L2594)</f>
        <v>258.25488405882254</v>
      </c>
      <c r="W2594" s="239">
        <f t="shared" si="491"/>
        <v>-1.8984852171210872E-2</v>
      </c>
      <c r="X2594" s="239">
        <f t="shared" si="492"/>
        <v>-1.8984852171210872E-2</v>
      </c>
      <c r="Y2594" s="239">
        <f t="shared" si="493"/>
        <v>-1.8984852171210872E-2</v>
      </c>
    </row>
    <row r="2595" spans="1:25">
      <c r="A2595" s="147">
        <v>39058</v>
      </c>
      <c r="B2595" s="243">
        <v>-3.9237920442821705E-3</v>
      </c>
      <c r="C2595" s="243">
        <v>4.7281387966628952E-3</v>
      </c>
      <c r="D2595" s="243">
        <v>2.7514443406035927E-3</v>
      </c>
      <c r="E2595" s="243">
        <v>6.7879807781601187E-4</v>
      </c>
      <c r="F2595" s="243">
        <v>3.9916674966582466E-3</v>
      </c>
      <c r="H2595" s="239">
        <f t="shared" si="486"/>
        <v>254.54983646190323</v>
      </c>
      <c r="I2595" s="239"/>
      <c r="J2595" s="239">
        <f t="shared" si="487"/>
        <v>196.67724792443525</v>
      </c>
      <c r="K2595" s="239">
        <f t="shared" si="482"/>
        <v>254.54983646190323</v>
      </c>
      <c r="L2595" s="239" t="b">
        <f t="shared" si="483"/>
        <v>0</v>
      </c>
      <c r="M2595" s="239">
        <f t="shared" si="488"/>
        <v>4.7281387966629481E-3</v>
      </c>
      <c r="O2595" s="239">
        <f t="shared" si="489"/>
        <v>228.03631984537824</v>
      </c>
      <c r="P2595" s="239">
        <f t="shared" si="484"/>
        <v>254.54983646190323</v>
      </c>
      <c r="Q2595" s="239">
        <f t="shared" si="485"/>
        <v>0</v>
      </c>
      <c r="R2595" s="239">
        <f t="shared" si="490"/>
        <v>4.7281387966629481E-3</v>
      </c>
      <c r="T2595" s="239">
        <f>MAX($H$4:H2595)</f>
        <v>258.25488405882254</v>
      </c>
      <c r="U2595" s="239">
        <f>MAX($K$4:K2595)</f>
        <v>258.25488405882254</v>
      </c>
      <c r="V2595" s="239">
        <f>MAX($K$4:L2595)</f>
        <v>258.25488405882254</v>
      </c>
      <c r="W2595" s="239">
        <f t="shared" si="491"/>
        <v>-1.4346476390647537E-2</v>
      </c>
      <c r="X2595" s="239">
        <f t="shared" si="492"/>
        <v>-1.4346476390647537E-2</v>
      </c>
      <c r="Y2595" s="239">
        <f t="shared" si="493"/>
        <v>-1.4346476390647537E-2</v>
      </c>
    </row>
    <row r="2596" spans="1:25">
      <c r="A2596" s="147">
        <v>39059</v>
      </c>
      <c r="B2596" s="243">
        <v>1.6905967378113562E-3</v>
      </c>
      <c r="C2596" s="243">
        <v>9.2896178754984238E-3</v>
      </c>
      <c r="D2596" s="243">
        <v>-1.2386312286394308E-5</v>
      </c>
      <c r="E2596" s="243">
        <v>1.4874971378486812E-4</v>
      </c>
      <c r="F2596" s="243">
        <v>1.1304772930095464E-2</v>
      </c>
      <c r="H2596" s="239">
        <f t="shared" si="486"/>
        <v>256.91450717290491</v>
      </c>
      <c r="I2596" s="239"/>
      <c r="J2596" s="239">
        <f t="shared" si="487"/>
        <v>196.67724792443525</v>
      </c>
      <c r="K2596" s="239">
        <f t="shared" si="482"/>
        <v>256.91450717290491</v>
      </c>
      <c r="L2596" s="239" t="b">
        <f t="shared" si="483"/>
        <v>0</v>
      </c>
      <c r="M2596" s="239">
        <f t="shared" si="488"/>
        <v>9.2896178754983544E-3</v>
      </c>
      <c r="O2596" s="239">
        <f t="shared" si="489"/>
        <v>228.03631984537824</v>
      </c>
      <c r="P2596" s="239">
        <f t="shared" si="484"/>
        <v>256.91450717290491</v>
      </c>
      <c r="Q2596" s="239">
        <f t="shared" si="485"/>
        <v>0</v>
      </c>
      <c r="R2596" s="239">
        <f t="shared" si="490"/>
        <v>9.2896178754983544E-3</v>
      </c>
      <c r="T2596" s="239">
        <f>MAX($H$4:H2596)</f>
        <v>258.25488405882254</v>
      </c>
      <c r="U2596" s="239">
        <f>MAX($K$4:K2596)</f>
        <v>258.25488405882254</v>
      </c>
      <c r="V2596" s="239">
        <f>MAX($K$4:L2596)</f>
        <v>258.25488405882254</v>
      </c>
      <c r="W2596" s="239">
        <f t="shared" si="491"/>
        <v>-5.1901317986781563E-3</v>
      </c>
      <c r="X2596" s="239">
        <f t="shared" si="492"/>
        <v>-5.1901317986781563E-3</v>
      </c>
      <c r="Y2596" s="239">
        <f t="shared" si="493"/>
        <v>-5.1901317986781563E-3</v>
      </c>
    </row>
    <row r="2597" spans="1:25">
      <c r="A2597" s="147">
        <v>39062</v>
      </c>
      <c r="B2597" s="243">
        <v>2.1962340064194397E-3</v>
      </c>
      <c r="C2597" s="243">
        <v>-6.1807434945223561E-3</v>
      </c>
      <c r="D2597" s="243">
        <v>-8.1191135535851888E-3</v>
      </c>
      <c r="E2597" s="243">
        <v>-8.2862721129515204E-3</v>
      </c>
      <c r="F2597" s="243">
        <v>-4.8442028799874359E-3</v>
      </c>
      <c r="H2597" s="239">
        <f t="shared" si="486"/>
        <v>255.32658450404756</v>
      </c>
      <c r="I2597" s="239"/>
      <c r="J2597" s="239">
        <f t="shared" si="487"/>
        <v>196.67724792443525</v>
      </c>
      <c r="K2597" s="239">
        <f t="shared" si="482"/>
        <v>255.32658450404756</v>
      </c>
      <c r="L2597" s="239" t="b">
        <f t="shared" si="483"/>
        <v>0</v>
      </c>
      <c r="M2597" s="239">
        <f t="shared" si="488"/>
        <v>-6.1807434945223413E-3</v>
      </c>
      <c r="O2597" s="239">
        <f t="shared" si="489"/>
        <v>228.03631984537824</v>
      </c>
      <c r="P2597" s="239">
        <f t="shared" si="484"/>
        <v>255.32658450404756</v>
      </c>
      <c r="Q2597" s="239">
        <f t="shared" si="485"/>
        <v>0</v>
      </c>
      <c r="R2597" s="239">
        <f t="shared" si="490"/>
        <v>-6.1807434945223413E-3</v>
      </c>
      <c r="T2597" s="239">
        <f>MAX($H$4:H2597)</f>
        <v>258.25488405882254</v>
      </c>
      <c r="U2597" s="239">
        <f>MAX($K$4:K2597)</f>
        <v>258.25488405882254</v>
      </c>
      <c r="V2597" s="239">
        <f>MAX($K$4:L2597)</f>
        <v>258.25488405882254</v>
      </c>
      <c r="W2597" s="239">
        <f t="shared" si="491"/>
        <v>-1.1338796419850104E-2</v>
      </c>
      <c r="X2597" s="239">
        <f t="shared" si="492"/>
        <v>-1.1338796419850104E-2</v>
      </c>
      <c r="Y2597" s="239">
        <f t="shared" si="493"/>
        <v>-1.1338796419850104E-2</v>
      </c>
    </row>
    <row r="2598" spans="1:25">
      <c r="A2598" s="147">
        <v>39063</v>
      </c>
      <c r="B2598" s="243">
        <v>-1.5171601894360398E-3</v>
      </c>
      <c r="C2598" s="243">
        <v>6.9525795091536224E-3</v>
      </c>
      <c r="D2598" s="243">
        <v>5.7495177107182993E-3</v>
      </c>
      <c r="E2598" s="243">
        <v>-5.6599251632823977E-3</v>
      </c>
      <c r="F2598" s="243">
        <v>4.3643711843155408E-3</v>
      </c>
      <c r="H2598" s="239">
        <f t="shared" si="486"/>
        <v>257.10176288361259</v>
      </c>
      <c r="I2598" s="239"/>
      <c r="J2598" s="239">
        <f t="shared" si="487"/>
        <v>196.67724792443525</v>
      </c>
      <c r="K2598" s="239">
        <f t="shared" si="482"/>
        <v>257.10176288361259</v>
      </c>
      <c r="L2598" s="239" t="b">
        <f t="shared" si="483"/>
        <v>0</v>
      </c>
      <c r="M2598" s="239">
        <f t="shared" si="488"/>
        <v>6.9525795091536701E-3</v>
      </c>
      <c r="O2598" s="239">
        <f t="shared" si="489"/>
        <v>228.03631984537824</v>
      </c>
      <c r="P2598" s="239">
        <f t="shared" si="484"/>
        <v>257.10176288361259</v>
      </c>
      <c r="Q2598" s="239">
        <f t="shared" si="485"/>
        <v>0</v>
      </c>
      <c r="R2598" s="239">
        <f t="shared" si="490"/>
        <v>6.9525795091536701E-3</v>
      </c>
      <c r="T2598" s="239">
        <f>MAX($H$4:H2598)</f>
        <v>258.25488405882254</v>
      </c>
      <c r="U2598" s="239">
        <f>MAX($K$4:K2598)</f>
        <v>258.25488405882254</v>
      </c>
      <c r="V2598" s="239">
        <f>MAX($K$4:L2598)</f>
        <v>258.25488405882254</v>
      </c>
      <c r="W2598" s="239">
        <f t="shared" si="491"/>
        <v>-4.4650507943435483E-3</v>
      </c>
      <c r="X2598" s="239">
        <f t="shared" si="492"/>
        <v>-4.4650507943435483E-3</v>
      </c>
      <c r="Y2598" s="239">
        <f t="shared" si="493"/>
        <v>-4.4650507943435483E-3</v>
      </c>
    </row>
    <row r="2599" spans="1:25">
      <c r="A2599" s="147">
        <v>39064</v>
      </c>
      <c r="B2599" s="243">
        <v>1.0672261749657963E-3</v>
      </c>
      <c r="C2599" s="243">
        <v>7.3597299827687923E-3</v>
      </c>
      <c r="D2599" s="243">
        <v>2.892117868674049E-3</v>
      </c>
      <c r="E2599" s="243">
        <v>3.2191498098301796E-3</v>
      </c>
      <c r="F2599" s="243">
        <v>7.4336287990774963E-3</v>
      </c>
      <c r="H2599" s="239">
        <f t="shared" si="486"/>
        <v>258.99396243652984</v>
      </c>
      <c r="I2599" s="239"/>
      <c r="J2599" s="239">
        <f t="shared" si="487"/>
        <v>196.67724792443525</v>
      </c>
      <c r="K2599" s="239">
        <f t="shared" si="482"/>
        <v>258.99396243652984</v>
      </c>
      <c r="L2599" s="239" t="b">
        <f t="shared" si="483"/>
        <v>0</v>
      </c>
      <c r="M2599" s="239">
        <f t="shared" si="488"/>
        <v>7.3597299827688374E-3</v>
      </c>
      <c r="O2599" s="239">
        <f t="shared" si="489"/>
        <v>228.03631984537824</v>
      </c>
      <c r="P2599" s="239">
        <f t="shared" si="484"/>
        <v>258.99396243652984</v>
      </c>
      <c r="Q2599" s="239">
        <f t="shared" si="485"/>
        <v>0</v>
      </c>
      <c r="R2599" s="239">
        <f t="shared" si="490"/>
        <v>7.3597299827688374E-3</v>
      </c>
      <c r="T2599" s="239">
        <f>MAX($H$4:H2599)</f>
        <v>258.99396243652984</v>
      </c>
      <c r="U2599" s="239">
        <f>MAX($K$4:K2599)</f>
        <v>258.99396243652984</v>
      </c>
      <c r="V2599" s="239">
        <f>MAX($K$4:L2599)</f>
        <v>258.99396243652984</v>
      </c>
      <c r="W2599" s="239">
        <f t="shared" si="491"/>
        <v>0</v>
      </c>
      <c r="X2599" s="239">
        <f t="shared" si="492"/>
        <v>0</v>
      </c>
      <c r="Y2599" s="239">
        <f t="shared" si="493"/>
        <v>0</v>
      </c>
    </row>
    <row r="2600" spans="1:25">
      <c r="A2600" s="147">
        <v>39065</v>
      </c>
      <c r="B2600" s="243">
        <v>8.3749052260262413E-3</v>
      </c>
      <c r="C2600" s="243">
        <v>6.0709429108760649E-3</v>
      </c>
      <c r="D2600" s="243">
        <v>1.1152841102511468E-2</v>
      </c>
      <c r="E2600" s="243">
        <v>1.6255373410373863E-2</v>
      </c>
      <c r="F2600" s="243">
        <v>4.5590275627667154E-3</v>
      </c>
      <c r="H2600" s="239">
        <f t="shared" si="486"/>
        <v>260.56629999674357</v>
      </c>
      <c r="I2600" s="239"/>
      <c r="J2600" s="239">
        <f t="shared" si="487"/>
        <v>196.67724792443525</v>
      </c>
      <c r="K2600" s="239">
        <f t="shared" si="482"/>
        <v>260.56629999674357</v>
      </c>
      <c r="L2600" s="239" t="b">
        <f t="shared" si="483"/>
        <v>0</v>
      </c>
      <c r="M2600" s="239">
        <f t="shared" si="488"/>
        <v>6.070942910875959E-3</v>
      </c>
      <c r="O2600" s="239">
        <f t="shared" si="489"/>
        <v>228.03631984537824</v>
      </c>
      <c r="P2600" s="239">
        <f t="shared" si="484"/>
        <v>260.56629999674357</v>
      </c>
      <c r="Q2600" s="239">
        <f t="shared" si="485"/>
        <v>0</v>
      </c>
      <c r="R2600" s="239">
        <f t="shared" si="490"/>
        <v>6.070942910875959E-3</v>
      </c>
      <c r="T2600" s="239">
        <f>MAX($H$4:H2600)</f>
        <v>260.56629999674357</v>
      </c>
      <c r="U2600" s="239">
        <f>MAX($K$4:K2600)</f>
        <v>260.56629999674357</v>
      </c>
      <c r="V2600" s="239">
        <f>MAX($K$4:L2600)</f>
        <v>260.56629999674357</v>
      </c>
      <c r="W2600" s="239">
        <f t="shared" si="491"/>
        <v>0</v>
      </c>
      <c r="X2600" s="239">
        <f t="shared" si="492"/>
        <v>0</v>
      </c>
      <c r="Y2600" s="239">
        <f t="shared" si="493"/>
        <v>0</v>
      </c>
    </row>
    <row r="2601" spans="1:25">
      <c r="A2601" s="147">
        <v>39066</v>
      </c>
      <c r="B2601" s="243">
        <v>8.0031989598161601E-4</v>
      </c>
      <c r="C2601" s="243">
        <v>4.8400485784736436E-3</v>
      </c>
      <c r="D2601" s="243">
        <v>8.5693820120673614E-3</v>
      </c>
      <c r="E2601" s="243">
        <v>1.1299615144276798E-2</v>
      </c>
      <c r="F2601" s="243">
        <v>4.8233149320999757E-3</v>
      </c>
      <c r="H2601" s="239">
        <f t="shared" si="486"/>
        <v>261.82745354664092</v>
      </c>
      <c r="I2601" s="239"/>
      <c r="J2601" s="239">
        <f t="shared" si="487"/>
        <v>196.67724792443525</v>
      </c>
      <c r="K2601" s="239">
        <f t="shared" si="482"/>
        <v>261.82745354664092</v>
      </c>
      <c r="L2601" s="239" t="b">
        <f t="shared" si="483"/>
        <v>0</v>
      </c>
      <c r="M2601" s="239">
        <f t="shared" si="488"/>
        <v>4.8400485784735759E-3</v>
      </c>
      <c r="O2601" s="239">
        <f t="shared" si="489"/>
        <v>228.03631984537824</v>
      </c>
      <c r="P2601" s="239">
        <f t="shared" si="484"/>
        <v>261.82745354664092</v>
      </c>
      <c r="Q2601" s="239">
        <f t="shared" si="485"/>
        <v>0</v>
      </c>
      <c r="R2601" s="239">
        <f t="shared" si="490"/>
        <v>4.8400485784735759E-3</v>
      </c>
      <c r="T2601" s="239">
        <f>MAX($H$4:H2601)</f>
        <v>261.82745354664092</v>
      </c>
      <c r="U2601" s="239">
        <f>MAX($K$4:K2601)</f>
        <v>261.82745354664092</v>
      </c>
      <c r="V2601" s="239">
        <f>MAX($K$4:L2601)</f>
        <v>261.82745354664092</v>
      </c>
      <c r="W2601" s="239">
        <f t="shared" si="491"/>
        <v>0</v>
      </c>
      <c r="X2601" s="239">
        <f t="shared" si="492"/>
        <v>0</v>
      </c>
      <c r="Y2601" s="239">
        <f t="shared" si="493"/>
        <v>0</v>
      </c>
    </row>
    <row r="2602" spans="1:25">
      <c r="A2602" s="147">
        <v>39069</v>
      </c>
      <c r="B2602" s="243">
        <v>-3.4997585024660882E-3</v>
      </c>
      <c r="C2602" s="243">
        <v>-1.7018182940911064E-3</v>
      </c>
      <c r="D2602" s="243">
        <v>1.8462356840622807E-3</v>
      </c>
      <c r="E2602" s="243">
        <v>4.762367269303569E-3</v>
      </c>
      <c r="F2602" s="243">
        <v>-5.3569070173020705E-4</v>
      </c>
      <c r="H2602" s="239">
        <f t="shared" si="486"/>
        <v>261.38187079629995</v>
      </c>
      <c r="I2602" s="239"/>
      <c r="J2602" s="239">
        <f t="shared" si="487"/>
        <v>196.67724792443525</v>
      </c>
      <c r="K2602" s="239">
        <f t="shared" si="482"/>
        <v>261.38187079629995</v>
      </c>
      <c r="L2602" s="239" t="b">
        <f t="shared" si="483"/>
        <v>0</v>
      </c>
      <c r="M2602" s="239">
        <f t="shared" si="488"/>
        <v>-1.701818294091153E-3</v>
      </c>
      <c r="O2602" s="239">
        <f t="shared" si="489"/>
        <v>228.03631984537824</v>
      </c>
      <c r="P2602" s="239">
        <f t="shared" si="484"/>
        <v>261.38187079629995</v>
      </c>
      <c r="Q2602" s="239">
        <f t="shared" si="485"/>
        <v>0</v>
      </c>
      <c r="R2602" s="239">
        <f t="shared" si="490"/>
        <v>-1.701818294091153E-3</v>
      </c>
      <c r="T2602" s="239">
        <f>MAX($H$4:H2602)</f>
        <v>261.82745354664092</v>
      </c>
      <c r="U2602" s="239">
        <f>MAX($K$4:K2602)</f>
        <v>261.82745354664092</v>
      </c>
      <c r="V2602" s="239">
        <f>MAX($K$4:L2602)</f>
        <v>261.82745354664092</v>
      </c>
      <c r="W2602" s="239">
        <f t="shared" si="491"/>
        <v>-1.701818294091153E-3</v>
      </c>
      <c r="X2602" s="239">
        <f t="shared" si="492"/>
        <v>-1.701818294091153E-3</v>
      </c>
      <c r="Y2602" s="239">
        <f t="shared" si="493"/>
        <v>-1.701818294091153E-3</v>
      </c>
    </row>
    <row r="2603" spans="1:25">
      <c r="A2603" s="147">
        <v>39070</v>
      </c>
      <c r="B2603" s="243">
        <v>1.9966260595898344E-3</v>
      </c>
      <c r="C2603" s="243">
        <v>-8.3425671716311767E-3</v>
      </c>
      <c r="D2603" s="243">
        <v>-1.9351895546446563E-2</v>
      </c>
      <c r="E2603" s="243">
        <v>-2.4810957097793795E-2</v>
      </c>
      <c r="F2603" s="243">
        <v>-7.0194827690313044E-3</v>
      </c>
      <c r="H2603" s="239">
        <f t="shared" si="486"/>
        <v>259.2012749817352</v>
      </c>
      <c r="I2603" s="239"/>
      <c r="J2603" s="239">
        <f t="shared" si="487"/>
        <v>196.67724792443525</v>
      </c>
      <c r="K2603" s="239">
        <f t="shared" si="482"/>
        <v>259.2012749817352</v>
      </c>
      <c r="L2603" s="239" t="b">
        <f t="shared" si="483"/>
        <v>0</v>
      </c>
      <c r="M2603" s="239">
        <f t="shared" si="488"/>
        <v>-8.3425671716311767E-3</v>
      </c>
      <c r="O2603" s="239">
        <f t="shared" si="489"/>
        <v>228.03631984537824</v>
      </c>
      <c r="P2603" s="239">
        <f t="shared" si="484"/>
        <v>259.2012749817352</v>
      </c>
      <c r="Q2603" s="239">
        <f t="shared" si="485"/>
        <v>0</v>
      </c>
      <c r="R2603" s="239">
        <f t="shared" si="490"/>
        <v>-8.3425671716311767E-3</v>
      </c>
      <c r="T2603" s="239">
        <f>MAX($H$4:H2603)</f>
        <v>261.82745354664092</v>
      </c>
      <c r="U2603" s="239">
        <f>MAX($K$4:K2603)</f>
        <v>261.82745354664092</v>
      </c>
      <c r="V2603" s="239">
        <f>MAX($K$4:L2603)</f>
        <v>261.82745354664092</v>
      </c>
      <c r="W2603" s="239">
        <f t="shared" si="491"/>
        <v>-1.0030187932289963E-2</v>
      </c>
      <c r="X2603" s="239">
        <f t="shared" si="492"/>
        <v>-1.0030187932289963E-2</v>
      </c>
      <c r="Y2603" s="239">
        <f t="shared" si="493"/>
        <v>-1.0030187932289963E-2</v>
      </c>
    </row>
    <row r="2604" spans="1:25">
      <c r="A2604" s="147">
        <v>39071</v>
      </c>
      <c r="B2604" s="243">
        <v>-1.1789903513146349E-3</v>
      </c>
      <c r="C2604" s="243">
        <v>6.3411527117225308E-3</v>
      </c>
      <c r="D2604" s="243">
        <v>1.4105813231823028E-2</v>
      </c>
      <c r="E2604" s="243">
        <v>1.4991392393418179E-2</v>
      </c>
      <c r="F2604" s="243">
        <v>8.511509126896577E-3</v>
      </c>
      <c r="H2604" s="239">
        <f t="shared" si="486"/>
        <v>260.84490984946757</v>
      </c>
      <c r="I2604" s="239"/>
      <c r="J2604" s="239">
        <f t="shared" si="487"/>
        <v>196.67724792443525</v>
      </c>
      <c r="K2604" s="239">
        <f t="shared" si="482"/>
        <v>260.84490984946757</v>
      </c>
      <c r="L2604" s="239" t="b">
        <f t="shared" si="483"/>
        <v>0</v>
      </c>
      <c r="M2604" s="239">
        <f t="shared" si="488"/>
        <v>6.3411527117225542E-3</v>
      </c>
      <c r="O2604" s="239">
        <f t="shared" si="489"/>
        <v>228.03631984537824</v>
      </c>
      <c r="P2604" s="239">
        <f t="shared" si="484"/>
        <v>260.84490984946757</v>
      </c>
      <c r="Q2604" s="239">
        <f t="shared" si="485"/>
        <v>0</v>
      </c>
      <c r="R2604" s="239">
        <f t="shared" si="490"/>
        <v>6.3411527117225542E-3</v>
      </c>
      <c r="T2604" s="239">
        <f>MAX($H$4:H2604)</f>
        <v>261.82745354664092</v>
      </c>
      <c r="U2604" s="239">
        <f>MAX($K$4:K2604)</f>
        <v>261.82745354664092</v>
      </c>
      <c r="V2604" s="239">
        <f>MAX($K$4:L2604)</f>
        <v>261.82745354664092</v>
      </c>
      <c r="W2604" s="239">
        <f t="shared" si="491"/>
        <v>-3.7526381739733366E-3</v>
      </c>
      <c r="X2604" s="239">
        <f t="shared" si="492"/>
        <v>-3.7526381739733366E-3</v>
      </c>
      <c r="Y2604" s="239">
        <f t="shared" si="493"/>
        <v>-3.7526381739733366E-3</v>
      </c>
    </row>
    <row r="2605" spans="1:25">
      <c r="A2605" s="147">
        <v>39072</v>
      </c>
      <c r="B2605" s="243">
        <v>-3.686115418874425E-3</v>
      </c>
      <c r="C2605" s="243">
        <v>-1.9091477873186546E-3</v>
      </c>
      <c r="D2605" s="243">
        <v>1.5825646333242904E-3</v>
      </c>
      <c r="E2605" s="243">
        <v>9.8960417088367336E-4</v>
      </c>
      <c r="F2605" s="243">
        <v>2.7046503142202916E-4</v>
      </c>
      <c r="H2605" s="239">
        <f t="shared" si="486"/>
        <v>260.34691836699511</v>
      </c>
      <c r="I2605" s="239"/>
      <c r="J2605" s="239">
        <f t="shared" si="487"/>
        <v>196.67724792443525</v>
      </c>
      <c r="K2605" s="239">
        <f t="shared" si="482"/>
        <v>260.34691836699511</v>
      </c>
      <c r="L2605" s="239" t="b">
        <f t="shared" si="483"/>
        <v>0</v>
      </c>
      <c r="M2605" s="239">
        <f t="shared" si="488"/>
        <v>-1.9091477873187023E-3</v>
      </c>
      <c r="O2605" s="239">
        <f t="shared" si="489"/>
        <v>228.03631984537824</v>
      </c>
      <c r="P2605" s="239">
        <f t="shared" si="484"/>
        <v>260.34691836699511</v>
      </c>
      <c r="Q2605" s="239">
        <f t="shared" si="485"/>
        <v>0</v>
      </c>
      <c r="R2605" s="239">
        <f t="shared" si="490"/>
        <v>-1.9091477873187023E-3</v>
      </c>
      <c r="T2605" s="239">
        <f>MAX($H$4:H2605)</f>
        <v>261.82745354664092</v>
      </c>
      <c r="U2605" s="239">
        <f>MAX($K$4:K2605)</f>
        <v>261.82745354664092</v>
      </c>
      <c r="V2605" s="239">
        <f>MAX($K$4:L2605)</f>
        <v>261.82745354664092</v>
      </c>
      <c r="W2605" s="239">
        <f t="shared" si="491"/>
        <v>-5.6546216204255897E-3</v>
      </c>
      <c r="X2605" s="239">
        <f t="shared" si="492"/>
        <v>-5.6546216204255897E-3</v>
      </c>
      <c r="Y2605" s="239">
        <f t="shared" si="493"/>
        <v>-5.6546216204255897E-3</v>
      </c>
    </row>
    <row r="2606" spans="1:25">
      <c r="A2606" s="147">
        <v>39073</v>
      </c>
      <c r="B2606" s="243">
        <v>-5.023592924513709E-3</v>
      </c>
      <c r="C2606" s="243">
        <v>-2.7275374980161304E-3</v>
      </c>
      <c r="D2606" s="243">
        <v>2.4789922664372188E-3</v>
      </c>
      <c r="E2606" s="243">
        <v>2.5021487181775548E-3</v>
      </c>
      <c r="F2606" s="243">
        <v>-4.2048765772717545E-4</v>
      </c>
      <c r="H2606" s="239">
        <f t="shared" si="486"/>
        <v>259.6368123846562</v>
      </c>
      <c r="I2606" s="239"/>
      <c r="J2606" s="239">
        <f t="shared" si="487"/>
        <v>196.67724792443525</v>
      </c>
      <c r="K2606" s="239">
        <f t="shared" si="482"/>
        <v>259.6368123846562</v>
      </c>
      <c r="L2606" s="239" t="b">
        <f t="shared" si="483"/>
        <v>0</v>
      </c>
      <c r="M2606" s="239">
        <f t="shared" si="488"/>
        <v>-2.7275374980161027E-3</v>
      </c>
      <c r="O2606" s="239">
        <f t="shared" si="489"/>
        <v>228.03631984537824</v>
      </c>
      <c r="P2606" s="239">
        <f t="shared" si="484"/>
        <v>259.6368123846562</v>
      </c>
      <c r="Q2606" s="239">
        <f t="shared" si="485"/>
        <v>0</v>
      </c>
      <c r="R2606" s="239">
        <f t="shared" si="490"/>
        <v>-2.7275374980161027E-3</v>
      </c>
      <c r="T2606" s="239">
        <f>MAX($H$4:H2606)</f>
        <v>261.82745354664092</v>
      </c>
      <c r="U2606" s="239">
        <f>MAX($K$4:K2606)</f>
        <v>261.82745354664092</v>
      </c>
      <c r="V2606" s="239">
        <f>MAX($K$4:L2606)</f>
        <v>261.82745354664092</v>
      </c>
      <c r="W2606" s="239">
        <f t="shared" si="491"/>
        <v>-8.3667359259348897E-3</v>
      </c>
      <c r="X2606" s="239">
        <f t="shared" si="492"/>
        <v>-8.3667359259348897E-3</v>
      </c>
      <c r="Y2606" s="239">
        <f t="shared" si="493"/>
        <v>-8.3667359259348897E-3</v>
      </c>
    </row>
    <row r="2607" spans="1:25">
      <c r="A2607" s="147">
        <v>39076</v>
      </c>
      <c r="B2607" s="243">
        <v>0</v>
      </c>
      <c r="C2607" s="243">
        <v>-1.5232292460010122E-4</v>
      </c>
      <c r="D2607" s="243">
        <v>-2.7524069964435238E-3</v>
      </c>
      <c r="E2607" s="243">
        <v>-1.5055196580041619E-3</v>
      </c>
      <c r="F2607" s="243">
        <v>-1.5232292460010122E-4</v>
      </c>
      <c r="H2607" s="239">
        <f t="shared" si="486"/>
        <v>259.59726374605992</v>
      </c>
      <c r="I2607" s="239"/>
      <c r="J2607" s="239">
        <f t="shared" si="487"/>
        <v>196.67724792443525</v>
      </c>
      <c r="K2607" s="239">
        <f t="shared" si="482"/>
        <v>259.59726374605992</v>
      </c>
      <c r="L2607" s="239" t="b">
        <f t="shared" si="483"/>
        <v>0</v>
      </c>
      <c r="M2607" s="239">
        <f t="shared" si="488"/>
        <v>-1.5232292460007831E-4</v>
      </c>
      <c r="O2607" s="239">
        <f t="shared" si="489"/>
        <v>228.03631984537824</v>
      </c>
      <c r="P2607" s="239">
        <f t="shared" si="484"/>
        <v>259.59726374605992</v>
      </c>
      <c r="Q2607" s="239">
        <f t="shared" si="485"/>
        <v>0</v>
      </c>
      <c r="R2607" s="239">
        <f t="shared" si="490"/>
        <v>-1.5232292460007831E-4</v>
      </c>
      <c r="T2607" s="239">
        <f>MAX($H$4:H2607)</f>
        <v>261.82745354664092</v>
      </c>
      <c r="U2607" s="239">
        <f>MAX($K$4:K2607)</f>
        <v>261.82745354664092</v>
      </c>
      <c r="V2607" s="239">
        <f>MAX($K$4:L2607)</f>
        <v>261.82745354664092</v>
      </c>
      <c r="W2607" s="239">
        <f t="shared" si="491"/>
        <v>-8.5177844048493732E-3</v>
      </c>
      <c r="X2607" s="239">
        <f t="shared" si="492"/>
        <v>-8.5177844048493732E-3</v>
      </c>
      <c r="Y2607" s="239">
        <f t="shared" si="493"/>
        <v>-8.5177844048493732E-3</v>
      </c>
    </row>
    <row r="2608" spans="1:25">
      <c r="A2608" s="147">
        <v>39077</v>
      </c>
      <c r="B2608" s="243">
        <v>4.3869186651388503E-3</v>
      </c>
      <c r="C2608" s="243">
        <v>1.0769383019373358E-3</v>
      </c>
      <c r="D2608" s="243">
        <v>4.7995142718382233E-3</v>
      </c>
      <c r="E2608" s="243">
        <v>4.646709818143524E-3</v>
      </c>
      <c r="F2608" s="243">
        <v>1.1660326373887919E-3</v>
      </c>
      <c r="H2608" s="239">
        <f t="shared" si="486"/>
        <v>259.87683398246617</v>
      </c>
      <c r="I2608" s="239"/>
      <c r="J2608" s="239">
        <f t="shared" si="487"/>
        <v>196.67724792443525</v>
      </c>
      <c r="K2608" s="239">
        <f t="shared" si="482"/>
        <v>259.87683398246617</v>
      </c>
      <c r="L2608" s="239" t="b">
        <f t="shared" si="483"/>
        <v>0</v>
      </c>
      <c r="M2608" s="239">
        <f t="shared" si="488"/>
        <v>1.0769383019372707E-3</v>
      </c>
      <c r="O2608" s="239">
        <f t="shared" si="489"/>
        <v>228.03631984537824</v>
      </c>
      <c r="P2608" s="239">
        <f t="shared" si="484"/>
        <v>259.87683398246617</v>
      </c>
      <c r="Q2608" s="239">
        <f t="shared" si="485"/>
        <v>0</v>
      </c>
      <c r="R2608" s="239">
        <f t="shared" si="490"/>
        <v>1.0769383019372707E-3</v>
      </c>
      <c r="T2608" s="239">
        <f>MAX($H$4:H2608)</f>
        <v>261.82745354664092</v>
      </c>
      <c r="U2608" s="239">
        <f>MAX($K$4:K2608)</f>
        <v>261.82745354664092</v>
      </c>
      <c r="V2608" s="239">
        <f>MAX($K$4:L2608)</f>
        <v>261.82745354664092</v>
      </c>
      <c r="W2608" s="239">
        <f t="shared" si="491"/>
        <v>-7.4500192311853283E-3</v>
      </c>
      <c r="X2608" s="239">
        <f t="shared" si="492"/>
        <v>-7.4500192311853283E-3</v>
      </c>
      <c r="Y2608" s="239">
        <f t="shared" si="493"/>
        <v>-7.4500192311853283E-3</v>
      </c>
    </row>
    <row r="2609" spans="1:25">
      <c r="A2609" s="147">
        <v>39078</v>
      </c>
      <c r="B2609" s="243">
        <v>7.2077192800217293E-3</v>
      </c>
      <c r="C2609" s="243">
        <v>7.2064351430483065E-3</v>
      </c>
      <c r="D2609" s="243">
        <v>3.3321591930066674E-3</v>
      </c>
      <c r="E2609" s="243">
        <v>1.0946393146075595E-2</v>
      </c>
      <c r="F2609" s="243">
        <v>3.4922463970201711E-3</v>
      </c>
      <c r="H2609" s="239">
        <f t="shared" si="486"/>
        <v>261.74961953174153</v>
      </c>
      <c r="I2609" s="239"/>
      <c r="J2609" s="239">
        <f t="shared" si="487"/>
        <v>196.67724792443525</v>
      </c>
      <c r="K2609" s="239">
        <f t="shared" si="482"/>
        <v>261.74961953174153</v>
      </c>
      <c r="L2609" s="239" t="b">
        <f t="shared" si="483"/>
        <v>0</v>
      </c>
      <c r="M2609" s="239">
        <f t="shared" si="488"/>
        <v>7.2064351430482631E-3</v>
      </c>
      <c r="O2609" s="239">
        <f t="shared" si="489"/>
        <v>228.03631984537824</v>
      </c>
      <c r="P2609" s="239">
        <f t="shared" si="484"/>
        <v>261.74961953174153</v>
      </c>
      <c r="Q2609" s="239">
        <f t="shared" si="485"/>
        <v>0</v>
      </c>
      <c r="R2609" s="239">
        <f t="shared" si="490"/>
        <v>7.2064351430482631E-3</v>
      </c>
      <c r="T2609" s="239">
        <f>MAX($H$4:H2609)</f>
        <v>261.82745354664092</v>
      </c>
      <c r="U2609" s="239">
        <f>MAX($K$4:K2609)</f>
        <v>261.82745354664092</v>
      </c>
      <c r="V2609" s="239">
        <f>MAX($K$4:L2609)</f>
        <v>261.82745354664092</v>
      </c>
      <c r="W2609" s="239">
        <f t="shared" si="491"/>
        <v>-2.9727216854106452E-4</v>
      </c>
      <c r="X2609" s="239">
        <f t="shared" si="492"/>
        <v>-2.9727216854106452E-4</v>
      </c>
      <c r="Y2609" s="239">
        <f t="shared" si="493"/>
        <v>-2.9727216854106452E-4</v>
      </c>
    </row>
    <row r="2610" spans="1:25">
      <c r="A2610" s="147">
        <v>39079</v>
      </c>
      <c r="B2610" s="243">
        <v>-1.3844705797828594E-3</v>
      </c>
      <c r="C2610" s="243">
        <v>-1.4593308565379326E-3</v>
      </c>
      <c r="D2610" s="243">
        <v>-1.275422340235588E-3</v>
      </c>
      <c r="E2610" s="243">
        <v>2.4816341360740513E-3</v>
      </c>
      <c r="F2610" s="243">
        <v>7.8229218473957474E-4</v>
      </c>
      <c r="H2610" s="239">
        <f t="shared" si="486"/>
        <v>261.36764023527178</v>
      </c>
      <c r="I2610" s="239"/>
      <c r="J2610" s="239">
        <f t="shared" si="487"/>
        <v>196.67724792443525</v>
      </c>
      <c r="K2610" s="239">
        <f t="shared" si="482"/>
        <v>261.36764023527178</v>
      </c>
      <c r="L2610" s="239" t="b">
        <f t="shared" si="483"/>
        <v>0</v>
      </c>
      <c r="M2610" s="239">
        <f t="shared" si="488"/>
        <v>-1.4593308565379972E-3</v>
      </c>
      <c r="O2610" s="239">
        <f t="shared" si="489"/>
        <v>228.03631984537824</v>
      </c>
      <c r="P2610" s="239">
        <f t="shared" si="484"/>
        <v>261.36764023527178</v>
      </c>
      <c r="Q2610" s="239">
        <f t="shared" si="485"/>
        <v>0</v>
      </c>
      <c r="R2610" s="239">
        <f t="shared" si="490"/>
        <v>-1.4593308565379972E-3</v>
      </c>
      <c r="T2610" s="239">
        <f>MAX($H$4:H2610)</f>
        <v>261.82745354664092</v>
      </c>
      <c r="U2610" s="239">
        <f>MAX($K$4:K2610)</f>
        <v>261.82745354664092</v>
      </c>
      <c r="V2610" s="239">
        <f>MAX($K$4:L2610)</f>
        <v>261.82745354664092</v>
      </c>
      <c r="W2610" s="239">
        <f t="shared" si="491"/>
        <v>-1.7561692066307198E-3</v>
      </c>
      <c r="X2610" s="239">
        <f t="shared" si="492"/>
        <v>-1.7561692066307198E-3</v>
      </c>
      <c r="Y2610" s="239">
        <f t="shared" si="493"/>
        <v>-1.7561692066307198E-3</v>
      </c>
    </row>
    <row r="2611" spans="1:25">
      <c r="A2611" s="147">
        <v>39080</v>
      </c>
      <c r="B2611" s="243">
        <v>-4.4649358500900016E-3</v>
      </c>
      <c r="C2611" s="243">
        <v>-2.2506462558188334E-3</v>
      </c>
      <c r="D2611" s="243">
        <v>-1.1751445024380525E-3</v>
      </c>
      <c r="E2611" s="243">
        <v>4.3549107139928545E-4</v>
      </c>
      <c r="F2611" s="243">
        <v>5.8057137884515164E-4</v>
      </c>
      <c r="H2611" s="239">
        <f t="shared" si="486"/>
        <v>260.77939413438406</v>
      </c>
      <c r="I2611" s="239"/>
      <c r="J2611" s="239">
        <f t="shared" si="487"/>
        <v>196.67724792443525</v>
      </c>
      <c r="K2611" s="239">
        <f t="shared" si="482"/>
        <v>260.77939413438406</v>
      </c>
      <c r="L2611" s="239" t="b">
        <f t="shared" si="483"/>
        <v>0</v>
      </c>
      <c r="M2611" s="239">
        <f t="shared" si="488"/>
        <v>-2.2506462558188238E-3</v>
      </c>
      <c r="O2611" s="239">
        <f t="shared" si="489"/>
        <v>228.03631984537824</v>
      </c>
      <c r="P2611" s="239">
        <f t="shared" si="484"/>
        <v>260.77939413438406</v>
      </c>
      <c r="Q2611" s="239">
        <f t="shared" si="485"/>
        <v>0</v>
      </c>
      <c r="R2611" s="239">
        <f t="shared" si="490"/>
        <v>-2.2506462558188238E-3</v>
      </c>
      <c r="T2611" s="239">
        <f>MAX($H$4:H2611)</f>
        <v>261.82745354664092</v>
      </c>
      <c r="U2611" s="239">
        <f>MAX($K$4:K2611)</f>
        <v>261.82745354664092</v>
      </c>
      <c r="V2611" s="239">
        <f>MAX($K$4:L2611)</f>
        <v>261.82745354664092</v>
      </c>
      <c r="W2611" s="239">
        <f t="shared" si="491"/>
        <v>-4.0028629468000562E-3</v>
      </c>
      <c r="X2611" s="239">
        <f t="shared" si="492"/>
        <v>-4.0028629468000562E-3</v>
      </c>
      <c r="Y2611" s="239">
        <f t="shared" si="493"/>
        <v>-4.0028629468000562E-3</v>
      </c>
    </row>
    <row r="2612" spans="1:25">
      <c r="A2612" s="147">
        <v>39083</v>
      </c>
      <c r="B2612" s="243">
        <v>0</v>
      </c>
      <c r="C2612" s="243">
        <v>-7.5769055917440653E-5</v>
      </c>
      <c r="D2612" s="243">
        <v>-7.5769055917440653E-5</v>
      </c>
      <c r="E2612" s="243">
        <v>2.5908588239853536E-4</v>
      </c>
      <c r="F2612" s="243">
        <v>-7.5769055917440653E-5</v>
      </c>
      <c r="H2612" s="239">
        <f t="shared" si="486"/>
        <v>260.75963512588777</v>
      </c>
      <c r="I2612" s="239"/>
      <c r="J2612" s="239">
        <f t="shared" si="487"/>
        <v>234.683671613299</v>
      </c>
      <c r="K2612" s="239">
        <f t="shared" si="482"/>
        <v>260.75963512588777</v>
      </c>
      <c r="L2612" s="239" t="b">
        <f t="shared" si="483"/>
        <v>0</v>
      </c>
      <c r="M2612" s="239">
        <f t="shared" si="488"/>
        <v>-7.5769055917477204E-5</v>
      </c>
      <c r="O2612" s="239">
        <f t="shared" si="489"/>
        <v>228.03631984537824</v>
      </c>
      <c r="P2612" s="239">
        <f t="shared" si="484"/>
        <v>260.75963512588777</v>
      </c>
      <c r="Q2612" s="239">
        <f t="shared" si="485"/>
        <v>0</v>
      </c>
      <c r="R2612" s="239">
        <f t="shared" si="490"/>
        <v>-7.5769055917477204E-5</v>
      </c>
      <c r="T2612" s="239">
        <f>MAX($H$4:H2612)</f>
        <v>261.82745354664092</v>
      </c>
      <c r="U2612" s="239">
        <f>MAX($K$4:K2612)</f>
        <v>261.82745354664092</v>
      </c>
      <c r="V2612" s="239">
        <f>MAX($K$4:L2612)</f>
        <v>261.82745354664092</v>
      </c>
      <c r="W2612" s="239">
        <f t="shared" si="491"/>
        <v>-4.0783287095710868E-3</v>
      </c>
      <c r="X2612" s="239">
        <f t="shared" si="492"/>
        <v>-4.0783287095710868E-3</v>
      </c>
      <c r="Y2612" s="239">
        <f t="shared" si="493"/>
        <v>-4.0783287095710868E-3</v>
      </c>
    </row>
    <row r="2613" spans="1:25">
      <c r="A2613" s="147">
        <v>39084</v>
      </c>
      <c r="B2613" s="243">
        <v>0</v>
      </c>
      <c r="C2613" s="243">
        <v>1.2913440383507169E-2</v>
      </c>
      <c r="D2613" s="243">
        <v>-1.919537431367857E-3</v>
      </c>
      <c r="E2613" s="243">
        <v>8.117361755106911E-3</v>
      </c>
      <c r="F2613" s="243">
        <v>1.0356827316943207E-2</v>
      </c>
      <c r="H2613" s="239">
        <f t="shared" si="486"/>
        <v>264.12693912851103</v>
      </c>
      <c r="I2613" s="239"/>
      <c r="J2613" s="239">
        <f t="shared" si="487"/>
        <v>234.683671613299</v>
      </c>
      <c r="K2613" s="239">
        <f t="shared" si="482"/>
        <v>264.12693912851103</v>
      </c>
      <c r="L2613" s="239" t="b">
        <f t="shared" si="483"/>
        <v>0</v>
      </c>
      <c r="M2613" s="239">
        <f t="shared" si="488"/>
        <v>1.2913440383507259E-2</v>
      </c>
      <c r="O2613" s="239">
        <f t="shared" si="489"/>
        <v>228.03631984537824</v>
      </c>
      <c r="P2613" s="239">
        <f t="shared" si="484"/>
        <v>264.12693912851103</v>
      </c>
      <c r="Q2613" s="239">
        <f t="shared" si="485"/>
        <v>0</v>
      </c>
      <c r="R2613" s="239">
        <f t="shared" si="490"/>
        <v>1.2913440383507259E-2</v>
      </c>
      <c r="T2613" s="239">
        <f>MAX($H$4:H2613)</f>
        <v>264.12693912851103</v>
      </c>
      <c r="U2613" s="239">
        <f>MAX($K$4:K2613)</f>
        <v>264.12693912851103</v>
      </c>
      <c r="V2613" s="239">
        <f>MAX($K$4:L2613)</f>
        <v>264.12693912851103</v>
      </c>
      <c r="W2613" s="239">
        <f t="shared" si="491"/>
        <v>0</v>
      </c>
      <c r="X2613" s="239">
        <f t="shared" si="492"/>
        <v>0</v>
      </c>
      <c r="Y2613" s="239">
        <f t="shared" si="493"/>
        <v>0</v>
      </c>
    </row>
    <row r="2614" spans="1:25">
      <c r="A2614" s="147">
        <v>39085</v>
      </c>
      <c r="B2614" s="243">
        <v>-4.8868036195559572E-4</v>
      </c>
      <c r="C2614" s="243">
        <v>3.7210162603582564E-3</v>
      </c>
      <c r="D2614" s="243">
        <v>5.2513947436321207E-3</v>
      </c>
      <c r="E2614" s="243">
        <v>3.9141011477938914E-3</v>
      </c>
      <c r="F2614" s="243">
        <v>3.2635081014469325E-3</v>
      </c>
      <c r="H2614" s="239">
        <f t="shared" si="486"/>
        <v>265.10975976380689</v>
      </c>
      <c r="I2614" s="239"/>
      <c r="J2614" s="239">
        <f t="shared" si="487"/>
        <v>234.683671613299</v>
      </c>
      <c r="K2614" s="239">
        <f t="shared" si="482"/>
        <v>265.10975976380689</v>
      </c>
      <c r="L2614" s="239" t="b">
        <f t="shared" si="483"/>
        <v>0</v>
      </c>
      <c r="M2614" s="239">
        <f t="shared" si="488"/>
        <v>3.7210162603583362E-3</v>
      </c>
      <c r="O2614" s="239">
        <f t="shared" si="489"/>
        <v>228.03631984537824</v>
      </c>
      <c r="P2614" s="239">
        <f t="shared" si="484"/>
        <v>265.10975976380689</v>
      </c>
      <c r="Q2614" s="239">
        <f t="shared" si="485"/>
        <v>0</v>
      </c>
      <c r="R2614" s="239">
        <f t="shared" si="490"/>
        <v>3.7210162603583362E-3</v>
      </c>
      <c r="T2614" s="239">
        <f>MAX($H$4:H2614)</f>
        <v>265.10975976380689</v>
      </c>
      <c r="U2614" s="239">
        <f>MAX($K$4:K2614)</f>
        <v>265.10975976380689</v>
      </c>
      <c r="V2614" s="239">
        <f>MAX($K$4:L2614)</f>
        <v>265.10975976380689</v>
      </c>
      <c r="W2614" s="239">
        <f t="shared" si="491"/>
        <v>0</v>
      </c>
      <c r="X2614" s="239">
        <f t="shared" si="492"/>
        <v>0</v>
      </c>
      <c r="Y2614" s="239">
        <f t="shared" si="493"/>
        <v>0</v>
      </c>
    </row>
    <row r="2615" spans="1:25">
      <c r="A2615" s="147">
        <v>39086</v>
      </c>
      <c r="B2615" s="243">
        <v>1.7081562932395045E-3</v>
      </c>
      <c r="C2615" s="243">
        <v>-6.0306218721326577E-3</v>
      </c>
      <c r="D2615" s="243">
        <v>8.2320629876868612E-3</v>
      </c>
      <c r="E2615" s="243">
        <v>-1.0381175720017288E-2</v>
      </c>
      <c r="F2615" s="243">
        <v>-8.5524213914219827E-3</v>
      </c>
      <c r="H2615" s="239">
        <f t="shared" si="486"/>
        <v>263.51098304805942</v>
      </c>
      <c r="I2615" s="239"/>
      <c r="J2615" s="239">
        <f t="shared" si="487"/>
        <v>234.683671613299</v>
      </c>
      <c r="K2615" s="239">
        <f t="shared" si="482"/>
        <v>263.51098304805942</v>
      </c>
      <c r="L2615" s="239" t="b">
        <f t="shared" si="483"/>
        <v>0</v>
      </c>
      <c r="M2615" s="239">
        <f t="shared" si="488"/>
        <v>-6.0306218721327635E-3</v>
      </c>
      <c r="O2615" s="239">
        <f t="shared" si="489"/>
        <v>228.03631984537824</v>
      </c>
      <c r="P2615" s="239">
        <f t="shared" si="484"/>
        <v>263.51098304805942</v>
      </c>
      <c r="Q2615" s="239">
        <f t="shared" si="485"/>
        <v>0</v>
      </c>
      <c r="R2615" s="239">
        <f t="shared" si="490"/>
        <v>-6.0306218721327635E-3</v>
      </c>
      <c r="T2615" s="239">
        <f>MAX($H$4:H2615)</f>
        <v>265.10975976380689</v>
      </c>
      <c r="U2615" s="239">
        <f>MAX($K$4:K2615)</f>
        <v>265.10975976380689</v>
      </c>
      <c r="V2615" s="239">
        <f>MAX($K$4:L2615)</f>
        <v>265.10975976380689</v>
      </c>
      <c r="W2615" s="239">
        <f t="shared" si="491"/>
        <v>-6.0306218721327635E-3</v>
      </c>
      <c r="X2615" s="239">
        <f t="shared" si="492"/>
        <v>-6.0306218721327635E-3</v>
      </c>
      <c r="Y2615" s="239">
        <f t="shared" si="493"/>
        <v>-6.0306218721327635E-3</v>
      </c>
    </row>
    <row r="2616" spans="1:25">
      <c r="A2616" s="147">
        <v>39087</v>
      </c>
      <c r="B2616" s="243">
        <v>-6.1710662763145852E-3</v>
      </c>
      <c r="C2616" s="243">
        <v>-8.9519026973181592E-3</v>
      </c>
      <c r="D2616" s="243">
        <v>-1.5454524164065786E-3</v>
      </c>
      <c r="E2616" s="243">
        <v>-7.061626487557815E-3</v>
      </c>
      <c r="F2616" s="243">
        <v>-4.330503739306879E-3</v>
      </c>
      <c r="H2616" s="239">
        <f t="shared" si="486"/>
        <v>261.15205836813851</v>
      </c>
      <c r="I2616" s="239"/>
      <c r="J2616" s="239">
        <f t="shared" si="487"/>
        <v>234.683671613299</v>
      </c>
      <c r="K2616" s="239">
        <f t="shared" si="482"/>
        <v>261.15205836813851</v>
      </c>
      <c r="L2616" s="239" t="b">
        <f t="shared" si="483"/>
        <v>0</v>
      </c>
      <c r="M2616" s="239">
        <f t="shared" si="488"/>
        <v>-8.9519026973182373E-3</v>
      </c>
      <c r="O2616" s="239">
        <f t="shared" si="489"/>
        <v>228.03631984537824</v>
      </c>
      <c r="P2616" s="239">
        <f t="shared" si="484"/>
        <v>261.15205836813851</v>
      </c>
      <c r="Q2616" s="239">
        <f t="shared" si="485"/>
        <v>0</v>
      </c>
      <c r="R2616" s="239">
        <f t="shared" si="490"/>
        <v>-8.9519026973182373E-3</v>
      </c>
      <c r="T2616" s="239">
        <f>MAX($H$4:H2616)</f>
        <v>265.10975976380689</v>
      </c>
      <c r="U2616" s="239">
        <f>MAX($K$4:K2616)</f>
        <v>265.10975976380689</v>
      </c>
      <c r="V2616" s="239">
        <f>MAX($K$4:L2616)</f>
        <v>265.10975976380689</v>
      </c>
      <c r="W2616" s="239">
        <f t="shared" si="491"/>
        <v>-1.492853902924735E-2</v>
      </c>
      <c r="X2616" s="239">
        <f t="shared" si="492"/>
        <v>-1.492853902924735E-2</v>
      </c>
      <c r="Y2616" s="239">
        <f t="shared" si="493"/>
        <v>-1.492853902924735E-2</v>
      </c>
    </row>
    <row r="2617" spans="1:25">
      <c r="A2617" s="147">
        <v>39090</v>
      </c>
      <c r="B2617" s="243">
        <v>2.5861942735316834E-3</v>
      </c>
      <c r="C2617" s="243">
        <v>-1.6026448849996155E-3</v>
      </c>
      <c r="D2617" s="243">
        <v>-2.7874410695682972E-3</v>
      </c>
      <c r="E2617" s="243">
        <v>-7.1626859096809437E-3</v>
      </c>
      <c r="F2617" s="243">
        <v>1.8123492764769988E-3</v>
      </c>
      <c r="H2617" s="239">
        <f t="shared" si="486"/>
        <v>260.73352435758767</v>
      </c>
      <c r="I2617" s="239"/>
      <c r="J2617" s="239">
        <f t="shared" si="487"/>
        <v>234.683671613299</v>
      </c>
      <c r="K2617" s="239">
        <f t="shared" si="482"/>
        <v>260.73352435758767</v>
      </c>
      <c r="L2617" s="239" t="b">
        <f t="shared" si="483"/>
        <v>0</v>
      </c>
      <c r="M2617" s="239">
        <f t="shared" si="488"/>
        <v>-1.6026448849997105E-3</v>
      </c>
      <c r="O2617" s="239">
        <f t="shared" si="489"/>
        <v>228.03631984537824</v>
      </c>
      <c r="P2617" s="239">
        <f t="shared" si="484"/>
        <v>260.73352435758767</v>
      </c>
      <c r="Q2617" s="239">
        <f t="shared" si="485"/>
        <v>0</v>
      </c>
      <c r="R2617" s="239">
        <f t="shared" si="490"/>
        <v>-1.6026448849997105E-3</v>
      </c>
      <c r="T2617" s="239">
        <f>MAX($H$4:H2617)</f>
        <v>265.10975976380689</v>
      </c>
      <c r="U2617" s="239">
        <f>MAX($K$4:K2617)</f>
        <v>265.10975976380689</v>
      </c>
      <c r="V2617" s="239">
        <f>MAX($K$4:L2617)</f>
        <v>265.10975976380689</v>
      </c>
      <c r="W2617" s="239">
        <f t="shared" si="491"/>
        <v>-1.650725876753132E-2</v>
      </c>
      <c r="X2617" s="239">
        <f t="shared" si="492"/>
        <v>-1.650725876753132E-2</v>
      </c>
      <c r="Y2617" s="239">
        <f t="shared" si="493"/>
        <v>-1.650725876753132E-2</v>
      </c>
    </row>
    <row r="2618" spans="1:25">
      <c r="A2618" s="147">
        <v>39091</v>
      </c>
      <c r="B2618" s="243">
        <v>5.5498742368431664E-6</v>
      </c>
      <c r="C2618" s="243">
        <v>2.978367774940649E-3</v>
      </c>
      <c r="D2618" s="243">
        <v>6.2418591968453896E-3</v>
      </c>
      <c r="E2618" s="243">
        <v>-1.1521933526377759E-2</v>
      </c>
      <c r="F2618" s="243">
        <v>4.6795270791046839E-3</v>
      </c>
      <c r="H2618" s="239">
        <f t="shared" si="486"/>
        <v>261.51008468438101</v>
      </c>
      <c r="I2618" s="239"/>
      <c r="J2618" s="239">
        <f t="shared" si="487"/>
        <v>234.683671613299</v>
      </c>
      <c r="K2618" s="239">
        <f t="shared" si="482"/>
        <v>261.51008468438101</v>
      </c>
      <c r="L2618" s="239" t="b">
        <f t="shared" si="483"/>
        <v>0</v>
      </c>
      <c r="M2618" s="239">
        <f t="shared" si="488"/>
        <v>2.9783677749406581E-3</v>
      </c>
      <c r="O2618" s="239">
        <f t="shared" si="489"/>
        <v>228.03631984537824</v>
      </c>
      <c r="P2618" s="239">
        <f t="shared" si="484"/>
        <v>261.51008468438101</v>
      </c>
      <c r="Q2618" s="239">
        <f t="shared" si="485"/>
        <v>0</v>
      </c>
      <c r="R2618" s="239">
        <f t="shared" si="490"/>
        <v>2.9783677749406581E-3</v>
      </c>
      <c r="T2618" s="239">
        <f>MAX($H$4:H2618)</f>
        <v>265.10975976380689</v>
      </c>
      <c r="U2618" s="239">
        <f>MAX($K$4:K2618)</f>
        <v>265.10975976380689</v>
      </c>
      <c r="V2618" s="239">
        <f>MAX($K$4:L2618)</f>
        <v>265.10975976380689</v>
      </c>
      <c r="W2618" s="239">
        <f t="shared" si="491"/>
        <v>-1.3578055680156484E-2</v>
      </c>
      <c r="X2618" s="239">
        <f t="shared" si="492"/>
        <v>-1.3578055680156484E-2</v>
      </c>
      <c r="Y2618" s="239">
        <f t="shared" si="493"/>
        <v>-1.3578055680156484E-2</v>
      </c>
    </row>
    <row r="2619" spans="1:25">
      <c r="A2619" s="147">
        <v>39092</v>
      </c>
      <c r="B2619" s="243">
        <v>2.7863135018928453E-3</v>
      </c>
      <c r="C2619" s="243">
        <v>-5.1102687176196593E-3</v>
      </c>
      <c r="D2619" s="243">
        <v>-1.3371499968791944E-2</v>
      </c>
      <c r="E2619" s="243">
        <v>-6.4885644058181313E-3</v>
      </c>
      <c r="F2619" s="243">
        <v>-3.6634511155926308E-3</v>
      </c>
      <c r="H2619" s="239">
        <f t="shared" si="486"/>
        <v>260.17369787927635</v>
      </c>
      <c r="I2619" s="239"/>
      <c r="J2619" s="239">
        <f t="shared" si="487"/>
        <v>234.683671613299</v>
      </c>
      <c r="K2619" s="239">
        <f t="shared" si="482"/>
        <v>260.17369787927635</v>
      </c>
      <c r="L2619" s="239" t="b">
        <f t="shared" si="483"/>
        <v>0</v>
      </c>
      <c r="M2619" s="239">
        <f t="shared" si="488"/>
        <v>-5.1102687176196836E-3</v>
      </c>
      <c r="O2619" s="239">
        <f t="shared" si="489"/>
        <v>228.03631984537824</v>
      </c>
      <c r="P2619" s="239">
        <f t="shared" si="484"/>
        <v>260.17369787927635</v>
      </c>
      <c r="Q2619" s="239">
        <f t="shared" si="485"/>
        <v>0</v>
      </c>
      <c r="R2619" s="239">
        <f t="shared" si="490"/>
        <v>-5.1102687176196836E-3</v>
      </c>
      <c r="T2619" s="239">
        <f>MAX($H$4:H2619)</f>
        <v>265.10975976380689</v>
      </c>
      <c r="U2619" s="239">
        <f>MAX($K$4:K2619)</f>
        <v>265.10975976380689</v>
      </c>
      <c r="V2619" s="239">
        <f>MAX($K$4:L2619)</f>
        <v>265.10975976380689</v>
      </c>
      <c r="W2619" s="239">
        <f t="shared" si="491"/>
        <v>-1.8618936884587763E-2</v>
      </c>
      <c r="X2619" s="239">
        <f t="shared" si="492"/>
        <v>-1.8618936884587763E-2</v>
      </c>
      <c r="Y2619" s="239">
        <f t="shared" si="493"/>
        <v>-1.8618936884587763E-2</v>
      </c>
    </row>
    <row r="2620" spans="1:25">
      <c r="A2620" s="147">
        <v>39093</v>
      </c>
      <c r="B2620" s="243">
        <v>6.9856067140121603E-3</v>
      </c>
      <c r="C2620" s="243">
        <v>1.5215042488625707E-2</v>
      </c>
      <c r="D2620" s="243">
        <v>-3.2090889963896085E-3</v>
      </c>
      <c r="E2620" s="243">
        <v>1.018255958340597E-2</v>
      </c>
      <c r="F2620" s="243">
        <v>1.0671501553344065E-2</v>
      </c>
      <c r="H2620" s="239">
        <f t="shared" si="486"/>
        <v>264.13225174693241</v>
      </c>
      <c r="I2620" s="239"/>
      <c r="J2620" s="239">
        <f t="shared" si="487"/>
        <v>234.683671613299</v>
      </c>
      <c r="K2620" s="239">
        <f t="shared" si="482"/>
        <v>264.13225174693241</v>
      </c>
      <c r="L2620" s="239" t="b">
        <f t="shared" si="483"/>
        <v>0</v>
      </c>
      <c r="M2620" s="239">
        <f t="shared" si="488"/>
        <v>1.5215042488625733E-2</v>
      </c>
      <c r="O2620" s="239">
        <f t="shared" si="489"/>
        <v>228.03631984537824</v>
      </c>
      <c r="P2620" s="239">
        <f t="shared" si="484"/>
        <v>264.13225174693241</v>
      </c>
      <c r="Q2620" s="239">
        <f t="shared" si="485"/>
        <v>0</v>
      </c>
      <c r="R2620" s="239">
        <f t="shared" si="490"/>
        <v>1.5215042488625733E-2</v>
      </c>
      <c r="T2620" s="239">
        <f>MAX($H$4:H2620)</f>
        <v>265.10975976380689</v>
      </c>
      <c r="U2620" s="239">
        <f>MAX($K$4:K2620)</f>
        <v>265.10975976380689</v>
      </c>
      <c r="V2620" s="239">
        <f>MAX($K$4:L2620)</f>
        <v>265.10975976380689</v>
      </c>
      <c r="W2620" s="239">
        <f t="shared" si="491"/>
        <v>-3.6871823117540742E-3</v>
      </c>
      <c r="X2620" s="239">
        <f t="shared" si="492"/>
        <v>-3.6871823117540742E-3</v>
      </c>
      <c r="Y2620" s="239">
        <f t="shared" si="493"/>
        <v>-3.6871823117540742E-3</v>
      </c>
    </row>
    <row r="2621" spans="1:25">
      <c r="A2621" s="147">
        <v>39094</v>
      </c>
      <c r="B2621" s="243">
        <v>5.0485371738431262E-3</v>
      </c>
      <c r="C2621" s="243">
        <v>6.7104535711122182E-3</v>
      </c>
      <c r="D2621" s="243">
        <v>1.5670132187777019E-2</v>
      </c>
      <c r="E2621" s="243">
        <v>1.1032573082390806E-2</v>
      </c>
      <c r="F2621" s="243">
        <v>6.0837390907628741E-3</v>
      </c>
      <c r="H2621" s="239">
        <f t="shared" si="486"/>
        <v>265.90469895891351</v>
      </c>
      <c r="I2621" s="239"/>
      <c r="J2621" s="239">
        <f t="shared" si="487"/>
        <v>234.683671613299</v>
      </c>
      <c r="K2621" s="239">
        <f t="shared" si="482"/>
        <v>265.90469895891351</v>
      </c>
      <c r="L2621" s="239" t="b">
        <f t="shared" si="483"/>
        <v>0</v>
      </c>
      <c r="M2621" s="239">
        <f t="shared" si="488"/>
        <v>6.7104535711121748E-3</v>
      </c>
      <c r="O2621" s="239">
        <f t="shared" si="489"/>
        <v>228.03631984537824</v>
      </c>
      <c r="P2621" s="239">
        <f t="shared" si="484"/>
        <v>265.90469895891351</v>
      </c>
      <c r="Q2621" s="239">
        <f t="shared" si="485"/>
        <v>0</v>
      </c>
      <c r="R2621" s="239">
        <f t="shared" si="490"/>
        <v>6.7104535711121748E-3</v>
      </c>
      <c r="T2621" s="239">
        <f>MAX($H$4:H2621)</f>
        <v>265.90469895891351</v>
      </c>
      <c r="U2621" s="239">
        <f>MAX($K$4:K2621)</f>
        <v>265.90469895891351</v>
      </c>
      <c r="V2621" s="239">
        <f>MAX($K$4:L2621)</f>
        <v>265.90469895891351</v>
      </c>
      <c r="W2621" s="239">
        <f t="shared" si="491"/>
        <v>0</v>
      </c>
      <c r="X2621" s="239">
        <f t="shared" si="492"/>
        <v>0</v>
      </c>
      <c r="Y2621" s="239">
        <f t="shared" si="493"/>
        <v>0</v>
      </c>
    </row>
    <row r="2622" spans="1:25">
      <c r="A2622" s="147">
        <v>39097</v>
      </c>
      <c r="B2622" s="243">
        <v>0</v>
      </c>
      <c r="C2622" s="243">
        <v>5.7214557880889139E-3</v>
      </c>
      <c r="D2622" s="243">
        <v>9.1970414008166745E-3</v>
      </c>
      <c r="E2622" s="243">
        <v>1.3253097989290419E-2</v>
      </c>
      <c r="F2622" s="243">
        <v>7.6493106430466362E-3</v>
      </c>
      <c r="H2622" s="239">
        <f t="shared" si="486"/>
        <v>267.42606093785201</v>
      </c>
      <c r="I2622" s="239"/>
      <c r="J2622" s="239">
        <f t="shared" si="487"/>
        <v>234.683671613299</v>
      </c>
      <c r="K2622" s="239">
        <f t="shared" si="482"/>
        <v>267.42606093785201</v>
      </c>
      <c r="L2622" s="239" t="b">
        <f t="shared" si="483"/>
        <v>0</v>
      </c>
      <c r="M2622" s="239">
        <f t="shared" si="488"/>
        <v>5.7214557880888566E-3</v>
      </c>
      <c r="O2622" s="239">
        <f t="shared" si="489"/>
        <v>228.03631984537824</v>
      </c>
      <c r="P2622" s="239">
        <f t="shared" si="484"/>
        <v>267.42606093785201</v>
      </c>
      <c r="Q2622" s="239">
        <f t="shared" si="485"/>
        <v>0</v>
      </c>
      <c r="R2622" s="239">
        <f t="shared" si="490"/>
        <v>5.7214557880888566E-3</v>
      </c>
      <c r="T2622" s="239">
        <f>MAX($H$4:H2622)</f>
        <v>267.42606093785201</v>
      </c>
      <c r="U2622" s="239">
        <f>MAX($K$4:K2622)</f>
        <v>267.42606093785201</v>
      </c>
      <c r="V2622" s="239">
        <f>MAX($K$4:L2622)</f>
        <v>267.42606093785201</v>
      </c>
      <c r="W2622" s="239">
        <f t="shared" si="491"/>
        <v>0</v>
      </c>
      <c r="X2622" s="239">
        <f t="shared" si="492"/>
        <v>0</v>
      </c>
      <c r="Y2622" s="239">
        <f t="shared" si="493"/>
        <v>0</v>
      </c>
    </row>
    <row r="2623" spans="1:25">
      <c r="A2623" s="147">
        <v>39098</v>
      </c>
      <c r="B2623" s="243">
        <v>8.2688299361000084E-4</v>
      </c>
      <c r="C2623" s="243">
        <v>-4.8456350361573142E-3</v>
      </c>
      <c r="D2623" s="243">
        <v>-1.6130630624108244E-3</v>
      </c>
      <c r="E2623" s="243">
        <v>-7.4903405727189121E-4</v>
      </c>
      <c r="F2623" s="243">
        <v>-3.8343954631296917E-3</v>
      </c>
      <c r="H2623" s="239">
        <f t="shared" si="486"/>
        <v>266.13021184739</v>
      </c>
      <c r="I2623" s="239"/>
      <c r="J2623" s="239">
        <f t="shared" si="487"/>
        <v>234.683671613299</v>
      </c>
      <c r="K2623" s="239">
        <f t="shared" si="482"/>
        <v>266.13021184739</v>
      </c>
      <c r="L2623" s="239" t="b">
        <f t="shared" si="483"/>
        <v>0</v>
      </c>
      <c r="M2623" s="239">
        <f t="shared" si="488"/>
        <v>-4.8456350361573766E-3</v>
      </c>
      <c r="O2623" s="239">
        <f t="shared" si="489"/>
        <v>228.03631984537824</v>
      </c>
      <c r="P2623" s="239">
        <f t="shared" si="484"/>
        <v>266.13021184739</v>
      </c>
      <c r="Q2623" s="239">
        <f t="shared" si="485"/>
        <v>0</v>
      </c>
      <c r="R2623" s="239">
        <f t="shared" si="490"/>
        <v>-4.8456350361573766E-3</v>
      </c>
      <c r="T2623" s="239">
        <f>MAX($H$4:H2623)</f>
        <v>267.42606093785201</v>
      </c>
      <c r="U2623" s="239">
        <f>MAX($K$4:K2623)</f>
        <v>267.42606093785201</v>
      </c>
      <c r="V2623" s="239">
        <f>MAX($K$4:L2623)</f>
        <v>267.42606093785201</v>
      </c>
      <c r="W2623" s="239">
        <f t="shared" si="491"/>
        <v>-4.8456350361573766E-3</v>
      </c>
      <c r="X2623" s="239">
        <f t="shared" si="492"/>
        <v>-4.8456350361573766E-3</v>
      </c>
      <c r="Y2623" s="239">
        <f t="shared" si="493"/>
        <v>-4.8456350361573766E-3</v>
      </c>
    </row>
    <row r="2624" spans="1:25">
      <c r="A2624" s="147">
        <v>39099</v>
      </c>
      <c r="B2624" s="243">
        <v>-8.5610750892850529E-4</v>
      </c>
      <c r="C2624" s="243">
        <v>-1.2744197677294622E-3</v>
      </c>
      <c r="D2624" s="243">
        <v>1.4259329420953648E-3</v>
      </c>
      <c r="E2624" s="243">
        <v>-3.5530035935136262E-3</v>
      </c>
      <c r="F2624" s="243">
        <v>5.7899758404156287E-4</v>
      </c>
      <c r="H2624" s="239">
        <f t="shared" si="486"/>
        <v>265.79105024462166</v>
      </c>
      <c r="I2624" s="239"/>
      <c r="J2624" s="239">
        <f t="shared" si="487"/>
        <v>234.683671613299</v>
      </c>
      <c r="K2624" s="239">
        <f t="shared" si="482"/>
        <v>265.79105024462166</v>
      </c>
      <c r="L2624" s="239" t="b">
        <f t="shared" si="483"/>
        <v>0</v>
      </c>
      <c r="M2624" s="239">
        <f t="shared" si="488"/>
        <v>-1.2744197677294596E-3</v>
      </c>
      <c r="O2624" s="239">
        <f t="shared" si="489"/>
        <v>228.03631984537824</v>
      </c>
      <c r="P2624" s="239">
        <f t="shared" si="484"/>
        <v>265.79105024462166</v>
      </c>
      <c r="Q2624" s="239">
        <f t="shared" si="485"/>
        <v>0</v>
      </c>
      <c r="R2624" s="239">
        <f t="shared" si="490"/>
        <v>-1.2744197677294596E-3</v>
      </c>
      <c r="T2624" s="239">
        <f>MAX($H$4:H2624)</f>
        <v>267.42606093785201</v>
      </c>
      <c r="U2624" s="239">
        <f>MAX($K$4:K2624)</f>
        <v>267.42606093785201</v>
      </c>
      <c r="V2624" s="239">
        <f>MAX($K$4:L2624)</f>
        <v>267.42606093785201</v>
      </c>
      <c r="W2624" s="239">
        <f t="shared" si="491"/>
        <v>-6.1138794308095547E-3</v>
      </c>
      <c r="X2624" s="239">
        <f t="shared" si="492"/>
        <v>-6.1138794308095547E-3</v>
      </c>
      <c r="Y2624" s="239">
        <f t="shared" si="493"/>
        <v>-6.1138794308095547E-3</v>
      </c>
    </row>
    <row r="2625" spans="1:25">
      <c r="A2625" s="147">
        <v>39100</v>
      </c>
      <c r="B2625" s="243">
        <v>-3.4820500864899406E-3</v>
      </c>
      <c r="C2625" s="243">
        <v>-6.5658626702636003E-4</v>
      </c>
      <c r="D2625" s="243">
        <v>6.8473801311630389E-4</v>
      </c>
      <c r="E2625" s="243">
        <v>3.2153671250747529E-3</v>
      </c>
      <c r="F2625" s="243">
        <v>1.3272753698285733E-3</v>
      </c>
      <c r="H2625" s="239">
        <f t="shared" si="486"/>
        <v>265.61653549113254</v>
      </c>
      <c r="I2625" s="239"/>
      <c r="J2625" s="239">
        <f t="shared" si="487"/>
        <v>234.683671613299</v>
      </c>
      <c r="K2625" s="239">
        <f t="shared" si="482"/>
        <v>265.61653549113254</v>
      </c>
      <c r="L2625" s="239" t="b">
        <f t="shared" si="483"/>
        <v>0</v>
      </c>
      <c r="M2625" s="239">
        <f t="shared" si="488"/>
        <v>-6.5658626702631655E-4</v>
      </c>
      <c r="O2625" s="239">
        <f t="shared" si="489"/>
        <v>228.03631984537824</v>
      </c>
      <c r="P2625" s="239">
        <f t="shared" si="484"/>
        <v>265.61653549113254</v>
      </c>
      <c r="Q2625" s="239">
        <f t="shared" si="485"/>
        <v>0</v>
      </c>
      <c r="R2625" s="239">
        <f t="shared" si="490"/>
        <v>-6.5658626702631655E-4</v>
      </c>
      <c r="T2625" s="239">
        <f>MAX($H$4:H2625)</f>
        <v>267.42606093785201</v>
      </c>
      <c r="U2625" s="239">
        <f>MAX($K$4:K2625)</f>
        <v>267.42606093785201</v>
      </c>
      <c r="V2625" s="239">
        <f>MAX($K$4:L2625)</f>
        <v>267.42606093785201</v>
      </c>
      <c r="W2625" s="239">
        <f t="shared" si="491"/>
        <v>-6.7664514085633478E-3</v>
      </c>
      <c r="X2625" s="239">
        <f t="shared" si="492"/>
        <v>-6.7664514085633478E-3</v>
      </c>
      <c r="Y2625" s="239">
        <f t="shared" si="493"/>
        <v>-6.7664514085633478E-3</v>
      </c>
    </row>
    <row r="2626" spans="1:25">
      <c r="A2626" s="147">
        <v>39101</v>
      </c>
      <c r="B2626" s="243">
        <v>3.1178768284130243E-3</v>
      </c>
      <c r="C2626" s="243">
        <v>5.9699966404542781E-3</v>
      </c>
      <c r="D2626" s="243">
        <v>-1.3508371293625698E-3</v>
      </c>
      <c r="E2626" s="243">
        <v>-6.8797998383607339E-4</v>
      </c>
      <c r="F2626" s="243">
        <v>4.198522403669358E-3</v>
      </c>
      <c r="H2626" s="239">
        <f t="shared" si="486"/>
        <v>267.20226531566368</v>
      </c>
      <c r="I2626" s="239"/>
      <c r="J2626" s="239">
        <f t="shared" si="487"/>
        <v>234.683671613299</v>
      </c>
      <c r="K2626" s="239">
        <f t="shared" si="482"/>
        <v>267.20226531566368</v>
      </c>
      <c r="L2626" s="239" t="b">
        <f t="shared" si="483"/>
        <v>0</v>
      </c>
      <c r="M2626" s="239">
        <f t="shared" si="488"/>
        <v>5.9699966404541914E-3</v>
      </c>
      <c r="O2626" s="239">
        <f t="shared" si="489"/>
        <v>228.03631984537824</v>
      </c>
      <c r="P2626" s="239">
        <f t="shared" si="484"/>
        <v>267.20226531566368</v>
      </c>
      <c r="Q2626" s="239">
        <f t="shared" si="485"/>
        <v>0</v>
      </c>
      <c r="R2626" s="239">
        <f t="shared" si="490"/>
        <v>5.9699966404541914E-3</v>
      </c>
      <c r="T2626" s="239">
        <f>MAX($H$4:H2626)</f>
        <v>267.42606093785201</v>
      </c>
      <c r="U2626" s="239">
        <f>MAX($K$4:K2626)</f>
        <v>267.42606093785201</v>
      </c>
      <c r="V2626" s="239">
        <f>MAX($K$4:L2626)</f>
        <v>267.42606093785201</v>
      </c>
      <c r="W2626" s="239">
        <f t="shared" si="491"/>
        <v>-8.3685046028607617E-4</v>
      </c>
      <c r="X2626" s="239">
        <f t="shared" si="492"/>
        <v>-8.3685046028607617E-4</v>
      </c>
      <c r="Y2626" s="239">
        <f t="shared" si="493"/>
        <v>-8.3685046028607617E-4</v>
      </c>
    </row>
    <row r="2627" spans="1:25">
      <c r="A2627" s="147">
        <v>39104</v>
      </c>
      <c r="B2627" s="243">
        <v>-5.2040159086138571E-3</v>
      </c>
      <c r="C2627" s="243">
        <v>-2.3149092487921852E-3</v>
      </c>
      <c r="D2627" s="243">
        <v>9.6898076370508512E-3</v>
      </c>
      <c r="E2627" s="243">
        <v>8.3586450364550036E-3</v>
      </c>
      <c r="F2627" s="243">
        <v>1.4864960639726643E-3</v>
      </c>
      <c r="H2627" s="239">
        <f t="shared" si="486"/>
        <v>266.5837163203862</v>
      </c>
      <c r="I2627" s="239"/>
      <c r="J2627" s="239">
        <f t="shared" si="487"/>
        <v>234.683671613299</v>
      </c>
      <c r="K2627" s="239">
        <f t="shared" si="482"/>
        <v>266.5837163203862</v>
      </c>
      <c r="L2627" s="239" t="b">
        <f t="shared" si="483"/>
        <v>0</v>
      </c>
      <c r="M2627" s="239">
        <f t="shared" si="488"/>
        <v>-2.314909248792281E-3</v>
      </c>
      <c r="O2627" s="239">
        <f t="shared" si="489"/>
        <v>228.03631984537824</v>
      </c>
      <c r="P2627" s="239">
        <f t="shared" si="484"/>
        <v>266.5837163203862</v>
      </c>
      <c r="Q2627" s="239">
        <f t="shared" si="485"/>
        <v>0</v>
      </c>
      <c r="R2627" s="239">
        <f t="shared" si="490"/>
        <v>-2.314909248792281E-3</v>
      </c>
      <c r="T2627" s="239">
        <f>MAX($H$4:H2627)</f>
        <v>267.42606093785201</v>
      </c>
      <c r="U2627" s="239">
        <f>MAX($K$4:K2627)</f>
        <v>267.42606093785201</v>
      </c>
      <c r="V2627" s="239">
        <f>MAX($K$4:L2627)</f>
        <v>267.42606093785201</v>
      </c>
      <c r="W2627" s="239">
        <f t="shared" si="491"/>
        <v>-3.149822476207985E-3</v>
      </c>
      <c r="X2627" s="239">
        <f t="shared" si="492"/>
        <v>-3.149822476207985E-3</v>
      </c>
      <c r="Y2627" s="239">
        <f t="shared" si="493"/>
        <v>-3.149822476207985E-3</v>
      </c>
    </row>
    <row r="2628" spans="1:25">
      <c r="A2628" s="147">
        <v>39105</v>
      </c>
      <c r="B2628" s="243">
        <v>3.5765422590305906E-3</v>
      </c>
      <c r="C2628" s="243">
        <v>3.0548107150307757E-5</v>
      </c>
      <c r="D2628" s="243">
        <v>-3.4914413611718542E-3</v>
      </c>
      <c r="E2628" s="243">
        <v>-3.2093506823654971E-3</v>
      </c>
      <c r="F2628" s="243">
        <v>-2.7083767024078664E-3</v>
      </c>
      <c r="H2628" s="239">
        <f t="shared" si="486"/>
        <v>266.59185994831688</v>
      </c>
      <c r="I2628" s="239"/>
      <c r="J2628" s="239">
        <f t="shared" si="487"/>
        <v>234.683671613299</v>
      </c>
      <c r="K2628" s="239">
        <f t="shared" si="482"/>
        <v>266.59185994831688</v>
      </c>
      <c r="L2628" s="239" t="b">
        <f t="shared" si="483"/>
        <v>0</v>
      </c>
      <c r="M2628" s="239">
        <f t="shared" si="488"/>
        <v>3.0548107150293398E-5</v>
      </c>
      <c r="O2628" s="239">
        <f t="shared" si="489"/>
        <v>228.03631984537824</v>
      </c>
      <c r="P2628" s="239">
        <f t="shared" si="484"/>
        <v>266.59185994831688</v>
      </c>
      <c r="Q2628" s="239">
        <f t="shared" si="485"/>
        <v>0</v>
      </c>
      <c r="R2628" s="239">
        <f t="shared" si="490"/>
        <v>3.0548107150293398E-5</v>
      </c>
      <c r="T2628" s="239">
        <f>MAX($H$4:H2628)</f>
        <v>267.42606093785201</v>
      </c>
      <c r="U2628" s="239">
        <f>MAX($K$4:K2628)</f>
        <v>267.42606093785201</v>
      </c>
      <c r="V2628" s="239">
        <f>MAX($K$4:L2628)</f>
        <v>267.42606093785201</v>
      </c>
      <c r="W2628" s="239">
        <f t="shared" si="491"/>
        <v>-3.1193705901721991E-3</v>
      </c>
      <c r="X2628" s="239">
        <f t="shared" si="492"/>
        <v>-3.1193705901721991E-3</v>
      </c>
      <c r="Y2628" s="239">
        <f t="shared" si="493"/>
        <v>-3.1193705901721991E-3</v>
      </c>
    </row>
    <row r="2629" spans="1:25">
      <c r="A2629" s="147">
        <v>39106</v>
      </c>
      <c r="B2629" s="243">
        <v>8.7784113030913158E-3</v>
      </c>
      <c r="C2629" s="243">
        <v>8.6633295731870508E-3</v>
      </c>
      <c r="D2629" s="243">
        <v>9.2616735071247014E-3</v>
      </c>
      <c r="E2629" s="243">
        <v>1.6273336438242136E-2</v>
      </c>
      <c r="F2629" s="243">
        <v>6.8380505207843445E-3</v>
      </c>
      <c r="H2629" s="239">
        <f t="shared" si="486"/>
        <v>268.90143309257809</v>
      </c>
      <c r="I2629" s="239"/>
      <c r="J2629" s="239">
        <f t="shared" si="487"/>
        <v>234.683671613299</v>
      </c>
      <c r="K2629" s="239">
        <f t="shared" ref="K2629:K2692" si="494">MAX(H2629:J2629)</f>
        <v>268.90143309257809</v>
      </c>
      <c r="L2629" s="239" t="b">
        <f t="shared" ref="L2629:L2692" si="495">J2629=K2629</f>
        <v>0</v>
      </c>
      <c r="M2629" s="239">
        <f t="shared" si="488"/>
        <v>8.6633295731871028E-3</v>
      </c>
      <c r="O2629" s="239">
        <f t="shared" si="489"/>
        <v>228.03631984537824</v>
      </c>
      <c r="P2629" s="239">
        <f t="shared" ref="P2629:P2692" si="496">MAX(H2629,O2629)</f>
        <v>268.90143309257809</v>
      </c>
      <c r="Q2629" s="239">
        <f t="shared" ref="Q2629:Q2692" si="497">P2629-H2629</f>
        <v>0</v>
      </c>
      <c r="R2629" s="239">
        <f t="shared" si="490"/>
        <v>8.6633295731871028E-3</v>
      </c>
      <c r="T2629" s="239">
        <f>MAX($H$4:H2629)</f>
        <v>268.90143309257809</v>
      </c>
      <c r="U2629" s="239">
        <f>MAX($K$4:K2629)</f>
        <v>268.90143309257809</v>
      </c>
      <c r="V2629" s="239">
        <f>MAX($K$4:L2629)</f>
        <v>268.90143309257809</v>
      </c>
      <c r="W2629" s="239">
        <f t="shared" si="491"/>
        <v>0</v>
      </c>
      <c r="X2629" s="239">
        <f t="shared" si="492"/>
        <v>0</v>
      </c>
      <c r="Y2629" s="239">
        <f t="shared" si="493"/>
        <v>0</v>
      </c>
    </row>
    <row r="2630" spans="1:25">
      <c r="A2630" s="147">
        <v>39107</v>
      </c>
      <c r="B2630" s="243">
        <v>-1.1034911007122172E-2</v>
      </c>
      <c r="C2630" s="243">
        <v>-4.134447889013293E-3</v>
      </c>
      <c r="D2630" s="243">
        <v>-6.7705279132587171E-3</v>
      </c>
      <c r="E2630" s="243">
        <v>-5.3819805654238273E-3</v>
      </c>
      <c r="F2630" s="243">
        <v>-3.7807269371472607E-3</v>
      </c>
      <c r="H2630" s="239">
        <f t="shared" ref="H2630:H2693" si="498">(1+C2630)*H2629</f>
        <v>267.78967413017585</v>
      </c>
      <c r="I2630" s="239"/>
      <c r="J2630" s="239">
        <f t="shared" ref="J2630:J2693" si="499">IF(NOT(YEAR(A2630)=YEAR(A2629)),$J$1*H2630,J2629)</f>
        <v>234.683671613299</v>
      </c>
      <c r="K2630" s="239">
        <f t="shared" si="494"/>
        <v>267.78967413017585</v>
      </c>
      <c r="L2630" s="239" t="b">
        <f t="shared" si="495"/>
        <v>0</v>
      </c>
      <c r="M2630" s="239">
        <f t="shared" ref="M2630:M2693" si="500">(K2630-K2629)/K2629</f>
        <v>-4.1344478890132028E-3</v>
      </c>
      <c r="O2630" s="239">
        <f t="shared" ref="O2630:O2693" si="501">IF(AND(MONTH(A2630)=$O$2,MONTH(A2629)=$O$2-1),$O$1*H2630,O2629)</f>
        <v>228.03631984537824</v>
      </c>
      <c r="P2630" s="239">
        <f t="shared" si="496"/>
        <v>267.78967413017585</v>
      </c>
      <c r="Q2630" s="239">
        <f t="shared" si="497"/>
        <v>0</v>
      </c>
      <c r="R2630" s="239">
        <f t="shared" ref="R2630:R2693" si="502">(P2630-P2629)/P2629</f>
        <v>-4.1344478890132028E-3</v>
      </c>
      <c r="T2630" s="239">
        <f>MAX($H$4:H2630)</f>
        <v>268.90143309257809</v>
      </c>
      <c r="U2630" s="239">
        <f>MAX($K$4:K2630)</f>
        <v>268.90143309257809</v>
      </c>
      <c r="V2630" s="239">
        <f>MAX($K$4:L2630)</f>
        <v>268.90143309257809</v>
      </c>
      <c r="W2630" s="239">
        <f t="shared" ref="W2630:W2693" si="503">(H2630-T2630)/T2630</f>
        <v>-4.1344478890132028E-3</v>
      </c>
      <c r="X2630" s="239">
        <f t="shared" ref="X2630:X2693" si="504">(K2630-U2630)/U2630</f>
        <v>-4.1344478890132028E-3</v>
      </c>
      <c r="Y2630" s="239">
        <f t="shared" ref="Y2630:Y2693" si="505">(P2630-V2630)/V2630</f>
        <v>-4.1344478890132028E-3</v>
      </c>
    </row>
    <row r="2631" spans="1:25">
      <c r="A2631" s="147">
        <v>39108</v>
      </c>
      <c r="B2631" s="243">
        <v>-8.6782820354935897E-4</v>
      </c>
      <c r="C2631" s="243">
        <v>-6.8134232228569402E-3</v>
      </c>
      <c r="D2631" s="243">
        <v>-8.9645748620137411E-4</v>
      </c>
      <c r="E2631" s="243">
        <v>-6.4061701949672534E-3</v>
      </c>
      <c r="F2631" s="243">
        <v>-5.522121244404099E-3</v>
      </c>
      <c r="H2631" s="239">
        <f t="shared" si="498"/>
        <v>265.96510974561602</v>
      </c>
      <c r="I2631" s="239"/>
      <c r="J2631" s="239">
        <f t="shared" si="499"/>
        <v>234.683671613299</v>
      </c>
      <c r="K2631" s="239">
        <f t="shared" si="494"/>
        <v>265.96510974561602</v>
      </c>
      <c r="L2631" s="239" t="b">
        <f t="shared" si="495"/>
        <v>0</v>
      </c>
      <c r="M2631" s="239">
        <f t="shared" si="500"/>
        <v>-6.8134232228569498E-3</v>
      </c>
      <c r="O2631" s="239">
        <f t="shared" si="501"/>
        <v>228.03631984537824</v>
      </c>
      <c r="P2631" s="239">
        <f t="shared" si="496"/>
        <v>265.96510974561602</v>
      </c>
      <c r="Q2631" s="239">
        <f t="shared" si="497"/>
        <v>0</v>
      </c>
      <c r="R2631" s="239">
        <f t="shared" si="502"/>
        <v>-6.8134232228569498E-3</v>
      </c>
      <c r="T2631" s="239">
        <f>MAX($H$4:H2631)</f>
        <v>268.90143309257809</v>
      </c>
      <c r="U2631" s="239">
        <f>MAX($K$4:K2631)</f>
        <v>268.90143309257809</v>
      </c>
      <c r="V2631" s="239">
        <f>MAX($K$4:L2631)</f>
        <v>268.90143309257809</v>
      </c>
      <c r="W2631" s="239">
        <f t="shared" si="503"/>
        <v>-1.0919701368609458E-2</v>
      </c>
      <c r="X2631" s="239">
        <f t="shared" si="504"/>
        <v>-1.0919701368609458E-2</v>
      </c>
      <c r="Y2631" s="239">
        <f t="shared" si="505"/>
        <v>-1.0919701368609458E-2</v>
      </c>
    </row>
    <row r="2632" spans="1:25">
      <c r="A2632" s="147">
        <v>39111</v>
      </c>
      <c r="B2632" s="243">
        <v>-4.8897520056667698E-4</v>
      </c>
      <c r="C2632" s="243">
        <v>2.0168246097249654E-3</v>
      </c>
      <c r="D2632" s="243">
        <v>-2.4888593161279671E-3</v>
      </c>
      <c r="E2632" s="243">
        <v>-1.0806184023747556E-2</v>
      </c>
      <c r="F2632" s="243">
        <v>1.2672059743557007E-3</v>
      </c>
      <c r="H2632" s="239">
        <f t="shared" si="498"/>
        <v>266.50151472427916</v>
      </c>
      <c r="I2632" s="239"/>
      <c r="J2632" s="239">
        <f t="shared" si="499"/>
        <v>234.683671613299</v>
      </c>
      <c r="K2632" s="239">
        <f t="shared" si="494"/>
        <v>266.50151472427916</v>
      </c>
      <c r="L2632" s="239" t="b">
        <f t="shared" si="495"/>
        <v>0</v>
      </c>
      <c r="M2632" s="239">
        <f t="shared" si="500"/>
        <v>2.0168246097249016E-3</v>
      </c>
      <c r="O2632" s="239">
        <f t="shared" si="501"/>
        <v>228.03631984537824</v>
      </c>
      <c r="P2632" s="239">
        <f t="shared" si="496"/>
        <v>266.50151472427916</v>
      </c>
      <c r="Q2632" s="239">
        <f t="shared" si="497"/>
        <v>0</v>
      </c>
      <c r="R2632" s="239">
        <f t="shared" si="502"/>
        <v>2.0168246097249016E-3</v>
      </c>
      <c r="T2632" s="239">
        <f>MAX($H$4:H2632)</f>
        <v>268.90143309257809</v>
      </c>
      <c r="U2632" s="239">
        <f>MAX($K$4:K2632)</f>
        <v>268.90143309257809</v>
      </c>
      <c r="V2632" s="239">
        <f>MAX($K$4:L2632)</f>
        <v>268.90143309257809</v>
      </c>
      <c r="W2632" s="239">
        <f t="shared" si="503"/>
        <v>-8.9248998813356139E-3</v>
      </c>
      <c r="X2632" s="239">
        <f t="shared" si="504"/>
        <v>-8.9248998813356139E-3</v>
      </c>
      <c r="Y2632" s="239">
        <f t="shared" si="505"/>
        <v>-8.9248998813356139E-3</v>
      </c>
    </row>
    <row r="2633" spans="1:25">
      <c r="A2633" s="147">
        <v>39112</v>
      </c>
      <c r="B2633" s="243">
        <v>5.5414387766976603E-3</v>
      </c>
      <c r="C2633" s="243">
        <v>4.5574024545689262E-3</v>
      </c>
      <c r="D2633" s="243">
        <v>2.8854384799508193E-3</v>
      </c>
      <c r="E2633" s="243">
        <v>4.746084557356145E-3</v>
      </c>
      <c r="F2633" s="243">
        <v>2.8302237090203075E-3</v>
      </c>
      <c r="H2633" s="239">
        <f t="shared" si="498"/>
        <v>267.71606938162995</v>
      </c>
      <c r="I2633" s="239"/>
      <c r="J2633" s="239">
        <f t="shared" si="499"/>
        <v>234.683671613299</v>
      </c>
      <c r="K2633" s="239">
        <f t="shared" si="494"/>
        <v>267.71606938162995</v>
      </c>
      <c r="L2633" s="239" t="b">
        <f t="shared" si="495"/>
        <v>0</v>
      </c>
      <c r="M2633" s="239">
        <f t="shared" si="500"/>
        <v>4.5574024545690086E-3</v>
      </c>
      <c r="O2633" s="239">
        <f t="shared" si="501"/>
        <v>228.03631984537824</v>
      </c>
      <c r="P2633" s="239">
        <f t="shared" si="496"/>
        <v>267.71606938162995</v>
      </c>
      <c r="Q2633" s="239">
        <f t="shared" si="497"/>
        <v>0</v>
      </c>
      <c r="R2633" s="239">
        <f t="shared" si="502"/>
        <v>4.5574024545690086E-3</v>
      </c>
      <c r="T2633" s="239">
        <f>MAX($H$4:H2633)</f>
        <v>268.90143309257809</v>
      </c>
      <c r="U2633" s="239">
        <f>MAX($K$4:K2633)</f>
        <v>268.90143309257809</v>
      </c>
      <c r="V2633" s="239">
        <f>MAX($K$4:L2633)</f>
        <v>268.90143309257809</v>
      </c>
      <c r="W2633" s="239">
        <f t="shared" si="503"/>
        <v>-4.4081717873925876E-3</v>
      </c>
      <c r="X2633" s="239">
        <f t="shared" si="504"/>
        <v>-4.4081717873925876E-3</v>
      </c>
      <c r="Y2633" s="239">
        <f t="shared" si="505"/>
        <v>-4.4081717873925876E-3</v>
      </c>
    </row>
    <row r="2634" spans="1:25">
      <c r="A2634" s="147">
        <v>39113</v>
      </c>
      <c r="B2634" s="243">
        <v>6.9445464021964387E-3</v>
      </c>
      <c r="C2634" s="243">
        <v>-5.995374940203968E-3</v>
      </c>
      <c r="D2634" s="243">
        <v>-5.5534192569400842E-3</v>
      </c>
      <c r="E2634" s="243">
        <v>-1.4870514803893009E-3</v>
      </c>
      <c r="F2634" s="243">
        <v>-1.7906502379374523E-3</v>
      </c>
      <c r="H2634" s="239">
        <f t="shared" si="498"/>
        <v>266.1110111681694</v>
      </c>
      <c r="I2634" s="239"/>
      <c r="J2634" s="239">
        <f t="shared" si="499"/>
        <v>234.683671613299</v>
      </c>
      <c r="K2634" s="239">
        <f t="shared" si="494"/>
        <v>266.1110111681694</v>
      </c>
      <c r="L2634" s="239" t="b">
        <f t="shared" si="495"/>
        <v>0</v>
      </c>
      <c r="M2634" s="239">
        <f t="shared" si="500"/>
        <v>-5.9953749402040461E-3</v>
      </c>
      <c r="O2634" s="239">
        <f t="shared" si="501"/>
        <v>228.03631984537824</v>
      </c>
      <c r="P2634" s="239">
        <f t="shared" si="496"/>
        <v>266.1110111681694</v>
      </c>
      <c r="Q2634" s="239">
        <f t="shared" si="497"/>
        <v>0</v>
      </c>
      <c r="R2634" s="239">
        <f t="shared" si="502"/>
        <v>-5.9953749402040461E-3</v>
      </c>
      <c r="T2634" s="239">
        <f>MAX($H$4:H2634)</f>
        <v>268.90143309257809</v>
      </c>
      <c r="U2634" s="239">
        <f>MAX($K$4:K2634)</f>
        <v>268.90143309257809</v>
      </c>
      <c r="V2634" s="239">
        <f>MAX($K$4:L2634)</f>
        <v>268.90143309257809</v>
      </c>
      <c r="W2634" s="239">
        <f t="shared" si="503"/>
        <v>-1.0377118084930387E-2</v>
      </c>
      <c r="X2634" s="239">
        <f t="shared" si="504"/>
        <v>-1.0377118084930387E-2</v>
      </c>
      <c r="Y2634" s="239">
        <f t="shared" si="505"/>
        <v>-1.0377118084930387E-2</v>
      </c>
    </row>
    <row r="2635" spans="1:25">
      <c r="A2635" s="147">
        <v>39114</v>
      </c>
      <c r="B2635" s="243">
        <v>5.7805170359290781E-3</v>
      </c>
      <c r="C2635" s="243">
        <v>1.25203199616164E-2</v>
      </c>
      <c r="D2635" s="243">
        <v>1.1356287170339208E-2</v>
      </c>
      <c r="E2635" s="243">
        <v>1.1519480307693453E-2</v>
      </c>
      <c r="F2635" s="243">
        <v>1.244157482716024E-2</v>
      </c>
      <c r="H2635" s="239">
        <f t="shared" si="498"/>
        <v>269.44280617330418</v>
      </c>
      <c r="I2635" s="239"/>
      <c r="J2635" s="239">
        <f t="shared" si="499"/>
        <v>234.683671613299</v>
      </c>
      <c r="K2635" s="239">
        <f t="shared" si="494"/>
        <v>269.44280617330418</v>
      </c>
      <c r="L2635" s="239" t="b">
        <f t="shared" si="495"/>
        <v>0</v>
      </c>
      <c r="M2635" s="239">
        <f t="shared" si="500"/>
        <v>1.2520319961616488E-2</v>
      </c>
      <c r="O2635" s="239">
        <f t="shared" si="501"/>
        <v>228.03631984537824</v>
      </c>
      <c r="P2635" s="239">
        <f t="shared" si="496"/>
        <v>269.44280617330418</v>
      </c>
      <c r="Q2635" s="239">
        <f t="shared" si="497"/>
        <v>0</v>
      </c>
      <c r="R2635" s="239">
        <f t="shared" si="502"/>
        <v>1.2520319961616488E-2</v>
      </c>
      <c r="T2635" s="239">
        <f>MAX($H$4:H2635)</f>
        <v>269.44280617330418</v>
      </c>
      <c r="U2635" s="239">
        <f>MAX($K$4:K2635)</f>
        <v>269.44280617330418</v>
      </c>
      <c r="V2635" s="239">
        <f>MAX($K$4:L2635)</f>
        <v>269.44280617330418</v>
      </c>
      <c r="W2635" s="239">
        <f t="shared" si="503"/>
        <v>0</v>
      </c>
      <c r="X2635" s="239">
        <f t="shared" si="504"/>
        <v>0</v>
      </c>
      <c r="Y2635" s="239">
        <f t="shared" si="505"/>
        <v>0</v>
      </c>
    </row>
    <row r="2636" spans="1:25">
      <c r="A2636" s="147">
        <v>39115</v>
      </c>
      <c r="B2636" s="243">
        <v>1.8115391032924588E-3</v>
      </c>
      <c r="C2636" s="243">
        <v>5.957338396635814E-3</v>
      </c>
      <c r="D2636" s="243">
        <v>4.6171005670656573E-3</v>
      </c>
      <c r="E2636" s="243">
        <v>1.2283856231544599E-2</v>
      </c>
      <c r="F2636" s="243">
        <v>8.2679497671129809E-3</v>
      </c>
      <c r="H2636" s="239">
        <f t="shared" si="498"/>
        <v>271.04796814821771</v>
      </c>
      <c r="I2636" s="239"/>
      <c r="J2636" s="239">
        <f t="shared" si="499"/>
        <v>234.683671613299</v>
      </c>
      <c r="K2636" s="239">
        <f t="shared" si="494"/>
        <v>271.04796814821771</v>
      </c>
      <c r="L2636" s="239" t="b">
        <f t="shared" si="495"/>
        <v>0</v>
      </c>
      <c r="M2636" s="239">
        <f t="shared" si="500"/>
        <v>5.9573383966358218E-3</v>
      </c>
      <c r="O2636" s="239">
        <f t="shared" si="501"/>
        <v>228.03631984537824</v>
      </c>
      <c r="P2636" s="239">
        <f t="shared" si="496"/>
        <v>271.04796814821771</v>
      </c>
      <c r="Q2636" s="239">
        <f t="shared" si="497"/>
        <v>0</v>
      </c>
      <c r="R2636" s="239">
        <f t="shared" si="502"/>
        <v>5.9573383966358218E-3</v>
      </c>
      <c r="T2636" s="239">
        <f>MAX($H$4:H2636)</f>
        <v>271.04796814821771</v>
      </c>
      <c r="U2636" s="239">
        <f>MAX($K$4:K2636)</f>
        <v>271.04796814821771</v>
      </c>
      <c r="V2636" s="239">
        <f>MAX($K$4:L2636)</f>
        <v>271.04796814821771</v>
      </c>
      <c r="W2636" s="239">
        <f t="shared" si="503"/>
        <v>0</v>
      </c>
      <c r="X2636" s="239">
        <f t="shared" si="504"/>
        <v>0</v>
      </c>
      <c r="Y2636" s="239">
        <f t="shared" si="505"/>
        <v>0</v>
      </c>
    </row>
    <row r="2637" spans="1:25">
      <c r="A2637" s="147">
        <v>39118</v>
      </c>
      <c r="B2637" s="243">
        <v>-6.8267403931943083E-4</v>
      </c>
      <c r="C2637" s="243">
        <v>-7.846574512736515E-4</v>
      </c>
      <c r="D2637" s="243">
        <v>-4.3997738065826297E-3</v>
      </c>
      <c r="E2637" s="243">
        <v>4.8994197658238647E-3</v>
      </c>
      <c r="F2637" s="243">
        <v>1.6599969969919304E-3</v>
      </c>
      <c r="H2637" s="239">
        <f t="shared" si="498"/>
        <v>270.83528834035764</v>
      </c>
      <c r="I2637" s="239"/>
      <c r="J2637" s="239">
        <f t="shared" si="499"/>
        <v>234.683671613299</v>
      </c>
      <c r="K2637" s="239">
        <f t="shared" si="494"/>
        <v>270.83528834035764</v>
      </c>
      <c r="L2637" s="239" t="b">
        <f t="shared" si="495"/>
        <v>0</v>
      </c>
      <c r="M2637" s="239">
        <f t="shared" si="500"/>
        <v>-7.8465745127360585E-4</v>
      </c>
      <c r="O2637" s="239">
        <f t="shared" si="501"/>
        <v>228.03631984537824</v>
      </c>
      <c r="P2637" s="239">
        <f t="shared" si="496"/>
        <v>270.83528834035764</v>
      </c>
      <c r="Q2637" s="239">
        <f t="shared" si="497"/>
        <v>0</v>
      </c>
      <c r="R2637" s="239">
        <f t="shared" si="502"/>
        <v>-7.8465745127360585E-4</v>
      </c>
      <c r="T2637" s="239">
        <f>MAX($H$4:H2637)</f>
        <v>271.04796814821771</v>
      </c>
      <c r="U2637" s="239">
        <f>MAX($K$4:K2637)</f>
        <v>271.04796814821771</v>
      </c>
      <c r="V2637" s="239">
        <f>MAX($K$4:L2637)</f>
        <v>271.04796814821771</v>
      </c>
      <c r="W2637" s="239">
        <f t="shared" si="503"/>
        <v>-7.8465745127360585E-4</v>
      </c>
      <c r="X2637" s="239">
        <f t="shared" si="504"/>
        <v>-7.8465745127360585E-4</v>
      </c>
      <c r="Y2637" s="239">
        <f t="shared" si="505"/>
        <v>-7.8465745127360585E-4</v>
      </c>
    </row>
    <row r="2638" spans="1:25">
      <c r="A2638" s="147">
        <v>39119</v>
      </c>
      <c r="B2638" s="243">
        <v>1.1459495679975173E-3</v>
      </c>
      <c r="C2638" s="243">
        <v>2.6664753888430148E-3</v>
      </c>
      <c r="D2638" s="243">
        <v>5.4308384205223881E-3</v>
      </c>
      <c r="E2638" s="243">
        <v>4.5354196069964381E-3</v>
      </c>
      <c r="F2638" s="243">
        <v>3.7444000042174963E-3</v>
      </c>
      <c r="H2638" s="239">
        <f t="shared" si="498"/>
        <v>271.5574639711474</v>
      </c>
      <c r="I2638" s="239"/>
      <c r="J2638" s="239">
        <f t="shared" si="499"/>
        <v>234.683671613299</v>
      </c>
      <c r="K2638" s="239">
        <f t="shared" si="494"/>
        <v>271.5574639711474</v>
      </c>
      <c r="L2638" s="239" t="b">
        <f t="shared" si="495"/>
        <v>0</v>
      </c>
      <c r="M2638" s="239">
        <f t="shared" si="500"/>
        <v>2.6664753888430088E-3</v>
      </c>
      <c r="O2638" s="239">
        <f t="shared" si="501"/>
        <v>228.03631984537824</v>
      </c>
      <c r="P2638" s="239">
        <f t="shared" si="496"/>
        <v>271.5574639711474</v>
      </c>
      <c r="Q2638" s="239">
        <f t="shared" si="497"/>
        <v>0</v>
      </c>
      <c r="R2638" s="239">
        <f t="shared" si="502"/>
        <v>2.6664753888430088E-3</v>
      </c>
      <c r="T2638" s="239">
        <f>MAX($H$4:H2638)</f>
        <v>271.5574639711474</v>
      </c>
      <c r="U2638" s="239">
        <f>MAX($K$4:K2638)</f>
        <v>271.5574639711474</v>
      </c>
      <c r="V2638" s="239">
        <f>MAX($K$4:L2638)</f>
        <v>271.5574639711474</v>
      </c>
      <c r="W2638" s="239">
        <f t="shared" si="503"/>
        <v>0</v>
      </c>
      <c r="X2638" s="239">
        <f t="shared" si="504"/>
        <v>0</v>
      </c>
      <c r="Y2638" s="239">
        <f t="shared" si="505"/>
        <v>0</v>
      </c>
    </row>
    <row r="2639" spans="1:25">
      <c r="A2639" s="147">
        <v>39120</v>
      </c>
      <c r="B2639" s="243">
        <v>2.3011872356428764E-3</v>
      </c>
      <c r="C2639" s="243">
        <v>4.2877397501071002E-3</v>
      </c>
      <c r="D2639" s="243">
        <v>-4.85798320473807E-3</v>
      </c>
      <c r="E2639" s="243">
        <v>-3.973522704037058E-3</v>
      </c>
      <c r="F2639" s="243">
        <v>6.5496488928509233E-3</v>
      </c>
      <c r="H2639" s="239">
        <f t="shared" si="498"/>
        <v>272.72183170385478</v>
      </c>
      <c r="I2639" s="239"/>
      <c r="J2639" s="239">
        <f t="shared" si="499"/>
        <v>234.683671613299</v>
      </c>
      <c r="K2639" s="239">
        <f t="shared" si="494"/>
        <v>272.72183170385478</v>
      </c>
      <c r="L2639" s="239" t="b">
        <f t="shared" si="495"/>
        <v>0</v>
      </c>
      <c r="M2639" s="239">
        <f t="shared" si="500"/>
        <v>4.2877397501071392E-3</v>
      </c>
      <c r="O2639" s="239">
        <f t="shared" si="501"/>
        <v>228.03631984537824</v>
      </c>
      <c r="P2639" s="239">
        <f t="shared" si="496"/>
        <v>272.72183170385478</v>
      </c>
      <c r="Q2639" s="239">
        <f t="shared" si="497"/>
        <v>0</v>
      </c>
      <c r="R2639" s="239">
        <f t="shared" si="502"/>
        <v>4.2877397501071392E-3</v>
      </c>
      <c r="T2639" s="239">
        <f>MAX($H$4:H2639)</f>
        <v>272.72183170385478</v>
      </c>
      <c r="U2639" s="239">
        <f>MAX($K$4:K2639)</f>
        <v>272.72183170385478</v>
      </c>
      <c r="V2639" s="239">
        <f>MAX($K$4:L2639)</f>
        <v>272.72183170385478</v>
      </c>
      <c r="W2639" s="239">
        <f t="shared" si="503"/>
        <v>0</v>
      </c>
      <c r="X2639" s="239">
        <f t="shared" si="504"/>
        <v>0</v>
      </c>
      <c r="Y2639" s="239">
        <f t="shared" si="505"/>
        <v>0</v>
      </c>
    </row>
    <row r="2640" spans="1:25">
      <c r="A2640" s="147">
        <v>39121</v>
      </c>
      <c r="B2640" s="243">
        <v>-1.1224859370932982E-3</v>
      </c>
      <c r="C2640" s="243">
        <v>-8.393457763945622E-3</v>
      </c>
      <c r="D2640" s="243">
        <v>-7.0323038882676991E-3</v>
      </c>
      <c r="E2640" s="243">
        <v>-5.400506092215096E-3</v>
      </c>
      <c r="F2640" s="243">
        <v>-8.4423599239256131E-3</v>
      </c>
      <c r="H2640" s="239">
        <f t="shared" si="498"/>
        <v>270.4327525281426</v>
      </c>
      <c r="I2640" s="239"/>
      <c r="J2640" s="239">
        <f t="shared" si="499"/>
        <v>234.683671613299</v>
      </c>
      <c r="K2640" s="239">
        <f t="shared" si="494"/>
        <v>270.4327525281426</v>
      </c>
      <c r="L2640" s="239" t="b">
        <f t="shared" si="495"/>
        <v>0</v>
      </c>
      <c r="M2640" s="239">
        <f t="shared" si="500"/>
        <v>-8.3934577639455613E-3</v>
      </c>
      <c r="O2640" s="239">
        <f t="shared" si="501"/>
        <v>228.03631984537824</v>
      </c>
      <c r="P2640" s="239">
        <f t="shared" si="496"/>
        <v>270.4327525281426</v>
      </c>
      <c r="Q2640" s="239">
        <f t="shared" si="497"/>
        <v>0</v>
      </c>
      <c r="R2640" s="239">
        <f t="shared" si="502"/>
        <v>-8.3934577639455613E-3</v>
      </c>
      <c r="T2640" s="239">
        <f>MAX($H$4:H2640)</f>
        <v>272.72183170385478</v>
      </c>
      <c r="U2640" s="239">
        <f>MAX($K$4:K2640)</f>
        <v>272.72183170385478</v>
      </c>
      <c r="V2640" s="239">
        <f>MAX($K$4:L2640)</f>
        <v>272.72183170385478</v>
      </c>
      <c r="W2640" s="239">
        <f t="shared" si="503"/>
        <v>-8.3934577639455613E-3</v>
      </c>
      <c r="X2640" s="239">
        <f t="shared" si="504"/>
        <v>-8.3934577639455613E-3</v>
      </c>
      <c r="Y2640" s="239">
        <f t="shared" si="505"/>
        <v>-8.3934577639455613E-3</v>
      </c>
    </row>
    <row r="2641" spans="1:25">
      <c r="A2641" s="147">
        <v>39122</v>
      </c>
      <c r="B2641" s="243">
        <v>-7.2841035501860496E-3</v>
      </c>
      <c r="C2641" s="243">
        <v>3.8702293777461705E-3</v>
      </c>
      <c r="D2641" s="243">
        <v>9.2129418499222737E-3</v>
      </c>
      <c r="E2641" s="243">
        <v>1.3822562679275396E-3</v>
      </c>
      <c r="F2641" s="243">
        <v>3.4006825604613322E-3</v>
      </c>
      <c r="H2641" s="239">
        <f t="shared" si="498"/>
        <v>271.47938931168176</v>
      </c>
      <c r="I2641" s="239"/>
      <c r="J2641" s="239">
        <f t="shared" si="499"/>
        <v>234.683671613299</v>
      </c>
      <c r="K2641" s="239">
        <f t="shared" si="494"/>
        <v>271.47938931168176</v>
      </c>
      <c r="L2641" s="239" t="b">
        <f t="shared" si="495"/>
        <v>0</v>
      </c>
      <c r="M2641" s="239">
        <f t="shared" si="500"/>
        <v>3.8702293777460933E-3</v>
      </c>
      <c r="O2641" s="239">
        <f t="shared" si="501"/>
        <v>228.03631984537824</v>
      </c>
      <c r="P2641" s="239">
        <f t="shared" si="496"/>
        <v>271.47938931168176</v>
      </c>
      <c r="Q2641" s="239">
        <f t="shared" si="497"/>
        <v>0</v>
      </c>
      <c r="R2641" s="239">
        <f t="shared" si="502"/>
        <v>3.8702293777460933E-3</v>
      </c>
      <c r="T2641" s="239">
        <f>MAX($H$4:H2641)</f>
        <v>272.72183170385478</v>
      </c>
      <c r="U2641" s="239">
        <f>MAX($K$4:K2641)</f>
        <v>272.72183170385478</v>
      </c>
      <c r="V2641" s="239">
        <f>MAX($K$4:L2641)</f>
        <v>272.72183170385478</v>
      </c>
      <c r="W2641" s="239">
        <f t="shared" si="503"/>
        <v>-4.5557129930183611E-3</v>
      </c>
      <c r="X2641" s="239">
        <f t="shared" si="504"/>
        <v>-4.5557129930183611E-3</v>
      </c>
      <c r="Y2641" s="239">
        <f t="shared" si="505"/>
        <v>-4.5557129930183611E-3</v>
      </c>
    </row>
    <row r="2642" spans="1:25">
      <c r="A2642" s="147">
        <v>39125</v>
      </c>
      <c r="B2642" s="243">
        <v>-3.6801896109477372E-3</v>
      </c>
      <c r="C2642" s="243">
        <v>-5.0300967698986288E-3</v>
      </c>
      <c r="D2642" s="243">
        <v>7.5647501634401593E-4</v>
      </c>
      <c r="E2642" s="243">
        <v>-1.0000026229715631E-2</v>
      </c>
      <c r="F2642" s="243">
        <v>-4.5072161930660437E-3</v>
      </c>
      <c r="H2642" s="239">
        <f t="shared" si="498"/>
        <v>270.11382171241104</v>
      </c>
      <c r="I2642" s="239"/>
      <c r="J2642" s="239">
        <f t="shared" si="499"/>
        <v>234.683671613299</v>
      </c>
      <c r="K2642" s="239">
        <f t="shared" si="494"/>
        <v>270.11382171241104</v>
      </c>
      <c r="L2642" s="239" t="b">
        <f t="shared" si="495"/>
        <v>0</v>
      </c>
      <c r="M2642" s="239">
        <f t="shared" si="500"/>
        <v>-5.0300967698985403E-3</v>
      </c>
      <c r="O2642" s="239">
        <f t="shared" si="501"/>
        <v>228.03631984537824</v>
      </c>
      <c r="P2642" s="239">
        <f t="shared" si="496"/>
        <v>270.11382171241104</v>
      </c>
      <c r="Q2642" s="239">
        <f t="shared" si="497"/>
        <v>0</v>
      </c>
      <c r="R2642" s="239">
        <f t="shared" si="502"/>
        <v>-5.0300967698985403E-3</v>
      </c>
      <c r="T2642" s="239">
        <f>MAX($H$4:H2642)</f>
        <v>272.72183170385478</v>
      </c>
      <c r="U2642" s="239">
        <f>MAX($K$4:K2642)</f>
        <v>272.72183170385478</v>
      </c>
      <c r="V2642" s="239">
        <f>MAX($K$4:L2642)</f>
        <v>272.72183170385478</v>
      </c>
      <c r="W2642" s="239">
        <f t="shared" si="503"/>
        <v>-9.5628940857061355E-3</v>
      </c>
      <c r="X2642" s="239">
        <f t="shared" si="504"/>
        <v>-9.5628940857061355E-3</v>
      </c>
      <c r="Y2642" s="239">
        <f t="shared" si="505"/>
        <v>-9.5628940857061355E-3</v>
      </c>
    </row>
    <row r="2643" spans="1:25">
      <c r="A2643" s="147">
        <v>39126</v>
      </c>
      <c r="B2643" s="243">
        <v>7.9300206040768817E-3</v>
      </c>
      <c r="C2643" s="243">
        <v>6.5713034535797021E-4</v>
      </c>
      <c r="D2643" s="243">
        <v>2.7610104738027275E-3</v>
      </c>
      <c r="E2643" s="243">
        <v>-1.1497227758381356E-3</v>
      </c>
      <c r="F2643" s="243">
        <v>-8.8776802338663696E-4</v>
      </c>
      <c r="H2643" s="239">
        <f t="shared" si="498"/>
        <v>270.29132170135887</v>
      </c>
      <c r="I2643" s="239"/>
      <c r="J2643" s="239">
        <f t="shared" si="499"/>
        <v>234.683671613299</v>
      </c>
      <c r="K2643" s="239">
        <f t="shared" si="494"/>
        <v>270.29132170135887</v>
      </c>
      <c r="L2643" s="239" t="b">
        <f t="shared" si="495"/>
        <v>0</v>
      </c>
      <c r="M2643" s="239">
        <f t="shared" si="500"/>
        <v>6.5713034535793921E-4</v>
      </c>
      <c r="O2643" s="239">
        <f t="shared" si="501"/>
        <v>228.03631984537824</v>
      </c>
      <c r="P2643" s="239">
        <f t="shared" si="496"/>
        <v>270.29132170135887</v>
      </c>
      <c r="Q2643" s="239">
        <f t="shared" si="497"/>
        <v>0</v>
      </c>
      <c r="R2643" s="239">
        <f t="shared" si="502"/>
        <v>6.5713034535793921E-4</v>
      </c>
      <c r="T2643" s="239">
        <f>MAX($H$4:H2643)</f>
        <v>272.72183170385478</v>
      </c>
      <c r="U2643" s="239">
        <f>MAX($K$4:K2643)</f>
        <v>272.72183170385478</v>
      </c>
      <c r="V2643" s="239">
        <f>MAX($K$4:L2643)</f>
        <v>272.72183170385478</v>
      </c>
      <c r="W2643" s="239">
        <f t="shared" si="503"/>
        <v>-8.9120478082413586E-3</v>
      </c>
      <c r="X2643" s="239">
        <f t="shared" si="504"/>
        <v>-8.9120478082413586E-3</v>
      </c>
      <c r="Y2643" s="239">
        <f t="shared" si="505"/>
        <v>-8.9120478082413586E-3</v>
      </c>
    </row>
    <row r="2644" spans="1:25">
      <c r="A2644" s="147">
        <v>39127</v>
      </c>
      <c r="B2644" s="243">
        <v>7.8826902475825911E-3</v>
      </c>
      <c r="C2644" s="243">
        <v>9.0184258942400675E-3</v>
      </c>
      <c r="D2644" s="243">
        <v>3.2532769177824328E-3</v>
      </c>
      <c r="E2644" s="243">
        <v>6.8286254504856814E-3</v>
      </c>
      <c r="F2644" s="243">
        <v>8.8754793748540006E-3</v>
      </c>
      <c r="H2644" s="239">
        <f t="shared" si="498"/>
        <v>272.72892395597876</v>
      </c>
      <c r="I2644" s="239"/>
      <c r="J2644" s="239">
        <f t="shared" si="499"/>
        <v>234.683671613299</v>
      </c>
      <c r="K2644" s="239">
        <f t="shared" si="494"/>
        <v>272.72892395597876</v>
      </c>
      <c r="L2644" s="239" t="b">
        <f t="shared" si="495"/>
        <v>0</v>
      </c>
      <c r="M2644" s="239">
        <f t="shared" si="500"/>
        <v>9.0184258942400033E-3</v>
      </c>
      <c r="O2644" s="239">
        <f t="shared" si="501"/>
        <v>228.03631984537824</v>
      </c>
      <c r="P2644" s="239">
        <f t="shared" si="496"/>
        <v>272.72892395597876</v>
      </c>
      <c r="Q2644" s="239">
        <f t="shared" si="497"/>
        <v>0</v>
      </c>
      <c r="R2644" s="239">
        <f t="shared" si="502"/>
        <v>9.0184258942400033E-3</v>
      </c>
      <c r="T2644" s="239">
        <f>MAX($H$4:H2644)</f>
        <v>272.72892395597876</v>
      </c>
      <c r="U2644" s="239">
        <f>MAX($K$4:K2644)</f>
        <v>272.72892395597876</v>
      </c>
      <c r="V2644" s="239">
        <f>MAX($K$4:L2644)</f>
        <v>272.72892395597876</v>
      </c>
      <c r="W2644" s="239">
        <f t="shared" si="503"/>
        <v>0</v>
      </c>
      <c r="X2644" s="239">
        <f t="shared" si="504"/>
        <v>0</v>
      </c>
      <c r="Y2644" s="239">
        <f t="shared" si="505"/>
        <v>0</v>
      </c>
    </row>
    <row r="2645" spans="1:25">
      <c r="A2645" s="147">
        <v>39128</v>
      </c>
      <c r="B2645" s="243">
        <v>1.4322079317816705E-3</v>
      </c>
      <c r="C2645" s="243">
        <v>-3.8951686223109849E-4</v>
      </c>
      <c r="D2645" s="243">
        <v>1.4735349600260461E-2</v>
      </c>
      <c r="E2645" s="243">
        <v>6.5383503607860938E-3</v>
      </c>
      <c r="F2645" s="243">
        <v>9.677730784736216E-4</v>
      </c>
      <c r="H2645" s="239">
        <f t="shared" si="498"/>
        <v>272.62269144127976</v>
      </c>
      <c r="I2645" s="239"/>
      <c r="J2645" s="239">
        <f t="shared" si="499"/>
        <v>234.683671613299</v>
      </c>
      <c r="K2645" s="239">
        <f t="shared" si="494"/>
        <v>272.62269144127976</v>
      </c>
      <c r="L2645" s="239" t="b">
        <f t="shared" si="495"/>
        <v>0</v>
      </c>
      <c r="M2645" s="239">
        <f t="shared" si="500"/>
        <v>-3.8951686223111774E-4</v>
      </c>
      <c r="O2645" s="239">
        <f t="shared" si="501"/>
        <v>228.03631984537824</v>
      </c>
      <c r="P2645" s="239">
        <f t="shared" si="496"/>
        <v>272.62269144127976</v>
      </c>
      <c r="Q2645" s="239">
        <f t="shared" si="497"/>
        <v>0</v>
      </c>
      <c r="R2645" s="239">
        <f t="shared" si="502"/>
        <v>-3.8951686223111774E-4</v>
      </c>
      <c r="T2645" s="239">
        <f>MAX($H$4:H2645)</f>
        <v>272.72892395597876</v>
      </c>
      <c r="U2645" s="239">
        <f>MAX($K$4:K2645)</f>
        <v>272.72892395597876</v>
      </c>
      <c r="V2645" s="239">
        <f>MAX($K$4:L2645)</f>
        <v>272.72892395597876</v>
      </c>
      <c r="W2645" s="239">
        <f t="shared" si="503"/>
        <v>-3.8951686223111774E-4</v>
      </c>
      <c r="X2645" s="239">
        <f t="shared" si="504"/>
        <v>-3.8951686223111774E-4</v>
      </c>
      <c r="Y2645" s="239">
        <f t="shared" si="505"/>
        <v>-3.8951686223111774E-4</v>
      </c>
    </row>
    <row r="2646" spans="1:25">
      <c r="A2646" s="147">
        <v>39129</v>
      </c>
      <c r="B2646" s="243">
        <v>-5.3377611976845873E-4</v>
      </c>
      <c r="C2646" s="243">
        <v>-2.8380033953963046E-3</v>
      </c>
      <c r="D2646" s="243">
        <v>-1.3888481936185082E-3</v>
      </c>
      <c r="E2646" s="243">
        <v>2.1137811144273932E-3</v>
      </c>
      <c r="F2646" s="243">
        <v>-1.9250293369196259E-3</v>
      </c>
      <c r="H2646" s="239">
        <f t="shared" si="498"/>
        <v>271.84898731730732</v>
      </c>
      <c r="I2646" s="239"/>
      <c r="J2646" s="239">
        <f t="shared" si="499"/>
        <v>234.683671613299</v>
      </c>
      <c r="K2646" s="239">
        <f t="shared" si="494"/>
        <v>271.84898731730732</v>
      </c>
      <c r="L2646" s="239" t="b">
        <f t="shared" si="495"/>
        <v>0</v>
      </c>
      <c r="M2646" s="239">
        <f t="shared" si="500"/>
        <v>-2.8380033953963237E-3</v>
      </c>
      <c r="O2646" s="239">
        <f t="shared" si="501"/>
        <v>228.03631984537824</v>
      </c>
      <c r="P2646" s="239">
        <f t="shared" si="496"/>
        <v>271.84898731730732</v>
      </c>
      <c r="Q2646" s="239">
        <f t="shared" si="497"/>
        <v>0</v>
      </c>
      <c r="R2646" s="239">
        <f t="shared" si="502"/>
        <v>-2.8380033953963237E-3</v>
      </c>
      <c r="T2646" s="239">
        <f>MAX($H$4:H2646)</f>
        <v>272.72892395597876</v>
      </c>
      <c r="U2646" s="239">
        <f>MAX($K$4:K2646)</f>
        <v>272.72892395597876</v>
      </c>
      <c r="V2646" s="239">
        <f>MAX($K$4:L2646)</f>
        <v>272.72892395597876</v>
      </c>
      <c r="W2646" s="239">
        <f t="shared" si="503"/>
        <v>-3.2264148074498656E-3</v>
      </c>
      <c r="X2646" s="239">
        <f t="shared" si="504"/>
        <v>-3.2264148074498656E-3</v>
      </c>
      <c r="Y2646" s="239">
        <f t="shared" si="505"/>
        <v>-3.2264148074498656E-3</v>
      </c>
    </row>
    <row r="2647" spans="1:25">
      <c r="A2647" s="147">
        <v>39132</v>
      </c>
      <c r="B2647" s="243">
        <v>0</v>
      </c>
      <c r="C2647" s="243">
        <v>3.6147125118799472E-3</v>
      </c>
      <c r="D2647" s="243">
        <v>2.0509277075531074E-5</v>
      </c>
      <c r="E2647" s="243">
        <v>1.0810865665429326E-3</v>
      </c>
      <c r="F2647" s="243">
        <v>4.9746240948309595E-3</v>
      </c>
      <c r="H2647" s="239">
        <f t="shared" si="498"/>
        <v>272.83164325310509</v>
      </c>
      <c r="I2647" s="239"/>
      <c r="J2647" s="239">
        <f t="shared" si="499"/>
        <v>234.683671613299</v>
      </c>
      <c r="K2647" s="239">
        <f t="shared" si="494"/>
        <v>272.83164325310509</v>
      </c>
      <c r="L2647" s="239" t="b">
        <f t="shared" si="495"/>
        <v>0</v>
      </c>
      <c r="M2647" s="239">
        <f t="shared" si="500"/>
        <v>3.6147125118799542E-3</v>
      </c>
      <c r="O2647" s="239">
        <f t="shared" si="501"/>
        <v>228.03631984537824</v>
      </c>
      <c r="P2647" s="239">
        <f t="shared" si="496"/>
        <v>272.83164325310509</v>
      </c>
      <c r="Q2647" s="239">
        <f t="shared" si="497"/>
        <v>0</v>
      </c>
      <c r="R2647" s="239">
        <f t="shared" si="502"/>
        <v>3.6147125118799542E-3</v>
      </c>
      <c r="T2647" s="239">
        <f>MAX($H$4:H2647)</f>
        <v>272.83164325310509</v>
      </c>
      <c r="U2647" s="239">
        <f>MAX($K$4:K2647)</f>
        <v>272.83164325310509</v>
      </c>
      <c r="V2647" s="239">
        <f>MAX($K$4:L2647)</f>
        <v>272.83164325310509</v>
      </c>
      <c r="W2647" s="239">
        <f t="shared" si="503"/>
        <v>0</v>
      </c>
      <c r="X2647" s="239">
        <f t="shared" si="504"/>
        <v>0</v>
      </c>
      <c r="Y2647" s="239">
        <f t="shared" si="505"/>
        <v>0</v>
      </c>
    </row>
    <row r="2648" spans="1:25">
      <c r="A2648" s="147">
        <v>39133</v>
      </c>
      <c r="B2648" s="243">
        <v>3.5119593369865587E-3</v>
      </c>
      <c r="C2648" s="243">
        <v>-1.0877877344456222E-3</v>
      </c>
      <c r="D2648" s="243">
        <v>-3.0727120236628824E-4</v>
      </c>
      <c r="E2648" s="243">
        <v>-1.9757132725725102E-3</v>
      </c>
      <c r="F2648" s="243">
        <v>2.1386592237049307E-4</v>
      </c>
      <c r="H2648" s="239">
        <f t="shared" si="498"/>
        <v>272.53486033800573</v>
      </c>
      <c r="I2648" s="239"/>
      <c r="J2648" s="239">
        <f t="shared" si="499"/>
        <v>234.683671613299</v>
      </c>
      <c r="K2648" s="239">
        <f t="shared" si="494"/>
        <v>272.53486033800573</v>
      </c>
      <c r="L2648" s="239" t="b">
        <f t="shared" si="495"/>
        <v>0</v>
      </c>
      <c r="M2648" s="239">
        <f t="shared" si="500"/>
        <v>-1.0877877344455679E-3</v>
      </c>
      <c r="O2648" s="239">
        <f t="shared" si="501"/>
        <v>228.03631984537824</v>
      </c>
      <c r="P2648" s="239">
        <f t="shared" si="496"/>
        <v>272.53486033800573</v>
      </c>
      <c r="Q2648" s="239">
        <f t="shared" si="497"/>
        <v>0</v>
      </c>
      <c r="R2648" s="239">
        <f t="shared" si="502"/>
        <v>-1.0877877344455679E-3</v>
      </c>
      <c r="T2648" s="239">
        <f>MAX($H$4:H2648)</f>
        <v>272.83164325310509</v>
      </c>
      <c r="U2648" s="239">
        <f>MAX($K$4:K2648)</f>
        <v>272.83164325310509</v>
      </c>
      <c r="V2648" s="239">
        <f>MAX($K$4:L2648)</f>
        <v>272.83164325310509</v>
      </c>
      <c r="W2648" s="239">
        <f t="shared" si="503"/>
        <v>-1.0877877344455679E-3</v>
      </c>
      <c r="X2648" s="239">
        <f t="shared" si="504"/>
        <v>-1.0877877344455679E-3</v>
      </c>
      <c r="Y2648" s="239">
        <f t="shared" si="505"/>
        <v>-1.0877877344455679E-3</v>
      </c>
    </row>
    <row r="2649" spans="1:25">
      <c r="A2649" s="147">
        <v>39134</v>
      </c>
      <c r="B2649" s="243">
        <v>-1.1064881128314275E-3</v>
      </c>
      <c r="C2649" s="243">
        <v>-7.4616627719497064E-3</v>
      </c>
      <c r="D2649" s="243">
        <v>-2.9277677657938428E-3</v>
      </c>
      <c r="E2649" s="243">
        <v>2.247931566843997E-3</v>
      </c>
      <c r="F2649" s="243">
        <v>-4.0862541414342646E-3</v>
      </c>
      <c r="H2649" s="239">
        <f t="shared" si="498"/>
        <v>270.50129711656314</v>
      </c>
      <c r="I2649" s="239"/>
      <c r="J2649" s="239">
        <f t="shared" si="499"/>
        <v>234.683671613299</v>
      </c>
      <c r="K2649" s="239">
        <f t="shared" si="494"/>
        <v>270.50129711656314</v>
      </c>
      <c r="L2649" s="239" t="b">
        <f t="shared" si="495"/>
        <v>0</v>
      </c>
      <c r="M2649" s="239">
        <f t="shared" si="500"/>
        <v>-7.4616627719496387E-3</v>
      </c>
      <c r="O2649" s="239">
        <f t="shared" si="501"/>
        <v>228.03631984537824</v>
      </c>
      <c r="P2649" s="239">
        <f t="shared" si="496"/>
        <v>270.50129711656314</v>
      </c>
      <c r="Q2649" s="239">
        <f t="shared" si="497"/>
        <v>0</v>
      </c>
      <c r="R2649" s="239">
        <f t="shared" si="502"/>
        <v>-7.4616627719496387E-3</v>
      </c>
      <c r="T2649" s="239">
        <f>MAX($H$4:H2649)</f>
        <v>272.83164325310509</v>
      </c>
      <c r="U2649" s="239">
        <f>MAX($K$4:K2649)</f>
        <v>272.83164325310509</v>
      </c>
      <c r="V2649" s="239">
        <f>MAX($K$4:L2649)</f>
        <v>272.83164325310509</v>
      </c>
      <c r="W2649" s="239">
        <f t="shared" si="503"/>
        <v>-8.5413338011533103E-3</v>
      </c>
      <c r="X2649" s="239">
        <f t="shared" si="504"/>
        <v>-8.5413338011533103E-3</v>
      </c>
      <c r="Y2649" s="239">
        <f t="shared" si="505"/>
        <v>-8.5413338011533103E-3</v>
      </c>
    </row>
    <row r="2650" spans="1:25">
      <c r="A2650" s="147">
        <v>39135</v>
      </c>
      <c r="B2650" s="243">
        <v>-8.5368708237687496E-4</v>
      </c>
      <c r="C2650" s="243">
        <v>1.9955474286625918E-3</v>
      </c>
      <c r="D2650" s="243">
        <v>6.1210773277406982E-3</v>
      </c>
      <c r="E2650" s="243">
        <v>6.9159289848863548E-3</v>
      </c>
      <c r="F2650" s="243">
        <v>1.3938478468515925E-3</v>
      </c>
      <c r="H2650" s="239">
        <f t="shared" si="498"/>
        <v>271.04109528447401</v>
      </c>
      <c r="I2650" s="239"/>
      <c r="J2650" s="239">
        <f t="shared" si="499"/>
        <v>234.683671613299</v>
      </c>
      <c r="K2650" s="239">
        <f t="shared" si="494"/>
        <v>271.04109528447401</v>
      </c>
      <c r="L2650" s="239" t="b">
        <f t="shared" si="495"/>
        <v>0</v>
      </c>
      <c r="M2650" s="239">
        <f t="shared" si="500"/>
        <v>1.9955474286626677E-3</v>
      </c>
      <c r="O2650" s="239">
        <f t="shared" si="501"/>
        <v>228.03631984537824</v>
      </c>
      <c r="P2650" s="239">
        <f t="shared" si="496"/>
        <v>271.04109528447401</v>
      </c>
      <c r="Q2650" s="239">
        <f t="shared" si="497"/>
        <v>0</v>
      </c>
      <c r="R2650" s="239">
        <f t="shared" si="502"/>
        <v>1.9955474286626677E-3</v>
      </c>
      <c r="T2650" s="239">
        <f>MAX($H$4:H2650)</f>
        <v>272.83164325310509</v>
      </c>
      <c r="U2650" s="239">
        <f>MAX($K$4:K2650)</f>
        <v>272.83164325310509</v>
      </c>
      <c r="V2650" s="239">
        <f>MAX($K$4:L2650)</f>
        <v>272.83164325310509</v>
      </c>
      <c r="W2650" s="239">
        <f t="shared" si="503"/>
        <v>-6.5628310091948834E-3</v>
      </c>
      <c r="X2650" s="239">
        <f t="shared" si="504"/>
        <v>-6.5628310091948834E-3</v>
      </c>
      <c r="Y2650" s="239">
        <f t="shared" si="505"/>
        <v>-6.5628310091948834E-3</v>
      </c>
    </row>
    <row r="2651" spans="1:25">
      <c r="A2651" s="147">
        <v>39136</v>
      </c>
      <c r="B2651" s="243">
        <v>-3.2112335237255429E-3</v>
      </c>
      <c r="C2651" s="243">
        <v>3.7857685568547517E-3</v>
      </c>
      <c r="D2651" s="243">
        <v>5.3870353964393658E-3</v>
      </c>
      <c r="E2651" s="243">
        <v>-6.8875946314080894E-3</v>
      </c>
      <c r="F2651" s="243">
        <v>1.5905120323491673E-3</v>
      </c>
      <c r="H2651" s="239">
        <f t="shared" si="498"/>
        <v>272.06719414061746</v>
      </c>
      <c r="I2651" s="239"/>
      <c r="J2651" s="239">
        <f t="shared" si="499"/>
        <v>234.683671613299</v>
      </c>
      <c r="K2651" s="239">
        <f t="shared" si="494"/>
        <v>272.06719414061746</v>
      </c>
      <c r="L2651" s="239" t="b">
        <f t="shared" si="495"/>
        <v>0</v>
      </c>
      <c r="M2651" s="239">
        <f t="shared" si="500"/>
        <v>3.7857685568548046E-3</v>
      </c>
      <c r="O2651" s="239">
        <f t="shared" si="501"/>
        <v>228.03631984537824</v>
      </c>
      <c r="P2651" s="239">
        <f t="shared" si="496"/>
        <v>272.06719414061746</v>
      </c>
      <c r="Q2651" s="239">
        <f t="shared" si="497"/>
        <v>0</v>
      </c>
      <c r="R2651" s="239">
        <f t="shared" si="502"/>
        <v>3.7857685568548046E-3</v>
      </c>
      <c r="T2651" s="239">
        <f>MAX($H$4:H2651)</f>
        <v>272.83164325310509</v>
      </c>
      <c r="U2651" s="239">
        <f>MAX($K$4:K2651)</f>
        <v>272.83164325310509</v>
      </c>
      <c r="V2651" s="239">
        <f>MAX($K$4:L2651)</f>
        <v>272.83164325310509</v>
      </c>
      <c r="W2651" s="239">
        <f t="shared" si="503"/>
        <v>-2.801907811618641E-3</v>
      </c>
      <c r="X2651" s="239">
        <f t="shared" si="504"/>
        <v>-2.801907811618641E-3</v>
      </c>
      <c r="Y2651" s="239">
        <f t="shared" si="505"/>
        <v>-2.801907811618641E-3</v>
      </c>
    </row>
    <row r="2652" spans="1:25">
      <c r="A2652" s="147">
        <v>39139</v>
      </c>
      <c r="B2652" s="243">
        <v>-1.5535131093539212E-3</v>
      </c>
      <c r="C2652" s="243">
        <v>4.8258038772628353E-3</v>
      </c>
      <c r="D2652" s="243">
        <v>5.4488897946327608E-3</v>
      </c>
      <c r="E2652" s="243">
        <v>3.9059579694789015E-4</v>
      </c>
      <c r="F2652" s="243">
        <v>2.5547089924518041E-3</v>
      </c>
      <c r="H2652" s="239">
        <f t="shared" si="498"/>
        <v>273.38013706097729</v>
      </c>
      <c r="I2652" s="239"/>
      <c r="J2652" s="239">
        <f t="shared" si="499"/>
        <v>234.683671613299</v>
      </c>
      <c r="K2652" s="239">
        <f t="shared" si="494"/>
        <v>273.38013706097729</v>
      </c>
      <c r="L2652" s="239" t="b">
        <f t="shared" si="495"/>
        <v>0</v>
      </c>
      <c r="M2652" s="239">
        <f t="shared" si="500"/>
        <v>4.825803877262903E-3</v>
      </c>
      <c r="O2652" s="239">
        <f t="shared" si="501"/>
        <v>228.03631984537824</v>
      </c>
      <c r="P2652" s="239">
        <f t="shared" si="496"/>
        <v>273.38013706097729</v>
      </c>
      <c r="Q2652" s="239">
        <f t="shared" si="497"/>
        <v>0</v>
      </c>
      <c r="R2652" s="239">
        <f t="shared" si="502"/>
        <v>4.825803877262903E-3</v>
      </c>
      <c r="T2652" s="239">
        <f>MAX($H$4:H2652)</f>
        <v>273.38013706097729</v>
      </c>
      <c r="U2652" s="239">
        <f>MAX($K$4:K2652)</f>
        <v>273.38013706097729</v>
      </c>
      <c r="V2652" s="239">
        <f>MAX($K$4:L2652)</f>
        <v>273.38013706097729</v>
      </c>
      <c r="W2652" s="239">
        <f t="shared" si="503"/>
        <v>0</v>
      </c>
      <c r="X2652" s="239">
        <f t="shared" si="504"/>
        <v>0</v>
      </c>
      <c r="Y2652" s="239">
        <f t="shared" si="505"/>
        <v>0</v>
      </c>
    </row>
    <row r="2653" spans="1:25">
      <c r="A2653" s="147">
        <v>39140</v>
      </c>
      <c r="B2653" s="243">
        <v>-3.4065434412848372E-2</v>
      </c>
      <c r="C2653" s="243">
        <v>-3.0070720554229879E-2</v>
      </c>
      <c r="D2653" s="243">
        <v>-4.4675931751203546E-4</v>
      </c>
      <c r="E2653" s="243">
        <v>-3.6491906210606939E-2</v>
      </c>
      <c r="F2653" s="243">
        <v>-3.8341793956329528E-2</v>
      </c>
      <c r="H2653" s="239">
        <f t="shared" si="498"/>
        <v>265.1593993543396</v>
      </c>
      <c r="I2653" s="239"/>
      <c r="J2653" s="239">
        <f t="shared" si="499"/>
        <v>234.683671613299</v>
      </c>
      <c r="K2653" s="239">
        <f t="shared" si="494"/>
        <v>265.1593993543396</v>
      </c>
      <c r="L2653" s="239" t="b">
        <f t="shared" si="495"/>
        <v>0</v>
      </c>
      <c r="M2653" s="239">
        <f t="shared" si="500"/>
        <v>-3.007072055422981E-2</v>
      </c>
      <c r="O2653" s="239">
        <f t="shared" si="501"/>
        <v>228.03631984537824</v>
      </c>
      <c r="P2653" s="239">
        <f t="shared" si="496"/>
        <v>265.1593993543396</v>
      </c>
      <c r="Q2653" s="239">
        <f t="shared" si="497"/>
        <v>0</v>
      </c>
      <c r="R2653" s="239">
        <f t="shared" si="502"/>
        <v>-3.007072055422981E-2</v>
      </c>
      <c r="T2653" s="239">
        <f>MAX($H$4:H2653)</f>
        <v>273.38013706097729</v>
      </c>
      <c r="U2653" s="239">
        <f>MAX($K$4:K2653)</f>
        <v>273.38013706097729</v>
      </c>
      <c r="V2653" s="239">
        <f>MAX($K$4:L2653)</f>
        <v>273.38013706097729</v>
      </c>
      <c r="W2653" s="239">
        <f t="shared" si="503"/>
        <v>-3.007072055422981E-2</v>
      </c>
      <c r="X2653" s="239">
        <f t="shared" si="504"/>
        <v>-3.007072055422981E-2</v>
      </c>
      <c r="Y2653" s="239">
        <f t="shared" si="505"/>
        <v>-3.007072055422981E-2</v>
      </c>
    </row>
    <row r="2654" spans="1:25">
      <c r="A2654" s="147">
        <v>39141</v>
      </c>
      <c r="B2654" s="243">
        <v>5.6852041632791117E-3</v>
      </c>
      <c r="C2654" s="243">
        <v>-1.6577580275055515E-2</v>
      </c>
      <c r="D2654" s="243">
        <v>-3.0263554572549145E-2</v>
      </c>
      <c r="E2654" s="243">
        <v>-1.6350979178162306E-2</v>
      </c>
      <c r="F2654" s="243">
        <v>-1.0053696222248831E-2</v>
      </c>
      <c r="H2654" s="239">
        <f t="shared" si="498"/>
        <v>260.7636981258575</v>
      </c>
      <c r="I2654" s="239"/>
      <c r="J2654" s="239">
        <f t="shared" si="499"/>
        <v>234.683671613299</v>
      </c>
      <c r="K2654" s="239">
        <f t="shared" si="494"/>
        <v>260.7636981258575</v>
      </c>
      <c r="L2654" s="239" t="b">
        <f t="shared" si="495"/>
        <v>0</v>
      </c>
      <c r="M2654" s="239">
        <f t="shared" si="500"/>
        <v>-1.6577580275055622E-2</v>
      </c>
      <c r="O2654" s="239">
        <f t="shared" si="501"/>
        <v>228.03631984537824</v>
      </c>
      <c r="P2654" s="239">
        <f t="shared" si="496"/>
        <v>260.7636981258575</v>
      </c>
      <c r="Q2654" s="239">
        <f t="shared" si="497"/>
        <v>0</v>
      </c>
      <c r="R2654" s="239">
        <f t="shared" si="502"/>
        <v>-1.6577580275055622E-2</v>
      </c>
      <c r="T2654" s="239">
        <f>MAX($H$4:H2654)</f>
        <v>273.38013706097729</v>
      </c>
      <c r="U2654" s="239">
        <f>MAX($K$4:K2654)</f>
        <v>273.38013706097729</v>
      </c>
      <c r="V2654" s="239">
        <f>MAX($K$4:L2654)</f>
        <v>273.38013706097729</v>
      </c>
      <c r="W2654" s="239">
        <f t="shared" si="503"/>
        <v>-4.6149801045368921E-2</v>
      </c>
      <c r="X2654" s="239">
        <f t="shared" si="504"/>
        <v>-4.6149801045368921E-2</v>
      </c>
      <c r="Y2654" s="239">
        <f t="shared" si="505"/>
        <v>-4.6149801045368921E-2</v>
      </c>
    </row>
    <row r="2655" spans="1:25">
      <c r="A2655" s="147">
        <v>39142</v>
      </c>
      <c r="B2655" s="243">
        <v>-2.6023939930253093E-3</v>
      </c>
      <c r="C2655" s="243">
        <v>-8.3509385157154448E-3</v>
      </c>
      <c r="D2655" s="243">
        <v>1.0080914973986665E-3</v>
      </c>
      <c r="E2655" s="243">
        <v>-1.0769151645463881E-2</v>
      </c>
      <c r="F2655" s="243">
        <v>-8.0539170267811544E-3</v>
      </c>
      <c r="H2655" s="239">
        <f t="shared" si="498"/>
        <v>258.58607651567786</v>
      </c>
      <c r="I2655" s="239"/>
      <c r="J2655" s="239">
        <f t="shared" si="499"/>
        <v>234.683671613299</v>
      </c>
      <c r="K2655" s="239">
        <f t="shared" si="494"/>
        <v>258.58607651567786</v>
      </c>
      <c r="L2655" s="239" t="b">
        <f t="shared" si="495"/>
        <v>0</v>
      </c>
      <c r="M2655" s="239">
        <f t="shared" si="500"/>
        <v>-8.350938515715535E-3</v>
      </c>
      <c r="O2655" s="239">
        <f t="shared" si="501"/>
        <v>228.03631984537824</v>
      </c>
      <c r="P2655" s="239">
        <f t="shared" si="496"/>
        <v>258.58607651567786</v>
      </c>
      <c r="Q2655" s="239">
        <f t="shared" si="497"/>
        <v>0</v>
      </c>
      <c r="R2655" s="239">
        <f t="shared" si="502"/>
        <v>-8.350938515715535E-3</v>
      </c>
      <c r="T2655" s="239">
        <f>MAX($H$4:H2655)</f>
        <v>273.38013706097729</v>
      </c>
      <c r="U2655" s="239">
        <f>MAX($K$4:K2655)</f>
        <v>273.38013706097729</v>
      </c>
      <c r="V2655" s="239">
        <f>MAX($K$4:L2655)</f>
        <v>273.38013706097729</v>
      </c>
      <c r="W2655" s="239">
        <f t="shared" si="503"/>
        <v>-5.4115345410042072E-2</v>
      </c>
      <c r="X2655" s="239">
        <f t="shared" si="504"/>
        <v>-5.4115345410042072E-2</v>
      </c>
      <c r="Y2655" s="239">
        <f t="shared" si="505"/>
        <v>-5.4115345410042072E-2</v>
      </c>
    </row>
    <row r="2656" spans="1:25">
      <c r="A2656" s="147">
        <v>39143</v>
      </c>
      <c r="B2656" s="243">
        <v>-1.183436784887848E-2</v>
      </c>
      <c r="C2656" s="243">
        <v>-3.7557511518004905E-3</v>
      </c>
      <c r="D2656" s="243">
        <v>-6.6819797931511049E-3</v>
      </c>
      <c r="E2656" s="243">
        <v>-6.420804562003557E-3</v>
      </c>
      <c r="F2656" s="243">
        <v>1.1645254146386286E-4</v>
      </c>
      <c r="H2656" s="239">
        <f t="shared" si="498"/>
        <v>257.61489156096451</v>
      </c>
      <c r="I2656" s="239"/>
      <c r="J2656" s="239">
        <f t="shared" si="499"/>
        <v>234.683671613299</v>
      </c>
      <c r="K2656" s="239">
        <f t="shared" si="494"/>
        <v>257.61489156096451</v>
      </c>
      <c r="L2656" s="239" t="b">
        <f t="shared" si="495"/>
        <v>0</v>
      </c>
      <c r="M2656" s="239">
        <f t="shared" si="500"/>
        <v>-3.7557511518005841E-3</v>
      </c>
      <c r="O2656" s="239">
        <f t="shared" si="501"/>
        <v>228.03631984537824</v>
      </c>
      <c r="P2656" s="239">
        <f t="shared" si="496"/>
        <v>257.61489156096451</v>
      </c>
      <c r="Q2656" s="239">
        <f t="shared" si="497"/>
        <v>0</v>
      </c>
      <c r="R2656" s="239">
        <f t="shared" si="502"/>
        <v>-3.7557511518005841E-3</v>
      </c>
      <c r="T2656" s="239">
        <f>MAX($H$4:H2656)</f>
        <v>273.38013706097729</v>
      </c>
      <c r="U2656" s="239">
        <f>MAX($K$4:K2656)</f>
        <v>273.38013706097729</v>
      </c>
      <c r="V2656" s="239">
        <f>MAX($K$4:L2656)</f>
        <v>273.38013706097729</v>
      </c>
      <c r="W2656" s="239">
        <f t="shared" si="503"/>
        <v>-5.7667852790988808E-2</v>
      </c>
      <c r="X2656" s="239">
        <f t="shared" si="504"/>
        <v>-5.7667852790988808E-2</v>
      </c>
      <c r="Y2656" s="239">
        <f t="shared" si="505"/>
        <v>-5.7667852790988808E-2</v>
      </c>
    </row>
    <row r="2657" spans="1:25">
      <c r="A2657" s="147">
        <v>39146</v>
      </c>
      <c r="B2657" s="243">
        <v>-1.0492662220099702E-2</v>
      </c>
      <c r="C2657" s="243">
        <v>-9.4542063511693364E-3</v>
      </c>
      <c r="D2657" s="243">
        <v>-2.0478802839871579E-2</v>
      </c>
      <c r="E2657" s="243">
        <v>-3.0532475320411034E-2</v>
      </c>
      <c r="F2657" s="243">
        <v>-1.6391123303565625E-2</v>
      </c>
      <c r="H2657" s="239">
        <f t="shared" si="498"/>
        <v>255.17934721701303</v>
      </c>
      <c r="I2657" s="239"/>
      <c r="J2657" s="239">
        <f t="shared" si="499"/>
        <v>234.683671613299</v>
      </c>
      <c r="K2657" s="239">
        <f t="shared" si="494"/>
        <v>255.17934721701303</v>
      </c>
      <c r="L2657" s="239" t="b">
        <f t="shared" si="495"/>
        <v>0</v>
      </c>
      <c r="M2657" s="239">
        <f t="shared" si="500"/>
        <v>-9.4542063511693624E-3</v>
      </c>
      <c r="O2657" s="239">
        <f t="shared" si="501"/>
        <v>228.03631984537824</v>
      </c>
      <c r="P2657" s="239">
        <f t="shared" si="496"/>
        <v>255.17934721701303</v>
      </c>
      <c r="Q2657" s="239">
        <f t="shared" si="497"/>
        <v>0</v>
      </c>
      <c r="R2657" s="239">
        <f t="shared" si="502"/>
        <v>-9.4542063511693624E-3</v>
      </c>
      <c r="T2657" s="239">
        <f>MAX($H$4:H2657)</f>
        <v>273.38013706097729</v>
      </c>
      <c r="U2657" s="239">
        <f>MAX($K$4:K2657)</f>
        <v>273.38013706097729</v>
      </c>
      <c r="V2657" s="239">
        <f>MAX($K$4:L2657)</f>
        <v>273.38013706097729</v>
      </c>
      <c r="W2657" s="239">
        <f t="shared" si="503"/>
        <v>-6.6576855362043302E-2</v>
      </c>
      <c r="X2657" s="239">
        <f t="shared" si="504"/>
        <v>-6.6576855362043302E-2</v>
      </c>
      <c r="Y2657" s="239">
        <f t="shared" si="505"/>
        <v>-6.6576855362043302E-2</v>
      </c>
    </row>
    <row r="2658" spans="1:25">
      <c r="A2658" s="147">
        <v>39147</v>
      </c>
      <c r="B2658" s="243">
        <v>1.5674719883359778E-2</v>
      </c>
      <c r="C2658" s="243">
        <v>8.6246288843025987E-3</v>
      </c>
      <c r="D2658" s="243">
        <v>1.6083808854433723E-2</v>
      </c>
      <c r="E2658" s="243">
        <v>2.3000190221363681E-2</v>
      </c>
      <c r="F2658" s="243">
        <v>1.0711152062762963E-2</v>
      </c>
      <c r="H2658" s="239">
        <f t="shared" si="498"/>
        <v>257.38017438569835</v>
      </c>
      <c r="I2658" s="239"/>
      <c r="J2658" s="239">
        <f t="shared" si="499"/>
        <v>234.683671613299</v>
      </c>
      <c r="K2658" s="239">
        <f t="shared" si="494"/>
        <v>257.38017438569835</v>
      </c>
      <c r="L2658" s="239" t="b">
        <f t="shared" si="495"/>
        <v>0</v>
      </c>
      <c r="M2658" s="239">
        <f t="shared" si="500"/>
        <v>8.624628884302557E-3</v>
      </c>
      <c r="O2658" s="239">
        <f t="shared" si="501"/>
        <v>228.03631984537824</v>
      </c>
      <c r="P2658" s="239">
        <f t="shared" si="496"/>
        <v>257.38017438569835</v>
      </c>
      <c r="Q2658" s="239">
        <f t="shared" si="497"/>
        <v>0</v>
      </c>
      <c r="R2658" s="239">
        <f t="shared" si="502"/>
        <v>8.624628884302557E-3</v>
      </c>
      <c r="T2658" s="239">
        <f>MAX($H$4:H2658)</f>
        <v>273.38013706097729</v>
      </c>
      <c r="U2658" s="239">
        <f>MAX($K$4:K2658)</f>
        <v>273.38013706097729</v>
      </c>
      <c r="V2658" s="239">
        <f>MAX($K$4:L2658)</f>
        <v>273.38013706097729</v>
      </c>
      <c r="W2658" s="239">
        <f t="shared" si="503"/>
        <v>-5.8526427147522257E-2</v>
      </c>
      <c r="X2658" s="239">
        <f t="shared" si="504"/>
        <v>-5.8526427147522257E-2</v>
      </c>
      <c r="Y2658" s="239">
        <f t="shared" si="505"/>
        <v>-5.8526427147522257E-2</v>
      </c>
    </row>
    <row r="2659" spans="1:25">
      <c r="A2659" s="147">
        <v>39148</v>
      </c>
      <c r="B2659" s="243">
        <v>-2.133281959142197E-3</v>
      </c>
      <c r="C2659" s="243">
        <v>6.837040026359098E-3</v>
      </c>
      <c r="D2659" s="243">
        <v>-3.7902750058024237E-3</v>
      </c>
      <c r="E2659" s="243">
        <v>-1.2488816184090812E-3</v>
      </c>
      <c r="F2659" s="243">
        <v>1.0268871045540973E-2</v>
      </c>
      <c r="H2659" s="239">
        <f t="shared" si="498"/>
        <v>259.13989293996468</v>
      </c>
      <c r="I2659" s="239"/>
      <c r="J2659" s="239">
        <f t="shared" si="499"/>
        <v>234.683671613299</v>
      </c>
      <c r="K2659" s="239">
        <f t="shared" si="494"/>
        <v>259.13989293996468</v>
      </c>
      <c r="L2659" s="239" t="b">
        <f t="shared" si="495"/>
        <v>0</v>
      </c>
      <c r="M2659" s="239">
        <f t="shared" si="500"/>
        <v>6.8370400263591908E-3</v>
      </c>
      <c r="O2659" s="239">
        <f t="shared" si="501"/>
        <v>228.03631984537824</v>
      </c>
      <c r="P2659" s="239">
        <f t="shared" si="496"/>
        <v>259.13989293996468</v>
      </c>
      <c r="Q2659" s="239">
        <f t="shared" si="497"/>
        <v>0</v>
      </c>
      <c r="R2659" s="239">
        <f t="shared" si="502"/>
        <v>6.8370400263591908E-3</v>
      </c>
      <c r="T2659" s="239">
        <f>MAX($H$4:H2659)</f>
        <v>273.38013706097729</v>
      </c>
      <c r="U2659" s="239">
        <f>MAX($K$4:K2659)</f>
        <v>273.38013706097729</v>
      </c>
      <c r="V2659" s="239">
        <f>MAX($K$4:L2659)</f>
        <v>273.38013706097729</v>
      </c>
      <c r="W2659" s="239">
        <f t="shared" si="503"/>
        <v>-5.2089534646170471E-2</v>
      </c>
      <c r="X2659" s="239">
        <f t="shared" si="504"/>
        <v>-5.2089534646170471E-2</v>
      </c>
      <c r="Y2659" s="239">
        <f t="shared" si="505"/>
        <v>-5.2089534646170471E-2</v>
      </c>
    </row>
    <row r="2660" spans="1:25">
      <c r="A2660" s="147">
        <v>39149</v>
      </c>
      <c r="B2660" s="243">
        <v>7.2343486319748074E-3</v>
      </c>
      <c r="C2660" s="243">
        <v>1.3236108624997023E-2</v>
      </c>
      <c r="D2660" s="243">
        <v>1.1212433070855177E-2</v>
      </c>
      <c r="E2660" s="243">
        <v>2.0851007728481807E-2</v>
      </c>
      <c r="F2660" s="243">
        <v>1.5504209573508954E-2</v>
      </c>
      <c r="H2660" s="239">
        <f t="shared" si="498"/>
        <v>262.56989671198818</v>
      </c>
      <c r="I2660" s="239"/>
      <c r="J2660" s="239">
        <f t="shared" si="499"/>
        <v>234.683671613299</v>
      </c>
      <c r="K2660" s="239">
        <f t="shared" si="494"/>
        <v>262.56989671198818</v>
      </c>
      <c r="L2660" s="239" t="b">
        <f t="shared" si="495"/>
        <v>0</v>
      </c>
      <c r="M2660" s="239">
        <f t="shared" si="500"/>
        <v>1.323610862499712E-2</v>
      </c>
      <c r="O2660" s="239">
        <f t="shared" si="501"/>
        <v>228.03631984537824</v>
      </c>
      <c r="P2660" s="239">
        <f t="shared" si="496"/>
        <v>262.56989671198818</v>
      </c>
      <c r="Q2660" s="239">
        <f t="shared" si="497"/>
        <v>0</v>
      </c>
      <c r="R2660" s="239">
        <f t="shared" si="502"/>
        <v>1.323610862499712E-2</v>
      </c>
      <c r="T2660" s="239">
        <f>MAX($H$4:H2660)</f>
        <v>273.38013706097729</v>
      </c>
      <c r="U2660" s="239">
        <f>MAX($K$4:K2660)</f>
        <v>273.38013706097729</v>
      </c>
      <c r="V2660" s="239">
        <f>MAX($K$4:L2660)</f>
        <v>273.38013706097729</v>
      </c>
      <c r="W2660" s="239">
        <f t="shared" si="503"/>
        <v>-3.9542888759975615E-2</v>
      </c>
      <c r="X2660" s="239">
        <f t="shared" si="504"/>
        <v>-3.9542888759975615E-2</v>
      </c>
      <c r="Y2660" s="239">
        <f t="shared" si="505"/>
        <v>-3.9542888759975615E-2</v>
      </c>
    </row>
    <row r="2661" spans="1:25">
      <c r="A2661" s="147">
        <v>39150</v>
      </c>
      <c r="B2661" s="243">
        <v>9.5371696871127121E-4</v>
      </c>
      <c r="C2661" s="243">
        <v>2.5585315359057947E-3</v>
      </c>
      <c r="D2661" s="243">
        <v>2.2176881733844134E-3</v>
      </c>
      <c r="E2661" s="243">
        <v>8.6794675860693005E-3</v>
      </c>
      <c r="F2661" s="243">
        <v>2.3718710122211384E-3</v>
      </c>
      <c r="H2661" s="239">
        <f t="shared" si="498"/>
        <v>263.2416900731053</v>
      </c>
      <c r="I2661" s="239"/>
      <c r="J2661" s="239">
        <f t="shared" si="499"/>
        <v>234.683671613299</v>
      </c>
      <c r="K2661" s="239">
        <f t="shared" si="494"/>
        <v>263.2416900731053</v>
      </c>
      <c r="L2661" s="239" t="b">
        <f t="shared" si="495"/>
        <v>0</v>
      </c>
      <c r="M2661" s="239">
        <f t="shared" si="500"/>
        <v>2.5585315359057024E-3</v>
      </c>
      <c r="O2661" s="239">
        <f t="shared" si="501"/>
        <v>228.03631984537824</v>
      </c>
      <c r="P2661" s="239">
        <f t="shared" si="496"/>
        <v>263.2416900731053</v>
      </c>
      <c r="Q2661" s="239">
        <f t="shared" si="497"/>
        <v>0</v>
      </c>
      <c r="R2661" s="239">
        <f t="shared" si="502"/>
        <v>2.5585315359057024E-3</v>
      </c>
      <c r="T2661" s="239">
        <f>MAX($H$4:H2661)</f>
        <v>273.38013706097729</v>
      </c>
      <c r="U2661" s="239">
        <f>MAX($K$4:K2661)</f>
        <v>273.38013706097729</v>
      </c>
      <c r="V2661" s="239">
        <f>MAX($K$4:L2661)</f>
        <v>273.38013706097729</v>
      </c>
      <c r="W2661" s="239">
        <f t="shared" si="503"/>
        <v>-3.7085528951983124E-2</v>
      </c>
      <c r="X2661" s="239">
        <f t="shared" si="504"/>
        <v>-3.7085528951983124E-2</v>
      </c>
      <c r="Y2661" s="239">
        <f t="shared" si="505"/>
        <v>-3.7085528951983124E-2</v>
      </c>
    </row>
    <row r="2662" spans="1:25">
      <c r="A2662" s="147">
        <v>39153</v>
      </c>
      <c r="B2662" s="243">
        <v>2.8814860072341464E-3</v>
      </c>
      <c r="C2662" s="243">
        <v>-4.8114830363635841E-3</v>
      </c>
      <c r="D2662" s="243">
        <v>6.7376431487773392E-3</v>
      </c>
      <c r="E2662" s="243">
        <v>1.8032838135308982E-3</v>
      </c>
      <c r="F2662" s="243">
        <v>-1.982790332785811E-3</v>
      </c>
      <c r="H2662" s="239">
        <f t="shared" si="498"/>
        <v>261.9751071468549</v>
      </c>
      <c r="I2662" s="239"/>
      <c r="J2662" s="239">
        <f t="shared" si="499"/>
        <v>234.683671613299</v>
      </c>
      <c r="K2662" s="239">
        <f t="shared" si="494"/>
        <v>261.9751071468549</v>
      </c>
      <c r="L2662" s="239" t="b">
        <f t="shared" si="495"/>
        <v>0</v>
      </c>
      <c r="M2662" s="239">
        <f t="shared" si="500"/>
        <v>-4.811483036363513E-3</v>
      </c>
      <c r="O2662" s="239">
        <f t="shared" si="501"/>
        <v>228.03631984537824</v>
      </c>
      <c r="P2662" s="239">
        <f t="shared" si="496"/>
        <v>261.9751071468549</v>
      </c>
      <c r="Q2662" s="239">
        <f t="shared" si="497"/>
        <v>0</v>
      </c>
      <c r="R2662" s="239">
        <f t="shared" si="502"/>
        <v>-4.811483036363513E-3</v>
      </c>
      <c r="T2662" s="239">
        <f>MAX($H$4:H2662)</f>
        <v>273.38013706097729</v>
      </c>
      <c r="U2662" s="239">
        <f>MAX($K$4:K2662)</f>
        <v>273.38013706097729</v>
      </c>
      <c r="V2662" s="239">
        <f>MAX($K$4:L2662)</f>
        <v>273.38013706097729</v>
      </c>
      <c r="W2662" s="239">
        <f t="shared" si="503"/>
        <v>-4.1718575594899596E-2</v>
      </c>
      <c r="X2662" s="239">
        <f t="shared" si="504"/>
        <v>-4.1718575594899596E-2</v>
      </c>
      <c r="Y2662" s="239">
        <f t="shared" si="505"/>
        <v>-4.1718575594899596E-2</v>
      </c>
    </row>
    <row r="2663" spans="1:25">
      <c r="A2663" s="147">
        <v>39154</v>
      </c>
      <c r="B2663" s="243">
        <v>-1.9951483524832003E-2</v>
      </c>
      <c r="C2663" s="243">
        <v>-1.1193375857989185E-2</v>
      </c>
      <c r="D2663" s="243">
        <v>-5.3068251312093917E-3</v>
      </c>
      <c r="E2663" s="243">
        <v>-9.0265962337862105E-3</v>
      </c>
      <c r="F2663" s="243">
        <v>-1.1231208492389899E-2</v>
      </c>
      <c r="H2663" s="239">
        <f t="shared" si="498"/>
        <v>259.04272130712314</v>
      </c>
      <c r="I2663" s="239"/>
      <c r="J2663" s="239">
        <f t="shared" si="499"/>
        <v>234.683671613299</v>
      </c>
      <c r="K2663" s="239">
        <f t="shared" si="494"/>
        <v>259.04272130712314</v>
      </c>
      <c r="L2663" s="239" t="b">
        <f t="shared" si="495"/>
        <v>0</v>
      </c>
      <c r="M2663" s="239">
        <f t="shared" si="500"/>
        <v>-1.1193375857989242E-2</v>
      </c>
      <c r="O2663" s="239">
        <f t="shared" si="501"/>
        <v>228.03631984537824</v>
      </c>
      <c r="P2663" s="239">
        <f t="shared" si="496"/>
        <v>259.04272130712314</v>
      </c>
      <c r="Q2663" s="239">
        <f t="shared" si="497"/>
        <v>0</v>
      </c>
      <c r="R2663" s="239">
        <f t="shared" si="502"/>
        <v>-1.1193375857989242E-2</v>
      </c>
      <c r="T2663" s="239">
        <f>MAX($H$4:H2663)</f>
        <v>273.38013706097729</v>
      </c>
      <c r="U2663" s="239">
        <f>MAX($K$4:K2663)</f>
        <v>273.38013706097729</v>
      </c>
      <c r="V2663" s="239">
        <f>MAX($K$4:L2663)</f>
        <v>273.38013706097729</v>
      </c>
      <c r="W2663" s="239">
        <f t="shared" si="503"/>
        <v>-5.2444979755995193E-2</v>
      </c>
      <c r="X2663" s="239">
        <f t="shared" si="504"/>
        <v>-5.2444979755995193E-2</v>
      </c>
      <c r="Y2663" s="239">
        <f t="shared" si="505"/>
        <v>-5.2444979755995193E-2</v>
      </c>
    </row>
    <row r="2664" spans="1:25">
      <c r="A2664" s="147">
        <v>39155</v>
      </c>
      <c r="B2664" s="243">
        <v>6.1719815027667657E-3</v>
      </c>
      <c r="C2664" s="243">
        <v>-2.5126177809516204E-2</v>
      </c>
      <c r="D2664" s="243">
        <v>-2.6030164048988613E-2</v>
      </c>
      <c r="E2664" s="243">
        <v>-1.9839373541709615E-2</v>
      </c>
      <c r="F2664" s="243">
        <v>-2.3964649416000849E-2</v>
      </c>
      <c r="H2664" s="239">
        <f t="shared" si="498"/>
        <v>252.53396783129941</v>
      </c>
      <c r="I2664" s="239"/>
      <c r="J2664" s="239">
        <f t="shared" si="499"/>
        <v>234.683671613299</v>
      </c>
      <c r="K2664" s="239">
        <f t="shared" si="494"/>
        <v>252.53396783129941</v>
      </c>
      <c r="L2664" s="239" t="b">
        <f t="shared" si="495"/>
        <v>0</v>
      </c>
      <c r="M2664" s="239">
        <f t="shared" si="500"/>
        <v>-2.5126177809516245E-2</v>
      </c>
      <c r="O2664" s="239">
        <f t="shared" si="501"/>
        <v>228.03631984537824</v>
      </c>
      <c r="P2664" s="239">
        <f t="shared" si="496"/>
        <v>252.53396783129941</v>
      </c>
      <c r="Q2664" s="239">
        <f t="shared" si="497"/>
        <v>0</v>
      </c>
      <c r="R2664" s="239">
        <f t="shared" si="502"/>
        <v>-2.5126177809516245E-2</v>
      </c>
      <c r="T2664" s="239">
        <f>MAX($H$4:H2664)</f>
        <v>273.38013706097729</v>
      </c>
      <c r="U2664" s="239">
        <f>MAX($K$4:K2664)</f>
        <v>273.38013706097729</v>
      </c>
      <c r="V2664" s="239">
        <f>MAX($K$4:L2664)</f>
        <v>273.38013706097729</v>
      </c>
      <c r="W2664" s="239">
        <f t="shared" si="503"/>
        <v>-7.6253415678945821E-2</v>
      </c>
      <c r="X2664" s="239">
        <f t="shared" si="504"/>
        <v>-7.6253415678945821E-2</v>
      </c>
      <c r="Y2664" s="239">
        <f t="shared" si="505"/>
        <v>-7.6253415678945821E-2</v>
      </c>
    </row>
    <row r="2665" spans="1:25">
      <c r="A2665" s="147">
        <v>39156</v>
      </c>
      <c r="B2665" s="243">
        <v>4.2780341410324496E-3</v>
      </c>
      <c r="C2665" s="243">
        <v>2.1315867783651576E-2</v>
      </c>
      <c r="D2665" s="243">
        <v>7.7706017706922204E-3</v>
      </c>
      <c r="E2665" s="243">
        <v>1.2919374504418935E-2</v>
      </c>
      <c r="F2665" s="243">
        <v>2.0782690790541292E-2</v>
      </c>
      <c r="H2665" s="239">
        <f t="shared" si="498"/>
        <v>257.9169485004723</v>
      </c>
      <c r="I2665" s="239"/>
      <c r="J2665" s="239">
        <f t="shared" si="499"/>
        <v>234.683671613299</v>
      </c>
      <c r="K2665" s="239">
        <f t="shared" si="494"/>
        <v>257.9169485004723</v>
      </c>
      <c r="L2665" s="239" t="b">
        <f t="shared" si="495"/>
        <v>0</v>
      </c>
      <c r="M2665" s="239">
        <f t="shared" si="500"/>
        <v>2.1315867783651563E-2</v>
      </c>
      <c r="O2665" s="239">
        <f t="shared" si="501"/>
        <v>228.03631984537824</v>
      </c>
      <c r="P2665" s="239">
        <f t="shared" si="496"/>
        <v>257.9169485004723</v>
      </c>
      <c r="Q2665" s="239">
        <f t="shared" si="497"/>
        <v>0</v>
      </c>
      <c r="R2665" s="239">
        <f t="shared" si="502"/>
        <v>2.1315867783651563E-2</v>
      </c>
      <c r="T2665" s="239">
        <f>MAX($H$4:H2665)</f>
        <v>273.38013706097729</v>
      </c>
      <c r="U2665" s="239">
        <f>MAX($K$4:K2665)</f>
        <v>273.38013706097729</v>
      </c>
      <c r="V2665" s="239">
        <f>MAX($K$4:L2665)</f>
        <v>273.38013706097729</v>
      </c>
      <c r="W2665" s="239">
        <f t="shared" si="503"/>
        <v>-5.656295562195849E-2</v>
      </c>
      <c r="X2665" s="239">
        <f t="shared" si="504"/>
        <v>-5.656295562195849E-2</v>
      </c>
      <c r="Y2665" s="239">
        <f t="shared" si="505"/>
        <v>-5.656295562195849E-2</v>
      </c>
    </row>
    <row r="2666" spans="1:25">
      <c r="A2666" s="147">
        <v>39157</v>
      </c>
      <c r="B2666" s="243">
        <v>-3.9996896184423258E-3</v>
      </c>
      <c r="C2666" s="243">
        <v>-2.3104120526485916E-3</v>
      </c>
      <c r="D2666" s="243">
        <v>-1.0389107886753735E-2</v>
      </c>
      <c r="E2666" s="243">
        <v>-7.5958536500617679E-3</v>
      </c>
      <c r="F2666" s="243">
        <v>3.9521632400996154E-4</v>
      </c>
      <c r="H2666" s="239">
        <f t="shared" si="498"/>
        <v>257.32105407407448</v>
      </c>
      <c r="I2666" s="239"/>
      <c r="J2666" s="239">
        <f t="shared" si="499"/>
        <v>234.683671613299</v>
      </c>
      <c r="K2666" s="239">
        <f t="shared" si="494"/>
        <v>257.32105407407448</v>
      </c>
      <c r="L2666" s="239" t="b">
        <f t="shared" si="495"/>
        <v>0</v>
      </c>
      <c r="M2666" s="239">
        <f t="shared" si="500"/>
        <v>-2.3104120526485231E-3</v>
      </c>
      <c r="O2666" s="239">
        <f t="shared" si="501"/>
        <v>228.03631984537824</v>
      </c>
      <c r="P2666" s="239">
        <f t="shared" si="496"/>
        <v>257.32105407407448</v>
      </c>
      <c r="Q2666" s="239">
        <f t="shared" si="497"/>
        <v>0</v>
      </c>
      <c r="R2666" s="239">
        <f t="shared" si="502"/>
        <v>-2.3104120526485231E-3</v>
      </c>
      <c r="T2666" s="239">
        <f>MAX($H$4:H2666)</f>
        <v>273.38013706097729</v>
      </c>
      <c r="U2666" s="239">
        <f>MAX($K$4:K2666)</f>
        <v>273.38013706097729</v>
      </c>
      <c r="V2666" s="239">
        <f>MAX($K$4:L2666)</f>
        <v>273.38013706097729</v>
      </c>
      <c r="W2666" s="239">
        <f t="shared" si="503"/>
        <v>-5.8742683940204619E-2</v>
      </c>
      <c r="X2666" s="239">
        <f t="shared" si="504"/>
        <v>-5.8742683940204619E-2</v>
      </c>
      <c r="Y2666" s="239">
        <f t="shared" si="505"/>
        <v>-5.8742683940204619E-2</v>
      </c>
    </row>
    <row r="2667" spans="1:25">
      <c r="A2667" s="147">
        <v>39160</v>
      </c>
      <c r="B2667" s="243">
        <v>1.0887207199550497E-2</v>
      </c>
      <c r="C2667" s="243">
        <v>1.601801150645521E-2</v>
      </c>
      <c r="D2667" s="243">
        <v>8.4965363971105656E-3</v>
      </c>
      <c r="E2667" s="243">
        <v>1.4452617582936478E-2</v>
      </c>
      <c r="F2667" s="243">
        <v>1.6053485116289901E-2</v>
      </c>
      <c r="H2667" s="239">
        <f t="shared" si="498"/>
        <v>261.44282567908618</v>
      </c>
      <c r="I2667" s="239"/>
      <c r="J2667" s="239">
        <f t="shared" si="499"/>
        <v>234.683671613299</v>
      </c>
      <c r="K2667" s="239">
        <f t="shared" si="494"/>
        <v>261.44282567908618</v>
      </c>
      <c r="L2667" s="239" t="b">
        <f t="shared" si="495"/>
        <v>0</v>
      </c>
      <c r="M2667" s="239">
        <f t="shared" si="500"/>
        <v>1.6018011506455185E-2</v>
      </c>
      <c r="O2667" s="239">
        <f t="shared" si="501"/>
        <v>228.03631984537824</v>
      </c>
      <c r="P2667" s="239">
        <f t="shared" si="496"/>
        <v>261.44282567908618</v>
      </c>
      <c r="Q2667" s="239">
        <f t="shared" si="497"/>
        <v>0</v>
      </c>
      <c r="R2667" s="239">
        <f t="shared" si="502"/>
        <v>1.6018011506455185E-2</v>
      </c>
      <c r="T2667" s="239">
        <f>MAX($H$4:H2667)</f>
        <v>273.38013706097729</v>
      </c>
      <c r="U2667" s="239">
        <f>MAX($K$4:K2667)</f>
        <v>273.38013706097729</v>
      </c>
      <c r="V2667" s="239">
        <f>MAX($K$4:L2667)</f>
        <v>273.38013706097729</v>
      </c>
      <c r="W2667" s="239">
        <f t="shared" si="503"/>
        <v>-4.3665613421023694E-2</v>
      </c>
      <c r="X2667" s="239">
        <f t="shared" si="504"/>
        <v>-4.3665613421023694E-2</v>
      </c>
      <c r="Y2667" s="239">
        <f t="shared" si="505"/>
        <v>-4.3665613421023694E-2</v>
      </c>
    </row>
    <row r="2668" spans="1:25">
      <c r="A2668" s="147">
        <v>39161</v>
      </c>
      <c r="B2668" s="243">
        <v>6.6009857106117398E-3</v>
      </c>
      <c r="C2668" s="243">
        <v>5.195782837117191E-3</v>
      </c>
      <c r="D2668" s="243">
        <v>7.0135959473849319E-3</v>
      </c>
      <c r="E2668" s="243">
        <v>3.386235340725019E-3</v>
      </c>
      <c r="F2668" s="243">
        <v>3.6913913311149571E-3</v>
      </c>
      <c r="H2668" s="239">
        <f t="shared" si="498"/>
        <v>262.801225825637</v>
      </c>
      <c r="I2668" s="239"/>
      <c r="J2668" s="239">
        <f t="shared" si="499"/>
        <v>234.683671613299</v>
      </c>
      <c r="K2668" s="239">
        <f t="shared" si="494"/>
        <v>262.801225825637</v>
      </c>
      <c r="L2668" s="239" t="b">
        <f t="shared" si="495"/>
        <v>0</v>
      </c>
      <c r="M2668" s="239">
        <f t="shared" si="500"/>
        <v>5.1957828371172032E-3</v>
      </c>
      <c r="O2668" s="239">
        <f t="shared" si="501"/>
        <v>228.03631984537824</v>
      </c>
      <c r="P2668" s="239">
        <f t="shared" si="496"/>
        <v>262.801225825637</v>
      </c>
      <c r="Q2668" s="239">
        <f t="shared" si="497"/>
        <v>0</v>
      </c>
      <c r="R2668" s="239">
        <f t="shared" si="502"/>
        <v>5.1957828371172032E-3</v>
      </c>
      <c r="T2668" s="239">
        <f>MAX($H$4:H2668)</f>
        <v>273.38013706097729</v>
      </c>
      <c r="U2668" s="239">
        <f>MAX($K$4:K2668)</f>
        <v>273.38013706097729</v>
      </c>
      <c r="V2668" s="239">
        <f>MAX($K$4:L2668)</f>
        <v>273.38013706097729</v>
      </c>
      <c r="W2668" s="239">
        <f t="shared" si="503"/>
        <v>-3.8696707628691637E-2</v>
      </c>
      <c r="X2668" s="239">
        <f t="shared" si="504"/>
        <v>-3.8696707628691637E-2</v>
      </c>
      <c r="Y2668" s="239">
        <f t="shared" si="505"/>
        <v>-3.8696707628691637E-2</v>
      </c>
    </row>
    <row r="2669" spans="1:25">
      <c r="A2669" s="147">
        <v>39162</v>
      </c>
      <c r="B2669" s="243">
        <v>1.6734137414117223E-2</v>
      </c>
      <c r="C2669" s="243">
        <v>6.8029940117979582E-3</v>
      </c>
      <c r="D2669" s="243">
        <v>-1.3644167373800808E-3</v>
      </c>
      <c r="E2669" s="243">
        <v>1.3257185437628882E-2</v>
      </c>
      <c r="F2669" s="243">
        <v>1.0844952498585192E-2</v>
      </c>
      <c r="H2669" s="239">
        <f t="shared" si="498"/>
        <v>264.58906099122197</v>
      </c>
      <c r="I2669" s="239"/>
      <c r="J2669" s="239">
        <f t="shared" si="499"/>
        <v>234.683671613299</v>
      </c>
      <c r="K2669" s="239">
        <f t="shared" si="494"/>
        <v>264.58906099122197</v>
      </c>
      <c r="L2669" s="239" t="b">
        <f t="shared" si="495"/>
        <v>0</v>
      </c>
      <c r="M2669" s="239">
        <f t="shared" si="500"/>
        <v>6.8029940117979356E-3</v>
      </c>
      <c r="O2669" s="239">
        <f t="shared" si="501"/>
        <v>228.03631984537824</v>
      </c>
      <c r="P2669" s="239">
        <f t="shared" si="496"/>
        <v>264.58906099122197</v>
      </c>
      <c r="Q2669" s="239">
        <f t="shared" si="497"/>
        <v>0</v>
      </c>
      <c r="R2669" s="239">
        <f t="shared" si="502"/>
        <v>6.8029940117979356E-3</v>
      </c>
      <c r="T2669" s="239">
        <f>MAX($H$4:H2669)</f>
        <v>273.38013706097729</v>
      </c>
      <c r="U2669" s="239">
        <f>MAX($K$4:K2669)</f>
        <v>273.38013706097729</v>
      </c>
      <c r="V2669" s="239">
        <f>MAX($K$4:L2669)</f>
        <v>273.38013706097729</v>
      </c>
      <c r="W2669" s="239">
        <f t="shared" si="503"/>
        <v>-3.215696708716799E-2</v>
      </c>
      <c r="X2669" s="239">
        <f t="shared" si="504"/>
        <v>-3.215696708716799E-2</v>
      </c>
      <c r="Y2669" s="239">
        <f t="shared" si="505"/>
        <v>-3.215696708716799E-2</v>
      </c>
    </row>
    <row r="2670" spans="1:25">
      <c r="A2670" s="147">
        <v>39163</v>
      </c>
      <c r="B2670" s="243">
        <v>-2.3417914504930692E-4</v>
      </c>
      <c r="C2670" s="243">
        <v>1.6745486730608716E-2</v>
      </c>
      <c r="D2670" s="243">
        <v>1.5067316542934028E-2</v>
      </c>
      <c r="E2670" s="243">
        <v>1.1898153410092371E-2</v>
      </c>
      <c r="F2670" s="243">
        <v>1.2866621202589412E-2</v>
      </c>
      <c r="H2670" s="239">
        <f t="shared" si="498"/>
        <v>269.01973360111469</v>
      </c>
      <c r="I2670" s="239"/>
      <c r="J2670" s="239">
        <f t="shared" si="499"/>
        <v>234.683671613299</v>
      </c>
      <c r="K2670" s="239">
        <f t="shared" si="494"/>
        <v>269.01973360111469</v>
      </c>
      <c r="L2670" s="239" t="b">
        <f t="shared" si="495"/>
        <v>0</v>
      </c>
      <c r="M2670" s="239">
        <f t="shared" si="500"/>
        <v>1.6745486730608702E-2</v>
      </c>
      <c r="O2670" s="239">
        <f t="shared" si="501"/>
        <v>228.03631984537824</v>
      </c>
      <c r="P2670" s="239">
        <f t="shared" si="496"/>
        <v>269.01973360111469</v>
      </c>
      <c r="Q2670" s="239">
        <f t="shared" si="497"/>
        <v>0</v>
      </c>
      <c r="R2670" s="239">
        <f t="shared" si="502"/>
        <v>1.6745486730608702E-2</v>
      </c>
      <c r="T2670" s="239">
        <f>MAX($H$4:H2670)</f>
        <v>273.38013706097729</v>
      </c>
      <c r="U2670" s="239">
        <f>MAX($K$4:K2670)</f>
        <v>273.38013706097729</v>
      </c>
      <c r="V2670" s="239">
        <f>MAX($K$4:L2670)</f>
        <v>273.38013706097729</v>
      </c>
      <c r="W2670" s="239">
        <f t="shared" si="503"/>
        <v>-1.5949964422214077E-2</v>
      </c>
      <c r="X2670" s="239">
        <f t="shared" si="504"/>
        <v>-1.5949964422214077E-2</v>
      </c>
      <c r="Y2670" s="239">
        <f t="shared" si="505"/>
        <v>-1.5949964422214077E-2</v>
      </c>
    </row>
    <row r="2671" spans="1:25">
      <c r="A2671" s="147">
        <v>39164</v>
      </c>
      <c r="B2671" s="243">
        <v>1.076163994611079E-3</v>
      </c>
      <c r="C2671" s="243">
        <v>3.6181852304981721E-3</v>
      </c>
      <c r="D2671" s="243">
        <v>6.3996126015151145E-3</v>
      </c>
      <c r="E2671" s="243">
        <v>4.9738709380582335E-3</v>
      </c>
      <c r="F2671" s="243">
        <v>1.6629200009443679E-3</v>
      </c>
      <c r="H2671" s="239">
        <f t="shared" si="498"/>
        <v>269.99309682794279</v>
      </c>
      <c r="I2671" s="239"/>
      <c r="J2671" s="239">
        <f t="shared" si="499"/>
        <v>234.683671613299</v>
      </c>
      <c r="K2671" s="239">
        <f t="shared" si="494"/>
        <v>269.99309682794279</v>
      </c>
      <c r="L2671" s="239" t="b">
        <f t="shared" si="495"/>
        <v>0</v>
      </c>
      <c r="M2671" s="239">
        <f t="shared" si="500"/>
        <v>3.6181852304981443E-3</v>
      </c>
      <c r="O2671" s="239">
        <f t="shared" si="501"/>
        <v>228.03631984537824</v>
      </c>
      <c r="P2671" s="239">
        <f t="shared" si="496"/>
        <v>269.99309682794279</v>
      </c>
      <c r="Q2671" s="239">
        <f t="shared" si="497"/>
        <v>0</v>
      </c>
      <c r="R2671" s="239">
        <f t="shared" si="502"/>
        <v>3.6181852304981443E-3</v>
      </c>
      <c r="T2671" s="239">
        <f>MAX($H$4:H2671)</f>
        <v>273.38013706097729</v>
      </c>
      <c r="U2671" s="239">
        <f>MAX($K$4:K2671)</f>
        <v>273.38013706097729</v>
      </c>
      <c r="V2671" s="239">
        <f>MAX($K$4:L2671)</f>
        <v>273.38013706097729</v>
      </c>
      <c r="W2671" s="239">
        <f t="shared" si="503"/>
        <v>-1.2389489117415359E-2</v>
      </c>
      <c r="X2671" s="239">
        <f t="shared" si="504"/>
        <v>-1.2389489117415359E-2</v>
      </c>
      <c r="Y2671" s="239">
        <f t="shared" si="505"/>
        <v>-1.2389489117415359E-2</v>
      </c>
    </row>
    <row r="2672" spans="1:25">
      <c r="A2672" s="147">
        <v>39167</v>
      </c>
      <c r="B2672" s="243">
        <v>6.6318704838730369E-4</v>
      </c>
      <c r="C2672" s="243">
        <v>-9.6808875512472969E-3</v>
      </c>
      <c r="D2672" s="243">
        <v>-2.1311002586095196E-3</v>
      </c>
      <c r="E2672" s="243">
        <v>-1.5841455263607696E-3</v>
      </c>
      <c r="F2672" s="243">
        <v>-5.4422557216186052E-3</v>
      </c>
      <c r="H2672" s="239">
        <f t="shared" si="498"/>
        <v>267.37932401793847</v>
      </c>
      <c r="I2672" s="239"/>
      <c r="J2672" s="239">
        <f t="shared" si="499"/>
        <v>234.683671613299</v>
      </c>
      <c r="K2672" s="239">
        <f t="shared" si="494"/>
        <v>267.37932401793847</v>
      </c>
      <c r="L2672" s="239" t="b">
        <f t="shared" si="495"/>
        <v>0</v>
      </c>
      <c r="M2672" s="239">
        <f t="shared" si="500"/>
        <v>-9.6808875512472345E-3</v>
      </c>
      <c r="O2672" s="239">
        <f t="shared" si="501"/>
        <v>228.03631984537824</v>
      </c>
      <c r="P2672" s="239">
        <f t="shared" si="496"/>
        <v>267.37932401793847</v>
      </c>
      <c r="Q2672" s="239">
        <f t="shared" si="497"/>
        <v>0</v>
      </c>
      <c r="R2672" s="239">
        <f t="shared" si="502"/>
        <v>-9.6808875512472345E-3</v>
      </c>
      <c r="T2672" s="239">
        <f>MAX($H$4:H2672)</f>
        <v>273.38013706097729</v>
      </c>
      <c r="U2672" s="239">
        <f>MAX($K$4:K2672)</f>
        <v>273.38013706097729</v>
      </c>
      <c r="V2672" s="239">
        <f>MAX($K$4:L2672)</f>
        <v>273.38013706097729</v>
      </c>
      <c r="W2672" s="239">
        <f t="shared" si="503"/>
        <v>-2.1950435417699494E-2</v>
      </c>
      <c r="X2672" s="239">
        <f t="shared" si="504"/>
        <v>-2.1950435417699494E-2</v>
      </c>
      <c r="Y2672" s="239">
        <f t="shared" si="505"/>
        <v>-2.1950435417699494E-2</v>
      </c>
    </row>
    <row r="2673" spans="1:25">
      <c r="A2673" s="147">
        <v>39168</v>
      </c>
      <c r="B2673" s="243">
        <v>-6.0333663615332878E-3</v>
      </c>
      <c r="C2673" s="243">
        <v>-9.9209735393457343E-4</v>
      </c>
      <c r="D2673" s="243">
        <v>-5.4539447925162632E-3</v>
      </c>
      <c r="E2673" s="243">
        <v>-4.5982284968004716E-3</v>
      </c>
      <c r="F2673" s="243">
        <v>-1.6634325484631285E-3</v>
      </c>
      <c r="H2673" s="239">
        <f t="shared" si="498"/>
        <v>267.11405769808346</v>
      </c>
      <c r="I2673" s="239"/>
      <c r="J2673" s="239">
        <f t="shared" si="499"/>
        <v>234.683671613299</v>
      </c>
      <c r="K2673" s="239">
        <f t="shared" si="494"/>
        <v>267.11405769808346</v>
      </c>
      <c r="L2673" s="239" t="b">
        <f t="shared" si="495"/>
        <v>0</v>
      </c>
      <c r="M2673" s="239">
        <f t="shared" si="500"/>
        <v>-9.9209735393458883E-4</v>
      </c>
      <c r="O2673" s="239">
        <f t="shared" si="501"/>
        <v>228.03631984537824</v>
      </c>
      <c r="P2673" s="239">
        <f t="shared" si="496"/>
        <v>267.11405769808346</v>
      </c>
      <c r="Q2673" s="239">
        <f t="shared" si="497"/>
        <v>0</v>
      </c>
      <c r="R2673" s="239">
        <f t="shared" si="502"/>
        <v>-9.9209735393458883E-4</v>
      </c>
      <c r="T2673" s="239">
        <f>MAX($H$4:H2673)</f>
        <v>273.38013706097729</v>
      </c>
      <c r="U2673" s="239">
        <f>MAX($K$4:K2673)</f>
        <v>273.38013706097729</v>
      </c>
      <c r="V2673" s="239">
        <f>MAX($K$4:L2673)</f>
        <v>273.38013706097729</v>
      </c>
      <c r="W2673" s="239">
        <f t="shared" si="503"/>
        <v>-2.292075580273847E-2</v>
      </c>
      <c r="X2673" s="239">
        <f t="shared" si="504"/>
        <v>-2.292075580273847E-2</v>
      </c>
      <c r="Y2673" s="239">
        <f t="shared" si="505"/>
        <v>-2.292075580273847E-2</v>
      </c>
    </row>
    <row r="2674" spans="1:25">
      <c r="A2674" s="147">
        <v>39169</v>
      </c>
      <c r="B2674" s="243">
        <v>-7.3545318753210909E-3</v>
      </c>
      <c r="C2674" s="243">
        <v>-3.4085940888376465E-3</v>
      </c>
      <c r="D2674" s="243">
        <v>1.4856832773340045E-3</v>
      </c>
      <c r="E2674" s="243">
        <v>-7.95958931452867E-3</v>
      </c>
      <c r="F2674" s="243">
        <v>-2.1755661008648897E-3</v>
      </c>
      <c r="H2674" s="239">
        <f t="shared" si="498"/>
        <v>266.20357429996835</v>
      </c>
      <c r="I2674" s="239"/>
      <c r="J2674" s="239">
        <f t="shared" si="499"/>
        <v>234.683671613299</v>
      </c>
      <c r="K2674" s="239">
        <f t="shared" si="494"/>
        <v>266.20357429996835</v>
      </c>
      <c r="L2674" s="239" t="b">
        <f t="shared" si="495"/>
        <v>0</v>
      </c>
      <c r="M2674" s="239">
        <f t="shared" si="500"/>
        <v>-3.4085940888375688E-3</v>
      </c>
      <c r="O2674" s="239">
        <f t="shared" si="501"/>
        <v>228.03631984537824</v>
      </c>
      <c r="P2674" s="239">
        <f t="shared" si="496"/>
        <v>266.20357429996835</v>
      </c>
      <c r="Q2674" s="239">
        <f t="shared" si="497"/>
        <v>0</v>
      </c>
      <c r="R2674" s="239">
        <f t="shared" si="502"/>
        <v>-3.4085940888375688E-3</v>
      </c>
      <c r="T2674" s="239">
        <f>MAX($H$4:H2674)</f>
        <v>273.38013706097729</v>
      </c>
      <c r="U2674" s="239">
        <f>MAX($K$4:K2674)</f>
        <v>273.38013706097729</v>
      </c>
      <c r="V2674" s="239">
        <f>MAX($K$4:L2674)</f>
        <v>273.38013706097729</v>
      </c>
      <c r="W2674" s="239">
        <f t="shared" si="503"/>
        <v>-2.6251222338835135E-2</v>
      </c>
      <c r="X2674" s="239">
        <f t="shared" si="504"/>
        <v>-2.6251222338835135E-2</v>
      </c>
      <c r="Y2674" s="239">
        <f t="shared" si="505"/>
        <v>-2.6251222338835135E-2</v>
      </c>
    </row>
    <row r="2675" spans="1:25">
      <c r="A2675" s="147">
        <v>39170</v>
      </c>
      <c r="B2675" s="243">
        <v>3.3331505156901642E-3</v>
      </c>
      <c r="C2675" s="243">
        <v>8.5294880050137412E-3</v>
      </c>
      <c r="D2675" s="243">
        <v>-6.6733932387784689E-3</v>
      </c>
      <c r="E2675" s="243">
        <v>1.1761001877058641E-2</v>
      </c>
      <c r="F2675" s="243">
        <v>6.4883120992398347E-3</v>
      </c>
      <c r="H2675" s="239">
        <f t="shared" si="498"/>
        <v>268.4741544938517</v>
      </c>
      <c r="I2675" s="239"/>
      <c r="J2675" s="239">
        <f t="shared" si="499"/>
        <v>234.683671613299</v>
      </c>
      <c r="K2675" s="239">
        <f t="shared" si="494"/>
        <v>268.4741544938517</v>
      </c>
      <c r="L2675" s="239" t="b">
        <f t="shared" si="495"/>
        <v>0</v>
      </c>
      <c r="M2675" s="239">
        <f t="shared" si="500"/>
        <v>8.529488005013677E-3</v>
      </c>
      <c r="O2675" s="239">
        <f t="shared" si="501"/>
        <v>228.03631984537824</v>
      </c>
      <c r="P2675" s="239">
        <f t="shared" si="496"/>
        <v>268.4741544938517</v>
      </c>
      <c r="Q2675" s="239">
        <f t="shared" si="497"/>
        <v>0</v>
      </c>
      <c r="R2675" s="239">
        <f t="shared" si="502"/>
        <v>8.529488005013677E-3</v>
      </c>
      <c r="T2675" s="239">
        <f>MAX($H$4:H2675)</f>
        <v>273.38013706097729</v>
      </c>
      <c r="U2675" s="239">
        <f>MAX($K$4:K2675)</f>
        <v>273.38013706097729</v>
      </c>
      <c r="V2675" s="239">
        <f>MAX($K$4:L2675)</f>
        <v>273.38013706097729</v>
      </c>
      <c r="W2675" s="239">
        <f t="shared" si="503"/>
        <v>-1.79456438198775E-2</v>
      </c>
      <c r="X2675" s="239">
        <f t="shared" si="504"/>
        <v>-1.79456438198775E-2</v>
      </c>
      <c r="Y2675" s="239">
        <f t="shared" si="505"/>
        <v>-1.79456438198775E-2</v>
      </c>
    </row>
    <row r="2676" spans="1:25">
      <c r="A2676" s="147">
        <v>39171</v>
      </c>
      <c r="B2676" s="243">
        <v>-7.3248544163606599E-4</v>
      </c>
      <c r="C2676" s="243">
        <v>-3.0899471049590232E-3</v>
      </c>
      <c r="D2676" s="243">
        <v>-9.6367417197029681E-4</v>
      </c>
      <c r="E2676" s="243">
        <v>3.7658818362829027E-3</v>
      </c>
      <c r="F2676" s="243">
        <v>-4.8748708477974745E-4</v>
      </c>
      <c r="H2676" s="239">
        <f t="shared" si="498"/>
        <v>267.64458355741709</v>
      </c>
      <c r="I2676" s="239"/>
      <c r="J2676" s="239">
        <f t="shared" si="499"/>
        <v>234.683671613299</v>
      </c>
      <c r="K2676" s="239">
        <f t="shared" si="494"/>
        <v>267.64458355741709</v>
      </c>
      <c r="L2676" s="239" t="b">
        <f t="shared" si="495"/>
        <v>0</v>
      </c>
      <c r="M2676" s="239">
        <f t="shared" si="500"/>
        <v>-3.0899471049590532E-3</v>
      </c>
      <c r="O2676" s="239">
        <f t="shared" si="501"/>
        <v>228.03631984537824</v>
      </c>
      <c r="P2676" s="239">
        <f t="shared" si="496"/>
        <v>267.64458355741709</v>
      </c>
      <c r="Q2676" s="239">
        <f t="shared" si="497"/>
        <v>0</v>
      </c>
      <c r="R2676" s="239">
        <f t="shared" si="502"/>
        <v>-3.0899471049590532E-3</v>
      </c>
      <c r="T2676" s="239">
        <f>MAX($H$4:H2676)</f>
        <v>273.38013706097729</v>
      </c>
      <c r="U2676" s="239">
        <f>MAX($K$4:K2676)</f>
        <v>273.38013706097729</v>
      </c>
      <c r="V2676" s="239">
        <f>MAX($K$4:L2676)</f>
        <v>273.38013706097729</v>
      </c>
      <c r="W2676" s="239">
        <f t="shared" si="503"/>
        <v>-2.0980139834668697E-2</v>
      </c>
      <c r="X2676" s="239">
        <f t="shared" si="504"/>
        <v>-2.0980139834668697E-2</v>
      </c>
      <c r="Y2676" s="239">
        <f t="shared" si="505"/>
        <v>-2.0980139834668697E-2</v>
      </c>
    </row>
    <row r="2677" spans="1:25">
      <c r="A2677" s="147">
        <v>39174</v>
      </c>
      <c r="B2677" s="243">
        <v>2.6588615811342642E-3</v>
      </c>
      <c r="C2677" s="243">
        <v>6.6261967062775096E-3</v>
      </c>
      <c r="D2677" s="243">
        <v>-1.3081056011931769E-2</v>
      </c>
      <c r="E2677" s="243">
        <v>-2.6043888624767142E-3</v>
      </c>
      <c r="F2677" s="243">
        <v>8.3575651604423928E-3</v>
      </c>
      <c r="H2677" s="239">
        <f t="shared" si="498"/>
        <v>269.41804921543826</v>
      </c>
      <c r="I2677" s="239"/>
      <c r="J2677" s="239">
        <f t="shared" si="499"/>
        <v>234.683671613299</v>
      </c>
      <c r="K2677" s="239">
        <f t="shared" si="494"/>
        <v>269.41804921543826</v>
      </c>
      <c r="L2677" s="239" t="b">
        <f t="shared" si="495"/>
        <v>0</v>
      </c>
      <c r="M2677" s="239">
        <f t="shared" si="500"/>
        <v>6.6261967062774853E-3</v>
      </c>
      <c r="O2677" s="239">
        <f t="shared" si="501"/>
        <v>228.03631984537824</v>
      </c>
      <c r="P2677" s="239">
        <f t="shared" si="496"/>
        <v>269.41804921543826</v>
      </c>
      <c r="Q2677" s="239">
        <f t="shared" si="497"/>
        <v>0</v>
      </c>
      <c r="R2677" s="239">
        <f t="shared" si="502"/>
        <v>6.6261967062774853E-3</v>
      </c>
      <c r="T2677" s="239">
        <f>MAX($H$4:H2677)</f>
        <v>273.38013706097729</v>
      </c>
      <c r="U2677" s="239">
        <f>MAX($K$4:K2677)</f>
        <v>273.38013706097729</v>
      </c>
      <c r="V2677" s="239">
        <f>MAX($K$4:L2677)</f>
        <v>273.38013706097729</v>
      </c>
      <c r="W2677" s="239">
        <f t="shared" si="503"/>
        <v>-1.4492961661860933E-2</v>
      </c>
      <c r="X2677" s="239">
        <f t="shared" si="504"/>
        <v>-1.4492961661860933E-2</v>
      </c>
      <c r="Y2677" s="239">
        <f t="shared" si="505"/>
        <v>-1.4492961661860933E-2</v>
      </c>
    </row>
    <row r="2678" spans="1:25">
      <c r="A2678" s="147">
        <v>39175</v>
      </c>
      <c r="B2678" s="243">
        <v>9.4391255083237091E-3</v>
      </c>
      <c r="C2678" s="243">
        <v>1.1688633992181341E-2</v>
      </c>
      <c r="D2678" s="243">
        <v>9.2898779886776417E-3</v>
      </c>
      <c r="E2678" s="243">
        <v>1.139019072140246E-2</v>
      </c>
      <c r="F2678" s="243">
        <v>1.1714212265027779E-2</v>
      </c>
      <c r="H2678" s="239">
        <f t="shared" si="498"/>
        <v>272.56717818360499</v>
      </c>
      <c r="I2678" s="239"/>
      <c r="J2678" s="239">
        <f t="shared" si="499"/>
        <v>234.683671613299</v>
      </c>
      <c r="K2678" s="239">
        <f t="shared" si="494"/>
        <v>272.56717818360499</v>
      </c>
      <c r="L2678" s="239" t="b">
        <f t="shared" si="495"/>
        <v>0</v>
      </c>
      <c r="M2678" s="239">
        <f t="shared" si="500"/>
        <v>1.1688633992181261E-2</v>
      </c>
      <c r="O2678" s="239">
        <f t="shared" si="501"/>
        <v>228.03631984537824</v>
      </c>
      <c r="P2678" s="239">
        <f t="shared" si="496"/>
        <v>272.56717818360499</v>
      </c>
      <c r="Q2678" s="239">
        <f t="shared" si="497"/>
        <v>0</v>
      </c>
      <c r="R2678" s="239">
        <f t="shared" si="502"/>
        <v>1.1688633992181261E-2</v>
      </c>
      <c r="T2678" s="239">
        <f>MAX($H$4:H2678)</f>
        <v>273.38013706097729</v>
      </c>
      <c r="U2678" s="239">
        <f>MAX($K$4:K2678)</f>
        <v>273.38013706097729</v>
      </c>
      <c r="V2678" s="239">
        <f>MAX($K$4:L2678)</f>
        <v>273.38013706097729</v>
      </c>
      <c r="W2678" s="239">
        <f t="shared" si="503"/>
        <v>-2.9737305940078806E-3</v>
      </c>
      <c r="X2678" s="239">
        <f t="shared" si="504"/>
        <v>-2.9737305940078806E-3</v>
      </c>
      <c r="Y2678" s="239">
        <f t="shared" si="505"/>
        <v>-2.9737305940078806E-3</v>
      </c>
    </row>
    <row r="2679" spans="1:25">
      <c r="A2679" s="147">
        <v>39176</v>
      </c>
      <c r="B2679" s="243">
        <v>1.218638686145912E-3</v>
      </c>
      <c r="C2679" s="243">
        <v>5.6665640912001436E-4</v>
      </c>
      <c r="D2679" s="243">
        <v>1.5820089422181827E-2</v>
      </c>
      <c r="E2679" s="243">
        <v>1.0040223548950067E-2</v>
      </c>
      <c r="F2679" s="243">
        <v>7.5319102492521495E-4</v>
      </c>
      <c r="H2679" s="239">
        <f t="shared" si="498"/>
        <v>272.7216301220385</v>
      </c>
      <c r="I2679" s="239"/>
      <c r="J2679" s="239">
        <f t="shared" si="499"/>
        <v>234.683671613299</v>
      </c>
      <c r="K2679" s="239">
        <f t="shared" si="494"/>
        <v>272.7216301220385</v>
      </c>
      <c r="L2679" s="239" t="b">
        <f t="shared" si="495"/>
        <v>0</v>
      </c>
      <c r="M2679" s="239">
        <f t="shared" si="500"/>
        <v>5.6665640912006434E-4</v>
      </c>
      <c r="O2679" s="239">
        <f t="shared" si="501"/>
        <v>228.03631984537824</v>
      </c>
      <c r="P2679" s="239">
        <f t="shared" si="496"/>
        <v>272.7216301220385</v>
      </c>
      <c r="Q2679" s="239">
        <f t="shared" si="497"/>
        <v>0</v>
      </c>
      <c r="R2679" s="239">
        <f t="shared" si="502"/>
        <v>5.6665640912006434E-4</v>
      </c>
      <c r="T2679" s="239">
        <f>MAX($H$4:H2679)</f>
        <v>273.38013706097729</v>
      </c>
      <c r="U2679" s="239">
        <f>MAX($K$4:K2679)</f>
        <v>273.38013706097729</v>
      </c>
      <c r="V2679" s="239">
        <f>MAX($K$4:L2679)</f>
        <v>273.38013706097729</v>
      </c>
      <c r="W2679" s="239">
        <f t="shared" si="503"/>
        <v>-2.4087592683879073E-3</v>
      </c>
      <c r="X2679" s="239">
        <f t="shared" si="504"/>
        <v>-2.4087592683879073E-3</v>
      </c>
      <c r="Y2679" s="239">
        <f t="shared" si="505"/>
        <v>-2.4087592683879073E-3</v>
      </c>
    </row>
    <row r="2680" spans="1:25">
      <c r="A2680" s="147">
        <v>39177</v>
      </c>
      <c r="B2680" s="243">
        <v>3.3866695911732858E-3</v>
      </c>
      <c r="C2680" s="243">
        <v>1.6798180693988751E-3</v>
      </c>
      <c r="D2680" s="243">
        <v>-7.9385763734085568E-3</v>
      </c>
      <c r="E2680" s="243">
        <v>-7.4236714842879081E-4</v>
      </c>
      <c r="F2680" s="243">
        <v>1.7814579074948433E-3</v>
      </c>
      <c r="H2680" s="239">
        <f t="shared" si="498"/>
        <v>273.17975284423341</v>
      </c>
      <c r="I2680" s="239"/>
      <c r="J2680" s="239">
        <f t="shared" si="499"/>
        <v>234.683671613299</v>
      </c>
      <c r="K2680" s="239">
        <f t="shared" si="494"/>
        <v>273.17975284423341</v>
      </c>
      <c r="L2680" s="239" t="b">
        <f t="shared" si="495"/>
        <v>0</v>
      </c>
      <c r="M2680" s="239">
        <f t="shared" si="500"/>
        <v>1.6798180693988159E-3</v>
      </c>
      <c r="O2680" s="239">
        <f t="shared" si="501"/>
        <v>228.03631984537824</v>
      </c>
      <c r="P2680" s="239">
        <f t="shared" si="496"/>
        <v>273.17975284423341</v>
      </c>
      <c r="Q2680" s="239">
        <f t="shared" si="497"/>
        <v>0</v>
      </c>
      <c r="R2680" s="239">
        <f t="shared" si="502"/>
        <v>1.6798180693988159E-3</v>
      </c>
      <c r="T2680" s="239">
        <f>MAX($H$4:H2680)</f>
        <v>273.38013706097729</v>
      </c>
      <c r="U2680" s="239">
        <f>MAX($K$4:K2680)</f>
        <v>273.38013706097729</v>
      </c>
      <c r="V2680" s="239">
        <f>MAX($K$4:L2680)</f>
        <v>273.38013706097729</v>
      </c>
      <c r="W2680" s="239">
        <f t="shared" si="503"/>
        <v>-7.3298747633296108E-4</v>
      </c>
      <c r="X2680" s="239">
        <f t="shared" si="504"/>
        <v>-7.3298747633296108E-4</v>
      </c>
      <c r="Y2680" s="239">
        <f t="shared" si="505"/>
        <v>-7.3298747633296108E-4</v>
      </c>
    </row>
    <row r="2681" spans="1:25">
      <c r="A2681" s="147">
        <v>39178</v>
      </c>
      <c r="B2681" s="243">
        <v>0</v>
      </c>
      <c r="C2681" s="243">
        <v>3.3632286995515237E-3</v>
      </c>
      <c r="D2681" s="243">
        <v>1.6809768593333274E-3</v>
      </c>
      <c r="E2681" s="243">
        <v>3.5298112802268911E-3</v>
      </c>
      <c r="F2681" s="243">
        <v>3.3632286995515237E-3</v>
      </c>
      <c r="H2681" s="239">
        <f t="shared" si="498"/>
        <v>274.09851882913551</v>
      </c>
      <c r="I2681" s="239"/>
      <c r="J2681" s="239">
        <f t="shared" si="499"/>
        <v>234.683671613299</v>
      </c>
      <c r="K2681" s="239">
        <f t="shared" si="494"/>
        <v>274.09851882913551</v>
      </c>
      <c r="L2681" s="239" t="b">
        <f t="shared" si="495"/>
        <v>0</v>
      </c>
      <c r="M2681" s="239">
        <f t="shared" si="500"/>
        <v>3.3632286995514907E-3</v>
      </c>
      <c r="O2681" s="239">
        <f t="shared" si="501"/>
        <v>228.03631984537824</v>
      </c>
      <c r="P2681" s="239">
        <f t="shared" si="496"/>
        <v>274.09851882913551</v>
      </c>
      <c r="Q2681" s="239">
        <f t="shared" si="497"/>
        <v>0</v>
      </c>
      <c r="R2681" s="239">
        <f t="shared" si="502"/>
        <v>3.3632286995514907E-3</v>
      </c>
      <c r="T2681" s="239">
        <f>MAX($H$4:H2681)</f>
        <v>274.09851882913551</v>
      </c>
      <c r="U2681" s="239">
        <f>MAX($K$4:K2681)</f>
        <v>274.09851882913551</v>
      </c>
      <c r="V2681" s="239">
        <f>MAX($K$4:L2681)</f>
        <v>274.09851882913551</v>
      </c>
      <c r="W2681" s="239">
        <f t="shared" si="503"/>
        <v>0</v>
      </c>
      <c r="X2681" s="239">
        <f t="shared" si="504"/>
        <v>0</v>
      </c>
      <c r="Y2681" s="239">
        <f t="shared" si="505"/>
        <v>0</v>
      </c>
    </row>
    <row r="2682" spans="1:25">
      <c r="A2682" s="147">
        <v>39181</v>
      </c>
      <c r="B2682" s="243">
        <v>8.2823602433124144E-4</v>
      </c>
      <c r="C2682" s="243">
        <v>-2.9293097546861935E-3</v>
      </c>
      <c r="D2682" s="243">
        <v>6.9607324428426764E-3</v>
      </c>
      <c r="E2682" s="243">
        <v>9.5523278961127112E-3</v>
      </c>
      <c r="F2682" s="243">
        <v>-2.847687600737614E-3</v>
      </c>
      <c r="H2682" s="239">
        <f t="shared" si="498"/>
        <v>273.29559936418428</v>
      </c>
      <c r="I2682" s="239"/>
      <c r="J2682" s="239">
        <f t="shared" si="499"/>
        <v>234.683671613299</v>
      </c>
      <c r="K2682" s="239">
        <f t="shared" si="494"/>
        <v>273.29559936418428</v>
      </c>
      <c r="L2682" s="239" t="b">
        <f t="shared" si="495"/>
        <v>0</v>
      </c>
      <c r="M2682" s="239">
        <f t="shared" si="500"/>
        <v>-2.9293097546862178E-3</v>
      </c>
      <c r="O2682" s="239">
        <f t="shared" si="501"/>
        <v>228.03631984537824</v>
      </c>
      <c r="P2682" s="239">
        <f t="shared" si="496"/>
        <v>273.29559936418428</v>
      </c>
      <c r="Q2682" s="239">
        <f t="shared" si="497"/>
        <v>0</v>
      </c>
      <c r="R2682" s="239">
        <f t="shared" si="502"/>
        <v>-2.9293097546862178E-3</v>
      </c>
      <c r="T2682" s="239">
        <f>MAX($H$4:H2682)</f>
        <v>274.09851882913551</v>
      </c>
      <c r="U2682" s="239">
        <f>MAX($K$4:K2682)</f>
        <v>274.09851882913551</v>
      </c>
      <c r="V2682" s="239">
        <f>MAX($K$4:L2682)</f>
        <v>274.09851882913551</v>
      </c>
      <c r="W2682" s="239">
        <f t="shared" si="503"/>
        <v>-2.9293097546862178E-3</v>
      </c>
      <c r="X2682" s="239">
        <f t="shared" si="504"/>
        <v>-2.9293097546862178E-3</v>
      </c>
      <c r="Y2682" s="239">
        <f t="shared" si="505"/>
        <v>-2.9293097546862178E-3</v>
      </c>
    </row>
    <row r="2683" spans="1:25">
      <c r="A2683" s="147">
        <v>39182</v>
      </c>
      <c r="B2683" s="243">
        <v>2.4221062676845762E-3</v>
      </c>
      <c r="C2683" s="243">
        <v>5.2321998516609014E-3</v>
      </c>
      <c r="D2683" s="243">
        <v>-1.8368390327925255E-3</v>
      </c>
      <c r="E2683" s="243">
        <v>-3.1261302083033238E-3</v>
      </c>
      <c r="F2683" s="243">
        <v>5.9843604503213577E-3</v>
      </c>
      <c r="H2683" s="239">
        <f t="shared" si="498"/>
        <v>274.72553655863715</v>
      </c>
      <c r="I2683" s="239"/>
      <c r="J2683" s="239">
        <f t="shared" si="499"/>
        <v>234.683671613299</v>
      </c>
      <c r="K2683" s="239">
        <f t="shared" si="494"/>
        <v>274.72553655863715</v>
      </c>
      <c r="L2683" s="239" t="b">
        <f t="shared" si="495"/>
        <v>0</v>
      </c>
      <c r="M2683" s="239">
        <f t="shared" si="500"/>
        <v>5.2321998516608997E-3</v>
      </c>
      <c r="O2683" s="239">
        <f t="shared" si="501"/>
        <v>228.03631984537824</v>
      </c>
      <c r="P2683" s="239">
        <f t="shared" si="496"/>
        <v>274.72553655863715</v>
      </c>
      <c r="Q2683" s="239">
        <f t="shared" si="497"/>
        <v>0</v>
      </c>
      <c r="R2683" s="239">
        <f t="shared" si="502"/>
        <v>5.2321998516608997E-3</v>
      </c>
      <c r="T2683" s="239">
        <f>MAX($H$4:H2683)</f>
        <v>274.72553655863715</v>
      </c>
      <c r="U2683" s="239">
        <f>MAX($K$4:K2683)</f>
        <v>274.72553655863715</v>
      </c>
      <c r="V2683" s="239">
        <f>MAX($K$4:L2683)</f>
        <v>274.72553655863715</v>
      </c>
      <c r="W2683" s="239">
        <f t="shared" si="503"/>
        <v>0</v>
      </c>
      <c r="X2683" s="239">
        <f t="shared" si="504"/>
        <v>0</v>
      </c>
      <c r="Y2683" s="239">
        <f t="shared" si="505"/>
        <v>0</v>
      </c>
    </row>
    <row r="2684" spans="1:25">
      <c r="A2684" s="147">
        <v>39183</v>
      </c>
      <c r="B2684" s="243">
        <v>-6.3876482887244013E-3</v>
      </c>
      <c r="C2684" s="243">
        <v>-5.0537038129894185E-4</v>
      </c>
      <c r="D2684" s="243">
        <v>5.8067611700507449E-4</v>
      </c>
      <c r="E2684" s="243">
        <v>3.9427495626485065E-3</v>
      </c>
      <c r="F2684" s="243">
        <v>-8.0053567294990913E-4</v>
      </c>
      <c r="H2684" s="239">
        <f t="shared" si="498"/>
        <v>274.58669840947397</v>
      </c>
      <c r="I2684" s="239"/>
      <c r="J2684" s="239">
        <f t="shared" si="499"/>
        <v>234.683671613299</v>
      </c>
      <c r="K2684" s="239">
        <f t="shared" si="494"/>
        <v>274.58669840947397</v>
      </c>
      <c r="L2684" s="239" t="b">
        <f t="shared" si="495"/>
        <v>0</v>
      </c>
      <c r="M2684" s="239">
        <f t="shared" si="500"/>
        <v>-5.0537038129887908E-4</v>
      </c>
      <c r="O2684" s="239">
        <f t="shared" si="501"/>
        <v>228.03631984537824</v>
      </c>
      <c r="P2684" s="239">
        <f t="shared" si="496"/>
        <v>274.58669840947397</v>
      </c>
      <c r="Q2684" s="239">
        <f t="shared" si="497"/>
        <v>0</v>
      </c>
      <c r="R2684" s="239">
        <f t="shared" si="502"/>
        <v>-5.0537038129887908E-4</v>
      </c>
      <c r="T2684" s="239">
        <f>MAX($H$4:H2684)</f>
        <v>274.72553655863715</v>
      </c>
      <c r="U2684" s="239">
        <f>MAX($K$4:K2684)</f>
        <v>274.72553655863715</v>
      </c>
      <c r="V2684" s="239">
        <f>MAX($K$4:L2684)</f>
        <v>274.72553655863715</v>
      </c>
      <c r="W2684" s="239">
        <f t="shared" si="503"/>
        <v>-5.0537038129887908E-4</v>
      </c>
      <c r="X2684" s="239">
        <f t="shared" si="504"/>
        <v>-5.0537038129887908E-4</v>
      </c>
      <c r="Y2684" s="239">
        <f t="shared" si="505"/>
        <v>-5.0537038129887908E-4</v>
      </c>
    </row>
    <row r="2685" spans="1:25">
      <c r="A2685" s="147">
        <v>39184</v>
      </c>
      <c r="B2685" s="243">
        <v>5.9125863240443444E-3</v>
      </c>
      <c r="C2685" s="243">
        <v>-2.5627047092038335E-3</v>
      </c>
      <c r="D2685" s="243">
        <v>-7.1433474342385006E-3</v>
      </c>
      <c r="E2685" s="243">
        <v>-3.440620399286165E-3</v>
      </c>
      <c r="F2685" s="243">
        <v>-4.5587910555267008E-3</v>
      </c>
      <c r="H2685" s="239">
        <f t="shared" si="498"/>
        <v>273.88301378437529</v>
      </c>
      <c r="I2685" s="239"/>
      <c r="J2685" s="239">
        <f t="shared" si="499"/>
        <v>234.683671613299</v>
      </c>
      <c r="K2685" s="239">
        <f t="shared" si="494"/>
        <v>273.88301378437529</v>
      </c>
      <c r="L2685" s="239" t="b">
        <f t="shared" si="495"/>
        <v>0</v>
      </c>
      <c r="M2685" s="239">
        <f t="shared" si="500"/>
        <v>-2.5627047092037693E-3</v>
      </c>
      <c r="O2685" s="239">
        <f t="shared" si="501"/>
        <v>228.03631984537824</v>
      </c>
      <c r="P2685" s="239">
        <f t="shared" si="496"/>
        <v>273.88301378437529</v>
      </c>
      <c r="Q2685" s="239">
        <f t="shared" si="497"/>
        <v>0</v>
      </c>
      <c r="R2685" s="239">
        <f t="shared" si="502"/>
        <v>-2.5627047092037693E-3</v>
      </c>
      <c r="T2685" s="239">
        <f>MAX($H$4:H2685)</f>
        <v>274.72553655863715</v>
      </c>
      <c r="U2685" s="239">
        <f>MAX($K$4:K2685)</f>
        <v>274.72553655863715</v>
      </c>
      <c r="V2685" s="239">
        <f>MAX($K$4:L2685)</f>
        <v>274.72553655863715</v>
      </c>
      <c r="W2685" s="239">
        <f t="shared" si="503"/>
        <v>-3.0667799754466019E-3</v>
      </c>
      <c r="X2685" s="239">
        <f t="shared" si="504"/>
        <v>-3.0667799754466019E-3</v>
      </c>
      <c r="Y2685" s="239">
        <f t="shared" si="505"/>
        <v>-3.0667799754466019E-3</v>
      </c>
    </row>
    <row r="2686" spans="1:25">
      <c r="A2686" s="147">
        <v>39185</v>
      </c>
      <c r="B2686" s="243">
        <v>3.5343242581546974E-3</v>
      </c>
      <c r="C2686" s="243">
        <v>4.2412735632217924E-3</v>
      </c>
      <c r="D2686" s="243">
        <v>-1.4461507792912442E-2</v>
      </c>
      <c r="E2686" s="243">
        <v>1.9376410040892189E-3</v>
      </c>
      <c r="F2686" s="243">
        <v>1.8050928287325352E-3</v>
      </c>
      <c r="H2686" s="239">
        <f t="shared" si="498"/>
        <v>275.04462657015449</v>
      </c>
      <c r="I2686" s="239"/>
      <c r="J2686" s="239">
        <f t="shared" si="499"/>
        <v>234.683671613299</v>
      </c>
      <c r="K2686" s="239">
        <f t="shared" si="494"/>
        <v>275.04462657015449</v>
      </c>
      <c r="L2686" s="239" t="b">
        <f t="shared" si="495"/>
        <v>0</v>
      </c>
      <c r="M2686" s="239">
        <f t="shared" si="500"/>
        <v>4.2412735632218557E-3</v>
      </c>
      <c r="O2686" s="239">
        <f t="shared" si="501"/>
        <v>228.03631984537824</v>
      </c>
      <c r="P2686" s="239">
        <f t="shared" si="496"/>
        <v>275.04462657015449</v>
      </c>
      <c r="Q2686" s="239">
        <f t="shared" si="497"/>
        <v>0</v>
      </c>
      <c r="R2686" s="239">
        <f t="shared" si="502"/>
        <v>4.2412735632218557E-3</v>
      </c>
      <c r="T2686" s="239">
        <f>MAX($H$4:H2686)</f>
        <v>275.04462657015449</v>
      </c>
      <c r="U2686" s="239">
        <f>MAX($K$4:K2686)</f>
        <v>275.04462657015449</v>
      </c>
      <c r="V2686" s="239">
        <f>MAX($K$4:L2686)</f>
        <v>275.04462657015449</v>
      </c>
      <c r="W2686" s="239">
        <f t="shared" si="503"/>
        <v>0</v>
      </c>
      <c r="X2686" s="239">
        <f t="shared" si="504"/>
        <v>0</v>
      </c>
      <c r="Y2686" s="239">
        <f t="shared" si="505"/>
        <v>0</v>
      </c>
    </row>
    <row r="2687" spans="1:25">
      <c r="A2687" s="147">
        <v>39188</v>
      </c>
      <c r="B2687" s="243">
        <v>1.0425216818002792E-2</v>
      </c>
      <c r="C2687" s="243">
        <v>1.2476334753600105E-2</v>
      </c>
      <c r="D2687" s="243">
        <v>8.1141819390904146E-3</v>
      </c>
      <c r="E2687" s="243">
        <v>1.0622039085029789E-2</v>
      </c>
      <c r="F2687" s="243">
        <v>9.7667566141139694E-3</v>
      </c>
      <c r="H2687" s="239">
        <f t="shared" si="498"/>
        <v>278.4761754034227</v>
      </c>
      <c r="I2687" s="239"/>
      <c r="J2687" s="239">
        <f t="shared" si="499"/>
        <v>234.683671613299</v>
      </c>
      <c r="K2687" s="239">
        <f t="shared" si="494"/>
        <v>278.4761754034227</v>
      </c>
      <c r="L2687" s="239" t="b">
        <f t="shared" si="495"/>
        <v>0</v>
      </c>
      <c r="M2687" s="239">
        <f t="shared" si="500"/>
        <v>1.2476334753600207E-2</v>
      </c>
      <c r="O2687" s="239">
        <f t="shared" si="501"/>
        <v>228.03631984537824</v>
      </c>
      <c r="P2687" s="239">
        <f t="shared" si="496"/>
        <v>278.4761754034227</v>
      </c>
      <c r="Q2687" s="239">
        <f t="shared" si="497"/>
        <v>0</v>
      </c>
      <c r="R2687" s="239">
        <f t="shared" si="502"/>
        <v>1.2476334753600207E-2</v>
      </c>
      <c r="T2687" s="239">
        <f>MAX($H$4:H2687)</f>
        <v>278.4761754034227</v>
      </c>
      <c r="U2687" s="239">
        <f>MAX($K$4:K2687)</f>
        <v>278.4761754034227</v>
      </c>
      <c r="V2687" s="239">
        <f>MAX($K$4:L2687)</f>
        <v>278.4761754034227</v>
      </c>
      <c r="W2687" s="239">
        <f t="shared" si="503"/>
        <v>0</v>
      </c>
      <c r="X2687" s="239">
        <f t="shared" si="504"/>
        <v>0</v>
      </c>
      <c r="Y2687" s="239">
        <f t="shared" si="505"/>
        <v>0</v>
      </c>
    </row>
    <row r="2688" spans="1:25">
      <c r="A2688" s="147">
        <v>39189</v>
      </c>
      <c r="B2688" s="243">
        <v>2.0062180506155158E-3</v>
      </c>
      <c r="C2688" s="243">
        <v>1.388873384803091E-3</v>
      </c>
      <c r="D2688" s="243">
        <v>-6.490556293264893E-4</v>
      </c>
      <c r="E2688" s="243">
        <v>-3.1343389345184214E-3</v>
      </c>
      <c r="F2688" s="243">
        <v>-1.650113300617484E-4</v>
      </c>
      <c r="H2688" s="239">
        <f t="shared" si="498"/>
        <v>278.86294355174226</v>
      </c>
      <c r="I2688" s="239"/>
      <c r="J2688" s="239">
        <f t="shared" si="499"/>
        <v>234.683671613299</v>
      </c>
      <c r="K2688" s="239">
        <f t="shared" si="494"/>
        <v>278.86294355174226</v>
      </c>
      <c r="L2688" s="239" t="b">
        <f t="shared" si="495"/>
        <v>0</v>
      </c>
      <c r="M2688" s="239">
        <f t="shared" si="500"/>
        <v>1.3888733848030554E-3</v>
      </c>
      <c r="O2688" s="239">
        <f t="shared" si="501"/>
        <v>228.03631984537824</v>
      </c>
      <c r="P2688" s="239">
        <f t="shared" si="496"/>
        <v>278.86294355174226</v>
      </c>
      <c r="Q2688" s="239">
        <f t="shared" si="497"/>
        <v>0</v>
      </c>
      <c r="R2688" s="239">
        <f t="shared" si="502"/>
        <v>1.3888733848030554E-3</v>
      </c>
      <c r="T2688" s="239">
        <f>MAX($H$4:H2688)</f>
        <v>278.86294355174226</v>
      </c>
      <c r="U2688" s="239">
        <f>MAX($K$4:K2688)</f>
        <v>278.86294355174226</v>
      </c>
      <c r="V2688" s="239">
        <f>MAX($K$4:L2688)</f>
        <v>278.86294355174226</v>
      </c>
      <c r="W2688" s="239">
        <f t="shared" si="503"/>
        <v>0</v>
      </c>
      <c r="X2688" s="239">
        <f t="shared" si="504"/>
        <v>0</v>
      </c>
      <c r="Y2688" s="239">
        <f t="shared" si="505"/>
        <v>0</v>
      </c>
    </row>
    <row r="2689" spans="1:25">
      <c r="A2689" s="147">
        <v>39190</v>
      </c>
      <c r="B2689" s="243">
        <v>7.4457204478006744E-4</v>
      </c>
      <c r="C2689" s="243">
        <v>-5.0293304925675963E-3</v>
      </c>
      <c r="D2689" s="243">
        <v>1.1883989793541216E-2</v>
      </c>
      <c r="E2689" s="243">
        <v>-3.7095727268331435E-3</v>
      </c>
      <c r="F2689" s="243">
        <v>-4.8819826411182765E-3</v>
      </c>
      <c r="H2689" s="239">
        <f t="shared" si="498"/>
        <v>277.4604496464903</v>
      </c>
      <c r="I2689" s="239"/>
      <c r="J2689" s="239">
        <f t="shared" si="499"/>
        <v>234.683671613299</v>
      </c>
      <c r="K2689" s="239">
        <f t="shared" si="494"/>
        <v>277.4604496464903</v>
      </c>
      <c r="L2689" s="239" t="b">
        <f t="shared" si="495"/>
        <v>0</v>
      </c>
      <c r="M2689" s="239">
        <f t="shared" si="500"/>
        <v>-5.0293304925676848E-3</v>
      </c>
      <c r="O2689" s="239">
        <f t="shared" si="501"/>
        <v>228.03631984537824</v>
      </c>
      <c r="P2689" s="239">
        <f t="shared" si="496"/>
        <v>277.4604496464903</v>
      </c>
      <c r="Q2689" s="239">
        <f t="shared" si="497"/>
        <v>0</v>
      </c>
      <c r="R2689" s="239">
        <f t="shared" si="502"/>
        <v>-5.0293304925676848E-3</v>
      </c>
      <c r="T2689" s="239">
        <f>MAX($H$4:H2689)</f>
        <v>278.86294355174226</v>
      </c>
      <c r="U2689" s="239">
        <f>MAX($K$4:K2689)</f>
        <v>278.86294355174226</v>
      </c>
      <c r="V2689" s="239">
        <f>MAX($K$4:L2689)</f>
        <v>278.86294355174226</v>
      </c>
      <c r="W2689" s="239">
        <f t="shared" si="503"/>
        <v>-5.0293304925676848E-3</v>
      </c>
      <c r="X2689" s="239">
        <f t="shared" si="504"/>
        <v>-5.0293304925676848E-3</v>
      </c>
      <c r="Y2689" s="239">
        <f t="shared" si="505"/>
        <v>-5.0293304925676848E-3</v>
      </c>
    </row>
    <row r="2690" spans="1:25">
      <c r="A2690" s="147">
        <v>39191</v>
      </c>
      <c r="B2690" s="243">
        <v>-1.5777404457276711E-3</v>
      </c>
      <c r="C2690" s="243">
        <v>-3.6130699612306749E-3</v>
      </c>
      <c r="D2690" s="243">
        <v>-1.6661412626394867E-2</v>
      </c>
      <c r="E2690" s="243">
        <v>-1.3600544971732687E-2</v>
      </c>
      <c r="F2690" s="243">
        <v>-5.8217191999258011E-3</v>
      </c>
      <c r="H2690" s="239">
        <f t="shared" si="498"/>
        <v>276.45796563044303</v>
      </c>
      <c r="I2690" s="239"/>
      <c r="J2690" s="239">
        <f t="shared" si="499"/>
        <v>234.683671613299</v>
      </c>
      <c r="K2690" s="239">
        <f t="shared" si="494"/>
        <v>276.45796563044303</v>
      </c>
      <c r="L2690" s="239" t="b">
        <f t="shared" si="495"/>
        <v>0</v>
      </c>
      <c r="M2690" s="239">
        <f t="shared" si="500"/>
        <v>-3.6130699612306242E-3</v>
      </c>
      <c r="O2690" s="239">
        <f t="shared" si="501"/>
        <v>228.03631984537824</v>
      </c>
      <c r="P2690" s="239">
        <f t="shared" si="496"/>
        <v>276.45796563044303</v>
      </c>
      <c r="Q2690" s="239">
        <f t="shared" si="497"/>
        <v>0</v>
      </c>
      <c r="R2690" s="239">
        <f t="shared" si="502"/>
        <v>-3.6130699612306242E-3</v>
      </c>
      <c r="T2690" s="239">
        <f>MAX($H$4:H2690)</f>
        <v>278.86294355174226</v>
      </c>
      <c r="U2690" s="239">
        <f>MAX($K$4:K2690)</f>
        <v>278.86294355174226</v>
      </c>
      <c r="V2690" s="239">
        <f>MAX($K$4:L2690)</f>
        <v>278.86294355174226</v>
      </c>
      <c r="W2690" s="239">
        <f t="shared" si="503"/>
        <v>-8.6242291308705112E-3</v>
      </c>
      <c r="X2690" s="239">
        <f t="shared" si="504"/>
        <v>-8.6242291308705112E-3</v>
      </c>
      <c r="Y2690" s="239">
        <f t="shared" si="505"/>
        <v>-8.6242291308705112E-3</v>
      </c>
    </row>
    <row r="2691" spans="1:25">
      <c r="A2691" s="147">
        <v>39192</v>
      </c>
      <c r="B2691" s="243">
        <v>8.9228542229595753E-3</v>
      </c>
      <c r="C2691" s="243">
        <v>1.2718543649480107E-2</v>
      </c>
      <c r="D2691" s="243">
        <v>1.904054434961111E-3</v>
      </c>
      <c r="E2691" s="243">
        <v>1.7153095631874837E-2</v>
      </c>
      <c r="F2691" s="243">
        <v>1.0196501135241842E-2</v>
      </c>
      <c r="H2691" s="239">
        <f t="shared" si="498"/>
        <v>279.97410833356031</v>
      </c>
      <c r="I2691" s="239"/>
      <c r="J2691" s="239">
        <f t="shared" si="499"/>
        <v>234.683671613299</v>
      </c>
      <c r="K2691" s="239">
        <f t="shared" si="494"/>
        <v>279.97410833356031</v>
      </c>
      <c r="L2691" s="239" t="b">
        <f t="shared" si="495"/>
        <v>0</v>
      </c>
      <c r="M2691" s="239">
        <f t="shared" si="500"/>
        <v>1.2718543649480184E-2</v>
      </c>
      <c r="O2691" s="239">
        <f t="shared" si="501"/>
        <v>228.03631984537824</v>
      </c>
      <c r="P2691" s="239">
        <f t="shared" si="496"/>
        <v>279.97410833356031</v>
      </c>
      <c r="Q2691" s="239">
        <f t="shared" si="497"/>
        <v>0</v>
      </c>
      <c r="R2691" s="239">
        <f t="shared" si="502"/>
        <v>1.2718543649480184E-2</v>
      </c>
      <c r="T2691" s="239">
        <f>MAX($H$4:H2691)</f>
        <v>279.97410833356031</v>
      </c>
      <c r="U2691" s="239">
        <f>MAX($K$4:K2691)</f>
        <v>279.97410833356031</v>
      </c>
      <c r="V2691" s="239">
        <f>MAX($K$4:L2691)</f>
        <v>279.97410833356031</v>
      </c>
      <c r="W2691" s="239">
        <f t="shared" si="503"/>
        <v>0</v>
      </c>
      <c r="X2691" s="239">
        <f t="shared" si="504"/>
        <v>0</v>
      </c>
      <c r="Y2691" s="239">
        <f t="shared" si="505"/>
        <v>0</v>
      </c>
    </row>
    <row r="2692" spans="1:25">
      <c r="A2692" s="147">
        <v>39195</v>
      </c>
      <c r="B2692" s="243">
        <v>-1.8984780194513107E-3</v>
      </c>
      <c r="C2692" s="243">
        <v>-1.5815050371416062E-3</v>
      </c>
      <c r="D2692" s="243">
        <v>7.3259982351214781E-4</v>
      </c>
      <c r="E2692" s="243">
        <v>2.3458353376561991E-3</v>
      </c>
      <c r="F2692" s="243">
        <v>-1.3396896674677805E-4</v>
      </c>
      <c r="H2692" s="239">
        <f t="shared" si="498"/>
        <v>279.53132787096155</v>
      </c>
      <c r="I2692" s="239"/>
      <c r="J2692" s="239">
        <f t="shared" si="499"/>
        <v>234.683671613299</v>
      </c>
      <c r="K2692" s="239">
        <f t="shared" si="494"/>
        <v>279.53132787096155</v>
      </c>
      <c r="L2692" s="239" t="b">
        <f t="shared" si="495"/>
        <v>0</v>
      </c>
      <c r="M2692" s="239">
        <f t="shared" si="500"/>
        <v>-1.5815050371416296E-3</v>
      </c>
      <c r="O2692" s="239">
        <f t="shared" si="501"/>
        <v>228.03631984537824</v>
      </c>
      <c r="P2692" s="239">
        <f t="shared" si="496"/>
        <v>279.53132787096155</v>
      </c>
      <c r="Q2692" s="239">
        <f t="shared" si="497"/>
        <v>0</v>
      </c>
      <c r="R2692" s="239">
        <f t="shared" si="502"/>
        <v>-1.5815050371416296E-3</v>
      </c>
      <c r="T2692" s="239">
        <f>MAX($H$4:H2692)</f>
        <v>279.97410833356031</v>
      </c>
      <c r="U2692" s="239">
        <f>MAX($K$4:K2692)</f>
        <v>279.97410833356031</v>
      </c>
      <c r="V2692" s="239">
        <f>MAX($K$4:L2692)</f>
        <v>279.97410833356031</v>
      </c>
      <c r="W2692" s="239">
        <f t="shared" si="503"/>
        <v>-1.5815050371416296E-3</v>
      </c>
      <c r="X2692" s="239">
        <f t="shared" si="504"/>
        <v>-1.5815050371416296E-3</v>
      </c>
      <c r="Y2692" s="239">
        <f t="shared" si="505"/>
        <v>-1.5815050371416296E-3</v>
      </c>
    </row>
    <row r="2693" spans="1:25">
      <c r="A2693" s="147">
        <v>39196</v>
      </c>
      <c r="B2693" s="243">
        <v>-5.8918908467131548E-4</v>
      </c>
      <c r="C2693" s="243">
        <v>-8.1662378818991854E-3</v>
      </c>
      <c r="D2693" s="243">
        <v>-4.2282862778327823E-3</v>
      </c>
      <c r="E2693" s="243">
        <v>-4.023161615899884E-3</v>
      </c>
      <c r="F2693" s="243">
        <v>-1.0061241100980389E-2</v>
      </c>
      <c r="H2693" s="239">
        <f t="shared" si="498"/>
        <v>277.2486085521241</v>
      </c>
      <c r="I2693" s="239"/>
      <c r="J2693" s="239">
        <f t="shared" si="499"/>
        <v>234.683671613299</v>
      </c>
      <c r="K2693" s="239">
        <f t="shared" ref="K2693:K2756" si="506">MAX(H2693:J2693)</f>
        <v>277.2486085521241</v>
      </c>
      <c r="L2693" s="239" t="b">
        <f t="shared" ref="L2693:L2756" si="507">J2693=K2693</f>
        <v>0</v>
      </c>
      <c r="M2693" s="239">
        <f t="shared" si="500"/>
        <v>-8.1662378818992687E-3</v>
      </c>
      <c r="O2693" s="239">
        <f t="shared" si="501"/>
        <v>228.03631984537824</v>
      </c>
      <c r="P2693" s="239">
        <f t="shared" ref="P2693:P2756" si="508">MAX(H2693,O2693)</f>
        <v>277.2486085521241</v>
      </c>
      <c r="Q2693" s="239">
        <f t="shared" ref="Q2693:Q2756" si="509">P2693-H2693</f>
        <v>0</v>
      </c>
      <c r="R2693" s="239">
        <f t="shared" si="502"/>
        <v>-8.1662378818992687E-3</v>
      </c>
      <c r="T2693" s="239">
        <f>MAX($H$4:H2693)</f>
        <v>279.97410833356031</v>
      </c>
      <c r="U2693" s="239">
        <f>MAX($K$4:K2693)</f>
        <v>279.97410833356031</v>
      </c>
      <c r="V2693" s="239">
        <f>MAX($K$4:L2693)</f>
        <v>279.97410833356031</v>
      </c>
      <c r="W2693" s="239">
        <f t="shared" si="503"/>
        <v>-9.7348279726961768E-3</v>
      </c>
      <c r="X2693" s="239">
        <f t="shared" si="504"/>
        <v>-9.7348279726961768E-3</v>
      </c>
      <c r="Y2693" s="239">
        <f t="shared" si="505"/>
        <v>-9.7348279726961768E-3</v>
      </c>
    </row>
    <row r="2694" spans="1:25">
      <c r="A2694" s="147">
        <v>39197</v>
      </c>
      <c r="B2694" s="243">
        <v>9.6224617526836642E-3</v>
      </c>
      <c r="C2694" s="243">
        <v>8.402026434958465E-3</v>
      </c>
      <c r="D2694" s="243">
        <v>-8.5191673737375906E-3</v>
      </c>
      <c r="E2694" s="243">
        <v>1.324996727604999E-3</v>
      </c>
      <c r="F2694" s="243">
        <v>8.9886187903260861E-3</v>
      </c>
      <c r="H2694" s="239">
        <f t="shared" ref="H2694:H2757" si="510">(1+C2694)*H2693</f>
        <v>279.57805869023451</v>
      </c>
      <c r="I2694" s="239"/>
      <c r="J2694" s="239">
        <f t="shared" ref="J2694:J2757" si="511">IF(NOT(YEAR(A2694)=YEAR(A2693)),$J$1*H2694,J2693)</f>
        <v>234.683671613299</v>
      </c>
      <c r="K2694" s="239">
        <f t="shared" si="506"/>
        <v>279.57805869023451</v>
      </c>
      <c r="L2694" s="239" t="b">
        <f t="shared" si="507"/>
        <v>0</v>
      </c>
      <c r="M2694" s="239">
        <f t="shared" ref="M2694:M2757" si="512">(K2694-K2693)/K2693</f>
        <v>8.4020264349585327E-3</v>
      </c>
      <c r="O2694" s="239">
        <f t="shared" ref="O2694:O2757" si="513">IF(AND(MONTH(A2694)=$O$2,MONTH(A2693)=$O$2-1),$O$1*H2694,O2693)</f>
        <v>228.03631984537824</v>
      </c>
      <c r="P2694" s="239">
        <f t="shared" si="508"/>
        <v>279.57805869023451</v>
      </c>
      <c r="Q2694" s="239">
        <f t="shared" si="509"/>
        <v>0</v>
      </c>
      <c r="R2694" s="239">
        <f t="shared" ref="R2694:R2757" si="514">(P2694-P2693)/P2693</f>
        <v>8.4020264349585327E-3</v>
      </c>
      <c r="T2694" s="239">
        <f>MAX($H$4:H2694)</f>
        <v>279.97410833356031</v>
      </c>
      <c r="U2694" s="239">
        <f>MAX($K$4:K2694)</f>
        <v>279.97410833356031</v>
      </c>
      <c r="V2694" s="239">
        <f>MAX($K$4:L2694)</f>
        <v>279.97410833356031</v>
      </c>
      <c r="W2694" s="239">
        <f t="shared" ref="W2694:W2757" si="515">(H2694-T2694)/T2694</f>
        <v>-1.4145938197040117E-3</v>
      </c>
      <c r="X2694" s="239">
        <f t="shared" ref="X2694:X2757" si="516">(K2694-U2694)/U2694</f>
        <v>-1.4145938197040117E-3</v>
      </c>
      <c r="Y2694" s="239">
        <f t="shared" ref="Y2694:Y2757" si="517">(P2694-V2694)/V2694</f>
        <v>-1.4145938197040117E-3</v>
      </c>
    </row>
    <row r="2695" spans="1:25">
      <c r="A2695" s="147">
        <v>39198</v>
      </c>
      <c r="B2695" s="243">
        <v>-3.703894317738099E-4</v>
      </c>
      <c r="C2695" s="243">
        <v>6.7595662119646072E-4</v>
      </c>
      <c r="D2695" s="243">
        <v>4.0181624833737217E-3</v>
      </c>
      <c r="E2695" s="243">
        <v>3.6970113161451934E-3</v>
      </c>
      <c r="F2695" s="243">
        <v>-4.1481681306065887E-4</v>
      </c>
      <c r="H2695" s="239">
        <f t="shared" si="510"/>
        <v>279.76704133014744</v>
      </c>
      <c r="I2695" s="239"/>
      <c r="J2695" s="239">
        <f t="shared" si="511"/>
        <v>234.683671613299</v>
      </c>
      <c r="K2695" s="239">
        <f t="shared" si="506"/>
        <v>279.76704133014744</v>
      </c>
      <c r="L2695" s="239" t="b">
        <f t="shared" si="507"/>
        <v>0</v>
      </c>
      <c r="M2695" s="239">
        <f t="shared" si="512"/>
        <v>6.7595662119647947E-4</v>
      </c>
      <c r="O2695" s="239">
        <f t="shared" si="513"/>
        <v>228.03631984537824</v>
      </c>
      <c r="P2695" s="239">
        <f t="shared" si="508"/>
        <v>279.76704133014744</v>
      </c>
      <c r="Q2695" s="239">
        <f t="shared" si="509"/>
        <v>0</v>
      </c>
      <c r="R2695" s="239">
        <f t="shared" si="514"/>
        <v>6.7595662119647947E-4</v>
      </c>
      <c r="T2695" s="239">
        <f>MAX($H$4:H2695)</f>
        <v>279.97410833356031</v>
      </c>
      <c r="U2695" s="239">
        <f>MAX($K$4:K2695)</f>
        <v>279.97410833356031</v>
      </c>
      <c r="V2695" s="239">
        <f>MAX($K$4:L2695)</f>
        <v>279.97410833356031</v>
      </c>
      <c r="W2695" s="239">
        <f t="shared" si="515"/>
        <v>-7.395934025662647E-4</v>
      </c>
      <c r="X2695" s="239">
        <f t="shared" si="516"/>
        <v>-7.395934025662647E-4</v>
      </c>
      <c r="Y2695" s="239">
        <f t="shared" si="517"/>
        <v>-7.395934025662647E-4</v>
      </c>
    </row>
    <row r="2696" spans="1:25">
      <c r="A2696" s="147">
        <v>39199</v>
      </c>
      <c r="B2696" s="243">
        <v>-5.4332957512126523E-4</v>
      </c>
      <c r="C2696" s="243">
        <v>-5.6444985023541561E-3</v>
      </c>
      <c r="D2696" s="243">
        <v>-6.7347899074268192E-3</v>
      </c>
      <c r="E2696" s="243">
        <v>-1.1436470117148323E-2</v>
      </c>
      <c r="F2696" s="243">
        <v>-2.6982973892348827E-3</v>
      </c>
      <c r="H2696" s="239">
        <f t="shared" si="510"/>
        <v>278.18789668435136</v>
      </c>
      <c r="I2696" s="239"/>
      <c r="J2696" s="239">
        <f t="shared" si="511"/>
        <v>234.683671613299</v>
      </c>
      <c r="K2696" s="239">
        <f t="shared" si="506"/>
        <v>278.18789668435136</v>
      </c>
      <c r="L2696" s="239" t="b">
        <f t="shared" si="507"/>
        <v>0</v>
      </c>
      <c r="M2696" s="239">
        <f t="shared" si="512"/>
        <v>-5.6444985023541804E-3</v>
      </c>
      <c r="O2696" s="239">
        <f t="shared" si="513"/>
        <v>228.03631984537824</v>
      </c>
      <c r="P2696" s="239">
        <f t="shared" si="508"/>
        <v>278.18789668435136</v>
      </c>
      <c r="Q2696" s="239">
        <f t="shared" si="509"/>
        <v>0</v>
      </c>
      <c r="R2696" s="239">
        <f t="shared" si="514"/>
        <v>-5.6444985023541804E-3</v>
      </c>
      <c r="T2696" s="239">
        <f>MAX($H$4:H2696)</f>
        <v>279.97410833356031</v>
      </c>
      <c r="U2696" s="239">
        <f>MAX($K$4:K2696)</f>
        <v>279.97410833356031</v>
      </c>
      <c r="V2696" s="239">
        <f>MAX($K$4:L2696)</f>
        <v>279.97410833356031</v>
      </c>
      <c r="W2696" s="239">
        <f t="shared" si="515"/>
        <v>-6.3799172710673089E-3</v>
      </c>
      <c r="X2696" s="239">
        <f t="shared" si="516"/>
        <v>-6.3799172710673089E-3</v>
      </c>
      <c r="Y2696" s="239">
        <f t="shared" si="517"/>
        <v>-6.3799172710673089E-3</v>
      </c>
    </row>
    <row r="2697" spans="1:25">
      <c r="A2697" s="147">
        <v>39202</v>
      </c>
      <c r="B2697" s="243">
        <v>-8.2919244021563143E-3</v>
      </c>
      <c r="C2697" s="243">
        <v>7.9266049474302491E-4</v>
      </c>
      <c r="D2697" s="243">
        <v>-1.841216402623469E-3</v>
      </c>
      <c r="E2697" s="243">
        <v>-5.9323477056827389E-3</v>
      </c>
      <c r="F2697" s="243">
        <v>8.1939819270648862E-4</v>
      </c>
      <c r="H2697" s="239">
        <f t="shared" si="510"/>
        <v>278.40840524016869</v>
      </c>
      <c r="I2697" s="239"/>
      <c r="J2697" s="239">
        <f t="shared" si="511"/>
        <v>234.683671613299</v>
      </c>
      <c r="K2697" s="239">
        <f t="shared" si="506"/>
        <v>278.40840524016869</v>
      </c>
      <c r="L2697" s="239" t="b">
        <f t="shared" si="507"/>
        <v>0</v>
      </c>
      <c r="M2697" s="239">
        <f t="shared" si="512"/>
        <v>7.9266049474299922E-4</v>
      </c>
      <c r="O2697" s="239">
        <f t="shared" si="513"/>
        <v>228.03631984537824</v>
      </c>
      <c r="P2697" s="239">
        <f t="shared" si="508"/>
        <v>278.40840524016869</v>
      </c>
      <c r="Q2697" s="239">
        <f t="shared" si="509"/>
        <v>0</v>
      </c>
      <c r="R2697" s="239">
        <f t="shared" si="514"/>
        <v>7.9266049474299922E-4</v>
      </c>
      <c r="T2697" s="239">
        <f>MAX($H$4:H2697)</f>
        <v>279.97410833356031</v>
      </c>
      <c r="U2697" s="239">
        <f>MAX($K$4:K2697)</f>
        <v>279.97410833356031</v>
      </c>
      <c r="V2697" s="239">
        <f>MAX($K$4:L2697)</f>
        <v>279.97410833356031</v>
      </c>
      <c r="W2697" s="239">
        <f t="shared" si="515"/>
        <v>-5.5923138847048135E-3</v>
      </c>
      <c r="X2697" s="239">
        <f t="shared" si="516"/>
        <v>-5.5923138847048135E-3</v>
      </c>
      <c r="Y2697" s="239">
        <f t="shared" si="517"/>
        <v>-5.5923138847048135E-3</v>
      </c>
    </row>
    <row r="2698" spans="1:25">
      <c r="A2698" s="147">
        <v>39203</v>
      </c>
      <c r="B2698" s="243">
        <v>2.589165402384408E-3</v>
      </c>
      <c r="C2698" s="243">
        <v>7.9383967541168943E-4</v>
      </c>
      <c r="D2698" s="243">
        <v>-1.864551115631663E-3</v>
      </c>
      <c r="E2698" s="243">
        <v>4.1877925548388095E-3</v>
      </c>
      <c r="F2698" s="243">
        <v>1.4855797746147203E-3</v>
      </c>
      <c r="H2698" s="239">
        <f t="shared" si="510"/>
        <v>278.62941687821643</v>
      </c>
      <c r="I2698" s="239"/>
      <c r="J2698" s="239">
        <f t="shared" si="511"/>
        <v>234.683671613299</v>
      </c>
      <c r="K2698" s="239">
        <f t="shared" si="506"/>
        <v>278.62941687821643</v>
      </c>
      <c r="L2698" s="239" t="b">
        <f t="shared" si="507"/>
        <v>0</v>
      </c>
      <c r="M2698" s="239">
        <f t="shared" si="512"/>
        <v>7.9383967541168943E-4</v>
      </c>
      <c r="O2698" s="239">
        <f t="shared" si="513"/>
        <v>228.03631984537824</v>
      </c>
      <c r="P2698" s="239">
        <f t="shared" si="508"/>
        <v>278.62941687821643</v>
      </c>
      <c r="Q2698" s="239">
        <f t="shared" si="509"/>
        <v>0</v>
      </c>
      <c r="R2698" s="239">
        <f t="shared" si="514"/>
        <v>7.9383967541168943E-4</v>
      </c>
      <c r="T2698" s="239">
        <f>MAX($H$4:H2698)</f>
        <v>279.97410833356031</v>
      </c>
      <c r="U2698" s="239">
        <f>MAX($K$4:K2698)</f>
        <v>279.97410833356031</v>
      </c>
      <c r="V2698" s="239">
        <f>MAX($K$4:L2698)</f>
        <v>279.97410833356031</v>
      </c>
      <c r="W2698" s="239">
        <f t="shared" si="515"/>
        <v>-4.8029136099321584E-3</v>
      </c>
      <c r="X2698" s="239">
        <f t="shared" si="516"/>
        <v>-4.8029136099321584E-3</v>
      </c>
      <c r="Y2698" s="239">
        <f t="shared" si="517"/>
        <v>-4.8029136099321584E-3</v>
      </c>
    </row>
    <row r="2699" spans="1:25">
      <c r="A2699" s="147">
        <v>39204</v>
      </c>
      <c r="B2699" s="243">
        <v>7.2348542887723521E-3</v>
      </c>
      <c r="C2699" s="243">
        <v>4.952998378396023E-3</v>
      </c>
      <c r="D2699" s="243">
        <v>5.5490228900754168E-3</v>
      </c>
      <c r="E2699" s="243">
        <v>4.8318222372394359E-3</v>
      </c>
      <c r="F2699" s="243">
        <v>4.1320428102080697E-3</v>
      </c>
      <c r="H2699" s="239">
        <f t="shared" si="510"/>
        <v>280.00946792818769</v>
      </c>
      <c r="I2699" s="239"/>
      <c r="J2699" s="239">
        <f t="shared" si="511"/>
        <v>234.683671613299</v>
      </c>
      <c r="K2699" s="239">
        <f t="shared" si="506"/>
        <v>280.00946792818769</v>
      </c>
      <c r="L2699" s="239" t="b">
        <f t="shared" si="507"/>
        <v>0</v>
      </c>
      <c r="M2699" s="239">
        <f t="shared" si="512"/>
        <v>4.952998378396101E-3</v>
      </c>
      <c r="O2699" s="239">
        <f t="shared" si="513"/>
        <v>228.03631984537824</v>
      </c>
      <c r="P2699" s="239">
        <f t="shared" si="508"/>
        <v>280.00946792818769</v>
      </c>
      <c r="Q2699" s="239">
        <f t="shared" si="509"/>
        <v>0</v>
      </c>
      <c r="R2699" s="239">
        <f t="shared" si="514"/>
        <v>4.952998378396101E-3</v>
      </c>
      <c r="T2699" s="239">
        <f>MAX($H$4:H2699)</f>
        <v>280.00946792818769</v>
      </c>
      <c r="U2699" s="239">
        <f>MAX($K$4:K2699)</f>
        <v>280.00946792818769</v>
      </c>
      <c r="V2699" s="239">
        <f>MAX($K$4:L2699)</f>
        <v>280.00946792818769</v>
      </c>
      <c r="W2699" s="239">
        <f t="shared" si="515"/>
        <v>0</v>
      </c>
      <c r="X2699" s="239">
        <f t="shared" si="516"/>
        <v>0</v>
      </c>
      <c r="Y2699" s="239">
        <f t="shared" si="517"/>
        <v>0</v>
      </c>
    </row>
    <row r="2700" spans="1:25">
      <c r="A2700" s="147">
        <v>39205</v>
      </c>
      <c r="B2700" s="243">
        <v>4.3861221137326822E-3</v>
      </c>
      <c r="C2700" s="243">
        <v>3.6711240421423152E-3</v>
      </c>
      <c r="D2700" s="243">
        <v>2.5522095394083788E-3</v>
      </c>
      <c r="E2700" s="243">
        <v>1.4486713766789672E-2</v>
      </c>
      <c r="F2700" s="243">
        <v>-7.3824946073020037E-4</v>
      </c>
      <c r="H2700" s="239">
        <f t="shared" si="510"/>
        <v>281.03741741792635</v>
      </c>
      <c r="I2700" s="239"/>
      <c r="J2700" s="239">
        <f t="shared" si="511"/>
        <v>234.683671613299</v>
      </c>
      <c r="K2700" s="239">
        <f t="shared" si="506"/>
        <v>281.03741741792635</v>
      </c>
      <c r="L2700" s="239" t="b">
        <f t="shared" si="507"/>
        <v>0</v>
      </c>
      <c r="M2700" s="239">
        <f t="shared" si="512"/>
        <v>3.6711240421423599E-3</v>
      </c>
      <c r="O2700" s="239">
        <f t="shared" si="513"/>
        <v>228.03631984537824</v>
      </c>
      <c r="P2700" s="239">
        <f t="shared" si="508"/>
        <v>281.03741741792635</v>
      </c>
      <c r="Q2700" s="239">
        <f t="shared" si="509"/>
        <v>0</v>
      </c>
      <c r="R2700" s="239">
        <f t="shared" si="514"/>
        <v>3.6711240421423599E-3</v>
      </c>
      <c r="T2700" s="239">
        <f>MAX($H$4:H2700)</f>
        <v>281.03741741792635</v>
      </c>
      <c r="U2700" s="239">
        <f>MAX($K$4:K2700)</f>
        <v>281.03741741792635</v>
      </c>
      <c r="V2700" s="239">
        <f>MAX($K$4:L2700)</f>
        <v>281.03741741792635</v>
      </c>
      <c r="W2700" s="239">
        <f t="shared" si="515"/>
        <v>0</v>
      </c>
      <c r="X2700" s="239">
        <f t="shared" si="516"/>
        <v>0</v>
      </c>
      <c r="Y2700" s="239">
        <f t="shared" si="517"/>
        <v>0</v>
      </c>
    </row>
    <row r="2701" spans="1:25">
      <c r="A2701" s="147">
        <v>39206</v>
      </c>
      <c r="B2701" s="243">
        <v>2.2993935114663522E-3</v>
      </c>
      <c r="C2701" s="243">
        <v>8.6491484941280117E-3</v>
      </c>
      <c r="D2701" s="243">
        <v>1.3837722207867831E-3</v>
      </c>
      <c r="E2701" s="243">
        <v>7.3205997146252866E-3</v>
      </c>
      <c r="F2701" s="243">
        <v>9.8448466247060828E-3</v>
      </c>
      <c r="H2701" s="239">
        <f t="shared" si="510"/>
        <v>283.46815177358025</v>
      </c>
      <c r="I2701" s="239"/>
      <c r="J2701" s="239">
        <f t="shared" si="511"/>
        <v>234.683671613299</v>
      </c>
      <c r="K2701" s="239">
        <f t="shared" si="506"/>
        <v>283.46815177358025</v>
      </c>
      <c r="L2701" s="239" t="b">
        <f t="shared" si="507"/>
        <v>0</v>
      </c>
      <c r="M2701" s="239">
        <f t="shared" si="512"/>
        <v>8.6491484941280602E-3</v>
      </c>
      <c r="O2701" s="239">
        <f t="shared" si="513"/>
        <v>228.03631984537824</v>
      </c>
      <c r="P2701" s="239">
        <f t="shared" si="508"/>
        <v>283.46815177358025</v>
      </c>
      <c r="Q2701" s="239">
        <f t="shared" si="509"/>
        <v>0</v>
      </c>
      <c r="R2701" s="239">
        <f t="shared" si="514"/>
        <v>8.6491484941280602E-3</v>
      </c>
      <c r="T2701" s="239">
        <f>MAX($H$4:H2701)</f>
        <v>283.46815177358025</v>
      </c>
      <c r="U2701" s="239">
        <f>MAX($K$4:K2701)</f>
        <v>283.46815177358025</v>
      </c>
      <c r="V2701" s="239">
        <f>MAX($K$4:L2701)</f>
        <v>283.46815177358025</v>
      </c>
      <c r="W2701" s="239">
        <f t="shared" si="515"/>
        <v>0</v>
      </c>
      <c r="X2701" s="239">
        <f t="shared" si="516"/>
        <v>0</v>
      </c>
      <c r="Y2701" s="239">
        <f t="shared" si="517"/>
        <v>0</v>
      </c>
    </row>
    <row r="2702" spans="1:25">
      <c r="A2702" s="147">
        <v>39209</v>
      </c>
      <c r="B2702" s="243">
        <v>2.315589269907159E-3</v>
      </c>
      <c r="C2702" s="243">
        <v>1.2632182186891328E-3</v>
      </c>
      <c r="D2702" s="243">
        <v>1.466783232165314E-2</v>
      </c>
      <c r="E2702" s="243">
        <v>2.4231434218313641E-3</v>
      </c>
      <c r="F2702" s="243">
        <v>2.1973369600531978E-3</v>
      </c>
      <c r="H2702" s="239">
        <f t="shared" si="510"/>
        <v>283.82623390731879</v>
      </c>
      <c r="I2702" s="239"/>
      <c r="J2702" s="239">
        <f t="shared" si="511"/>
        <v>234.683671613299</v>
      </c>
      <c r="K2702" s="239">
        <f t="shared" si="506"/>
        <v>283.82623390731879</v>
      </c>
      <c r="L2702" s="239" t="b">
        <f t="shared" si="507"/>
        <v>0</v>
      </c>
      <c r="M2702" s="239">
        <f t="shared" si="512"/>
        <v>1.2632182186892243E-3</v>
      </c>
      <c r="O2702" s="239">
        <f t="shared" si="513"/>
        <v>228.03631984537824</v>
      </c>
      <c r="P2702" s="239">
        <f t="shared" si="508"/>
        <v>283.82623390731879</v>
      </c>
      <c r="Q2702" s="239">
        <f t="shared" si="509"/>
        <v>0</v>
      </c>
      <c r="R2702" s="239">
        <f t="shared" si="514"/>
        <v>1.2632182186892243E-3</v>
      </c>
      <c r="T2702" s="239">
        <f>MAX($H$4:H2702)</f>
        <v>283.82623390731879</v>
      </c>
      <c r="U2702" s="239">
        <f>MAX($K$4:K2702)</f>
        <v>283.82623390731879</v>
      </c>
      <c r="V2702" s="239">
        <f>MAX($K$4:L2702)</f>
        <v>283.82623390731879</v>
      </c>
      <c r="W2702" s="239">
        <f t="shared" si="515"/>
        <v>0</v>
      </c>
      <c r="X2702" s="239">
        <f t="shared" si="516"/>
        <v>0</v>
      </c>
      <c r="Y2702" s="239">
        <f t="shared" si="517"/>
        <v>0</v>
      </c>
    </row>
    <row r="2703" spans="1:25">
      <c r="A2703" s="147">
        <v>39210</v>
      </c>
      <c r="B2703" s="243">
        <v>-9.1514776992729363E-4</v>
      </c>
      <c r="C2703" s="243">
        <v>-9.4057101642248675E-3</v>
      </c>
      <c r="D2703" s="243">
        <v>4.3205662753613705E-3</v>
      </c>
      <c r="E2703" s="243">
        <v>-4.5142510540152614E-4</v>
      </c>
      <c r="F2703" s="243">
        <v>-8.0621244041985118E-3</v>
      </c>
      <c r="H2703" s="239">
        <f t="shared" si="510"/>
        <v>281.15664661418305</v>
      </c>
      <c r="I2703" s="239"/>
      <c r="J2703" s="239">
        <f t="shared" si="511"/>
        <v>234.683671613299</v>
      </c>
      <c r="K2703" s="239">
        <f t="shared" si="506"/>
        <v>281.15664661418305</v>
      </c>
      <c r="L2703" s="239" t="b">
        <f t="shared" si="507"/>
        <v>0</v>
      </c>
      <c r="M2703" s="239">
        <f t="shared" si="512"/>
        <v>-9.4057101642249213E-3</v>
      </c>
      <c r="O2703" s="239">
        <f t="shared" si="513"/>
        <v>228.03631984537824</v>
      </c>
      <c r="P2703" s="239">
        <f t="shared" si="508"/>
        <v>281.15664661418305</v>
      </c>
      <c r="Q2703" s="239">
        <f t="shared" si="509"/>
        <v>0</v>
      </c>
      <c r="R2703" s="239">
        <f t="shared" si="514"/>
        <v>-9.4057101642249213E-3</v>
      </c>
      <c r="T2703" s="239">
        <f>MAX($H$4:H2703)</f>
        <v>283.82623390731879</v>
      </c>
      <c r="U2703" s="239">
        <f>MAX($K$4:K2703)</f>
        <v>283.82623390731879</v>
      </c>
      <c r="V2703" s="239">
        <f>MAX($K$4:L2703)</f>
        <v>283.82623390731879</v>
      </c>
      <c r="W2703" s="239">
        <f t="shared" si="515"/>
        <v>-9.4057101642249213E-3</v>
      </c>
      <c r="X2703" s="239">
        <f t="shared" si="516"/>
        <v>-9.4057101642249213E-3</v>
      </c>
      <c r="Y2703" s="239">
        <f t="shared" si="517"/>
        <v>-9.4057101642249213E-3</v>
      </c>
    </row>
    <row r="2704" spans="1:25">
      <c r="A2704" s="147">
        <v>39211</v>
      </c>
      <c r="B2704" s="243">
        <v>3.8408990613245653E-3</v>
      </c>
      <c r="C2704" s="243">
        <v>3.5342358126160267E-3</v>
      </c>
      <c r="D2704" s="243">
        <v>7.6391853699768753E-3</v>
      </c>
      <c r="E2704" s="243">
        <v>4.9492872878578176E-3</v>
      </c>
      <c r="F2704" s="243">
        <v>1.9678432602121543E-3</v>
      </c>
      <c r="H2704" s="239">
        <f t="shared" si="510"/>
        <v>282.1503205036019</v>
      </c>
      <c r="I2704" s="239"/>
      <c r="J2704" s="239">
        <f t="shared" si="511"/>
        <v>234.683671613299</v>
      </c>
      <c r="K2704" s="239">
        <f t="shared" si="506"/>
        <v>282.1503205036019</v>
      </c>
      <c r="L2704" s="239" t="b">
        <f t="shared" si="507"/>
        <v>0</v>
      </c>
      <c r="M2704" s="239">
        <f t="shared" si="512"/>
        <v>3.5342358126159686E-3</v>
      </c>
      <c r="O2704" s="239">
        <f t="shared" si="513"/>
        <v>228.03631984537824</v>
      </c>
      <c r="P2704" s="239">
        <f t="shared" si="508"/>
        <v>282.1503205036019</v>
      </c>
      <c r="Q2704" s="239">
        <f t="shared" si="509"/>
        <v>0</v>
      </c>
      <c r="R2704" s="239">
        <f t="shared" si="514"/>
        <v>3.5342358126159686E-3</v>
      </c>
      <c r="T2704" s="239">
        <f>MAX($H$4:H2704)</f>
        <v>283.82623390731879</v>
      </c>
      <c r="U2704" s="239">
        <f>MAX($K$4:K2704)</f>
        <v>283.82623390731879</v>
      </c>
      <c r="V2704" s="239">
        <f>MAX($K$4:L2704)</f>
        <v>283.82623390731879</v>
      </c>
      <c r="W2704" s="239">
        <f t="shared" si="515"/>
        <v>-5.9047163493144428E-3</v>
      </c>
      <c r="X2704" s="239">
        <f t="shared" si="516"/>
        <v>-5.9047163493144428E-3</v>
      </c>
      <c r="Y2704" s="239">
        <f t="shared" si="517"/>
        <v>-5.9047163493144428E-3</v>
      </c>
    </row>
    <row r="2705" spans="1:25">
      <c r="A2705" s="147">
        <v>39212</v>
      </c>
      <c r="B2705" s="243">
        <v>-1.3770761990815172E-2</v>
      </c>
      <c r="C2705" s="243">
        <v>-5.253341232961839E-3</v>
      </c>
      <c r="D2705" s="243">
        <v>-1.8625659768832792E-3</v>
      </c>
      <c r="E2705" s="243">
        <v>5.198690075898238E-4</v>
      </c>
      <c r="F2705" s="243">
        <v>-4.4541685132371001E-4</v>
      </c>
      <c r="H2705" s="239">
        <f t="shared" si="510"/>
        <v>280.66808859100695</v>
      </c>
      <c r="I2705" s="239"/>
      <c r="J2705" s="239">
        <f t="shared" si="511"/>
        <v>234.683671613299</v>
      </c>
      <c r="K2705" s="239">
        <f t="shared" si="506"/>
        <v>280.66808859100695</v>
      </c>
      <c r="L2705" s="239" t="b">
        <f t="shared" si="507"/>
        <v>0</v>
      </c>
      <c r="M2705" s="239">
        <f t="shared" si="512"/>
        <v>-5.2533412329617852E-3</v>
      </c>
      <c r="O2705" s="239">
        <f t="shared" si="513"/>
        <v>228.03631984537824</v>
      </c>
      <c r="P2705" s="239">
        <f t="shared" si="508"/>
        <v>280.66808859100695</v>
      </c>
      <c r="Q2705" s="239">
        <f t="shared" si="509"/>
        <v>0</v>
      </c>
      <c r="R2705" s="239">
        <f t="shared" si="514"/>
        <v>-5.2533412329617852E-3</v>
      </c>
      <c r="T2705" s="239">
        <f>MAX($H$4:H2705)</f>
        <v>283.82623390731879</v>
      </c>
      <c r="U2705" s="239">
        <f>MAX($K$4:K2705)</f>
        <v>283.82623390731879</v>
      </c>
      <c r="V2705" s="239">
        <f>MAX($K$4:L2705)</f>
        <v>283.82623390731879</v>
      </c>
      <c r="W2705" s="239">
        <f t="shared" si="515"/>
        <v>-1.1127038092409431E-2</v>
      </c>
      <c r="X2705" s="239">
        <f t="shared" si="516"/>
        <v>-1.1127038092409431E-2</v>
      </c>
      <c r="Y2705" s="239">
        <f t="shared" si="517"/>
        <v>-1.1127038092409431E-2</v>
      </c>
    </row>
    <row r="2706" spans="1:25">
      <c r="A2706" s="147">
        <v>39213</v>
      </c>
      <c r="B2706" s="243">
        <v>9.585303028807779E-3</v>
      </c>
      <c r="C2706" s="243">
        <v>3.1240005218229339E-3</v>
      </c>
      <c r="D2706" s="243">
        <v>-9.3950115301408843E-3</v>
      </c>
      <c r="E2706" s="243">
        <v>-5.8625106824945483E-3</v>
      </c>
      <c r="F2706" s="243">
        <v>-1.301751001547502E-3</v>
      </c>
      <c r="H2706" s="239">
        <f t="shared" si="510"/>
        <v>281.54489584622428</v>
      </c>
      <c r="I2706" s="239"/>
      <c r="J2706" s="239">
        <f t="shared" si="511"/>
        <v>234.683671613299</v>
      </c>
      <c r="K2706" s="239">
        <f t="shared" si="506"/>
        <v>281.54489584622428</v>
      </c>
      <c r="L2706" s="239" t="b">
        <f t="shared" si="507"/>
        <v>0</v>
      </c>
      <c r="M2706" s="239">
        <f t="shared" si="512"/>
        <v>3.1240005218228562E-3</v>
      </c>
      <c r="O2706" s="239">
        <f t="shared" si="513"/>
        <v>228.03631984537824</v>
      </c>
      <c r="P2706" s="239">
        <f t="shared" si="508"/>
        <v>281.54489584622428</v>
      </c>
      <c r="Q2706" s="239">
        <f t="shared" si="509"/>
        <v>0</v>
      </c>
      <c r="R2706" s="239">
        <f t="shared" si="514"/>
        <v>3.1240005218228562E-3</v>
      </c>
      <c r="T2706" s="239">
        <f>MAX($H$4:H2706)</f>
        <v>283.82623390731879</v>
      </c>
      <c r="U2706" s="239">
        <f>MAX($K$4:K2706)</f>
        <v>283.82623390731879</v>
      </c>
      <c r="V2706" s="239">
        <f>MAX($K$4:L2706)</f>
        <v>283.82623390731879</v>
      </c>
      <c r="W2706" s="239">
        <f t="shared" si="515"/>
        <v>-8.0377984433936036E-3</v>
      </c>
      <c r="X2706" s="239">
        <f t="shared" si="516"/>
        <v>-8.0377984433936036E-3</v>
      </c>
      <c r="Y2706" s="239">
        <f t="shared" si="517"/>
        <v>-8.0377984433936036E-3</v>
      </c>
    </row>
    <row r="2707" spans="1:25">
      <c r="A2707" s="147">
        <v>39216</v>
      </c>
      <c r="B2707" s="243">
        <v>-2.0275680831947085E-3</v>
      </c>
      <c r="C2707" s="243">
        <v>-2.1364665030121355E-3</v>
      </c>
      <c r="D2707" s="243">
        <v>4.5490078404670786E-3</v>
      </c>
      <c r="E2707" s="243">
        <v>6.0539091285969349E-3</v>
      </c>
      <c r="F2707" s="243">
        <v>-1.9955683841768046E-3</v>
      </c>
      <c r="H2707" s="239">
        <f t="shared" si="510"/>
        <v>280.94338460715477</v>
      </c>
      <c r="I2707" s="239"/>
      <c r="J2707" s="239">
        <f t="shared" si="511"/>
        <v>234.683671613299</v>
      </c>
      <c r="K2707" s="239">
        <f t="shared" si="506"/>
        <v>280.94338460715477</v>
      </c>
      <c r="L2707" s="239" t="b">
        <f t="shared" si="507"/>
        <v>0</v>
      </c>
      <c r="M2707" s="239">
        <f t="shared" si="512"/>
        <v>-2.1364665030121736E-3</v>
      </c>
      <c r="O2707" s="239">
        <f t="shared" si="513"/>
        <v>228.03631984537824</v>
      </c>
      <c r="P2707" s="239">
        <f t="shared" si="508"/>
        <v>280.94338460715477</v>
      </c>
      <c r="Q2707" s="239">
        <f t="shared" si="509"/>
        <v>0</v>
      </c>
      <c r="R2707" s="239">
        <f t="shared" si="514"/>
        <v>-2.1364665030121736E-3</v>
      </c>
      <c r="T2707" s="239">
        <f>MAX($H$4:H2707)</f>
        <v>283.82623390731879</v>
      </c>
      <c r="U2707" s="239">
        <f>MAX($K$4:K2707)</f>
        <v>283.82623390731879</v>
      </c>
      <c r="V2707" s="239">
        <f>MAX($K$4:L2707)</f>
        <v>283.82623390731879</v>
      </c>
      <c r="W2707" s="239">
        <f t="shared" si="515"/>
        <v>-1.0157092459273504E-2</v>
      </c>
      <c r="X2707" s="239">
        <f t="shared" si="516"/>
        <v>-1.0157092459273504E-2</v>
      </c>
      <c r="Y2707" s="239">
        <f t="shared" si="517"/>
        <v>-1.0157092459273504E-2</v>
      </c>
    </row>
    <row r="2708" spans="1:25">
      <c r="A2708" s="147">
        <v>39217</v>
      </c>
      <c r="B2708" s="243">
        <v>-1.9081591284449972E-3</v>
      </c>
      <c r="C2708" s="243">
        <v>3.3651090859081467E-3</v>
      </c>
      <c r="D2708" s="243">
        <v>-1.2962352148364387E-2</v>
      </c>
      <c r="E2708" s="243">
        <v>-9.3480219255479557E-3</v>
      </c>
      <c r="F2708" s="243">
        <v>2.8253082813636254E-3</v>
      </c>
      <c r="H2708" s="239">
        <f t="shared" si="510"/>
        <v>281.88878974332209</v>
      </c>
      <c r="I2708" s="239"/>
      <c r="J2708" s="239">
        <f t="shared" si="511"/>
        <v>234.683671613299</v>
      </c>
      <c r="K2708" s="239">
        <f t="shared" si="506"/>
        <v>281.88878974332209</v>
      </c>
      <c r="L2708" s="239" t="b">
        <f t="shared" si="507"/>
        <v>0</v>
      </c>
      <c r="M2708" s="239">
        <f t="shared" si="512"/>
        <v>3.3651090859081476E-3</v>
      </c>
      <c r="O2708" s="239">
        <f t="shared" si="513"/>
        <v>228.03631984537824</v>
      </c>
      <c r="P2708" s="239">
        <f t="shared" si="508"/>
        <v>281.88878974332209</v>
      </c>
      <c r="Q2708" s="239">
        <f t="shared" si="509"/>
        <v>0</v>
      </c>
      <c r="R2708" s="239">
        <f t="shared" si="514"/>
        <v>3.3651090859081476E-3</v>
      </c>
      <c r="T2708" s="239">
        <f>MAX($H$4:H2708)</f>
        <v>283.82623390731879</v>
      </c>
      <c r="U2708" s="239">
        <f>MAX($K$4:K2708)</f>
        <v>283.82623390731879</v>
      </c>
      <c r="V2708" s="239">
        <f>MAX($K$4:L2708)</f>
        <v>283.82623390731879</v>
      </c>
      <c r="W2708" s="239">
        <f t="shared" si="515"/>
        <v>-6.8261630974864665E-3</v>
      </c>
      <c r="X2708" s="239">
        <f t="shared" si="516"/>
        <v>-6.8261630974864665E-3</v>
      </c>
      <c r="Y2708" s="239">
        <f t="shared" si="517"/>
        <v>-6.8261630974864665E-3</v>
      </c>
    </row>
    <row r="2709" spans="1:25">
      <c r="A2709" s="147">
        <v>39218</v>
      </c>
      <c r="B2709" s="243">
        <v>8.5108540650231657E-3</v>
      </c>
      <c r="C2709" s="243">
        <v>3.3074350191482083E-3</v>
      </c>
      <c r="D2709" s="243">
        <v>2.8088183489687335E-3</v>
      </c>
      <c r="E2709" s="243">
        <v>1.8180106290527576E-2</v>
      </c>
      <c r="F2709" s="243">
        <v>5.1752116095356016E-3</v>
      </c>
      <c r="H2709" s="239">
        <f t="shared" si="510"/>
        <v>282.82111859802444</v>
      </c>
      <c r="I2709" s="239"/>
      <c r="J2709" s="239">
        <f t="shared" si="511"/>
        <v>234.683671613299</v>
      </c>
      <c r="K2709" s="239">
        <f t="shared" si="506"/>
        <v>282.82111859802444</v>
      </c>
      <c r="L2709" s="239" t="b">
        <f t="shared" si="507"/>
        <v>0</v>
      </c>
      <c r="M2709" s="239">
        <f t="shared" si="512"/>
        <v>3.3074350191481311E-3</v>
      </c>
      <c r="O2709" s="239">
        <f t="shared" si="513"/>
        <v>228.03631984537824</v>
      </c>
      <c r="P2709" s="239">
        <f t="shared" si="508"/>
        <v>282.82111859802444</v>
      </c>
      <c r="Q2709" s="239">
        <f t="shared" si="509"/>
        <v>0</v>
      </c>
      <c r="R2709" s="239">
        <f t="shared" si="514"/>
        <v>3.3074350191481311E-3</v>
      </c>
      <c r="T2709" s="239">
        <f>MAX($H$4:H2709)</f>
        <v>283.82623390731879</v>
      </c>
      <c r="U2709" s="239">
        <f>MAX($K$4:K2709)</f>
        <v>283.82623390731879</v>
      </c>
      <c r="V2709" s="239">
        <f>MAX($K$4:L2709)</f>
        <v>283.82623390731879</v>
      </c>
      <c r="W2709" s="239">
        <f t="shared" si="515"/>
        <v>-3.5413051692133788E-3</v>
      </c>
      <c r="X2709" s="239">
        <f t="shared" si="516"/>
        <v>-3.5413051692133788E-3</v>
      </c>
      <c r="Y2709" s="239">
        <f t="shared" si="517"/>
        <v>-3.5413051692133788E-3</v>
      </c>
    </row>
    <row r="2710" spans="1:25">
      <c r="A2710" s="147">
        <v>39219</v>
      </c>
      <c r="B2710" s="243">
        <v>-8.1227697861063763E-4</v>
      </c>
      <c r="C2710" s="243">
        <v>-1.6660692303728242E-3</v>
      </c>
      <c r="D2710" s="243">
        <v>-1.8666188318273713E-3</v>
      </c>
      <c r="E2710" s="243">
        <v>6.0972040774931457E-4</v>
      </c>
      <c r="F2710" s="243">
        <v>-1.6250468860532497E-3</v>
      </c>
      <c r="H2710" s="239">
        <f t="shared" si="510"/>
        <v>282.34991903462867</v>
      </c>
      <c r="I2710" s="239"/>
      <c r="J2710" s="239">
        <f t="shared" si="511"/>
        <v>234.683671613299</v>
      </c>
      <c r="K2710" s="239">
        <f t="shared" si="506"/>
        <v>282.34991903462867</v>
      </c>
      <c r="L2710" s="239" t="b">
        <f t="shared" si="507"/>
        <v>0</v>
      </c>
      <c r="M2710" s="239">
        <f t="shared" si="512"/>
        <v>-1.6660692303727515E-3</v>
      </c>
      <c r="O2710" s="239">
        <f t="shared" si="513"/>
        <v>228.03631984537824</v>
      </c>
      <c r="P2710" s="239">
        <f t="shared" si="508"/>
        <v>282.34991903462867</v>
      </c>
      <c r="Q2710" s="239">
        <f t="shared" si="509"/>
        <v>0</v>
      </c>
      <c r="R2710" s="239">
        <f t="shared" si="514"/>
        <v>-1.6660692303727515E-3</v>
      </c>
      <c r="T2710" s="239">
        <f>MAX($H$4:H2710)</f>
        <v>283.82623390731879</v>
      </c>
      <c r="U2710" s="239">
        <f>MAX($K$4:K2710)</f>
        <v>283.82623390731879</v>
      </c>
      <c r="V2710" s="239">
        <f>MAX($K$4:L2710)</f>
        <v>283.82623390731879</v>
      </c>
      <c r="W2710" s="239">
        <f t="shared" si="515"/>
        <v>-5.2014743400083446E-3</v>
      </c>
      <c r="X2710" s="239">
        <f t="shared" si="516"/>
        <v>-5.2014743400083446E-3</v>
      </c>
      <c r="Y2710" s="239">
        <f t="shared" si="517"/>
        <v>-5.2014743400083446E-3</v>
      </c>
    </row>
    <row r="2711" spans="1:25">
      <c r="A2711" s="147">
        <v>39220</v>
      </c>
      <c r="B2711" s="243">
        <v>6.3831134119234356E-3</v>
      </c>
      <c r="C2711" s="243">
        <v>8.9116706379606114E-3</v>
      </c>
      <c r="D2711" s="243">
        <v>-6.3452828729045896E-3</v>
      </c>
      <c r="E2711" s="243">
        <v>1.7725406729145465E-3</v>
      </c>
      <c r="F2711" s="243">
        <v>5.230551607330991E-3</v>
      </c>
      <c r="H2711" s="239">
        <f t="shared" si="510"/>
        <v>284.86612851772014</v>
      </c>
      <c r="I2711" s="239"/>
      <c r="J2711" s="239">
        <f t="shared" si="511"/>
        <v>234.683671613299</v>
      </c>
      <c r="K2711" s="239">
        <f t="shared" si="506"/>
        <v>284.86612851772014</v>
      </c>
      <c r="L2711" s="239" t="b">
        <f t="shared" si="507"/>
        <v>0</v>
      </c>
      <c r="M2711" s="239">
        <f t="shared" si="512"/>
        <v>8.9116706379606687E-3</v>
      </c>
      <c r="O2711" s="239">
        <f t="shared" si="513"/>
        <v>228.03631984537824</v>
      </c>
      <c r="P2711" s="239">
        <f t="shared" si="508"/>
        <v>284.86612851772014</v>
      </c>
      <c r="Q2711" s="239">
        <f t="shared" si="509"/>
        <v>0</v>
      </c>
      <c r="R2711" s="239">
        <f t="shared" si="514"/>
        <v>8.9116706379606687E-3</v>
      </c>
      <c r="T2711" s="239">
        <f>MAX($H$4:H2711)</f>
        <v>284.86612851772014</v>
      </c>
      <c r="U2711" s="239">
        <f>MAX($K$4:K2711)</f>
        <v>284.86612851772014</v>
      </c>
      <c r="V2711" s="239">
        <f>MAX($K$4:L2711)</f>
        <v>284.86612851772014</v>
      </c>
      <c r="W2711" s="239">
        <f t="shared" si="515"/>
        <v>0</v>
      </c>
      <c r="X2711" s="239">
        <f t="shared" si="516"/>
        <v>0</v>
      </c>
      <c r="Y2711" s="239">
        <f t="shared" si="517"/>
        <v>0</v>
      </c>
    </row>
    <row r="2712" spans="1:25">
      <c r="A2712" s="147">
        <v>39223</v>
      </c>
      <c r="B2712" s="243">
        <v>2.3526457991214222E-3</v>
      </c>
      <c r="C2712" s="243">
        <v>6.0505644185737673E-4</v>
      </c>
      <c r="D2712" s="243">
        <v>8.4418480675001462E-3</v>
      </c>
      <c r="E2712" s="243">
        <v>1.1724903440825551E-2</v>
      </c>
      <c r="F2712" s="243">
        <v>1.6922753080435005E-3</v>
      </c>
      <c r="H2712" s="239">
        <f t="shared" si="510"/>
        <v>285.03848860384676</v>
      </c>
      <c r="I2712" s="239"/>
      <c r="J2712" s="239">
        <f t="shared" si="511"/>
        <v>234.683671613299</v>
      </c>
      <c r="K2712" s="239">
        <f t="shared" si="506"/>
        <v>285.03848860384676</v>
      </c>
      <c r="L2712" s="239" t="b">
        <f t="shared" si="507"/>
        <v>0</v>
      </c>
      <c r="M2712" s="239">
        <f t="shared" si="512"/>
        <v>6.0505644185737109E-4</v>
      </c>
      <c r="O2712" s="239">
        <f t="shared" si="513"/>
        <v>228.03631984537824</v>
      </c>
      <c r="P2712" s="239">
        <f t="shared" si="508"/>
        <v>285.03848860384676</v>
      </c>
      <c r="Q2712" s="239">
        <f t="shared" si="509"/>
        <v>0</v>
      </c>
      <c r="R2712" s="239">
        <f t="shared" si="514"/>
        <v>6.0505644185737109E-4</v>
      </c>
      <c r="T2712" s="239">
        <f>MAX($H$4:H2712)</f>
        <v>285.03848860384676</v>
      </c>
      <c r="U2712" s="239">
        <f>MAX($K$4:K2712)</f>
        <v>285.03848860384676</v>
      </c>
      <c r="V2712" s="239">
        <f>MAX($K$4:L2712)</f>
        <v>285.03848860384676</v>
      </c>
      <c r="W2712" s="239">
        <f t="shared" si="515"/>
        <v>0</v>
      </c>
      <c r="X2712" s="239">
        <f t="shared" si="516"/>
        <v>0</v>
      </c>
      <c r="Y2712" s="239">
        <f t="shared" si="517"/>
        <v>0</v>
      </c>
    </row>
    <row r="2713" spans="1:25">
      <c r="A2713" s="147">
        <v>39224</v>
      </c>
      <c r="B2713" s="243">
        <v>6.3022635317100395E-5</v>
      </c>
      <c r="C2713" s="243">
        <v>1.0251593318264529E-3</v>
      </c>
      <c r="D2713" s="243">
        <v>8.9850224279988122E-3</v>
      </c>
      <c r="E2713" s="243">
        <v>4.2208537548584779E-3</v>
      </c>
      <c r="F2713" s="243">
        <v>3.8563698308511363E-3</v>
      </c>
      <c r="H2713" s="239">
        <f t="shared" si="510"/>
        <v>285.3306984703687</v>
      </c>
      <c r="I2713" s="239"/>
      <c r="J2713" s="239">
        <f t="shared" si="511"/>
        <v>234.683671613299</v>
      </c>
      <c r="K2713" s="239">
        <f t="shared" si="506"/>
        <v>285.3306984703687</v>
      </c>
      <c r="L2713" s="239" t="b">
        <f t="shared" si="507"/>
        <v>0</v>
      </c>
      <c r="M2713" s="239">
        <f t="shared" si="512"/>
        <v>1.0251593318264605E-3</v>
      </c>
      <c r="O2713" s="239">
        <f t="shared" si="513"/>
        <v>228.03631984537824</v>
      </c>
      <c r="P2713" s="239">
        <f t="shared" si="508"/>
        <v>285.3306984703687</v>
      </c>
      <c r="Q2713" s="239">
        <f t="shared" si="509"/>
        <v>0</v>
      </c>
      <c r="R2713" s="239">
        <f t="shared" si="514"/>
        <v>1.0251593318264605E-3</v>
      </c>
      <c r="T2713" s="239">
        <f>MAX($H$4:H2713)</f>
        <v>285.3306984703687</v>
      </c>
      <c r="U2713" s="239">
        <f>MAX($K$4:K2713)</f>
        <v>285.3306984703687</v>
      </c>
      <c r="V2713" s="239">
        <f>MAX($K$4:L2713)</f>
        <v>285.3306984703687</v>
      </c>
      <c r="W2713" s="239">
        <f t="shared" si="515"/>
        <v>0</v>
      </c>
      <c r="X2713" s="239">
        <f t="shared" si="516"/>
        <v>0</v>
      </c>
      <c r="Y2713" s="239">
        <f t="shared" si="517"/>
        <v>0</v>
      </c>
    </row>
    <row r="2714" spans="1:25">
      <c r="A2714" s="147">
        <v>39225</v>
      </c>
      <c r="B2714" s="243">
        <v>-1.52558799094904E-3</v>
      </c>
      <c r="C2714" s="243">
        <v>8.3902812047835784E-3</v>
      </c>
      <c r="D2714" s="243">
        <v>3.4626478182930853E-3</v>
      </c>
      <c r="E2714" s="243">
        <v>-2.5839586337551568E-3</v>
      </c>
      <c r="F2714" s="243">
        <v>6.667989087089321E-3</v>
      </c>
      <c r="H2714" s="239">
        <f t="shared" si="510"/>
        <v>287.72470326689239</v>
      </c>
      <c r="I2714" s="239"/>
      <c r="J2714" s="239">
        <f t="shared" si="511"/>
        <v>234.683671613299</v>
      </c>
      <c r="K2714" s="239">
        <f t="shared" si="506"/>
        <v>287.72470326689239</v>
      </c>
      <c r="L2714" s="239" t="b">
        <f t="shared" si="507"/>
        <v>0</v>
      </c>
      <c r="M2714" s="239">
        <f t="shared" si="512"/>
        <v>8.3902812047835212E-3</v>
      </c>
      <c r="O2714" s="239">
        <f t="shared" si="513"/>
        <v>228.03631984537824</v>
      </c>
      <c r="P2714" s="239">
        <f t="shared" si="508"/>
        <v>287.72470326689239</v>
      </c>
      <c r="Q2714" s="239">
        <f t="shared" si="509"/>
        <v>0</v>
      </c>
      <c r="R2714" s="239">
        <f t="shared" si="514"/>
        <v>8.3902812047835212E-3</v>
      </c>
      <c r="T2714" s="239">
        <f>MAX($H$4:H2714)</f>
        <v>287.72470326689239</v>
      </c>
      <c r="U2714" s="239">
        <f>MAX($K$4:K2714)</f>
        <v>287.72470326689239</v>
      </c>
      <c r="V2714" s="239">
        <f>MAX($K$4:L2714)</f>
        <v>287.72470326689239</v>
      </c>
      <c r="W2714" s="239">
        <f t="shared" si="515"/>
        <v>0</v>
      </c>
      <c r="X2714" s="239">
        <f t="shared" si="516"/>
        <v>0</v>
      </c>
      <c r="Y2714" s="239">
        <f t="shared" si="517"/>
        <v>0</v>
      </c>
    </row>
    <row r="2715" spans="1:25">
      <c r="A2715" s="147">
        <v>39226</v>
      </c>
      <c r="B2715" s="243">
        <v>-1.0212536240739145E-2</v>
      </c>
      <c r="C2715" s="243">
        <v>-7.9323719935987524E-3</v>
      </c>
      <c r="D2715" s="243">
        <v>-1.4162704607734167E-3</v>
      </c>
      <c r="E2715" s="243">
        <v>-9.6350811181772356E-3</v>
      </c>
      <c r="F2715" s="243">
        <v>-6.9987894948070339E-3</v>
      </c>
      <c r="H2715" s="239">
        <f t="shared" si="510"/>
        <v>285.44236388883161</v>
      </c>
      <c r="I2715" s="239"/>
      <c r="J2715" s="239">
        <f t="shared" si="511"/>
        <v>234.683671613299</v>
      </c>
      <c r="K2715" s="239">
        <f t="shared" si="506"/>
        <v>285.44236388883161</v>
      </c>
      <c r="L2715" s="239" t="b">
        <f t="shared" si="507"/>
        <v>0</v>
      </c>
      <c r="M2715" s="239">
        <f t="shared" si="512"/>
        <v>-7.932371993598664E-3</v>
      </c>
      <c r="O2715" s="239">
        <f t="shared" si="513"/>
        <v>228.03631984537824</v>
      </c>
      <c r="P2715" s="239">
        <f t="shared" si="508"/>
        <v>285.44236388883161</v>
      </c>
      <c r="Q2715" s="239">
        <f t="shared" si="509"/>
        <v>0</v>
      </c>
      <c r="R2715" s="239">
        <f t="shared" si="514"/>
        <v>-7.932371993598664E-3</v>
      </c>
      <c r="T2715" s="239">
        <f>MAX($H$4:H2715)</f>
        <v>287.72470326689239</v>
      </c>
      <c r="U2715" s="239">
        <f>MAX($K$4:K2715)</f>
        <v>287.72470326689239</v>
      </c>
      <c r="V2715" s="239">
        <f>MAX($K$4:L2715)</f>
        <v>287.72470326689239</v>
      </c>
      <c r="W2715" s="239">
        <f t="shared" si="515"/>
        <v>-7.932371993598664E-3</v>
      </c>
      <c r="X2715" s="239">
        <f t="shared" si="516"/>
        <v>-7.932371993598664E-3</v>
      </c>
      <c r="Y2715" s="239">
        <f t="shared" si="517"/>
        <v>-7.932371993598664E-3</v>
      </c>
    </row>
    <row r="2716" spans="1:25">
      <c r="A2716" s="147">
        <v>39227</v>
      </c>
      <c r="B2716" s="243">
        <v>5.4716796822003033E-3</v>
      </c>
      <c r="C2716" s="243">
        <v>9.7103703898726579E-4</v>
      </c>
      <c r="D2716" s="243">
        <v>-1.3231196136260337E-2</v>
      </c>
      <c r="E2716" s="243">
        <v>8.0963087723251448E-4</v>
      </c>
      <c r="F2716" s="243">
        <v>-1.2093272118853804E-3</v>
      </c>
      <c r="H2716" s="239">
        <f t="shared" si="510"/>
        <v>285.71953899666374</v>
      </c>
      <c r="I2716" s="239"/>
      <c r="J2716" s="239">
        <f t="shared" si="511"/>
        <v>234.683671613299</v>
      </c>
      <c r="K2716" s="239">
        <f t="shared" si="506"/>
        <v>285.71953899666374</v>
      </c>
      <c r="L2716" s="239" t="b">
        <f t="shared" si="507"/>
        <v>0</v>
      </c>
      <c r="M2716" s="239">
        <f t="shared" si="512"/>
        <v>9.7103703898726286E-4</v>
      </c>
      <c r="O2716" s="239">
        <f t="shared" si="513"/>
        <v>228.03631984537824</v>
      </c>
      <c r="P2716" s="239">
        <f t="shared" si="508"/>
        <v>285.71953899666374</v>
      </c>
      <c r="Q2716" s="239">
        <f t="shared" si="509"/>
        <v>0</v>
      </c>
      <c r="R2716" s="239">
        <f t="shared" si="514"/>
        <v>9.7103703898726286E-4</v>
      </c>
      <c r="T2716" s="239">
        <f>MAX($H$4:H2716)</f>
        <v>287.72470326689239</v>
      </c>
      <c r="U2716" s="239">
        <f>MAX($K$4:K2716)</f>
        <v>287.72470326689239</v>
      </c>
      <c r="V2716" s="239">
        <f>MAX($K$4:L2716)</f>
        <v>287.72470326689239</v>
      </c>
      <c r="W2716" s="239">
        <f t="shared" si="515"/>
        <v>-6.9690375816242097E-3</v>
      </c>
      <c r="X2716" s="239">
        <f t="shared" si="516"/>
        <v>-6.9690375816242097E-3</v>
      </c>
      <c r="Y2716" s="239">
        <f t="shared" si="517"/>
        <v>-6.9690375816242097E-3</v>
      </c>
    </row>
    <row r="2717" spans="1:25">
      <c r="A2717" s="147">
        <v>39230</v>
      </c>
      <c r="B2717" s="243">
        <v>0</v>
      </c>
      <c r="C2717" s="243">
        <v>6.3336707209549203E-4</v>
      </c>
      <c r="D2717" s="243">
        <v>2.9409047454704851E-3</v>
      </c>
      <c r="E2717" s="243">
        <v>2.5021780087488565E-3</v>
      </c>
      <c r="F2717" s="243">
        <v>1.0848323629291112E-3</v>
      </c>
      <c r="H2717" s="239">
        <f t="shared" si="510"/>
        <v>285.90050434451854</v>
      </c>
      <c r="I2717" s="239"/>
      <c r="J2717" s="239">
        <f t="shared" si="511"/>
        <v>234.683671613299</v>
      </c>
      <c r="K2717" s="239">
        <f t="shared" si="506"/>
        <v>285.90050434451854</v>
      </c>
      <c r="L2717" s="239" t="b">
        <f t="shared" si="507"/>
        <v>0</v>
      </c>
      <c r="M2717" s="239">
        <f t="shared" si="512"/>
        <v>6.3336707209550494E-4</v>
      </c>
      <c r="O2717" s="239">
        <f t="shared" si="513"/>
        <v>228.03631984537824</v>
      </c>
      <c r="P2717" s="239">
        <f t="shared" si="508"/>
        <v>285.90050434451854</v>
      </c>
      <c r="Q2717" s="239">
        <f t="shared" si="509"/>
        <v>0</v>
      </c>
      <c r="R2717" s="239">
        <f t="shared" si="514"/>
        <v>6.3336707209550494E-4</v>
      </c>
      <c r="T2717" s="239">
        <f>MAX($H$4:H2717)</f>
        <v>287.72470326689239</v>
      </c>
      <c r="U2717" s="239">
        <f>MAX($K$4:K2717)</f>
        <v>287.72470326689239</v>
      </c>
      <c r="V2717" s="239">
        <f>MAX($K$4:L2717)</f>
        <v>287.72470326689239</v>
      </c>
      <c r="W2717" s="239">
        <f t="shared" si="515"/>
        <v>-6.3400844684571023E-3</v>
      </c>
      <c r="X2717" s="239">
        <f t="shared" si="516"/>
        <v>-6.3400844684571023E-3</v>
      </c>
      <c r="Y2717" s="239">
        <f t="shared" si="517"/>
        <v>-6.3400844684571023E-3</v>
      </c>
    </row>
    <row r="2718" spans="1:25">
      <c r="A2718" s="147">
        <v>39231</v>
      </c>
      <c r="B2718" s="243">
        <v>2.4987147500812323E-3</v>
      </c>
      <c r="C2718" s="243">
        <v>1.0400988767191865E-3</v>
      </c>
      <c r="D2718" s="243">
        <v>5.2433339094219988E-3</v>
      </c>
      <c r="E2718" s="243">
        <v>-3.4199115230223454E-3</v>
      </c>
      <c r="F2718" s="243">
        <v>8.6451900287243255E-4</v>
      </c>
      <c r="H2718" s="239">
        <f t="shared" si="510"/>
        <v>286.1978691379407</v>
      </c>
      <c r="I2718" s="239"/>
      <c r="J2718" s="239">
        <f t="shared" si="511"/>
        <v>234.683671613299</v>
      </c>
      <c r="K2718" s="239">
        <f t="shared" si="506"/>
        <v>286.1978691379407</v>
      </c>
      <c r="L2718" s="239" t="b">
        <f t="shared" si="507"/>
        <v>0</v>
      </c>
      <c r="M2718" s="239">
        <f t="shared" si="512"/>
        <v>1.0400988767191133E-3</v>
      </c>
      <c r="O2718" s="239">
        <f t="shared" si="513"/>
        <v>228.03631984537824</v>
      </c>
      <c r="P2718" s="239">
        <f t="shared" si="508"/>
        <v>286.1978691379407</v>
      </c>
      <c r="Q2718" s="239">
        <f t="shared" si="509"/>
        <v>0</v>
      </c>
      <c r="R2718" s="239">
        <f t="shared" si="514"/>
        <v>1.0400988767191133E-3</v>
      </c>
      <c r="T2718" s="239">
        <f>MAX($H$4:H2718)</f>
        <v>287.72470326689239</v>
      </c>
      <c r="U2718" s="239">
        <f>MAX($K$4:K2718)</f>
        <v>287.72470326689239</v>
      </c>
      <c r="V2718" s="239">
        <f>MAX($K$4:L2718)</f>
        <v>287.72470326689239</v>
      </c>
      <c r="W2718" s="239">
        <f t="shared" si="515"/>
        <v>-5.3065799064719353E-3</v>
      </c>
      <c r="X2718" s="239">
        <f t="shared" si="516"/>
        <v>-5.3065799064719353E-3</v>
      </c>
      <c r="Y2718" s="239">
        <f t="shared" si="517"/>
        <v>-5.3065799064719353E-3</v>
      </c>
    </row>
    <row r="2719" spans="1:25">
      <c r="A2719" s="147">
        <v>39232</v>
      </c>
      <c r="B2719" s="243">
        <v>8.5784722798001312E-3</v>
      </c>
      <c r="C2719" s="243">
        <v>-1.297434538350184E-3</v>
      </c>
      <c r="D2719" s="243">
        <v>9.5546293101111957E-4</v>
      </c>
      <c r="E2719" s="243">
        <v>-2.4521457773252209E-3</v>
      </c>
      <c r="F2719" s="243">
        <v>-2.9856766862842443E-3</v>
      </c>
      <c r="H2719" s="239">
        <f t="shared" si="510"/>
        <v>285.82654613771894</v>
      </c>
      <c r="I2719" s="239"/>
      <c r="J2719" s="239">
        <f t="shared" si="511"/>
        <v>234.683671613299</v>
      </c>
      <c r="K2719" s="239">
        <f t="shared" si="506"/>
        <v>285.82654613771894</v>
      </c>
      <c r="L2719" s="239" t="b">
        <f t="shared" si="507"/>
        <v>0</v>
      </c>
      <c r="M2719" s="239">
        <f t="shared" si="512"/>
        <v>-1.2974345383500922E-3</v>
      </c>
      <c r="O2719" s="239">
        <f t="shared" si="513"/>
        <v>228.03631984537824</v>
      </c>
      <c r="P2719" s="239">
        <f t="shared" si="508"/>
        <v>285.82654613771894</v>
      </c>
      <c r="Q2719" s="239">
        <f t="shared" si="509"/>
        <v>0</v>
      </c>
      <c r="R2719" s="239">
        <f t="shared" si="514"/>
        <v>-1.2974345383500922E-3</v>
      </c>
      <c r="T2719" s="239">
        <f>MAX($H$4:H2719)</f>
        <v>287.72470326689239</v>
      </c>
      <c r="U2719" s="239">
        <f>MAX($K$4:K2719)</f>
        <v>287.72470326689239</v>
      </c>
      <c r="V2719" s="239">
        <f>MAX($K$4:L2719)</f>
        <v>287.72470326689239</v>
      </c>
      <c r="W2719" s="239">
        <f t="shared" si="515"/>
        <v>-6.5971295047708564E-3</v>
      </c>
      <c r="X2719" s="239">
        <f t="shared" si="516"/>
        <v>-6.5971295047708564E-3</v>
      </c>
      <c r="Y2719" s="239">
        <f t="shared" si="517"/>
        <v>-6.5971295047708564E-3</v>
      </c>
    </row>
    <row r="2720" spans="1:25">
      <c r="A2720" s="147">
        <v>39233</v>
      </c>
      <c r="B2720" s="243">
        <v>8.1406468904998697E-4</v>
      </c>
      <c r="C2720" s="243">
        <v>7.4640797795906266E-3</v>
      </c>
      <c r="D2720" s="243">
        <v>9.5152691059043892E-3</v>
      </c>
      <c r="E2720" s="243">
        <v>1.3500794403270122E-2</v>
      </c>
      <c r="F2720" s="243">
        <v>1.0775569160405674E-2</v>
      </c>
      <c r="H2720" s="239">
        <f t="shared" si="510"/>
        <v>287.95997828121568</v>
      </c>
      <c r="I2720" s="239"/>
      <c r="J2720" s="239">
        <f t="shared" si="511"/>
        <v>234.683671613299</v>
      </c>
      <c r="K2720" s="239">
        <f t="shared" si="506"/>
        <v>287.95997828121568</v>
      </c>
      <c r="L2720" s="239" t="b">
        <f t="shared" si="507"/>
        <v>0</v>
      </c>
      <c r="M2720" s="239">
        <f t="shared" si="512"/>
        <v>7.4640797795905304E-3</v>
      </c>
      <c r="O2720" s="239">
        <f t="shared" si="513"/>
        <v>228.03631984537824</v>
      </c>
      <c r="P2720" s="239">
        <f t="shared" si="508"/>
        <v>287.95997828121568</v>
      </c>
      <c r="Q2720" s="239">
        <f t="shared" si="509"/>
        <v>0</v>
      </c>
      <c r="R2720" s="239">
        <f t="shared" si="514"/>
        <v>7.4640797795905304E-3</v>
      </c>
      <c r="T2720" s="239">
        <f>MAX($H$4:H2720)</f>
        <v>287.95997828121568</v>
      </c>
      <c r="U2720" s="239">
        <f>MAX($K$4:K2720)</f>
        <v>287.95997828121568</v>
      </c>
      <c r="V2720" s="239">
        <f>MAX($K$4:L2720)</f>
        <v>287.95997828121568</v>
      </c>
      <c r="W2720" s="239">
        <f t="shared" si="515"/>
        <v>0</v>
      </c>
      <c r="X2720" s="239">
        <f t="shared" si="516"/>
        <v>0</v>
      </c>
      <c r="Y2720" s="239">
        <f t="shared" si="517"/>
        <v>0</v>
      </c>
    </row>
    <row r="2721" spans="1:25">
      <c r="A2721" s="147">
        <v>39234</v>
      </c>
      <c r="B2721" s="243">
        <v>3.9128661878169435E-3</v>
      </c>
      <c r="C2721" s="243">
        <v>6.3853990717483988E-3</v>
      </c>
      <c r="D2721" s="243">
        <v>5.8551288007731017E-3</v>
      </c>
      <c r="E2721" s="243">
        <v>1.6765982934084489E-2</v>
      </c>
      <c r="F2721" s="243">
        <v>2.6724310795327444E-3</v>
      </c>
      <c r="H2721" s="239">
        <f t="shared" si="510"/>
        <v>289.79871765923326</v>
      </c>
      <c r="I2721" s="239"/>
      <c r="J2721" s="239">
        <f t="shared" si="511"/>
        <v>234.683671613299</v>
      </c>
      <c r="K2721" s="239">
        <f t="shared" si="506"/>
        <v>289.79871765923326</v>
      </c>
      <c r="L2721" s="239" t="b">
        <f t="shared" si="507"/>
        <v>0</v>
      </c>
      <c r="M2721" s="239">
        <f t="shared" si="512"/>
        <v>6.38539907174845E-3</v>
      </c>
      <c r="O2721" s="239">
        <f t="shared" si="513"/>
        <v>228.03631984537824</v>
      </c>
      <c r="P2721" s="239">
        <f t="shared" si="508"/>
        <v>289.79871765923326</v>
      </c>
      <c r="Q2721" s="239">
        <f t="shared" si="509"/>
        <v>0</v>
      </c>
      <c r="R2721" s="239">
        <f t="shared" si="514"/>
        <v>6.38539907174845E-3</v>
      </c>
      <c r="T2721" s="239">
        <f>MAX($H$4:H2721)</f>
        <v>289.79871765923326</v>
      </c>
      <c r="U2721" s="239">
        <f>MAX($K$4:K2721)</f>
        <v>289.79871765923326</v>
      </c>
      <c r="V2721" s="239">
        <f>MAX($K$4:L2721)</f>
        <v>289.79871765923326</v>
      </c>
      <c r="W2721" s="239">
        <f t="shared" si="515"/>
        <v>0</v>
      </c>
      <c r="X2721" s="239">
        <f t="shared" si="516"/>
        <v>0</v>
      </c>
      <c r="Y2721" s="239">
        <f t="shared" si="517"/>
        <v>0</v>
      </c>
    </row>
    <row r="2722" spans="1:25">
      <c r="A2722" s="147">
        <v>39237</v>
      </c>
      <c r="B2722" s="243">
        <v>1.9323373764361662E-3</v>
      </c>
      <c r="C2722" s="243">
        <v>-5.7997859224645509E-4</v>
      </c>
      <c r="D2722" s="243">
        <v>4.0214202423163314E-3</v>
      </c>
      <c r="E2722" s="243">
        <v>1.7775660138408256E-4</v>
      </c>
      <c r="F2722" s="243">
        <v>-1.4615788112307682E-3</v>
      </c>
      <c r="H2722" s="239">
        <f t="shared" si="510"/>
        <v>289.63064060693046</v>
      </c>
      <c r="I2722" s="239"/>
      <c r="J2722" s="239">
        <f t="shared" si="511"/>
        <v>234.683671613299</v>
      </c>
      <c r="K2722" s="239">
        <f t="shared" si="506"/>
        <v>289.63064060693046</v>
      </c>
      <c r="L2722" s="239" t="b">
        <f t="shared" si="507"/>
        <v>0</v>
      </c>
      <c r="M2722" s="239">
        <f t="shared" si="512"/>
        <v>-5.7997859224637183E-4</v>
      </c>
      <c r="O2722" s="239">
        <f t="shared" si="513"/>
        <v>228.03631984537824</v>
      </c>
      <c r="P2722" s="239">
        <f t="shared" si="508"/>
        <v>289.63064060693046</v>
      </c>
      <c r="Q2722" s="239">
        <f t="shared" si="509"/>
        <v>0</v>
      </c>
      <c r="R2722" s="239">
        <f t="shared" si="514"/>
        <v>-5.7997859224637183E-4</v>
      </c>
      <c r="T2722" s="239">
        <f>MAX($H$4:H2722)</f>
        <v>289.79871765923326</v>
      </c>
      <c r="U2722" s="239">
        <f>MAX($K$4:K2722)</f>
        <v>289.79871765923326</v>
      </c>
      <c r="V2722" s="239">
        <f>MAX($K$4:L2722)</f>
        <v>289.79871765923326</v>
      </c>
      <c r="W2722" s="239">
        <f t="shared" si="515"/>
        <v>-5.7997859224637183E-4</v>
      </c>
      <c r="X2722" s="239">
        <f t="shared" si="516"/>
        <v>-5.7997859224637183E-4</v>
      </c>
      <c r="Y2722" s="239">
        <f t="shared" si="517"/>
        <v>-5.7997859224637183E-4</v>
      </c>
    </row>
    <row r="2723" spans="1:25">
      <c r="A2723" s="147">
        <v>39238</v>
      </c>
      <c r="B2723" s="243">
        <v>-5.4008522051623986E-3</v>
      </c>
      <c r="C2723" s="243">
        <v>-6.1514798670845305E-3</v>
      </c>
      <c r="D2723" s="243">
        <v>-3.8697943483967379E-4</v>
      </c>
      <c r="E2723" s="243">
        <v>-2.0268549661932589E-3</v>
      </c>
      <c r="F2723" s="243">
        <v>-5.2177102651855822E-3</v>
      </c>
      <c r="H2723" s="239">
        <f t="shared" si="510"/>
        <v>287.84898355234611</v>
      </c>
      <c r="I2723" s="239"/>
      <c r="J2723" s="239">
        <f t="shared" si="511"/>
        <v>234.683671613299</v>
      </c>
      <c r="K2723" s="239">
        <f t="shared" si="506"/>
        <v>287.84898355234611</v>
      </c>
      <c r="L2723" s="239" t="b">
        <f t="shared" si="507"/>
        <v>0</v>
      </c>
      <c r="M2723" s="239">
        <f t="shared" si="512"/>
        <v>-6.1514798670845834E-3</v>
      </c>
      <c r="O2723" s="239">
        <f t="shared" si="513"/>
        <v>228.03631984537824</v>
      </c>
      <c r="P2723" s="239">
        <f t="shared" si="508"/>
        <v>287.84898355234611</v>
      </c>
      <c r="Q2723" s="239">
        <f t="shared" si="509"/>
        <v>0</v>
      </c>
      <c r="R2723" s="239">
        <f t="shared" si="514"/>
        <v>-6.1514798670845834E-3</v>
      </c>
      <c r="T2723" s="239">
        <f>MAX($H$4:H2723)</f>
        <v>289.79871765923326</v>
      </c>
      <c r="U2723" s="239">
        <f>MAX($K$4:K2723)</f>
        <v>289.79871765923326</v>
      </c>
      <c r="V2723" s="239">
        <f>MAX($K$4:L2723)</f>
        <v>289.79871765923326</v>
      </c>
      <c r="W2723" s="239">
        <f t="shared" si="515"/>
        <v>-6.7278907326974117E-3</v>
      </c>
      <c r="X2723" s="239">
        <f t="shared" si="516"/>
        <v>-6.7278907326974117E-3</v>
      </c>
      <c r="Y2723" s="239">
        <f t="shared" si="517"/>
        <v>-6.7278907326974117E-3</v>
      </c>
    </row>
    <row r="2724" spans="1:25">
      <c r="A2724" s="147">
        <v>39239</v>
      </c>
      <c r="B2724" s="243">
        <v>-9.2113123680942488E-3</v>
      </c>
      <c r="C2724" s="243">
        <v>-1.5578618945000344E-2</v>
      </c>
      <c r="D2724" s="243">
        <v>6.0488858286404934E-3</v>
      </c>
      <c r="E2724" s="243">
        <v>-9.1795382916265433E-3</v>
      </c>
      <c r="F2724" s="243">
        <v>-1.9721313853660938E-2</v>
      </c>
      <c r="H2724" s="239">
        <f t="shared" si="510"/>
        <v>283.36469392387846</v>
      </c>
      <c r="I2724" s="239"/>
      <c r="J2724" s="239">
        <f t="shared" si="511"/>
        <v>234.683671613299</v>
      </c>
      <c r="K2724" s="239">
        <f t="shared" si="506"/>
        <v>283.36469392387846</v>
      </c>
      <c r="L2724" s="239" t="b">
        <f t="shared" si="507"/>
        <v>0</v>
      </c>
      <c r="M2724" s="239">
        <f t="shared" si="512"/>
        <v>-1.5578618945000268E-2</v>
      </c>
      <c r="O2724" s="239">
        <f t="shared" si="513"/>
        <v>228.03631984537824</v>
      </c>
      <c r="P2724" s="239">
        <f t="shared" si="508"/>
        <v>283.36469392387846</v>
      </c>
      <c r="Q2724" s="239">
        <f t="shared" si="509"/>
        <v>0</v>
      </c>
      <c r="R2724" s="239">
        <f t="shared" si="514"/>
        <v>-1.5578618945000268E-2</v>
      </c>
      <c r="T2724" s="239">
        <f>MAX($H$4:H2724)</f>
        <v>289.79871765923326</v>
      </c>
      <c r="U2724" s="239">
        <f>MAX($K$4:K2724)</f>
        <v>289.79871765923326</v>
      </c>
      <c r="V2724" s="239">
        <f>MAX($K$4:L2724)</f>
        <v>289.79871765923326</v>
      </c>
      <c r="W2724" s="239">
        <f t="shared" si="515"/>
        <v>-2.220169843166939E-2</v>
      </c>
      <c r="X2724" s="239">
        <f t="shared" si="516"/>
        <v>-2.220169843166939E-2</v>
      </c>
      <c r="Y2724" s="239">
        <f t="shared" si="517"/>
        <v>-2.220169843166939E-2</v>
      </c>
    </row>
    <row r="2725" spans="1:25">
      <c r="A2725" s="147">
        <v>39240</v>
      </c>
      <c r="B2725" s="243">
        <v>-1.7852112477106719E-2</v>
      </c>
      <c r="C2725" s="243">
        <v>-7.8802436195085646E-3</v>
      </c>
      <c r="D2725" s="243">
        <v>3.1154367292784979E-3</v>
      </c>
      <c r="E2725" s="243">
        <v>1.5896909123220837E-3</v>
      </c>
      <c r="F2725" s="243">
        <v>-1.2704154671684065E-2</v>
      </c>
      <c r="H2725" s="239">
        <f t="shared" si="510"/>
        <v>281.13171110259083</v>
      </c>
      <c r="I2725" s="239"/>
      <c r="J2725" s="239">
        <f t="shared" si="511"/>
        <v>234.683671613299</v>
      </c>
      <c r="K2725" s="239">
        <f t="shared" si="506"/>
        <v>281.13171110259083</v>
      </c>
      <c r="L2725" s="239" t="b">
        <f t="shared" si="507"/>
        <v>0</v>
      </c>
      <c r="M2725" s="239">
        <f t="shared" si="512"/>
        <v>-7.8802436195085455E-3</v>
      </c>
      <c r="O2725" s="239">
        <f t="shared" si="513"/>
        <v>228.03631984537824</v>
      </c>
      <c r="P2725" s="239">
        <f t="shared" si="508"/>
        <v>281.13171110259083</v>
      </c>
      <c r="Q2725" s="239">
        <f t="shared" si="509"/>
        <v>0</v>
      </c>
      <c r="R2725" s="239">
        <f t="shared" si="514"/>
        <v>-7.8802436195085455E-3</v>
      </c>
      <c r="T2725" s="239">
        <f>MAX($H$4:H2725)</f>
        <v>289.79871765923326</v>
      </c>
      <c r="U2725" s="239">
        <f>MAX($K$4:K2725)</f>
        <v>289.79871765923326</v>
      </c>
      <c r="V2725" s="239">
        <f>MAX($K$4:L2725)</f>
        <v>289.79871765923326</v>
      </c>
      <c r="W2725" s="239">
        <f t="shared" si="515"/>
        <v>-2.9906987258769519E-2</v>
      </c>
      <c r="X2725" s="239">
        <f t="shared" si="516"/>
        <v>-2.9906987258769519E-2</v>
      </c>
      <c r="Y2725" s="239">
        <f t="shared" si="517"/>
        <v>-2.9906987258769519E-2</v>
      </c>
    </row>
    <row r="2726" spans="1:25">
      <c r="A2726" s="147">
        <v>39241</v>
      </c>
      <c r="B2726" s="243">
        <v>1.1225766720579289E-2</v>
      </c>
      <c r="C2726" s="243">
        <v>-4.2200835674113257E-3</v>
      </c>
      <c r="D2726" s="243">
        <v>-1.155625749195166E-2</v>
      </c>
      <c r="E2726" s="243">
        <v>-8.0427284767229379E-3</v>
      </c>
      <c r="F2726" s="243">
        <v>-4.8286842001084018E-3</v>
      </c>
      <c r="H2726" s="239">
        <f t="shared" si="510"/>
        <v>279.94531178828856</v>
      </c>
      <c r="I2726" s="239"/>
      <c r="J2726" s="239">
        <f t="shared" si="511"/>
        <v>234.683671613299</v>
      </c>
      <c r="K2726" s="239">
        <f t="shared" si="506"/>
        <v>279.94531178828856</v>
      </c>
      <c r="L2726" s="239" t="b">
        <f t="shared" si="507"/>
        <v>0</v>
      </c>
      <c r="M2726" s="239">
        <f t="shared" si="512"/>
        <v>-4.220083567411298E-3</v>
      </c>
      <c r="O2726" s="239">
        <f t="shared" si="513"/>
        <v>228.03631984537824</v>
      </c>
      <c r="P2726" s="239">
        <f t="shared" si="508"/>
        <v>279.94531178828856</v>
      </c>
      <c r="Q2726" s="239">
        <f t="shared" si="509"/>
        <v>0</v>
      </c>
      <c r="R2726" s="239">
        <f t="shared" si="514"/>
        <v>-4.220083567411298E-3</v>
      </c>
      <c r="T2726" s="239">
        <f>MAX($H$4:H2726)</f>
        <v>289.79871765923326</v>
      </c>
      <c r="U2726" s="239">
        <f>MAX($K$4:K2726)</f>
        <v>289.79871765923326</v>
      </c>
      <c r="V2726" s="239">
        <f>MAX($K$4:L2726)</f>
        <v>289.79871765923326</v>
      </c>
      <c r="W2726" s="239">
        <f t="shared" si="515"/>
        <v>-3.4000860840699303E-2</v>
      </c>
      <c r="X2726" s="239">
        <f t="shared" si="516"/>
        <v>-3.4000860840699303E-2</v>
      </c>
      <c r="Y2726" s="239">
        <f t="shared" si="517"/>
        <v>-3.4000860840699303E-2</v>
      </c>
    </row>
    <row r="2727" spans="1:25">
      <c r="A2727" s="147">
        <v>39244</v>
      </c>
      <c r="B2727" s="243">
        <v>8.2544773834913876E-4</v>
      </c>
      <c r="C2727" s="243">
        <v>9.2188289928401002E-3</v>
      </c>
      <c r="D2727" s="243">
        <v>2.4192573610675172E-3</v>
      </c>
      <c r="E2727" s="243">
        <v>8.4394300406613887E-3</v>
      </c>
      <c r="F2727" s="243">
        <v>9.9045556421197833E-3</v>
      </c>
      <c r="H2727" s="239">
        <f t="shared" si="510"/>
        <v>282.52607974501211</v>
      </c>
      <c r="I2727" s="239"/>
      <c r="J2727" s="239">
        <f t="shared" si="511"/>
        <v>234.683671613299</v>
      </c>
      <c r="K2727" s="239">
        <f t="shared" si="506"/>
        <v>282.52607974501211</v>
      </c>
      <c r="L2727" s="239" t="b">
        <f t="shared" si="507"/>
        <v>0</v>
      </c>
      <c r="M2727" s="239">
        <f t="shared" si="512"/>
        <v>9.2188289928401435E-3</v>
      </c>
      <c r="O2727" s="239">
        <f t="shared" si="513"/>
        <v>228.03631984537824</v>
      </c>
      <c r="P2727" s="239">
        <f t="shared" si="508"/>
        <v>282.52607974501211</v>
      </c>
      <c r="Q2727" s="239">
        <f t="shared" si="509"/>
        <v>0</v>
      </c>
      <c r="R2727" s="239">
        <f t="shared" si="514"/>
        <v>9.2188289928401435E-3</v>
      </c>
      <c r="T2727" s="239">
        <f>MAX($H$4:H2727)</f>
        <v>289.79871765923326</v>
      </c>
      <c r="U2727" s="239">
        <f>MAX($K$4:K2727)</f>
        <v>289.79871765923326</v>
      </c>
      <c r="V2727" s="239">
        <f>MAX($K$4:L2727)</f>
        <v>289.79871765923326</v>
      </c>
      <c r="W2727" s="239">
        <f t="shared" si="515"/>
        <v>-2.5095479969558923E-2</v>
      </c>
      <c r="X2727" s="239">
        <f t="shared" si="516"/>
        <v>-2.5095479969558923E-2</v>
      </c>
      <c r="Y2727" s="239">
        <f t="shared" si="517"/>
        <v>-2.5095479969558923E-2</v>
      </c>
    </row>
    <row r="2728" spans="1:25">
      <c r="A2728" s="147">
        <v>39245</v>
      </c>
      <c r="B2728" s="243">
        <v>-1.047402579650103E-2</v>
      </c>
      <c r="C2728" s="243">
        <v>-4.6360215298620888E-3</v>
      </c>
      <c r="D2728" s="243">
        <v>-3.0329703293963117E-4</v>
      </c>
      <c r="E2728" s="243">
        <v>2.7125414408766257E-3</v>
      </c>
      <c r="F2728" s="243">
        <v>-3.6724683555831028E-3</v>
      </c>
      <c r="H2728" s="239">
        <f t="shared" si="510"/>
        <v>281.21628275656673</v>
      </c>
      <c r="I2728" s="239"/>
      <c r="J2728" s="239">
        <f t="shared" si="511"/>
        <v>234.683671613299</v>
      </c>
      <c r="K2728" s="239">
        <f t="shared" si="506"/>
        <v>281.21628275656673</v>
      </c>
      <c r="L2728" s="239" t="b">
        <f t="shared" si="507"/>
        <v>0</v>
      </c>
      <c r="M2728" s="239">
        <f t="shared" si="512"/>
        <v>-4.6360215298620003E-3</v>
      </c>
      <c r="O2728" s="239">
        <f t="shared" si="513"/>
        <v>228.03631984537824</v>
      </c>
      <c r="P2728" s="239">
        <f t="shared" si="508"/>
        <v>281.21628275656673</v>
      </c>
      <c r="Q2728" s="239">
        <f t="shared" si="509"/>
        <v>0</v>
      </c>
      <c r="R2728" s="239">
        <f t="shared" si="514"/>
        <v>-4.6360215298620003E-3</v>
      </c>
      <c r="T2728" s="239">
        <f>MAX($H$4:H2728)</f>
        <v>289.79871765923326</v>
      </c>
      <c r="U2728" s="239">
        <f>MAX($K$4:K2728)</f>
        <v>289.79871765923326</v>
      </c>
      <c r="V2728" s="239">
        <f>MAX($K$4:L2728)</f>
        <v>289.79871765923326</v>
      </c>
      <c r="W2728" s="239">
        <f t="shared" si="515"/>
        <v>-2.9615158313979827E-2</v>
      </c>
      <c r="X2728" s="239">
        <f t="shared" si="516"/>
        <v>-2.9615158313979827E-2</v>
      </c>
      <c r="Y2728" s="239">
        <f t="shared" si="517"/>
        <v>-2.9615158313979827E-2</v>
      </c>
    </row>
    <row r="2729" spans="1:25">
      <c r="A2729" s="147">
        <v>39246</v>
      </c>
      <c r="B2729" s="243">
        <v>1.4554329397360011E-2</v>
      </c>
      <c r="C2729" s="243">
        <v>4.960469606070772E-3</v>
      </c>
      <c r="D2729" s="243">
        <v>-6.1791714066459225E-3</v>
      </c>
      <c r="E2729" s="243">
        <v>3.2638059140355224E-3</v>
      </c>
      <c r="F2729" s="243">
        <v>2.0934682644793146E-3</v>
      </c>
      <c r="H2729" s="239">
        <f t="shared" si="510"/>
        <v>282.61124757991286</v>
      </c>
      <c r="I2729" s="239"/>
      <c r="J2729" s="239">
        <f t="shared" si="511"/>
        <v>234.683671613299</v>
      </c>
      <c r="K2729" s="239">
        <f t="shared" si="506"/>
        <v>282.61124757991286</v>
      </c>
      <c r="L2729" s="239" t="b">
        <f t="shared" si="507"/>
        <v>0</v>
      </c>
      <c r="M2729" s="239">
        <f t="shared" si="512"/>
        <v>4.9604696060706853E-3</v>
      </c>
      <c r="O2729" s="239">
        <f t="shared" si="513"/>
        <v>228.03631984537824</v>
      </c>
      <c r="P2729" s="239">
        <f t="shared" si="508"/>
        <v>282.61124757991286</v>
      </c>
      <c r="Q2729" s="239">
        <f t="shared" si="509"/>
        <v>0</v>
      </c>
      <c r="R2729" s="239">
        <f t="shared" si="514"/>
        <v>4.9604696060706853E-3</v>
      </c>
      <c r="T2729" s="239">
        <f>MAX($H$4:H2729)</f>
        <v>289.79871765923326</v>
      </c>
      <c r="U2729" s="239">
        <f>MAX($K$4:K2729)</f>
        <v>289.79871765923326</v>
      </c>
      <c r="V2729" s="239">
        <f>MAX($K$4:L2729)</f>
        <v>289.79871765923326</v>
      </c>
      <c r="W2729" s="239">
        <f t="shared" si="515"/>
        <v>-2.4801593800604611E-2</v>
      </c>
      <c r="X2729" s="239">
        <f t="shared" si="516"/>
        <v>-2.4801593800604611E-2</v>
      </c>
      <c r="Y2729" s="239">
        <f t="shared" si="517"/>
        <v>-2.4801593800604611E-2</v>
      </c>
    </row>
    <row r="2730" spans="1:25">
      <c r="A2730" s="147">
        <v>39247</v>
      </c>
      <c r="B2730" s="243">
        <v>4.9880179719634654E-3</v>
      </c>
      <c r="C2730" s="243">
        <v>1.4745353190792843E-2</v>
      </c>
      <c r="D2730" s="243">
        <v>1.9616937059134809E-3</v>
      </c>
      <c r="E2730" s="243">
        <v>1.9565259345526664E-2</v>
      </c>
      <c r="F2730" s="243">
        <v>1.3584496876889451E-2</v>
      </c>
      <c r="H2730" s="239">
        <f t="shared" si="510"/>
        <v>286.77845024116925</v>
      </c>
      <c r="I2730" s="239"/>
      <c r="J2730" s="239">
        <f t="shared" si="511"/>
        <v>234.683671613299</v>
      </c>
      <c r="K2730" s="239">
        <f t="shared" si="506"/>
        <v>286.77845024116925</v>
      </c>
      <c r="L2730" s="239" t="b">
        <f t="shared" si="507"/>
        <v>0</v>
      </c>
      <c r="M2730" s="239">
        <f t="shared" si="512"/>
        <v>1.4745353190792782E-2</v>
      </c>
      <c r="O2730" s="239">
        <f t="shared" si="513"/>
        <v>228.03631984537824</v>
      </c>
      <c r="P2730" s="239">
        <f t="shared" si="508"/>
        <v>286.77845024116925</v>
      </c>
      <c r="Q2730" s="239">
        <f t="shared" si="509"/>
        <v>0</v>
      </c>
      <c r="R2730" s="239">
        <f t="shared" si="514"/>
        <v>1.4745353190792782E-2</v>
      </c>
      <c r="T2730" s="239">
        <f>MAX($H$4:H2730)</f>
        <v>289.79871765923326</v>
      </c>
      <c r="U2730" s="239">
        <f>MAX($K$4:K2730)</f>
        <v>289.79871765923326</v>
      </c>
      <c r="V2730" s="239">
        <f>MAX($K$4:L2730)</f>
        <v>289.79871765923326</v>
      </c>
      <c r="W2730" s="239">
        <f t="shared" si="515"/>
        <v>-1.042194887009632E-2</v>
      </c>
      <c r="X2730" s="239">
        <f t="shared" si="516"/>
        <v>-1.042194887009632E-2</v>
      </c>
      <c r="Y2730" s="239">
        <f t="shared" si="517"/>
        <v>-1.042194887009632E-2</v>
      </c>
    </row>
    <row r="2731" spans="1:25">
      <c r="A2731" s="147">
        <v>39248</v>
      </c>
      <c r="B2731" s="243">
        <v>6.5469438652483447E-3</v>
      </c>
      <c r="C2731" s="243">
        <v>1.0657955022462584E-2</v>
      </c>
      <c r="D2731" s="243">
        <v>-2.3167680396785073E-4</v>
      </c>
      <c r="E2731" s="243">
        <v>6.691237051238863E-3</v>
      </c>
      <c r="F2731" s="243">
        <v>8.6390959307758308E-3</v>
      </c>
      <c r="H2731" s="239">
        <f t="shared" si="510"/>
        <v>289.83492206525113</v>
      </c>
      <c r="I2731" s="239"/>
      <c r="J2731" s="239">
        <f t="shared" si="511"/>
        <v>234.683671613299</v>
      </c>
      <c r="K2731" s="239">
        <f t="shared" si="506"/>
        <v>289.83492206525113</v>
      </c>
      <c r="L2731" s="239" t="b">
        <f t="shared" si="507"/>
        <v>0</v>
      </c>
      <c r="M2731" s="239">
        <f t="shared" si="512"/>
        <v>1.0657955022462501E-2</v>
      </c>
      <c r="O2731" s="239">
        <f t="shared" si="513"/>
        <v>228.03631984537824</v>
      </c>
      <c r="P2731" s="239">
        <f t="shared" si="508"/>
        <v>289.83492206525113</v>
      </c>
      <c r="Q2731" s="239">
        <f t="shared" si="509"/>
        <v>0</v>
      </c>
      <c r="R2731" s="239">
        <f t="shared" si="514"/>
        <v>1.0657955022462501E-2</v>
      </c>
      <c r="T2731" s="239">
        <f>MAX($H$4:H2731)</f>
        <v>289.83492206525113</v>
      </c>
      <c r="U2731" s="239">
        <f>MAX($K$4:K2731)</f>
        <v>289.83492206525113</v>
      </c>
      <c r="V2731" s="239">
        <f>MAX($K$4:L2731)</f>
        <v>289.83492206525113</v>
      </c>
      <c r="W2731" s="239">
        <f t="shared" si="515"/>
        <v>0</v>
      </c>
      <c r="X2731" s="239">
        <f t="shared" si="516"/>
        <v>0</v>
      </c>
      <c r="Y2731" s="239">
        <f t="shared" si="517"/>
        <v>0</v>
      </c>
    </row>
    <row r="2732" spans="1:25">
      <c r="A2732" s="147">
        <v>39251</v>
      </c>
      <c r="B2732" s="243">
        <v>-1.4784938713270357E-3</v>
      </c>
      <c r="C2732" s="243">
        <v>-2.4436313996534231E-3</v>
      </c>
      <c r="D2732" s="243">
        <v>7.891077430225879E-3</v>
      </c>
      <c r="E2732" s="243">
        <v>1.0383138070259257E-2</v>
      </c>
      <c r="F2732" s="243">
        <v>-2.828219036901114E-4</v>
      </c>
      <c r="H2732" s="239">
        <f t="shared" si="510"/>
        <v>289.1266723489764</v>
      </c>
      <c r="I2732" s="239"/>
      <c r="J2732" s="239">
        <f t="shared" si="511"/>
        <v>234.683671613299</v>
      </c>
      <c r="K2732" s="239">
        <f t="shared" si="506"/>
        <v>289.1266723489764</v>
      </c>
      <c r="L2732" s="239" t="b">
        <f t="shared" si="507"/>
        <v>0</v>
      </c>
      <c r="M2732" s="239">
        <f t="shared" si="512"/>
        <v>-2.4436313996533728E-3</v>
      </c>
      <c r="O2732" s="239">
        <f t="shared" si="513"/>
        <v>228.03631984537824</v>
      </c>
      <c r="P2732" s="239">
        <f t="shared" si="508"/>
        <v>289.1266723489764</v>
      </c>
      <c r="Q2732" s="239">
        <f t="shared" si="509"/>
        <v>0</v>
      </c>
      <c r="R2732" s="239">
        <f t="shared" si="514"/>
        <v>-2.4436313996533728E-3</v>
      </c>
      <c r="T2732" s="239">
        <f>MAX($H$4:H2732)</f>
        <v>289.83492206525113</v>
      </c>
      <c r="U2732" s="239">
        <f>MAX($K$4:K2732)</f>
        <v>289.83492206525113</v>
      </c>
      <c r="V2732" s="239">
        <f>MAX($K$4:L2732)</f>
        <v>289.83492206525113</v>
      </c>
      <c r="W2732" s="239">
        <f t="shared" si="515"/>
        <v>-2.4436313996533728E-3</v>
      </c>
      <c r="X2732" s="239">
        <f t="shared" si="516"/>
        <v>-2.4436313996533728E-3</v>
      </c>
      <c r="Y2732" s="239">
        <f t="shared" si="517"/>
        <v>-2.4436313996533728E-3</v>
      </c>
    </row>
    <row r="2733" spans="1:25">
      <c r="A2733" s="147">
        <v>39252</v>
      </c>
      <c r="B2733" s="243">
        <v>1.6504530938188378E-3</v>
      </c>
      <c r="C2733" s="243">
        <v>-3.7501219468938363E-3</v>
      </c>
      <c r="D2733" s="243">
        <v>-3.8677957779464922E-4</v>
      </c>
      <c r="E2733" s="243">
        <v>-1.1435543394098246E-3</v>
      </c>
      <c r="F2733" s="243">
        <v>-3.0032282606460292E-3</v>
      </c>
      <c r="H2733" s="239">
        <f t="shared" si="510"/>
        <v>288.04241206956812</v>
      </c>
      <c r="I2733" s="239"/>
      <c r="J2733" s="239">
        <f t="shared" si="511"/>
        <v>234.683671613299</v>
      </c>
      <c r="K2733" s="239">
        <f t="shared" si="506"/>
        <v>288.04241206956812</v>
      </c>
      <c r="L2733" s="239" t="b">
        <f t="shared" si="507"/>
        <v>0</v>
      </c>
      <c r="M2733" s="239">
        <f t="shared" si="512"/>
        <v>-3.7501219468938501E-3</v>
      </c>
      <c r="O2733" s="239">
        <f t="shared" si="513"/>
        <v>228.03631984537824</v>
      </c>
      <c r="P2733" s="239">
        <f t="shared" si="508"/>
        <v>288.04241206956812</v>
      </c>
      <c r="Q2733" s="239">
        <f t="shared" si="509"/>
        <v>0</v>
      </c>
      <c r="R2733" s="239">
        <f t="shared" si="514"/>
        <v>-3.7501219468938501E-3</v>
      </c>
      <c r="T2733" s="239">
        <f>MAX($H$4:H2733)</f>
        <v>289.83492206525113</v>
      </c>
      <c r="U2733" s="239">
        <f>MAX($K$4:K2733)</f>
        <v>289.83492206525113</v>
      </c>
      <c r="V2733" s="239">
        <f>MAX($K$4:L2733)</f>
        <v>289.83492206525113</v>
      </c>
      <c r="W2733" s="239">
        <f t="shared" si="515"/>
        <v>-6.1845894308052637E-3</v>
      </c>
      <c r="X2733" s="239">
        <f t="shared" si="516"/>
        <v>-6.1845894308052637E-3</v>
      </c>
      <c r="Y2733" s="239">
        <f t="shared" si="517"/>
        <v>-6.1845894308052637E-3</v>
      </c>
    </row>
    <row r="2734" spans="1:25">
      <c r="A2734" s="147">
        <v>39253</v>
      </c>
      <c r="B2734" s="243">
        <v>-1.3216246445300728E-2</v>
      </c>
      <c r="C2734" s="243">
        <v>4.3111694633757303E-3</v>
      </c>
      <c r="D2734" s="243">
        <v>1.1163894168089161E-3</v>
      </c>
      <c r="E2734" s="243">
        <v>2.284831670932963E-3</v>
      </c>
      <c r="F2734" s="243">
        <v>3.7561352735968612E-3</v>
      </c>
      <c r="H2734" s="239">
        <f t="shared" si="510"/>
        <v>289.28421172063952</v>
      </c>
      <c r="I2734" s="239"/>
      <c r="J2734" s="239">
        <f t="shared" si="511"/>
        <v>234.683671613299</v>
      </c>
      <c r="K2734" s="239">
        <f t="shared" si="506"/>
        <v>289.28421172063952</v>
      </c>
      <c r="L2734" s="239" t="b">
        <f t="shared" si="507"/>
        <v>0</v>
      </c>
      <c r="M2734" s="239">
        <f t="shared" si="512"/>
        <v>4.3111694633757042E-3</v>
      </c>
      <c r="O2734" s="239">
        <f t="shared" si="513"/>
        <v>228.03631984537824</v>
      </c>
      <c r="P2734" s="239">
        <f t="shared" si="508"/>
        <v>289.28421172063952</v>
      </c>
      <c r="Q2734" s="239">
        <f t="shared" si="509"/>
        <v>0</v>
      </c>
      <c r="R2734" s="239">
        <f t="shared" si="514"/>
        <v>4.3111694633757042E-3</v>
      </c>
      <c r="T2734" s="239">
        <f>MAX($H$4:H2734)</f>
        <v>289.83492206525113</v>
      </c>
      <c r="U2734" s="239">
        <f>MAX($K$4:K2734)</f>
        <v>289.83492206525113</v>
      </c>
      <c r="V2734" s="239">
        <f>MAX($K$4:L2734)</f>
        <v>289.83492206525113</v>
      </c>
      <c r="W2734" s="239">
        <f t="shared" si="515"/>
        <v>-1.9000827805271637E-3</v>
      </c>
      <c r="X2734" s="239">
        <f t="shared" si="516"/>
        <v>-1.9000827805271637E-3</v>
      </c>
      <c r="Y2734" s="239">
        <f t="shared" si="517"/>
        <v>-1.9000827805271637E-3</v>
      </c>
    </row>
    <row r="2735" spans="1:25">
      <c r="A2735" s="147">
        <v>39254</v>
      </c>
      <c r="B2735" s="243">
        <v>6.1690586183449359E-3</v>
      </c>
      <c r="C2735" s="243">
        <v>-9.2000951840579548E-3</v>
      </c>
      <c r="D2735" s="243">
        <v>4.7790284299507046E-3</v>
      </c>
      <c r="E2735" s="243">
        <v>5.2227511454141506E-3</v>
      </c>
      <c r="F2735" s="243">
        <v>-1.0137356817576215E-2</v>
      </c>
      <c r="H2735" s="239">
        <f t="shared" si="510"/>
        <v>286.62276943756444</v>
      </c>
      <c r="I2735" s="239"/>
      <c r="J2735" s="239">
        <f t="shared" si="511"/>
        <v>234.683671613299</v>
      </c>
      <c r="K2735" s="239">
        <f t="shared" si="506"/>
        <v>286.62276943756444</v>
      </c>
      <c r="L2735" s="239" t="b">
        <f t="shared" si="507"/>
        <v>0</v>
      </c>
      <c r="M2735" s="239">
        <f t="shared" si="512"/>
        <v>-9.2000951840580172E-3</v>
      </c>
      <c r="O2735" s="239">
        <f t="shared" si="513"/>
        <v>228.03631984537824</v>
      </c>
      <c r="P2735" s="239">
        <f t="shared" si="508"/>
        <v>286.62276943756444</v>
      </c>
      <c r="Q2735" s="239">
        <f t="shared" si="509"/>
        <v>0</v>
      </c>
      <c r="R2735" s="239">
        <f t="shared" si="514"/>
        <v>-9.2000951840580172E-3</v>
      </c>
      <c r="T2735" s="239">
        <f>MAX($H$4:H2735)</f>
        <v>289.83492206525113</v>
      </c>
      <c r="U2735" s="239">
        <f>MAX($K$4:K2735)</f>
        <v>289.83492206525113</v>
      </c>
      <c r="V2735" s="239">
        <f>MAX($K$4:L2735)</f>
        <v>289.83492206525113</v>
      </c>
      <c r="W2735" s="239">
        <f t="shared" si="515"/>
        <v>-1.1082697022146742E-2</v>
      </c>
      <c r="X2735" s="239">
        <f t="shared" si="516"/>
        <v>-1.1082697022146742E-2</v>
      </c>
      <c r="Y2735" s="239">
        <f t="shared" si="517"/>
        <v>-1.1082697022146742E-2</v>
      </c>
    </row>
    <row r="2736" spans="1:25">
      <c r="A2736" s="147">
        <v>39255</v>
      </c>
      <c r="B2736" s="243">
        <v>-1.325611425789186E-2</v>
      </c>
      <c r="C2736" s="243">
        <v>-6.7267828576340616E-3</v>
      </c>
      <c r="D2736" s="243">
        <v>-1.2629836741409717E-2</v>
      </c>
      <c r="E2736" s="243">
        <v>-8.0660062552668776E-3</v>
      </c>
      <c r="F2736" s="243">
        <v>-6.6588048417340895E-3</v>
      </c>
      <c r="H2736" s="239">
        <f t="shared" si="510"/>
        <v>284.69472030550423</v>
      </c>
      <c r="I2736" s="239"/>
      <c r="J2736" s="239">
        <f t="shared" si="511"/>
        <v>234.683671613299</v>
      </c>
      <c r="K2736" s="239">
        <f t="shared" si="506"/>
        <v>284.69472030550423</v>
      </c>
      <c r="L2736" s="239" t="b">
        <f t="shared" si="507"/>
        <v>0</v>
      </c>
      <c r="M2736" s="239">
        <f t="shared" si="512"/>
        <v>-6.7267828576340651E-3</v>
      </c>
      <c r="O2736" s="239">
        <f t="shared" si="513"/>
        <v>228.03631984537824</v>
      </c>
      <c r="P2736" s="239">
        <f t="shared" si="508"/>
        <v>284.69472030550423</v>
      </c>
      <c r="Q2736" s="239">
        <f t="shared" si="509"/>
        <v>0</v>
      </c>
      <c r="R2736" s="239">
        <f t="shared" si="514"/>
        <v>-6.7267828576340651E-3</v>
      </c>
      <c r="T2736" s="239">
        <f>MAX($H$4:H2736)</f>
        <v>289.83492206525113</v>
      </c>
      <c r="U2736" s="239">
        <f>MAX($K$4:K2736)</f>
        <v>289.83492206525113</v>
      </c>
      <c r="V2736" s="239">
        <f>MAX($K$4:L2736)</f>
        <v>289.83492206525113</v>
      </c>
      <c r="W2736" s="239">
        <f t="shared" si="515"/>
        <v>-1.7734928983435878E-2</v>
      </c>
      <c r="X2736" s="239">
        <f t="shared" si="516"/>
        <v>-1.7734928983435878E-2</v>
      </c>
      <c r="Y2736" s="239">
        <f t="shared" si="517"/>
        <v>-1.7734928983435878E-2</v>
      </c>
    </row>
    <row r="2737" spans="1:25">
      <c r="A2737" s="147">
        <v>39258</v>
      </c>
      <c r="B2737" s="243">
        <v>-3.8810876946834272E-3</v>
      </c>
      <c r="C2737" s="243">
        <v>1.5675383534863307E-3</v>
      </c>
      <c r="D2737" s="243">
        <v>-4.152198727210954E-3</v>
      </c>
      <c r="E2737" s="243">
        <v>-5.5454475758515143E-3</v>
      </c>
      <c r="F2737" s="243">
        <v>-2.2938611190966851E-3</v>
      </c>
      <c r="H2737" s="239">
        <f t="shared" si="510"/>
        <v>285.14099019861817</v>
      </c>
      <c r="I2737" s="239"/>
      <c r="J2737" s="239">
        <f t="shared" si="511"/>
        <v>234.683671613299</v>
      </c>
      <c r="K2737" s="239">
        <f t="shared" si="506"/>
        <v>285.14099019861817</v>
      </c>
      <c r="L2737" s="239" t="b">
        <f t="shared" si="507"/>
        <v>0</v>
      </c>
      <c r="M2737" s="239">
        <f t="shared" si="512"/>
        <v>1.5675383534863101E-3</v>
      </c>
      <c r="O2737" s="239">
        <f t="shared" si="513"/>
        <v>228.03631984537824</v>
      </c>
      <c r="P2737" s="239">
        <f t="shared" si="508"/>
        <v>285.14099019861817</v>
      </c>
      <c r="Q2737" s="239">
        <f t="shared" si="509"/>
        <v>0</v>
      </c>
      <c r="R2737" s="239">
        <f t="shared" si="514"/>
        <v>1.5675383534863101E-3</v>
      </c>
      <c r="T2737" s="239">
        <f>MAX($H$4:H2737)</f>
        <v>289.83492206525113</v>
      </c>
      <c r="U2737" s="239">
        <f>MAX($K$4:K2737)</f>
        <v>289.83492206525113</v>
      </c>
      <c r="V2737" s="239">
        <f>MAX($K$4:L2737)</f>
        <v>289.83492206525113</v>
      </c>
      <c r="W2737" s="239">
        <f t="shared" si="515"/>
        <v>-1.6195190811327458E-2</v>
      </c>
      <c r="X2737" s="239">
        <f t="shared" si="516"/>
        <v>-1.6195190811327458E-2</v>
      </c>
      <c r="Y2737" s="239">
        <f t="shared" si="517"/>
        <v>-1.6195190811327458E-2</v>
      </c>
    </row>
    <row r="2738" spans="1:25">
      <c r="A2738" s="147">
        <v>39259</v>
      </c>
      <c r="B2738" s="243">
        <v>-3.5903671770315393E-3</v>
      </c>
      <c r="C2738" s="243">
        <v>-6.3889172327972199E-3</v>
      </c>
      <c r="D2738" s="243">
        <v>1.5938520257892108E-3</v>
      </c>
      <c r="E2738" s="243">
        <v>-6.5754551617912549E-3</v>
      </c>
      <c r="F2738" s="243">
        <v>-5.3968441392373556E-3</v>
      </c>
      <c r="H2738" s="239">
        <f t="shared" si="510"/>
        <v>283.31924801256133</v>
      </c>
      <c r="I2738" s="239"/>
      <c r="J2738" s="239">
        <f t="shared" si="511"/>
        <v>234.683671613299</v>
      </c>
      <c r="K2738" s="239">
        <f t="shared" si="506"/>
        <v>283.31924801256133</v>
      </c>
      <c r="L2738" s="239" t="b">
        <f t="shared" si="507"/>
        <v>0</v>
      </c>
      <c r="M2738" s="239">
        <f t="shared" si="512"/>
        <v>-6.3889172327973006E-3</v>
      </c>
      <c r="O2738" s="239">
        <f t="shared" si="513"/>
        <v>228.03631984537824</v>
      </c>
      <c r="P2738" s="239">
        <f t="shared" si="508"/>
        <v>283.31924801256133</v>
      </c>
      <c r="Q2738" s="239">
        <f t="shared" si="509"/>
        <v>0</v>
      </c>
      <c r="R2738" s="239">
        <f t="shared" si="514"/>
        <v>-6.3889172327973006E-3</v>
      </c>
      <c r="T2738" s="239">
        <f>MAX($H$4:H2738)</f>
        <v>289.83492206525113</v>
      </c>
      <c r="U2738" s="239">
        <f>MAX($K$4:K2738)</f>
        <v>289.83492206525113</v>
      </c>
      <c r="V2738" s="239">
        <f>MAX($K$4:L2738)</f>
        <v>289.83492206525113</v>
      </c>
      <c r="W2738" s="239">
        <f t="shared" si="515"/>
        <v>-2.2480638310461831E-2</v>
      </c>
      <c r="X2738" s="239">
        <f t="shared" si="516"/>
        <v>-2.2480638310461831E-2</v>
      </c>
      <c r="Y2738" s="239">
        <f t="shared" si="517"/>
        <v>-2.2480638310461831E-2</v>
      </c>
    </row>
    <row r="2739" spans="1:25">
      <c r="A2739" s="147">
        <v>39260</v>
      </c>
      <c r="B2739" s="243">
        <v>9.4451081196851305E-3</v>
      </c>
      <c r="C2739" s="243">
        <v>-4.5119641611682804E-3</v>
      </c>
      <c r="D2739" s="243">
        <v>-1.2077045838613909E-2</v>
      </c>
      <c r="E2739" s="243">
        <v>-3.7477902024667387E-3</v>
      </c>
      <c r="F2739" s="243">
        <v>-5.2877973491815E-3</v>
      </c>
      <c r="H2739" s="239">
        <f t="shared" si="510"/>
        <v>282.04092171935952</v>
      </c>
      <c r="I2739" s="239"/>
      <c r="J2739" s="239">
        <f t="shared" si="511"/>
        <v>234.683671613299</v>
      </c>
      <c r="K2739" s="239">
        <f t="shared" si="506"/>
        <v>282.04092171935952</v>
      </c>
      <c r="L2739" s="239" t="b">
        <f t="shared" si="507"/>
        <v>0</v>
      </c>
      <c r="M2739" s="239">
        <f t="shared" si="512"/>
        <v>-4.5119641611682465E-3</v>
      </c>
      <c r="O2739" s="239">
        <f t="shared" si="513"/>
        <v>228.03631984537824</v>
      </c>
      <c r="P2739" s="239">
        <f t="shared" si="508"/>
        <v>282.04092171935952</v>
      </c>
      <c r="Q2739" s="239">
        <f t="shared" si="509"/>
        <v>0</v>
      </c>
      <c r="R2739" s="239">
        <f t="shared" si="514"/>
        <v>-4.5119641611682465E-3</v>
      </c>
      <c r="T2739" s="239">
        <f>MAX($H$4:H2739)</f>
        <v>289.83492206525113</v>
      </c>
      <c r="U2739" s="239">
        <f>MAX($K$4:K2739)</f>
        <v>289.83492206525113</v>
      </c>
      <c r="V2739" s="239">
        <f>MAX($K$4:L2739)</f>
        <v>289.83492206525113</v>
      </c>
      <c r="W2739" s="239">
        <f t="shared" si="515"/>
        <v>-2.6891170637253086E-2</v>
      </c>
      <c r="X2739" s="239">
        <f t="shared" si="516"/>
        <v>-2.6891170637253086E-2</v>
      </c>
      <c r="Y2739" s="239">
        <f t="shared" si="517"/>
        <v>-2.6891170637253086E-2</v>
      </c>
    </row>
    <row r="2740" spans="1:25">
      <c r="A2740" s="147">
        <v>39261</v>
      </c>
      <c r="B2740" s="243">
        <v>-1.0180985340191295E-4</v>
      </c>
      <c r="C2740" s="243">
        <v>1.1049727121059005E-2</v>
      </c>
      <c r="D2740" s="243">
        <v>4.8639464332349558E-3</v>
      </c>
      <c r="E2740" s="243">
        <v>9.3802575363151064E-3</v>
      </c>
      <c r="F2740" s="243">
        <v>1.2495579549962832E-2</v>
      </c>
      <c r="H2740" s="239">
        <f t="shared" si="510"/>
        <v>285.15739694133038</v>
      </c>
      <c r="I2740" s="239"/>
      <c r="J2740" s="239">
        <f t="shared" si="511"/>
        <v>234.683671613299</v>
      </c>
      <c r="K2740" s="239">
        <f t="shared" si="506"/>
        <v>285.15739694133038</v>
      </c>
      <c r="L2740" s="239" t="b">
        <f t="shared" si="507"/>
        <v>0</v>
      </c>
      <c r="M2740" s="239">
        <f t="shared" si="512"/>
        <v>1.1049727121058906E-2</v>
      </c>
      <c r="O2740" s="239">
        <f t="shared" si="513"/>
        <v>228.03631984537824</v>
      </c>
      <c r="P2740" s="239">
        <f t="shared" si="508"/>
        <v>285.15739694133038</v>
      </c>
      <c r="Q2740" s="239">
        <f t="shared" si="509"/>
        <v>0</v>
      </c>
      <c r="R2740" s="239">
        <f t="shared" si="514"/>
        <v>1.1049727121058906E-2</v>
      </c>
      <c r="T2740" s="239">
        <f>MAX($H$4:H2740)</f>
        <v>289.83492206525113</v>
      </c>
      <c r="U2740" s="239">
        <f>MAX($K$4:K2740)</f>
        <v>289.83492206525113</v>
      </c>
      <c r="V2740" s="239">
        <f>MAX($K$4:L2740)</f>
        <v>289.83492206525113</v>
      </c>
      <c r="W2740" s="239">
        <f t="shared" si="515"/>
        <v>-1.6138583613701657E-2</v>
      </c>
      <c r="X2740" s="239">
        <f t="shared" si="516"/>
        <v>-1.6138583613701657E-2</v>
      </c>
      <c r="Y2740" s="239">
        <f t="shared" si="517"/>
        <v>-1.6138583613701657E-2</v>
      </c>
    </row>
    <row r="2741" spans="1:25">
      <c r="A2741" s="147">
        <v>39262</v>
      </c>
      <c r="B2741" s="243">
        <v>-1.3318084737231617E-3</v>
      </c>
      <c r="C2741" s="243">
        <v>2.6205362005078392E-3</v>
      </c>
      <c r="D2741" s="243">
        <v>2.1149513881344451E-3</v>
      </c>
      <c r="E2741" s="243">
        <v>-2.6354880755917742E-3</v>
      </c>
      <c r="F2741" s="243">
        <v>7.1211361109480009E-4</v>
      </c>
      <c r="H2741" s="239">
        <f t="shared" si="510"/>
        <v>285.90466222285772</v>
      </c>
      <c r="I2741" s="239"/>
      <c r="J2741" s="239">
        <f t="shared" si="511"/>
        <v>234.683671613299</v>
      </c>
      <c r="K2741" s="239">
        <f t="shared" si="506"/>
        <v>285.90466222285772</v>
      </c>
      <c r="L2741" s="239" t="b">
        <f t="shared" si="507"/>
        <v>0</v>
      </c>
      <c r="M2741" s="239">
        <f t="shared" si="512"/>
        <v>2.6205362005078674E-3</v>
      </c>
      <c r="O2741" s="239">
        <f t="shared" si="513"/>
        <v>228.03631984537824</v>
      </c>
      <c r="P2741" s="239">
        <f t="shared" si="508"/>
        <v>285.90466222285772</v>
      </c>
      <c r="Q2741" s="239">
        <f t="shared" si="509"/>
        <v>0</v>
      </c>
      <c r="R2741" s="239">
        <f t="shared" si="514"/>
        <v>2.6205362005078674E-3</v>
      </c>
      <c r="T2741" s="239">
        <f>MAX($H$4:H2741)</f>
        <v>289.83492206525113</v>
      </c>
      <c r="U2741" s="239">
        <f>MAX($K$4:K2741)</f>
        <v>289.83492206525113</v>
      </c>
      <c r="V2741" s="239">
        <f>MAX($K$4:L2741)</f>
        <v>289.83492206525113</v>
      </c>
      <c r="W2741" s="239">
        <f t="shared" si="515"/>
        <v>-1.3560339155778419E-2</v>
      </c>
      <c r="X2741" s="239">
        <f t="shared" si="516"/>
        <v>-1.3560339155778419E-2</v>
      </c>
      <c r="Y2741" s="239">
        <f t="shared" si="517"/>
        <v>-1.3560339155778419E-2</v>
      </c>
    </row>
    <row r="2742" spans="1:25">
      <c r="A2742" s="147">
        <v>39265</v>
      </c>
      <c r="B2742" s="243">
        <v>1.1007714127323265E-2</v>
      </c>
      <c r="C2742" s="243">
        <v>-1.1547380661063311E-3</v>
      </c>
      <c r="D2742" s="243">
        <v>4.5739003586848792E-3</v>
      </c>
      <c r="E2742" s="243">
        <v>5.917212541084016E-3</v>
      </c>
      <c r="F2742" s="243">
        <v>1.6851630402379136E-3</v>
      </c>
      <c r="H2742" s="239">
        <f t="shared" si="510"/>
        <v>285.57451722611171</v>
      </c>
      <c r="I2742" s="239"/>
      <c r="J2742" s="239">
        <f t="shared" si="511"/>
        <v>234.683671613299</v>
      </c>
      <c r="K2742" s="239">
        <f t="shared" si="506"/>
        <v>285.57451722611171</v>
      </c>
      <c r="L2742" s="239" t="b">
        <f t="shared" si="507"/>
        <v>0</v>
      </c>
      <c r="M2742" s="239">
        <f t="shared" si="512"/>
        <v>-1.1547380661063584E-3</v>
      </c>
      <c r="O2742" s="239">
        <f t="shared" si="513"/>
        <v>228.03631984537824</v>
      </c>
      <c r="P2742" s="239">
        <f t="shared" si="508"/>
        <v>285.57451722611171</v>
      </c>
      <c r="Q2742" s="239">
        <f t="shared" si="509"/>
        <v>0</v>
      </c>
      <c r="R2742" s="239">
        <f t="shared" si="514"/>
        <v>-1.1547380661063584E-3</v>
      </c>
      <c r="T2742" s="239">
        <f>MAX($H$4:H2742)</f>
        <v>289.83492206525113</v>
      </c>
      <c r="U2742" s="239">
        <f>MAX($K$4:K2742)</f>
        <v>289.83492206525113</v>
      </c>
      <c r="V2742" s="239">
        <f>MAX($K$4:L2742)</f>
        <v>289.83492206525113</v>
      </c>
      <c r="W2742" s="239">
        <f t="shared" si="515"/>
        <v>-1.4699418582072287E-2</v>
      </c>
      <c r="X2742" s="239">
        <f t="shared" si="516"/>
        <v>-1.4699418582072287E-2</v>
      </c>
      <c r="Y2742" s="239">
        <f t="shared" si="517"/>
        <v>-1.4699418582072287E-2</v>
      </c>
    </row>
    <row r="2743" spans="1:25">
      <c r="A2743" s="147">
        <v>39266</v>
      </c>
      <c r="B2743" s="243">
        <v>3.7302234422935676E-3</v>
      </c>
      <c r="C2743" s="243">
        <v>8.7772795922995694E-3</v>
      </c>
      <c r="D2743" s="243">
        <v>3.1302208993229108E-3</v>
      </c>
      <c r="E2743" s="243">
        <v>1.6194378157644129E-2</v>
      </c>
      <c r="F2743" s="243">
        <v>9.4571383656427699E-3</v>
      </c>
      <c r="H2743" s="239">
        <f t="shared" si="510"/>
        <v>288.08108460824127</v>
      </c>
      <c r="I2743" s="239"/>
      <c r="J2743" s="239">
        <f t="shared" si="511"/>
        <v>234.683671613299</v>
      </c>
      <c r="K2743" s="239">
        <f t="shared" si="506"/>
        <v>288.08108460824127</v>
      </c>
      <c r="L2743" s="239" t="b">
        <f t="shared" si="507"/>
        <v>0</v>
      </c>
      <c r="M2743" s="239">
        <f t="shared" si="512"/>
        <v>8.7772795922995989E-3</v>
      </c>
      <c r="O2743" s="239">
        <f t="shared" si="513"/>
        <v>228.03631984537824</v>
      </c>
      <c r="P2743" s="239">
        <f t="shared" si="508"/>
        <v>288.08108460824127</v>
      </c>
      <c r="Q2743" s="239">
        <f t="shared" si="509"/>
        <v>0</v>
      </c>
      <c r="R2743" s="239">
        <f t="shared" si="514"/>
        <v>8.7772795922995989E-3</v>
      </c>
      <c r="T2743" s="239">
        <f>MAX($H$4:H2743)</f>
        <v>289.83492206525113</v>
      </c>
      <c r="U2743" s="239">
        <f>MAX($K$4:K2743)</f>
        <v>289.83492206525113</v>
      </c>
      <c r="V2743" s="239">
        <f>MAX($K$4:L2743)</f>
        <v>289.83492206525113</v>
      </c>
      <c r="W2743" s="239">
        <f t="shared" si="515"/>
        <v>-6.0511598965117819E-3</v>
      </c>
      <c r="X2743" s="239">
        <f t="shared" si="516"/>
        <v>-6.0511598965117819E-3</v>
      </c>
      <c r="Y2743" s="239">
        <f t="shared" si="517"/>
        <v>-6.0511598965117819E-3</v>
      </c>
    </row>
    <row r="2744" spans="1:25">
      <c r="A2744" s="147">
        <v>39267</v>
      </c>
      <c r="B2744" s="243">
        <v>0</v>
      </c>
      <c r="C2744" s="243">
        <v>5.0096002338544388E-3</v>
      </c>
      <c r="D2744" s="243">
        <v>-4.9914620495850048E-4</v>
      </c>
      <c r="E2744" s="243">
        <v>5.7763642586203812E-3</v>
      </c>
      <c r="F2744" s="243">
        <v>7.5170400062238851E-3</v>
      </c>
      <c r="H2744" s="239">
        <f t="shared" si="510"/>
        <v>289.52425567706376</v>
      </c>
      <c r="I2744" s="239"/>
      <c r="J2744" s="239">
        <f t="shared" si="511"/>
        <v>234.683671613299</v>
      </c>
      <c r="K2744" s="239">
        <f t="shared" si="506"/>
        <v>289.52425567706376</v>
      </c>
      <c r="L2744" s="239" t="b">
        <f t="shared" si="507"/>
        <v>0</v>
      </c>
      <c r="M2744" s="239">
        <f t="shared" si="512"/>
        <v>5.0096002338544665E-3</v>
      </c>
      <c r="O2744" s="239">
        <f t="shared" si="513"/>
        <v>228.03631984537824</v>
      </c>
      <c r="P2744" s="239">
        <f t="shared" si="508"/>
        <v>289.52425567706376</v>
      </c>
      <c r="Q2744" s="239">
        <f t="shared" si="509"/>
        <v>0</v>
      </c>
      <c r="R2744" s="239">
        <f t="shared" si="514"/>
        <v>5.0096002338544665E-3</v>
      </c>
      <c r="T2744" s="239">
        <f>MAX($H$4:H2744)</f>
        <v>289.83492206525113</v>
      </c>
      <c r="U2744" s="239">
        <f>MAX($K$4:K2744)</f>
        <v>289.83492206525113</v>
      </c>
      <c r="V2744" s="239">
        <f>MAX($K$4:L2744)</f>
        <v>289.83492206525113</v>
      </c>
      <c r="W2744" s="239">
        <f t="shared" si="515"/>
        <v>-1.0718735546899711E-3</v>
      </c>
      <c r="X2744" s="239">
        <f t="shared" si="516"/>
        <v>-1.0718735546899711E-3</v>
      </c>
      <c r="Y2744" s="239">
        <f t="shared" si="517"/>
        <v>-1.0718735546899711E-3</v>
      </c>
    </row>
    <row r="2745" spans="1:25">
      <c r="A2745" s="147">
        <v>39268</v>
      </c>
      <c r="B2745" s="243">
        <v>8.324369074714788E-4</v>
      </c>
      <c r="C2745" s="243">
        <v>-6.2295250847538286E-3</v>
      </c>
      <c r="D2745" s="243">
        <v>4.9117153218098952E-3</v>
      </c>
      <c r="E2745" s="243">
        <v>3.4696565144718416E-3</v>
      </c>
      <c r="F2745" s="243">
        <v>-3.6227596520732597E-3</v>
      </c>
      <c r="H2745" s="239">
        <f t="shared" si="510"/>
        <v>287.7206570636788</v>
      </c>
      <c r="I2745" s="239"/>
      <c r="J2745" s="239">
        <f t="shared" si="511"/>
        <v>234.683671613299</v>
      </c>
      <c r="K2745" s="239">
        <f t="shared" si="506"/>
        <v>287.7206570636788</v>
      </c>
      <c r="L2745" s="239" t="b">
        <f t="shared" si="507"/>
        <v>0</v>
      </c>
      <c r="M2745" s="239">
        <f t="shared" si="512"/>
        <v>-6.2295250847538754E-3</v>
      </c>
      <c r="O2745" s="239">
        <f t="shared" si="513"/>
        <v>228.03631984537824</v>
      </c>
      <c r="P2745" s="239">
        <f t="shared" si="508"/>
        <v>287.7206570636788</v>
      </c>
      <c r="Q2745" s="239">
        <f t="shared" si="509"/>
        <v>0</v>
      </c>
      <c r="R2745" s="239">
        <f t="shared" si="514"/>
        <v>-6.2295250847538754E-3</v>
      </c>
      <c r="T2745" s="239">
        <f>MAX($H$4:H2745)</f>
        <v>289.83492206525113</v>
      </c>
      <c r="U2745" s="239">
        <f>MAX($K$4:K2745)</f>
        <v>289.83492206525113</v>
      </c>
      <c r="V2745" s="239">
        <f>MAX($K$4:L2745)</f>
        <v>289.83492206525113</v>
      </c>
      <c r="W2745" s="239">
        <f t="shared" si="515"/>
        <v>-7.2947213762472205E-3</v>
      </c>
      <c r="X2745" s="239">
        <f t="shared" si="516"/>
        <v>-7.2947213762472205E-3</v>
      </c>
      <c r="Y2745" s="239">
        <f t="shared" si="517"/>
        <v>-7.2947213762472205E-3</v>
      </c>
    </row>
    <row r="2746" spans="1:25">
      <c r="A2746" s="147">
        <v>39269</v>
      </c>
      <c r="B2746" s="243">
        <v>4.1049149221983328E-3</v>
      </c>
      <c r="C2746" s="243">
        <v>6.2065726739728433E-3</v>
      </c>
      <c r="D2746" s="243">
        <v>-6.3654248721033424E-3</v>
      </c>
      <c r="E2746" s="243">
        <v>5.7046036034302805E-3</v>
      </c>
      <c r="F2746" s="243">
        <v>3.7408931405742418E-3</v>
      </c>
      <c r="H2746" s="239">
        <f t="shared" si="510"/>
        <v>289.50641623154775</v>
      </c>
      <c r="I2746" s="239"/>
      <c r="J2746" s="239">
        <f t="shared" si="511"/>
        <v>234.683671613299</v>
      </c>
      <c r="K2746" s="239">
        <f t="shared" si="506"/>
        <v>289.50641623154775</v>
      </c>
      <c r="L2746" s="239" t="b">
        <f t="shared" si="507"/>
        <v>0</v>
      </c>
      <c r="M2746" s="239">
        <f t="shared" si="512"/>
        <v>6.2065726739728624E-3</v>
      </c>
      <c r="O2746" s="239">
        <f t="shared" si="513"/>
        <v>228.03631984537824</v>
      </c>
      <c r="P2746" s="239">
        <f t="shared" si="508"/>
        <v>289.50641623154775</v>
      </c>
      <c r="Q2746" s="239">
        <f t="shared" si="509"/>
        <v>0</v>
      </c>
      <c r="R2746" s="239">
        <f t="shared" si="514"/>
        <v>6.2065726739728624E-3</v>
      </c>
      <c r="T2746" s="239">
        <f>MAX($H$4:H2746)</f>
        <v>289.83492206525113</v>
      </c>
      <c r="U2746" s="239">
        <f>MAX($K$4:K2746)</f>
        <v>289.83492206525113</v>
      </c>
      <c r="V2746" s="239">
        <f>MAX($K$4:L2746)</f>
        <v>289.83492206525113</v>
      </c>
      <c r="W2746" s="239">
        <f t="shared" si="515"/>
        <v>-1.1334239206324198E-3</v>
      </c>
      <c r="X2746" s="239">
        <f t="shared" si="516"/>
        <v>-1.1334239206324198E-3</v>
      </c>
      <c r="Y2746" s="239">
        <f t="shared" si="517"/>
        <v>-1.1334239206324198E-3</v>
      </c>
    </row>
    <row r="2747" spans="1:25">
      <c r="A2747" s="147">
        <v>39272</v>
      </c>
      <c r="B2747" s="243">
        <v>9.5231595134537272E-4</v>
      </c>
      <c r="C2747" s="243">
        <v>3.5874349274491735E-3</v>
      </c>
      <c r="D2747" s="243">
        <v>9.0544480197471966E-3</v>
      </c>
      <c r="E2747" s="243">
        <v>1.251921054428462E-2</v>
      </c>
      <c r="F2747" s="243">
        <v>2.729607389840405E-3</v>
      </c>
      <c r="H2747" s="239">
        <f t="shared" si="510"/>
        <v>290.54500166085745</v>
      </c>
      <c r="I2747" s="239"/>
      <c r="J2747" s="239">
        <f t="shared" si="511"/>
        <v>234.683671613299</v>
      </c>
      <c r="K2747" s="239">
        <f t="shared" si="506"/>
        <v>290.54500166085745</v>
      </c>
      <c r="L2747" s="239" t="b">
        <f t="shared" si="507"/>
        <v>0</v>
      </c>
      <c r="M2747" s="239">
        <f t="shared" si="512"/>
        <v>3.5874349274492173E-3</v>
      </c>
      <c r="O2747" s="239">
        <f t="shared" si="513"/>
        <v>228.03631984537824</v>
      </c>
      <c r="P2747" s="239">
        <f t="shared" si="508"/>
        <v>290.54500166085745</v>
      </c>
      <c r="Q2747" s="239">
        <f t="shared" si="509"/>
        <v>0</v>
      </c>
      <c r="R2747" s="239">
        <f t="shared" si="514"/>
        <v>3.5874349274492173E-3</v>
      </c>
      <c r="T2747" s="239">
        <f>MAX($H$4:H2747)</f>
        <v>290.54500166085745</v>
      </c>
      <c r="U2747" s="239">
        <f>MAX($K$4:K2747)</f>
        <v>290.54500166085745</v>
      </c>
      <c r="V2747" s="239">
        <f>MAX($K$4:L2747)</f>
        <v>290.54500166085745</v>
      </c>
      <c r="W2747" s="239">
        <f t="shared" si="515"/>
        <v>0</v>
      </c>
      <c r="X2747" s="239">
        <f t="shared" si="516"/>
        <v>0</v>
      </c>
      <c r="Y2747" s="239">
        <f t="shared" si="517"/>
        <v>0</v>
      </c>
    </row>
    <row r="2748" spans="1:25">
      <c r="A2748" s="147">
        <v>39273</v>
      </c>
      <c r="B2748" s="243">
        <v>-1.4034095207046238E-2</v>
      </c>
      <c r="C2748" s="243">
        <v>-1.0997056114230519E-2</v>
      </c>
      <c r="D2748" s="243">
        <v>-1.8619160199928597E-3</v>
      </c>
      <c r="E2748" s="243">
        <v>-9.0550225600148915E-3</v>
      </c>
      <c r="F2748" s="243">
        <v>-7.8591947679919061E-3</v>
      </c>
      <c r="H2748" s="239">
        <f t="shared" si="510"/>
        <v>287.34986197388378</v>
      </c>
      <c r="I2748" s="239"/>
      <c r="J2748" s="239">
        <f t="shared" si="511"/>
        <v>234.683671613299</v>
      </c>
      <c r="K2748" s="239">
        <f t="shared" si="506"/>
        <v>287.34986197388378</v>
      </c>
      <c r="L2748" s="239" t="b">
        <f t="shared" si="507"/>
        <v>0</v>
      </c>
      <c r="M2748" s="239">
        <f t="shared" si="512"/>
        <v>-1.0997056114230611E-2</v>
      </c>
      <c r="O2748" s="239">
        <f t="shared" si="513"/>
        <v>228.03631984537824</v>
      </c>
      <c r="P2748" s="239">
        <f t="shared" si="508"/>
        <v>287.34986197388378</v>
      </c>
      <c r="Q2748" s="239">
        <f t="shared" si="509"/>
        <v>0</v>
      </c>
      <c r="R2748" s="239">
        <f t="shared" si="514"/>
        <v>-1.0997056114230611E-2</v>
      </c>
      <c r="T2748" s="239">
        <f>MAX($H$4:H2748)</f>
        <v>290.54500166085745</v>
      </c>
      <c r="U2748" s="239">
        <f>MAX($K$4:K2748)</f>
        <v>290.54500166085745</v>
      </c>
      <c r="V2748" s="239">
        <f>MAX($K$4:L2748)</f>
        <v>290.54500166085745</v>
      </c>
      <c r="W2748" s="239">
        <f t="shared" si="515"/>
        <v>-1.0997056114230611E-2</v>
      </c>
      <c r="X2748" s="239">
        <f t="shared" si="516"/>
        <v>-1.0997056114230611E-2</v>
      </c>
      <c r="Y2748" s="239">
        <f t="shared" si="517"/>
        <v>-1.0997056114230611E-2</v>
      </c>
    </row>
    <row r="2749" spans="1:25">
      <c r="A2749" s="147">
        <v>39274</v>
      </c>
      <c r="B2749" s="243">
        <v>5.7462197486695121E-3</v>
      </c>
      <c r="C2749" s="243">
        <v>-3.3379632789684033E-3</v>
      </c>
      <c r="D2749" s="243">
        <v>-1.2979768571155792E-2</v>
      </c>
      <c r="E2749" s="243">
        <v>-6.0910477693371101E-3</v>
      </c>
      <c r="F2749" s="243">
        <v>-3.1883142899949979E-3</v>
      </c>
      <c r="H2749" s="239">
        <f t="shared" si="510"/>
        <v>286.39069868639831</v>
      </c>
      <c r="I2749" s="239"/>
      <c r="J2749" s="239">
        <f t="shared" si="511"/>
        <v>234.683671613299</v>
      </c>
      <c r="K2749" s="239">
        <f t="shared" si="506"/>
        <v>286.39069868639831</v>
      </c>
      <c r="L2749" s="239" t="b">
        <f t="shared" si="507"/>
        <v>0</v>
      </c>
      <c r="M2749" s="239">
        <f t="shared" si="512"/>
        <v>-3.3379632789684159E-3</v>
      </c>
      <c r="O2749" s="239">
        <f t="shared" si="513"/>
        <v>228.03631984537824</v>
      </c>
      <c r="P2749" s="239">
        <f t="shared" si="508"/>
        <v>286.39069868639831</v>
      </c>
      <c r="Q2749" s="239">
        <f t="shared" si="509"/>
        <v>0</v>
      </c>
      <c r="R2749" s="239">
        <f t="shared" si="514"/>
        <v>-3.3379632789684159E-3</v>
      </c>
      <c r="T2749" s="239">
        <f>MAX($H$4:H2749)</f>
        <v>290.54500166085745</v>
      </c>
      <c r="U2749" s="239">
        <f>MAX($K$4:K2749)</f>
        <v>290.54500166085745</v>
      </c>
      <c r="V2749" s="239">
        <f>MAX($K$4:L2749)</f>
        <v>290.54500166085745</v>
      </c>
      <c r="W2749" s="239">
        <f t="shared" si="515"/>
        <v>-1.4298311623712969E-2</v>
      </c>
      <c r="X2749" s="239">
        <f t="shared" si="516"/>
        <v>-1.4298311623712969E-2</v>
      </c>
      <c r="Y2749" s="239">
        <f t="shared" si="517"/>
        <v>-1.4298311623712969E-2</v>
      </c>
    </row>
    <row r="2750" spans="1:25">
      <c r="A2750" s="147">
        <v>39275</v>
      </c>
      <c r="B2750" s="243">
        <v>1.8291387423452488E-2</v>
      </c>
      <c r="C2750" s="243">
        <v>9.9477100555112052E-3</v>
      </c>
      <c r="D2750" s="243">
        <v>-4.7473151142158887E-3</v>
      </c>
      <c r="E2750" s="243">
        <v>1.354529611456079E-2</v>
      </c>
      <c r="F2750" s="243">
        <v>8.0002205368630008E-3</v>
      </c>
      <c r="H2750" s="239">
        <f t="shared" si="510"/>
        <v>289.23963031952587</v>
      </c>
      <c r="I2750" s="239"/>
      <c r="J2750" s="239">
        <f t="shared" si="511"/>
        <v>234.683671613299</v>
      </c>
      <c r="K2750" s="239">
        <f t="shared" si="506"/>
        <v>289.23963031952587</v>
      </c>
      <c r="L2750" s="239" t="b">
        <f t="shared" si="507"/>
        <v>0</v>
      </c>
      <c r="M2750" s="239">
        <f t="shared" si="512"/>
        <v>9.9477100555112018E-3</v>
      </c>
      <c r="O2750" s="239">
        <f t="shared" si="513"/>
        <v>228.03631984537824</v>
      </c>
      <c r="P2750" s="239">
        <f t="shared" si="508"/>
        <v>289.23963031952587</v>
      </c>
      <c r="Q2750" s="239">
        <f t="shared" si="509"/>
        <v>0</v>
      </c>
      <c r="R2750" s="239">
        <f t="shared" si="514"/>
        <v>9.9477100555112018E-3</v>
      </c>
      <c r="T2750" s="239">
        <f>MAX($H$4:H2750)</f>
        <v>290.54500166085745</v>
      </c>
      <c r="U2750" s="239">
        <f>MAX($K$4:K2750)</f>
        <v>290.54500166085745</v>
      </c>
      <c r="V2750" s="239">
        <f>MAX($K$4:L2750)</f>
        <v>290.54500166085745</v>
      </c>
      <c r="W2750" s="239">
        <f t="shared" si="515"/>
        <v>-4.49283702651781E-3</v>
      </c>
      <c r="X2750" s="239">
        <f t="shared" si="516"/>
        <v>-4.49283702651781E-3</v>
      </c>
      <c r="Y2750" s="239">
        <f t="shared" si="517"/>
        <v>-4.49283702651781E-3</v>
      </c>
    </row>
    <row r="2751" spans="1:25">
      <c r="A2751" s="147">
        <v>39276</v>
      </c>
      <c r="B2751" s="243">
        <v>3.3639242142402548E-3</v>
      </c>
      <c r="C2751" s="243">
        <v>4.2749551931144936E-3</v>
      </c>
      <c r="D2751" s="243">
        <v>1.2831073030989959E-2</v>
      </c>
      <c r="E2751" s="243">
        <v>1.4196584647456989E-2</v>
      </c>
      <c r="F2751" s="243">
        <v>4.2638214938288677E-3</v>
      </c>
      <c r="H2751" s="239">
        <f t="shared" si="510"/>
        <v>290.47611677921486</v>
      </c>
      <c r="I2751" s="239"/>
      <c r="J2751" s="239">
        <f t="shared" si="511"/>
        <v>234.683671613299</v>
      </c>
      <c r="K2751" s="239">
        <f t="shared" si="506"/>
        <v>290.47611677921486</v>
      </c>
      <c r="L2751" s="239" t="b">
        <f t="shared" si="507"/>
        <v>0</v>
      </c>
      <c r="M2751" s="239">
        <f t="shared" si="512"/>
        <v>4.2749551931145517E-3</v>
      </c>
      <c r="O2751" s="239">
        <f t="shared" si="513"/>
        <v>228.03631984537824</v>
      </c>
      <c r="P2751" s="239">
        <f t="shared" si="508"/>
        <v>290.47611677921486</v>
      </c>
      <c r="Q2751" s="239">
        <f t="shared" si="509"/>
        <v>0</v>
      </c>
      <c r="R2751" s="239">
        <f t="shared" si="514"/>
        <v>4.2749551931145517E-3</v>
      </c>
      <c r="T2751" s="239">
        <f>MAX($H$4:H2751)</f>
        <v>290.54500166085745</v>
      </c>
      <c r="U2751" s="239">
        <f>MAX($K$4:K2751)</f>
        <v>290.54500166085745</v>
      </c>
      <c r="V2751" s="239">
        <f>MAX($K$4:L2751)</f>
        <v>290.54500166085745</v>
      </c>
      <c r="W2751" s="239">
        <f t="shared" si="515"/>
        <v>-2.370885103815886E-4</v>
      </c>
      <c r="X2751" s="239">
        <f t="shared" si="516"/>
        <v>-2.370885103815886E-4</v>
      </c>
      <c r="Y2751" s="239">
        <f t="shared" si="517"/>
        <v>-2.370885103815886E-4</v>
      </c>
    </row>
    <row r="2752" spans="1:25">
      <c r="A2752" s="147">
        <v>39279</v>
      </c>
      <c r="B2752" s="243">
        <v>-2.2871498196174178E-3</v>
      </c>
      <c r="C2752" s="243">
        <v>1.7599101531746708E-3</v>
      </c>
      <c r="D2752" s="243">
        <v>1.1705856955503968E-3</v>
      </c>
      <c r="E2752" s="243">
        <v>-4.6800465623846321E-3</v>
      </c>
      <c r="F2752" s="243">
        <v>4.8113956903939048E-4</v>
      </c>
      <c r="H2752" s="239">
        <f t="shared" si="510"/>
        <v>290.98732864638936</v>
      </c>
      <c r="I2752" s="239"/>
      <c r="J2752" s="239">
        <f t="shared" si="511"/>
        <v>234.683671613299</v>
      </c>
      <c r="K2752" s="239">
        <f t="shared" si="506"/>
        <v>290.98732864638936</v>
      </c>
      <c r="L2752" s="239" t="b">
        <f t="shared" si="507"/>
        <v>0</v>
      </c>
      <c r="M2752" s="239">
        <f t="shared" si="512"/>
        <v>1.7599101531746832E-3</v>
      </c>
      <c r="O2752" s="239">
        <f t="shared" si="513"/>
        <v>228.03631984537824</v>
      </c>
      <c r="P2752" s="239">
        <f t="shared" si="508"/>
        <v>290.98732864638936</v>
      </c>
      <c r="Q2752" s="239">
        <f t="shared" si="509"/>
        <v>0</v>
      </c>
      <c r="R2752" s="239">
        <f t="shared" si="514"/>
        <v>1.7599101531746832E-3</v>
      </c>
      <c r="T2752" s="239">
        <f>MAX($H$4:H2752)</f>
        <v>290.98732864638936</v>
      </c>
      <c r="U2752" s="239">
        <f>MAX($K$4:K2752)</f>
        <v>290.98732864638936</v>
      </c>
      <c r="V2752" s="239">
        <f>MAX($K$4:L2752)</f>
        <v>290.98732864638936</v>
      </c>
      <c r="W2752" s="239">
        <f t="shared" si="515"/>
        <v>0</v>
      </c>
      <c r="X2752" s="239">
        <f t="shared" si="516"/>
        <v>0</v>
      </c>
      <c r="Y2752" s="239">
        <f t="shared" si="517"/>
        <v>0</v>
      </c>
    </row>
    <row r="2753" spans="1:25">
      <c r="A2753" s="147">
        <v>39280</v>
      </c>
      <c r="B2753" s="243">
        <v>-1.6810881014006629E-4</v>
      </c>
      <c r="C2753" s="243">
        <v>-4.2426916903988143E-3</v>
      </c>
      <c r="D2753" s="243">
        <v>-2.4079667507002078E-3</v>
      </c>
      <c r="E2753" s="243">
        <v>-4.2258239848647072E-4</v>
      </c>
      <c r="F2753" s="243">
        <v>-3.7115879902093196E-3</v>
      </c>
      <c r="H2753" s="239">
        <f t="shared" si="510"/>
        <v>289.75275912512996</v>
      </c>
      <c r="I2753" s="239"/>
      <c r="J2753" s="239">
        <f t="shared" si="511"/>
        <v>234.683671613299</v>
      </c>
      <c r="K2753" s="239">
        <f t="shared" si="506"/>
        <v>289.75275912512996</v>
      </c>
      <c r="L2753" s="239" t="b">
        <f t="shared" si="507"/>
        <v>0</v>
      </c>
      <c r="M2753" s="239">
        <f t="shared" si="512"/>
        <v>-4.2426916903988742E-3</v>
      </c>
      <c r="O2753" s="239">
        <f t="shared" si="513"/>
        <v>228.03631984537824</v>
      </c>
      <c r="P2753" s="239">
        <f t="shared" si="508"/>
        <v>289.75275912512996</v>
      </c>
      <c r="Q2753" s="239">
        <f t="shared" si="509"/>
        <v>0</v>
      </c>
      <c r="R2753" s="239">
        <f t="shared" si="514"/>
        <v>-4.2426916903988742E-3</v>
      </c>
      <c r="T2753" s="239">
        <f>MAX($H$4:H2753)</f>
        <v>290.98732864638936</v>
      </c>
      <c r="U2753" s="239">
        <f>MAX($K$4:K2753)</f>
        <v>290.98732864638936</v>
      </c>
      <c r="V2753" s="239">
        <f>MAX($K$4:L2753)</f>
        <v>290.98732864638936</v>
      </c>
      <c r="W2753" s="239">
        <f t="shared" si="515"/>
        <v>-4.2426916903988742E-3</v>
      </c>
      <c r="X2753" s="239">
        <f t="shared" si="516"/>
        <v>-4.2426916903988742E-3</v>
      </c>
      <c r="Y2753" s="239">
        <f t="shared" si="517"/>
        <v>-4.2426916903988742E-3</v>
      </c>
    </row>
    <row r="2754" spans="1:25">
      <c r="A2754" s="147">
        <v>39281</v>
      </c>
      <c r="B2754" s="243">
        <v>-1.92250778292824E-3</v>
      </c>
      <c r="C2754" s="243">
        <v>-1.1392739626578163E-2</v>
      </c>
      <c r="D2754" s="243">
        <v>-8.5984385477279046E-3</v>
      </c>
      <c r="E2754" s="243">
        <v>-8.3382816405864757E-3</v>
      </c>
      <c r="F2754" s="243">
        <v>-7.5289255103406783E-3</v>
      </c>
      <c r="H2754" s="239">
        <f t="shared" si="510"/>
        <v>286.45168138433473</v>
      </c>
      <c r="I2754" s="239"/>
      <c r="J2754" s="239">
        <f t="shared" si="511"/>
        <v>234.683671613299</v>
      </c>
      <c r="K2754" s="239">
        <f t="shared" si="506"/>
        <v>286.45168138433473</v>
      </c>
      <c r="L2754" s="239" t="b">
        <f t="shared" si="507"/>
        <v>0</v>
      </c>
      <c r="M2754" s="239">
        <f t="shared" si="512"/>
        <v>-1.1392739626578151E-2</v>
      </c>
      <c r="O2754" s="239">
        <f t="shared" si="513"/>
        <v>228.03631984537824</v>
      </c>
      <c r="P2754" s="239">
        <f t="shared" si="508"/>
        <v>286.45168138433473</v>
      </c>
      <c r="Q2754" s="239">
        <f t="shared" si="509"/>
        <v>0</v>
      </c>
      <c r="R2754" s="239">
        <f t="shared" si="514"/>
        <v>-1.1392739626578151E-2</v>
      </c>
      <c r="T2754" s="239">
        <f>MAX($H$4:H2754)</f>
        <v>290.98732864638936</v>
      </c>
      <c r="U2754" s="239">
        <f>MAX($K$4:K2754)</f>
        <v>290.98732864638936</v>
      </c>
      <c r="V2754" s="239">
        <f>MAX($K$4:L2754)</f>
        <v>290.98732864638936</v>
      </c>
      <c r="W2754" s="239">
        <f t="shared" si="515"/>
        <v>-1.5587095435232463E-2</v>
      </c>
      <c r="X2754" s="239">
        <f t="shared" si="516"/>
        <v>-1.5587095435232463E-2</v>
      </c>
      <c r="Y2754" s="239">
        <f t="shared" si="517"/>
        <v>-1.5587095435232463E-2</v>
      </c>
    </row>
    <row r="2755" spans="1:25">
      <c r="A2755" s="147">
        <v>39282</v>
      </c>
      <c r="B2755" s="243">
        <v>4.6123444376731104E-3</v>
      </c>
      <c r="C2755" s="243">
        <v>9.607309193736091E-3</v>
      </c>
      <c r="D2755" s="243">
        <v>4.6011034705084608E-3</v>
      </c>
      <c r="E2755" s="243">
        <v>9.5979529171430489E-3</v>
      </c>
      <c r="F2755" s="243">
        <v>8.436372035890205E-3</v>
      </c>
      <c r="H2755" s="239">
        <f t="shared" si="510"/>
        <v>289.2037112564596</v>
      </c>
      <c r="I2755" s="239"/>
      <c r="J2755" s="239">
        <f t="shared" si="511"/>
        <v>234.683671613299</v>
      </c>
      <c r="K2755" s="239">
        <f t="shared" si="506"/>
        <v>289.2037112564596</v>
      </c>
      <c r="L2755" s="239" t="b">
        <f t="shared" si="507"/>
        <v>0</v>
      </c>
      <c r="M2755" s="239">
        <f t="shared" si="512"/>
        <v>9.6073091937360373E-3</v>
      </c>
      <c r="O2755" s="239">
        <f t="shared" si="513"/>
        <v>228.03631984537824</v>
      </c>
      <c r="P2755" s="239">
        <f t="shared" si="508"/>
        <v>289.2037112564596</v>
      </c>
      <c r="Q2755" s="239">
        <f t="shared" si="509"/>
        <v>0</v>
      </c>
      <c r="R2755" s="239">
        <f t="shared" si="514"/>
        <v>9.6073091937360373E-3</v>
      </c>
      <c r="T2755" s="239">
        <f>MAX($H$4:H2755)</f>
        <v>290.98732864638936</v>
      </c>
      <c r="U2755" s="239">
        <f>MAX($K$4:K2755)</f>
        <v>290.98732864638936</v>
      </c>
      <c r="V2755" s="239">
        <f>MAX($K$4:L2755)</f>
        <v>290.98732864638936</v>
      </c>
      <c r="W2755" s="239">
        <f t="shared" si="515"/>
        <v>-6.1295362867749767E-3</v>
      </c>
      <c r="X2755" s="239">
        <f t="shared" si="516"/>
        <v>-6.1295362867749767E-3</v>
      </c>
      <c r="Y2755" s="239">
        <f t="shared" si="517"/>
        <v>-6.1295362867749767E-3</v>
      </c>
    </row>
    <row r="2756" spans="1:25">
      <c r="A2756" s="147">
        <v>39283</v>
      </c>
      <c r="B2756" s="243">
        <v>-1.1808564994417403E-2</v>
      </c>
      <c r="C2756" s="243">
        <v>-1.0752916516838407E-2</v>
      </c>
      <c r="D2756" s="243">
        <v>1.0608890711012453E-2</v>
      </c>
      <c r="E2756" s="243">
        <v>5.5092756452390645E-3</v>
      </c>
      <c r="F2756" s="243">
        <v>-5.7495810779550904E-3</v>
      </c>
      <c r="H2756" s="239">
        <f t="shared" si="510"/>
        <v>286.09392789295907</v>
      </c>
      <c r="I2756" s="239"/>
      <c r="J2756" s="239">
        <f t="shared" si="511"/>
        <v>234.683671613299</v>
      </c>
      <c r="K2756" s="239">
        <f t="shared" si="506"/>
        <v>286.09392789295907</v>
      </c>
      <c r="L2756" s="239" t="b">
        <f t="shared" si="507"/>
        <v>0</v>
      </c>
      <c r="M2756" s="239">
        <f t="shared" si="512"/>
        <v>-1.0752916516838323E-2</v>
      </c>
      <c r="O2756" s="239">
        <f t="shared" si="513"/>
        <v>228.03631984537824</v>
      </c>
      <c r="P2756" s="239">
        <f t="shared" si="508"/>
        <v>286.09392789295907</v>
      </c>
      <c r="Q2756" s="239">
        <f t="shared" si="509"/>
        <v>0</v>
      </c>
      <c r="R2756" s="239">
        <f t="shared" si="514"/>
        <v>-1.0752916516838323E-2</v>
      </c>
      <c r="T2756" s="239">
        <f>MAX($H$4:H2756)</f>
        <v>290.98732864638936</v>
      </c>
      <c r="U2756" s="239">
        <f>MAX($K$4:K2756)</f>
        <v>290.98732864638936</v>
      </c>
      <c r="V2756" s="239">
        <f>MAX($K$4:L2756)</f>
        <v>290.98732864638936</v>
      </c>
      <c r="W2756" s="239">
        <f t="shared" si="515"/>
        <v>-1.6816542411634678E-2</v>
      </c>
      <c r="X2756" s="239">
        <f t="shared" si="516"/>
        <v>-1.6816542411634678E-2</v>
      </c>
      <c r="Y2756" s="239">
        <f t="shared" si="517"/>
        <v>-1.6816542411634678E-2</v>
      </c>
    </row>
    <row r="2757" spans="1:25">
      <c r="A2757" s="147">
        <v>39286</v>
      </c>
      <c r="B2757" s="243">
        <v>4.1430747854653838E-3</v>
      </c>
      <c r="C2757" s="243">
        <v>5.9472508811491132E-3</v>
      </c>
      <c r="D2757" s="243">
        <v>-7.1289286259617057E-3</v>
      </c>
      <c r="E2757" s="243">
        <v>1.1793660771906689E-2</v>
      </c>
      <c r="F2757" s="243">
        <v>1.6138655856903217E-3</v>
      </c>
      <c r="H2757" s="239">
        <f t="shared" si="510"/>
        <v>287.79540025771189</v>
      </c>
      <c r="I2757" s="239"/>
      <c r="J2757" s="239">
        <f t="shared" si="511"/>
        <v>234.683671613299</v>
      </c>
      <c r="K2757" s="239">
        <f t="shared" ref="K2757:K2820" si="518">MAX(H2757:J2757)</f>
        <v>287.79540025771189</v>
      </c>
      <c r="L2757" s="239" t="b">
        <f t="shared" ref="L2757:L2820" si="519">J2757=K2757</f>
        <v>0</v>
      </c>
      <c r="M2757" s="239">
        <f t="shared" si="512"/>
        <v>5.9472508811491322E-3</v>
      </c>
      <c r="O2757" s="239">
        <f t="shared" si="513"/>
        <v>228.03631984537824</v>
      </c>
      <c r="P2757" s="239">
        <f t="shared" ref="P2757:P2820" si="520">MAX(H2757,O2757)</f>
        <v>287.79540025771189</v>
      </c>
      <c r="Q2757" s="239">
        <f t="shared" ref="Q2757:Q2820" si="521">P2757-H2757</f>
        <v>0</v>
      </c>
      <c r="R2757" s="239">
        <f t="shared" si="514"/>
        <v>5.9472508811491322E-3</v>
      </c>
      <c r="T2757" s="239">
        <f>MAX($H$4:H2757)</f>
        <v>290.98732864638936</v>
      </c>
      <c r="U2757" s="239">
        <f>MAX($K$4:K2757)</f>
        <v>290.98732864638936</v>
      </c>
      <c r="V2757" s="239">
        <f>MAX($K$4:L2757)</f>
        <v>290.98732864638936</v>
      </c>
      <c r="W2757" s="239">
        <f t="shared" si="515"/>
        <v>-1.0969303727161022E-2</v>
      </c>
      <c r="X2757" s="239">
        <f t="shared" si="516"/>
        <v>-1.0969303727161022E-2</v>
      </c>
      <c r="Y2757" s="239">
        <f t="shared" si="517"/>
        <v>-1.0969303727161022E-2</v>
      </c>
    </row>
    <row r="2758" spans="1:25">
      <c r="A2758" s="147">
        <v>39287</v>
      </c>
      <c r="B2758" s="243">
        <v>-2.0010886422300422E-2</v>
      </c>
      <c r="C2758" s="243">
        <v>-1.5224216679210145E-2</v>
      </c>
      <c r="D2758" s="243">
        <v>8.5464513906547968E-3</v>
      </c>
      <c r="E2758" s="243">
        <v>-5.8332732724117875E-3</v>
      </c>
      <c r="F2758" s="243">
        <v>-1.3591596033348696E-2</v>
      </c>
      <c r="H2758" s="239">
        <f t="shared" ref="H2758:H2821" si="522">(1+C2758)*H2757</f>
        <v>283.41394072490846</v>
      </c>
      <c r="I2758" s="239"/>
      <c r="J2758" s="239">
        <f t="shared" ref="J2758:J2821" si="523">IF(NOT(YEAR(A2758)=YEAR(A2757)),$J$1*H2758,J2757)</f>
        <v>234.683671613299</v>
      </c>
      <c r="K2758" s="239">
        <f t="shared" si="518"/>
        <v>283.41394072490846</v>
      </c>
      <c r="L2758" s="239" t="b">
        <f t="shared" si="519"/>
        <v>0</v>
      </c>
      <c r="M2758" s="239">
        <f t="shared" ref="M2758:M2821" si="524">(K2758-K2757)/K2757</f>
        <v>-1.5224216679210201E-2</v>
      </c>
      <c r="O2758" s="239">
        <f t="shared" ref="O2758:O2821" si="525">IF(AND(MONTH(A2758)=$O$2,MONTH(A2757)=$O$2-1),$O$1*H2758,O2757)</f>
        <v>228.03631984537824</v>
      </c>
      <c r="P2758" s="239">
        <f t="shared" si="520"/>
        <v>283.41394072490846</v>
      </c>
      <c r="Q2758" s="239">
        <f t="shared" si="521"/>
        <v>0</v>
      </c>
      <c r="R2758" s="239">
        <f t="shared" ref="R2758:R2821" si="526">(P2758-P2757)/P2757</f>
        <v>-1.5224216679210201E-2</v>
      </c>
      <c r="T2758" s="239">
        <f>MAX($H$4:H2758)</f>
        <v>290.98732864638936</v>
      </c>
      <c r="U2758" s="239">
        <f>MAX($K$4:K2758)</f>
        <v>290.98732864638936</v>
      </c>
      <c r="V2758" s="239">
        <f>MAX($K$4:L2758)</f>
        <v>290.98732864638936</v>
      </c>
      <c r="W2758" s="239">
        <f t="shared" ref="W2758:W2821" si="527">(H2758-T2758)/T2758</f>
        <v>-2.6026521349608853E-2</v>
      </c>
      <c r="X2758" s="239">
        <f t="shared" ref="X2758:X2821" si="528">(K2758-U2758)/U2758</f>
        <v>-2.6026521349608853E-2</v>
      </c>
      <c r="Y2758" s="239">
        <f t="shared" ref="Y2758:Y2821" si="529">(P2758-V2758)/V2758</f>
        <v>-2.6026521349608853E-2</v>
      </c>
    </row>
    <row r="2759" spans="1:25">
      <c r="A2759" s="147">
        <v>39288</v>
      </c>
      <c r="B2759" s="243">
        <v>3.6942567389508518E-3</v>
      </c>
      <c r="C2759" s="243">
        <v>-9.7674224437677148E-3</v>
      </c>
      <c r="D2759" s="243">
        <v>1.6020960629790082E-3</v>
      </c>
      <c r="E2759" s="243">
        <v>-2.3070746828546262E-4</v>
      </c>
      <c r="F2759" s="243">
        <v>-1.1029263238303999E-2</v>
      </c>
      <c r="H2759" s="239">
        <f t="shared" si="522"/>
        <v>280.64571703939532</v>
      </c>
      <c r="I2759" s="239"/>
      <c r="J2759" s="239">
        <f t="shared" si="523"/>
        <v>234.683671613299</v>
      </c>
      <c r="K2759" s="239">
        <f t="shared" si="518"/>
        <v>280.64571703939532</v>
      </c>
      <c r="L2759" s="239" t="b">
        <f t="shared" si="519"/>
        <v>0</v>
      </c>
      <c r="M2759" s="239">
        <f t="shared" si="524"/>
        <v>-9.7674224437677547E-3</v>
      </c>
      <c r="O2759" s="239">
        <f t="shared" si="525"/>
        <v>228.03631984537824</v>
      </c>
      <c r="P2759" s="239">
        <f t="shared" si="520"/>
        <v>280.64571703939532</v>
      </c>
      <c r="Q2759" s="239">
        <f t="shared" si="521"/>
        <v>0</v>
      </c>
      <c r="R2759" s="239">
        <f t="shared" si="526"/>
        <v>-9.7674224437677547E-3</v>
      </c>
      <c r="T2759" s="239">
        <f>MAX($H$4:H2759)</f>
        <v>290.98732864638936</v>
      </c>
      <c r="U2759" s="239">
        <f>MAX($K$4:K2759)</f>
        <v>290.98732864638936</v>
      </c>
      <c r="V2759" s="239">
        <f>MAX($K$4:L2759)</f>
        <v>290.98732864638936</v>
      </c>
      <c r="W2759" s="239">
        <f t="shared" si="527"/>
        <v>-3.5539731764613239E-2</v>
      </c>
      <c r="X2759" s="239">
        <f t="shared" si="528"/>
        <v>-3.5539731764613239E-2</v>
      </c>
      <c r="Y2759" s="239">
        <f t="shared" si="529"/>
        <v>-3.5539731764613239E-2</v>
      </c>
    </row>
    <row r="2760" spans="1:25">
      <c r="A2760" s="147">
        <v>39289</v>
      </c>
      <c r="B2760" s="243">
        <v>-2.3254830730867315E-2</v>
      </c>
      <c r="C2760" s="243">
        <v>-3.053351437790186E-2</v>
      </c>
      <c r="D2760" s="243">
        <v>-9.5647756967879305E-3</v>
      </c>
      <c r="E2760" s="243">
        <v>-2.5656990869065699E-2</v>
      </c>
      <c r="F2760" s="243">
        <v>-2.9559987278760746E-2</v>
      </c>
      <c r="H2760" s="239">
        <f t="shared" si="522"/>
        <v>272.07661700307636</v>
      </c>
      <c r="I2760" s="239"/>
      <c r="J2760" s="239">
        <f t="shared" si="523"/>
        <v>234.683671613299</v>
      </c>
      <c r="K2760" s="239">
        <f t="shared" si="518"/>
        <v>272.07661700307636</v>
      </c>
      <c r="L2760" s="239" t="b">
        <f t="shared" si="519"/>
        <v>0</v>
      </c>
      <c r="M2760" s="239">
        <f t="shared" si="524"/>
        <v>-3.0533514377901871E-2</v>
      </c>
      <c r="O2760" s="239">
        <f t="shared" si="525"/>
        <v>228.03631984537824</v>
      </c>
      <c r="P2760" s="239">
        <f t="shared" si="520"/>
        <v>272.07661700307636</v>
      </c>
      <c r="Q2760" s="239">
        <f t="shared" si="521"/>
        <v>0</v>
      </c>
      <c r="R2760" s="239">
        <f t="shared" si="526"/>
        <v>-3.0533514377901871E-2</v>
      </c>
      <c r="T2760" s="239">
        <f>MAX($H$4:H2760)</f>
        <v>290.98732864638936</v>
      </c>
      <c r="U2760" s="239">
        <f>MAX($K$4:K2760)</f>
        <v>290.98732864638936</v>
      </c>
      <c r="V2760" s="239">
        <f>MAX($K$4:L2760)</f>
        <v>290.98732864638936</v>
      </c>
      <c r="W2760" s="239">
        <f t="shared" si="527"/>
        <v>-6.4988093231693522E-2</v>
      </c>
      <c r="X2760" s="239">
        <f t="shared" si="528"/>
        <v>-6.4988093231693522E-2</v>
      </c>
      <c r="Y2760" s="239">
        <f t="shared" si="529"/>
        <v>-6.4988093231693522E-2</v>
      </c>
    </row>
    <row r="2761" spans="1:25">
      <c r="A2761" s="147">
        <v>39290</v>
      </c>
      <c r="B2761" s="243">
        <v>-1.531688184722324E-2</v>
      </c>
      <c r="C2761" s="243">
        <v>-4.6793133764611028E-4</v>
      </c>
      <c r="D2761" s="243">
        <v>-1.6895180517151109E-2</v>
      </c>
      <c r="E2761" s="243">
        <v>-2.3409107363193016E-2</v>
      </c>
      <c r="F2761" s="243">
        <v>-3.7525548552455046E-3</v>
      </c>
      <c r="H2761" s="239">
        <f t="shared" si="522"/>
        <v>271.94930382773987</v>
      </c>
      <c r="I2761" s="239"/>
      <c r="J2761" s="239">
        <f t="shared" si="523"/>
        <v>234.683671613299</v>
      </c>
      <c r="K2761" s="239">
        <f t="shared" si="518"/>
        <v>271.94930382773987</v>
      </c>
      <c r="L2761" s="239" t="b">
        <f t="shared" si="519"/>
        <v>0</v>
      </c>
      <c r="M2761" s="239">
        <f t="shared" si="524"/>
        <v>-4.679313376461782E-4</v>
      </c>
      <c r="O2761" s="239">
        <f t="shared" si="525"/>
        <v>228.03631984537824</v>
      </c>
      <c r="P2761" s="239">
        <f t="shared" si="520"/>
        <v>271.94930382773987</v>
      </c>
      <c r="Q2761" s="239">
        <f t="shared" si="521"/>
        <v>0</v>
      </c>
      <c r="R2761" s="239">
        <f t="shared" si="526"/>
        <v>-4.679313376461782E-4</v>
      </c>
      <c r="T2761" s="239">
        <f>MAX($H$4:H2761)</f>
        <v>290.98732864638936</v>
      </c>
      <c r="U2761" s="239">
        <f>MAX($K$4:K2761)</f>
        <v>290.98732864638936</v>
      </c>
      <c r="V2761" s="239">
        <f>MAX($K$4:L2761)</f>
        <v>290.98732864638936</v>
      </c>
      <c r="W2761" s="239">
        <f t="shared" si="527"/>
        <v>-6.5425614603942708E-2</v>
      </c>
      <c r="X2761" s="239">
        <f t="shared" si="528"/>
        <v>-6.5425614603942708E-2</v>
      </c>
      <c r="Y2761" s="239">
        <f t="shared" si="529"/>
        <v>-6.5425614603942708E-2</v>
      </c>
    </row>
    <row r="2762" spans="1:25">
      <c r="A2762" s="147">
        <v>39293</v>
      </c>
      <c r="B2762" s="243">
        <v>1.0271442142955722E-2</v>
      </c>
      <c r="C2762" s="243">
        <v>-3.3010789346723524E-3</v>
      </c>
      <c r="D2762" s="243">
        <v>1.1202718746126106E-3</v>
      </c>
      <c r="E2762" s="243">
        <v>5.1808772144508186E-3</v>
      </c>
      <c r="F2762" s="243">
        <v>8.4661725284984612E-4</v>
      </c>
      <c r="H2762" s="239">
        <f t="shared" si="522"/>
        <v>271.05157770957533</v>
      </c>
      <c r="I2762" s="239"/>
      <c r="J2762" s="239">
        <f t="shared" si="523"/>
        <v>234.683671613299</v>
      </c>
      <c r="K2762" s="239">
        <f t="shared" si="518"/>
        <v>271.05157770957533</v>
      </c>
      <c r="L2762" s="239" t="b">
        <f t="shared" si="519"/>
        <v>0</v>
      </c>
      <c r="M2762" s="239">
        <f t="shared" si="524"/>
        <v>-3.3010789346722726E-3</v>
      </c>
      <c r="O2762" s="239">
        <f t="shared" si="525"/>
        <v>228.03631984537824</v>
      </c>
      <c r="P2762" s="239">
        <f t="shared" si="520"/>
        <v>271.05157770957533</v>
      </c>
      <c r="Q2762" s="239">
        <f t="shared" si="521"/>
        <v>0</v>
      </c>
      <c r="R2762" s="239">
        <f t="shared" si="526"/>
        <v>-3.3010789346722726E-3</v>
      </c>
      <c r="T2762" s="239">
        <f>MAX($H$4:H2762)</f>
        <v>290.98732864638936</v>
      </c>
      <c r="U2762" s="239">
        <f>MAX($K$4:K2762)</f>
        <v>290.98732864638936</v>
      </c>
      <c r="V2762" s="239">
        <f>MAX($K$4:L2762)</f>
        <v>290.98732864638936</v>
      </c>
      <c r="W2762" s="239">
        <f t="shared" si="527"/>
        <v>-6.8510718420457931E-2</v>
      </c>
      <c r="X2762" s="239">
        <f t="shared" si="528"/>
        <v>-6.8510718420457931E-2</v>
      </c>
      <c r="Y2762" s="239">
        <f t="shared" si="529"/>
        <v>-6.8510718420457931E-2</v>
      </c>
    </row>
    <row r="2763" spans="1:25">
      <c r="A2763" s="147">
        <v>39294</v>
      </c>
      <c r="B2763" s="243">
        <v>-1.2136117406889468E-2</v>
      </c>
      <c r="C2763" s="243">
        <v>2.0877182802089722E-2</v>
      </c>
      <c r="D2763" s="243">
        <v>-1.2696797589812903E-3</v>
      </c>
      <c r="E2763" s="243">
        <v>1.6027702534315846E-2</v>
      </c>
      <c r="F2763" s="243">
        <v>1.8976333186874417E-2</v>
      </c>
      <c r="H2763" s="239">
        <f t="shared" si="522"/>
        <v>276.71037104621297</v>
      </c>
      <c r="I2763" s="239"/>
      <c r="J2763" s="239">
        <f t="shared" si="523"/>
        <v>234.683671613299</v>
      </c>
      <c r="K2763" s="239">
        <f t="shared" si="518"/>
        <v>276.71037104621297</v>
      </c>
      <c r="L2763" s="239" t="b">
        <f t="shared" si="519"/>
        <v>0</v>
      </c>
      <c r="M2763" s="239">
        <f t="shared" si="524"/>
        <v>2.0877182802089764E-2</v>
      </c>
      <c r="O2763" s="239">
        <f t="shared" si="525"/>
        <v>228.03631984537824</v>
      </c>
      <c r="P2763" s="239">
        <f t="shared" si="520"/>
        <v>276.71037104621297</v>
      </c>
      <c r="Q2763" s="239">
        <f t="shared" si="521"/>
        <v>0</v>
      </c>
      <c r="R2763" s="239">
        <f t="shared" si="526"/>
        <v>2.0877182802089764E-2</v>
      </c>
      <c r="T2763" s="239">
        <f>MAX($H$4:H2763)</f>
        <v>290.98732864638936</v>
      </c>
      <c r="U2763" s="239">
        <f>MAX($K$4:K2763)</f>
        <v>290.98732864638936</v>
      </c>
      <c r="V2763" s="239">
        <f>MAX($K$4:L2763)</f>
        <v>290.98732864638936</v>
      </c>
      <c r="W2763" s="239">
        <f t="shared" si="527"/>
        <v>-4.9063846410734559E-2</v>
      </c>
      <c r="X2763" s="239">
        <f t="shared" si="528"/>
        <v>-4.9063846410734559E-2</v>
      </c>
      <c r="Y2763" s="239">
        <f t="shared" si="529"/>
        <v>-4.9063846410734559E-2</v>
      </c>
    </row>
    <row r="2764" spans="1:25">
      <c r="A2764" s="147">
        <v>39295</v>
      </c>
      <c r="B2764" s="243">
        <v>6.1535474777580923E-3</v>
      </c>
      <c r="C2764" s="243">
        <v>-1.3942122341463969E-2</v>
      </c>
      <c r="D2764" s="243">
        <v>-2.1260079663600773E-2</v>
      </c>
      <c r="E2764" s="243">
        <v>-3.2644621039151778E-2</v>
      </c>
      <c r="F2764" s="243">
        <v>-1.4091615040154992E-2</v>
      </c>
      <c r="H2764" s="239">
        <f t="shared" si="522"/>
        <v>272.85244119993479</v>
      </c>
      <c r="I2764" s="239"/>
      <c r="J2764" s="239">
        <f t="shared" si="523"/>
        <v>234.683671613299</v>
      </c>
      <c r="K2764" s="239">
        <f t="shared" si="518"/>
        <v>272.85244119993479</v>
      </c>
      <c r="L2764" s="239" t="b">
        <f t="shared" si="519"/>
        <v>0</v>
      </c>
      <c r="M2764" s="239">
        <f t="shared" si="524"/>
        <v>-1.3942122341463938E-2</v>
      </c>
      <c r="O2764" s="239">
        <f t="shared" si="525"/>
        <v>228.03631984537824</v>
      </c>
      <c r="P2764" s="239">
        <f t="shared" si="520"/>
        <v>272.85244119993479</v>
      </c>
      <c r="Q2764" s="239">
        <f t="shared" si="521"/>
        <v>0</v>
      </c>
      <c r="R2764" s="239">
        <f t="shared" si="526"/>
        <v>-1.3942122341463938E-2</v>
      </c>
      <c r="T2764" s="239">
        <f>MAX($H$4:H2764)</f>
        <v>290.98732864638936</v>
      </c>
      <c r="U2764" s="239">
        <f>MAX($K$4:K2764)</f>
        <v>290.98732864638936</v>
      </c>
      <c r="V2764" s="239">
        <f>MAX($K$4:L2764)</f>
        <v>290.98732864638936</v>
      </c>
      <c r="W2764" s="239">
        <f t="shared" si="527"/>
        <v>-6.2321914602997242E-2</v>
      </c>
      <c r="X2764" s="239">
        <f t="shared" si="528"/>
        <v>-6.2321914602997242E-2</v>
      </c>
      <c r="Y2764" s="239">
        <f t="shared" si="529"/>
        <v>-6.2321914602997242E-2</v>
      </c>
    </row>
    <row r="2765" spans="1:25">
      <c r="A2765" s="147">
        <v>39296</v>
      </c>
      <c r="B2765" s="243">
        <v>5.2116589922657219E-3</v>
      </c>
      <c r="C2765" s="243">
        <v>5.1990445889420478E-3</v>
      </c>
      <c r="D2765" s="243">
        <v>-6.0215515321626611E-4</v>
      </c>
      <c r="E2765" s="243">
        <v>4.2233455389748542E-3</v>
      </c>
      <c r="F2765" s="243">
        <v>4.2915930694009674E-4</v>
      </c>
      <c r="H2765" s="239">
        <f t="shared" si="522"/>
        <v>274.27101320793491</v>
      </c>
      <c r="I2765" s="239"/>
      <c r="J2765" s="239">
        <f t="shared" si="523"/>
        <v>234.683671613299</v>
      </c>
      <c r="K2765" s="239">
        <f t="shared" si="518"/>
        <v>274.27101320793491</v>
      </c>
      <c r="L2765" s="239" t="b">
        <f t="shared" si="519"/>
        <v>0</v>
      </c>
      <c r="M2765" s="239">
        <f t="shared" si="524"/>
        <v>5.1990445889419628E-3</v>
      </c>
      <c r="O2765" s="239">
        <f t="shared" si="525"/>
        <v>228.03631984537824</v>
      </c>
      <c r="P2765" s="239">
        <f t="shared" si="520"/>
        <v>274.27101320793491</v>
      </c>
      <c r="Q2765" s="239">
        <f t="shared" si="521"/>
        <v>0</v>
      </c>
      <c r="R2765" s="239">
        <f t="shared" si="526"/>
        <v>5.1990445889419628E-3</v>
      </c>
      <c r="T2765" s="239">
        <f>MAX($H$4:H2765)</f>
        <v>290.98732864638936</v>
      </c>
      <c r="U2765" s="239">
        <f>MAX($K$4:K2765)</f>
        <v>290.98732864638936</v>
      </c>
      <c r="V2765" s="239">
        <f>MAX($K$4:L2765)</f>
        <v>290.98732864638936</v>
      </c>
      <c r="W2765" s="239">
        <f t="shared" si="527"/>
        <v>-5.744688442694449E-2</v>
      </c>
      <c r="X2765" s="239">
        <f t="shared" si="528"/>
        <v>-5.744688442694449E-2</v>
      </c>
      <c r="Y2765" s="239">
        <f t="shared" si="529"/>
        <v>-5.744688442694449E-2</v>
      </c>
    </row>
    <row r="2766" spans="1:25">
      <c r="A2766" s="147">
        <v>39297</v>
      </c>
      <c r="B2766" s="243">
        <v>-2.6332615178666252E-2</v>
      </c>
      <c r="C2766" s="243">
        <v>-1.1780697454973454E-2</v>
      </c>
      <c r="D2766" s="243">
        <v>5.573862106276195E-4</v>
      </c>
      <c r="E2766" s="243">
        <v>-6.1408257052406601E-3</v>
      </c>
      <c r="F2766" s="243">
        <v>-8.8151284364794691E-3</v>
      </c>
      <c r="H2766" s="239">
        <f t="shared" si="522"/>
        <v>271.03990938066323</v>
      </c>
      <c r="I2766" s="239"/>
      <c r="J2766" s="239">
        <f t="shared" si="523"/>
        <v>234.683671613299</v>
      </c>
      <c r="K2766" s="239">
        <f t="shared" si="518"/>
        <v>271.03990938066323</v>
      </c>
      <c r="L2766" s="239" t="b">
        <f t="shared" si="519"/>
        <v>0</v>
      </c>
      <c r="M2766" s="239">
        <f t="shared" si="524"/>
        <v>-1.1780697454973352E-2</v>
      </c>
      <c r="O2766" s="239">
        <f t="shared" si="525"/>
        <v>228.03631984537824</v>
      </c>
      <c r="P2766" s="239">
        <f t="shared" si="520"/>
        <v>271.03990938066323</v>
      </c>
      <c r="Q2766" s="239">
        <f t="shared" si="521"/>
        <v>0</v>
      </c>
      <c r="R2766" s="239">
        <f t="shared" si="526"/>
        <v>-1.1780697454973352E-2</v>
      </c>
      <c r="T2766" s="239">
        <f>MAX($H$4:H2766)</f>
        <v>290.98732864638936</v>
      </c>
      <c r="U2766" s="239">
        <f>MAX($K$4:K2766)</f>
        <v>290.98732864638936</v>
      </c>
      <c r="V2766" s="239">
        <f>MAX($K$4:L2766)</f>
        <v>290.98732864638936</v>
      </c>
      <c r="W2766" s="239">
        <f t="shared" si="527"/>
        <v>-6.8550817516753196E-2</v>
      </c>
      <c r="X2766" s="239">
        <f t="shared" si="528"/>
        <v>-6.8550817516753196E-2</v>
      </c>
      <c r="Y2766" s="239">
        <f t="shared" si="529"/>
        <v>-6.8550817516753196E-2</v>
      </c>
    </row>
    <row r="2767" spans="1:25">
      <c r="A2767" s="147">
        <v>39300</v>
      </c>
      <c r="B2767" s="243">
        <v>2.1868915844430292E-2</v>
      </c>
      <c r="C2767" s="243">
        <v>-7.8268248489025138E-3</v>
      </c>
      <c r="D2767" s="243">
        <v>-6.0811789664994009E-3</v>
      </c>
      <c r="E2767" s="243">
        <v>-2.0926387785398681E-2</v>
      </c>
      <c r="F2767" s="243">
        <v>-1.2562634546662732E-2</v>
      </c>
      <c r="H2767" s="239">
        <f t="shared" si="522"/>
        <v>268.91852748287835</v>
      </c>
      <c r="I2767" s="239"/>
      <c r="J2767" s="239">
        <f t="shared" si="523"/>
        <v>234.683671613299</v>
      </c>
      <c r="K2767" s="239">
        <f t="shared" si="518"/>
        <v>268.91852748287835</v>
      </c>
      <c r="L2767" s="239" t="b">
        <f t="shared" si="519"/>
        <v>0</v>
      </c>
      <c r="M2767" s="239">
        <f t="shared" si="524"/>
        <v>-7.8268248489026075E-3</v>
      </c>
      <c r="O2767" s="239">
        <f t="shared" si="525"/>
        <v>228.03631984537824</v>
      </c>
      <c r="P2767" s="239">
        <f t="shared" si="520"/>
        <v>268.91852748287835</v>
      </c>
      <c r="Q2767" s="239">
        <f t="shared" si="521"/>
        <v>0</v>
      </c>
      <c r="R2767" s="239">
        <f t="shared" si="526"/>
        <v>-7.8268248489026075E-3</v>
      </c>
      <c r="T2767" s="239">
        <f>MAX($H$4:H2767)</f>
        <v>290.98732864638936</v>
      </c>
      <c r="U2767" s="239">
        <f>MAX($K$4:K2767)</f>
        <v>290.98732864638936</v>
      </c>
      <c r="V2767" s="239">
        <f>MAX($K$4:L2767)</f>
        <v>290.98732864638936</v>
      </c>
      <c r="W2767" s="239">
        <f t="shared" si="527"/>
        <v>-7.5841107123703094E-2</v>
      </c>
      <c r="X2767" s="239">
        <f t="shared" si="528"/>
        <v>-7.5841107123703094E-2</v>
      </c>
      <c r="Y2767" s="239">
        <f t="shared" si="529"/>
        <v>-7.5841107123703094E-2</v>
      </c>
    </row>
    <row r="2768" spans="1:25">
      <c r="A2768" s="147">
        <v>39301</v>
      </c>
      <c r="B2768" s="243">
        <v>6.5117420171429963E-3</v>
      </c>
      <c r="C2768" s="243">
        <v>1.4403665931750576E-2</v>
      </c>
      <c r="D2768" s="243">
        <v>-9.5304689881370308E-4</v>
      </c>
      <c r="E2768" s="243">
        <v>7.9004085195075735E-3</v>
      </c>
      <c r="F2768" s="243">
        <v>9.851522328311324E-3</v>
      </c>
      <c r="H2768" s="239">
        <f t="shared" si="522"/>
        <v>272.79194011560003</v>
      </c>
      <c r="I2768" s="239"/>
      <c r="J2768" s="239">
        <f t="shared" si="523"/>
        <v>234.683671613299</v>
      </c>
      <c r="K2768" s="239">
        <f t="shared" si="518"/>
        <v>272.79194011560003</v>
      </c>
      <c r="L2768" s="239" t="b">
        <f t="shared" si="519"/>
        <v>0</v>
      </c>
      <c r="M2768" s="239">
        <f t="shared" si="524"/>
        <v>1.4403665931750635E-2</v>
      </c>
      <c r="O2768" s="239">
        <f t="shared" si="525"/>
        <v>228.03631984537824</v>
      </c>
      <c r="P2768" s="239">
        <f t="shared" si="520"/>
        <v>272.79194011560003</v>
      </c>
      <c r="Q2768" s="239">
        <f t="shared" si="521"/>
        <v>0</v>
      </c>
      <c r="R2768" s="239">
        <f t="shared" si="526"/>
        <v>1.4403665931750635E-2</v>
      </c>
      <c r="T2768" s="239">
        <f>MAX($H$4:H2768)</f>
        <v>290.98732864638936</v>
      </c>
      <c r="U2768" s="239">
        <f>MAX($K$4:K2768)</f>
        <v>290.98732864638936</v>
      </c>
      <c r="V2768" s="239">
        <f>MAX($K$4:L2768)</f>
        <v>290.98732864638936</v>
      </c>
      <c r="W2768" s="239">
        <f t="shared" si="527"/>
        <v>-6.2529831162856389E-2</v>
      </c>
      <c r="X2768" s="239">
        <f t="shared" si="528"/>
        <v>-6.2529831162856389E-2</v>
      </c>
      <c r="Y2768" s="239">
        <f t="shared" si="529"/>
        <v>-6.2529831162856389E-2</v>
      </c>
    </row>
    <row r="2769" spans="1:25">
      <c r="A2769" s="147">
        <v>39302</v>
      </c>
      <c r="B2769" s="243">
        <v>1.417320958977486E-2</v>
      </c>
      <c r="C2769" s="243">
        <v>1.8956687095667224E-2</v>
      </c>
      <c r="D2769" s="243">
        <v>8.9559067258870861E-4</v>
      </c>
      <c r="E2769" s="243">
        <v>2.3231352793018134E-2</v>
      </c>
      <c r="F2769" s="243">
        <v>1.7331845616713748E-2</v>
      </c>
      <c r="H2769" s="239">
        <f t="shared" si="522"/>
        <v>277.96317156659143</v>
      </c>
      <c r="I2769" s="239"/>
      <c r="J2769" s="239">
        <f t="shared" si="523"/>
        <v>234.683671613299</v>
      </c>
      <c r="K2769" s="239">
        <f t="shared" si="518"/>
        <v>277.96317156659143</v>
      </c>
      <c r="L2769" s="239" t="b">
        <f t="shared" si="519"/>
        <v>0</v>
      </c>
      <c r="M2769" s="239">
        <f t="shared" si="524"/>
        <v>1.8956687095667144E-2</v>
      </c>
      <c r="O2769" s="239">
        <f t="shared" si="525"/>
        <v>228.03631984537824</v>
      </c>
      <c r="P2769" s="239">
        <f t="shared" si="520"/>
        <v>277.96317156659143</v>
      </c>
      <c r="Q2769" s="239">
        <f t="shared" si="521"/>
        <v>0</v>
      </c>
      <c r="R2769" s="239">
        <f t="shared" si="526"/>
        <v>1.8956687095667144E-2</v>
      </c>
      <c r="T2769" s="239">
        <f>MAX($H$4:H2769)</f>
        <v>290.98732864638936</v>
      </c>
      <c r="U2769" s="239">
        <f>MAX($K$4:K2769)</f>
        <v>290.98732864638936</v>
      </c>
      <c r="V2769" s="239">
        <f>MAX($K$4:L2769)</f>
        <v>290.98732864638936</v>
      </c>
      <c r="W2769" s="239">
        <f t="shared" si="527"/>
        <v>-4.4758502510688407E-2</v>
      </c>
      <c r="X2769" s="239">
        <f t="shared" si="528"/>
        <v>-4.4758502510688407E-2</v>
      </c>
      <c r="Y2769" s="239">
        <f t="shared" si="529"/>
        <v>-4.4758502510688407E-2</v>
      </c>
    </row>
    <row r="2770" spans="1:25">
      <c r="A2770" s="147">
        <v>39303</v>
      </c>
      <c r="B2770" s="243">
        <v>-2.8656555319491184E-2</v>
      </c>
      <c r="C2770" s="243">
        <v>-1.710372862523879E-2</v>
      </c>
      <c r="D2770" s="243">
        <v>2.035124597521687E-2</v>
      </c>
      <c r="E2770" s="243">
        <v>-4.3736510849518018E-3</v>
      </c>
      <c r="F2770" s="243">
        <v>-1.5646673584034265E-2</v>
      </c>
      <c r="H2770" s="239">
        <f t="shared" si="522"/>
        <v>273.20896491230576</v>
      </c>
      <c r="I2770" s="239"/>
      <c r="J2770" s="239">
        <f t="shared" si="523"/>
        <v>234.683671613299</v>
      </c>
      <c r="K2770" s="239">
        <f t="shared" si="518"/>
        <v>273.20896491230576</v>
      </c>
      <c r="L2770" s="239" t="b">
        <f t="shared" si="519"/>
        <v>0</v>
      </c>
      <c r="M2770" s="239">
        <f t="shared" si="524"/>
        <v>-1.7103728625238779E-2</v>
      </c>
      <c r="O2770" s="239">
        <f t="shared" si="525"/>
        <v>228.03631984537824</v>
      </c>
      <c r="P2770" s="239">
        <f t="shared" si="520"/>
        <v>273.20896491230576</v>
      </c>
      <c r="Q2770" s="239">
        <f t="shared" si="521"/>
        <v>0</v>
      </c>
      <c r="R2770" s="239">
        <f t="shared" si="526"/>
        <v>-1.7103728625238779E-2</v>
      </c>
      <c r="T2770" s="239">
        <f>MAX($H$4:H2770)</f>
        <v>290.98732864638936</v>
      </c>
      <c r="U2770" s="239">
        <f>MAX($K$4:K2770)</f>
        <v>290.98732864638936</v>
      </c>
      <c r="V2770" s="239">
        <f>MAX($K$4:L2770)</f>
        <v>290.98732864638936</v>
      </c>
      <c r="W2770" s="239">
        <f t="shared" si="527"/>
        <v>-6.1096693855312301E-2</v>
      </c>
      <c r="X2770" s="239">
        <f t="shared" si="528"/>
        <v>-6.1096693855312301E-2</v>
      </c>
      <c r="Y2770" s="239">
        <f t="shared" si="529"/>
        <v>-6.1096693855312301E-2</v>
      </c>
    </row>
    <row r="2771" spans="1:25">
      <c r="A2771" s="147">
        <v>39304</v>
      </c>
      <c r="B2771" s="243">
        <v>9.419354439632599E-5</v>
      </c>
      <c r="C2771" s="243">
        <v>-3.2558716913788421E-2</v>
      </c>
      <c r="D2771" s="243">
        <v>-2.7497712623299475E-2</v>
      </c>
      <c r="E2771" s="243">
        <v>-3.3179666846240963E-2</v>
      </c>
      <c r="F2771" s="243">
        <v>-3.0160837208170976E-2</v>
      </c>
      <c r="H2771" s="239">
        <f t="shared" si="522"/>
        <v>264.31363156541687</v>
      </c>
      <c r="I2771" s="239"/>
      <c r="J2771" s="239">
        <f t="shared" si="523"/>
        <v>234.683671613299</v>
      </c>
      <c r="K2771" s="239">
        <f t="shared" si="518"/>
        <v>264.31363156541687</v>
      </c>
      <c r="L2771" s="239" t="b">
        <f t="shared" si="519"/>
        <v>0</v>
      </c>
      <c r="M2771" s="239">
        <f t="shared" si="524"/>
        <v>-3.2558716913788324E-2</v>
      </c>
      <c r="O2771" s="239">
        <f t="shared" si="525"/>
        <v>228.03631984537824</v>
      </c>
      <c r="P2771" s="239">
        <f t="shared" si="520"/>
        <v>264.31363156541687</v>
      </c>
      <c r="Q2771" s="239">
        <f t="shared" si="521"/>
        <v>0</v>
      </c>
      <c r="R2771" s="239">
        <f t="shared" si="526"/>
        <v>-3.2558716913788324E-2</v>
      </c>
      <c r="T2771" s="239">
        <f>MAX($H$4:H2771)</f>
        <v>290.98732864638936</v>
      </c>
      <c r="U2771" s="239">
        <f>MAX($K$4:K2771)</f>
        <v>290.98732864638936</v>
      </c>
      <c r="V2771" s="239">
        <f>MAX($K$4:L2771)</f>
        <v>290.98732864638936</v>
      </c>
      <c r="W2771" s="239">
        <f t="shared" si="527"/>
        <v>-9.1666180809497122E-2</v>
      </c>
      <c r="X2771" s="239">
        <f t="shared" si="528"/>
        <v>-9.1666180809497122E-2</v>
      </c>
      <c r="Y2771" s="239">
        <f t="shared" si="529"/>
        <v>-9.1666180809497122E-2</v>
      </c>
    </row>
    <row r="2772" spans="1:25">
      <c r="A2772" s="147">
        <v>39307</v>
      </c>
      <c r="B2772" s="243">
        <v>2.5331459761201991E-4</v>
      </c>
      <c r="C2772" s="243">
        <v>2.3323166789661176E-2</v>
      </c>
      <c r="D2772" s="243">
        <v>3.5712954989439716E-3</v>
      </c>
      <c r="E2772" s="243">
        <v>1.562722147971618E-2</v>
      </c>
      <c r="F2772" s="243">
        <v>1.8037112538866973E-2</v>
      </c>
      <c r="H2772" s="239">
        <f t="shared" si="522"/>
        <v>270.47826247919812</v>
      </c>
      <c r="I2772" s="239"/>
      <c r="J2772" s="239">
        <f t="shared" si="523"/>
        <v>234.683671613299</v>
      </c>
      <c r="K2772" s="239">
        <f t="shared" si="518"/>
        <v>270.47826247919812</v>
      </c>
      <c r="L2772" s="239" t="b">
        <f t="shared" si="519"/>
        <v>0</v>
      </c>
      <c r="M2772" s="239">
        <f t="shared" si="524"/>
        <v>2.3323166789661107E-2</v>
      </c>
      <c r="O2772" s="239">
        <f t="shared" si="525"/>
        <v>228.03631984537824</v>
      </c>
      <c r="P2772" s="239">
        <f t="shared" si="520"/>
        <v>270.47826247919812</v>
      </c>
      <c r="Q2772" s="239">
        <f t="shared" si="521"/>
        <v>0</v>
      </c>
      <c r="R2772" s="239">
        <f t="shared" si="526"/>
        <v>2.3323166789661107E-2</v>
      </c>
      <c r="T2772" s="239">
        <f>MAX($H$4:H2772)</f>
        <v>290.98732864638936</v>
      </c>
      <c r="U2772" s="239">
        <f>MAX($K$4:K2772)</f>
        <v>290.98732864638936</v>
      </c>
      <c r="V2772" s="239">
        <f>MAX($K$4:L2772)</f>
        <v>290.98732864638936</v>
      </c>
      <c r="W2772" s="239">
        <f t="shared" si="527"/>
        <v>-7.0480959643827154E-2</v>
      </c>
      <c r="X2772" s="239">
        <f t="shared" si="528"/>
        <v>-7.0480959643827154E-2</v>
      </c>
      <c r="Y2772" s="239">
        <f t="shared" si="529"/>
        <v>-7.0480959643827154E-2</v>
      </c>
    </row>
    <row r="2773" spans="1:25">
      <c r="A2773" s="147">
        <v>39308</v>
      </c>
      <c r="B2773" s="243">
        <v>-1.8196367753376186E-2</v>
      </c>
      <c r="C2773" s="243">
        <v>-1.2026907345594751E-2</v>
      </c>
      <c r="D2773" s="243">
        <v>5.6943962854492103E-3</v>
      </c>
      <c r="E2773" s="243">
        <v>-1.0947957853558843E-2</v>
      </c>
      <c r="F2773" s="243">
        <v>-8.7649792273906124E-3</v>
      </c>
      <c r="H2773" s="239">
        <f t="shared" si="522"/>
        <v>267.22524547736333</v>
      </c>
      <c r="I2773" s="239"/>
      <c r="J2773" s="239">
        <f t="shared" si="523"/>
        <v>234.683671613299</v>
      </c>
      <c r="K2773" s="239">
        <f t="shared" si="518"/>
        <v>267.22524547736333</v>
      </c>
      <c r="L2773" s="239" t="b">
        <f t="shared" si="519"/>
        <v>0</v>
      </c>
      <c r="M2773" s="239">
        <f t="shared" si="524"/>
        <v>-1.202690734559482E-2</v>
      </c>
      <c r="O2773" s="239">
        <f t="shared" si="525"/>
        <v>228.03631984537824</v>
      </c>
      <c r="P2773" s="239">
        <f t="shared" si="520"/>
        <v>267.22524547736333</v>
      </c>
      <c r="Q2773" s="239">
        <f t="shared" si="521"/>
        <v>0</v>
      </c>
      <c r="R2773" s="239">
        <f t="shared" si="526"/>
        <v>-1.202690734559482E-2</v>
      </c>
      <c r="T2773" s="239">
        <f>MAX($H$4:H2773)</f>
        <v>290.98732864638936</v>
      </c>
      <c r="U2773" s="239">
        <f>MAX($K$4:K2773)</f>
        <v>290.98732864638936</v>
      </c>
      <c r="V2773" s="239">
        <f>MAX($K$4:L2773)</f>
        <v>290.98732864638936</v>
      </c>
      <c r="W2773" s="239">
        <f t="shared" si="527"/>
        <v>-8.1660199018157048E-2</v>
      </c>
      <c r="X2773" s="239">
        <f t="shared" si="528"/>
        <v>-8.1660199018157048E-2</v>
      </c>
      <c r="Y2773" s="239">
        <f t="shared" si="529"/>
        <v>-8.1660199018157048E-2</v>
      </c>
    </row>
    <row r="2774" spans="1:25">
      <c r="A2774" s="147">
        <v>39309</v>
      </c>
      <c r="B2774" s="243">
        <v>-1.4813319763355648E-2</v>
      </c>
      <c r="C2774" s="243">
        <v>-1.1419585773724261E-3</v>
      </c>
      <c r="D2774" s="243">
        <v>-1.8468776142716803E-2</v>
      </c>
      <c r="E2774" s="243">
        <v>-1.6108620518612393E-2</v>
      </c>
      <c r="F2774" s="243">
        <v>-6.5506308145605319E-3</v>
      </c>
      <c r="H2774" s="239">
        <f t="shared" si="522"/>
        <v>266.92008531620002</v>
      </c>
      <c r="I2774" s="239"/>
      <c r="J2774" s="239">
        <f t="shared" si="523"/>
        <v>234.683671613299</v>
      </c>
      <c r="K2774" s="239">
        <f t="shared" si="518"/>
        <v>266.92008531620002</v>
      </c>
      <c r="L2774" s="239" t="b">
        <f t="shared" si="519"/>
        <v>0</v>
      </c>
      <c r="M2774" s="239">
        <f t="shared" si="524"/>
        <v>-1.1419585773723788E-3</v>
      </c>
      <c r="O2774" s="239">
        <f t="shared" si="525"/>
        <v>228.03631984537824</v>
      </c>
      <c r="P2774" s="239">
        <f t="shared" si="520"/>
        <v>266.92008531620002</v>
      </c>
      <c r="Q2774" s="239">
        <f t="shared" si="521"/>
        <v>0</v>
      </c>
      <c r="R2774" s="239">
        <f t="shared" si="526"/>
        <v>-1.1419585773723788E-3</v>
      </c>
      <c r="T2774" s="239">
        <f>MAX($H$4:H2774)</f>
        <v>290.98732864638936</v>
      </c>
      <c r="U2774" s="239">
        <f>MAX($K$4:K2774)</f>
        <v>290.98732864638936</v>
      </c>
      <c r="V2774" s="239">
        <f>MAX($K$4:L2774)</f>
        <v>290.98732864638936</v>
      </c>
      <c r="W2774" s="239">
        <f t="shared" si="527"/>
        <v>-8.2708905030830712E-2</v>
      </c>
      <c r="X2774" s="239">
        <f t="shared" si="528"/>
        <v>-8.2708905030830712E-2</v>
      </c>
      <c r="Y2774" s="239">
        <f t="shared" si="529"/>
        <v>-8.2708905030830712E-2</v>
      </c>
    </row>
    <row r="2775" spans="1:25">
      <c r="A2775" s="147">
        <v>39310</v>
      </c>
      <c r="B2775" s="243">
        <v>1.7441275904013231E-3</v>
      </c>
      <c r="C2775" s="243">
        <v>-3.4782344601617887E-2</v>
      </c>
      <c r="D2775" s="243">
        <v>-4.3660628848435357E-3</v>
      </c>
      <c r="E2775" s="243">
        <v>-5.1479183384893323E-2</v>
      </c>
      <c r="F2775" s="243">
        <v>-4.0648333933311798E-2</v>
      </c>
      <c r="H2775" s="239">
        <f t="shared" si="522"/>
        <v>257.63597892763869</v>
      </c>
      <c r="I2775" s="239"/>
      <c r="J2775" s="239">
        <f t="shared" si="523"/>
        <v>234.683671613299</v>
      </c>
      <c r="K2775" s="239">
        <f t="shared" si="518"/>
        <v>257.63597892763869</v>
      </c>
      <c r="L2775" s="239" t="b">
        <f t="shared" si="519"/>
        <v>0</v>
      </c>
      <c r="M2775" s="239">
        <f t="shared" si="524"/>
        <v>-3.4782344601617929E-2</v>
      </c>
      <c r="O2775" s="239">
        <f t="shared" si="525"/>
        <v>228.03631984537824</v>
      </c>
      <c r="P2775" s="239">
        <f t="shared" si="520"/>
        <v>257.63597892763869</v>
      </c>
      <c r="Q2775" s="239">
        <f t="shared" si="521"/>
        <v>0</v>
      </c>
      <c r="R2775" s="239">
        <f t="shared" si="526"/>
        <v>-3.4782344601617929E-2</v>
      </c>
      <c r="T2775" s="239">
        <f>MAX($H$4:H2775)</f>
        <v>290.98732864638936</v>
      </c>
      <c r="U2775" s="239">
        <f>MAX($K$4:K2775)</f>
        <v>290.98732864638936</v>
      </c>
      <c r="V2775" s="239">
        <f>MAX($K$4:L2775)</f>
        <v>290.98732864638936</v>
      </c>
      <c r="W2775" s="239">
        <f t="shared" si="527"/>
        <v>-0.1146144399960438</v>
      </c>
      <c r="X2775" s="239">
        <f t="shared" si="528"/>
        <v>-0.1146144399960438</v>
      </c>
      <c r="Y2775" s="239">
        <f t="shared" si="529"/>
        <v>-0.1146144399960438</v>
      </c>
    </row>
    <row r="2776" spans="1:25">
      <c r="A2776" s="147">
        <v>39311</v>
      </c>
      <c r="B2776" s="243">
        <v>2.4399929915434271E-2</v>
      </c>
      <c r="C2776" s="243">
        <v>2.4311066824057814E-2</v>
      </c>
      <c r="D2776" s="243">
        <v>-4.6023557914675717E-2</v>
      </c>
      <c r="E2776" s="243">
        <v>-4.4460144191005302E-3</v>
      </c>
      <c r="F2776" s="243">
        <v>1.4474481864936051E-2</v>
      </c>
      <c r="H2776" s="239">
        <f t="shared" si="522"/>
        <v>263.89938442763008</v>
      </c>
      <c r="I2776" s="239"/>
      <c r="J2776" s="239">
        <f t="shared" si="523"/>
        <v>234.683671613299</v>
      </c>
      <c r="K2776" s="239">
        <f t="shared" si="518"/>
        <v>263.89938442763008</v>
      </c>
      <c r="L2776" s="239" t="b">
        <f t="shared" si="519"/>
        <v>0</v>
      </c>
      <c r="M2776" s="239">
        <f t="shared" si="524"/>
        <v>2.4311066824057884E-2</v>
      </c>
      <c r="O2776" s="239">
        <f t="shared" si="525"/>
        <v>228.03631984537824</v>
      </c>
      <c r="P2776" s="239">
        <f t="shared" si="520"/>
        <v>263.89938442763008</v>
      </c>
      <c r="Q2776" s="239">
        <f t="shared" si="521"/>
        <v>0</v>
      </c>
      <c r="R2776" s="239">
        <f t="shared" si="526"/>
        <v>2.4311066824057884E-2</v>
      </c>
      <c r="T2776" s="239">
        <f>MAX($H$4:H2776)</f>
        <v>290.98732864638936</v>
      </c>
      <c r="U2776" s="239">
        <f>MAX($K$4:K2776)</f>
        <v>290.98732864638936</v>
      </c>
      <c r="V2776" s="239">
        <f>MAX($K$4:L2776)</f>
        <v>290.98732864638936</v>
      </c>
      <c r="W2776" s="239">
        <f t="shared" si="527"/>
        <v>-9.3089772481731711E-2</v>
      </c>
      <c r="X2776" s="239">
        <f t="shared" si="528"/>
        <v>-9.3089772481731711E-2</v>
      </c>
      <c r="Y2776" s="239">
        <f t="shared" si="529"/>
        <v>-9.3089772481731711E-2</v>
      </c>
    </row>
    <row r="2777" spans="1:25">
      <c r="A2777" s="147">
        <v>39314</v>
      </c>
      <c r="B2777" s="243">
        <v>5.8051009563686584E-4</v>
      </c>
      <c r="C2777" s="243">
        <v>4.2200713207636298E-3</v>
      </c>
      <c r="D2777" s="243">
        <v>3.4370364368616624E-2</v>
      </c>
      <c r="E2777" s="243">
        <v>3.830098532782511E-2</v>
      </c>
      <c r="F2777" s="243">
        <v>7.6530883381409343E-3</v>
      </c>
      <c r="H2777" s="239">
        <f t="shared" si="522"/>
        <v>265.01305865142029</v>
      </c>
      <c r="I2777" s="239"/>
      <c r="J2777" s="239">
        <f t="shared" si="523"/>
        <v>234.683671613299</v>
      </c>
      <c r="K2777" s="239">
        <f t="shared" si="518"/>
        <v>265.01305865142029</v>
      </c>
      <c r="L2777" s="239" t="b">
        <f t="shared" si="519"/>
        <v>0</v>
      </c>
      <c r="M2777" s="239">
        <f t="shared" si="524"/>
        <v>4.2200713207636107E-3</v>
      </c>
      <c r="O2777" s="239">
        <f t="shared" si="525"/>
        <v>228.03631984537824</v>
      </c>
      <c r="P2777" s="239">
        <f t="shared" si="520"/>
        <v>265.01305865142029</v>
      </c>
      <c r="Q2777" s="239">
        <f t="shared" si="521"/>
        <v>0</v>
      </c>
      <c r="R2777" s="239">
        <f t="shared" si="526"/>
        <v>4.2200713207636107E-3</v>
      </c>
      <c r="T2777" s="239">
        <f>MAX($H$4:H2777)</f>
        <v>290.98732864638936</v>
      </c>
      <c r="U2777" s="239">
        <f>MAX($K$4:K2777)</f>
        <v>290.98732864638936</v>
      </c>
      <c r="V2777" s="239">
        <f>MAX($K$4:L2777)</f>
        <v>290.98732864638936</v>
      </c>
      <c r="W2777" s="239">
        <f t="shared" si="527"/>
        <v>-8.9262546640074658E-2</v>
      </c>
      <c r="X2777" s="239">
        <f t="shared" si="528"/>
        <v>-8.9262546640074658E-2</v>
      </c>
      <c r="Y2777" s="239">
        <f t="shared" si="529"/>
        <v>-8.9262546640074658E-2</v>
      </c>
    </row>
    <row r="2778" spans="1:25">
      <c r="A2778" s="147">
        <v>39315</v>
      </c>
      <c r="B2778" s="243">
        <v>1.737406772518435E-3</v>
      </c>
      <c r="C2778" s="243">
        <v>1.3786070109156334E-4</v>
      </c>
      <c r="D2778" s="243">
        <v>1.5918202223796474E-2</v>
      </c>
      <c r="E2778" s="243">
        <v>-2.6038953046898516E-3</v>
      </c>
      <c r="F2778" s="243">
        <v>-1.2958680225643171E-3</v>
      </c>
      <c r="H2778" s="239">
        <f t="shared" si="522"/>
        <v>265.04959353748438</v>
      </c>
      <c r="I2778" s="239"/>
      <c r="J2778" s="239">
        <f t="shared" si="523"/>
        <v>234.683671613299</v>
      </c>
      <c r="K2778" s="239">
        <f t="shared" si="518"/>
        <v>265.04959353748438</v>
      </c>
      <c r="L2778" s="239" t="b">
        <f t="shared" si="519"/>
        <v>0</v>
      </c>
      <c r="M2778" s="239">
        <f t="shared" si="524"/>
        <v>1.3786070109150629E-4</v>
      </c>
      <c r="O2778" s="239">
        <f t="shared" si="525"/>
        <v>228.03631984537824</v>
      </c>
      <c r="P2778" s="239">
        <f t="shared" si="520"/>
        <v>265.04959353748438</v>
      </c>
      <c r="Q2778" s="239">
        <f t="shared" si="521"/>
        <v>0</v>
      </c>
      <c r="R2778" s="239">
        <f t="shared" si="526"/>
        <v>1.3786070109150629E-4</v>
      </c>
      <c r="T2778" s="239">
        <f>MAX($H$4:H2778)</f>
        <v>290.98732864638936</v>
      </c>
      <c r="U2778" s="239">
        <f>MAX($K$4:K2778)</f>
        <v>290.98732864638936</v>
      </c>
      <c r="V2778" s="239">
        <f>MAX($K$4:L2778)</f>
        <v>290.98732864638936</v>
      </c>
      <c r="W2778" s="239">
        <f t="shared" si="527"/>
        <v>-8.9136991736244162E-2</v>
      </c>
      <c r="X2778" s="239">
        <f t="shared" si="528"/>
        <v>-8.9136991736244162E-2</v>
      </c>
      <c r="Y2778" s="239">
        <f t="shared" si="529"/>
        <v>-8.9136991736244162E-2</v>
      </c>
    </row>
    <row r="2779" spans="1:25">
      <c r="A2779" s="147">
        <v>39316</v>
      </c>
      <c r="B2779" s="243">
        <v>1.2365640307314685E-2</v>
      </c>
      <c r="C2779" s="243">
        <v>1.5233603068563362E-2</v>
      </c>
      <c r="D2779" s="243">
        <v>-6.1492976551398293E-3</v>
      </c>
      <c r="E2779" s="243">
        <v>2.1757502981022636E-2</v>
      </c>
      <c r="F2779" s="243">
        <v>2.115805261334347E-2</v>
      </c>
      <c r="H2779" s="239">
        <f t="shared" si="522"/>
        <v>269.08725383891846</v>
      </c>
      <c r="I2779" s="239"/>
      <c r="J2779" s="239">
        <f t="shared" si="523"/>
        <v>234.683671613299</v>
      </c>
      <c r="K2779" s="239">
        <f t="shared" si="518"/>
        <v>269.08725383891846</v>
      </c>
      <c r="L2779" s="239" t="b">
        <f t="shared" si="519"/>
        <v>0</v>
      </c>
      <c r="M2779" s="239">
        <f t="shared" si="524"/>
        <v>1.5233603068563284E-2</v>
      </c>
      <c r="O2779" s="239">
        <f t="shared" si="525"/>
        <v>228.03631984537824</v>
      </c>
      <c r="P2779" s="239">
        <f t="shared" si="520"/>
        <v>269.08725383891846</v>
      </c>
      <c r="Q2779" s="239">
        <f t="shared" si="521"/>
        <v>0</v>
      </c>
      <c r="R2779" s="239">
        <f t="shared" si="526"/>
        <v>1.5233603068563284E-2</v>
      </c>
      <c r="T2779" s="239">
        <f>MAX($H$4:H2779)</f>
        <v>290.98732864638936</v>
      </c>
      <c r="U2779" s="239">
        <f>MAX($K$4:K2779)</f>
        <v>290.98732864638936</v>
      </c>
      <c r="V2779" s="239">
        <f>MAX($K$4:L2779)</f>
        <v>290.98732864638936</v>
      </c>
      <c r="W2779" s="239">
        <f t="shared" si="527"/>
        <v>-7.5261266218516629E-2</v>
      </c>
      <c r="X2779" s="239">
        <f t="shared" si="528"/>
        <v>-7.5261266218516629E-2</v>
      </c>
      <c r="Y2779" s="239">
        <f t="shared" si="529"/>
        <v>-7.5261266218516629E-2</v>
      </c>
    </row>
    <row r="2780" spans="1:25">
      <c r="A2780" s="147">
        <v>39317</v>
      </c>
      <c r="B2780" s="243">
        <v>-1.1472552803463154E-3</v>
      </c>
      <c r="C2780" s="243">
        <v>3.7940757998426999E-3</v>
      </c>
      <c r="D2780" s="243">
        <v>2.3294242023222944E-2</v>
      </c>
      <c r="E2780" s="243">
        <v>1.5359923173745127E-2</v>
      </c>
      <c r="F2780" s="243">
        <v>6.2176144544352496E-3</v>
      </c>
      <c r="H2780" s="239">
        <f t="shared" si="522"/>
        <v>270.10819127675484</v>
      </c>
      <c r="I2780" s="239"/>
      <c r="J2780" s="239">
        <f t="shared" si="523"/>
        <v>234.683671613299</v>
      </c>
      <c r="K2780" s="239">
        <f t="shared" si="518"/>
        <v>270.10819127675484</v>
      </c>
      <c r="L2780" s="239" t="b">
        <f t="shared" si="519"/>
        <v>0</v>
      </c>
      <c r="M2780" s="239">
        <f t="shared" si="524"/>
        <v>3.7940757998427381E-3</v>
      </c>
      <c r="O2780" s="239">
        <f t="shared" si="525"/>
        <v>228.03631984537824</v>
      </c>
      <c r="P2780" s="239">
        <f t="shared" si="520"/>
        <v>270.10819127675484</v>
      </c>
      <c r="Q2780" s="239">
        <f t="shared" si="521"/>
        <v>0</v>
      </c>
      <c r="R2780" s="239">
        <f t="shared" si="526"/>
        <v>3.7940757998427381E-3</v>
      </c>
      <c r="T2780" s="239">
        <f>MAX($H$4:H2780)</f>
        <v>290.98732864638936</v>
      </c>
      <c r="U2780" s="239">
        <f>MAX($K$4:K2780)</f>
        <v>290.98732864638936</v>
      </c>
      <c r="V2780" s="239">
        <f>MAX($K$4:L2780)</f>
        <v>290.98732864638936</v>
      </c>
      <c r="W2780" s="239">
        <f t="shared" si="527"/>
        <v>-7.1752737367499098E-2</v>
      </c>
      <c r="X2780" s="239">
        <f t="shared" si="528"/>
        <v>-7.1752737367499098E-2</v>
      </c>
      <c r="Y2780" s="239">
        <f t="shared" si="529"/>
        <v>-7.1752737367499098E-2</v>
      </c>
    </row>
    <row r="2781" spans="1:25">
      <c r="A2781" s="147">
        <v>39318</v>
      </c>
      <c r="B2781" s="243">
        <v>1.1812616366005502E-2</v>
      </c>
      <c r="C2781" s="243">
        <v>1.6190288029438449E-4</v>
      </c>
      <c r="D2781" s="243">
        <v>-1.1176360515600336E-2</v>
      </c>
      <c r="E2781" s="243">
        <v>-3.9740015910385562E-3</v>
      </c>
      <c r="F2781" s="243">
        <v>-6.0732004789709748E-4</v>
      </c>
      <c r="H2781" s="239">
        <f t="shared" si="522"/>
        <v>270.15192257091365</v>
      </c>
      <c r="I2781" s="239"/>
      <c r="J2781" s="239">
        <f t="shared" si="523"/>
        <v>234.683671613299</v>
      </c>
      <c r="K2781" s="239">
        <f t="shared" si="518"/>
        <v>270.15192257091365</v>
      </c>
      <c r="L2781" s="239" t="b">
        <f t="shared" si="519"/>
        <v>0</v>
      </c>
      <c r="M2781" s="239">
        <f t="shared" si="524"/>
        <v>1.6190288029440056E-4</v>
      </c>
      <c r="O2781" s="239">
        <f t="shared" si="525"/>
        <v>228.03631984537824</v>
      </c>
      <c r="P2781" s="239">
        <f t="shared" si="520"/>
        <v>270.15192257091365</v>
      </c>
      <c r="Q2781" s="239">
        <f t="shared" si="521"/>
        <v>0</v>
      </c>
      <c r="R2781" s="239">
        <f t="shared" si="526"/>
        <v>1.6190288029440056E-4</v>
      </c>
      <c r="T2781" s="239">
        <f>MAX($H$4:H2781)</f>
        <v>290.98732864638936</v>
      </c>
      <c r="U2781" s="239">
        <f>MAX($K$4:K2781)</f>
        <v>290.98732864638936</v>
      </c>
      <c r="V2781" s="239">
        <f>MAX($K$4:L2781)</f>
        <v>290.98732864638936</v>
      </c>
      <c r="W2781" s="239">
        <f t="shared" si="527"/>
        <v>-7.160245146205349E-2</v>
      </c>
      <c r="X2781" s="239">
        <f t="shared" si="528"/>
        <v>-7.160245146205349E-2</v>
      </c>
      <c r="Y2781" s="239">
        <f t="shared" si="529"/>
        <v>-7.160245146205349E-2</v>
      </c>
    </row>
    <row r="2782" spans="1:25">
      <c r="A2782" s="147">
        <v>39321</v>
      </c>
      <c r="B2782" s="243">
        <v>-8.5039254409218223E-3</v>
      </c>
      <c r="C2782" s="243">
        <v>3.6615526182102176E-3</v>
      </c>
      <c r="D2782" s="243">
        <v>8.5244316975610079E-3</v>
      </c>
      <c r="E2782" s="243">
        <v>2.0863475608210447E-2</v>
      </c>
      <c r="F2782" s="243">
        <v>4.2730239423705019E-3</v>
      </c>
      <c r="H2782" s="239">
        <f t="shared" si="522"/>
        <v>271.14109805031768</v>
      </c>
      <c r="I2782" s="239"/>
      <c r="J2782" s="239">
        <f t="shared" si="523"/>
        <v>234.683671613299</v>
      </c>
      <c r="K2782" s="239">
        <f t="shared" si="518"/>
        <v>271.14109805031768</v>
      </c>
      <c r="L2782" s="239" t="b">
        <f t="shared" si="519"/>
        <v>0</v>
      </c>
      <c r="M2782" s="239">
        <f t="shared" si="524"/>
        <v>3.6615526182101153E-3</v>
      </c>
      <c r="O2782" s="239">
        <f t="shared" si="525"/>
        <v>228.03631984537824</v>
      </c>
      <c r="P2782" s="239">
        <f t="shared" si="520"/>
        <v>271.14109805031768</v>
      </c>
      <c r="Q2782" s="239">
        <f t="shared" si="521"/>
        <v>0</v>
      </c>
      <c r="R2782" s="239">
        <f t="shared" si="526"/>
        <v>3.6615526182101153E-3</v>
      </c>
      <c r="T2782" s="239">
        <f>MAX($H$4:H2782)</f>
        <v>290.98732864638936</v>
      </c>
      <c r="U2782" s="239">
        <f>MAX($K$4:K2782)</f>
        <v>290.98732864638936</v>
      </c>
      <c r="V2782" s="239">
        <f>MAX($K$4:L2782)</f>
        <v>290.98732864638936</v>
      </c>
      <c r="W2782" s="239">
        <f t="shared" si="527"/>
        <v>-6.8203074987464529E-2</v>
      </c>
      <c r="X2782" s="239">
        <f t="shared" si="528"/>
        <v>-6.8203074987464529E-2</v>
      </c>
      <c r="Y2782" s="239">
        <f t="shared" si="529"/>
        <v>-6.8203074987464529E-2</v>
      </c>
    </row>
    <row r="2783" spans="1:25">
      <c r="A2783" s="147">
        <v>39322</v>
      </c>
      <c r="B2783" s="243">
        <v>-2.3340807256064022E-2</v>
      </c>
      <c r="C2783" s="243">
        <v>-1.641752038008526E-2</v>
      </c>
      <c r="D2783" s="243">
        <v>3.4858150029737356E-3</v>
      </c>
      <c r="E2783" s="243">
        <v>-7.2436869149352656E-3</v>
      </c>
      <c r="F2783" s="243">
        <v>-1.4201046560909369E-2</v>
      </c>
      <c r="H2783" s="239">
        <f t="shared" si="522"/>
        <v>266.6896335471979</v>
      </c>
      <c r="I2783" s="239"/>
      <c r="J2783" s="239">
        <f t="shared" si="523"/>
        <v>234.683671613299</v>
      </c>
      <c r="K2783" s="239">
        <f t="shared" si="518"/>
        <v>266.6896335471979</v>
      </c>
      <c r="L2783" s="239" t="b">
        <f t="shared" si="519"/>
        <v>0</v>
      </c>
      <c r="M2783" s="239">
        <f t="shared" si="524"/>
        <v>-1.6417520380085239E-2</v>
      </c>
      <c r="O2783" s="239">
        <f t="shared" si="525"/>
        <v>228.03631984537824</v>
      </c>
      <c r="P2783" s="239">
        <f t="shared" si="520"/>
        <v>266.6896335471979</v>
      </c>
      <c r="Q2783" s="239">
        <f t="shared" si="521"/>
        <v>0</v>
      </c>
      <c r="R2783" s="239">
        <f t="shared" si="526"/>
        <v>-1.6417520380085239E-2</v>
      </c>
      <c r="T2783" s="239">
        <f>MAX($H$4:H2783)</f>
        <v>290.98732864638936</v>
      </c>
      <c r="U2783" s="239">
        <f>MAX($K$4:K2783)</f>
        <v>290.98732864638936</v>
      </c>
      <c r="V2783" s="239">
        <f>MAX($K$4:L2783)</f>
        <v>290.98732864638936</v>
      </c>
      <c r="W2783" s="239">
        <f t="shared" si="527"/>
        <v>-8.3500869993958587E-2</v>
      </c>
      <c r="X2783" s="239">
        <f t="shared" si="528"/>
        <v>-8.3500869993958587E-2</v>
      </c>
      <c r="Y2783" s="239">
        <f t="shared" si="529"/>
        <v>-8.3500869993958587E-2</v>
      </c>
    </row>
    <row r="2784" spans="1:25">
      <c r="A2784" s="147">
        <v>39323</v>
      </c>
      <c r="B2784" s="243">
        <v>2.2053684496579296E-2</v>
      </c>
      <c r="C2784" s="243">
        <v>4.4155141394712771E-3</v>
      </c>
      <c r="D2784" s="243">
        <v>-1.9862137183586426E-2</v>
      </c>
      <c r="E2784" s="243">
        <v>-4.3172191347996547E-3</v>
      </c>
      <c r="F2784" s="243">
        <v>5.2901541746739333E-3</v>
      </c>
      <c r="H2784" s="239">
        <f t="shared" si="522"/>
        <v>267.86720539497594</v>
      </c>
      <c r="I2784" s="239"/>
      <c r="J2784" s="239">
        <f t="shared" si="523"/>
        <v>234.683671613299</v>
      </c>
      <c r="K2784" s="239">
        <f t="shared" si="518"/>
        <v>267.86720539497594</v>
      </c>
      <c r="L2784" s="239" t="b">
        <f t="shared" si="519"/>
        <v>0</v>
      </c>
      <c r="M2784" s="239">
        <f t="shared" si="524"/>
        <v>4.4155141394711809E-3</v>
      </c>
      <c r="O2784" s="239">
        <f t="shared" si="525"/>
        <v>228.03631984537824</v>
      </c>
      <c r="P2784" s="239">
        <f t="shared" si="520"/>
        <v>267.86720539497594</v>
      </c>
      <c r="Q2784" s="239">
        <f t="shared" si="521"/>
        <v>0</v>
      </c>
      <c r="R2784" s="239">
        <f t="shared" si="526"/>
        <v>4.4155141394711809E-3</v>
      </c>
      <c r="T2784" s="239">
        <f>MAX($H$4:H2784)</f>
        <v>290.98732864638936</v>
      </c>
      <c r="U2784" s="239">
        <f>MAX($K$4:K2784)</f>
        <v>290.98732864638936</v>
      </c>
      <c r="V2784" s="239">
        <f>MAX($K$4:L2784)</f>
        <v>290.98732864638936</v>
      </c>
      <c r="W2784" s="239">
        <f t="shared" si="527"/>
        <v>-7.9454055126603876E-2</v>
      </c>
      <c r="X2784" s="239">
        <f t="shared" si="528"/>
        <v>-7.9454055126603876E-2</v>
      </c>
      <c r="Y2784" s="239">
        <f t="shared" si="529"/>
        <v>-7.9454055126603876E-2</v>
      </c>
    </row>
    <row r="2785" spans="1:25">
      <c r="A2785" s="147">
        <v>39324</v>
      </c>
      <c r="B2785" s="243">
        <v>-3.7232470955465002E-3</v>
      </c>
      <c r="C2785" s="243">
        <v>1.1310535309486003E-2</v>
      </c>
      <c r="D2785" s="243">
        <v>3.9188872981508194E-3</v>
      </c>
      <c r="E2785" s="243">
        <v>1.3627561427890011E-2</v>
      </c>
      <c r="F2785" s="243">
        <v>9.9783208956056857E-3</v>
      </c>
      <c r="H2785" s="239">
        <f t="shared" si="522"/>
        <v>270.89692687984916</v>
      </c>
      <c r="I2785" s="239"/>
      <c r="J2785" s="239">
        <f t="shared" si="523"/>
        <v>234.683671613299</v>
      </c>
      <c r="K2785" s="239">
        <f t="shared" si="518"/>
        <v>270.89692687984916</v>
      </c>
      <c r="L2785" s="239" t="b">
        <f t="shared" si="519"/>
        <v>0</v>
      </c>
      <c r="M2785" s="239">
        <f t="shared" si="524"/>
        <v>1.1310535309486025E-2</v>
      </c>
      <c r="O2785" s="239">
        <f t="shared" si="525"/>
        <v>228.03631984537824</v>
      </c>
      <c r="P2785" s="239">
        <f t="shared" si="520"/>
        <v>270.89692687984916</v>
      </c>
      <c r="Q2785" s="239">
        <f t="shared" si="521"/>
        <v>0</v>
      </c>
      <c r="R2785" s="239">
        <f t="shared" si="526"/>
        <v>1.1310535309486025E-2</v>
      </c>
      <c r="T2785" s="239">
        <f>MAX($H$4:H2785)</f>
        <v>290.98732864638936</v>
      </c>
      <c r="U2785" s="239">
        <f>MAX($K$4:K2785)</f>
        <v>290.98732864638936</v>
      </c>
      <c r="V2785" s="239">
        <f>MAX($K$4:L2785)</f>
        <v>290.98732864638936</v>
      </c>
      <c r="W2785" s="239">
        <f t="shared" si="527"/>
        <v>-6.9042187713109146E-2</v>
      </c>
      <c r="X2785" s="239">
        <f t="shared" si="528"/>
        <v>-6.9042187713109146E-2</v>
      </c>
      <c r="Y2785" s="239">
        <f t="shared" si="529"/>
        <v>-6.9042187713109146E-2</v>
      </c>
    </row>
    <row r="2786" spans="1:25">
      <c r="A2786" s="147">
        <v>39325</v>
      </c>
      <c r="B2786" s="243">
        <v>1.1779689780592628E-2</v>
      </c>
      <c r="C2786" s="243">
        <v>1.4850772829219538E-2</v>
      </c>
      <c r="D2786" s="243">
        <v>2.3937988782505304E-2</v>
      </c>
      <c r="E2786" s="243">
        <v>2.5728653435931559E-2</v>
      </c>
      <c r="F2786" s="243">
        <v>1.5852477433739187E-2</v>
      </c>
      <c r="H2786" s="239">
        <f t="shared" si="522"/>
        <v>274.91995560107551</v>
      </c>
      <c r="I2786" s="239"/>
      <c r="J2786" s="239">
        <f t="shared" si="523"/>
        <v>234.683671613299</v>
      </c>
      <c r="K2786" s="239">
        <f t="shared" si="518"/>
        <v>274.91995560107551</v>
      </c>
      <c r="L2786" s="239" t="b">
        <f t="shared" si="519"/>
        <v>0</v>
      </c>
      <c r="M2786" s="239">
        <f t="shared" si="524"/>
        <v>1.4850772829219603E-2</v>
      </c>
      <c r="O2786" s="239">
        <f t="shared" si="525"/>
        <v>228.03631984537824</v>
      </c>
      <c r="P2786" s="239">
        <f t="shared" si="520"/>
        <v>274.91995560107551</v>
      </c>
      <c r="Q2786" s="239">
        <f t="shared" si="521"/>
        <v>0</v>
      </c>
      <c r="R2786" s="239">
        <f t="shared" si="526"/>
        <v>1.4850772829219603E-2</v>
      </c>
      <c r="T2786" s="239">
        <f>MAX($H$4:H2786)</f>
        <v>290.98732864638936</v>
      </c>
      <c r="U2786" s="239">
        <f>MAX($K$4:K2786)</f>
        <v>290.98732864638936</v>
      </c>
      <c r="V2786" s="239">
        <f>MAX($K$4:L2786)</f>
        <v>290.98732864638936</v>
      </c>
      <c r="W2786" s="239">
        <f t="shared" si="527"/>
        <v>-5.5216744729249263E-2</v>
      </c>
      <c r="X2786" s="239">
        <f t="shared" si="528"/>
        <v>-5.5216744729249263E-2</v>
      </c>
      <c r="Y2786" s="239">
        <f t="shared" si="529"/>
        <v>-5.5216744729249263E-2</v>
      </c>
    </row>
    <row r="2787" spans="1:25">
      <c r="A2787" s="147">
        <v>39328</v>
      </c>
      <c r="B2787" s="243">
        <v>0</v>
      </c>
      <c r="C2787" s="243">
        <v>1.4690937917980484E-3</v>
      </c>
      <c r="D2787" s="243">
        <v>1.1392822997478014E-3</v>
      </c>
      <c r="E2787" s="243">
        <v>5.2296192918095397E-3</v>
      </c>
      <c r="F2787" s="243">
        <v>3.7468968750047349E-3</v>
      </c>
      <c r="H2787" s="239">
        <f t="shared" si="522"/>
        <v>275.32383880109046</v>
      </c>
      <c r="I2787" s="239"/>
      <c r="J2787" s="239">
        <f t="shared" si="523"/>
        <v>234.683671613299</v>
      </c>
      <c r="K2787" s="239">
        <f t="shared" si="518"/>
        <v>275.32383880109046</v>
      </c>
      <c r="L2787" s="239" t="b">
        <f t="shared" si="519"/>
        <v>0</v>
      </c>
      <c r="M2787" s="239">
        <f t="shared" si="524"/>
        <v>1.469093791798086E-3</v>
      </c>
      <c r="O2787" s="239">
        <f t="shared" si="525"/>
        <v>228.03631984537824</v>
      </c>
      <c r="P2787" s="239">
        <f t="shared" si="520"/>
        <v>275.32383880109046</v>
      </c>
      <c r="Q2787" s="239">
        <f t="shared" si="521"/>
        <v>0</v>
      </c>
      <c r="R2787" s="239">
        <f t="shared" si="526"/>
        <v>1.469093791798086E-3</v>
      </c>
      <c r="T2787" s="239">
        <f>MAX($H$4:H2787)</f>
        <v>290.98732864638936</v>
      </c>
      <c r="U2787" s="239">
        <f>MAX($K$4:K2787)</f>
        <v>290.98732864638936</v>
      </c>
      <c r="V2787" s="239">
        <f>MAX($K$4:L2787)</f>
        <v>290.98732864638936</v>
      </c>
      <c r="W2787" s="239">
        <f t="shared" si="527"/>
        <v>-5.3828769514336218E-2</v>
      </c>
      <c r="X2787" s="239">
        <f t="shared" si="528"/>
        <v>-5.3828769514336218E-2</v>
      </c>
      <c r="Y2787" s="239">
        <f t="shared" si="529"/>
        <v>-5.3828769514336218E-2</v>
      </c>
    </row>
    <row r="2788" spans="1:25">
      <c r="A2788" s="147">
        <v>39329</v>
      </c>
      <c r="B2788" s="243">
        <v>1.0908796010801192E-2</v>
      </c>
      <c r="C2788" s="243">
        <v>6.406514803459995E-3</v>
      </c>
      <c r="D2788" s="243">
        <v>-2.6978791187168838E-3</v>
      </c>
      <c r="E2788" s="243">
        <v>5.7031298702003852E-4</v>
      </c>
      <c r="F2788" s="243">
        <v>5.9677991482995907E-3</v>
      </c>
      <c r="H2788" s="239">
        <f t="shared" si="522"/>
        <v>277.08770505011506</v>
      </c>
      <c r="I2788" s="239"/>
      <c r="J2788" s="239">
        <f t="shared" si="523"/>
        <v>234.683671613299</v>
      </c>
      <c r="K2788" s="239">
        <f t="shared" si="518"/>
        <v>277.08770505011506</v>
      </c>
      <c r="L2788" s="239" t="b">
        <f t="shared" si="519"/>
        <v>0</v>
      </c>
      <c r="M2788" s="239">
        <f t="shared" si="524"/>
        <v>6.4065148034599317E-3</v>
      </c>
      <c r="O2788" s="239">
        <f t="shared" si="525"/>
        <v>228.03631984537824</v>
      </c>
      <c r="P2788" s="239">
        <f t="shared" si="520"/>
        <v>277.08770505011506</v>
      </c>
      <c r="Q2788" s="239">
        <f t="shared" si="521"/>
        <v>0</v>
      </c>
      <c r="R2788" s="239">
        <f t="shared" si="526"/>
        <v>6.4065148034599317E-3</v>
      </c>
      <c r="T2788" s="239">
        <f>MAX($H$4:H2788)</f>
        <v>290.98732864638936</v>
      </c>
      <c r="U2788" s="239">
        <f>MAX($K$4:K2788)</f>
        <v>290.98732864638936</v>
      </c>
      <c r="V2788" s="239">
        <f>MAX($K$4:L2788)</f>
        <v>290.98732864638936</v>
      </c>
      <c r="W2788" s="239">
        <f t="shared" si="527"/>
        <v>-4.7767109519621917E-2</v>
      </c>
      <c r="X2788" s="239">
        <f t="shared" si="528"/>
        <v>-4.7767109519621917E-2</v>
      </c>
      <c r="Y2788" s="239">
        <f t="shared" si="529"/>
        <v>-4.7767109519621917E-2</v>
      </c>
    </row>
    <row r="2789" spans="1:25">
      <c r="A2789" s="147">
        <v>39330</v>
      </c>
      <c r="B2789" s="243">
        <v>-1.0592577036986128E-2</v>
      </c>
      <c r="C2789" s="243">
        <v>-1.7461086445475837E-2</v>
      </c>
      <c r="D2789" s="243">
        <v>-1.0209029023925176E-2</v>
      </c>
      <c r="E2789" s="243">
        <v>-9.5136649058940037E-3</v>
      </c>
      <c r="F2789" s="243">
        <v>-1.6375900971045132E-2</v>
      </c>
      <c r="H2789" s="239">
        <f t="shared" si="522"/>
        <v>272.24945267925648</v>
      </c>
      <c r="I2789" s="239"/>
      <c r="J2789" s="239">
        <f t="shared" si="523"/>
        <v>234.683671613299</v>
      </c>
      <c r="K2789" s="239">
        <f t="shared" si="518"/>
        <v>272.24945267925648</v>
      </c>
      <c r="L2789" s="239" t="b">
        <f t="shared" si="519"/>
        <v>0</v>
      </c>
      <c r="M2789" s="239">
        <f t="shared" si="524"/>
        <v>-1.7461086445475883E-2</v>
      </c>
      <c r="O2789" s="239">
        <f t="shared" si="525"/>
        <v>228.03631984537824</v>
      </c>
      <c r="P2789" s="239">
        <f t="shared" si="520"/>
        <v>272.24945267925648</v>
      </c>
      <c r="Q2789" s="239">
        <f t="shared" si="521"/>
        <v>0</v>
      </c>
      <c r="R2789" s="239">
        <f t="shared" si="526"/>
        <v>-1.7461086445475883E-2</v>
      </c>
      <c r="T2789" s="239">
        <f>MAX($H$4:H2789)</f>
        <v>290.98732864638936</v>
      </c>
      <c r="U2789" s="239">
        <f>MAX($K$4:K2789)</f>
        <v>290.98732864638936</v>
      </c>
      <c r="V2789" s="239">
        <f>MAX($K$4:L2789)</f>
        <v>290.98732864638936</v>
      </c>
      <c r="W2789" s="239">
        <f t="shared" si="527"/>
        <v>-6.4394130336525163E-2</v>
      </c>
      <c r="X2789" s="239">
        <f t="shared" si="528"/>
        <v>-6.4394130336525163E-2</v>
      </c>
      <c r="Y2789" s="239">
        <f t="shared" si="529"/>
        <v>-6.4394130336525163E-2</v>
      </c>
    </row>
    <row r="2790" spans="1:25">
      <c r="A2790" s="147">
        <v>39331</v>
      </c>
      <c r="B2790" s="243">
        <v>4.2629662109079369E-3</v>
      </c>
      <c r="C2790" s="243">
        <v>5.3455056553164404E-3</v>
      </c>
      <c r="D2790" s="243">
        <v>8.3580152028250865E-4</v>
      </c>
      <c r="E2790" s="243">
        <v>7.0348561301485368E-3</v>
      </c>
      <c r="F2790" s="243">
        <v>2.5563048266032951E-3</v>
      </c>
      <c r="H2790" s="239">
        <f t="shared" si="522"/>
        <v>273.70476366821026</v>
      </c>
      <c r="I2790" s="239"/>
      <c r="J2790" s="239">
        <f t="shared" si="523"/>
        <v>234.683671613299</v>
      </c>
      <c r="K2790" s="239">
        <f t="shared" si="518"/>
        <v>273.70476366821026</v>
      </c>
      <c r="L2790" s="239" t="b">
        <f t="shared" si="519"/>
        <v>0</v>
      </c>
      <c r="M2790" s="239">
        <f t="shared" si="524"/>
        <v>5.3455056553164864E-3</v>
      </c>
      <c r="O2790" s="239">
        <f t="shared" si="525"/>
        <v>228.03631984537824</v>
      </c>
      <c r="P2790" s="239">
        <f t="shared" si="520"/>
        <v>273.70476366821026</v>
      </c>
      <c r="Q2790" s="239">
        <f t="shared" si="521"/>
        <v>0</v>
      </c>
      <c r="R2790" s="239">
        <f t="shared" si="526"/>
        <v>5.3455056553164864E-3</v>
      </c>
      <c r="T2790" s="239">
        <f>MAX($H$4:H2790)</f>
        <v>290.98732864638936</v>
      </c>
      <c r="U2790" s="239">
        <f>MAX($K$4:K2790)</f>
        <v>290.98732864638936</v>
      </c>
      <c r="V2790" s="239">
        <f>MAX($K$4:L2790)</f>
        <v>290.98732864638936</v>
      </c>
      <c r="W2790" s="239">
        <f t="shared" si="527"/>
        <v>-5.9392843869091765E-2</v>
      </c>
      <c r="X2790" s="239">
        <f t="shared" si="528"/>
        <v>-5.9392843869091765E-2</v>
      </c>
      <c r="Y2790" s="239">
        <f t="shared" si="529"/>
        <v>-5.9392843869091765E-2</v>
      </c>
    </row>
    <row r="2791" spans="1:25">
      <c r="A2791" s="147">
        <v>39332</v>
      </c>
      <c r="B2791" s="243">
        <v>-1.6654606697113161E-2</v>
      </c>
      <c r="C2791" s="243">
        <v>-2.2486134686169668E-2</v>
      </c>
      <c r="D2791" s="243">
        <v>6.5536271565358462E-5</v>
      </c>
      <c r="E2791" s="243">
        <v>-1.1125553753822737E-2</v>
      </c>
      <c r="F2791" s="243">
        <v>-2.1374360837475237E-2</v>
      </c>
      <c r="H2791" s="239">
        <f t="shared" si="522"/>
        <v>267.55020148812065</v>
      </c>
      <c r="I2791" s="239"/>
      <c r="J2791" s="239">
        <f t="shared" si="523"/>
        <v>234.683671613299</v>
      </c>
      <c r="K2791" s="239">
        <f t="shared" si="518"/>
        <v>267.55020148812065</v>
      </c>
      <c r="L2791" s="239" t="b">
        <f t="shared" si="519"/>
        <v>0</v>
      </c>
      <c r="M2791" s="239">
        <f t="shared" si="524"/>
        <v>-2.2486134686169664E-2</v>
      </c>
      <c r="O2791" s="239">
        <f t="shared" si="525"/>
        <v>228.03631984537824</v>
      </c>
      <c r="P2791" s="239">
        <f t="shared" si="520"/>
        <v>267.55020148812065</v>
      </c>
      <c r="Q2791" s="239">
        <f t="shared" si="521"/>
        <v>0</v>
      </c>
      <c r="R2791" s="239">
        <f t="shared" si="526"/>
        <v>-2.2486134686169664E-2</v>
      </c>
      <c r="T2791" s="239">
        <f>MAX($H$4:H2791)</f>
        <v>290.98732864638936</v>
      </c>
      <c r="U2791" s="239">
        <f>MAX($K$4:K2791)</f>
        <v>290.98732864638936</v>
      </c>
      <c r="V2791" s="239">
        <f>MAX($K$4:L2791)</f>
        <v>290.98732864638936</v>
      </c>
      <c r="W2791" s="239">
        <f t="shared" si="527"/>
        <v>-8.0543463068626378E-2</v>
      </c>
      <c r="X2791" s="239">
        <f t="shared" si="528"/>
        <v>-8.0543463068626378E-2</v>
      </c>
      <c r="Y2791" s="239">
        <f t="shared" si="529"/>
        <v>-8.0543463068626378E-2</v>
      </c>
    </row>
    <row r="2792" spans="1:25">
      <c r="A2792" s="147">
        <v>39335</v>
      </c>
      <c r="B2792" s="243">
        <v>-1.9690947124189062E-3</v>
      </c>
      <c r="C2792" s="243">
        <v>-8.9266616404442001E-3</v>
      </c>
      <c r="D2792" s="243">
        <v>-1.9332003761743932E-2</v>
      </c>
      <c r="E2792" s="243">
        <v>-1.3882165480255448E-2</v>
      </c>
      <c r="F2792" s="243">
        <v>-1.2357462833722188E-2</v>
      </c>
      <c r="H2792" s="239">
        <f t="shared" si="522"/>
        <v>265.16187136760351</v>
      </c>
      <c r="I2792" s="239"/>
      <c r="J2792" s="239">
        <f t="shared" si="523"/>
        <v>234.683671613299</v>
      </c>
      <c r="K2792" s="239">
        <f t="shared" si="518"/>
        <v>265.16187136760351</v>
      </c>
      <c r="L2792" s="239" t="b">
        <f t="shared" si="519"/>
        <v>0</v>
      </c>
      <c r="M2792" s="239">
        <f t="shared" si="524"/>
        <v>-8.9266616404442591E-3</v>
      </c>
      <c r="O2792" s="239">
        <f t="shared" si="525"/>
        <v>228.03631984537824</v>
      </c>
      <c r="P2792" s="239">
        <f t="shared" si="520"/>
        <v>265.16187136760351</v>
      </c>
      <c r="Q2792" s="239">
        <f t="shared" si="521"/>
        <v>0</v>
      </c>
      <c r="R2792" s="239">
        <f t="shared" si="526"/>
        <v>-8.9266616404442591E-3</v>
      </c>
      <c r="T2792" s="239">
        <f>MAX($H$4:H2792)</f>
        <v>290.98732864638936</v>
      </c>
      <c r="U2792" s="239">
        <f>MAX($K$4:K2792)</f>
        <v>290.98732864638936</v>
      </c>
      <c r="V2792" s="239">
        <f>MAX($K$4:L2792)</f>
        <v>290.98732864638936</v>
      </c>
      <c r="W2792" s="239">
        <f t="shared" si="527"/>
        <v>-8.8751140466907394E-2</v>
      </c>
      <c r="X2792" s="239">
        <f t="shared" si="528"/>
        <v>-8.8751140466907394E-2</v>
      </c>
      <c r="Y2792" s="239">
        <f t="shared" si="529"/>
        <v>-8.8751140466907394E-2</v>
      </c>
    </row>
    <row r="2793" spans="1:25">
      <c r="A2793" s="147">
        <v>39336</v>
      </c>
      <c r="B2793" s="243">
        <v>1.3470001555472733E-2</v>
      </c>
      <c r="C2793" s="243">
        <v>1.7712740262338267E-2</v>
      </c>
      <c r="D2793" s="243">
        <v>2.3836850005953814E-4</v>
      </c>
      <c r="E2793" s="243">
        <v>9.3837894734352112E-3</v>
      </c>
      <c r="F2793" s="243">
        <v>1.5907348832669532E-2</v>
      </c>
      <c r="H2793" s="239">
        <f t="shared" si="522"/>
        <v>269.85861472261342</v>
      </c>
      <c r="I2793" s="239"/>
      <c r="J2793" s="239">
        <f t="shared" si="523"/>
        <v>234.683671613299</v>
      </c>
      <c r="K2793" s="239">
        <f t="shared" si="518"/>
        <v>269.85861472261342</v>
      </c>
      <c r="L2793" s="239" t="b">
        <f t="shared" si="519"/>
        <v>0</v>
      </c>
      <c r="M2793" s="239">
        <f t="shared" si="524"/>
        <v>1.7712740262338281E-2</v>
      </c>
      <c r="O2793" s="239">
        <f t="shared" si="525"/>
        <v>228.03631984537824</v>
      </c>
      <c r="P2793" s="239">
        <f t="shared" si="520"/>
        <v>269.85861472261342</v>
      </c>
      <c r="Q2793" s="239">
        <f t="shared" si="521"/>
        <v>0</v>
      </c>
      <c r="R2793" s="239">
        <f t="shared" si="526"/>
        <v>1.7712740262338281E-2</v>
      </c>
      <c r="T2793" s="239">
        <f>MAX($H$4:H2793)</f>
        <v>290.98732864638936</v>
      </c>
      <c r="U2793" s="239">
        <f>MAX($K$4:K2793)</f>
        <v>290.98732864638936</v>
      </c>
      <c r="V2793" s="239">
        <f>MAX($K$4:L2793)</f>
        <v>290.98732864638936</v>
      </c>
      <c r="W2793" s="239">
        <f t="shared" si="527"/>
        <v>-7.261042610364575E-2</v>
      </c>
      <c r="X2793" s="239">
        <f t="shared" si="528"/>
        <v>-7.261042610364575E-2</v>
      </c>
      <c r="Y2793" s="239">
        <f t="shared" si="529"/>
        <v>-7.261042610364575E-2</v>
      </c>
    </row>
    <row r="2794" spans="1:25">
      <c r="A2794" s="147">
        <v>39337</v>
      </c>
      <c r="B2794" s="243">
        <v>3.3300153230575447E-4</v>
      </c>
      <c r="C2794" s="243">
        <v>8.5319971983577325E-4</v>
      </c>
      <c r="D2794" s="243">
        <v>-3.7204321268889951E-3</v>
      </c>
      <c r="E2794" s="243">
        <v>-3.5724661989339213E-3</v>
      </c>
      <c r="F2794" s="243">
        <v>-1.4804851004085462E-3</v>
      </c>
      <c r="H2794" s="239">
        <f t="shared" si="522"/>
        <v>270.08885801709005</v>
      </c>
      <c r="I2794" s="239"/>
      <c r="J2794" s="239">
        <f t="shared" si="523"/>
        <v>234.683671613299</v>
      </c>
      <c r="K2794" s="239">
        <f t="shared" si="518"/>
        <v>270.08885801709005</v>
      </c>
      <c r="L2794" s="239" t="b">
        <f t="shared" si="519"/>
        <v>0</v>
      </c>
      <c r="M2794" s="239">
        <f t="shared" si="524"/>
        <v>8.5319971983584275E-4</v>
      </c>
      <c r="O2794" s="239">
        <f t="shared" si="525"/>
        <v>228.03631984537824</v>
      </c>
      <c r="P2794" s="239">
        <f t="shared" si="520"/>
        <v>270.08885801709005</v>
      </c>
      <c r="Q2794" s="239">
        <f t="shared" si="521"/>
        <v>0</v>
      </c>
      <c r="R2794" s="239">
        <f t="shared" si="526"/>
        <v>8.5319971983584275E-4</v>
      </c>
      <c r="T2794" s="239">
        <f>MAX($H$4:H2794)</f>
        <v>290.98732864638936</v>
      </c>
      <c r="U2794" s="239">
        <f>MAX($K$4:K2794)</f>
        <v>290.98732864638936</v>
      </c>
      <c r="V2794" s="239">
        <f>MAX($K$4:L2794)</f>
        <v>290.98732864638936</v>
      </c>
      <c r="W2794" s="239">
        <f t="shared" si="527"/>
        <v>-7.1819177579018692E-2</v>
      </c>
      <c r="X2794" s="239">
        <f t="shared" si="528"/>
        <v>-7.1819177579018692E-2</v>
      </c>
      <c r="Y2794" s="239">
        <f t="shared" si="529"/>
        <v>-7.1819177579018692E-2</v>
      </c>
    </row>
    <row r="2795" spans="1:25">
      <c r="A2795" s="147">
        <v>39338</v>
      </c>
      <c r="B2795" s="243">
        <v>7.9345407313347049E-3</v>
      </c>
      <c r="C2795" s="243">
        <v>8.709792665398508E-3</v>
      </c>
      <c r="D2795" s="243">
        <v>-7.5289718122191207E-3</v>
      </c>
      <c r="E2795" s="243">
        <v>1.1182630907216051E-2</v>
      </c>
      <c r="F2795" s="243">
        <v>8.9391864446120017E-4</v>
      </c>
      <c r="H2795" s="239">
        <f t="shared" si="522"/>
        <v>272.44127597165317</v>
      </c>
      <c r="I2795" s="239"/>
      <c r="J2795" s="239">
        <f t="shared" si="523"/>
        <v>234.683671613299</v>
      </c>
      <c r="K2795" s="239">
        <f t="shared" si="518"/>
        <v>272.44127597165317</v>
      </c>
      <c r="L2795" s="239" t="b">
        <f t="shared" si="519"/>
        <v>0</v>
      </c>
      <c r="M2795" s="239">
        <f t="shared" si="524"/>
        <v>8.7097926653985549E-3</v>
      </c>
      <c r="O2795" s="239">
        <f t="shared" si="525"/>
        <v>228.03631984537824</v>
      </c>
      <c r="P2795" s="239">
        <f t="shared" si="520"/>
        <v>272.44127597165317</v>
      </c>
      <c r="Q2795" s="239">
        <f t="shared" si="521"/>
        <v>0</v>
      </c>
      <c r="R2795" s="239">
        <f t="shared" si="526"/>
        <v>8.7097926653985549E-3</v>
      </c>
      <c r="T2795" s="239">
        <f>MAX($H$4:H2795)</f>
        <v>290.98732864638936</v>
      </c>
      <c r="U2795" s="239">
        <f>MAX($K$4:K2795)</f>
        <v>290.98732864638936</v>
      </c>
      <c r="V2795" s="239">
        <f>MAX($K$4:L2795)</f>
        <v>290.98732864638936</v>
      </c>
      <c r="W2795" s="239">
        <f t="shared" si="527"/>
        <v>-6.3734915059732833E-2</v>
      </c>
      <c r="X2795" s="239">
        <f t="shared" si="528"/>
        <v>-6.3734915059732833E-2</v>
      </c>
      <c r="Y2795" s="239">
        <f t="shared" si="529"/>
        <v>-6.3734915059732833E-2</v>
      </c>
    </row>
    <row r="2796" spans="1:25">
      <c r="A2796" s="147">
        <v>39339</v>
      </c>
      <c r="B2796" s="243">
        <v>7.2675916245468208E-4</v>
      </c>
      <c r="C2796" s="243">
        <v>-1.0832301749695628E-2</v>
      </c>
      <c r="D2796" s="243">
        <v>1.8740832674055463E-2</v>
      </c>
      <c r="E2796" s="243">
        <v>7.3245606977310196E-3</v>
      </c>
      <c r="F2796" s="243">
        <v>-1.5118297371399914E-2</v>
      </c>
      <c r="H2796" s="239">
        <f t="shared" si="522"/>
        <v>269.49010986125614</v>
      </c>
      <c r="I2796" s="239"/>
      <c r="J2796" s="239">
        <f t="shared" si="523"/>
        <v>234.683671613299</v>
      </c>
      <c r="K2796" s="239">
        <f t="shared" si="518"/>
        <v>269.49010986125614</v>
      </c>
      <c r="L2796" s="239" t="b">
        <f t="shared" si="519"/>
        <v>0</v>
      </c>
      <c r="M2796" s="239">
        <f t="shared" si="524"/>
        <v>-1.0832301749695544E-2</v>
      </c>
      <c r="O2796" s="239">
        <f t="shared" si="525"/>
        <v>228.03631984537824</v>
      </c>
      <c r="P2796" s="239">
        <f t="shared" si="520"/>
        <v>269.49010986125614</v>
      </c>
      <c r="Q2796" s="239">
        <f t="shared" si="521"/>
        <v>0</v>
      </c>
      <c r="R2796" s="239">
        <f t="shared" si="526"/>
        <v>-1.0832301749695544E-2</v>
      </c>
      <c r="T2796" s="239">
        <f>MAX($H$4:H2796)</f>
        <v>290.98732864638936</v>
      </c>
      <c r="U2796" s="239">
        <f>MAX($K$4:K2796)</f>
        <v>290.98732864638936</v>
      </c>
      <c r="V2796" s="239">
        <f>MAX($K$4:L2796)</f>
        <v>290.98732864638936</v>
      </c>
      <c r="W2796" s="239">
        <f t="shared" si="527"/>
        <v>-7.3876820977510138E-2</v>
      </c>
      <c r="X2796" s="239">
        <f t="shared" si="528"/>
        <v>-7.3876820977510138E-2</v>
      </c>
      <c r="Y2796" s="239">
        <f t="shared" si="529"/>
        <v>-7.3876820977510138E-2</v>
      </c>
    </row>
    <row r="2797" spans="1:25">
      <c r="A2797" s="147">
        <v>39342</v>
      </c>
      <c r="B2797" s="243">
        <v>-5.4293002094951692E-3</v>
      </c>
      <c r="C2797" s="243">
        <v>-1.3847795940098662E-2</v>
      </c>
      <c r="D2797" s="243">
        <v>-3.3649564872478832E-3</v>
      </c>
      <c r="E2797" s="243">
        <v>-7.3920452493005939E-3</v>
      </c>
      <c r="F2797" s="243">
        <v>-1.8660123559740782E-2</v>
      </c>
      <c r="H2797" s="239">
        <f t="shared" si="522"/>
        <v>265.75826581202267</v>
      </c>
      <c r="I2797" s="239"/>
      <c r="J2797" s="239">
        <f t="shared" si="523"/>
        <v>234.683671613299</v>
      </c>
      <c r="K2797" s="239">
        <f t="shared" si="518"/>
        <v>265.75826581202267</v>
      </c>
      <c r="L2797" s="239" t="b">
        <f t="shared" si="519"/>
        <v>0</v>
      </c>
      <c r="M2797" s="239">
        <f t="shared" si="524"/>
        <v>-1.3847795940098766E-2</v>
      </c>
      <c r="O2797" s="239">
        <f t="shared" si="525"/>
        <v>228.03631984537824</v>
      </c>
      <c r="P2797" s="239">
        <f t="shared" si="520"/>
        <v>265.75826581202267</v>
      </c>
      <c r="Q2797" s="239">
        <f t="shared" si="521"/>
        <v>0</v>
      </c>
      <c r="R2797" s="239">
        <f t="shared" si="526"/>
        <v>-1.3847795940098766E-2</v>
      </c>
      <c r="T2797" s="239">
        <f>MAX($H$4:H2797)</f>
        <v>290.98732864638936</v>
      </c>
      <c r="U2797" s="239">
        <f>MAX($K$4:K2797)</f>
        <v>290.98732864638936</v>
      </c>
      <c r="V2797" s="239">
        <f>MAX($K$4:L2797)</f>
        <v>290.98732864638936</v>
      </c>
      <c r="W2797" s="239">
        <f t="shared" si="527"/>
        <v>-8.670158577600913E-2</v>
      </c>
      <c r="X2797" s="239">
        <f t="shared" si="528"/>
        <v>-8.670158577600913E-2</v>
      </c>
      <c r="Y2797" s="239">
        <f t="shared" si="529"/>
        <v>-8.670158577600913E-2</v>
      </c>
    </row>
    <row r="2798" spans="1:25">
      <c r="A2798" s="147">
        <v>39343</v>
      </c>
      <c r="B2798" s="243">
        <v>2.8885111072584513E-2</v>
      </c>
      <c r="C2798" s="243">
        <v>1.41715413945529E-2</v>
      </c>
      <c r="D2798" s="243">
        <v>-2.3257804505530277E-2</v>
      </c>
      <c r="E2798" s="243">
        <v>7.9646676437317154E-3</v>
      </c>
      <c r="F2798" s="243">
        <v>9.683725329123094E-3</v>
      </c>
      <c r="H2798" s="239">
        <f t="shared" si="522"/>
        <v>269.52447007692234</v>
      </c>
      <c r="I2798" s="239"/>
      <c r="J2798" s="239">
        <f t="shared" si="523"/>
        <v>234.683671613299</v>
      </c>
      <c r="K2798" s="239">
        <f t="shared" si="518"/>
        <v>269.52447007692234</v>
      </c>
      <c r="L2798" s="239" t="b">
        <f t="shared" si="519"/>
        <v>0</v>
      </c>
      <c r="M2798" s="239">
        <f t="shared" si="524"/>
        <v>1.4171541394552893E-2</v>
      </c>
      <c r="O2798" s="239">
        <f t="shared" si="525"/>
        <v>228.03631984537824</v>
      </c>
      <c r="P2798" s="239">
        <f t="shared" si="520"/>
        <v>269.52447007692234</v>
      </c>
      <c r="Q2798" s="239">
        <f t="shared" si="521"/>
        <v>0</v>
      </c>
      <c r="R2798" s="239">
        <f t="shared" si="526"/>
        <v>1.4171541394552893E-2</v>
      </c>
      <c r="T2798" s="239">
        <f>MAX($H$4:H2798)</f>
        <v>290.98732864638936</v>
      </c>
      <c r="U2798" s="239">
        <f>MAX($K$4:K2798)</f>
        <v>290.98732864638936</v>
      </c>
      <c r="V2798" s="239">
        <f>MAX($K$4:L2798)</f>
        <v>290.98732864638936</v>
      </c>
      <c r="W2798" s="239">
        <f t="shared" si="527"/>
        <v>-7.375873949325433E-2</v>
      </c>
      <c r="X2798" s="239">
        <f t="shared" si="528"/>
        <v>-7.375873949325433E-2</v>
      </c>
      <c r="Y2798" s="239">
        <f t="shared" si="529"/>
        <v>-7.375873949325433E-2</v>
      </c>
    </row>
    <row r="2799" spans="1:25">
      <c r="A2799" s="147">
        <v>39344</v>
      </c>
      <c r="B2799" s="243">
        <v>5.988011098628343E-3</v>
      </c>
      <c r="C2799" s="243">
        <v>2.6667259757724882E-2</v>
      </c>
      <c r="D2799" s="243">
        <v>3.2539016933727405E-2</v>
      </c>
      <c r="E2799" s="243">
        <v>2.7752141298286848E-2</v>
      </c>
      <c r="F2799" s="243">
        <v>2.4960650438257348E-2</v>
      </c>
      <c r="H2799" s="239">
        <f t="shared" si="522"/>
        <v>276.71194913152675</v>
      </c>
      <c r="I2799" s="239"/>
      <c r="J2799" s="239">
        <f t="shared" si="523"/>
        <v>234.683671613299</v>
      </c>
      <c r="K2799" s="239">
        <f t="shared" si="518"/>
        <v>276.71194913152675</v>
      </c>
      <c r="L2799" s="239" t="b">
        <f t="shared" si="519"/>
        <v>0</v>
      </c>
      <c r="M2799" s="239">
        <f t="shared" si="524"/>
        <v>2.6667259757724788E-2</v>
      </c>
      <c r="O2799" s="239">
        <f t="shared" si="525"/>
        <v>228.03631984537824</v>
      </c>
      <c r="P2799" s="239">
        <f t="shared" si="520"/>
        <v>276.71194913152675</v>
      </c>
      <c r="Q2799" s="239">
        <f t="shared" si="521"/>
        <v>0</v>
      </c>
      <c r="R2799" s="239">
        <f t="shared" si="526"/>
        <v>2.6667259757724788E-2</v>
      </c>
      <c r="T2799" s="239">
        <f>MAX($H$4:H2799)</f>
        <v>290.98732864638936</v>
      </c>
      <c r="U2799" s="239">
        <f>MAX($K$4:K2799)</f>
        <v>290.98732864638936</v>
      </c>
      <c r="V2799" s="239">
        <f>MAX($K$4:L2799)</f>
        <v>290.98732864638936</v>
      </c>
      <c r="W2799" s="239">
        <f t="shared" si="527"/>
        <v>-4.9058423200998513E-2</v>
      </c>
      <c r="X2799" s="239">
        <f t="shared" si="528"/>
        <v>-4.9058423200998513E-2</v>
      </c>
      <c r="Y2799" s="239">
        <f t="shared" si="529"/>
        <v>-4.9058423200998513E-2</v>
      </c>
    </row>
    <row r="2800" spans="1:25">
      <c r="A2800" s="147">
        <v>39345</v>
      </c>
      <c r="B2800" s="243">
        <v>-6.2553610521958181E-3</v>
      </c>
      <c r="C2800" s="243">
        <v>-5.4631378996424784E-3</v>
      </c>
      <c r="D2800" s="243">
        <v>5.5134882113789807E-3</v>
      </c>
      <c r="E2800" s="243">
        <v>-1.4342875998413218E-3</v>
      </c>
      <c r="F2800" s="243">
        <v>-7.6130066093124116E-3</v>
      </c>
      <c r="H2800" s="239">
        <f t="shared" si="522"/>
        <v>275.20023359494235</v>
      </c>
      <c r="I2800" s="239"/>
      <c r="J2800" s="239">
        <f t="shared" si="523"/>
        <v>234.683671613299</v>
      </c>
      <c r="K2800" s="239">
        <f t="shared" si="518"/>
        <v>275.20023359494235</v>
      </c>
      <c r="L2800" s="239" t="b">
        <f t="shared" si="519"/>
        <v>0</v>
      </c>
      <c r="M2800" s="239">
        <f t="shared" si="524"/>
        <v>-5.4631378996425461E-3</v>
      </c>
      <c r="O2800" s="239">
        <f t="shared" si="525"/>
        <v>228.03631984537824</v>
      </c>
      <c r="P2800" s="239">
        <f t="shared" si="520"/>
        <v>275.20023359494235</v>
      </c>
      <c r="Q2800" s="239">
        <f t="shared" si="521"/>
        <v>0</v>
      </c>
      <c r="R2800" s="239">
        <f t="shared" si="526"/>
        <v>-5.4631378996425461E-3</v>
      </c>
      <c r="T2800" s="239">
        <f>MAX($H$4:H2800)</f>
        <v>290.98732864638936</v>
      </c>
      <c r="U2800" s="239">
        <f>MAX($K$4:K2800)</f>
        <v>290.98732864638936</v>
      </c>
      <c r="V2800" s="239">
        <f>MAX($K$4:L2800)</f>
        <v>290.98732864638936</v>
      </c>
      <c r="W2800" s="239">
        <f t="shared" si="527"/>
        <v>-5.425354816955498E-2</v>
      </c>
      <c r="X2800" s="239">
        <f t="shared" si="528"/>
        <v>-5.425354816955498E-2</v>
      </c>
      <c r="Y2800" s="239">
        <f t="shared" si="529"/>
        <v>-5.425354816955498E-2</v>
      </c>
    </row>
    <row r="2801" spans="1:25">
      <c r="A2801" s="147">
        <v>39346</v>
      </c>
      <c r="B2801" s="243">
        <v>4.4935183239298571E-3</v>
      </c>
      <c r="C2801" s="243">
        <v>4.1971299778191806E-3</v>
      </c>
      <c r="D2801" s="243">
        <v>-1.2926976902972953E-2</v>
      </c>
      <c r="E2801" s="243">
        <v>5.5018052163047226E-3</v>
      </c>
      <c r="F2801" s="243">
        <v>6.92022407958226E-3</v>
      </c>
      <c r="H2801" s="239">
        <f t="shared" si="522"/>
        <v>276.35528474526654</v>
      </c>
      <c r="I2801" s="239"/>
      <c r="J2801" s="239">
        <f t="shared" si="523"/>
        <v>234.683671613299</v>
      </c>
      <c r="K2801" s="239">
        <f t="shared" si="518"/>
        <v>276.35528474526654</v>
      </c>
      <c r="L2801" s="239" t="b">
        <f t="shared" si="519"/>
        <v>0</v>
      </c>
      <c r="M2801" s="239">
        <f t="shared" si="524"/>
        <v>4.1971299778192682E-3</v>
      </c>
      <c r="O2801" s="239">
        <f t="shared" si="525"/>
        <v>228.03631984537824</v>
      </c>
      <c r="P2801" s="239">
        <f t="shared" si="520"/>
        <v>276.35528474526654</v>
      </c>
      <c r="Q2801" s="239">
        <f t="shared" si="521"/>
        <v>0</v>
      </c>
      <c r="R2801" s="239">
        <f t="shared" si="526"/>
        <v>4.1971299778192682E-3</v>
      </c>
      <c r="T2801" s="239">
        <f>MAX($H$4:H2801)</f>
        <v>290.98732864638936</v>
      </c>
      <c r="U2801" s="239">
        <f>MAX($K$4:K2801)</f>
        <v>290.98732864638936</v>
      </c>
      <c r="V2801" s="239">
        <f>MAX($K$4:L2801)</f>
        <v>290.98732864638936</v>
      </c>
      <c r="W2801" s="239">
        <f t="shared" si="527"/>
        <v>-5.0284127385161213E-2</v>
      </c>
      <c r="X2801" s="239">
        <f t="shared" si="528"/>
        <v>-5.0284127385161213E-2</v>
      </c>
      <c r="Y2801" s="239">
        <f t="shared" si="529"/>
        <v>-5.0284127385161213E-2</v>
      </c>
    </row>
    <row r="2802" spans="1:25">
      <c r="A2802" s="147">
        <v>39349</v>
      </c>
      <c r="B2802" s="243">
        <v>-5.0844971333738886E-3</v>
      </c>
      <c r="C2802" s="243">
        <v>-6.0386005828216849E-4</v>
      </c>
      <c r="D2802" s="243">
        <v>9.1711194164960652E-3</v>
      </c>
      <c r="E2802" s="243">
        <v>1.1978300513165285E-2</v>
      </c>
      <c r="F2802" s="243">
        <v>-5.881373992444594E-4</v>
      </c>
      <c r="H2802" s="239">
        <f t="shared" si="522"/>
        <v>276.18840482691371</v>
      </c>
      <c r="I2802" s="239"/>
      <c r="J2802" s="239">
        <f t="shared" si="523"/>
        <v>234.683671613299</v>
      </c>
      <c r="K2802" s="239">
        <f t="shared" si="518"/>
        <v>276.18840482691371</v>
      </c>
      <c r="L2802" s="239" t="b">
        <f t="shared" si="519"/>
        <v>0</v>
      </c>
      <c r="M2802" s="239">
        <f t="shared" si="524"/>
        <v>-6.0386005828206581E-4</v>
      </c>
      <c r="O2802" s="239">
        <f t="shared" si="525"/>
        <v>228.03631984537824</v>
      </c>
      <c r="P2802" s="239">
        <f t="shared" si="520"/>
        <v>276.18840482691371</v>
      </c>
      <c r="Q2802" s="239">
        <f t="shared" si="521"/>
        <v>0</v>
      </c>
      <c r="R2802" s="239">
        <f t="shared" si="526"/>
        <v>-6.0386005828206581E-4</v>
      </c>
      <c r="T2802" s="239">
        <f>MAX($H$4:H2802)</f>
        <v>290.98732864638936</v>
      </c>
      <c r="U2802" s="239">
        <f>MAX($K$4:K2802)</f>
        <v>290.98732864638936</v>
      </c>
      <c r="V2802" s="239">
        <f>MAX($K$4:L2802)</f>
        <v>290.98732864638936</v>
      </c>
      <c r="W2802" s="239">
        <f t="shared" si="527"/>
        <v>-5.0857622867349815E-2</v>
      </c>
      <c r="X2802" s="239">
        <f t="shared" si="528"/>
        <v>-5.0857622867349815E-2</v>
      </c>
      <c r="Y2802" s="239">
        <f t="shared" si="529"/>
        <v>-5.0857622867349815E-2</v>
      </c>
    </row>
    <row r="2803" spans="1:25">
      <c r="A2803" s="147">
        <v>39350</v>
      </c>
      <c r="B2803" s="243">
        <v>-2.6990560555006926E-4</v>
      </c>
      <c r="C2803" s="243">
        <v>-1.2875114565362944E-2</v>
      </c>
      <c r="D2803" s="243">
        <v>1.069678520354933E-2</v>
      </c>
      <c r="E2803" s="243">
        <v>-7.7880378669332728E-3</v>
      </c>
      <c r="F2803" s="243">
        <v>-1.5941537547595863E-2</v>
      </c>
      <c r="H2803" s="239">
        <f t="shared" si="522"/>
        <v>272.63244747314235</v>
      </c>
      <c r="I2803" s="239"/>
      <c r="J2803" s="239">
        <f t="shared" si="523"/>
        <v>234.683671613299</v>
      </c>
      <c r="K2803" s="239">
        <f t="shared" si="518"/>
        <v>272.63244747314235</v>
      </c>
      <c r="L2803" s="239" t="b">
        <f t="shared" si="519"/>
        <v>0</v>
      </c>
      <c r="M2803" s="239">
        <f t="shared" si="524"/>
        <v>-1.2875114565362972E-2</v>
      </c>
      <c r="O2803" s="239">
        <f t="shared" si="525"/>
        <v>228.03631984537824</v>
      </c>
      <c r="P2803" s="239">
        <f t="shared" si="520"/>
        <v>272.63244747314235</v>
      </c>
      <c r="Q2803" s="239">
        <f t="shared" si="521"/>
        <v>0</v>
      </c>
      <c r="R2803" s="239">
        <f t="shared" si="526"/>
        <v>-1.2875114565362972E-2</v>
      </c>
      <c r="T2803" s="239">
        <f>MAX($H$4:H2803)</f>
        <v>290.98732864638936</v>
      </c>
      <c r="U2803" s="239">
        <f>MAX($K$4:K2803)</f>
        <v>290.98732864638936</v>
      </c>
      <c r="V2803" s="239">
        <f>MAX($K$4:L2803)</f>
        <v>290.98732864638936</v>
      </c>
      <c r="W2803" s="239">
        <f t="shared" si="527"/>
        <v>-6.307793971177364E-2</v>
      </c>
      <c r="X2803" s="239">
        <f t="shared" si="528"/>
        <v>-6.307793971177364E-2</v>
      </c>
      <c r="Y2803" s="239">
        <f t="shared" si="529"/>
        <v>-6.307793971177364E-2</v>
      </c>
    </row>
    <row r="2804" spans="1:25">
      <c r="A2804" s="147">
        <v>39351</v>
      </c>
      <c r="B2804" s="243">
        <v>5.804671514101134E-3</v>
      </c>
      <c r="C2804" s="243">
        <v>8.2451933914571285E-3</v>
      </c>
      <c r="D2804" s="243">
        <v>-8.036590972995139E-4</v>
      </c>
      <c r="E2804" s="243">
        <v>1.1428030578007897E-2</v>
      </c>
      <c r="F2804" s="243">
        <v>7.9120503995198099E-3</v>
      </c>
      <c r="H2804" s="239">
        <f t="shared" si="522"/>
        <v>274.8803547273447</v>
      </c>
      <c r="I2804" s="239"/>
      <c r="J2804" s="239">
        <f t="shared" si="523"/>
        <v>234.683671613299</v>
      </c>
      <c r="K2804" s="239">
        <f t="shared" si="518"/>
        <v>274.8803547273447</v>
      </c>
      <c r="L2804" s="239" t="b">
        <f t="shared" si="519"/>
        <v>0</v>
      </c>
      <c r="M2804" s="239">
        <f t="shared" si="524"/>
        <v>8.2451933914571649E-3</v>
      </c>
      <c r="O2804" s="239">
        <f t="shared" si="525"/>
        <v>228.03631984537824</v>
      </c>
      <c r="P2804" s="239">
        <f t="shared" si="520"/>
        <v>274.8803547273447</v>
      </c>
      <c r="Q2804" s="239">
        <f t="shared" si="521"/>
        <v>0</v>
      </c>
      <c r="R2804" s="239">
        <f t="shared" si="526"/>
        <v>8.2451933914571649E-3</v>
      </c>
      <c r="T2804" s="239">
        <f>MAX($H$4:H2804)</f>
        <v>290.98732864638936</v>
      </c>
      <c r="U2804" s="239">
        <f>MAX($K$4:K2804)</f>
        <v>290.98732864638936</v>
      </c>
      <c r="V2804" s="239">
        <f>MAX($K$4:L2804)</f>
        <v>290.98732864638936</v>
      </c>
      <c r="W2804" s="239">
        <f t="shared" si="527"/>
        <v>-5.5352836131974718E-2</v>
      </c>
      <c r="X2804" s="239">
        <f t="shared" si="528"/>
        <v>-5.5352836131974718E-2</v>
      </c>
      <c r="Y2804" s="239">
        <f t="shared" si="529"/>
        <v>-5.5352836131974718E-2</v>
      </c>
    </row>
    <row r="2805" spans="1:25">
      <c r="A2805" s="147">
        <v>39352</v>
      </c>
      <c r="B2805" s="243">
        <v>4.6443403228577651E-3</v>
      </c>
      <c r="C2805" s="243">
        <v>7.9012820378534521E-3</v>
      </c>
      <c r="D2805" s="243">
        <v>2.0405723291555544E-2</v>
      </c>
      <c r="E2805" s="243">
        <v>1.6324945506566602E-2</v>
      </c>
      <c r="F2805" s="243">
        <v>9.4476647536156921E-3</v>
      </c>
      <c r="H2805" s="239">
        <f t="shared" si="522"/>
        <v>277.05226193671064</v>
      </c>
      <c r="I2805" s="239"/>
      <c r="J2805" s="239">
        <f t="shared" si="523"/>
        <v>234.683671613299</v>
      </c>
      <c r="K2805" s="239">
        <f t="shared" si="518"/>
        <v>277.05226193671064</v>
      </c>
      <c r="L2805" s="239" t="b">
        <f t="shared" si="519"/>
        <v>0</v>
      </c>
      <c r="M2805" s="239">
        <f t="shared" si="524"/>
        <v>7.9012820378534035E-3</v>
      </c>
      <c r="O2805" s="239">
        <f t="shared" si="525"/>
        <v>228.03631984537824</v>
      </c>
      <c r="P2805" s="239">
        <f t="shared" si="520"/>
        <v>277.05226193671064</v>
      </c>
      <c r="Q2805" s="239">
        <f t="shared" si="521"/>
        <v>0</v>
      </c>
      <c r="R2805" s="239">
        <f t="shared" si="526"/>
        <v>7.9012820378534035E-3</v>
      </c>
      <c r="T2805" s="239">
        <f>MAX($H$4:H2805)</f>
        <v>290.98732864638936</v>
      </c>
      <c r="U2805" s="239">
        <f>MAX($K$4:K2805)</f>
        <v>290.98732864638936</v>
      </c>
      <c r="V2805" s="239">
        <f>MAX($K$4:L2805)</f>
        <v>290.98732864638936</v>
      </c>
      <c r="W2805" s="239">
        <f t="shared" si="527"/>
        <v>-4.7888912463995126E-2</v>
      </c>
      <c r="X2805" s="239">
        <f t="shared" si="528"/>
        <v>-4.7888912463995126E-2</v>
      </c>
      <c r="Y2805" s="239">
        <f t="shared" si="529"/>
        <v>-4.7888912463995126E-2</v>
      </c>
    </row>
    <row r="2806" spans="1:25">
      <c r="A2806" s="147">
        <v>39353</v>
      </c>
      <c r="B2806" s="243">
        <v>-2.8142908338021355E-3</v>
      </c>
      <c r="C2806" s="243">
        <v>-4.007392242462493E-3</v>
      </c>
      <c r="D2806" s="243">
        <v>-1.2208064772150085E-3</v>
      </c>
      <c r="E2806" s="243">
        <v>-6.7292165665714387E-3</v>
      </c>
      <c r="F2806" s="243">
        <v>-3.6020871215964867E-3</v>
      </c>
      <c r="H2806" s="239">
        <f t="shared" si="522"/>
        <v>275.94200485146877</v>
      </c>
      <c r="I2806" s="239"/>
      <c r="J2806" s="239">
        <f t="shared" si="523"/>
        <v>234.683671613299</v>
      </c>
      <c r="K2806" s="239">
        <f t="shared" si="518"/>
        <v>275.94200485146877</v>
      </c>
      <c r="L2806" s="239" t="b">
        <f t="shared" si="519"/>
        <v>0</v>
      </c>
      <c r="M2806" s="239">
        <f t="shared" si="524"/>
        <v>-4.0073922424625243E-3</v>
      </c>
      <c r="O2806" s="239">
        <f t="shared" si="525"/>
        <v>228.03631984537824</v>
      </c>
      <c r="P2806" s="239">
        <f t="shared" si="520"/>
        <v>275.94200485146877</v>
      </c>
      <c r="Q2806" s="239">
        <f t="shared" si="521"/>
        <v>0</v>
      </c>
      <c r="R2806" s="239">
        <f t="shared" si="526"/>
        <v>-4.0073922424625243E-3</v>
      </c>
      <c r="T2806" s="239">
        <f>MAX($H$4:H2806)</f>
        <v>290.98732864638936</v>
      </c>
      <c r="U2806" s="239">
        <f>MAX($K$4:K2806)</f>
        <v>290.98732864638936</v>
      </c>
      <c r="V2806" s="239">
        <f>MAX($K$4:L2806)</f>
        <v>290.98732864638936</v>
      </c>
      <c r="W2806" s="239">
        <f t="shared" si="527"/>
        <v>-5.1704395050149468E-2</v>
      </c>
      <c r="X2806" s="239">
        <f t="shared" si="528"/>
        <v>-5.1704395050149468E-2</v>
      </c>
      <c r="Y2806" s="239">
        <f t="shared" si="529"/>
        <v>-5.1704395050149468E-2</v>
      </c>
    </row>
    <row r="2807" spans="1:25">
      <c r="A2807" s="147">
        <v>39356</v>
      </c>
      <c r="B2807" s="243">
        <v>1.321938825837865E-2</v>
      </c>
      <c r="C2807" s="243">
        <v>1.2077576701979398E-2</v>
      </c>
      <c r="D2807" s="243">
        <v>4.8818542930617603E-4</v>
      </c>
      <c r="E2807" s="243">
        <v>1.3560362552288874E-2</v>
      </c>
      <c r="F2807" s="243">
        <v>1.1883121464624669E-2</v>
      </c>
      <c r="H2807" s="239">
        <f t="shared" si="522"/>
        <v>279.27471558036035</v>
      </c>
      <c r="I2807" s="239"/>
      <c r="J2807" s="239">
        <f t="shared" si="523"/>
        <v>234.683671613299</v>
      </c>
      <c r="K2807" s="239">
        <f t="shared" si="518"/>
        <v>279.27471558036035</v>
      </c>
      <c r="L2807" s="239" t="b">
        <f t="shared" si="519"/>
        <v>0</v>
      </c>
      <c r="M2807" s="239">
        <f t="shared" si="524"/>
        <v>1.2077576701979394E-2</v>
      </c>
      <c r="O2807" s="239">
        <f t="shared" si="525"/>
        <v>228.03631984537824</v>
      </c>
      <c r="P2807" s="239">
        <f t="shared" si="520"/>
        <v>279.27471558036035</v>
      </c>
      <c r="Q2807" s="239">
        <f t="shared" si="521"/>
        <v>0</v>
      </c>
      <c r="R2807" s="239">
        <f t="shared" si="526"/>
        <v>1.2077576701979394E-2</v>
      </c>
      <c r="T2807" s="239">
        <f>MAX($H$4:H2807)</f>
        <v>290.98732864638936</v>
      </c>
      <c r="U2807" s="239">
        <f>MAX($K$4:K2807)</f>
        <v>290.98732864638936</v>
      </c>
      <c r="V2807" s="239">
        <f>MAX($K$4:L2807)</f>
        <v>290.98732864638936</v>
      </c>
      <c r="W2807" s="239">
        <f t="shared" si="527"/>
        <v>-4.0251282145217698E-2</v>
      </c>
      <c r="X2807" s="239">
        <f t="shared" si="528"/>
        <v>-4.0251282145217698E-2</v>
      </c>
      <c r="Y2807" s="239">
        <f t="shared" si="529"/>
        <v>-4.0251282145217698E-2</v>
      </c>
    </row>
    <row r="2808" spans="1:25">
      <c r="A2808" s="147">
        <v>39357</v>
      </c>
      <c r="B2808" s="243">
        <v>2.1733896590325763E-4</v>
      </c>
      <c r="C2808" s="243">
        <v>3.1453018700242641E-3</v>
      </c>
      <c r="D2808" s="243">
        <v>1.7650306029860063E-2</v>
      </c>
      <c r="E2808" s="243">
        <v>2.678774184399968E-2</v>
      </c>
      <c r="F2808" s="243">
        <v>9.1030117937671573E-3</v>
      </c>
      <c r="H2808" s="239">
        <f t="shared" si="522"/>
        <v>280.15311886552576</v>
      </c>
      <c r="I2808" s="239"/>
      <c r="J2808" s="239">
        <f t="shared" si="523"/>
        <v>234.683671613299</v>
      </c>
      <c r="K2808" s="239">
        <f t="shared" si="518"/>
        <v>280.15311886552576</v>
      </c>
      <c r="L2808" s="239" t="b">
        <f t="shared" si="519"/>
        <v>0</v>
      </c>
      <c r="M2808" s="239">
        <f t="shared" si="524"/>
        <v>3.1453018700242741E-3</v>
      </c>
      <c r="O2808" s="239">
        <f t="shared" si="525"/>
        <v>228.03631984537824</v>
      </c>
      <c r="P2808" s="239">
        <f t="shared" si="520"/>
        <v>280.15311886552576</v>
      </c>
      <c r="Q2808" s="239">
        <f t="shared" si="521"/>
        <v>0</v>
      </c>
      <c r="R2808" s="239">
        <f t="shared" si="526"/>
        <v>3.1453018700242741E-3</v>
      </c>
      <c r="T2808" s="239">
        <f>MAX($H$4:H2808)</f>
        <v>290.98732864638936</v>
      </c>
      <c r="U2808" s="239">
        <f>MAX($K$4:K2808)</f>
        <v>290.98732864638936</v>
      </c>
      <c r="V2808" s="239">
        <f>MAX($K$4:L2808)</f>
        <v>290.98732864638936</v>
      </c>
      <c r="W2808" s="239">
        <f t="shared" si="527"/>
        <v>-3.7232582708195655E-2</v>
      </c>
      <c r="X2808" s="239">
        <f t="shared" si="528"/>
        <v>-3.7232582708195655E-2</v>
      </c>
      <c r="Y2808" s="239">
        <f t="shared" si="529"/>
        <v>-3.7232582708195655E-2</v>
      </c>
    </row>
    <row r="2809" spans="1:25">
      <c r="A2809" s="147">
        <v>39358</v>
      </c>
      <c r="B2809" s="243">
        <v>-4.3253157241089912E-3</v>
      </c>
      <c r="C2809" s="243">
        <v>4.147359043385368E-3</v>
      </c>
      <c r="D2809" s="243">
        <v>6.1432475195413172E-3</v>
      </c>
      <c r="E2809" s="243">
        <v>-3.2143606983320305E-3</v>
      </c>
      <c r="F2809" s="243">
        <v>7.5012174973903001E-3</v>
      </c>
      <c r="H2809" s="239">
        <f t="shared" si="522"/>
        <v>281.31501443658533</v>
      </c>
      <c r="I2809" s="239"/>
      <c r="J2809" s="239">
        <f t="shared" si="523"/>
        <v>234.683671613299</v>
      </c>
      <c r="K2809" s="239">
        <f t="shared" si="518"/>
        <v>281.31501443658533</v>
      </c>
      <c r="L2809" s="239" t="b">
        <f t="shared" si="519"/>
        <v>0</v>
      </c>
      <c r="M2809" s="239">
        <f t="shared" si="524"/>
        <v>4.1473590433854391E-3</v>
      </c>
      <c r="O2809" s="239">
        <f t="shared" si="525"/>
        <v>228.03631984537824</v>
      </c>
      <c r="P2809" s="239">
        <f t="shared" si="520"/>
        <v>281.31501443658533</v>
      </c>
      <c r="Q2809" s="239">
        <f t="shared" si="521"/>
        <v>0</v>
      </c>
      <c r="R2809" s="239">
        <f t="shared" si="526"/>
        <v>4.1473590433854391E-3</v>
      </c>
      <c r="T2809" s="239">
        <f>MAX($H$4:H2809)</f>
        <v>290.98732864638936</v>
      </c>
      <c r="U2809" s="239">
        <f>MAX($K$4:K2809)</f>
        <v>290.98732864638936</v>
      </c>
      <c r="V2809" s="239">
        <f>MAX($K$4:L2809)</f>
        <v>290.98732864638936</v>
      </c>
      <c r="W2809" s="239">
        <f t="shared" si="527"/>
        <v>-3.3239640553413649E-2</v>
      </c>
      <c r="X2809" s="239">
        <f t="shared" si="528"/>
        <v>-3.3239640553413649E-2</v>
      </c>
      <c r="Y2809" s="239">
        <f t="shared" si="529"/>
        <v>-3.3239640553413649E-2</v>
      </c>
    </row>
    <row r="2810" spans="1:25">
      <c r="A2810" s="147">
        <v>39359</v>
      </c>
      <c r="B2810" s="243">
        <v>2.0034880719406178E-3</v>
      </c>
      <c r="C2810" s="243">
        <v>-5.676403258817464E-4</v>
      </c>
      <c r="D2810" s="243">
        <v>-7.2280086402650712E-3</v>
      </c>
      <c r="E2810" s="243">
        <v>-9.7042493146317632E-3</v>
      </c>
      <c r="F2810" s="243">
        <v>6.0315023234558396E-5</v>
      </c>
      <c r="H2810" s="239">
        <f t="shared" si="522"/>
        <v>281.15532869011514</v>
      </c>
      <c r="I2810" s="239"/>
      <c r="J2810" s="239">
        <f t="shared" si="523"/>
        <v>234.683671613299</v>
      </c>
      <c r="K2810" s="239">
        <f t="shared" si="518"/>
        <v>281.15532869011514</v>
      </c>
      <c r="L2810" s="239" t="b">
        <f t="shared" si="519"/>
        <v>0</v>
      </c>
      <c r="M2810" s="239">
        <f t="shared" si="524"/>
        <v>-5.6764032588166433E-4</v>
      </c>
      <c r="O2810" s="239">
        <f t="shared" si="525"/>
        <v>228.03631984537824</v>
      </c>
      <c r="P2810" s="239">
        <f t="shared" si="520"/>
        <v>281.15532869011514</v>
      </c>
      <c r="Q2810" s="239">
        <f t="shared" si="521"/>
        <v>0</v>
      </c>
      <c r="R2810" s="239">
        <f t="shared" si="526"/>
        <v>-5.6764032588166433E-4</v>
      </c>
      <c r="T2810" s="239">
        <f>MAX($H$4:H2810)</f>
        <v>290.98732864638936</v>
      </c>
      <c r="U2810" s="239">
        <f>MAX($K$4:K2810)</f>
        <v>290.98732864638936</v>
      </c>
      <c r="V2810" s="239">
        <f>MAX($K$4:L2810)</f>
        <v>290.98732864638936</v>
      </c>
      <c r="W2810" s="239">
        <f t="shared" si="527"/>
        <v>-3.3788412718899381E-2</v>
      </c>
      <c r="X2810" s="239">
        <f t="shared" si="528"/>
        <v>-3.3788412718899381E-2</v>
      </c>
      <c r="Y2810" s="239">
        <f t="shared" si="529"/>
        <v>-3.3788412718899381E-2</v>
      </c>
    </row>
    <row r="2811" spans="1:25">
      <c r="A2811" s="147">
        <v>39360</v>
      </c>
      <c r="B2811" s="243">
        <v>1.0323582287272481E-2</v>
      </c>
      <c r="C2811" s="243">
        <v>7.7120432637221015E-3</v>
      </c>
      <c r="D2811" s="243">
        <v>5.0695393020649959E-3</v>
      </c>
      <c r="E2811" s="243">
        <v>1.6078757724387716E-2</v>
      </c>
      <c r="F2811" s="243">
        <v>5.0456855087053221E-3</v>
      </c>
      <c r="H2811" s="239">
        <f t="shared" si="522"/>
        <v>283.3236107487993</v>
      </c>
      <c r="I2811" s="239"/>
      <c r="J2811" s="239">
        <f t="shared" si="523"/>
        <v>234.683671613299</v>
      </c>
      <c r="K2811" s="239">
        <f t="shared" si="518"/>
        <v>283.3236107487993</v>
      </c>
      <c r="L2811" s="239" t="b">
        <f t="shared" si="519"/>
        <v>0</v>
      </c>
      <c r="M2811" s="239">
        <f t="shared" si="524"/>
        <v>7.7120432637220303E-3</v>
      </c>
      <c r="O2811" s="239">
        <f t="shared" si="525"/>
        <v>228.03631984537824</v>
      </c>
      <c r="P2811" s="239">
        <f t="shared" si="520"/>
        <v>283.3236107487993</v>
      </c>
      <c r="Q2811" s="239">
        <f t="shared" si="521"/>
        <v>0</v>
      </c>
      <c r="R2811" s="239">
        <f t="shared" si="526"/>
        <v>7.7120432637220303E-3</v>
      </c>
      <c r="T2811" s="239">
        <f>MAX($H$4:H2811)</f>
        <v>290.98732864638936</v>
      </c>
      <c r="U2811" s="239">
        <f>MAX($K$4:K2811)</f>
        <v>290.98732864638936</v>
      </c>
      <c r="V2811" s="239">
        <f>MAX($K$4:L2811)</f>
        <v>290.98732864638936</v>
      </c>
      <c r="W2811" s="239">
        <f t="shared" si="527"/>
        <v>-2.6336947155878001E-2</v>
      </c>
      <c r="X2811" s="239">
        <f t="shared" si="528"/>
        <v>-2.6336947155878001E-2</v>
      </c>
      <c r="Y2811" s="239">
        <f t="shared" si="529"/>
        <v>-2.6336947155878001E-2</v>
      </c>
    </row>
    <row r="2812" spans="1:25">
      <c r="A2812" s="147">
        <v>39363</v>
      </c>
      <c r="B2812" s="243">
        <v>-3.1550508216598994E-3</v>
      </c>
      <c r="C2812" s="243">
        <v>-2.562377431789109E-3</v>
      </c>
      <c r="D2812" s="243">
        <v>1.6505224139444774E-3</v>
      </c>
      <c r="E2812" s="243">
        <v>9.5185954884962065E-3</v>
      </c>
      <c r="F2812" s="243">
        <v>1.6449590514719947E-3</v>
      </c>
      <c r="H2812" s="239">
        <f t="shared" si="522"/>
        <v>282.59762872272358</v>
      </c>
      <c r="I2812" s="239"/>
      <c r="J2812" s="239">
        <f t="shared" si="523"/>
        <v>234.683671613299</v>
      </c>
      <c r="K2812" s="239">
        <f t="shared" si="518"/>
        <v>282.59762872272358</v>
      </c>
      <c r="L2812" s="239" t="b">
        <f t="shared" si="519"/>
        <v>0</v>
      </c>
      <c r="M2812" s="239">
        <f t="shared" si="524"/>
        <v>-2.5623774317890626E-3</v>
      </c>
      <c r="O2812" s="239">
        <f t="shared" si="525"/>
        <v>228.03631984537824</v>
      </c>
      <c r="P2812" s="239">
        <f t="shared" si="520"/>
        <v>282.59762872272358</v>
      </c>
      <c r="Q2812" s="239">
        <f t="shared" si="521"/>
        <v>0</v>
      </c>
      <c r="R2812" s="239">
        <f t="shared" si="526"/>
        <v>-2.5623774317890626E-3</v>
      </c>
      <c r="T2812" s="239">
        <f>MAX($H$4:H2812)</f>
        <v>290.98732864638936</v>
      </c>
      <c r="U2812" s="239">
        <f>MAX($K$4:K2812)</f>
        <v>290.98732864638936</v>
      </c>
      <c r="V2812" s="239">
        <f>MAX($K$4:L2812)</f>
        <v>290.98732864638936</v>
      </c>
      <c r="W2812" s="239">
        <f t="shared" si="527"/>
        <v>-2.8831839388652618E-2</v>
      </c>
      <c r="X2812" s="239">
        <f t="shared" si="528"/>
        <v>-2.8831839388652618E-2</v>
      </c>
      <c r="Y2812" s="239">
        <f t="shared" si="529"/>
        <v>-2.8831839388652618E-2</v>
      </c>
    </row>
    <row r="2813" spans="1:25">
      <c r="A2813" s="147">
        <v>39364</v>
      </c>
      <c r="B2813" s="243">
        <v>8.1996677614741831E-3</v>
      </c>
      <c r="C2813" s="243">
        <v>4.1677071239698549E-3</v>
      </c>
      <c r="D2813" s="243">
        <v>4.5170361147932603E-3</v>
      </c>
      <c r="E2813" s="243">
        <v>5.4765357709720686E-3</v>
      </c>
      <c r="F2813" s="243">
        <v>4.6936956510548189E-3</v>
      </c>
      <c r="H2813" s="239">
        <f t="shared" si="522"/>
        <v>283.77541287316825</v>
      </c>
      <c r="I2813" s="239"/>
      <c r="J2813" s="239">
        <f t="shared" si="523"/>
        <v>234.683671613299</v>
      </c>
      <c r="K2813" s="239">
        <f t="shared" si="518"/>
        <v>283.77541287316825</v>
      </c>
      <c r="L2813" s="239" t="b">
        <f t="shared" si="519"/>
        <v>0</v>
      </c>
      <c r="M2813" s="239">
        <f t="shared" si="524"/>
        <v>4.1677071239697924E-3</v>
      </c>
      <c r="O2813" s="239">
        <f t="shared" si="525"/>
        <v>228.03631984537824</v>
      </c>
      <c r="P2813" s="239">
        <f t="shared" si="520"/>
        <v>283.77541287316825</v>
      </c>
      <c r="Q2813" s="239">
        <f t="shared" si="521"/>
        <v>0</v>
      </c>
      <c r="R2813" s="239">
        <f t="shared" si="526"/>
        <v>4.1677071239697924E-3</v>
      </c>
      <c r="T2813" s="239">
        <f>MAX($H$4:H2813)</f>
        <v>290.98732864638936</v>
      </c>
      <c r="U2813" s="239">
        <f>MAX($K$4:K2813)</f>
        <v>290.98732864638936</v>
      </c>
      <c r="V2813" s="239">
        <f>MAX($K$4:L2813)</f>
        <v>290.98732864638936</v>
      </c>
      <c r="W2813" s="239">
        <f t="shared" si="527"/>
        <v>-2.4784294927100069E-2</v>
      </c>
      <c r="X2813" s="239">
        <f t="shared" si="528"/>
        <v>-2.4784294927100069E-2</v>
      </c>
      <c r="Y2813" s="239">
        <f t="shared" si="529"/>
        <v>-2.4784294927100069E-2</v>
      </c>
    </row>
    <row r="2814" spans="1:25">
      <c r="A2814" s="147">
        <v>39365</v>
      </c>
      <c r="B2814" s="243">
        <v>-1.1706463796176125E-3</v>
      </c>
      <c r="C2814" s="243">
        <v>2.7236732319144696E-3</v>
      </c>
      <c r="D2814" s="243">
        <v>-2.6103240477338696E-3</v>
      </c>
      <c r="E2814" s="243">
        <v>4.9889129991329551E-3</v>
      </c>
      <c r="F2814" s="243">
        <v>5.8893840895282157E-3</v>
      </c>
      <c r="H2814" s="239">
        <f t="shared" si="522"/>
        <v>284.5483243690864</v>
      </c>
      <c r="I2814" s="239"/>
      <c r="J2814" s="239">
        <f t="shared" si="523"/>
        <v>234.683671613299</v>
      </c>
      <c r="K2814" s="239">
        <f t="shared" si="518"/>
        <v>284.5483243690864</v>
      </c>
      <c r="L2814" s="239" t="b">
        <f t="shared" si="519"/>
        <v>0</v>
      </c>
      <c r="M2814" s="239">
        <f t="shared" si="524"/>
        <v>2.7236732319145629E-3</v>
      </c>
      <c r="O2814" s="239">
        <f t="shared" si="525"/>
        <v>228.03631984537824</v>
      </c>
      <c r="P2814" s="239">
        <f t="shared" si="520"/>
        <v>284.5483243690864</v>
      </c>
      <c r="Q2814" s="239">
        <f t="shared" si="521"/>
        <v>0</v>
      </c>
      <c r="R2814" s="239">
        <f t="shared" si="526"/>
        <v>2.7236732319145629E-3</v>
      </c>
      <c r="T2814" s="239">
        <f>MAX($H$4:H2814)</f>
        <v>290.98732864638936</v>
      </c>
      <c r="U2814" s="239">
        <f>MAX($K$4:K2814)</f>
        <v>290.98732864638936</v>
      </c>
      <c r="V2814" s="239">
        <f>MAX($K$4:L2814)</f>
        <v>290.98732864638936</v>
      </c>
      <c r="W2814" s="239">
        <f t="shared" si="527"/>
        <v>-2.2128126015850322E-2</v>
      </c>
      <c r="X2814" s="239">
        <f t="shared" si="528"/>
        <v>-2.2128126015850322E-2</v>
      </c>
      <c r="Y2814" s="239">
        <f t="shared" si="529"/>
        <v>-2.2128126015850322E-2</v>
      </c>
    </row>
    <row r="2815" spans="1:25">
      <c r="A2815" s="147">
        <v>39366</v>
      </c>
      <c r="B2815" s="243">
        <v>-5.3593583121270827E-3</v>
      </c>
      <c r="C2815" s="243">
        <v>6.2650476315113668E-3</v>
      </c>
      <c r="D2815" s="243">
        <v>4.1980953688427469E-3</v>
      </c>
      <c r="E2815" s="243">
        <v>9.0449221165960214E-3</v>
      </c>
      <c r="F2815" s="243">
        <v>4.0074097050821766E-3</v>
      </c>
      <c r="H2815" s="239">
        <f t="shared" si="522"/>
        <v>286.33103317472546</v>
      </c>
      <c r="I2815" s="239"/>
      <c r="J2815" s="239">
        <f t="shared" si="523"/>
        <v>234.683671613299</v>
      </c>
      <c r="K2815" s="239">
        <f t="shared" si="518"/>
        <v>286.33103317472546</v>
      </c>
      <c r="L2815" s="239" t="b">
        <f t="shared" si="519"/>
        <v>0</v>
      </c>
      <c r="M2815" s="239">
        <f t="shared" si="524"/>
        <v>6.2650476315113243E-3</v>
      </c>
      <c r="O2815" s="239">
        <f t="shared" si="525"/>
        <v>228.03631984537824</v>
      </c>
      <c r="P2815" s="239">
        <f t="shared" si="520"/>
        <v>286.33103317472546</v>
      </c>
      <c r="Q2815" s="239">
        <f t="shared" si="521"/>
        <v>0</v>
      </c>
      <c r="R2815" s="239">
        <f t="shared" si="526"/>
        <v>6.2650476315113243E-3</v>
      </c>
      <c r="T2815" s="239">
        <f>MAX($H$4:H2815)</f>
        <v>290.98732864638936</v>
      </c>
      <c r="U2815" s="239">
        <f>MAX($K$4:K2815)</f>
        <v>290.98732864638936</v>
      </c>
      <c r="V2815" s="239">
        <f>MAX($K$4:L2815)</f>
        <v>290.98732864638936</v>
      </c>
      <c r="W2815" s="239">
        <f t="shared" si="527"/>
        <v>-1.6001712147824386E-2</v>
      </c>
      <c r="X2815" s="239">
        <f t="shared" si="528"/>
        <v>-1.6001712147824386E-2</v>
      </c>
      <c r="Y2815" s="239">
        <f t="shared" si="529"/>
        <v>-1.6001712147824386E-2</v>
      </c>
    </row>
    <row r="2816" spans="1:25">
      <c r="A2816" s="147">
        <v>39367</v>
      </c>
      <c r="B2816" s="243">
        <v>4.9080675069044233E-3</v>
      </c>
      <c r="C2816" s="243">
        <v>-1.2365972151491267E-3</v>
      </c>
      <c r="D2816" s="243">
        <v>-5.0470897741263787E-3</v>
      </c>
      <c r="E2816" s="243">
        <v>-7.3991888156738073E-3</v>
      </c>
      <c r="F2816" s="243">
        <v>-4.3610675691526657E-3</v>
      </c>
      <c r="H2816" s="239">
        <f t="shared" si="522"/>
        <v>285.97695701649081</v>
      </c>
      <c r="I2816" s="239"/>
      <c r="J2816" s="239">
        <f t="shared" si="523"/>
        <v>234.683671613299</v>
      </c>
      <c r="K2816" s="239">
        <f t="shared" si="518"/>
        <v>285.97695701649081</v>
      </c>
      <c r="L2816" s="239" t="b">
        <f t="shared" si="519"/>
        <v>0</v>
      </c>
      <c r="M2816" s="239">
        <f t="shared" si="524"/>
        <v>-1.2365972151491614E-3</v>
      </c>
      <c r="O2816" s="239">
        <f t="shared" si="525"/>
        <v>228.03631984537824</v>
      </c>
      <c r="P2816" s="239">
        <f t="shared" si="520"/>
        <v>285.97695701649081</v>
      </c>
      <c r="Q2816" s="239">
        <f t="shared" si="521"/>
        <v>0</v>
      </c>
      <c r="R2816" s="239">
        <f t="shared" si="526"/>
        <v>-1.2365972151491614E-3</v>
      </c>
      <c r="T2816" s="239">
        <f>MAX($H$4:H2816)</f>
        <v>290.98732864638936</v>
      </c>
      <c r="U2816" s="239">
        <f>MAX($K$4:K2816)</f>
        <v>290.98732864638936</v>
      </c>
      <c r="V2816" s="239">
        <f>MAX($K$4:L2816)</f>
        <v>290.98732864638936</v>
      </c>
      <c r="W2816" s="239">
        <f t="shared" si="527"/>
        <v>-1.721852169029393E-2</v>
      </c>
      <c r="X2816" s="239">
        <f t="shared" si="528"/>
        <v>-1.721852169029393E-2</v>
      </c>
      <c r="Y2816" s="239">
        <f t="shared" si="529"/>
        <v>-1.721852169029393E-2</v>
      </c>
    </row>
    <row r="2817" spans="1:25">
      <c r="A2817" s="147">
        <v>39370</v>
      </c>
      <c r="B2817" s="243">
        <v>-8.3074111481825641E-3</v>
      </c>
      <c r="C2817" s="243">
        <v>-7.692113463205863E-3</v>
      </c>
      <c r="D2817" s="243">
        <v>-3.6060437545180068E-3</v>
      </c>
      <c r="E2817" s="243">
        <v>8.6686709715475541E-3</v>
      </c>
      <c r="F2817" s="243">
        <v>-5.4537006817060307E-3</v>
      </c>
      <c r="H2817" s="239">
        <f t="shared" si="522"/>
        <v>283.7771898152576</v>
      </c>
      <c r="I2817" s="239"/>
      <c r="J2817" s="239">
        <f t="shared" si="523"/>
        <v>234.683671613299</v>
      </c>
      <c r="K2817" s="239">
        <f t="shared" si="518"/>
        <v>283.7771898152576</v>
      </c>
      <c r="L2817" s="239" t="b">
        <f t="shared" si="519"/>
        <v>0</v>
      </c>
      <c r="M2817" s="239">
        <f t="shared" si="524"/>
        <v>-7.6921134632059367E-3</v>
      </c>
      <c r="O2817" s="239">
        <f t="shared" si="525"/>
        <v>228.03631984537824</v>
      </c>
      <c r="P2817" s="239">
        <f t="shared" si="520"/>
        <v>283.7771898152576</v>
      </c>
      <c r="Q2817" s="239">
        <f t="shared" si="521"/>
        <v>0</v>
      </c>
      <c r="R2817" s="239">
        <f t="shared" si="526"/>
        <v>-7.6921134632059367E-3</v>
      </c>
      <c r="T2817" s="239">
        <f>MAX($H$4:H2817)</f>
        <v>290.98732864638936</v>
      </c>
      <c r="U2817" s="239">
        <f>MAX($K$4:K2817)</f>
        <v>290.98732864638936</v>
      </c>
      <c r="V2817" s="239">
        <f>MAX($K$4:L2817)</f>
        <v>290.98732864638936</v>
      </c>
      <c r="W2817" s="239">
        <f t="shared" si="527"/>
        <v>-2.4778188330989454E-2</v>
      </c>
      <c r="X2817" s="239">
        <f t="shared" si="528"/>
        <v>-2.4778188330989454E-2</v>
      </c>
      <c r="Y2817" s="239">
        <f t="shared" si="529"/>
        <v>-2.4778188330989454E-2</v>
      </c>
    </row>
    <row r="2818" spans="1:25">
      <c r="A2818" s="147">
        <v>39371</v>
      </c>
      <c r="B2818" s="243">
        <v>-6.7683807898114567E-3</v>
      </c>
      <c r="C2818" s="243">
        <v>-8.1086648849413301E-3</v>
      </c>
      <c r="D2818" s="243">
        <v>-1.2590526119221734E-2</v>
      </c>
      <c r="E2818" s="243">
        <v>-8.4373410036451268E-3</v>
      </c>
      <c r="F2818" s="243">
        <v>-9.190002965733135E-3</v>
      </c>
      <c r="H2818" s="239">
        <f t="shared" si="522"/>
        <v>281.47613568105527</v>
      </c>
      <c r="I2818" s="239"/>
      <c r="J2818" s="239">
        <f t="shared" si="523"/>
        <v>234.683671613299</v>
      </c>
      <c r="K2818" s="239">
        <f t="shared" si="518"/>
        <v>281.47613568105527</v>
      </c>
      <c r="L2818" s="239" t="b">
        <f t="shared" si="519"/>
        <v>0</v>
      </c>
      <c r="M2818" s="239">
        <f t="shared" si="524"/>
        <v>-8.1086648849414064E-3</v>
      </c>
      <c r="O2818" s="239">
        <f t="shared" si="525"/>
        <v>228.03631984537824</v>
      </c>
      <c r="P2818" s="239">
        <f t="shared" si="520"/>
        <v>281.47613568105527</v>
      </c>
      <c r="Q2818" s="239">
        <f t="shared" si="521"/>
        <v>0</v>
      </c>
      <c r="R2818" s="239">
        <f t="shared" si="526"/>
        <v>-8.1086648849414064E-3</v>
      </c>
      <c r="T2818" s="239">
        <f>MAX($H$4:H2818)</f>
        <v>290.98732864638936</v>
      </c>
      <c r="U2818" s="239">
        <f>MAX($K$4:K2818)</f>
        <v>290.98732864638936</v>
      </c>
      <c r="V2818" s="239">
        <f>MAX($K$4:L2818)</f>
        <v>290.98732864638936</v>
      </c>
      <c r="W2818" s="239">
        <f t="shared" si="527"/>
        <v>-3.2685935190298901E-2</v>
      </c>
      <c r="X2818" s="239">
        <f t="shared" si="528"/>
        <v>-3.2685935190298901E-2</v>
      </c>
      <c r="Y2818" s="239">
        <f t="shared" si="529"/>
        <v>-3.2685935190298901E-2</v>
      </c>
    </row>
    <row r="2819" spans="1:25">
      <c r="A2819" s="147">
        <v>39372</v>
      </c>
      <c r="B2819" s="243">
        <v>1.8321654093085282E-3</v>
      </c>
      <c r="C2819" s="243">
        <v>6.6662875678373812E-3</v>
      </c>
      <c r="D2819" s="243">
        <v>-1.0743501181187498E-2</v>
      </c>
      <c r="E2819" s="243">
        <v>1.5071620521960316E-3</v>
      </c>
      <c r="F2819" s="243">
        <v>9.9608185905417646E-3</v>
      </c>
      <c r="H2819" s="239">
        <f t="shared" si="522"/>
        <v>283.35253654498882</v>
      </c>
      <c r="I2819" s="239"/>
      <c r="J2819" s="239">
        <f t="shared" si="523"/>
        <v>234.683671613299</v>
      </c>
      <c r="K2819" s="239">
        <f t="shared" si="518"/>
        <v>283.35253654498882</v>
      </c>
      <c r="L2819" s="239" t="b">
        <f t="shared" si="519"/>
        <v>0</v>
      </c>
      <c r="M2819" s="239">
        <f t="shared" si="524"/>
        <v>6.6662875678374792E-3</v>
      </c>
      <c r="O2819" s="239">
        <f t="shared" si="525"/>
        <v>228.03631984537824</v>
      </c>
      <c r="P2819" s="239">
        <f t="shared" si="520"/>
        <v>283.35253654498882</v>
      </c>
      <c r="Q2819" s="239">
        <f t="shared" si="521"/>
        <v>0</v>
      </c>
      <c r="R2819" s="239">
        <f t="shared" si="526"/>
        <v>6.6662875678374792E-3</v>
      </c>
      <c r="T2819" s="239">
        <f>MAX($H$4:H2819)</f>
        <v>290.98732864638936</v>
      </c>
      <c r="U2819" s="239">
        <f>MAX($K$4:K2819)</f>
        <v>290.98732864638936</v>
      </c>
      <c r="V2819" s="239">
        <f>MAX($K$4:L2819)</f>
        <v>290.98732864638936</v>
      </c>
      <c r="W2819" s="239">
        <f t="shared" si="527"/>
        <v>-2.6237541465863653E-2</v>
      </c>
      <c r="X2819" s="239">
        <f t="shared" si="528"/>
        <v>-2.6237541465863653E-2</v>
      </c>
      <c r="Y2819" s="239">
        <f t="shared" si="529"/>
        <v>-2.6237541465863653E-2</v>
      </c>
    </row>
    <row r="2820" spans="1:25">
      <c r="A2820" s="147">
        <v>39373</v>
      </c>
      <c r="B2820" s="243">
        <v>-5.0820910590521073E-4</v>
      </c>
      <c r="C2820" s="243">
        <v>-8.6829467145136396E-3</v>
      </c>
      <c r="D2820" s="243">
        <v>9.9437188178446156E-3</v>
      </c>
      <c r="E2820" s="243">
        <v>-7.0348252751579743E-3</v>
      </c>
      <c r="F2820" s="243">
        <v>-9.217084194997005E-3</v>
      </c>
      <c r="H2820" s="239">
        <f t="shared" si="522"/>
        <v>280.89220156874643</v>
      </c>
      <c r="I2820" s="239"/>
      <c r="J2820" s="239">
        <f t="shared" si="523"/>
        <v>234.683671613299</v>
      </c>
      <c r="K2820" s="239">
        <f t="shared" si="518"/>
        <v>280.89220156874643</v>
      </c>
      <c r="L2820" s="239" t="b">
        <f t="shared" si="519"/>
        <v>0</v>
      </c>
      <c r="M2820" s="239">
        <f t="shared" si="524"/>
        <v>-8.6829467145135564E-3</v>
      </c>
      <c r="O2820" s="239">
        <f t="shared" si="525"/>
        <v>228.03631984537824</v>
      </c>
      <c r="P2820" s="239">
        <f t="shared" si="520"/>
        <v>280.89220156874643</v>
      </c>
      <c r="Q2820" s="239">
        <f t="shared" si="521"/>
        <v>0</v>
      </c>
      <c r="R2820" s="239">
        <f t="shared" si="526"/>
        <v>-8.6829467145135564E-3</v>
      </c>
      <c r="T2820" s="239">
        <f>MAX($H$4:H2820)</f>
        <v>290.98732864638936</v>
      </c>
      <c r="U2820" s="239">
        <f>MAX($K$4:K2820)</f>
        <v>290.98732864638936</v>
      </c>
      <c r="V2820" s="239">
        <f>MAX($K$4:L2820)</f>
        <v>290.98732864638936</v>
      </c>
      <c r="W2820" s="239">
        <f t="shared" si="527"/>
        <v>-3.4692669005909275E-2</v>
      </c>
      <c r="X2820" s="239">
        <f t="shared" si="528"/>
        <v>-3.4692669005909275E-2</v>
      </c>
      <c r="Y2820" s="239">
        <f t="shared" si="529"/>
        <v>-3.4692669005909275E-2</v>
      </c>
    </row>
    <row r="2821" spans="1:25">
      <c r="A2821" s="147">
        <v>39374</v>
      </c>
      <c r="B2821" s="243">
        <v>-2.5271468379280959E-2</v>
      </c>
      <c r="C2821" s="243">
        <v>-9.4924478419328162E-3</v>
      </c>
      <c r="D2821" s="243">
        <v>-1.1434449817775971E-2</v>
      </c>
      <c r="E2821" s="243">
        <v>-1.3339943438323898E-2</v>
      </c>
      <c r="F2821" s="243">
        <v>-1.0382573950520224E-2</v>
      </c>
      <c r="H2821" s="239">
        <f t="shared" si="522"/>
        <v>278.22584699614941</v>
      </c>
      <c r="I2821" s="239"/>
      <c r="J2821" s="239">
        <f t="shared" si="523"/>
        <v>234.683671613299</v>
      </c>
      <c r="K2821" s="239">
        <f t="shared" ref="K2821:K2884" si="530">MAX(H2821:J2821)</f>
        <v>278.22584699614941</v>
      </c>
      <c r="L2821" s="239" t="b">
        <f t="shared" ref="L2821:L2884" si="531">J2821=K2821</f>
        <v>0</v>
      </c>
      <c r="M2821" s="239">
        <f t="shared" si="524"/>
        <v>-9.4924478419328544E-3</v>
      </c>
      <c r="O2821" s="239">
        <f t="shared" si="525"/>
        <v>228.03631984537824</v>
      </c>
      <c r="P2821" s="239">
        <f t="shared" ref="P2821:P2884" si="532">MAX(H2821,O2821)</f>
        <v>278.22584699614941</v>
      </c>
      <c r="Q2821" s="239">
        <f t="shared" ref="Q2821:Q2884" si="533">P2821-H2821</f>
        <v>0</v>
      </c>
      <c r="R2821" s="239">
        <f t="shared" si="526"/>
        <v>-9.4924478419328544E-3</v>
      </c>
      <c r="T2821" s="239">
        <f>MAX($H$4:H2821)</f>
        <v>290.98732864638936</v>
      </c>
      <c r="U2821" s="239">
        <f>MAX($K$4:K2821)</f>
        <v>290.98732864638936</v>
      </c>
      <c r="V2821" s="239">
        <f>MAX($K$4:L2821)</f>
        <v>290.98732864638936</v>
      </c>
      <c r="W2821" s="239">
        <f t="shared" si="527"/>
        <v>-4.3855798496806098E-2</v>
      </c>
      <c r="X2821" s="239">
        <f t="shared" si="528"/>
        <v>-4.3855798496806098E-2</v>
      </c>
      <c r="Y2821" s="239">
        <f t="shared" si="529"/>
        <v>-4.3855798496806098E-2</v>
      </c>
    </row>
    <row r="2822" spans="1:25">
      <c r="A2822" s="147">
        <v>39377</v>
      </c>
      <c r="B2822" s="243">
        <v>4.0051818714585963E-3</v>
      </c>
      <c r="C2822" s="243">
        <v>-9.0816874548836912E-3</v>
      </c>
      <c r="D2822" s="243">
        <v>-6.9740142081408107E-3</v>
      </c>
      <c r="E2822" s="243">
        <v>-1.1905145638333225E-2</v>
      </c>
      <c r="F2822" s="243">
        <v>-1.177277740201943E-2</v>
      </c>
      <c r="H2822" s="239">
        <f t="shared" ref="H2822:H2885" si="534">(1+C2822)*H2821</f>
        <v>275.69908681186007</v>
      </c>
      <c r="I2822" s="239"/>
      <c r="J2822" s="239">
        <f t="shared" ref="J2822:J2885" si="535">IF(NOT(YEAR(A2822)=YEAR(A2821)),$J$1*H2822,J2821)</f>
        <v>234.683671613299</v>
      </c>
      <c r="K2822" s="239">
        <f t="shared" si="530"/>
        <v>275.69908681186007</v>
      </c>
      <c r="L2822" s="239" t="b">
        <f t="shared" si="531"/>
        <v>0</v>
      </c>
      <c r="M2822" s="239">
        <f t="shared" ref="M2822:M2885" si="536">(K2822-K2821)/K2821</f>
        <v>-9.0816874548837797E-3</v>
      </c>
      <c r="O2822" s="239">
        <f t="shared" ref="O2822:O2885" si="537">IF(AND(MONTH(A2822)=$O$2,MONTH(A2821)=$O$2-1),$O$1*H2822,O2821)</f>
        <v>228.03631984537824</v>
      </c>
      <c r="P2822" s="239">
        <f t="shared" si="532"/>
        <v>275.69908681186007</v>
      </c>
      <c r="Q2822" s="239">
        <f t="shared" si="533"/>
        <v>0</v>
      </c>
      <c r="R2822" s="239">
        <f t="shared" ref="R2822:R2885" si="538">(P2822-P2821)/P2821</f>
        <v>-9.0816874548837797E-3</v>
      </c>
      <c r="T2822" s="239">
        <f>MAX($H$4:H2822)</f>
        <v>290.98732864638936</v>
      </c>
      <c r="U2822" s="239">
        <f>MAX($K$4:K2822)</f>
        <v>290.98732864638936</v>
      </c>
      <c r="V2822" s="239">
        <f>MAX($K$4:L2822)</f>
        <v>290.98732864638936</v>
      </c>
      <c r="W2822" s="239">
        <f t="shared" ref="W2822:W2885" si="539">(H2822-T2822)/T2822</f>
        <v>-5.2539201296657519E-2</v>
      </c>
      <c r="X2822" s="239">
        <f t="shared" ref="X2822:X2885" si="540">(K2822-U2822)/U2822</f>
        <v>-5.2539201296657519E-2</v>
      </c>
      <c r="Y2822" s="239">
        <f t="shared" ref="Y2822:Y2885" si="541">(P2822-V2822)/V2822</f>
        <v>-5.2539201296657519E-2</v>
      </c>
    </row>
    <row r="2823" spans="1:25">
      <c r="A2823" s="147">
        <v>39378</v>
      </c>
      <c r="B2823" s="243">
        <v>8.8329495400543134E-3</v>
      </c>
      <c r="C2823" s="243">
        <v>9.2825436277361728E-3</v>
      </c>
      <c r="D2823" s="243">
        <v>5.8336633702293916E-4</v>
      </c>
      <c r="E2823" s="243">
        <v>2.0303015821239168E-2</v>
      </c>
      <c r="F2823" s="243">
        <v>1.4538327320547495E-2</v>
      </c>
      <c r="H2823" s="239">
        <f t="shared" si="534"/>
        <v>278.25827561331818</v>
      </c>
      <c r="I2823" s="239"/>
      <c r="J2823" s="239">
        <f t="shared" si="535"/>
        <v>234.683671613299</v>
      </c>
      <c r="K2823" s="239">
        <f t="shared" si="530"/>
        <v>278.25827561331818</v>
      </c>
      <c r="L2823" s="239" t="b">
        <f t="shared" si="531"/>
        <v>0</v>
      </c>
      <c r="M2823" s="239">
        <f t="shared" si="536"/>
        <v>9.2825436277361451E-3</v>
      </c>
      <c r="O2823" s="239">
        <f t="shared" si="537"/>
        <v>228.03631984537824</v>
      </c>
      <c r="P2823" s="239">
        <f t="shared" si="532"/>
        <v>278.25827561331818</v>
      </c>
      <c r="Q2823" s="239">
        <f t="shared" si="533"/>
        <v>0</v>
      </c>
      <c r="R2823" s="239">
        <f t="shared" si="538"/>
        <v>9.2825436277361451E-3</v>
      </c>
      <c r="T2823" s="239">
        <f>MAX($H$4:H2823)</f>
        <v>290.98732864638936</v>
      </c>
      <c r="U2823" s="239">
        <f>MAX($K$4:K2823)</f>
        <v>290.98732864638936</v>
      </c>
      <c r="V2823" s="239">
        <f>MAX($K$4:L2823)</f>
        <v>290.98732864638936</v>
      </c>
      <c r="W2823" s="239">
        <f t="shared" si="539"/>
        <v>-4.3744355097124009E-2</v>
      </c>
      <c r="X2823" s="239">
        <f t="shared" si="540"/>
        <v>-4.3744355097124009E-2</v>
      </c>
      <c r="Y2823" s="239">
        <f t="shared" si="541"/>
        <v>-4.3744355097124009E-2</v>
      </c>
    </row>
    <row r="2824" spans="1:25">
      <c r="A2824" s="147">
        <v>39379</v>
      </c>
      <c r="B2824" s="243">
        <v>-2.382235861117632E-3</v>
      </c>
      <c r="C2824" s="243">
        <v>-5.6959329762992228E-3</v>
      </c>
      <c r="D2824" s="243">
        <v>1.3117118991079479E-3</v>
      </c>
      <c r="E2824" s="243">
        <v>-1.8838684587714205E-3</v>
      </c>
      <c r="F2824" s="243">
        <v>-6.9615266943783283E-3</v>
      </c>
      <c r="H2824" s="239">
        <f t="shared" si="534"/>
        <v>276.67333512532412</v>
      </c>
      <c r="I2824" s="239"/>
      <c r="J2824" s="239">
        <f t="shared" si="535"/>
        <v>234.683671613299</v>
      </c>
      <c r="K2824" s="239">
        <f t="shared" si="530"/>
        <v>276.67333512532412</v>
      </c>
      <c r="L2824" s="239" t="b">
        <f t="shared" si="531"/>
        <v>0</v>
      </c>
      <c r="M2824" s="239">
        <f t="shared" si="536"/>
        <v>-5.6959329762992367E-3</v>
      </c>
      <c r="O2824" s="239">
        <f t="shared" si="537"/>
        <v>228.03631984537824</v>
      </c>
      <c r="P2824" s="239">
        <f t="shared" si="532"/>
        <v>276.67333512532412</v>
      </c>
      <c r="Q2824" s="239">
        <f t="shared" si="533"/>
        <v>0</v>
      </c>
      <c r="R2824" s="239">
        <f t="shared" si="538"/>
        <v>-5.6959329762992367E-3</v>
      </c>
      <c r="T2824" s="239">
        <f>MAX($H$4:H2824)</f>
        <v>290.98732864638936</v>
      </c>
      <c r="U2824" s="239">
        <f>MAX($K$4:K2824)</f>
        <v>290.98732864638936</v>
      </c>
      <c r="V2824" s="239">
        <f>MAX($K$4:L2824)</f>
        <v>290.98732864638936</v>
      </c>
      <c r="W2824" s="239">
        <f t="shared" si="539"/>
        <v>-4.9191123158698592E-2</v>
      </c>
      <c r="X2824" s="239">
        <f t="shared" si="540"/>
        <v>-4.9191123158698592E-2</v>
      </c>
      <c r="Y2824" s="239">
        <f t="shared" si="541"/>
        <v>-4.9191123158698592E-2</v>
      </c>
    </row>
    <row r="2825" spans="1:25">
      <c r="A2825" s="147">
        <v>39380</v>
      </c>
      <c r="B2825" s="243">
        <v>-1.413261415339262E-3</v>
      </c>
      <c r="C2825" s="243">
        <v>1.1875238790328035E-2</v>
      </c>
      <c r="D2825" s="243">
        <v>-9.1374461743581881E-3</v>
      </c>
      <c r="E2825" s="243">
        <v>9.870199053571449E-3</v>
      </c>
      <c r="F2825" s="243">
        <v>1.093993220094247E-2</v>
      </c>
      <c r="H2825" s="239">
        <f t="shared" si="534"/>
        <v>279.95889704685379</v>
      </c>
      <c r="I2825" s="239"/>
      <c r="J2825" s="239">
        <f t="shared" si="535"/>
        <v>234.683671613299</v>
      </c>
      <c r="K2825" s="239">
        <f t="shared" si="530"/>
        <v>279.95889704685379</v>
      </c>
      <c r="L2825" s="239" t="b">
        <f t="shared" si="531"/>
        <v>0</v>
      </c>
      <c r="M2825" s="239">
        <f t="shared" si="536"/>
        <v>1.1875238790328035E-2</v>
      </c>
      <c r="O2825" s="239">
        <f t="shared" si="537"/>
        <v>228.03631984537824</v>
      </c>
      <c r="P2825" s="239">
        <f t="shared" si="532"/>
        <v>279.95889704685379</v>
      </c>
      <c r="Q2825" s="239">
        <f t="shared" si="533"/>
        <v>0</v>
      </c>
      <c r="R2825" s="239">
        <f t="shared" si="538"/>
        <v>1.1875238790328035E-2</v>
      </c>
      <c r="T2825" s="239">
        <f>MAX($H$4:H2825)</f>
        <v>290.98732864638936</v>
      </c>
      <c r="U2825" s="239">
        <f>MAX($K$4:K2825)</f>
        <v>290.98732864638936</v>
      </c>
      <c r="V2825" s="239">
        <f>MAX($K$4:L2825)</f>
        <v>290.98732864638936</v>
      </c>
      <c r="W2825" s="239">
        <f t="shared" si="539"/>
        <v>-3.7900040702244543E-2</v>
      </c>
      <c r="X2825" s="239">
        <f t="shared" si="540"/>
        <v>-3.7900040702244543E-2</v>
      </c>
      <c r="Y2825" s="239">
        <f t="shared" si="541"/>
        <v>-3.7900040702244543E-2</v>
      </c>
    </row>
    <row r="2826" spans="1:25">
      <c r="A2826" s="147">
        <v>39381</v>
      </c>
      <c r="B2826" s="243">
        <v>1.3317616547244615E-2</v>
      </c>
      <c r="C2826" s="243">
        <v>5.3921015327829114E-3</v>
      </c>
      <c r="D2826" s="243">
        <v>1.5114262432806225E-2</v>
      </c>
      <c r="E2826" s="243">
        <v>1.519783974800637E-2</v>
      </c>
      <c r="F2826" s="243">
        <v>5.7495630253234786E-4</v>
      </c>
      <c r="H2826" s="239">
        <f t="shared" si="534"/>
        <v>281.46846384473633</v>
      </c>
      <c r="I2826" s="239"/>
      <c r="J2826" s="239">
        <f t="shared" si="535"/>
        <v>234.683671613299</v>
      </c>
      <c r="K2826" s="239">
        <f t="shared" si="530"/>
        <v>281.46846384473633</v>
      </c>
      <c r="L2826" s="239" t="b">
        <f t="shared" si="531"/>
        <v>0</v>
      </c>
      <c r="M2826" s="239">
        <f t="shared" si="536"/>
        <v>5.3921015327828689E-3</v>
      </c>
      <c r="O2826" s="239">
        <f t="shared" si="537"/>
        <v>228.03631984537824</v>
      </c>
      <c r="P2826" s="239">
        <f t="shared" si="532"/>
        <v>281.46846384473633</v>
      </c>
      <c r="Q2826" s="239">
        <f t="shared" si="533"/>
        <v>0</v>
      </c>
      <c r="R2826" s="239">
        <f t="shared" si="538"/>
        <v>5.3921015327828689E-3</v>
      </c>
      <c r="T2826" s="239">
        <f>MAX($H$4:H2826)</f>
        <v>290.98732864638936</v>
      </c>
      <c r="U2826" s="239">
        <f>MAX($K$4:K2826)</f>
        <v>290.98732864638936</v>
      </c>
      <c r="V2826" s="239">
        <f>MAX($K$4:L2826)</f>
        <v>290.98732864638936</v>
      </c>
      <c r="W2826" s="239">
        <f t="shared" si="539"/>
        <v>-3.2712300037024779E-2</v>
      </c>
      <c r="X2826" s="239">
        <f t="shared" si="540"/>
        <v>-3.2712300037024779E-2</v>
      </c>
      <c r="Y2826" s="239">
        <f t="shared" si="541"/>
        <v>-3.2712300037024779E-2</v>
      </c>
    </row>
    <row r="2827" spans="1:25">
      <c r="A2827" s="147">
        <v>39384</v>
      </c>
      <c r="B2827" s="243">
        <v>4.1648452029261485E-3</v>
      </c>
      <c r="C2827" s="243">
        <v>6.2163100111378711E-3</v>
      </c>
      <c r="D2827" s="243">
        <v>1.7102146363967785E-2</v>
      </c>
      <c r="E2827" s="243">
        <v>1.8507364336318277E-2</v>
      </c>
      <c r="F2827" s="243">
        <v>4.2210405188558564E-3</v>
      </c>
      <c r="H2827" s="239">
        <f t="shared" si="534"/>
        <v>283.21815907435399</v>
      </c>
      <c r="I2827" s="239"/>
      <c r="J2827" s="239">
        <f t="shared" si="535"/>
        <v>234.683671613299</v>
      </c>
      <c r="K2827" s="239">
        <f t="shared" si="530"/>
        <v>283.21815907435399</v>
      </c>
      <c r="L2827" s="239" t="b">
        <f t="shared" si="531"/>
        <v>0</v>
      </c>
      <c r="M2827" s="239">
        <f t="shared" si="536"/>
        <v>6.2163100111379595E-3</v>
      </c>
      <c r="O2827" s="239">
        <f t="shared" si="537"/>
        <v>228.03631984537824</v>
      </c>
      <c r="P2827" s="239">
        <f t="shared" si="532"/>
        <v>283.21815907435399</v>
      </c>
      <c r="Q2827" s="239">
        <f t="shared" si="533"/>
        <v>0</v>
      </c>
      <c r="R2827" s="239">
        <f t="shared" si="538"/>
        <v>6.2163100111379595E-3</v>
      </c>
      <c r="T2827" s="239">
        <f>MAX($H$4:H2827)</f>
        <v>290.98732864638936</v>
      </c>
      <c r="U2827" s="239">
        <f>MAX($K$4:K2827)</f>
        <v>290.98732864638936</v>
      </c>
      <c r="V2827" s="239">
        <f>MAX($K$4:L2827)</f>
        <v>290.98732864638936</v>
      </c>
      <c r="W2827" s="239">
        <f t="shared" si="539"/>
        <v>-2.6699339824094323E-2</v>
      </c>
      <c r="X2827" s="239">
        <f t="shared" si="540"/>
        <v>-2.6699339824094323E-2</v>
      </c>
      <c r="Y2827" s="239">
        <f t="shared" si="541"/>
        <v>-2.6699339824094323E-2</v>
      </c>
    </row>
    <row r="2828" spans="1:25">
      <c r="A2828" s="147">
        <v>39385</v>
      </c>
      <c r="B2828" s="243">
        <v>-6.4773683437991947E-3</v>
      </c>
      <c r="C2828" s="243">
        <v>-4.202010452411975E-3</v>
      </c>
      <c r="D2828" s="243">
        <v>-4.7284775688828384E-3</v>
      </c>
      <c r="E2828" s="243">
        <v>-5.5539919345024558E-3</v>
      </c>
      <c r="F2828" s="243">
        <v>-6.4037758131982869E-3</v>
      </c>
      <c r="H2828" s="239">
        <f t="shared" si="534"/>
        <v>282.02807340961067</v>
      </c>
      <c r="I2828" s="239"/>
      <c r="J2828" s="239">
        <f t="shared" si="535"/>
        <v>234.683671613299</v>
      </c>
      <c r="K2828" s="239">
        <f t="shared" si="530"/>
        <v>282.02807340961067</v>
      </c>
      <c r="L2828" s="239" t="b">
        <f t="shared" si="531"/>
        <v>0</v>
      </c>
      <c r="M2828" s="239">
        <f t="shared" si="536"/>
        <v>-4.2020104524120054E-3</v>
      </c>
      <c r="O2828" s="239">
        <f t="shared" si="537"/>
        <v>228.03631984537824</v>
      </c>
      <c r="P2828" s="239">
        <f t="shared" si="532"/>
        <v>282.02807340961067</v>
      </c>
      <c r="Q2828" s="239">
        <f t="shared" si="533"/>
        <v>0</v>
      </c>
      <c r="R2828" s="239">
        <f t="shared" si="538"/>
        <v>-4.2020104524120054E-3</v>
      </c>
      <c r="T2828" s="239">
        <f>MAX($H$4:H2828)</f>
        <v>290.98732864638936</v>
      </c>
      <c r="U2828" s="239">
        <f>MAX($K$4:K2828)</f>
        <v>290.98732864638936</v>
      </c>
      <c r="V2828" s="239">
        <f>MAX($K$4:L2828)</f>
        <v>290.98732864638936</v>
      </c>
      <c r="W2828" s="239">
        <f t="shared" si="539"/>
        <v>-3.0789159371492986E-2</v>
      </c>
      <c r="X2828" s="239">
        <f t="shared" si="540"/>
        <v>-3.0789159371492986E-2</v>
      </c>
      <c r="Y2828" s="239">
        <f t="shared" si="541"/>
        <v>-3.0789159371492986E-2</v>
      </c>
    </row>
    <row r="2829" spans="1:25">
      <c r="A2829" s="147">
        <v>39386</v>
      </c>
      <c r="B2829" s="243">
        <v>1.2240824089941871E-2</v>
      </c>
      <c r="C2829" s="243">
        <v>9.9995739898399716E-3</v>
      </c>
      <c r="D2829" s="243">
        <v>-4.9716120326115387E-6</v>
      </c>
      <c r="E2829" s="243">
        <v>2.489813780819583E-3</v>
      </c>
      <c r="F2829" s="243">
        <v>1.4564282946339935E-2</v>
      </c>
      <c r="H2829" s="239">
        <f t="shared" si="534"/>
        <v>284.84823399688207</v>
      </c>
      <c r="I2829" s="239"/>
      <c r="J2829" s="239">
        <f t="shared" si="535"/>
        <v>234.683671613299</v>
      </c>
      <c r="K2829" s="239">
        <f t="shared" si="530"/>
        <v>284.84823399688207</v>
      </c>
      <c r="L2829" s="239" t="b">
        <f t="shared" si="531"/>
        <v>0</v>
      </c>
      <c r="M2829" s="239">
        <f t="shared" si="536"/>
        <v>9.9995739898399057E-3</v>
      </c>
      <c r="O2829" s="239">
        <f t="shared" si="537"/>
        <v>228.03631984537824</v>
      </c>
      <c r="P2829" s="239">
        <f t="shared" si="532"/>
        <v>284.84823399688207</v>
      </c>
      <c r="Q2829" s="239">
        <f t="shared" si="533"/>
        <v>0</v>
      </c>
      <c r="R2829" s="239">
        <f t="shared" si="538"/>
        <v>9.9995739898399057E-3</v>
      </c>
      <c r="T2829" s="239">
        <f>MAX($H$4:H2829)</f>
        <v>290.98732864638936</v>
      </c>
      <c r="U2829" s="239">
        <f>MAX($K$4:K2829)</f>
        <v>290.98732864638936</v>
      </c>
      <c r="V2829" s="239">
        <f>MAX($K$4:L2829)</f>
        <v>290.98732864638936</v>
      </c>
      <c r="W2829" s="239">
        <f t="shared" si="539"/>
        <v>-2.1097463858873296E-2</v>
      </c>
      <c r="X2829" s="239">
        <f t="shared" si="540"/>
        <v>-2.1097463858873296E-2</v>
      </c>
      <c r="Y2829" s="239">
        <f t="shared" si="541"/>
        <v>-2.1097463858873296E-2</v>
      </c>
    </row>
    <row r="2830" spans="1:25">
      <c r="A2830" s="147">
        <v>39387</v>
      </c>
      <c r="B2830" s="243">
        <v>-2.5356357601994173E-2</v>
      </c>
      <c r="C2830" s="243">
        <v>-1.5339496601084135E-2</v>
      </c>
      <c r="D2830" s="243">
        <v>1.1616874612954353E-2</v>
      </c>
      <c r="E2830" s="243">
        <v>-5.4867222182267694E-3</v>
      </c>
      <c r="F2830" s="243">
        <v>-1.0352151053461545E-2</v>
      </c>
      <c r="H2830" s="239">
        <f t="shared" si="534"/>
        <v>280.47880547966207</v>
      </c>
      <c r="I2830" s="239"/>
      <c r="J2830" s="239">
        <f t="shared" si="535"/>
        <v>234.683671613299</v>
      </c>
      <c r="K2830" s="239">
        <f t="shared" si="530"/>
        <v>280.47880547966207</v>
      </c>
      <c r="L2830" s="239" t="b">
        <f t="shared" si="531"/>
        <v>0</v>
      </c>
      <c r="M2830" s="239">
        <f t="shared" si="536"/>
        <v>-1.5339496601084171E-2</v>
      </c>
      <c r="O2830" s="239">
        <f t="shared" si="537"/>
        <v>252.43092493169587</v>
      </c>
      <c r="P2830" s="239">
        <f t="shared" si="532"/>
        <v>280.47880547966207</v>
      </c>
      <c r="Q2830" s="239">
        <f t="shared" si="533"/>
        <v>0</v>
      </c>
      <c r="R2830" s="239">
        <f t="shared" si="538"/>
        <v>-1.5339496601084171E-2</v>
      </c>
      <c r="T2830" s="239">
        <f>MAX($H$4:H2830)</f>
        <v>290.98732864638936</v>
      </c>
      <c r="U2830" s="239">
        <f>MAX($K$4:K2830)</f>
        <v>290.98732864638936</v>
      </c>
      <c r="V2830" s="239">
        <f>MAX($K$4:L2830)</f>
        <v>290.98732864638936</v>
      </c>
      <c r="W2830" s="239">
        <f t="shared" si="539"/>
        <v>-3.6113335984802784E-2</v>
      </c>
      <c r="X2830" s="239">
        <f t="shared" si="540"/>
        <v>-3.6113335984802784E-2</v>
      </c>
      <c r="Y2830" s="239">
        <f t="shared" si="541"/>
        <v>-3.6113335984802784E-2</v>
      </c>
    </row>
    <row r="2831" spans="1:25">
      <c r="A2831" s="147">
        <v>39388</v>
      </c>
      <c r="B2831" s="243">
        <v>5.8636078044860263E-4</v>
      </c>
      <c r="C2831" s="243">
        <v>-8.4204844868954742E-3</v>
      </c>
      <c r="D2831" s="243">
        <v>-2.6455051443551536E-2</v>
      </c>
      <c r="E2831" s="243">
        <v>-1.7844231478040484E-2</v>
      </c>
      <c r="F2831" s="243">
        <v>-7.6425558065613686E-3</v>
      </c>
      <c r="H2831" s="239">
        <f t="shared" si="534"/>
        <v>278.11703804921763</v>
      </c>
      <c r="I2831" s="239"/>
      <c r="J2831" s="239">
        <f t="shared" si="535"/>
        <v>234.683671613299</v>
      </c>
      <c r="K2831" s="239">
        <f t="shared" si="530"/>
        <v>278.11703804921763</v>
      </c>
      <c r="L2831" s="239" t="b">
        <f t="shared" si="531"/>
        <v>0</v>
      </c>
      <c r="M2831" s="239">
        <f t="shared" si="536"/>
        <v>-8.4204844868953927E-3</v>
      </c>
      <c r="O2831" s="239">
        <f t="shared" si="537"/>
        <v>252.43092493169587</v>
      </c>
      <c r="P2831" s="239">
        <f t="shared" si="532"/>
        <v>278.11703804921763</v>
      </c>
      <c r="Q2831" s="239">
        <f t="shared" si="533"/>
        <v>0</v>
      </c>
      <c r="R2831" s="239">
        <f t="shared" si="538"/>
        <v>-8.4204844868953927E-3</v>
      </c>
      <c r="T2831" s="239">
        <f>MAX($H$4:H2831)</f>
        <v>290.98732864638936</v>
      </c>
      <c r="U2831" s="239">
        <f>MAX($K$4:K2831)</f>
        <v>290.98732864638936</v>
      </c>
      <c r="V2831" s="239">
        <f>MAX($K$4:L2831)</f>
        <v>290.98732864638936</v>
      </c>
      <c r="W2831" s="239">
        <f t="shared" si="539"/>
        <v>-4.4229728686268101E-2</v>
      </c>
      <c r="X2831" s="239">
        <f t="shared" si="540"/>
        <v>-4.4229728686268101E-2</v>
      </c>
      <c r="Y2831" s="239">
        <f t="shared" si="541"/>
        <v>-4.4229728686268101E-2</v>
      </c>
    </row>
    <row r="2832" spans="1:25">
      <c r="A2832" s="147">
        <v>39391</v>
      </c>
      <c r="B2832" s="243">
        <v>-5.6398442231496704E-3</v>
      </c>
      <c r="C2832" s="243">
        <v>-5.6573862840514355E-3</v>
      </c>
      <c r="D2832" s="243">
        <v>-1.397640521065191E-2</v>
      </c>
      <c r="E2832" s="243">
        <v>-1.671553485321009E-2</v>
      </c>
      <c r="F2832" s="243">
        <v>-9.0360246618644835E-3</v>
      </c>
      <c r="H2832" s="239">
        <f t="shared" si="534"/>
        <v>276.54362253279697</v>
      </c>
      <c r="I2832" s="239"/>
      <c r="J2832" s="239">
        <f t="shared" si="535"/>
        <v>234.683671613299</v>
      </c>
      <c r="K2832" s="239">
        <f t="shared" si="530"/>
        <v>276.54362253279697</v>
      </c>
      <c r="L2832" s="239" t="b">
        <f t="shared" si="531"/>
        <v>0</v>
      </c>
      <c r="M2832" s="239">
        <f t="shared" si="536"/>
        <v>-5.6573862840514268E-3</v>
      </c>
      <c r="O2832" s="239">
        <f t="shared" si="537"/>
        <v>252.43092493169587</v>
      </c>
      <c r="P2832" s="239">
        <f t="shared" si="532"/>
        <v>276.54362253279697</v>
      </c>
      <c r="Q2832" s="239">
        <f t="shared" si="533"/>
        <v>0</v>
      </c>
      <c r="R2832" s="239">
        <f t="shared" si="538"/>
        <v>-5.6573862840514268E-3</v>
      </c>
      <c r="T2832" s="239">
        <f>MAX($H$4:H2832)</f>
        <v>290.98732864638936</v>
      </c>
      <c r="U2832" s="239">
        <f>MAX($K$4:K2832)</f>
        <v>290.98732864638936</v>
      </c>
      <c r="V2832" s="239">
        <f>MAX($K$4:L2832)</f>
        <v>290.98732864638936</v>
      </c>
      <c r="W2832" s="239">
        <f t="shared" si="539"/>
        <v>-4.9636890309902523E-2</v>
      </c>
      <c r="X2832" s="239">
        <f t="shared" si="540"/>
        <v>-4.9636890309902523E-2</v>
      </c>
      <c r="Y2832" s="239">
        <f t="shared" si="541"/>
        <v>-4.9636890309902523E-2</v>
      </c>
    </row>
    <row r="2833" spans="1:25">
      <c r="A2833" s="147">
        <v>39392</v>
      </c>
      <c r="B2833" s="243">
        <v>1.2024609105628414E-2</v>
      </c>
      <c r="C2833" s="243">
        <v>4.0951008722853732E-3</v>
      </c>
      <c r="D2833" s="243">
        <v>2.7617514347433314E-4</v>
      </c>
      <c r="E2833" s="243">
        <v>9.6122367453577162E-3</v>
      </c>
      <c r="F2833" s="243">
        <v>4.9448658691684244E-3</v>
      </c>
      <c r="H2833" s="239">
        <f t="shared" si="534"/>
        <v>277.67609656265597</v>
      </c>
      <c r="I2833" s="239"/>
      <c r="J2833" s="239">
        <f t="shared" si="535"/>
        <v>234.683671613299</v>
      </c>
      <c r="K2833" s="239">
        <f t="shared" si="530"/>
        <v>277.67609656265597</v>
      </c>
      <c r="L2833" s="239" t="b">
        <f t="shared" si="531"/>
        <v>0</v>
      </c>
      <c r="M2833" s="239">
        <f t="shared" si="536"/>
        <v>4.0951008722853134E-3</v>
      </c>
      <c r="O2833" s="239">
        <f t="shared" si="537"/>
        <v>252.43092493169587</v>
      </c>
      <c r="P2833" s="239">
        <f t="shared" si="532"/>
        <v>277.67609656265597</v>
      </c>
      <c r="Q2833" s="239">
        <f t="shared" si="533"/>
        <v>0</v>
      </c>
      <c r="R2833" s="239">
        <f t="shared" si="538"/>
        <v>4.0951008722853134E-3</v>
      </c>
      <c r="T2833" s="239">
        <f>MAX($H$4:H2833)</f>
        <v>290.98732864638936</v>
      </c>
      <c r="U2833" s="239">
        <f>MAX($K$4:K2833)</f>
        <v>290.98732864638936</v>
      </c>
      <c r="V2833" s="239">
        <f>MAX($K$4:L2833)</f>
        <v>290.98732864638936</v>
      </c>
      <c r="W2833" s="239">
        <f t="shared" si="539"/>
        <v>-4.5745057510422821E-2</v>
      </c>
      <c r="X2833" s="239">
        <f t="shared" si="540"/>
        <v>-4.5745057510422821E-2</v>
      </c>
      <c r="Y2833" s="239">
        <f t="shared" si="541"/>
        <v>-4.5745057510422821E-2</v>
      </c>
    </row>
    <row r="2834" spans="1:25">
      <c r="A2834" s="147">
        <v>39393</v>
      </c>
      <c r="B2834" s="243">
        <v>-2.7964266146611627E-2</v>
      </c>
      <c r="C2834" s="243">
        <v>-6.641976748728462E-3</v>
      </c>
      <c r="D2834" s="243">
        <v>-1.6227720531954981E-3</v>
      </c>
      <c r="E2834" s="243">
        <v>-8.3222511233304042E-3</v>
      </c>
      <c r="F2834" s="243">
        <v>-1.1822452621504609E-2</v>
      </c>
      <c r="H2834" s="239">
        <f t="shared" si="534"/>
        <v>275.83177838560914</v>
      </c>
      <c r="I2834" s="239"/>
      <c r="J2834" s="239">
        <f t="shared" si="535"/>
        <v>234.683671613299</v>
      </c>
      <c r="K2834" s="239">
        <f t="shared" si="530"/>
        <v>275.83177838560914</v>
      </c>
      <c r="L2834" s="239" t="b">
        <f t="shared" si="531"/>
        <v>0</v>
      </c>
      <c r="M2834" s="239">
        <f t="shared" si="536"/>
        <v>-6.6419767487284256E-3</v>
      </c>
      <c r="O2834" s="239">
        <f t="shared" si="537"/>
        <v>252.43092493169587</v>
      </c>
      <c r="P2834" s="239">
        <f t="shared" si="532"/>
        <v>275.83177838560914</v>
      </c>
      <c r="Q2834" s="239">
        <f t="shared" si="533"/>
        <v>0</v>
      </c>
      <c r="R2834" s="239">
        <f t="shared" si="538"/>
        <v>-6.6419767487284256E-3</v>
      </c>
      <c r="T2834" s="239">
        <f>MAX($H$4:H2834)</f>
        <v>290.98732864638936</v>
      </c>
      <c r="U2834" s="239">
        <f>MAX($K$4:K2834)</f>
        <v>290.98732864638936</v>
      </c>
      <c r="V2834" s="239">
        <f>MAX($K$4:L2834)</f>
        <v>290.98732864638936</v>
      </c>
      <c r="W2834" s="239">
        <f t="shared" si="539"/>
        <v>-5.2083196650797775E-2</v>
      </c>
      <c r="X2834" s="239">
        <f t="shared" si="540"/>
        <v>-5.2083196650797775E-2</v>
      </c>
      <c r="Y2834" s="239">
        <f t="shared" si="541"/>
        <v>-5.2083196650797775E-2</v>
      </c>
    </row>
    <row r="2835" spans="1:25">
      <c r="A2835" s="147">
        <v>39394</v>
      </c>
      <c r="B2835" s="243">
        <v>-2.0299348086028068E-4</v>
      </c>
      <c r="C2835" s="243">
        <v>-5.2602570476291133E-3</v>
      </c>
      <c r="D2835" s="243">
        <v>-2.4811317251119958E-2</v>
      </c>
      <c r="E2835" s="243">
        <v>-1.7853387867771575E-2</v>
      </c>
      <c r="F2835" s="243">
        <v>-7.1744332685186318E-3</v>
      </c>
      <c r="H2835" s="239">
        <f t="shared" si="534"/>
        <v>274.38083232939618</v>
      </c>
      <c r="I2835" s="239"/>
      <c r="J2835" s="239">
        <f t="shared" si="535"/>
        <v>234.683671613299</v>
      </c>
      <c r="K2835" s="239">
        <f t="shared" si="530"/>
        <v>274.38083232939618</v>
      </c>
      <c r="L2835" s="239" t="b">
        <f t="shared" si="531"/>
        <v>0</v>
      </c>
      <c r="M2835" s="239">
        <f t="shared" si="536"/>
        <v>-5.2602570476290552E-3</v>
      </c>
      <c r="O2835" s="239">
        <f t="shared" si="537"/>
        <v>252.43092493169587</v>
      </c>
      <c r="P2835" s="239">
        <f t="shared" si="532"/>
        <v>274.38083232939618</v>
      </c>
      <c r="Q2835" s="239">
        <f t="shared" si="533"/>
        <v>0</v>
      </c>
      <c r="R2835" s="239">
        <f t="shared" si="538"/>
        <v>-5.2602570476290552E-3</v>
      </c>
      <c r="T2835" s="239">
        <f>MAX($H$4:H2835)</f>
        <v>290.98732864638936</v>
      </c>
      <c r="U2835" s="239">
        <f>MAX($K$4:K2835)</f>
        <v>290.98732864638936</v>
      </c>
      <c r="V2835" s="239">
        <f>MAX($K$4:L2835)</f>
        <v>290.98732864638936</v>
      </c>
      <c r="W2835" s="239">
        <f t="shared" si="539"/>
        <v>-5.7069482696181416E-2</v>
      </c>
      <c r="X2835" s="239">
        <f t="shared" si="540"/>
        <v>-5.7069482696181416E-2</v>
      </c>
      <c r="Y2835" s="239">
        <f t="shared" si="541"/>
        <v>-5.7069482696181416E-2</v>
      </c>
    </row>
    <row r="2836" spans="1:25">
      <c r="A2836" s="147">
        <v>39395</v>
      </c>
      <c r="B2836" s="243">
        <v>-1.4362712829265156E-2</v>
      </c>
      <c r="C2836" s="243">
        <v>-1.6447085080998902E-2</v>
      </c>
      <c r="D2836" s="243">
        <v>-1.0858513085159061E-3</v>
      </c>
      <c r="E2836" s="243">
        <v>-3.0344171062295366E-3</v>
      </c>
      <c r="F2836" s="243">
        <v>-1.7056673783622522E-2</v>
      </c>
      <c r="H2836" s="239">
        <f t="shared" si="534"/>
        <v>269.8680674354793</v>
      </c>
      <c r="I2836" s="239"/>
      <c r="J2836" s="239">
        <f t="shared" si="535"/>
        <v>234.683671613299</v>
      </c>
      <c r="K2836" s="239">
        <f t="shared" si="530"/>
        <v>269.8680674354793</v>
      </c>
      <c r="L2836" s="239" t="b">
        <f t="shared" si="531"/>
        <v>0</v>
      </c>
      <c r="M2836" s="239">
        <f t="shared" si="536"/>
        <v>-1.644708508099893E-2</v>
      </c>
      <c r="O2836" s="239">
        <f t="shared" si="537"/>
        <v>252.43092493169587</v>
      </c>
      <c r="P2836" s="239">
        <f t="shared" si="532"/>
        <v>269.8680674354793</v>
      </c>
      <c r="Q2836" s="239">
        <f t="shared" si="533"/>
        <v>0</v>
      </c>
      <c r="R2836" s="239">
        <f t="shared" si="538"/>
        <v>-1.644708508099893E-2</v>
      </c>
      <c r="T2836" s="239">
        <f>MAX($H$4:H2836)</f>
        <v>290.98732864638936</v>
      </c>
      <c r="U2836" s="239">
        <f>MAX($K$4:K2836)</f>
        <v>290.98732864638936</v>
      </c>
      <c r="V2836" s="239">
        <f>MAX($K$4:L2836)</f>
        <v>290.98732864638936</v>
      </c>
      <c r="W2836" s="239">
        <f t="shared" si="539"/>
        <v>-7.2577941139747651E-2</v>
      </c>
      <c r="X2836" s="239">
        <f t="shared" si="540"/>
        <v>-7.2577941139747651E-2</v>
      </c>
      <c r="Y2836" s="239">
        <f t="shared" si="541"/>
        <v>-7.2577941139747651E-2</v>
      </c>
    </row>
    <row r="2837" spans="1:25">
      <c r="A2837" s="147">
        <v>39398</v>
      </c>
      <c r="B2837" s="243">
        <v>-1.1390677896415236E-2</v>
      </c>
      <c r="C2837" s="243">
        <v>-7.3508114331855001E-4</v>
      </c>
      <c r="D2837" s="243">
        <v>-1.4377894271942471E-2</v>
      </c>
      <c r="E2837" s="243">
        <v>-2.7060572591330434E-2</v>
      </c>
      <c r="F2837" s="243">
        <v>-4.2917938208589801E-3</v>
      </c>
      <c r="H2837" s="239">
        <f t="shared" si="534"/>
        <v>269.66969250792368</v>
      </c>
      <c r="I2837" s="239"/>
      <c r="J2837" s="239">
        <f t="shared" si="535"/>
        <v>234.683671613299</v>
      </c>
      <c r="K2837" s="239">
        <f t="shared" si="530"/>
        <v>269.66969250792368</v>
      </c>
      <c r="L2837" s="239" t="b">
        <f t="shared" si="531"/>
        <v>0</v>
      </c>
      <c r="M2837" s="239">
        <f t="shared" si="536"/>
        <v>-7.3508114331847433E-4</v>
      </c>
      <c r="O2837" s="239">
        <f t="shared" si="537"/>
        <v>252.43092493169587</v>
      </c>
      <c r="P2837" s="239">
        <f t="shared" si="532"/>
        <v>269.66969250792368</v>
      </c>
      <c r="Q2837" s="239">
        <f t="shared" si="533"/>
        <v>0</v>
      </c>
      <c r="R2837" s="239">
        <f t="shared" si="538"/>
        <v>-7.3508114331847433E-4</v>
      </c>
      <c r="T2837" s="239">
        <f>MAX($H$4:H2837)</f>
        <v>290.98732864638936</v>
      </c>
      <c r="U2837" s="239">
        <f>MAX($K$4:K2837)</f>
        <v>290.98732864638936</v>
      </c>
      <c r="V2837" s="239">
        <f>MAX($K$4:L2837)</f>
        <v>290.98732864638936</v>
      </c>
      <c r="W2837" s="239">
        <f t="shared" si="539"/>
        <v>-7.3259671607113427E-2</v>
      </c>
      <c r="X2837" s="239">
        <f t="shared" si="540"/>
        <v>-7.3259671607113427E-2</v>
      </c>
      <c r="Y2837" s="239">
        <f t="shared" si="541"/>
        <v>-7.3259671607113427E-2</v>
      </c>
    </row>
    <row r="2838" spans="1:25">
      <c r="A2838" s="147">
        <v>39399</v>
      </c>
      <c r="B2838" s="243">
        <v>2.8605738798313185E-2</v>
      </c>
      <c r="C2838" s="243">
        <v>3.1749508216716293E-3</v>
      </c>
      <c r="D2838" s="243">
        <v>-4.2263197557456111E-3</v>
      </c>
      <c r="E2838" s="243">
        <v>3.1884038698104522E-3</v>
      </c>
      <c r="F2838" s="243">
        <v>-1.6953757141215942E-3</v>
      </c>
      <c r="H2838" s="239">
        <f t="shared" si="534"/>
        <v>270.52588051973163</v>
      </c>
      <c r="I2838" s="239"/>
      <c r="J2838" s="239">
        <f t="shared" si="535"/>
        <v>234.683671613299</v>
      </c>
      <c r="K2838" s="239">
        <f t="shared" si="530"/>
        <v>270.52588051973163</v>
      </c>
      <c r="L2838" s="239" t="b">
        <f t="shared" si="531"/>
        <v>0</v>
      </c>
      <c r="M2838" s="239">
        <f t="shared" si="536"/>
        <v>3.1749508216715417E-3</v>
      </c>
      <c r="O2838" s="239">
        <f t="shared" si="537"/>
        <v>252.43092493169587</v>
      </c>
      <c r="P2838" s="239">
        <f t="shared" si="532"/>
        <v>270.52588051973163</v>
      </c>
      <c r="Q2838" s="239">
        <f t="shared" si="533"/>
        <v>0</v>
      </c>
      <c r="R2838" s="239">
        <f t="shared" si="538"/>
        <v>3.1749508216715417E-3</v>
      </c>
      <c r="T2838" s="239">
        <f>MAX($H$4:H2838)</f>
        <v>290.98732864638936</v>
      </c>
      <c r="U2838" s="239">
        <f>MAX($K$4:K2838)</f>
        <v>290.98732864638936</v>
      </c>
      <c r="V2838" s="239">
        <f>MAX($K$4:L2838)</f>
        <v>290.98732864638936</v>
      </c>
      <c r="W2838" s="239">
        <f t="shared" si="539"/>
        <v>-7.0317316640006275E-2</v>
      </c>
      <c r="X2838" s="239">
        <f t="shared" si="540"/>
        <v>-7.0317316640006275E-2</v>
      </c>
      <c r="Y2838" s="239">
        <f t="shared" si="541"/>
        <v>-7.0317316640006275E-2</v>
      </c>
    </row>
    <row r="2839" spans="1:25">
      <c r="A2839" s="147">
        <v>39400</v>
      </c>
      <c r="B2839" s="243">
        <v>-6.5050567626577793E-3</v>
      </c>
      <c r="C2839" s="243">
        <v>6.3819501081658903E-3</v>
      </c>
      <c r="D2839" s="243">
        <v>1.5133291799154014E-2</v>
      </c>
      <c r="E2839" s="243">
        <v>2.6877938209924235E-2</v>
      </c>
      <c r="F2839" s="243">
        <v>7.5517534728060109E-3</v>
      </c>
      <c r="H2839" s="239">
        <f t="shared" si="534"/>
        <v>272.25236319217618</v>
      </c>
      <c r="I2839" s="239"/>
      <c r="J2839" s="239">
        <f t="shared" si="535"/>
        <v>234.683671613299</v>
      </c>
      <c r="K2839" s="239">
        <f t="shared" si="530"/>
        <v>272.25236319217618</v>
      </c>
      <c r="L2839" s="239" t="b">
        <f t="shared" si="531"/>
        <v>0</v>
      </c>
      <c r="M2839" s="239">
        <f t="shared" si="536"/>
        <v>6.3819501081657905E-3</v>
      </c>
      <c r="O2839" s="239">
        <f t="shared" si="537"/>
        <v>252.43092493169587</v>
      </c>
      <c r="P2839" s="239">
        <f t="shared" si="532"/>
        <v>272.25236319217618</v>
      </c>
      <c r="Q2839" s="239">
        <f t="shared" si="533"/>
        <v>0</v>
      </c>
      <c r="R2839" s="239">
        <f t="shared" si="538"/>
        <v>6.3819501081657905E-3</v>
      </c>
      <c r="T2839" s="239">
        <f>MAX($H$4:H2839)</f>
        <v>290.98732864638936</v>
      </c>
      <c r="U2839" s="239">
        <f>MAX($K$4:K2839)</f>
        <v>290.98732864638936</v>
      </c>
      <c r="V2839" s="239">
        <f>MAX($K$4:L2839)</f>
        <v>290.98732864638936</v>
      </c>
      <c r="W2839" s="239">
        <f t="shared" si="539"/>
        <v>-6.43841281383771E-2</v>
      </c>
      <c r="X2839" s="239">
        <f t="shared" si="540"/>
        <v>-6.43841281383771E-2</v>
      </c>
      <c r="Y2839" s="239">
        <f t="shared" si="541"/>
        <v>-6.43841281383771E-2</v>
      </c>
    </row>
    <row r="2840" spans="1:25">
      <c r="A2840" s="147">
        <v>39401</v>
      </c>
      <c r="B2840" s="243">
        <v>-1.2587622511487484E-2</v>
      </c>
      <c r="C2840" s="243">
        <v>-1.4296684339799137E-2</v>
      </c>
      <c r="D2840" s="243">
        <v>-2.0331491531248025E-3</v>
      </c>
      <c r="E2840" s="243">
        <v>-9.2849805799317675E-3</v>
      </c>
      <c r="F2840" s="243">
        <v>-1.8919498660142864E-2</v>
      </c>
      <c r="H2840" s="239">
        <f t="shared" si="534"/>
        <v>268.36005709485329</v>
      </c>
      <c r="I2840" s="239"/>
      <c r="J2840" s="239">
        <f t="shared" si="535"/>
        <v>234.683671613299</v>
      </c>
      <c r="K2840" s="239">
        <f t="shared" si="530"/>
        <v>268.36005709485329</v>
      </c>
      <c r="L2840" s="239" t="b">
        <f t="shared" si="531"/>
        <v>0</v>
      </c>
      <c r="M2840" s="239">
        <f t="shared" si="536"/>
        <v>-1.4296684339799118E-2</v>
      </c>
      <c r="O2840" s="239">
        <f t="shared" si="537"/>
        <v>252.43092493169587</v>
      </c>
      <c r="P2840" s="239">
        <f t="shared" si="532"/>
        <v>268.36005709485329</v>
      </c>
      <c r="Q2840" s="239">
        <f t="shared" si="533"/>
        <v>0</v>
      </c>
      <c r="R2840" s="239">
        <f t="shared" si="538"/>
        <v>-1.4296684339799118E-2</v>
      </c>
      <c r="T2840" s="239">
        <f>MAX($H$4:H2840)</f>
        <v>290.98732864638936</v>
      </c>
      <c r="U2840" s="239">
        <f>MAX($K$4:K2840)</f>
        <v>290.98732864638936</v>
      </c>
      <c r="V2840" s="239">
        <f>MAX($K$4:L2840)</f>
        <v>290.98732864638936</v>
      </c>
      <c r="W2840" s="239">
        <f t="shared" si="539"/>
        <v>-7.7760332921688657E-2</v>
      </c>
      <c r="X2840" s="239">
        <f t="shared" si="540"/>
        <v>-7.7760332921688657E-2</v>
      </c>
      <c r="Y2840" s="239">
        <f t="shared" si="541"/>
        <v>-7.7760332921688657E-2</v>
      </c>
    </row>
    <row r="2841" spans="1:25">
      <c r="A2841" s="147">
        <v>39402</v>
      </c>
      <c r="B2841" s="243">
        <v>4.8905590024623802E-3</v>
      </c>
      <c r="C2841" s="243">
        <v>-9.6429216248909988E-3</v>
      </c>
      <c r="D2841" s="243">
        <v>-1.8359660746157247E-2</v>
      </c>
      <c r="E2841" s="243">
        <v>-1.6984289723659618E-2</v>
      </c>
      <c r="F2841" s="243">
        <v>-1.2704610644176273E-2</v>
      </c>
      <c r="H2841" s="239">
        <f t="shared" si="534"/>
        <v>265.77228209703634</v>
      </c>
      <c r="I2841" s="239"/>
      <c r="J2841" s="239">
        <f t="shared" si="535"/>
        <v>234.683671613299</v>
      </c>
      <c r="K2841" s="239">
        <f t="shared" si="530"/>
        <v>265.77228209703634</v>
      </c>
      <c r="L2841" s="239" t="b">
        <f t="shared" si="531"/>
        <v>0</v>
      </c>
      <c r="M2841" s="239">
        <f t="shared" si="536"/>
        <v>-9.6429216248910231E-3</v>
      </c>
      <c r="O2841" s="239">
        <f t="shared" si="537"/>
        <v>252.43092493169587</v>
      </c>
      <c r="P2841" s="239">
        <f t="shared" si="532"/>
        <v>265.77228209703634</v>
      </c>
      <c r="Q2841" s="239">
        <f t="shared" si="533"/>
        <v>0</v>
      </c>
      <c r="R2841" s="239">
        <f t="shared" si="538"/>
        <v>-9.6429216248910231E-3</v>
      </c>
      <c r="T2841" s="239">
        <f>MAX($H$4:H2841)</f>
        <v>290.98732864638936</v>
      </c>
      <c r="U2841" s="239">
        <f>MAX($K$4:K2841)</f>
        <v>290.98732864638936</v>
      </c>
      <c r="V2841" s="239">
        <f>MAX($K$4:L2841)</f>
        <v>290.98732864638936</v>
      </c>
      <c r="W2841" s="239">
        <f t="shared" si="539"/>
        <v>-8.6653417750690409E-2</v>
      </c>
      <c r="X2841" s="239">
        <f t="shared" si="540"/>
        <v>-8.6653417750690409E-2</v>
      </c>
      <c r="Y2841" s="239">
        <f t="shared" si="541"/>
        <v>-8.6653417750690409E-2</v>
      </c>
    </row>
    <row r="2842" spans="1:25">
      <c r="A2842" s="147">
        <v>39405</v>
      </c>
      <c r="B2842" s="243">
        <v>-1.7628997445661265E-2</v>
      </c>
      <c r="C2842" s="243">
        <v>-1.9875010036205842E-2</v>
      </c>
      <c r="D2842" s="243">
        <v>-1.6628328798080627E-3</v>
      </c>
      <c r="E2842" s="243">
        <v>-1.4867024780208404E-2</v>
      </c>
      <c r="F2842" s="243">
        <v>-2.9205694253956138E-2</v>
      </c>
      <c r="H2842" s="239">
        <f t="shared" si="534"/>
        <v>260.49005532301243</v>
      </c>
      <c r="I2842" s="239"/>
      <c r="J2842" s="239">
        <f t="shared" si="535"/>
        <v>234.683671613299</v>
      </c>
      <c r="K2842" s="239">
        <f t="shared" si="530"/>
        <v>260.49005532301243</v>
      </c>
      <c r="L2842" s="239" t="b">
        <f t="shared" si="531"/>
        <v>0</v>
      </c>
      <c r="M2842" s="239">
        <f t="shared" si="536"/>
        <v>-1.987501003620578E-2</v>
      </c>
      <c r="O2842" s="239">
        <f t="shared" si="537"/>
        <v>252.43092493169587</v>
      </c>
      <c r="P2842" s="239">
        <f t="shared" si="532"/>
        <v>260.49005532301243</v>
      </c>
      <c r="Q2842" s="239">
        <f t="shared" si="533"/>
        <v>0</v>
      </c>
      <c r="R2842" s="239">
        <f t="shared" si="538"/>
        <v>-1.987501003620578E-2</v>
      </c>
      <c r="T2842" s="239">
        <f>MAX($H$4:H2842)</f>
        <v>290.98732864638936</v>
      </c>
      <c r="U2842" s="239">
        <f>MAX($K$4:K2842)</f>
        <v>290.98732864638936</v>
      </c>
      <c r="V2842" s="239">
        <f>MAX($K$4:L2842)</f>
        <v>290.98732864638936</v>
      </c>
      <c r="W2842" s="239">
        <f t="shared" si="539"/>
        <v>-0.10480619023942969</v>
      </c>
      <c r="X2842" s="239">
        <f t="shared" si="540"/>
        <v>-0.10480619023942969</v>
      </c>
      <c r="Y2842" s="239">
        <f t="shared" si="541"/>
        <v>-0.10480619023942969</v>
      </c>
    </row>
    <row r="2843" spans="1:25">
      <c r="A2843" s="147">
        <v>39406</v>
      </c>
      <c r="B2843" s="243">
        <v>3.7825135386981845E-3</v>
      </c>
      <c r="C2843" s="243">
        <v>1.1647341029745961E-2</v>
      </c>
      <c r="D2843" s="243">
        <v>-4.0990967346172802E-3</v>
      </c>
      <c r="E2843" s="243">
        <v>-7.1051599743432448E-3</v>
      </c>
      <c r="F2843" s="243">
        <v>6.8458518762470888E-3</v>
      </c>
      <c r="H2843" s="239">
        <f t="shared" si="534"/>
        <v>263.52407183221692</v>
      </c>
      <c r="I2843" s="239"/>
      <c r="J2843" s="239">
        <f t="shared" si="535"/>
        <v>234.683671613299</v>
      </c>
      <c r="K2843" s="239">
        <f t="shared" si="530"/>
        <v>263.52407183221692</v>
      </c>
      <c r="L2843" s="239" t="b">
        <f t="shared" si="531"/>
        <v>0</v>
      </c>
      <c r="M2843" s="239">
        <f t="shared" si="536"/>
        <v>1.1647341029745859E-2</v>
      </c>
      <c r="O2843" s="239">
        <f t="shared" si="537"/>
        <v>252.43092493169587</v>
      </c>
      <c r="P2843" s="239">
        <f t="shared" si="532"/>
        <v>263.52407183221692</v>
      </c>
      <c r="Q2843" s="239">
        <f t="shared" si="533"/>
        <v>0</v>
      </c>
      <c r="R2843" s="239">
        <f t="shared" si="538"/>
        <v>1.1647341029745859E-2</v>
      </c>
      <c r="T2843" s="239">
        <f>MAX($H$4:H2843)</f>
        <v>290.98732864638936</v>
      </c>
      <c r="U2843" s="239">
        <f>MAX($K$4:K2843)</f>
        <v>290.98732864638936</v>
      </c>
      <c r="V2843" s="239">
        <f>MAX($K$4:L2843)</f>
        <v>290.98732864638936</v>
      </c>
      <c r="W2843" s="239">
        <f t="shared" si="539"/>
        <v>-9.4379562649430884E-2</v>
      </c>
      <c r="X2843" s="239">
        <f t="shared" si="540"/>
        <v>-9.4379562649430884E-2</v>
      </c>
      <c r="Y2843" s="239">
        <f t="shared" si="541"/>
        <v>-9.4379562649430884E-2</v>
      </c>
    </row>
    <row r="2844" spans="1:25">
      <c r="A2844" s="147">
        <v>39407</v>
      </c>
      <c r="B2844" s="243">
        <v>-1.5201346568537222E-2</v>
      </c>
      <c r="C2844" s="243">
        <v>-2.6054729294043621E-2</v>
      </c>
      <c r="D2844" s="243">
        <v>-1.8191120544764905E-2</v>
      </c>
      <c r="E2844" s="243">
        <v>-3.6311815422155114E-2</v>
      </c>
      <c r="F2844" s="243">
        <v>-3.2643022634111563E-2</v>
      </c>
      <c r="H2844" s="239">
        <f t="shared" si="534"/>
        <v>256.65802347816441</v>
      </c>
      <c r="I2844" s="239"/>
      <c r="J2844" s="239">
        <f t="shared" si="535"/>
        <v>234.683671613299</v>
      </c>
      <c r="K2844" s="239">
        <f t="shared" si="530"/>
        <v>256.65802347816441</v>
      </c>
      <c r="L2844" s="239" t="b">
        <f t="shared" si="531"/>
        <v>0</v>
      </c>
      <c r="M2844" s="239">
        <f t="shared" si="536"/>
        <v>-2.605472929404359E-2</v>
      </c>
      <c r="O2844" s="239">
        <f t="shared" si="537"/>
        <v>252.43092493169587</v>
      </c>
      <c r="P2844" s="239">
        <f t="shared" si="532"/>
        <v>256.65802347816441</v>
      </c>
      <c r="Q2844" s="239">
        <f t="shared" si="533"/>
        <v>0</v>
      </c>
      <c r="R2844" s="239">
        <f t="shared" si="538"/>
        <v>-2.605472929404359E-2</v>
      </c>
      <c r="T2844" s="239">
        <f>MAX($H$4:H2844)</f>
        <v>290.98732864638936</v>
      </c>
      <c r="U2844" s="239">
        <f>MAX($K$4:K2844)</f>
        <v>290.98732864638936</v>
      </c>
      <c r="V2844" s="239">
        <f>MAX($K$4:L2844)</f>
        <v>290.98732864638936</v>
      </c>
      <c r="W2844" s="239">
        <f t="shared" si="539"/>
        <v>-0.11797525798775332</v>
      </c>
      <c r="X2844" s="239">
        <f t="shared" si="540"/>
        <v>-0.11797525798775332</v>
      </c>
      <c r="Y2844" s="239">
        <f t="shared" si="541"/>
        <v>-0.11797525798775332</v>
      </c>
    </row>
    <row r="2845" spans="1:25">
      <c r="A2845" s="147">
        <v>39408</v>
      </c>
      <c r="B2845" s="243">
        <v>0</v>
      </c>
      <c r="C2845" s="243">
        <v>8.8152724453305353E-3</v>
      </c>
      <c r="D2845" s="243">
        <v>-4.7294457089552822E-3</v>
      </c>
      <c r="E2845" s="243">
        <v>-3.0591753148552225E-3</v>
      </c>
      <c r="F2845" s="243">
        <v>5.4911913277670976E-3</v>
      </c>
      <c r="H2845" s="239">
        <f t="shared" si="534"/>
        <v>258.92053388040449</v>
      </c>
      <c r="I2845" s="239"/>
      <c r="J2845" s="239">
        <f t="shared" si="535"/>
        <v>234.683671613299</v>
      </c>
      <c r="K2845" s="239">
        <f t="shared" si="530"/>
        <v>258.92053388040449</v>
      </c>
      <c r="L2845" s="239" t="b">
        <f t="shared" si="531"/>
        <v>0</v>
      </c>
      <c r="M2845" s="239">
        <f t="shared" si="536"/>
        <v>8.8152724453306203E-3</v>
      </c>
      <c r="O2845" s="239">
        <f t="shared" si="537"/>
        <v>252.43092493169587</v>
      </c>
      <c r="P2845" s="239">
        <f t="shared" si="532"/>
        <v>258.92053388040449</v>
      </c>
      <c r="Q2845" s="239">
        <f t="shared" si="533"/>
        <v>0</v>
      </c>
      <c r="R2845" s="239">
        <f t="shared" si="538"/>
        <v>8.8152724453306203E-3</v>
      </c>
      <c r="T2845" s="239">
        <f>MAX($H$4:H2845)</f>
        <v>290.98732864638936</v>
      </c>
      <c r="U2845" s="239">
        <f>MAX($K$4:K2845)</f>
        <v>290.98732864638936</v>
      </c>
      <c r="V2845" s="239">
        <f>MAX($K$4:L2845)</f>
        <v>290.98732864638936</v>
      </c>
      <c r="W2845" s="239">
        <f t="shared" si="539"/>
        <v>-0.11019996958339293</v>
      </c>
      <c r="X2845" s="239">
        <f t="shared" si="540"/>
        <v>-0.11019996958339293</v>
      </c>
      <c r="Y2845" s="239">
        <f t="shared" si="541"/>
        <v>-0.11019996958339293</v>
      </c>
    </row>
    <row r="2846" spans="1:25">
      <c r="A2846" s="147">
        <v>39409</v>
      </c>
      <c r="B2846" s="243">
        <v>1.6360029459163261E-2</v>
      </c>
      <c r="C2846" s="243">
        <v>1.3233602369898678E-2</v>
      </c>
      <c r="D2846" s="243">
        <v>5.4638527379495816E-3</v>
      </c>
      <c r="E2846" s="243">
        <v>1.3858469857950251E-3</v>
      </c>
      <c r="F2846" s="243">
        <v>1.608980133520288E-2</v>
      </c>
      <c r="H2846" s="239">
        <f t="shared" si="534"/>
        <v>262.34698527117962</v>
      </c>
      <c r="I2846" s="239"/>
      <c r="J2846" s="239">
        <f t="shared" si="535"/>
        <v>234.683671613299</v>
      </c>
      <c r="K2846" s="239">
        <f t="shared" si="530"/>
        <v>262.34698527117962</v>
      </c>
      <c r="L2846" s="239" t="b">
        <f t="shared" si="531"/>
        <v>0</v>
      </c>
      <c r="M2846" s="239">
        <f t="shared" si="536"/>
        <v>1.3233602369898586E-2</v>
      </c>
      <c r="O2846" s="239">
        <f t="shared" si="537"/>
        <v>252.43092493169587</v>
      </c>
      <c r="P2846" s="239">
        <f t="shared" si="532"/>
        <v>262.34698527117962</v>
      </c>
      <c r="Q2846" s="239">
        <f t="shared" si="533"/>
        <v>0</v>
      </c>
      <c r="R2846" s="239">
        <f t="shared" si="538"/>
        <v>1.3233602369898586E-2</v>
      </c>
      <c r="T2846" s="239">
        <f>MAX($H$4:H2846)</f>
        <v>290.98732864638936</v>
      </c>
      <c r="U2846" s="239">
        <f>MAX($K$4:K2846)</f>
        <v>290.98732864638936</v>
      </c>
      <c r="V2846" s="239">
        <f>MAX($K$4:L2846)</f>
        <v>290.98732864638936</v>
      </c>
      <c r="W2846" s="239">
        <f t="shared" si="539"/>
        <v>-9.842470979213587E-2</v>
      </c>
      <c r="X2846" s="239">
        <f t="shared" si="540"/>
        <v>-9.842470979213587E-2</v>
      </c>
      <c r="Y2846" s="239">
        <f t="shared" si="541"/>
        <v>-9.842470979213587E-2</v>
      </c>
    </row>
    <row r="2847" spans="1:25">
      <c r="A2847" s="147">
        <v>39412</v>
      </c>
      <c r="B2847" s="243">
        <v>-2.1912838864650119E-2</v>
      </c>
      <c r="C2847" s="243">
        <v>-4.2576651420832556E-3</v>
      </c>
      <c r="D2847" s="243">
        <v>2.149362787143394E-2</v>
      </c>
      <c r="E2847" s="243">
        <v>1.114452991306436E-2</v>
      </c>
      <c r="F2847" s="243">
        <v>-2.7235453946883315E-4</v>
      </c>
      <c r="H2847" s="239">
        <f t="shared" si="534"/>
        <v>261.22999965685989</v>
      </c>
      <c r="I2847" s="239"/>
      <c r="J2847" s="239">
        <f t="shared" si="535"/>
        <v>234.683671613299</v>
      </c>
      <c r="K2847" s="239">
        <f t="shared" si="530"/>
        <v>261.22999965685989</v>
      </c>
      <c r="L2847" s="239" t="b">
        <f t="shared" si="531"/>
        <v>0</v>
      </c>
      <c r="M2847" s="239">
        <f t="shared" si="536"/>
        <v>-4.2576651420832556E-3</v>
      </c>
      <c r="O2847" s="239">
        <f t="shared" si="537"/>
        <v>252.43092493169587</v>
      </c>
      <c r="P2847" s="239">
        <f t="shared" si="532"/>
        <v>261.22999965685989</v>
      </c>
      <c r="Q2847" s="239">
        <f t="shared" si="533"/>
        <v>0</v>
      </c>
      <c r="R2847" s="239">
        <f t="shared" si="538"/>
        <v>-4.2576651420832556E-3</v>
      </c>
      <c r="T2847" s="239">
        <f>MAX($H$4:H2847)</f>
        <v>290.98732864638936</v>
      </c>
      <c r="U2847" s="239">
        <f>MAX($K$4:K2847)</f>
        <v>290.98732864638936</v>
      </c>
      <c r="V2847" s="239">
        <f>MAX($K$4:L2847)</f>
        <v>290.98732864638936</v>
      </c>
      <c r="W2847" s="239">
        <f t="shared" si="539"/>
        <v>-0.10226331547821749</v>
      </c>
      <c r="X2847" s="239">
        <f t="shared" si="540"/>
        <v>-0.10226331547821749</v>
      </c>
      <c r="Y2847" s="239">
        <f t="shared" si="541"/>
        <v>-0.10226331547821749</v>
      </c>
    </row>
    <row r="2848" spans="1:25">
      <c r="A2848" s="147">
        <v>39413</v>
      </c>
      <c r="B2848" s="243">
        <v>1.4205357225156368E-2</v>
      </c>
      <c r="C2848" s="243">
        <v>-8.2131073456714887E-4</v>
      </c>
      <c r="D2848" s="243">
        <v>2.6180632878129995E-3</v>
      </c>
      <c r="E2848" s="243">
        <v>-8.0973071359415894E-3</v>
      </c>
      <c r="F2848" s="243">
        <v>-2.6718520282519309E-3</v>
      </c>
      <c r="H2848" s="239">
        <f t="shared" si="534"/>
        <v>261.01544865395073</v>
      </c>
      <c r="I2848" s="239"/>
      <c r="J2848" s="239">
        <f t="shared" si="535"/>
        <v>234.683671613299</v>
      </c>
      <c r="K2848" s="239">
        <f t="shared" si="530"/>
        <v>261.01544865395073</v>
      </c>
      <c r="L2848" s="239" t="b">
        <f t="shared" si="531"/>
        <v>0</v>
      </c>
      <c r="M2848" s="239">
        <f t="shared" si="536"/>
        <v>-8.2131073456718497E-4</v>
      </c>
      <c r="O2848" s="239">
        <f t="shared" si="537"/>
        <v>252.43092493169587</v>
      </c>
      <c r="P2848" s="239">
        <f t="shared" si="532"/>
        <v>261.01544865395073</v>
      </c>
      <c r="Q2848" s="239">
        <f t="shared" si="533"/>
        <v>0</v>
      </c>
      <c r="R2848" s="239">
        <f t="shared" si="538"/>
        <v>-8.2131073456718497E-4</v>
      </c>
      <c r="T2848" s="239">
        <f>MAX($H$4:H2848)</f>
        <v>290.98732864638936</v>
      </c>
      <c r="U2848" s="239">
        <f>MAX($K$4:K2848)</f>
        <v>290.98732864638936</v>
      </c>
      <c r="V2848" s="239">
        <f>MAX($K$4:L2848)</f>
        <v>290.98732864638936</v>
      </c>
      <c r="W2848" s="239">
        <f t="shared" si="539"/>
        <v>-0.10300063625402998</v>
      </c>
      <c r="X2848" s="239">
        <f t="shared" si="540"/>
        <v>-0.10300063625402998</v>
      </c>
      <c r="Y2848" s="239">
        <f t="shared" si="541"/>
        <v>-0.10300063625402998</v>
      </c>
    </row>
    <row r="2849" spans="1:25">
      <c r="A2849" s="147">
        <v>39414</v>
      </c>
      <c r="B2849" s="243">
        <v>2.8875330733287852E-2</v>
      </c>
      <c r="C2849" s="243">
        <v>2.3306652777642878E-2</v>
      </c>
      <c r="D2849" s="243">
        <v>-6.5954496272216945E-3</v>
      </c>
      <c r="E2849" s="243">
        <v>1.6377264230723609E-2</v>
      </c>
      <c r="F2849" s="243">
        <v>2.286497097308704E-2</v>
      </c>
      <c r="H2849" s="239">
        <f t="shared" si="534"/>
        <v>267.098845085329</v>
      </c>
      <c r="I2849" s="239"/>
      <c r="J2849" s="239">
        <f t="shared" si="535"/>
        <v>234.683671613299</v>
      </c>
      <c r="K2849" s="239">
        <f t="shared" si="530"/>
        <v>267.098845085329</v>
      </c>
      <c r="L2849" s="239" t="b">
        <f t="shared" si="531"/>
        <v>0</v>
      </c>
      <c r="M2849" s="239">
        <f t="shared" si="536"/>
        <v>2.3306652777642774E-2</v>
      </c>
      <c r="O2849" s="239">
        <f t="shared" si="537"/>
        <v>252.43092493169587</v>
      </c>
      <c r="P2849" s="239">
        <f t="shared" si="532"/>
        <v>267.098845085329</v>
      </c>
      <c r="Q2849" s="239">
        <f t="shared" si="533"/>
        <v>0</v>
      </c>
      <c r="R2849" s="239">
        <f t="shared" si="538"/>
        <v>2.3306652777642774E-2</v>
      </c>
      <c r="T2849" s="239">
        <f>MAX($H$4:H2849)</f>
        <v>290.98732864638936</v>
      </c>
      <c r="U2849" s="239">
        <f>MAX($K$4:K2849)</f>
        <v>290.98732864638936</v>
      </c>
      <c r="V2849" s="239">
        <f>MAX($K$4:L2849)</f>
        <v>290.98732864638936</v>
      </c>
      <c r="W2849" s="239">
        <f t="shared" si="539"/>
        <v>-8.2094583541436172E-2</v>
      </c>
      <c r="X2849" s="239">
        <f t="shared" si="540"/>
        <v>-8.2094583541436172E-2</v>
      </c>
      <c r="Y2849" s="239">
        <f t="shared" si="541"/>
        <v>-8.2094583541436172E-2</v>
      </c>
    </row>
    <row r="2850" spans="1:25">
      <c r="A2850" s="147">
        <v>39415</v>
      </c>
      <c r="B2850" s="243">
        <v>7.3896527746541985E-4</v>
      </c>
      <c r="C2850" s="243">
        <v>5.9700884027764634E-3</v>
      </c>
      <c r="D2850" s="243">
        <v>2.6732004992922498E-2</v>
      </c>
      <c r="E2850" s="243">
        <v>2.0068580420401716E-2</v>
      </c>
      <c r="F2850" s="243">
        <v>6.0466330434965077E-3</v>
      </c>
      <c r="H2850" s="239">
        <f t="shared" si="534"/>
        <v>268.69344880276793</v>
      </c>
      <c r="I2850" s="239"/>
      <c r="J2850" s="239">
        <f t="shared" si="535"/>
        <v>234.683671613299</v>
      </c>
      <c r="K2850" s="239">
        <f t="shared" si="530"/>
        <v>268.69344880276793</v>
      </c>
      <c r="L2850" s="239" t="b">
        <f t="shared" si="531"/>
        <v>0</v>
      </c>
      <c r="M2850" s="239">
        <f t="shared" si="536"/>
        <v>5.9700884027765345E-3</v>
      </c>
      <c r="O2850" s="239">
        <f t="shared" si="537"/>
        <v>252.43092493169587</v>
      </c>
      <c r="P2850" s="239">
        <f t="shared" si="532"/>
        <v>268.69344880276793</v>
      </c>
      <c r="Q2850" s="239">
        <f t="shared" si="533"/>
        <v>0</v>
      </c>
      <c r="R2850" s="239">
        <f t="shared" si="538"/>
        <v>5.9700884027765345E-3</v>
      </c>
      <c r="T2850" s="239">
        <f>MAX($H$4:H2850)</f>
        <v>290.98732864638936</v>
      </c>
      <c r="U2850" s="239">
        <f>MAX($K$4:K2850)</f>
        <v>290.98732864638936</v>
      </c>
      <c r="V2850" s="239">
        <f>MAX($K$4:L2850)</f>
        <v>290.98732864638936</v>
      </c>
      <c r="W2850" s="239">
        <f t="shared" si="539"/>
        <v>-7.6614607059791132E-2</v>
      </c>
      <c r="X2850" s="239">
        <f t="shared" si="540"/>
        <v>-7.6614607059791132E-2</v>
      </c>
      <c r="Y2850" s="239">
        <f t="shared" si="541"/>
        <v>-7.6614607059791132E-2</v>
      </c>
    </row>
    <row r="2851" spans="1:25">
      <c r="A2851" s="147">
        <v>39416</v>
      </c>
      <c r="B2851" s="243">
        <v>7.8111940771963262E-3</v>
      </c>
      <c r="C2851" s="243">
        <v>1.4408922847123584E-2</v>
      </c>
      <c r="D2851" s="243">
        <v>1.3990333583083103E-2</v>
      </c>
      <c r="E2851" s="243">
        <v>2.1231068855586344E-2</v>
      </c>
      <c r="F2851" s="243">
        <v>1.6563109987779878E-2</v>
      </c>
      <c r="H2851" s="239">
        <f t="shared" si="534"/>
        <v>272.56503197609459</v>
      </c>
      <c r="I2851" s="239"/>
      <c r="J2851" s="239">
        <f t="shared" si="535"/>
        <v>234.683671613299</v>
      </c>
      <c r="K2851" s="239">
        <f t="shared" si="530"/>
        <v>272.56503197609459</v>
      </c>
      <c r="L2851" s="239" t="b">
        <f t="shared" si="531"/>
        <v>0</v>
      </c>
      <c r="M2851" s="239">
        <f t="shared" si="536"/>
        <v>1.4408922847123664E-2</v>
      </c>
      <c r="O2851" s="239">
        <f t="shared" si="537"/>
        <v>252.43092493169587</v>
      </c>
      <c r="P2851" s="239">
        <f t="shared" si="532"/>
        <v>272.56503197609459</v>
      </c>
      <c r="Q2851" s="239">
        <f t="shared" si="533"/>
        <v>0</v>
      </c>
      <c r="R2851" s="239">
        <f t="shared" si="538"/>
        <v>1.4408922847123664E-2</v>
      </c>
      <c r="T2851" s="239">
        <f>MAX($H$4:H2851)</f>
        <v>290.98732864638936</v>
      </c>
      <c r="U2851" s="239">
        <f>MAX($K$4:K2851)</f>
        <v>290.98732864638936</v>
      </c>
      <c r="V2851" s="239">
        <f>MAX($K$4:L2851)</f>
        <v>290.98732864638936</v>
      </c>
      <c r="W2851" s="239">
        <f t="shared" si="539"/>
        <v>-6.3309618174754695E-2</v>
      </c>
      <c r="X2851" s="239">
        <f t="shared" si="540"/>
        <v>-6.3309618174754695E-2</v>
      </c>
      <c r="Y2851" s="239">
        <f t="shared" si="541"/>
        <v>-6.3309618174754695E-2</v>
      </c>
    </row>
    <row r="2852" spans="1:25">
      <c r="A2852" s="147">
        <v>39419</v>
      </c>
      <c r="B2852" s="243">
        <v>-5.5303933514851966E-3</v>
      </c>
      <c r="C2852" s="243">
        <v>-7.6131701141219921E-3</v>
      </c>
      <c r="D2852" s="243">
        <v>-5.8813365681587015E-5</v>
      </c>
      <c r="E2852" s="243">
        <v>-1.3130433920590656E-3</v>
      </c>
      <c r="F2852" s="243">
        <v>-7.5161904951089875E-3</v>
      </c>
      <c r="H2852" s="239">
        <f t="shared" si="534"/>
        <v>270.48994802049947</v>
      </c>
      <c r="I2852" s="239"/>
      <c r="J2852" s="239">
        <f t="shared" si="535"/>
        <v>234.683671613299</v>
      </c>
      <c r="K2852" s="239">
        <f t="shared" si="530"/>
        <v>270.48994802049947</v>
      </c>
      <c r="L2852" s="239" t="b">
        <f t="shared" si="531"/>
        <v>0</v>
      </c>
      <c r="M2852" s="239">
        <f t="shared" si="536"/>
        <v>-7.6131701141220302E-3</v>
      </c>
      <c r="O2852" s="239">
        <f t="shared" si="537"/>
        <v>252.43092493169587</v>
      </c>
      <c r="P2852" s="239">
        <f t="shared" si="532"/>
        <v>270.48994802049947</v>
      </c>
      <c r="Q2852" s="239">
        <f t="shared" si="533"/>
        <v>0</v>
      </c>
      <c r="R2852" s="239">
        <f t="shared" si="538"/>
        <v>-7.6131701141220302E-3</v>
      </c>
      <c r="T2852" s="239">
        <f>MAX($H$4:H2852)</f>
        <v>290.98732864638936</v>
      </c>
      <c r="U2852" s="239">
        <f>MAX($K$4:K2852)</f>
        <v>290.98732864638936</v>
      </c>
      <c r="V2852" s="239">
        <f>MAX($K$4:L2852)</f>
        <v>290.98732864638936</v>
      </c>
      <c r="W2852" s="239">
        <f t="shared" si="539"/>
        <v>-7.0440801395852209E-2</v>
      </c>
      <c r="X2852" s="239">
        <f t="shared" si="540"/>
        <v>-7.0440801395852209E-2</v>
      </c>
      <c r="Y2852" s="239">
        <f t="shared" si="541"/>
        <v>-7.0440801395852209E-2</v>
      </c>
    </row>
    <row r="2853" spans="1:25">
      <c r="A2853" s="147">
        <v>39420</v>
      </c>
      <c r="B2853" s="243">
        <v>-6.3185614002447821E-3</v>
      </c>
      <c r="C2853" s="243">
        <v>-1.3869913759100405E-2</v>
      </c>
      <c r="D2853" s="243">
        <v>-9.9881902163718728E-3</v>
      </c>
      <c r="E2853" s="243">
        <v>-3.1637696064067411E-3</v>
      </c>
      <c r="F2853" s="243">
        <v>-2.0218038533075355E-2</v>
      </c>
      <c r="H2853" s="239">
        <f t="shared" si="534"/>
        <v>266.73827576875158</v>
      </c>
      <c r="I2853" s="239"/>
      <c r="J2853" s="239">
        <f t="shared" si="535"/>
        <v>234.683671613299</v>
      </c>
      <c r="K2853" s="239">
        <f t="shared" si="530"/>
        <v>266.73827576875158</v>
      </c>
      <c r="L2853" s="239" t="b">
        <f t="shared" si="531"/>
        <v>0</v>
      </c>
      <c r="M2853" s="239">
        <f t="shared" si="536"/>
        <v>-1.386991375910045E-2</v>
      </c>
      <c r="O2853" s="239">
        <f t="shared" si="537"/>
        <v>252.43092493169587</v>
      </c>
      <c r="P2853" s="239">
        <f t="shared" si="532"/>
        <v>266.73827576875158</v>
      </c>
      <c r="Q2853" s="239">
        <f t="shared" si="533"/>
        <v>0</v>
      </c>
      <c r="R2853" s="239">
        <f t="shared" si="538"/>
        <v>-1.386991375910045E-2</v>
      </c>
      <c r="T2853" s="239">
        <f>MAX($H$4:H2853)</f>
        <v>290.98732864638936</v>
      </c>
      <c r="U2853" s="239">
        <f>MAX($K$4:K2853)</f>
        <v>290.98732864638936</v>
      </c>
      <c r="V2853" s="239">
        <f>MAX($K$4:L2853)</f>
        <v>290.98732864638936</v>
      </c>
      <c r="W2853" s="239">
        <f t="shared" si="539"/>
        <v>-8.3333707314470262E-2</v>
      </c>
      <c r="X2853" s="239">
        <f t="shared" si="540"/>
        <v>-8.3333707314470262E-2</v>
      </c>
      <c r="Y2853" s="239">
        <f t="shared" si="541"/>
        <v>-8.3333707314470262E-2</v>
      </c>
    </row>
    <row r="2854" spans="1:25">
      <c r="A2854" s="147">
        <v>39421</v>
      </c>
      <c r="B2854" s="243">
        <v>1.5016352468823824E-2</v>
      </c>
      <c r="C2854" s="243">
        <v>1.6886131708875984E-2</v>
      </c>
      <c r="D2854" s="243">
        <v>2.3507785785528146E-3</v>
      </c>
      <c r="E2854" s="243">
        <v>2.4295864299481496E-2</v>
      </c>
      <c r="F2854" s="243">
        <v>1.4485605703046245E-2</v>
      </c>
      <c r="H2854" s="239">
        <f t="shared" si="534"/>
        <v>271.24245342518122</v>
      </c>
      <c r="I2854" s="239"/>
      <c r="J2854" s="239">
        <f t="shared" si="535"/>
        <v>234.683671613299</v>
      </c>
      <c r="K2854" s="239">
        <f t="shared" si="530"/>
        <v>271.24245342518122</v>
      </c>
      <c r="L2854" s="239" t="b">
        <f t="shared" si="531"/>
        <v>0</v>
      </c>
      <c r="M2854" s="239">
        <f t="shared" si="536"/>
        <v>1.6886131708876075E-2</v>
      </c>
      <c r="O2854" s="239">
        <f t="shared" si="537"/>
        <v>252.43092493169587</v>
      </c>
      <c r="P2854" s="239">
        <f t="shared" si="532"/>
        <v>271.24245342518122</v>
      </c>
      <c r="Q2854" s="239">
        <f t="shared" si="533"/>
        <v>0</v>
      </c>
      <c r="R2854" s="239">
        <f t="shared" si="538"/>
        <v>1.6886131708876075E-2</v>
      </c>
      <c r="T2854" s="239">
        <f>MAX($H$4:H2854)</f>
        <v>290.98732864638936</v>
      </c>
      <c r="U2854" s="239">
        <f>MAX($K$4:K2854)</f>
        <v>290.98732864638936</v>
      </c>
      <c r="V2854" s="239">
        <f>MAX($K$4:L2854)</f>
        <v>290.98732864638936</v>
      </c>
      <c r="W2854" s="239">
        <f t="shared" si="539"/>
        <v>-6.7854759563095265E-2</v>
      </c>
      <c r="X2854" s="239">
        <f t="shared" si="540"/>
        <v>-6.7854759563095265E-2</v>
      </c>
      <c r="Y2854" s="239">
        <f t="shared" si="541"/>
        <v>-6.7854759563095265E-2</v>
      </c>
    </row>
    <row r="2855" spans="1:25">
      <c r="A2855" s="147">
        <v>39422</v>
      </c>
      <c r="B2855" s="243">
        <v>1.5413624109062773E-2</v>
      </c>
      <c r="C2855" s="243">
        <v>-6.3372292829910748E-4</v>
      </c>
      <c r="D2855" s="243">
        <v>1.4332515518500788E-2</v>
      </c>
      <c r="E2855" s="243">
        <v>9.9047889893466579E-3</v>
      </c>
      <c r="F2855" s="243">
        <v>-1.1260502316505772E-3</v>
      </c>
      <c r="H2855" s="239">
        <f t="shared" si="534"/>
        <v>271.07056086331761</v>
      </c>
      <c r="I2855" s="239"/>
      <c r="J2855" s="239">
        <f t="shared" si="535"/>
        <v>234.683671613299</v>
      </c>
      <c r="K2855" s="239">
        <f t="shared" si="530"/>
        <v>271.07056086331761</v>
      </c>
      <c r="L2855" s="239" t="b">
        <f t="shared" si="531"/>
        <v>0</v>
      </c>
      <c r="M2855" s="239">
        <f t="shared" si="536"/>
        <v>-6.3372292829901446E-4</v>
      </c>
      <c r="O2855" s="239">
        <f t="shared" si="537"/>
        <v>252.43092493169587</v>
      </c>
      <c r="P2855" s="239">
        <f t="shared" si="532"/>
        <v>271.07056086331761</v>
      </c>
      <c r="Q2855" s="239">
        <f t="shared" si="533"/>
        <v>0</v>
      </c>
      <c r="R2855" s="239">
        <f t="shared" si="538"/>
        <v>-6.3372292829901446E-4</v>
      </c>
      <c r="T2855" s="239">
        <f>MAX($H$4:H2855)</f>
        <v>290.98732864638936</v>
      </c>
      <c r="U2855" s="239">
        <f>MAX($K$4:K2855)</f>
        <v>290.98732864638936</v>
      </c>
      <c r="V2855" s="239">
        <f>MAX($K$4:L2855)</f>
        <v>290.98732864638936</v>
      </c>
      <c r="W2855" s="239">
        <f t="shared" si="539"/>
        <v>-6.8445481374464934E-2</v>
      </c>
      <c r="X2855" s="239">
        <f t="shared" si="540"/>
        <v>-6.8445481374464934E-2</v>
      </c>
      <c r="Y2855" s="239">
        <f t="shared" si="541"/>
        <v>-6.8445481374464934E-2</v>
      </c>
    </row>
    <row r="2856" spans="1:25">
      <c r="A2856" s="147">
        <v>39423</v>
      </c>
      <c r="B2856" s="243">
        <v>-8.4489646524776862E-4</v>
      </c>
      <c r="C2856" s="243">
        <v>9.6290695451619612E-3</v>
      </c>
      <c r="D2856" s="243">
        <v>3.433503667018778E-3</v>
      </c>
      <c r="E2856" s="243">
        <v>1.1912262789428585E-3</v>
      </c>
      <c r="F2856" s="243">
        <v>1.155950836897035E-2</v>
      </c>
      <c r="H2856" s="239">
        <f t="shared" si="534"/>
        <v>273.68071814551655</v>
      </c>
      <c r="I2856" s="239"/>
      <c r="J2856" s="239">
        <f t="shared" si="535"/>
        <v>234.683671613299</v>
      </c>
      <c r="K2856" s="239">
        <f t="shared" si="530"/>
        <v>273.68071814551655</v>
      </c>
      <c r="L2856" s="239" t="b">
        <f t="shared" si="531"/>
        <v>0</v>
      </c>
      <c r="M2856" s="239">
        <f t="shared" si="536"/>
        <v>9.6290695451619508E-3</v>
      </c>
      <c r="O2856" s="239">
        <f t="shared" si="537"/>
        <v>252.43092493169587</v>
      </c>
      <c r="P2856" s="239">
        <f t="shared" si="532"/>
        <v>273.68071814551655</v>
      </c>
      <c r="Q2856" s="239">
        <f t="shared" si="533"/>
        <v>0</v>
      </c>
      <c r="R2856" s="239">
        <f t="shared" si="538"/>
        <v>9.6290695451619508E-3</v>
      </c>
      <c r="T2856" s="239">
        <f>MAX($H$4:H2856)</f>
        <v>290.98732864638936</v>
      </c>
      <c r="U2856" s="239">
        <f>MAX($K$4:K2856)</f>
        <v>290.98732864638936</v>
      </c>
      <c r="V2856" s="239">
        <f>MAX($K$4:L2856)</f>
        <v>290.98732864638936</v>
      </c>
      <c r="W2856" s="239">
        <f t="shared" si="539"/>
        <v>-5.947547812950979E-2</v>
      </c>
      <c r="X2856" s="239">
        <f t="shared" si="540"/>
        <v>-5.947547812950979E-2</v>
      </c>
      <c r="Y2856" s="239">
        <f t="shared" si="541"/>
        <v>-5.947547812950979E-2</v>
      </c>
    </row>
    <row r="2857" spans="1:25">
      <c r="A2857" s="147">
        <v>39426</v>
      </c>
      <c r="B2857" s="243">
        <v>7.6720901597677749E-3</v>
      </c>
      <c r="C2857" s="243">
        <v>6.5834106170101769E-3</v>
      </c>
      <c r="D2857" s="243">
        <v>-5.263610258418705E-3</v>
      </c>
      <c r="E2857" s="243">
        <v>-7.5336206062084354E-3</v>
      </c>
      <c r="F2857" s="243">
        <v>5.9968393969418443E-3</v>
      </c>
      <c r="H2857" s="239">
        <f t="shared" si="534"/>
        <v>275.48247069102672</v>
      </c>
      <c r="I2857" s="239"/>
      <c r="J2857" s="239">
        <f t="shared" si="535"/>
        <v>234.683671613299</v>
      </c>
      <c r="K2857" s="239">
        <f t="shared" si="530"/>
        <v>275.48247069102672</v>
      </c>
      <c r="L2857" s="239" t="b">
        <f t="shared" si="531"/>
        <v>0</v>
      </c>
      <c r="M2857" s="239">
        <f t="shared" si="536"/>
        <v>6.5834106170101978E-3</v>
      </c>
      <c r="O2857" s="239">
        <f t="shared" si="537"/>
        <v>252.43092493169587</v>
      </c>
      <c r="P2857" s="239">
        <f t="shared" si="532"/>
        <v>275.48247069102672</v>
      </c>
      <c r="Q2857" s="239">
        <f t="shared" si="533"/>
        <v>0</v>
      </c>
      <c r="R2857" s="239">
        <f t="shared" si="538"/>
        <v>6.5834106170101978E-3</v>
      </c>
      <c r="T2857" s="239">
        <f>MAX($H$4:H2857)</f>
        <v>290.98732864638936</v>
      </c>
      <c r="U2857" s="239">
        <f>MAX($K$4:K2857)</f>
        <v>290.98732864638936</v>
      </c>
      <c r="V2857" s="239">
        <f>MAX($K$4:L2857)</f>
        <v>290.98732864638936</v>
      </c>
      <c r="W2857" s="239">
        <f t="shared" si="539"/>
        <v>-5.3283619006669163E-2</v>
      </c>
      <c r="X2857" s="239">
        <f t="shared" si="540"/>
        <v>-5.3283619006669163E-2</v>
      </c>
      <c r="Y2857" s="239">
        <f t="shared" si="541"/>
        <v>-5.3283619006669163E-2</v>
      </c>
    </row>
    <row r="2858" spans="1:25">
      <c r="A2858" s="147">
        <v>39427</v>
      </c>
      <c r="B2858" s="243">
        <v>-2.5540851349255767E-2</v>
      </c>
      <c r="C2858" s="243">
        <v>-4.8616349667215397E-3</v>
      </c>
      <c r="D2858" s="243">
        <v>1.0091181388486081E-2</v>
      </c>
      <c r="E2858" s="243">
        <v>2.1387790615545743E-3</v>
      </c>
      <c r="F2858" s="243">
        <v>-1.8889968023189097E-3</v>
      </c>
      <c r="H2858" s="239">
        <f t="shared" si="534"/>
        <v>274.14317547879637</v>
      </c>
      <c r="I2858" s="239"/>
      <c r="J2858" s="239">
        <f t="shared" si="535"/>
        <v>234.683671613299</v>
      </c>
      <c r="K2858" s="239">
        <f t="shared" si="530"/>
        <v>274.14317547879637</v>
      </c>
      <c r="L2858" s="239" t="b">
        <f t="shared" si="531"/>
        <v>0</v>
      </c>
      <c r="M2858" s="239">
        <f t="shared" si="536"/>
        <v>-4.8616349667216013E-3</v>
      </c>
      <c r="O2858" s="239">
        <f t="shared" si="537"/>
        <v>252.43092493169587</v>
      </c>
      <c r="P2858" s="239">
        <f t="shared" si="532"/>
        <v>274.14317547879637</v>
      </c>
      <c r="Q2858" s="239">
        <f t="shared" si="533"/>
        <v>0</v>
      </c>
      <c r="R2858" s="239">
        <f t="shared" si="538"/>
        <v>-4.8616349667216013E-3</v>
      </c>
      <c r="T2858" s="239">
        <f>MAX($H$4:H2858)</f>
        <v>290.98732864638936</v>
      </c>
      <c r="U2858" s="239">
        <f>MAX($K$4:K2858)</f>
        <v>290.98732864638936</v>
      </c>
      <c r="V2858" s="239">
        <f>MAX($K$4:L2858)</f>
        <v>290.98732864638936</v>
      </c>
      <c r="W2858" s="239">
        <f t="shared" si="539"/>
        <v>-5.788620846807447E-2</v>
      </c>
      <c r="X2858" s="239">
        <f t="shared" si="540"/>
        <v>-5.788620846807447E-2</v>
      </c>
      <c r="Y2858" s="239">
        <f t="shared" si="541"/>
        <v>-5.788620846807447E-2</v>
      </c>
    </row>
    <row r="2859" spans="1:25">
      <c r="A2859" s="147">
        <v>39428</v>
      </c>
      <c r="B2859" s="243">
        <v>5.4162625378095797E-3</v>
      </c>
      <c r="C2859" s="243">
        <v>3.4103015019171234E-3</v>
      </c>
      <c r="D2859" s="243">
        <v>-1.1941949793993989E-2</v>
      </c>
      <c r="E2859" s="243">
        <v>-4.6364865261628863E-3</v>
      </c>
      <c r="F2859" s="243">
        <v>5.1263815089308551E-4</v>
      </c>
      <c r="H2859" s="239">
        <f t="shared" si="534"/>
        <v>275.07808636187201</v>
      </c>
      <c r="I2859" s="239"/>
      <c r="J2859" s="239">
        <f t="shared" si="535"/>
        <v>234.683671613299</v>
      </c>
      <c r="K2859" s="239">
        <f t="shared" si="530"/>
        <v>275.07808636187201</v>
      </c>
      <c r="L2859" s="239" t="b">
        <f t="shared" si="531"/>
        <v>0</v>
      </c>
      <c r="M2859" s="239">
        <f t="shared" si="536"/>
        <v>3.4103015019170367E-3</v>
      </c>
      <c r="O2859" s="239">
        <f t="shared" si="537"/>
        <v>252.43092493169587</v>
      </c>
      <c r="P2859" s="239">
        <f t="shared" si="532"/>
        <v>275.07808636187201</v>
      </c>
      <c r="Q2859" s="239">
        <f t="shared" si="533"/>
        <v>0</v>
      </c>
      <c r="R2859" s="239">
        <f t="shared" si="538"/>
        <v>3.4103015019170367E-3</v>
      </c>
      <c r="T2859" s="239">
        <f>MAX($H$4:H2859)</f>
        <v>290.98732864638936</v>
      </c>
      <c r="U2859" s="239">
        <f>MAX($K$4:K2859)</f>
        <v>290.98732864638936</v>
      </c>
      <c r="V2859" s="239">
        <f>MAX($K$4:L2859)</f>
        <v>290.98732864638936</v>
      </c>
      <c r="W2859" s="239">
        <f t="shared" si="539"/>
        <v>-5.4673316389836392E-2</v>
      </c>
      <c r="X2859" s="239">
        <f t="shared" si="540"/>
        <v>-5.4673316389836392E-2</v>
      </c>
      <c r="Y2859" s="239">
        <f t="shared" si="541"/>
        <v>-5.4673316389836392E-2</v>
      </c>
    </row>
    <row r="2860" spans="1:25">
      <c r="A2860" s="147">
        <v>39429</v>
      </c>
      <c r="B2860" s="243">
        <v>1.1717331434295541E-3</v>
      </c>
      <c r="C2860" s="243">
        <v>-2.4414245462089701E-2</v>
      </c>
      <c r="D2860" s="243">
        <v>-1.6876080368043889E-2</v>
      </c>
      <c r="E2860" s="243">
        <v>-1.8554238309328452E-2</v>
      </c>
      <c r="F2860" s="243">
        <v>-2.3458675006750918E-2</v>
      </c>
      <c r="H2860" s="239">
        <f t="shared" si="534"/>
        <v>268.36226244019133</v>
      </c>
      <c r="I2860" s="239"/>
      <c r="J2860" s="239">
        <f t="shared" si="535"/>
        <v>234.683671613299</v>
      </c>
      <c r="K2860" s="239">
        <f t="shared" si="530"/>
        <v>268.36226244019133</v>
      </c>
      <c r="L2860" s="239" t="b">
        <f t="shared" si="531"/>
        <v>0</v>
      </c>
      <c r="M2860" s="239">
        <f t="shared" si="536"/>
        <v>-2.4414245462089802E-2</v>
      </c>
      <c r="O2860" s="239">
        <f t="shared" si="537"/>
        <v>252.43092493169587</v>
      </c>
      <c r="P2860" s="239">
        <f t="shared" si="532"/>
        <v>268.36226244019133</v>
      </c>
      <c r="Q2860" s="239">
        <f t="shared" si="533"/>
        <v>0</v>
      </c>
      <c r="R2860" s="239">
        <f t="shared" si="538"/>
        <v>-2.4414245462089802E-2</v>
      </c>
      <c r="T2860" s="239">
        <f>MAX($H$4:H2860)</f>
        <v>290.98732864638936</v>
      </c>
      <c r="U2860" s="239">
        <f>MAX($K$4:K2860)</f>
        <v>290.98732864638936</v>
      </c>
      <c r="V2860" s="239">
        <f>MAX($K$4:L2860)</f>
        <v>290.98732864638936</v>
      </c>
      <c r="W2860" s="239">
        <f t="shared" si="539"/>
        <v>-7.7752754085358228E-2</v>
      </c>
      <c r="X2860" s="239">
        <f t="shared" si="540"/>
        <v>-7.7752754085358228E-2</v>
      </c>
      <c r="Y2860" s="239">
        <f t="shared" si="541"/>
        <v>-7.7752754085358228E-2</v>
      </c>
    </row>
    <row r="2861" spans="1:25">
      <c r="A2861" s="147">
        <v>39430</v>
      </c>
      <c r="B2861" s="243">
        <v>-1.3589094981893535E-2</v>
      </c>
      <c r="C2861" s="243">
        <v>5.7551957046055868E-3</v>
      </c>
      <c r="D2861" s="243">
        <v>-8.0841936094702138E-3</v>
      </c>
      <c r="E2861" s="243">
        <v>-1.6937162200559852E-3</v>
      </c>
      <c r="F2861" s="243">
        <v>4.4921362622056815E-3</v>
      </c>
      <c r="H2861" s="239">
        <f t="shared" si="534"/>
        <v>269.90673978026535</v>
      </c>
      <c r="I2861" s="239"/>
      <c r="J2861" s="239">
        <f t="shared" si="535"/>
        <v>234.683671613299</v>
      </c>
      <c r="K2861" s="239">
        <f t="shared" si="530"/>
        <v>269.90673978026535</v>
      </c>
      <c r="L2861" s="239" t="b">
        <f t="shared" si="531"/>
        <v>0</v>
      </c>
      <c r="M2861" s="239">
        <f t="shared" si="536"/>
        <v>5.7551957046055799E-3</v>
      </c>
      <c r="O2861" s="239">
        <f t="shared" si="537"/>
        <v>252.43092493169587</v>
      </c>
      <c r="P2861" s="239">
        <f t="shared" si="532"/>
        <v>269.90673978026535</v>
      </c>
      <c r="Q2861" s="239">
        <f t="shared" si="533"/>
        <v>0</v>
      </c>
      <c r="R2861" s="239">
        <f t="shared" si="538"/>
        <v>5.7551957046055799E-3</v>
      </c>
      <c r="T2861" s="239">
        <f>MAX($H$4:H2861)</f>
        <v>290.98732864638936</v>
      </c>
      <c r="U2861" s="239">
        <f>MAX($K$4:K2861)</f>
        <v>290.98732864638936</v>
      </c>
      <c r="V2861" s="239">
        <f>MAX($K$4:L2861)</f>
        <v>290.98732864638936</v>
      </c>
      <c r="W2861" s="239">
        <f t="shared" si="539"/>
        <v>-7.2445040697085961E-2</v>
      </c>
      <c r="X2861" s="239">
        <f t="shared" si="540"/>
        <v>-7.2445040697085961E-2</v>
      </c>
      <c r="Y2861" s="239">
        <f t="shared" si="541"/>
        <v>-7.2445040697085961E-2</v>
      </c>
    </row>
    <row r="2862" spans="1:25">
      <c r="A2862" s="147">
        <v>39433</v>
      </c>
      <c r="B2862" s="243">
        <v>-1.5280581231467139E-2</v>
      </c>
      <c r="C2862" s="243">
        <v>-1.7912248349559623E-2</v>
      </c>
      <c r="D2862" s="243">
        <v>-2.2480554235186356E-2</v>
      </c>
      <c r="E2862" s="243">
        <v>-3.0002968838946265E-2</v>
      </c>
      <c r="F2862" s="243">
        <v>-2.3342239271897047E-2</v>
      </c>
      <c r="H2862" s="239">
        <f t="shared" si="534"/>
        <v>265.07210322610126</v>
      </c>
      <c r="I2862" s="239"/>
      <c r="J2862" s="239">
        <f t="shared" si="535"/>
        <v>234.683671613299</v>
      </c>
      <c r="K2862" s="239">
        <f t="shared" si="530"/>
        <v>265.07210322610126</v>
      </c>
      <c r="L2862" s="239" t="b">
        <f t="shared" si="531"/>
        <v>0</v>
      </c>
      <c r="M2862" s="239">
        <f t="shared" si="536"/>
        <v>-1.7912248349559678E-2</v>
      </c>
      <c r="O2862" s="239">
        <f t="shared" si="537"/>
        <v>252.43092493169587</v>
      </c>
      <c r="P2862" s="239">
        <f t="shared" si="532"/>
        <v>265.07210322610126</v>
      </c>
      <c r="Q2862" s="239">
        <f t="shared" si="533"/>
        <v>0</v>
      </c>
      <c r="R2862" s="239">
        <f t="shared" si="538"/>
        <v>-1.7912248349559678E-2</v>
      </c>
      <c r="T2862" s="239">
        <f>MAX($H$4:H2862)</f>
        <v>290.98732864638936</v>
      </c>
      <c r="U2862" s="239">
        <f>MAX($K$4:K2862)</f>
        <v>290.98732864638936</v>
      </c>
      <c r="V2862" s="239">
        <f>MAX($K$4:L2862)</f>
        <v>290.98732864638936</v>
      </c>
      <c r="W2862" s="239">
        <f t="shared" si="539"/>
        <v>-8.9059635485985472E-2</v>
      </c>
      <c r="X2862" s="239">
        <f t="shared" si="540"/>
        <v>-8.9059635485985472E-2</v>
      </c>
      <c r="Y2862" s="239">
        <f t="shared" si="541"/>
        <v>-8.9059635485985472E-2</v>
      </c>
    </row>
    <row r="2863" spans="1:25">
      <c r="A2863" s="147">
        <v>39434</v>
      </c>
      <c r="B2863" s="243">
        <v>5.8415492375758493E-3</v>
      </c>
      <c r="C2863" s="243">
        <v>-1.3926186693532516E-3</v>
      </c>
      <c r="D2863" s="243">
        <v>-2.9049260180298297E-3</v>
      </c>
      <c r="E2863" s="243">
        <v>2.8993429566965823E-3</v>
      </c>
      <c r="F2863" s="243">
        <v>-3.4386141382292124E-4</v>
      </c>
      <c r="H2863" s="239">
        <f t="shared" si="534"/>
        <v>264.70295886642384</v>
      </c>
      <c r="I2863" s="239"/>
      <c r="J2863" s="239">
        <f t="shared" si="535"/>
        <v>234.683671613299</v>
      </c>
      <c r="K2863" s="239">
        <f t="shared" si="530"/>
        <v>264.70295886642384</v>
      </c>
      <c r="L2863" s="239" t="b">
        <f t="shared" si="531"/>
        <v>0</v>
      </c>
      <c r="M2863" s="239">
        <f t="shared" si="536"/>
        <v>-1.3926186693533262E-3</v>
      </c>
      <c r="O2863" s="239">
        <f t="shared" si="537"/>
        <v>252.43092493169587</v>
      </c>
      <c r="P2863" s="239">
        <f t="shared" si="532"/>
        <v>264.70295886642384</v>
      </c>
      <c r="Q2863" s="239">
        <f t="shared" si="533"/>
        <v>0</v>
      </c>
      <c r="R2863" s="239">
        <f t="shared" si="538"/>
        <v>-1.3926186693533262E-3</v>
      </c>
      <c r="T2863" s="239">
        <f>MAX($H$4:H2863)</f>
        <v>290.98732864638936</v>
      </c>
      <c r="U2863" s="239">
        <f>MAX($K$4:K2863)</f>
        <v>290.98732864638936</v>
      </c>
      <c r="V2863" s="239">
        <f>MAX($K$4:L2863)</f>
        <v>290.98732864638936</v>
      </c>
      <c r="W2863" s="239">
        <f t="shared" si="539"/>
        <v>-9.0328228044275219E-2</v>
      </c>
      <c r="X2863" s="239">
        <f t="shared" si="540"/>
        <v>-9.0328228044275219E-2</v>
      </c>
      <c r="Y2863" s="239">
        <f t="shared" si="541"/>
        <v>-9.0328228044275219E-2</v>
      </c>
    </row>
    <row r="2864" spans="1:25">
      <c r="A2864" s="147">
        <v>39435</v>
      </c>
      <c r="B2864" s="243">
        <v>-8.458542696422322E-4</v>
      </c>
      <c r="C2864" s="243">
        <v>-1.9585969517431634E-3</v>
      </c>
      <c r="D2864" s="243">
        <v>-3.2018749928723889E-3</v>
      </c>
      <c r="E2864" s="243">
        <v>9.7741825588262277E-3</v>
      </c>
      <c r="F2864" s="243">
        <v>-2.6620496062215171E-3</v>
      </c>
      <c r="H2864" s="239">
        <f t="shared" si="534"/>
        <v>264.18451245807069</v>
      </c>
      <c r="I2864" s="239"/>
      <c r="J2864" s="239">
        <f t="shared" si="535"/>
        <v>234.683671613299</v>
      </c>
      <c r="K2864" s="239">
        <f t="shared" si="530"/>
        <v>264.18451245807069</v>
      </c>
      <c r="L2864" s="239" t="b">
        <f t="shared" si="531"/>
        <v>0</v>
      </c>
      <c r="M2864" s="239">
        <f t="shared" si="536"/>
        <v>-1.9585969517430988E-3</v>
      </c>
      <c r="O2864" s="239">
        <f t="shared" si="537"/>
        <v>252.43092493169587</v>
      </c>
      <c r="P2864" s="239">
        <f t="shared" si="532"/>
        <v>264.18451245807069</v>
      </c>
      <c r="Q2864" s="239">
        <f t="shared" si="533"/>
        <v>0</v>
      </c>
      <c r="R2864" s="239">
        <f t="shared" si="538"/>
        <v>-1.9585969517430988E-3</v>
      </c>
      <c r="T2864" s="239">
        <f>MAX($H$4:H2864)</f>
        <v>290.98732864638936</v>
      </c>
      <c r="U2864" s="239">
        <f>MAX($K$4:K2864)</f>
        <v>290.98732864638936</v>
      </c>
      <c r="V2864" s="239">
        <f>MAX($K$4:L2864)</f>
        <v>290.98732864638936</v>
      </c>
      <c r="W2864" s="239">
        <f t="shared" si="539"/>
        <v>-9.2109908403914448E-2</v>
      </c>
      <c r="X2864" s="239">
        <f t="shared" si="540"/>
        <v>-9.2109908403914448E-2</v>
      </c>
      <c r="Y2864" s="239">
        <f t="shared" si="541"/>
        <v>-9.2109908403914448E-2</v>
      </c>
    </row>
    <row r="2865" spans="1:25">
      <c r="A2865" s="147">
        <v>39436</v>
      </c>
      <c r="B2865" s="243">
        <v>5.7509360497918216E-3</v>
      </c>
      <c r="C2865" s="243">
        <v>1.5596066043555012E-4</v>
      </c>
      <c r="D2865" s="243">
        <v>2.7067795661834815E-3</v>
      </c>
      <c r="E2865" s="243">
        <v>-1.5884229292550955E-5</v>
      </c>
      <c r="F2865" s="243">
        <v>9.3321670092016973E-5</v>
      </c>
      <c r="H2865" s="239">
        <f t="shared" si="534"/>
        <v>264.22571484911049</v>
      </c>
      <c r="I2865" s="239"/>
      <c r="J2865" s="239">
        <f t="shared" si="535"/>
        <v>234.683671613299</v>
      </c>
      <c r="K2865" s="239">
        <f t="shared" si="530"/>
        <v>264.22571484911049</v>
      </c>
      <c r="L2865" s="239" t="b">
        <f t="shared" si="531"/>
        <v>0</v>
      </c>
      <c r="M2865" s="239">
        <f t="shared" si="536"/>
        <v>1.5596066043554581E-4</v>
      </c>
      <c r="O2865" s="239">
        <f t="shared" si="537"/>
        <v>252.43092493169587</v>
      </c>
      <c r="P2865" s="239">
        <f t="shared" si="532"/>
        <v>264.22571484911049</v>
      </c>
      <c r="Q2865" s="239">
        <f t="shared" si="533"/>
        <v>0</v>
      </c>
      <c r="R2865" s="239">
        <f t="shared" si="538"/>
        <v>1.5596066043554581E-4</v>
      </c>
      <c r="T2865" s="239">
        <f>MAX($H$4:H2865)</f>
        <v>290.98732864638936</v>
      </c>
      <c r="U2865" s="239">
        <f>MAX($K$4:K2865)</f>
        <v>290.98732864638936</v>
      </c>
      <c r="V2865" s="239">
        <f>MAX($K$4:L2865)</f>
        <v>290.98732864638936</v>
      </c>
      <c r="W2865" s="239">
        <f t="shared" si="539"/>
        <v>-9.1968313265626225E-2</v>
      </c>
      <c r="X2865" s="239">
        <f t="shared" si="540"/>
        <v>-9.1968313265626225E-2</v>
      </c>
      <c r="Y2865" s="239">
        <f t="shared" si="541"/>
        <v>-9.1968313265626225E-2</v>
      </c>
    </row>
    <row r="2866" spans="1:25">
      <c r="A2866" s="147">
        <v>39437</v>
      </c>
      <c r="B2866" s="243">
        <v>1.6572677684076664E-2</v>
      </c>
      <c r="C2866" s="243">
        <v>1.336338219937927E-2</v>
      </c>
      <c r="D2866" s="243">
        <v>6.4012703656119996E-3</v>
      </c>
      <c r="E2866" s="243">
        <v>1.4336839427273596E-2</v>
      </c>
      <c r="F2866" s="243">
        <v>1.1087451584001151E-2</v>
      </c>
      <c r="H2866" s="239">
        <f t="shared" si="534"/>
        <v>267.75666406354338</v>
      </c>
      <c r="I2866" s="239"/>
      <c r="J2866" s="239">
        <f t="shared" si="535"/>
        <v>234.683671613299</v>
      </c>
      <c r="K2866" s="239">
        <f t="shared" si="530"/>
        <v>267.75666406354338</v>
      </c>
      <c r="L2866" s="239" t="b">
        <f t="shared" si="531"/>
        <v>0</v>
      </c>
      <c r="M2866" s="239">
        <f t="shared" si="536"/>
        <v>1.3363382199379378E-2</v>
      </c>
      <c r="O2866" s="239">
        <f t="shared" si="537"/>
        <v>252.43092493169587</v>
      </c>
      <c r="P2866" s="239">
        <f t="shared" si="532"/>
        <v>267.75666406354338</v>
      </c>
      <c r="Q2866" s="239">
        <f t="shared" si="533"/>
        <v>0</v>
      </c>
      <c r="R2866" s="239">
        <f t="shared" si="538"/>
        <v>1.3363382199379378E-2</v>
      </c>
      <c r="T2866" s="239">
        <f>MAX($H$4:H2866)</f>
        <v>290.98732864638936</v>
      </c>
      <c r="U2866" s="239">
        <f>MAX($K$4:K2866)</f>
        <v>290.98732864638936</v>
      </c>
      <c r="V2866" s="239">
        <f>MAX($K$4:L2866)</f>
        <v>290.98732864638936</v>
      </c>
      <c r="W2866" s="239">
        <f t="shared" si="539"/>
        <v>-7.9833938786647671E-2</v>
      </c>
      <c r="X2866" s="239">
        <f t="shared" si="540"/>
        <v>-7.9833938786647671E-2</v>
      </c>
      <c r="Y2866" s="239">
        <f t="shared" si="541"/>
        <v>-7.9833938786647671E-2</v>
      </c>
    </row>
    <row r="2867" spans="1:25">
      <c r="A2867" s="147">
        <v>39440</v>
      </c>
      <c r="B2867" s="243">
        <v>8.1053109703197457E-3</v>
      </c>
      <c r="C2867" s="243">
        <v>1.4822362010007417E-3</v>
      </c>
      <c r="D2867" s="243">
        <v>1.7406394358610022E-4</v>
      </c>
      <c r="E2867" s="243">
        <v>1.6143745566434609E-2</v>
      </c>
      <c r="F2867" s="243">
        <v>1.4105367367327482E-3</v>
      </c>
      <c r="H2867" s="239">
        <f t="shared" si="534"/>
        <v>268.15354268407754</v>
      </c>
      <c r="I2867" s="239"/>
      <c r="J2867" s="239">
        <f t="shared" si="535"/>
        <v>234.683671613299</v>
      </c>
      <c r="K2867" s="239">
        <f t="shared" si="530"/>
        <v>268.15354268407754</v>
      </c>
      <c r="L2867" s="239" t="b">
        <f t="shared" si="531"/>
        <v>0</v>
      </c>
      <c r="M2867" s="239">
        <f t="shared" si="536"/>
        <v>1.482236201000647E-3</v>
      </c>
      <c r="O2867" s="239">
        <f t="shared" si="537"/>
        <v>252.43092493169587</v>
      </c>
      <c r="P2867" s="239">
        <f t="shared" si="532"/>
        <v>268.15354268407754</v>
      </c>
      <c r="Q2867" s="239">
        <f t="shared" si="533"/>
        <v>0</v>
      </c>
      <c r="R2867" s="239">
        <f t="shared" si="538"/>
        <v>1.482236201000647E-3</v>
      </c>
      <c r="T2867" s="239">
        <f>MAX($H$4:H2867)</f>
        <v>290.98732864638936</v>
      </c>
      <c r="U2867" s="239">
        <f>MAX($K$4:K2867)</f>
        <v>290.98732864638936</v>
      </c>
      <c r="V2867" s="239">
        <f>MAX($K$4:L2867)</f>
        <v>290.98732864638936</v>
      </c>
      <c r="W2867" s="239">
        <f t="shared" si="539"/>
        <v>-7.8470035339785055E-2</v>
      </c>
      <c r="X2867" s="239">
        <f t="shared" si="540"/>
        <v>-7.8470035339785055E-2</v>
      </c>
      <c r="Y2867" s="239">
        <f t="shared" si="541"/>
        <v>-7.8470035339785055E-2</v>
      </c>
    </row>
    <row r="2868" spans="1:25">
      <c r="A2868" s="147">
        <v>39441</v>
      </c>
      <c r="B2868" s="243">
        <v>0</v>
      </c>
      <c r="C2868" s="243">
        <v>8.3368070029177233E-4</v>
      </c>
      <c r="D2868" s="243">
        <v>1.4185751508167366E-2</v>
      </c>
      <c r="E2868" s="243">
        <v>1.0071995130731537E-3</v>
      </c>
      <c r="F2868" s="243">
        <v>8.3368070029177233E-4</v>
      </c>
      <c r="H2868" s="239">
        <f t="shared" si="534"/>
        <v>268.37709711732811</v>
      </c>
      <c r="I2868" s="239"/>
      <c r="J2868" s="239">
        <f t="shared" si="535"/>
        <v>234.683671613299</v>
      </c>
      <c r="K2868" s="239">
        <f t="shared" si="530"/>
        <v>268.37709711732811</v>
      </c>
      <c r="L2868" s="239" t="b">
        <f t="shared" si="531"/>
        <v>0</v>
      </c>
      <c r="M2868" s="239">
        <f t="shared" si="536"/>
        <v>8.3368070029172852E-4</v>
      </c>
      <c r="O2868" s="239">
        <f t="shared" si="537"/>
        <v>252.43092493169587</v>
      </c>
      <c r="P2868" s="239">
        <f t="shared" si="532"/>
        <v>268.37709711732811</v>
      </c>
      <c r="Q2868" s="239">
        <f t="shared" si="533"/>
        <v>0</v>
      </c>
      <c r="R2868" s="239">
        <f t="shared" si="538"/>
        <v>8.3368070029172852E-4</v>
      </c>
      <c r="T2868" s="239">
        <f>MAX($H$4:H2868)</f>
        <v>290.98732864638936</v>
      </c>
      <c r="U2868" s="239">
        <f>MAX($K$4:K2868)</f>
        <v>290.98732864638936</v>
      </c>
      <c r="V2868" s="239">
        <f>MAX($K$4:L2868)</f>
        <v>290.98732864638936</v>
      </c>
      <c r="W2868" s="239">
        <f t="shared" si="539"/>
        <v>-7.7701773593507314E-2</v>
      </c>
      <c r="X2868" s="239">
        <f t="shared" si="540"/>
        <v>-7.7701773593507314E-2</v>
      </c>
      <c r="Y2868" s="239">
        <f t="shared" si="541"/>
        <v>-7.7701773593507314E-2</v>
      </c>
    </row>
    <row r="2869" spans="1:25">
      <c r="A2869" s="147">
        <v>39442</v>
      </c>
      <c r="B2869" s="243">
        <v>6.5664729629255625E-4</v>
      </c>
      <c r="C2869" s="243">
        <v>-1.7690610970264586E-3</v>
      </c>
      <c r="D2869" s="243">
        <v>-1.8879139724037319E-4</v>
      </c>
      <c r="E2869" s="243">
        <v>-2.8600925193766891E-3</v>
      </c>
      <c r="F2869" s="243">
        <v>-1.5400872212153471E-3</v>
      </c>
      <c r="H2869" s="239">
        <f t="shared" si="534"/>
        <v>267.90232163548495</v>
      </c>
      <c r="I2869" s="239"/>
      <c r="J2869" s="239">
        <f t="shared" si="535"/>
        <v>234.683671613299</v>
      </c>
      <c r="K2869" s="239">
        <f t="shared" si="530"/>
        <v>267.90232163548495</v>
      </c>
      <c r="L2869" s="239" t="b">
        <f t="shared" si="531"/>
        <v>0</v>
      </c>
      <c r="M2869" s="239">
        <f t="shared" si="536"/>
        <v>-1.7690610970264445E-3</v>
      </c>
      <c r="O2869" s="239">
        <f t="shared" si="537"/>
        <v>252.43092493169587</v>
      </c>
      <c r="P2869" s="239">
        <f t="shared" si="532"/>
        <v>267.90232163548495</v>
      </c>
      <c r="Q2869" s="239">
        <f t="shared" si="533"/>
        <v>0</v>
      </c>
      <c r="R2869" s="239">
        <f t="shared" si="538"/>
        <v>-1.7690610970264445E-3</v>
      </c>
      <c r="T2869" s="239">
        <f>MAX($H$4:H2869)</f>
        <v>290.98732864638936</v>
      </c>
      <c r="U2869" s="239">
        <f>MAX($K$4:K2869)</f>
        <v>290.98732864638936</v>
      </c>
      <c r="V2869" s="239">
        <f>MAX($K$4:L2869)</f>
        <v>290.98732864638936</v>
      </c>
      <c r="W2869" s="239">
        <f t="shared" si="539"/>
        <v>-7.9333375505699535E-2</v>
      </c>
      <c r="X2869" s="239">
        <f t="shared" si="540"/>
        <v>-7.9333375505699535E-2</v>
      </c>
      <c r="Y2869" s="239">
        <f t="shared" si="541"/>
        <v>-7.9333375505699535E-2</v>
      </c>
    </row>
    <row r="2870" spans="1:25">
      <c r="A2870" s="147">
        <v>39443</v>
      </c>
      <c r="B2870" s="243">
        <v>-1.3882976725128726E-2</v>
      </c>
      <c r="C2870" s="243">
        <v>-2.706069737190675E-3</v>
      </c>
      <c r="D2870" s="243">
        <v>-1.2115235960521775E-2</v>
      </c>
      <c r="E2870" s="243">
        <v>-5.1883296124607403E-3</v>
      </c>
      <c r="F2870" s="243">
        <v>-3.6880500047959952E-3</v>
      </c>
      <c r="H2870" s="239">
        <f t="shared" si="534"/>
        <v>267.17735927038404</v>
      </c>
      <c r="I2870" s="239"/>
      <c r="J2870" s="239">
        <f t="shared" si="535"/>
        <v>234.683671613299</v>
      </c>
      <c r="K2870" s="239">
        <f t="shared" si="530"/>
        <v>267.17735927038404</v>
      </c>
      <c r="L2870" s="239" t="b">
        <f t="shared" si="531"/>
        <v>0</v>
      </c>
      <c r="M2870" s="239">
        <f t="shared" si="536"/>
        <v>-2.7060697371906711E-3</v>
      </c>
      <c r="O2870" s="239">
        <f t="shared" si="537"/>
        <v>252.43092493169587</v>
      </c>
      <c r="P2870" s="239">
        <f t="shared" si="532"/>
        <v>267.17735927038404</v>
      </c>
      <c r="Q2870" s="239">
        <f t="shared" si="533"/>
        <v>0</v>
      </c>
      <c r="R2870" s="239">
        <f t="shared" si="538"/>
        <v>-2.7060697371906711E-3</v>
      </c>
      <c r="T2870" s="239">
        <f>MAX($H$4:H2870)</f>
        <v>290.98732864638936</v>
      </c>
      <c r="U2870" s="239">
        <f>MAX($K$4:K2870)</f>
        <v>290.98732864638936</v>
      </c>
      <c r="V2870" s="239">
        <f>MAX($K$4:L2870)</f>
        <v>290.98732864638936</v>
      </c>
      <c r="W2870" s="239">
        <f t="shared" si="539"/>
        <v>-8.1824763596285044E-2</v>
      </c>
      <c r="X2870" s="239">
        <f t="shared" si="540"/>
        <v>-8.1824763596285044E-2</v>
      </c>
      <c r="Y2870" s="239">
        <f t="shared" si="541"/>
        <v>-8.1824763596285044E-2</v>
      </c>
    </row>
    <row r="2871" spans="1:25">
      <c r="A2871" s="147">
        <v>39444</v>
      </c>
      <c r="B2871" s="243">
        <v>1.2725317324411289E-3</v>
      </c>
      <c r="C2871" s="243">
        <v>1.2648360123015401E-3</v>
      </c>
      <c r="D2871" s="243">
        <v>-1.1381666078213004E-2</v>
      </c>
      <c r="E2871" s="243">
        <v>-6.9651787391615816E-3</v>
      </c>
      <c r="F2871" s="243">
        <v>5.4494347497759943E-3</v>
      </c>
      <c r="H2871" s="239">
        <f t="shared" si="534"/>
        <v>267.51529481606087</v>
      </c>
      <c r="I2871" s="239"/>
      <c r="J2871" s="239">
        <f t="shared" si="535"/>
        <v>234.683671613299</v>
      </c>
      <c r="K2871" s="239">
        <f t="shared" si="530"/>
        <v>267.51529481606087</v>
      </c>
      <c r="L2871" s="239" t="b">
        <f t="shared" si="531"/>
        <v>0</v>
      </c>
      <c r="M2871" s="239">
        <f t="shared" si="536"/>
        <v>1.2648360123016134E-3</v>
      </c>
      <c r="O2871" s="239">
        <f t="shared" si="537"/>
        <v>252.43092493169587</v>
      </c>
      <c r="P2871" s="239">
        <f t="shared" si="532"/>
        <v>267.51529481606087</v>
      </c>
      <c r="Q2871" s="239">
        <f t="shared" si="533"/>
        <v>0</v>
      </c>
      <c r="R2871" s="239">
        <f t="shared" si="538"/>
        <v>1.2648360123016134E-3</v>
      </c>
      <c r="T2871" s="239">
        <f>MAX($H$4:H2871)</f>
        <v>290.98732864638936</v>
      </c>
      <c r="U2871" s="239">
        <f>MAX($K$4:K2871)</f>
        <v>290.98732864638936</v>
      </c>
      <c r="V2871" s="239">
        <f>MAX($K$4:L2871)</f>
        <v>290.98732864638936</v>
      </c>
      <c r="W2871" s="239">
        <f t="shared" si="539"/>
        <v>-8.0663422491678086E-2</v>
      </c>
      <c r="X2871" s="239">
        <f t="shared" si="540"/>
        <v>-8.0663422491678086E-2</v>
      </c>
      <c r="Y2871" s="239">
        <f t="shared" si="541"/>
        <v>-8.0663422491678086E-2</v>
      </c>
    </row>
    <row r="2872" spans="1:25">
      <c r="A2872" s="147">
        <v>39447</v>
      </c>
      <c r="B2872" s="243">
        <v>-6.4147922069923702E-3</v>
      </c>
      <c r="C2872" s="243">
        <v>4.4597725466790639E-3</v>
      </c>
      <c r="D2872" s="243">
        <v>2.093771185512705E-2</v>
      </c>
      <c r="E2872" s="243">
        <v>8.5626416962962804E-3</v>
      </c>
      <c r="F2872" s="243">
        <v>7.1979767122012372E-3</v>
      </c>
      <c r="H2872" s="239">
        <f t="shared" si="534"/>
        <v>268.70835218369831</v>
      </c>
      <c r="I2872" s="239"/>
      <c r="J2872" s="239">
        <f t="shared" si="535"/>
        <v>234.683671613299</v>
      </c>
      <c r="K2872" s="239">
        <f t="shared" si="530"/>
        <v>268.70835218369831</v>
      </c>
      <c r="L2872" s="239" t="b">
        <f t="shared" si="531"/>
        <v>0</v>
      </c>
      <c r="M2872" s="239">
        <f t="shared" si="536"/>
        <v>4.459772546679109E-3</v>
      </c>
      <c r="O2872" s="239">
        <f t="shared" si="537"/>
        <v>252.43092493169587</v>
      </c>
      <c r="P2872" s="239">
        <f t="shared" si="532"/>
        <v>268.70835218369831</v>
      </c>
      <c r="Q2872" s="239">
        <f t="shared" si="533"/>
        <v>0</v>
      </c>
      <c r="R2872" s="239">
        <f t="shared" si="538"/>
        <v>4.459772546679109E-3</v>
      </c>
      <c r="T2872" s="239">
        <f>MAX($H$4:H2872)</f>
        <v>290.98732864638936</v>
      </c>
      <c r="U2872" s="239">
        <f>MAX($K$4:K2872)</f>
        <v>290.98732864638936</v>
      </c>
      <c r="V2872" s="239">
        <f>MAX($K$4:L2872)</f>
        <v>290.98732864638936</v>
      </c>
      <c r="W2872" s="239">
        <f t="shared" si="539"/>
        <v>-7.6563390462148537E-2</v>
      </c>
      <c r="X2872" s="239">
        <f t="shared" si="540"/>
        <v>-7.6563390462148537E-2</v>
      </c>
      <c r="Y2872" s="239">
        <f t="shared" si="541"/>
        <v>-7.6563390462148537E-2</v>
      </c>
    </row>
    <row r="2873" spans="1:25">
      <c r="A2873" s="147">
        <v>39448</v>
      </c>
      <c r="B2873" s="243">
        <v>0</v>
      </c>
      <c r="C2873" s="243">
        <v>-1.7113910186199455E-3</v>
      </c>
      <c r="D2873" s="243">
        <v>-1.7113910186199455E-3</v>
      </c>
      <c r="E2873" s="243">
        <v>-1.4240974465812295E-3</v>
      </c>
      <c r="F2873" s="243">
        <v>-1.7113910186199455E-3</v>
      </c>
      <c r="H2873" s="239">
        <f t="shared" si="534"/>
        <v>268.24848712314298</v>
      </c>
      <c r="I2873" s="239"/>
      <c r="J2873" s="239">
        <f t="shared" si="535"/>
        <v>241.42363841082869</v>
      </c>
      <c r="K2873" s="239">
        <f t="shared" si="530"/>
        <v>268.24848712314298</v>
      </c>
      <c r="L2873" s="239" t="b">
        <f t="shared" si="531"/>
        <v>0</v>
      </c>
      <c r="M2873" s="239">
        <f t="shared" si="536"/>
        <v>-1.7113910186198852E-3</v>
      </c>
      <c r="O2873" s="239">
        <f t="shared" si="537"/>
        <v>252.43092493169587</v>
      </c>
      <c r="P2873" s="239">
        <f t="shared" si="532"/>
        <v>268.24848712314298</v>
      </c>
      <c r="Q2873" s="239">
        <f t="shared" si="533"/>
        <v>0</v>
      </c>
      <c r="R2873" s="239">
        <f t="shared" si="538"/>
        <v>-1.7113910186198852E-3</v>
      </c>
      <c r="T2873" s="239">
        <f>MAX($H$4:H2873)</f>
        <v>290.98732864638936</v>
      </c>
      <c r="U2873" s="239">
        <f>MAX($K$4:K2873)</f>
        <v>290.98732864638936</v>
      </c>
      <c r="V2873" s="239">
        <f>MAX($K$4:L2873)</f>
        <v>290.98732864638936</v>
      </c>
      <c r="W2873" s="239">
        <f t="shared" si="539"/>
        <v>-7.8143751581976409E-2</v>
      </c>
      <c r="X2873" s="239">
        <f t="shared" si="540"/>
        <v>-7.8143751581976409E-2</v>
      </c>
      <c r="Y2873" s="239">
        <f t="shared" si="541"/>
        <v>-7.8143751581976409E-2</v>
      </c>
    </row>
    <row r="2874" spans="1:25">
      <c r="A2874" s="147">
        <v>39449</v>
      </c>
      <c r="B2874" s="243">
        <v>-1.3820719370550849E-2</v>
      </c>
      <c r="C2874" s="243">
        <v>-1.3588579684481461E-2</v>
      </c>
      <c r="D2874" s="243">
        <v>3.6112792009035388E-3</v>
      </c>
      <c r="E2874" s="243">
        <v>-1.6719421988190764E-2</v>
      </c>
      <c r="F2874" s="243">
        <v>-9.7713674654612559E-3</v>
      </c>
      <c r="H2874" s="239">
        <f t="shared" si="534"/>
        <v>264.60337118062853</v>
      </c>
      <c r="I2874" s="239"/>
      <c r="J2874" s="239">
        <f t="shared" si="535"/>
        <v>241.42363841082869</v>
      </c>
      <c r="K2874" s="239">
        <f t="shared" si="530"/>
        <v>264.60337118062853</v>
      </c>
      <c r="L2874" s="239" t="b">
        <f t="shared" si="531"/>
        <v>0</v>
      </c>
      <c r="M2874" s="239">
        <f t="shared" si="536"/>
        <v>-1.358857968448155E-2</v>
      </c>
      <c r="O2874" s="239">
        <f t="shared" si="537"/>
        <v>252.43092493169587</v>
      </c>
      <c r="P2874" s="239">
        <f t="shared" si="532"/>
        <v>264.60337118062853</v>
      </c>
      <c r="Q2874" s="239">
        <f t="shared" si="533"/>
        <v>0</v>
      </c>
      <c r="R2874" s="239">
        <f t="shared" si="538"/>
        <v>-1.358857968448155E-2</v>
      </c>
      <c r="T2874" s="239">
        <f>MAX($H$4:H2874)</f>
        <v>290.98732864638936</v>
      </c>
      <c r="U2874" s="239">
        <f>MAX($K$4:K2874)</f>
        <v>290.98732864638936</v>
      </c>
      <c r="V2874" s="239">
        <f>MAX($K$4:L2874)</f>
        <v>290.98732864638936</v>
      </c>
      <c r="W2874" s="239">
        <f t="shared" si="539"/>
        <v>-9.0670468671241941E-2</v>
      </c>
      <c r="X2874" s="239">
        <f t="shared" si="540"/>
        <v>-9.0670468671241941E-2</v>
      </c>
      <c r="Y2874" s="239">
        <f t="shared" si="541"/>
        <v>-9.0670468671241941E-2</v>
      </c>
    </row>
    <row r="2875" spans="1:25">
      <c r="A2875" s="147">
        <v>39450</v>
      </c>
      <c r="B2875" s="243">
        <v>-7.1486976603718499E-4</v>
      </c>
      <c r="C2875" s="243">
        <v>-3.3696705608560196E-3</v>
      </c>
      <c r="D2875" s="243">
        <v>-2.8649192771817988E-3</v>
      </c>
      <c r="E2875" s="243">
        <v>-6.9176593350877003E-3</v>
      </c>
      <c r="F2875" s="243">
        <v>-1.1386773587455323E-2</v>
      </c>
      <c r="H2875" s="239">
        <f t="shared" si="534"/>
        <v>263.71174499045793</v>
      </c>
      <c r="I2875" s="239"/>
      <c r="J2875" s="239">
        <f t="shared" si="535"/>
        <v>241.42363841082869</v>
      </c>
      <c r="K2875" s="239">
        <f t="shared" si="530"/>
        <v>263.71174499045793</v>
      </c>
      <c r="L2875" s="239" t="b">
        <f t="shared" si="531"/>
        <v>0</v>
      </c>
      <c r="M2875" s="239">
        <f t="shared" si="536"/>
        <v>-3.3696705608559285E-3</v>
      </c>
      <c r="O2875" s="239">
        <f t="shared" si="537"/>
        <v>252.43092493169587</v>
      </c>
      <c r="P2875" s="239">
        <f t="shared" si="532"/>
        <v>263.71174499045793</v>
      </c>
      <c r="Q2875" s="239">
        <f t="shared" si="533"/>
        <v>0</v>
      </c>
      <c r="R2875" s="239">
        <f t="shared" si="538"/>
        <v>-3.3696705608559285E-3</v>
      </c>
      <c r="T2875" s="239">
        <f>MAX($H$4:H2875)</f>
        <v>290.98732864638936</v>
      </c>
      <c r="U2875" s="239">
        <f>MAX($K$4:K2875)</f>
        <v>290.98732864638936</v>
      </c>
      <c r="V2875" s="239">
        <f>MAX($K$4:L2875)</f>
        <v>290.98732864638936</v>
      </c>
      <c r="W2875" s="239">
        <f t="shared" si="539"/>
        <v>-9.3734609623077378E-2</v>
      </c>
      <c r="X2875" s="239">
        <f t="shared" si="540"/>
        <v>-9.3734609623077378E-2</v>
      </c>
      <c r="Y2875" s="239">
        <f t="shared" si="541"/>
        <v>-9.3734609623077378E-2</v>
      </c>
    </row>
    <row r="2876" spans="1:25">
      <c r="A2876" s="147">
        <v>39451</v>
      </c>
      <c r="B2876" s="243">
        <v>-2.5134507874224887E-2</v>
      </c>
      <c r="C2876" s="243">
        <v>-1.5852934245456862E-2</v>
      </c>
      <c r="D2876" s="243">
        <v>-2.0267597476286481E-2</v>
      </c>
      <c r="E2876" s="243">
        <v>-2.0837932738356768E-3</v>
      </c>
      <c r="F2876" s="243">
        <v>-2.0199880620838329E-2</v>
      </c>
      <c r="H2876" s="239">
        <f t="shared" si="534"/>
        <v>259.53114003736954</v>
      </c>
      <c r="I2876" s="239"/>
      <c r="J2876" s="239">
        <f t="shared" si="535"/>
        <v>241.42363841082869</v>
      </c>
      <c r="K2876" s="239">
        <f t="shared" si="530"/>
        <v>259.53114003736954</v>
      </c>
      <c r="L2876" s="239" t="b">
        <f t="shared" si="531"/>
        <v>0</v>
      </c>
      <c r="M2876" s="239">
        <f t="shared" si="536"/>
        <v>-1.5852934245456762E-2</v>
      </c>
      <c r="O2876" s="239">
        <f t="shared" si="537"/>
        <v>252.43092493169587</v>
      </c>
      <c r="P2876" s="239">
        <f t="shared" si="532"/>
        <v>259.53114003736954</v>
      </c>
      <c r="Q2876" s="239">
        <f t="shared" si="533"/>
        <v>0</v>
      </c>
      <c r="R2876" s="239">
        <f t="shared" si="538"/>
        <v>-1.5852934245456762E-2</v>
      </c>
      <c r="T2876" s="239">
        <f>MAX($H$4:H2876)</f>
        <v>290.98732864638936</v>
      </c>
      <c r="U2876" s="239">
        <f>MAX($K$4:K2876)</f>
        <v>290.98732864638936</v>
      </c>
      <c r="V2876" s="239">
        <f>MAX($K$4:L2876)</f>
        <v>290.98732864638936</v>
      </c>
      <c r="W2876" s="239">
        <f t="shared" si="539"/>
        <v>-0.10810157526565593</v>
      </c>
      <c r="X2876" s="239">
        <f t="shared" si="540"/>
        <v>-0.10810157526565593</v>
      </c>
      <c r="Y2876" s="239">
        <f t="shared" si="541"/>
        <v>-0.10810157526565593</v>
      </c>
    </row>
    <row r="2877" spans="1:25">
      <c r="A2877" s="147">
        <v>39454</v>
      </c>
      <c r="B2877" s="243">
        <v>2.0735804175551209E-3</v>
      </c>
      <c r="C2877" s="243">
        <v>-1.1836726903339256E-3</v>
      </c>
      <c r="D2877" s="243">
        <v>-1.6060988214072314E-2</v>
      </c>
      <c r="E2877" s="243">
        <v>-1.05232915115262E-2</v>
      </c>
      <c r="F2877" s="243">
        <v>-1.7362560859623288E-2</v>
      </c>
      <c r="H2877" s="239">
        <f t="shared" si="534"/>
        <v>259.22394011461608</v>
      </c>
      <c r="I2877" s="239"/>
      <c r="J2877" s="239">
        <f t="shared" si="535"/>
        <v>241.42363841082869</v>
      </c>
      <c r="K2877" s="239">
        <f t="shared" si="530"/>
        <v>259.22394011461608</v>
      </c>
      <c r="L2877" s="239" t="b">
        <f t="shared" si="531"/>
        <v>0</v>
      </c>
      <c r="M2877" s="239">
        <f t="shared" si="536"/>
        <v>-1.1836726903338901E-3</v>
      </c>
      <c r="O2877" s="239">
        <f t="shared" si="537"/>
        <v>252.43092493169587</v>
      </c>
      <c r="P2877" s="239">
        <f t="shared" si="532"/>
        <v>259.22394011461608</v>
      </c>
      <c r="Q2877" s="239">
        <f t="shared" si="533"/>
        <v>0</v>
      </c>
      <c r="R2877" s="239">
        <f t="shared" si="538"/>
        <v>-1.1836726903338901E-3</v>
      </c>
      <c r="T2877" s="239">
        <f>MAX($H$4:H2877)</f>
        <v>290.98732864638936</v>
      </c>
      <c r="U2877" s="239">
        <f>MAX($K$4:K2877)</f>
        <v>290.98732864638936</v>
      </c>
      <c r="V2877" s="239">
        <f>MAX($K$4:L2877)</f>
        <v>290.98732864638936</v>
      </c>
      <c r="W2877" s="239">
        <f t="shared" si="539"/>
        <v>-0.1091572910735658</v>
      </c>
      <c r="X2877" s="239">
        <f t="shared" si="540"/>
        <v>-0.1091572910735658</v>
      </c>
      <c r="Y2877" s="239">
        <f t="shared" si="541"/>
        <v>-0.1091572910735658</v>
      </c>
    </row>
    <row r="2878" spans="1:25">
      <c r="A2878" s="147">
        <v>39455</v>
      </c>
      <c r="B2878" s="243">
        <v>-1.8260457481550696E-2</v>
      </c>
      <c r="C2878" s="243">
        <v>3.736273480901664E-3</v>
      </c>
      <c r="D2878" s="243">
        <v>-1.7396070347185377E-3</v>
      </c>
      <c r="E2878" s="243">
        <v>8.7074187194786656E-3</v>
      </c>
      <c r="F2878" s="243">
        <v>2.5525342724326272E-3</v>
      </c>
      <c r="H2878" s="239">
        <f t="shared" si="534"/>
        <v>260.19247164768115</v>
      </c>
      <c r="I2878" s="239"/>
      <c r="J2878" s="239">
        <f t="shared" si="535"/>
        <v>241.42363841082869</v>
      </c>
      <c r="K2878" s="239">
        <f t="shared" si="530"/>
        <v>260.19247164768115</v>
      </c>
      <c r="L2878" s="239" t="b">
        <f t="shared" si="531"/>
        <v>0</v>
      </c>
      <c r="M2878" s="239">
        <f t="shared" si="536"/>
        <v>3.7362734809015864E-3</v>
      </c>
      <c r="O2878" s="239">
        <f t="shared" si="537"/>
        <v>252.43092493169587</v>
      </c>
      <c r="P2878" s="239">
        <f t="shared" si="532"/>
        <v>260.19247164768115</v>
      </c>
      <c r="Q2878" s="239">
        <f t="shared" si="533"/>
        <v>0</v>
      </c>
      <c r="R2878" s="239">
        <f t="shared" si="538"/>
        <v>3.7362734809015864E-3</v>
      </c>
      <c r="T2878" s="239">
        <f>MAX($H$4:H2878)</f>
        <v>290.98732864638936</v>
      </c>
      <c r="U2878" s="239">
        <f>MAX($K$4:K2878)</f>
        <v>290.98732864638936</v>
      </c>
      <c r="V2878" s="239">
        <f>MAX($K$4:L2878)</f>
        <v>290.98732864638936</v>
      </c>
      <c r="W2878" s="239">
        <f t="shared" si="539"/>
        <v>-0.10582885908454943</v>
      </c>
      <c r="X2878" s="239">
        <f t="shared" si="540"/>
        <v>-0.10582885908454943</v>
      </c>
      <c r="Y2878" s="239">
        <f t="shared" si="541"/>
        <v>-0.10582885908454943</v>
      </c>
    </row>
    <row r="2879" spans="1:25">
      <c r="A2879" s="147">
        <v>39456</v>
      </c>
      <c r="B2879" s="243">
        <v>1.2410562970140093E-2</v>
      </c>
      <c r="C2879" s="243">
        <v>-1.2536328698569577E-2</v>
      </c>
      <c r="D2879" s="243">
        <v>1.4511488183610144E-2</v>
      </c>
      <c r="E2879" s="243">
        <v>9.1193863186525004E-3</v>
      </c>
      <c r="F2879" s="243">
        <v>-2.1887336162617954E-2</v>
      </c>
      <c r="H2879" s="239">
        <f t="shared" si="534"/>
        <v>256.93061329821256</v>
      </c>
      <c r="I2879" s="239"/>
      <c r="J2879" s="239">
        <f t="shared" si="535"/>
        <v>241.42363841082869</v>
      </c>
      <c r="K2879" s="239">
        <f t="shared" si="530"/>
        <v>256.93061329821256</v>
      </c>
      <c r="L2879" s="239" t="b">
        <f t="shared" si="531"/>
        <v>0</v>
      </c>
      <c r="M2879" s="239">
        <f t="shared" si="536"/>
        <v>-1.2536328698569601E-2</v>
      </c>
      <c r="O2879" s="239">
        <f t="shared" si="537"/>
        <v>252.43092493169587</v>
      </c>
      <c r="P2879" s="239">
        <f t="shared" si="532"/>
        <v>256.93061329821256</v>
      </c>
      <c r="Q2879" s="239">
        <f t="shared" si="533"/>
        <v>0</v>
      </c>
      <c r="R2879" s="239">
        <f t="shared" si="538"/>
        <v>-1.2536328698569601E-2</v>
      </c>
      <c r="T2879" s="239">
        <f>MAX($H$4:H2879)</f>
        <v>290.98732864638936</v>
      </c>
      <c r="U2879" s="239">
        <f>MAX($K$4:K2879)</f>
        <v>290.98732864638936</v>
      </c>
      <c r="V2879" s="239">
        <f>MAX($K$4:L2879)</f>
        <v>290.98732864638936</v>
      </c>
      <c r="W2879" s="239">
        <f t="shared" si="539"/>
        <v>-0.11703848241984051</v>
      </c>
      <c r="X2879" s="239">
        <f t="shared" si="540"/>
        <v>-0.11703848241984051</v>
      </c>
      <c r="Y2879" s="239">
        <f t="shared" si="541"/>
        <v>-0.11703848241984051</v>
      </c>
    </row>
    <row r="2880" spans="1:25">
      <c r="A2880" s="147">
        <v>39457</v>
      </c>
      <c r="B2880" s="243">
        <v>8.2341885096230971E-3</v>
      </c>
      <c r="C2880" s="243">
        <v>-1.4619307852544727E-2</v>
      </c>
      <c r="D2880" s="243">
        <v>-2.0970562944353399E-2</v>
      </c>
      <c r="E2880" s="243">
        <v>-1.4137603059991566E-2</v>
      </c>
      <c r="F2880" s="243">
        <v>-2.1800200491648325E-2</v>
      </c>
      <c r="H2880" s="239">
        <f t="shared" si="534"/>
        <v>253.17446556566287</v>
      </c>
      <c r="I2880" s="239"/>
      <c r="J2880" s="239">
        <f t="shared" si="535"/>
        <v>241.42363841082869</v>
      </c>
      <c r="K2880" s="239">
        <f t="shared" si="530"/>
        <v>253.17446556566287</v>
      </c>
      <c r="L2880" s="239" t="b">
        <f t="shared" si="531"/>
        <v>0</v>
      </c>
      <c r="M2880" s="239">
        <f t="shared" si="536"/>
        <v>-1.4619307852544731E-2</v>
      </c>
      <c r="O2880" s="239">
        <f t="shared" si="537"/>
        <v>252.43092493169587</v>
      </c>
      <c r="P2880" s="239">
        <f t="shared" si="532"/>
        <v>253.17446556566287</v>
      </c>
      <c r="Q2880" s="239">
        <f t="shared" si="533"/>
        <v>0</v>
      </c>
      <c r="R2880" s="239">
        <f t="shared" si="538"/>
        <v>-1.4619307852544731E-2</v>
      </c>
      <c r="T2880" s="239">
        <f>MAX($H$4:H2880)</f>
        <v>290.98732864638936</v>
      </c>
      <c r="U2880" s="239">
        <f>MAX($K$4:K2880)</f>
        <v>290.98732864638936</v>
      </c>
      <c r="V2880" s="239">
        <f>MAX($K$4:L2880)</f>
        <v>290.98732864638936</v>
      </c>
      <c r="W2880" s="239">
        <f t="shared" si="539"/>
        <v>-0.12994676866729496</v>
      </c>
      <c r="X2880" s="239">
        <f t="shared" si="540"/>
        <v>-0.12994676866729496</v>
      </c>
      <c r="Y2880" s="239">
        <f t="shared" si="541"/>
        <v>-0.12994676866729496</v>
      </c>
    </row>
    <row r="2881" spans="1:25">
      <c r="A2881" s="147">
        <v>39458</v>
      </c>
      <c r="B2881" s="243">
        <v>-1.3467355797773695E-2</v>
      </c>
      <c r="C2881" s="243">
        <v>9.0555187906238288E-5</v>
      </c>
      <c r="D2881" s="243">
        <v>-1.0133837806548307E-2</v>
      </c>
      <c r="E2881" s="243">
        <v>-4.3392440666017995E-3</v>
      </c>
      <c r="F2881" s="243">
        <v>2.4119520163434771E-3</v>
      </c>
      <c r="H2881" s="239">
        <f t="shared" si="534"/>
        <v>253.19739182696523</v>
      </c>
      <c r="I2881" s="239"/>
      <c r="J2881" s="239">
        <f t="shared" si="535"/>
        <v>241.42363841082869</v>
      </c>
      <c r="K2881" s="239">
        <f t="shared" si="530"/>
        <v>253.19739182696523</v>
      </c>
      <c r="L2881" s="239" t="b">
        <f t="shared" si="531"/>
        <v>0</v>
      </c>
      <c r="M2881" s="239">
        <f t="shared" si="536"/>
        <v>9.0555187906235334E-5</v>
      </c>
      <c r="O2881" s="239">
        <f t="shared" si="537"/>
        <v>252.43092493169587</v>
      </c>
      <c r="P2881" s="239">
        <f t="shared" si="532"/>
        <v>253.19739182696523</v>
      </c>
      <c r="Q2881" s="239">
        <f t="shared" si="533"/>
        <v>0</v>
      </c>
      <c r="R2881" s="239">
        <f t="shared" si="538"/>
        <v>9.0555187906235334E-5</v>
      </c>
      <c r="T2881" s="239">
        <f>MAX($H$4:H2881)</f>
        <v>290.98732864638936</v>
      </c>
      <c r="U2881" s="239">
        <f>MAX($K$4:K2881)</f>
        <v>290.98732864638936</v>
      </c>
      <c r="V2881" s="239">
        <f>MAX($K$4:L2881)</f>
        <v>290.98732864638936</v>
      </c>
      <c r="W2881" s="239">
        <f t="shared" si="539"/>
        <v>-0.1298679808334432</v>
      </c>
      <c r="X2881" s="239">
        <f t="shared" si="540"/>
        <v>-0.1298679808334432</v>
      </c>
      <c r="Y2881" s="239">
        <f t="shared" si="541"/>
        <v>-0.1298679808334432</v>
      </c>
    </row>
    <row r="2882" spans="1:25">
      <c r="A2882" s="147">
        <v>39461</v>
      </c>
      <c r="B2882" s="243">
        <v>1.0596759547518708E-2</v>
      </c>
      <c r="C2882" s="243">
        <v>2.5932524728877748E-3</v>
      </c>
      <c r="D2882" s="243">
        <v>-6.0503830591696062E-4</v>
      </c>
      <c r="E2882" s="243">
        <v>-2.9072389880399063E-3</v>
      </c>
      <c r="F2882" s="243">
        <v>1.0122854186803032E-2</v>
      </c>
      <c r="H2882" s="239">
        <f t="shared" si="534"/>
        <v>253.85399658944925</v>
      </c>
      <c r="I2882" s="239"/>
      <c r="J2882" s="239">
        <f t="shared" si="535"/>
        <v>241.42363841082869</v>
      </c>
      <c r="K2882" s="239">
        <f t="shared" si="530"/>
        <v>253.85399658944925</v>
      </c>
      <c r="L2882" s="239" t="b">
        <f t="shared" si="531"/>
        <v>0</v>
      </c>
      <c r="M2882" s="239">
        <f t="shared" si="536"/>
        <v>2.5932524728878139E-3</v>
      </c>
      <c r="O2882" s="239">
        <f t="shared" si="537"/>
        <v>252.43092493169587</v>
      </c>
      <c r="P2882" s="239">
        <f t="shared" si="532"/>
        <v>253.85399658944925</v>
      </c>
      <c r="Q2882" s="239">
        <f t="shared" si="533"/>
        <v>0</v>
      </c>
      <c r="R2882" s="239">
        <f t="shared" si="538"/>
        <v>2.5932524728878139E-3</v>
      </c>
      <c r="T2882" s="239">
        <f>MAX($H$4:H2882)</f>
        <v>290.98732864638936</v>
      </c>
      <c r="U2882" s="239">
        <f>MAX($K$4:K2882)</f>
        <v>290.98732864638936</v>
      </c>
      <c r="V2882" s="239">
        <f>MAX($K$4:L2882)</f>
        <v>290.98732864638936</v>
      </c>
      <c r="W2882" s="239">
        <f t="shared" si="539"/>
        <v>-0.12761150882300065</v>
      </c>
      <c r="X2882" s="239">
        <f t="shared" si="540"/>
        <v>-0.12761150882300065</v>
      </c>
      <c r="Y2882" s="239">
        <f t="shared" si="541"/>
        <v>-0.12761150882300065</v>
      </c>
    </row>
    <row r="2883" spans="1:25">
      <c r="A2883" s="147">
        <v>39462</v>
      </c>
      <c r="B2883" s="243">
        <v>-2.4789695607503104E-2</v>
      </c>
      <c r="C2883" s="243">
        <v>-2.5446956732563142E-2</v>
      </c>
      <c r="D2883" s="243">
        <v>-7.2096317522731823E-3</v>
      </c>
      <c r="E2883" s="243">
        <v>-1.5948267507293945E-2</v>
      </c>
      <c r="F2883" s="243">
        <v>-2.7854873527731083E-2</v>
      </c>
      <c r="H2883" s="239">
        <f t="shared" si="534"/>
        <v>247.3941849218493</v>
      </c>
      <c r="I2883" s="239"/>
      <c r="J2883" s="239">
        <f t="shared" si="535"/>
        <v>241.42363841082869</v>
      </c>
      <c r="K2883" s="239">
        <f t="shared" si="530"/>
        <v>247.3941849218493</v>
      </c>
      <c r="L2883" s="239" t="b">
        <f t="shared" si="531"/>
        <v>0</v>
      </c>
      <c r="M2883" s="239">
        <f t="shared" si="536"/>
        <v>-2.5446956732563159E-2</v>
      </c>
      <c r="O2883" s="239">
        <f t="shared" si="537"/>
        <v>252.43092493169587</v>
      </c>
      <c r="P2883" s="239">
        <f t="shared" si="532"/>
        <v>252.43092493169587</v>
      </c>
      <c r="Q2883" s="239">
        <f t="shared" si="533"/>
        <v>5.036740009846568</v>
      </c>
      <c r="R2883" s="239">
        <f t="shared" si="538"/>
        <v>-5.6058666669521673E-3</v>
      </c>
      <c r="T2883" s="239">
        <f>MAX($H$4:H2883)</f>
        <v>290.98732864638936</v>
      </c>
      <c r="U2883" s="239">
        <f>MAX($K$4:K2883)</f>
        <v>290.98732864638936</v>
      </c>
      <c r="V2883" s="239">
        <f>MAX($K$4:L2883)</f>
        <v>290.98732864638936</v>
      </c>
      <c r="W2883" s="239">
        <f t="shared" si="539"/>
        <v>-0.1498111410119678</v>
      </c>
      <c r="X2883" s="239">
        <f t="shared" si="540"/>
        <v>-0.1498111410119678</v>
      </c>
      <c r="Y2883" s="239">
        <f t="shared" si="541"/>
        <v>-0.13250200238632248</v>
      </c>
    </row>
    <row r="2884" spans="1:25">
      <c r="A2884" s="147">
        <v>39463</v>
      </c>
      <c r="B2884" s="243">
        <v>-5.58169261215824E-3</v>
      </c>
      <c r="C2884" s="243">
        <v>-8.0613441610424275E-3</v>
      </c>
      <c r="D2884" s="243">
        <v>-2.5291342073164635E-2</v>
      </c>
      <c r="E2884" s="243">
        <v>-2.828816430483605E-2</v>
      </c>
      <c r="F2884" s="243">
        <v>-1.166812664856709E-2</v>
      </c>
      <c r="H2884" s="239">
        <f t="shared" si="534"/>
        <v>245.39985525375371</v>
      </c>
      <c r="I2884" s="239"/>
      <c r="J2884" s="239">
        <f t="shared" si="535"/>
        <v>241.42363841082869</v>
      </c>
      <c r="K2884" s="239">
        <f t="shared" si="530"/>
        <v>245.39985525375371</v>
      </c>
      <c r="L2884" s="239" t="b">
        <f t="shared" si="531"/>
        <v>0</v>
      </c>
      <c r="M2884" s="239">
        <f t="shared" si="536"/>
        <v>-8.0613441610423789E-3</v>
      </c>
      <c r="O2884" s="239">
        <f t="shared" si="537"/>
        <v>252.43092493169587</v>
      </c>
      <c r="P2884" s="239">
        <f t="shared" si="532"/>
        <v>252.43092493169587</v>
      </c>
      <c r="Q2884" s="239">
        <f t="shared" si="533"/>
        <v>7.0310696779421562</v>
      </c>
      <c r="R2884" s="239">
        <f t="shared" si="538"/>
        <v>0</v>
      </c>
      <c r="T2884" s="239">
        <f>MAX($H$4:H2884)</f>
        <v>290.98732864638936</v>
      </c>
      <c r="U2884" s="239">
        <f>MAX($K$4:K2884)</f>
        <v>290.98732864638936</v>
      </c>
      <c r="V2884" s="239">
        <f>MAX($K$4:L2884)</f>
        <v>290.98732864638936</v>
      </c>
      <c r="W2884" s="239">
        <f t="shared" si="539"/>
        <v>-0.15666480600615426</v>
      </c>
      <c r="X2884" s="239">
        <f t="shared" si="540"/>
        <v>-0.15666480600615426</v>
      </c>
      <c r="Y2884" s="239">
        <f t="shared" si="541"/>
        <v>-0.13250200238632248</v>
      </c>
    </row>
    <row r="2885" spans="1:25">
      <c r="A2885" s="147">
        <v>39464</v>
      </c>
      <c r="B2885" s="243">
        <v>-2.917035128354617E-2</v>
      </c>
      <c r="C2885" s="243">
        <v>-6.9562450625986205E-3</v>
      </c>
      <c r="D2885" s="243">
        <v>1.3058912085837981E-2</v>
      </c>
      <c r="E2885" s="243">
        <v>-8.0742800308156726E-3</v>
      </c>
      <c r="F2885" s="243">
        <v>-1.7518178759040604E-3</v>
      </c>
      <c r="H2885" s="239">
        <f t="shared" si="534"/>
        <v>243.69279372228237</v>
      </c>
      <c r="I2885" s="239"/>
      <c r="J2885" s="239">
        <f t="shared" si="535"/>
        <v>241.42363841082869</v>
      </c>
      <c r="K2885" s="239">
        <f t="shared" ref="K2885:K2948" si="542">MAX(H2885:J2885)</f>
        <v>243.69279372228237</v>
      </c>
      <c r="L2885" s="239" t="b">
        <f t="shared" ref="L2885:L2948" si="543">J2885=K2885</f>
        <v>0</v>
      </c>
      <c r="M2885" s="239">
        <f t="shared" si="536"/>
        <v>-6.9562450625986162E-3</v>
      </c>
      <c r="O2885" s="239">
        <f t="shared" si="537"/>
        <v>252.43092493169587</v>
      </c>
      <c r="P2885" s="239">
        <f t="shared" ref="P2885:P2948" si="544">MAX(H2885,O2885)</f>
        <v>252.43092493169587</v>
      </c>
      <c r="Q2885" s="239">
        <f t="shared" ref="Q2885:Q2948" si="545">P2885-H2885</f>
        <v>8.7381312094134955</v>
      </c>
      <c r="R2885" s="239">
        <f t="shared" si="538"/>
        <v>0</v>
      </c>
      <c r="T2885" s="239">
        <f>MAX($H$4:H2885)</f>
        <v>290.98732864638936</v>
      </c>
      <c r="U2885" s="239">
        <f>MAX($K$4:K2885)</f>
        <v>290.98732864638936</v>
      </c>
      <c r="V2885" s="239">
        <f>MAX($K$4:L2885)</f>
        <v>290.98732864638936</v>
      </c>
      <c r="W2885" s="239">
        <f t="shared" si="539"/>
        <v>-0.16253125228548959</v>
      </c>
      <c r="X2885" s="239">
        <f t="shared" si="540"/>
        <v>-0.16253125228548959</v>
      </c>
      <c r="Y2885" s="239">
        <f t="shared" si="541"/>
        <v>-0.13250200238632248</v>
      </c>
    </row>
    <row r="2886" spans="1:25">
      <c r="A2886" s="147">
        <v>39465</v>
      </c>
      <c r="B2886" s="243">
        <v>-5.6155641606651097E-3</v>
      </c>
      <c r="C2886" s="243">
        <v>-1.0520868340486378E-2</v>
      </c>
      <c r="D2886" s="243">
        <v>7.3271634608771397E-3</v>
      </c>
      <c r="E2886" s="243">
        <v>7.0841685238365315E-4</v>
      </c>
      <c r="F2886" s="243">
        <v>-7.2995844042089697E-3</v>
      </c>
      <c r="H2886" s="239">
        <f t="shared" ref="H2886:H2949" si="546">(1+C2886)*H2885</f>
        <v>241.12893392400494</v>
      </c>
      <c r="I2886" s="239"/>
      <c r="J2886" s="239">
        <f t="shared" ref="J2886:J2949" si="547">IF(NOT(YEAR(A2886)=YEAR(A2885)),$J$1*H2886,J2885)</f>
        <v>241.42363841082869</v>
      </c>
      <c r="K2886" s="239">
        <f t="shared" si="542"/>
        <v>241.42363841082869</v>
      </c>
      <c r="L2886" s="239" t="b">
        <f t="shared" si="543"/>
        <v>1</v>
      </c>
      <c r="M2886" s="239">
        <f t="shared" ref="M2886:M2949" si="548">(K2886-K2885)/K2885</f>
        <v>-9.3115404718929293E-3</v>
      </c>
      <c r="O2886" s="239">
        <f t="shared" ref="O2886:O2949" si="549">IF(AND(MONTH(A2886)=$O$2,MONTH(A2885)=$O$2-1),$O$1*H2886,O2885)</f>
        <v>252.43092493169587</v>
      </c>
      <c r="P2886" s="239">
        <f t="shared" si="544"/>
        <v>252.43092493169587</v>
      </c>
      <c r="Q2886" s="239">
        <f t="shared" si="545"/>
        <v>11.30199100769093</v>
      </c>
      <c r="R2886" s="239">
        <f t="shared" ref="R2886:R2949" si="550">(P2886-P2885)/P2885</f>
        <v>0</v>
      </c>
      <c r="T2886" s="239">
        <f>MAX($H$4:H2886)</f>
        <v>290.98732864638936</v>
      </c>
      <c r="U2886" s="239">
        <f>MAX($K$4:K2886)</f>
        <v>290.98732864638936</v>
      </c>
      <c r="V2886" s="239">
        <f>MAX($K$4:L2886)</f>
        <v>290.98732864638936</v>
      </c>
      <c r="W2886" s="239">
        <f t="shared" ref="W2886:W2949" si="551">(H2886-T2886)/T2886</f>
        <v>-0.17134215071946596</v>
      </c>
      <c r="X2886" s="239">
        <f t="shared" ref="X2886:X2949" si="552">(K2886-U2886)/U2886</f>
        <v>-0.17032937642377874</v>
      </c>
      <c r="Y2886" s="239">
        <f t="shared" ref="Y2886:Y2949" si="553">(P2886-V2886)/V2886</f>
        <v>-0.13250200238632248</v>
      </c>
    </row>
    <row r="2887" spans="1:25">
      <c r="A2887" s="147">
        <v>39468</v>
      </c>
      <c r="B2887" s="243">
        <v>0</v>
      </c>
      <c r="C2887" s="243">
        <v>-5.5019168813326025E-2</v>
      </c>
      <c r="D2887" s="243">
        <v>-2.1514774035151119E-2</v>
      </c>
      <c r="E2887" s="243">
        <v>-4.6992845577845443E-2</v>
      </c>
      <c r="F2887" s="243">
        <v>-4.2299166687657763E-2</v>
      </c>
      <c r="H2887" s="239">
        <f t="shared" si="546"/>
        <v>227.86222040266279</v>
      </c>
      <c r="I2887" s="239"/>
      <c r="J2887" s="239">
        <f t="shared" si="547"/>
        <v>241.42363841082869</v>
      </c>
      <c r="K2887" s="239">
        <f t="shared" si="542"/>
        <v>241.42363841082869</v>
      </c>
      <c r="L2887" s="239" t="b">
        <f t="shared" si="543"/>
        <v>1</v>
      </c>
      <c r="M2887" s="239">
        <f t="shared" si="548"/>
        <v>0</v>
      </c>
      <c r="O2887" s="239">
        <f t="shared" si="549"/>
        <v>252.43092493169587</v>
      </c>
      <c r="P2887" s="239">
        <f t="shared" si="544"/>
        <v>252.43092493169587</v>
      </c>
      <c r="Q2887" s="239">
        <f t="shared" si="545"/>
        <v>24.568704529033084</v>
      </c>
      <c r="R2887" s="239">
        <f t="shared" si="550"/>
        <v>0</v>
      </c>
      <c r="T2887" s="239">
        <f>MAX($H$4:H2887)</f>
        <v>290.98732864638936</v>
      </c>
      <c r="U2887" s="239">
        <f>MAX($K$4:K2887)</f>
        <v>290.98732864638936</v>
      </c>
      <c r="V2887" s="239">
        <f>MAX($K$4:L2887)</f>
        <v>290.98732864638936</v>
      </c>
      <c r="W2887" s="239">
        <f t="shared" si="551"/>
        <v>-0.21693421681751929</v>
      </c>
      <c r="X2887" s="239">
        <f t="shared" si="552"/>
        <v>-0.17032937642377874</v>
      </c>
      <c r="Y2887" s="239">
        <f t="shared" si="553"/>
        <v>-0.13250200238632248</v>
      </c>
    </row>
    <row r="2888" spans="1:25">
      <c r="A2888" s="147">
        <v>39469</v>
      </c>
      <c r="B2888" s="243">
        <v>-1.049601680048029E-2</v>
      </c>
      <c r="C2888" s="243">
        <v>1.9785271504204838E-2</v>
      </c>
      <c r="D2888" s="243">
        <v>-7.3374178812914859E-2</v>
      </c>
      <c r="E2888" s="243">
        <v>-3.7477460744637869E-2</v>
      </c>
      <c r="F2888" s="243">
        <v>2.2463498924744529E-2</v>
      </c>
      <c r="H2888" s="239">
        <f t="shared" si="546"/>
        <v>232.37053629888044</v>
      </c>
      <c r="I2888" s="239"/>
      <c r="J2888" s="239">
        <f t="shared" si="547"/>
        <v>241.42363841082869</v>
      </c>
      <c r="K2888" s="239">
        <f t="shared" si="542"/>
        <v>241.42363841082869</v>
      </c>
      <c r="L2888" s="239" t="b">
        <f t="shared" si="543"/>
        <v>1</v>
      </c>
      <c r="M2888" s="239">
        <f t="shared" si="548"/>
        <v>0</v>
      </c>
      <c r="O2888" s="239">
        <f t="shared" si="549"/>
        <v>252.43092493169587</v>
      </c>
      <c r="P2888" s="239">
        <f t="shared" si="544"/>
        <v>252.43092493169587</v>
      </c>
      <c r="Q2888" s="239">
        <f t="shared" si="545"/>
        <v>20.060388632815432</v>
      </c>
      <c r="R2888" s="239">
        <f t="shared" si="550"/>
        <v>0</v>
      </c>
      <c r="T2888" s="239">
        <f>MAX($H$4:H2888)</f>
        <v>290.98732864638936</v>
      </c>
      <c r="U2888" s="239">
        <f>MAX($K$4:K2888)</f>
        <v>290.98732864638936</v>
      </c>
      <c r="V2888" s="239">
        <f>MAX($K$4:L2888)</f>
        <v>290.98732864638936</v>
      </c>
      <c r="W2888" s="239">
        <f t="shared" si="551"/>
        <v>-0.20144104769160109</v>
      </c>
      <c r="X2888" s="239">
        <f t="shared" si="552"/>
        <v>-0.17032937642377874</v>
      </c>
      <c r="Y2888" s="239">
        <f t="shared" si="553"/>
        <v>-0.13250200238632248</v>
      </c>
    </row>
    <row r="2889" spans="1:25">
      <c r="A2889" s="147">
        <v>39470</v>
      </c>
      <c r="B2889" s="243">
        <v>2.146020681645866E-2</v>
      </c>
      <c r="C2889" s="243">
        <v>-3.141758803045791E-2</v>
      </c>
      <c r="D2889" s="243">
        <v>4.2794893897172281E-2</v>
      </c>
      <c r="E2889" s="243">
        <v>1.6853740226036695E-2</v>
      </c>
      <c r="F2889" s="243">
        <v>-1.7614965343106359E-2</v>
      </c>
      <c r="H2889" s="239">
        <f t="shared" si="546"/>
        <v>225.07001451902565</v>
      </c>
      <c r="I2889" s="239"/>
      <c r="J2889" s="239">
        <f t="shared" si="547"/>
        <v>241.42363841082869</v>
      </c>
      <c r="K2889" s="239">
        <f t="shared" si="542"/>
        <v>241.42363841082869</v>
      </c>
      <c r="L2889" s="239" t="b">
        <f t="shared" si="543"/>
        <v>1</v>
      </c>
      <c r="M2889" s="239">
        <f t="shared" si="548"/>
        <v>0</v>
      </c>
      <c r="O2889" s="239">
        <f t="shared" si="549"/>
        <v>252.43092493169587</v>
      </c>
      <c r="P2889" s="239">
        <f t="shared" si="544"/>
        <v>252.43092493169587</v>
      </c>
      <c r="Q2889" s="239">
        <f t="shared" si="545"/>
        <v>27.360910412670222</v>
      </c>
      <c r="R2889" s="239">
        <f t="shared" si="550"/>
        <v>0</v>
      </c>
      <c r="T2889" s="239">
        <f>MAX($H$4:H2889)</f>
        <v>290.98732864638936</v>
      </c>
      <c r="U2889" s="239">
        <f>MAX($K$4:K2889)</f>
        <v>290.98732864638936</v>
      </c>
      <c r="V2889" s="239">
        <f>MAX($K$4:L2889)</f>
        <v>290.98732864638936</v>
      </c>
      <c r="W2889" s="239">
        <f t="shared" si="551"/>
        <v>-0.22652984387326044</v>
      </c>
      <c r="X2889" s="239">
        <f t="shared" si="552"/>
        <v>-0.17032937642377874</v>
      </c>
      <c r="Y2889" s="239">
        <f t="shared" si="553"/>
        <v>-0.13250200238632248</v>
      </c>
    </row>
    <row r="2890" spans="1:25">
      <c r="A2890" s="147">
        <v>39471</v>
      </c>
      <c r="B2890" s="243">
        <v>1.0923913405404662E-2</v>
      </c>
      <c r="C2890" s="243">
        <v>5.1546040414092831E-2</v>
      </c>
      <c r="D2890" s="243">
        <v>9.0837344057543845E-3</v>
      </c>
      <c r="E2890" s="243">
        <v>1.4491354008735913E-2</v>
      </c>
      <c r="F2890" s="243">
        <v>3.7602618116148623E-2</v>
      </c>
      <c r="H2890" s="239">
        <f t="shared" si="546"/>
        <v>236.6714825834238</v>
      </c>
      <c r="I2890" s="239"/>
      <c r="J2890" s="239">
        <f t="shared" si="547"/>
        <v>241.42363841082869</v>
      </c>
      <c r="K2890" s="239">
        <f t="shared" si="542"/>
        <v>241.42363841082869</v>
      </c>
      <c r="L2890" s="239" t="b">
        <f t="shared" si="543"/>
        <v>1</v>
      </c>
      <c r="M2890" s="239">
        <f t="shared" si="548"/>
        <v>0</v>
      </c>
      <c r="O2890" s="239">
        <f t="shared" si="549"/>
        <v>252.43092493169587</v>
      </c>
      <c r="P2890" s="239">
        <f t="shared" si="544"/>
        <v>252.43092493169587</v>
      </c>
      <c r="Q2890" s="239">
        <f t="shared" si="545"/>
        <v>15.759442348272074</v>
      </c>
      <c r="R2890" s="239">
        <f t="shared" si="550"/>
        <v>0</v>
      </c>
      <c r="T2890" s="239">
        <f>MAX($H$4:H2890)</f>
        <v>290.98732864638936</v>
      </c>
      <c r="U2890" s="239">
        <f>MAX($K$4:K2890)</f>
        <v>290.98732864638936</v>
      </c>
      <c r="V2890" s="239">
        <f>MAX($K$4:L2890)</f>
        <v>290.98732864638936</v>
      </c>
      <c r="W2890" s="239">
        <f t="shared" si="551"/>
        <v>-0.18666051994645688</v>
      </c>
      <c r="X2890" s="239">
        <f t="shared" si="552"/>
        <v>-0.17032937642377874</v>
      </c>
      <c r="Y2890" s="239">
        <f t="shared" si="553"/>
        <v>-0.13250200238632248</v>
      </c>
    </row>
    <row r="2891" spans="1:25">
      <c r="A2891" s="147">
        <v>39472</v>
      </c>
      <c r="B2891" s="243">
        <v>-1.5001799581155773E-2</v>
      </c>
      <c r="C2891" s="243">
        <v>3.3405865463855822E-3</v>
      </c>
      <c r="D2891" s="243">
        <v>4.9577461208057949E-2</v>
      </c>
      <c r="E2891" s="243">
        <v>2.9342856485183866E-2</v>
      </c>
      <c r="F2891" s="243">
        <v>1.0608626853531256E-2</v>
      </c>
      <c r="H2891" s="239">
        <f t="shared" si="546"/>
        <v>237.46210415405511</v>
      </c>
      <c r="I2891" s="239"/>
      <c r="J2891" s="239">
        <f t="shared" si="547"/>
        <v>241.42363841082869</v>
      </c>
      <c r="K2891" s="239">
        <f t="shared" si="542"/>
        <v>241.42363841082869</v>
      </c>
      <c r="L2891" s="239" t="b">
        <f t="shared" si="543"/>
        <v>1</v>
      </c>
      <c r="M2891" s="239">
        <f t="shared" si="548"/>
        <v>0</v>
      </c>
      <c r="O2891" s="239">
        <f t="shared" si="549"/>
        <v>252.43092493169587</v>
      </c>
      <c r="P2891" s="239">
        <f t="shared" si="544"/>
        <v>252.43092493169587</v>
      </c>
      <c r="Q2891" s="239">
        <f t="shared" si="545"/>
        <v>14.968820777640758</v>
      </c>
      <c r="R2891" s="239">
        <f t="shared" si="550"/>
        <v>0</v>
      </c>
      <c r="T2891" s="239">
        <f>MAX($H$4:H2891)</f>
        <v>290.98732864638936</v>
      </c>
      <c r="U2891" s="239">
        <f>MAX($K$4:K2891)</f>
        <v>290.98732864638936</v>
      </c>
      <c r="V2891" s="239">
        <f>MAX($K$4:L2891)</f>
        <v>290.98732864638936</v>
      </c>
      <c r="W2891" s="239">
        <f t="shared" si="551"/>
        <v>-0.18394348902174576</v>
      </c>
      <c r="X2891" s="239">
        <f t="shared" si="552"/>
        <v>-0.17032937642377874</v>
      </c>
      <c r="Y2891" s="239">
        <f t="shared" si="553"/>
        <v>-0.13250200238632248</v>
      </c>
    </row>
    <row r="2892" spans="1:25">
      <c r="A2892" s="147">
        <v>39475</v>
      </c>
      <c r="B2892" s="243">
        <v>1.817231153663168E-2</v>
      </c>
      <c r="C2892" s="243">
        <v>-1.1170961267735979E-2</v>
      </c>
      <c r="D2892" s="243">
        <v>-3.443480860475745E-2</v>
      </c>
      <c r="E2892" s="243">
        <v>-2.7123471330730897E-2</v>
      </c>
      <c r="F2892" s="243">
        <v>-1.0938178185477265E-2</v>
      </c>
      <c r="H2892" s="239">
        <f t="shared" si="546"/>
        <v>234.80942418599508</v>
      </c>
      <c r="I2892" s="239"/>
      <c r="J2892" s="239">
        <f t="shared" si="547"/>
        <v>241.42363841082869</v>
      </c>
      <c r="K2892" s="239">
        <f t="shared" si="542"/>
        <v>241.42363841082869</v>
      </c>
      <c r="L2892" s="239" t="b">
        <f t="shared" si="543"/>
        <v>1</v>
      </c>
      <c r="M2892" s="239">
        <f t="shared" si="548"/>
        <v>0</v>
      </c>
      <c r="O2892" s="239">
        <f t="shared" si="549"/>
        <v>252.43092493169587</v>
      </c>
      <c r="P2892" s="239">
        <f t="shared" si="544"/>
        <v>252.43092493169587</v>
      </c>
      <c r="Q2892" s="239">
        <f t="shared" si="545"/>
        <v>17.621500745700786</v>
      </c>
      <c r="R2892" s="239">
        <f t="shared" si="550"/>
        <v>0</v>
      </c>
      <c r="T2892" s="239">
        <f>MAX($H$4:H2892)</f>
        <v>290.98732864638936</v>
      </c>
      <c r="U2892" s="239">
        <f>MAX($K$4:K2892)</f>
        <v>290.98732864638936</v>
      </c>
      <c r="V2892" s="239">
        <f>MAX($K$4:L2892)</f>
        <v>290.98732864638936</v>
      </c>
      <c r="W2892" s="239">
        <f t="shared" si="551"/>
        <v>-0.19305962469816756</v>
      </c>
      <c r="X2892" s="239">
        <f t="shared" si="552"/>
        <v>-0.17032937642377874</v>
      </c>
      <c r="Y2892" s="239">
        <f t="shared" si="553"/>
        <v>-0.13250200238632248</v>
      </c>
    </row>
    <row r="2893" spans="1:25">
      <c r="A2893" s="147">
        <v>39476</v>
      </c>
      <c r="B2893" s="243">
        <v>6.5185899089492683E-3</v>
      </c>
      <c r="C2893" s="243">
        <v>1.5629506350515632E-2</v>
      </c>
      <c r="D2893" s="243">
        <v>1.4277620153728687E-2</v>
      </c>
      <c r="E2893" s="243">
        <v>1.4511395137050576E-2</v>
      </c>
      <c r="F2893" s="243">
        <v>2.4387654735348985E-2</v>
      </c>
      <c r="H2893" s="239">
        <f t="shared" si="546"/>
        <v>238.479379572471</v>
      </c>
      <c r="I2893" s="239"/>
      <c r="J2893" s="239">
        <f t="shared" si="547"/>
        <v>241.42363841082869</v>
      </c>
      <c r="K2893" s="239">
        <f t="shared" si="542"/>
        <v>241.42363841082869</v>
      </c>
      <c r="L2893" s="239" t="b">
        <f t="shared" si="543"/>
        <v>1</v>
      </c>
      <c r="M2893" s="239">
        <f t="shared" si="548"/>
        <v>0</v>
      </c>
      <c r="O2893" s="239">
        <f t="shared" si="549"/>
        <v>252.43092493169587</v>
      </c>
      <c r="P2893" s="239">
        <f t="shared" si="544"/>
        <v>252.43092493169587</v>
      </c>
      <c r="Q2893" s="239">
        <f t="shared" si="545"/>
        <v>13.951545359224866</v>
      </c>
      <c r="R2893" s="239">
        <f t="shared" si="550"/>
        <v>0</v>
      </c>
      <c r="T2893" s="239">
        <f>MAX($H$4:H2893)</f>
        <v>290.98732864638936</v>
      </c>
      <c r="U2893" s="239">
        <f>MAX($K$4:K2893)</f>
        <v>290.98732864638936</v>
      </c>
      <c r="V2893" s="239">
        <f>MAX($K$4:L2893)</f>
        <v>290.98732864638936</v>
      </c>
      <c r="W2893" s="239">
        <f t="shared" si="551"/>
        <v>-0.18044754497790014</v>
      </c>
      <c r="X2893" s="239">
        <f t="shared" si="552"/>
        <v>-0.17032937642377874</v>
      </c>
      <c r="Y2893" s="239">
        <f t="shared" si="553"/>
        <v>-0.13250200238632248</v>
      </c>
    </row>
    <row r="2894" spans="1:25">
      <c r="A2894" s="147">
        <v>39477</v>
      </c>
      <c r="B2894" s="243">
        <v>-5.2598840108365463E-3</v>
      </c>
      <c r="C2894" s="243">
        <v>-6.2207666593032673E-3</v>
      </c>
      <c r="D2894" s="243">
        <v>-1.2620757106221125E-2</v>
      </c>
      <c r="E2894" s="243">
        <v>-1.1233203508858036E-2</v>
      </c>
      <c r="F2894" s="243">
        <v>-4.7469831471687041E-3</v>
      </c>
      <c r="H2894" s="239">
        <f t="shared" si="546"/>
        <v>236.99585499909526</v>
      </c>
      <c r="I2894" s="239"/>
      <c r="J2894" s="239">
        <f t="shared" si="547"/>
        <v>241.42363841082869</v>
      </c>
      <c r="K2894" s="239">
        <f t="shared" si="542"/>
        <v>241.42363841082869</v>
      </c>
      <c r="L2894" s="239" t="b">
        <f t="shared" si="543"/>
        <v>1</v>
      </c>
      <c r="M2894" s="239">
        <f t="shared" si="548"/>
        <v>0</v>
      </c>
      <c r="O2894" s="239">
        <f t="shared" si="549"/>
        <v>252.43092493169587</v>
      </c>
      <c r="P2894" s="239">
        <f t="shared" si="544"/>
        <v>252.43092493169587</v>
      </c>
      <c r="Q2894" s="239">
        <f t="shared" si="545"/>
        <v>15.435069932600612</v>
      </c>
      <c r="R2894" s="239">
        <f t="shared" si="550"/>
        <v>0</v>
      </c>
      <c r="T2894" s="239">
        <f>MAX($H$4:H2894)</f>
        <v>290.98732864638936</v>
      </c>
      <c r="U2894" s="239">
        <f>MAX($K$4:K2894)</f>
        <v>290.98732864638936</v>
      </c>
      <c r="V2894" s="239">
        <f>MAX($K$4:L2894)</f>
        <v>290.98732864638936</v>
      </c>
      <c r="W2894" s="239">
        <f t="shared" si="551"/>
        <v>-0.18554578956565174</v>
      </c>
      <c r="X2894" s="239">
        <f t="shared" si="552"/>
        <v>-0.17032937642377874</v>
      </c>
      <c r="Y2894" s="239">
        <f t="shared" si="553"/>
        <v>-0.13250200238632248</v>
      </c>
    </row>
    <row r="2895" spans="1:25">
      <c r="A2895" s="147">
        <v>39478</v>
      </c>
      <c r="B2895" s="243">
        <v>1.7529734347812465E-2</v>
      </c>
      <c r="C2895" s="243">
        <v>-2.683562441731846E-3</v>
      </c>
      <c r="D2895" s="243">
        <v>1.7102063017757185E-2</v>
      </c>
      <c r="E2895" s="243">
        <v>-6.8372944148721304E-3</v>
      </c>
      <c r="F2895" s="243">
        <v>-4.2427099467977625E-3</v>
      </c>
      <c r="H2895" s="239">
        <f t="shared" si="546"/>
        <v>236.35986182377357</v>
      </c>
      <c r="I2895" s="239"/>
      <c r="J2895" s="239">
        <f t="shared" si="547"/>
        <v>241.42363841082869</v>
      </c>
      <c r="K2895" s="239">
        <f t="shared" si="542"/>
        <v>241.42363841082869</v>
      </c>
      <c r="L2895" s="239" t="b">
        <f t="shared" si="543"/>
        <v>1</v>
      </c>
      <c r="M2895" s="239">
        <f t="shared" si="548"/>
        <v>0</v>
      </c>
      <c r="O2895" s="239">
        <f t="shared" si="549"/>
        <v>252.43092493169587</v>
      </c>
      <c r="P2895" s="239">
        <f t="shared" si="544"/>
        <v>252.43092493169587</v>
      </c>
      <c r="Q2895" s="239">
        <f t="shared" si="545"/>
        <v>16.071063107922299</v>
      </c>
      <c r="R2895" s="239">
        <f t="shared" si="550"/>
        <v>0</v>
      </c>
      <c r="T2895" s="239">
        <f>MAX($H$4:H2895)</f>
        <v>290.98732864638936</v>
      </c>
      <c r="U2895" s="239">
        <f>MAX($K$4:K2895)</f>
        <v>290.98732864638936</v>
      </c>
      <c r="V2895" s="239">
        <f>MAX($K$4:L2895)</f>
        <v>290.98732864638936</v>
      </c>
      <c r="W2895" s="239">
        <f t="shared" si="551"/>
        <v>-0.18773142829528366</v>
      </c>
      <c r="X2895" s="239">
        <f t="shared" si="552"/>
        <v>-0.17032937642377874</v>
      </c>
      <c r="Y2895" s="239">
        <f t="shared" si="553"/>
        <v>-0.13250200238632248</v>
      </c>
    </row>
    <row r="2896" spans="1:25">
      <c r="A2896" s="147">
        <v>39479</v>
      </c>
      <c r="B2896" s="243">
        <v>1.3548324702613801E-2</v>
      </c>
      <c r="C2896" s="243">
        <v>2.3201273711200621E-2</v>
      </c>
      <c r="D2896" s="243">
        <v>8.6316556606169659E-3</v>
      </c>
      <c r="E2896" s="243">
        <v>3.2047965774946396E-2</v>
      </c>
      <c r="F2896" s="243">
        <v>2.5563449096683399E-2</v>
      </c>
      <c r="H2896" s="239">
        <f t="shared" si="546"/>
        <v>241.84371167228849</v>
      </c>
      <c r="I2896" s="239"/>
      <c r="J2896" s="239">
        <f t="shared" si="547"/>
        <v>241.42363841082869</v>
      </c>
      <c r="K2896" s="239">
        <f t="shared" si="542"/>
        <v>241.84371167228849</v>
      </c>
      <c r="L2896" s="239" t="b">
        <f t="shared" si="543"/>
        <v>0</v>
      </c>
      <c r="M2896" s="239">
        <f t="shared" si="548"/>
        <v>1.7399839726753266E-3</v>
      </c>
      <c r="O2896" s="239">
        <f t="shared" si="549"/>
        <v>252.43092493169587</v>
      </c>
      <c r="P2896" s="239">
        <f t="shared" si="544"/>
        <v>252.43092493169587</v>
      </c>
      <c r="Q2896" s="239">
        <f t="shared" si="545"/>
        <v>10.587213259407378</v>
      </c>
      <c r="R2896" s="239">
        <f t="shared" si="550"/>
        <v>0</v>
      </c>
      <c r="T2896" s="239">
        <f>MAX($H$4:H2896)</f>
        <v>290.98732864638936</v>
      </c>
      <c r="U2896" s="239">
        <f>MAX($K$4:K2896)</f>
        <v>290.98732864638936</v>
      </c>
      <c r="V2896" s="239">
        <f>MAX($K$4:L2896)</f>
        <v>290.98732864638936</v>
      </c>
      <c r="W2896" s="239">
        <f t="shared" si="551"/>
        <v>-0.16888576283615658</v>
      </c>
      <c r="X2896" s="239">
        <f t="shared" si="552"/>
        <v>-0.16888576283615658</v>
      </c>
      <c r="Y2896" s="239">
        <f t="shared" si="553"/>
        <v>-0.13250200238632248</v>
      </c>
    </row>
    <row r="2897" spans="1:25">
      <c r="A2897" s="147">
        <v>39482</v>
      </c>
      <c r="B2897" s="243">
        <v>-1.011895467925028E-2</v>
      </c>
      <c r="C2897" s="243">
        <v>-8.1998282405015832E-4</v>
      </c>
      <c r="D2897" s="243">
        <v>1.3696490074412315E-2</v>
      </c>
      <c r="E2897" s="243">
        <v>1.787496144791656E-2</v>
      </c>
      <c r="F2897" s="243">
        <v>6.1728751756464639E-3</v>
      </c>
      <c r="H2897" s="239">
        <f t="shared" si="546"/>
        <v>241.64540398261266</v>
      </c>
      <c r="I2897" s="239"/>
      <c r="J2897" s="239">
        <f t="shared" si="547"/>
        <v>241.42363841082869</v>
      </c>
      <c r="K2897" s="239">
        <f t="shared" si="542"/>
        <v>241.64540398261266</v>
      </c>
      <c r="L2897" s="239" t="b">
        <f t="shared" si="543"/>
        <v>0</v>
      </c>
      <c r="M2897" s="239">
        <f t="shared" si="548"/>
        <v>-8.1998282405021524E-4</v>
      </c>
      <c r="O2897" s="239">
        <f t="shared" si="549"/>
        <v>252.43092493169587</v>
      </c>
      <c r="P2897" s="239">
        <f t="shared" si="544"/>
        <v>252.43092493169587</v>
      </c>
      <c r="Q2897" s="239">
        <f t="shared" si="545"/>
        <v>10.785520949083207</v>
      </c>
      <c r="R2897" s="239">
        <f t="shared" si="550"/>
        <v>0</v>
      </c>
      <c r="T2897" s="239">
        <f>MAX($H$4:H2897)</f>
        <v>290.98732864638936</v>
      </c>
      <c r="U2897" s="239">
        <f>MAX($K$4:K2897)</f>
        <v>290.98732864638936</v>
      </c>
      <c r="V2897" s="239">
        <f>MAX($K$4:L2897)</f>
        <v>290.98732864638936</v>
      </c>
      <c r="W2897" s="239">
        <f t="shared" si="551"/>
        <v>-0.16956726223545454</v>
      </c>
      <c r="X2897" s="239">
        <f t="shared" si="552"/>
        <v>-0.16956726223545454</v>
      </c>
      <c r="Y2897" s="239">
        <f t="shared" si="553"/>
        <v>-0.13250200238632248</v>
      </c>
    </row>
    <row r="2898" spans="1:25">
      <c r="A2898" s="147">
        <v>39483</v>
      </c>
      <c r="B2898" s="243">
        <v>-3.1366767694942843E-2</v>
      </c>
      <c r="C2898" s="243">
        <v>-2.9874615587757614E-2</v>
      </c>
      <c r="D2898" s="243">
        <v>6.6864314168912919E-4</v>
      </c>
      <c r="E2898" s="243">
        <v>2.1450864222649635E-4</v>
      </c>
      <c r="F2898" s="243">
        <v>-2.9845856791068437E-2</v>
      </c>
      <c r="H2898" s="239">
        <f t="shared" si="546"/>
        <v>234.42634043008371</v>
      </c>
      <c r="I2898" s="239"/>
      <c r="J2898" s="239">
        <f t="shared" si="547"/>
        <v>241.42363841082869</v>
      </c>
      <c r="K2898" s="239">
        <f t="shared" si="542"/>
        <v>241.42363841082869</v>
      </c>
      <c r="L2898" s="239" t="b">
        <f t="shared" si="543"/>
        <v>1</v>
      </c>
      <c r="M2898" s="239">
        <f t="shared" si="548"/>
        <v>-9.1773138710278578E-4</v>
      </c>
      <c r="O2898" s="239">
        <f t="shared" si="549"/>
        <v>252.43092493169587</v>
      </c>
      <c r="P2898" s="239">
        <f t="shared" si="544"/>
        <v>252.43092493169587</v>
      </c>
      <c r="Q2898" s="239">
        <f t="shared" si="545"/>
        <v>18.004584501612158</v>
      </c>
      <c r="R2898" s="239">
        <f t="shared" si="550"/>
        <v>0</v>
      </c>
      <c r="T2898" s="239">
        <f>MAX($H$4:H2898)</f>
        <v>290.98732864638936</v>
      </c>
      <c r="U2898" s="239">
        <f>MAX($K$4:K2898)</f>
        <v>290.98732864638936</v>
      </c>
      <c r="V2898" s="239">
        <f>MAX($K$4:L2898)</f>
        <v>290.98732864638936</v>
      </c>
      <c r="W2898" s="239">
        <f t="shared" si="551"/>
        <v>-0.19437612104765947</v>
      </c>
      <c r="X2898" s="239">
        <f t="shared" si="552"/>
        <v>-0.17032937642377874</v>
      </c>
      <c r="Y2898" s="239">
        <f t="shared" si="553"/>
        <v>-0.13250200238632248</v>
      </c>
    </row>
    <row r="2899" spans="1:25">
      <c r="A2899" s="147">
        <v>39484</v>
      </c>
      <c r="B2899" s="243">
        <v>-7.8933536303847918E-3</v>
      </c>
      <c r="C2899" s="243">
        <v>7.2108014149023791E-3</v>
      </c>
      <c r="D2899" s="243">
        <v>-3.8621498620941663E-2</v>
      </c>
      <c r="E2899" s="243">
        <v>-1.9907278775351256E-2</v>
      </c>
      <c r="F2899" s="243">
        <v>3.5986676816635033E-3</v>
      </c>
      <c r="H2899" s="239">
        <f t="shared" si="546"/>
        <v>236.11674221734734</v>
      </c>
      <c r="I2899" s="239"/>
      <c r="J2899" s="239">
        <f t="shared" si="547"/>
        <v>241.42363841082869</v>
      </c>
      <c r="K2899" s="239">
        <f t="shared" si="542"/>
        <v>241.42363841082869</v>
      </c>
      <c r="L2899" s="239" t="b">
        <f t="shared" si="543"/>
        <v>1</v>
      </c>
      <c r="M2899" s="239">
        <f t="shared" si="548"/>
        <v>0</v>
      </c>
      <c r="O2899" s="239">
        <f t="shared" si="549"/>
        <v>252.43092493169587</v>
      </c>
      <c r="P2899" s="239">
        <f t="shared" si="544"/>
        <v>252.43092493169587</v>
      </c>
      <c r="Q2899" s="239">
        <f t="shared" si="545"/>
        <v>16.314182714348533</v>
      </c>
      <c r="R2899" s="239">
        <f t="shared" si="550"/>
        <v>0</v>
      </c>
      <c r="T2899" s="239">
        <f>MAX($H$4:H2899)</f>
        <v>290.98732864638936</v>
      </c>
      <c r="U2899" s="239">
        <f>MAX($K$4:K2899)</f>
        <v>290.98732864638936</v>
      </c>
      <c r="V2899" s="239">
        <f>MAX($K$4:L2899)</f>
        <v>290.98732864638936</v>
      </c>
      <c r="W2899" s="239">
        <f t="shared" si="551"/>
        <v>-0.18856692724143082</v>
      </c>
      <c r="X2899" s="239">
        <f t="shared" si="552"/>
        <v>-0.17032937642377874</v>
      </c>
      <c r="Y2899" s="239">
        <f t="shared" si="553"/>
        <v>-0.13250200238632248</v>
      </c>
    </row>
    <row r="2900" spans="1:25">
      <c r="A2900" s="147">
        <v>39485</v>
      </c>
      <c r="B2900" s="243">
        <v>8.0102592596871247E-3</v>
      </c>
      <c r="C2900" s="243">
        <v>-1.9295265208201906E-2</v>
      </c>
      <c r="D2900" s="243">
        <v>1.3663357850871138E-2</v>
      </c>
      <c r="E2900" s="243">
        <v>2.2129761346030286E-3</v>
      </c>
      <c r="F2900" s="243">
        <v>-1.8556253863125982E-2</v>
      </c>
      <c r="H2900" s="239">
        <f t="shared" si="546"/>
        <v>231.56080705616696</v>
      </c>
      <c r="I2900" s="239"/>
      <c r="J2900" s="239">
        <f t="shared" si="547"/>
        <v>241.42363841082869</v>
      </c>
      <c r="K2900" s="239">
        <f t="shared" si="542"/>
        <v>241.42363841082869</v>
      </c>
      <c r="L2900" s="239" t="b">
        <f t="shared" si="543"/>
        <v>1</v>
      </c>
      <c r="M2900" s="239">
        <f t="shared" si="548"/>
        <v>0</v>
      </c>
      <c r="O2900" s="239">
        <f t="shared" si="549"/>
        <v>252.43092493169587</v>
      </c>
      <c r="P2900" s="239">
        <f t="shared" si="544"/>
        <v>252.43092493169587</v>
      </c>
      <c r="Q2900" s="239">
        <f t="shared" si="545"/>
        <v>20.870117875528905</v>
      </c>
      <c r="R2900" s="239">
        <f t="shared" si="550"/>
        <v>0</v>
      </c>
      <c r="T2900" s="239">
        <f>MAX($H$4:H2900)</f>
        <v>290.98732864638936</v>
      </c>
      <c r="U2900" s="239">
        <f>MAX($K$4:K2900)</f>
        <v>290.98732864638936</v>
      </c>
      <c r="V2900" s="239">
        <f>MAX($K$4:L2900)</f>
        <v>290.98732864638936</v>
      </c>
      <c r="W2900" s="239">
        <f t="shared" si="551"/>
        <v>-0.20422374357901366</v>
      </c>
      <c r="X2900" s="239">
        <f t="shared" si="552"/>
        <v>-0.17032937642377874</v>
      </c>
      <c r="Y2900" s="239">
        <f t="shared" si="553"/>
        <v>-0.13250200238632248</v>
      </c>
    </row>
    <row r="2901" spans="1:25">
      <c r="A2901" s="147">
        <v>39486</v>
      </c>
      <c r="B2901" s="243">
        <v>-3.3757918184316171E-3</v>
      </c>
      <c r="C2901" s="243">
        <v>2.7448497007096506E-3</v>
      </c>
      <c r="D2901" s="243">
        <v>-1.353010508468E-2</v>
      </c>
      <c r="E2901" s="243">
        <v>-1.5273894040990221E-3</v>
      </c>
      <c r="F2901" s="243">
        <v>2.4794847312403778E-3</v>
      </c>
      <c r="H2901" s="239">
        <f t="shared" si="546"/>
        <v>232.19640666811117</v>
      </c>
      <c r="I2901" s="239"/>
      <c r="J2901" s="239">
        <f t="shared" si="547"/>
        <v>241.42363841082869</v>
      </c>
      <c r="K2901" s="239">
        <f t="shared" si="542"/>
        <v>241.42363841082869</v>
      </c>
      <c r="L2901" s="239" t="b">
        <f t="shared" si="543"/>
        <v>1</v>
      </c>
      <c r="M2901" s="239">
        <f t="shared" si="548"/>
        <v>0</v>
      </c>
      <c r="O2901" s="239">
        <f t="shared" si="549"/>
        <v>252.43092493169587</v>
      </c>
      <c r="P2901" s="239">
        <f t="shared" si="544"/>
        <v>252.43092493169587</v>
      </c>
      <c r="Q2901" s="239">
        <f t="shared" si="545"/>
        <v>20.234518263584704</v>
      </c>
      <c r="R2901" s="239">
        <f t="shared" si="550"/>
        <v>0</v>
      </c>
      <c r="T2901" s="239">
        <f>MAX($H$4:H2901)</f>
        <v>290.98732864638936</v>
      </c>
      <c r="U2901" s="239">
        <f>MAX($K$4:K2901)</f>
        <v>290.98732864638936</v>
      </c>
      <c r="V2901" s="239">
        <f>MAX($K$4:L2901)</f>
        <v>290.98732864638936</v>
      </c>
      <c r="W2901" s="239">
        <f t="shared" si="551"/>
        <v>-0.20203945735974468</v>
      </c>
      <c r="X2901" s="239">
        <f t="shared" si="552"/>
        <v>-0.17032937642377874</v>
      </c>
      <c r="Y2901" s="239">
        <f t="shared" si="553"/>
        <v>-0.13250200238632248</v>
      </c>
    </row>
    <row r="2902" spans="1:25">
      <c r="A2902" s="147">
        <v>39489</v>
      </c>
      <c r="B2902" s="243">
        <v>6.178095189684818E-3</v>
      </c>
      <c r="C2902" s="243">
        <v>-8.8822521203272276E-3</v>
      </c>
      <c r="D2902" s="243">
        <v>-1.800030549686471E-3</v>
      </c>
      <c r="E2902" s="243">
        <v>-1.0006412328595449E-2</v>
      </c>
      <c r="F2902" s="243">
        <v>-6.8951563556834961E-3</v>
      </c>
      <c r="H2902" s="239">
        <f t="shared" si="546"/>
        <v>230.13397964265098</v>
      </c>
      <c r="I2902" s="239"/>
      <c r="J2902" s="239">
        <f t="shared" si="547"/>
        <v>241.42363841082869</v>
      </c>
      <c r="K2902" s="239">
        <f t="shared" si="542"/>
        <v>241.42363841082869</v>
      </c>
      <c r="L2902" s="239" t="b">
        <f t="shared" si="543"/>
        <v>1</v>
      </c>
      <c r="M2902" s="239">
        <f t="shared" si="548"/>
        <v>0</v>
      </c>
      <c r="O2902" s="239">
        <f t="shared" si="549"/>
        <v>252.43092493169587</v>
      </c>
      <c r="P2902" s="239">
        <f t="shared" si="544"/>
        <v>252.43092493169587</v>
      </c>
      <c r="Q2902" s="239">
        <f t="shared" si="545"/>
        <v>22.296945289044885</v>
      </c>
      <c r="R2902" s="239">
        <f t="shared" si="550"/>
        <v>0</v>
      </c>
      <c r="T2902" s="239">
        <f>MAX($H$4:H2902)</f>
        <v>290.98732864638936</v>
      </c>
      <c r="U2902" s="239">
        <f>MAX($K$4:K2902)</f>
        <v>290.98732864638936</v>
      </c>
      <c r="V2902" s="239">
        <f>MAX($K$4:L2902)</f>
        <v>290.98732864638936</v>
      </c>
      <c r="W2902" s="239">
        <f t="shared" si="551"/>
        <v>-0.2091271440815485</v>
      </c>
      <c r="X2902" s="239">
        <f t="shared" si="552"/>
        <v>-0.17032937642377874</v>
      </c>
      <c r="Y2902" s="239">
        <f t="shared" si="553"/>
        <v>-0.13250200238632248</v>
      </c>
    </row>
    <row r="2903" spans="1:25">
      <c r="A2903" s="147">
        <v>39490</v>
      </c>
      <c r="B2903" s="243">
        <v>6.5515295071421065E-3</v>
      </c>
      <c r="C2903" s="243">
        <v>3.4285106864454518E-2</v>
      </c>
      <c r="D2903" s="243">
        <v>-3.5191933619369564E-3</v>
      </c>
      <c r="E2903" s="243">
        <v>1.0106247749373409E-2</v>
      </c>
      <c r="F2903" s="243">
        <v>3.0867891839472694E-2</v>
      </c>
      <c r="H2903" s="239">
        <f t="shared" si="546"/>
        <v>238.02414772784147</v>
      </c>
      <c r="I2903" s="239"/>
      <c r="J2903" s="239">
        <f t="shared" si="547"/>
        <v>241.42363841082869</v>
      </c>
      <c r="K2903" s="239">
        <f t="shared" si="542"/>
        <v>241.42363841082869</v>
      </c>
      <c r="L2903" s="239" t="b">
        <f t="shared" si="543"/>
        <v>1</v>
      </c>
      <c r="M2903" s="239">
        <f t="shared" si="548"/>
        <v>0</v>
      </c>
      <c r="O2903" s="239">
        <f t="shared" si="549"/>
        <v>252.43092493169587</v>
      </c>
      <c r="P2903" s="239">
        <f t="shared" si="544"/>
        <v>252.43092493169587</v>
      </c>
      <c r="Q2903" s="239">
        <f t="shared" si="545"/>
        <v>14.406777203854404</v>
      </c>
      <c r="R2903" s="239">
        <f t="shared" si="550"/>
        <v>0</v>
      </c>
      <c r="T2903" s="239">
        <f>MAX($H$4:H2903)</f>
        <v>290.98732864638936</v>
      </c>
      <c r="U2903" s="239">
        <f>MAX($K$4:K2903)</f>
        <v>290.98732864638936</v>
      </c>
      <c r="V2903" s="239">
        <f>MAX($K$4:L2903)</f>
        <v>290.98732864638936</v>
      </c>
      <c r="W2903" s="239">
        <f t="shared" si="551"/>
        <v>-0.18201198370018809</v>
      </c>
      <c r="X2903" s="239">
        <f t="shared" si="552"/>
        <v>-0.17032937642377874</v>
      </c>
      <c r="Y2903" s="239">
        <f t="shared" si="553"/>
        <v>-0.13250200238632248</v>
      </c>
    </row>
    <row r="2904" spans="1:25">
      <c r="A2904" s="147">
        <v>39491</v>
      </c>
      <c r="B2904" s="243">
        <v>1.3852482769540542E-2</v>
      </c>
      <c r="C2904" s="243">
        <v>-2.0801011868765151E-4</v>
      </c>
      <c r="D2904" s="243">
        <v>-1.0254559781415207E-2</v>
      </c>
      <c r="E2904" s="243">
        <v>1.0029819462112455E-2</v>
      </c>
      <c r="F2904" s="243">
        <v>4.7326959092068854E-3</v>
      </c>
      <c r="H2904" s="239">
        <f t="shared" si="546"/>
        <v>237.97463629662207</v>
      </c>
      <c r="I2904" s="239"/>
      <c r="J2904" s="239">
        <f t="shared" si="547"/>
        <v>241.42363841082869</v>
      </c>
      <c r="K2904" s="239">
        <f t="shared" si="542"/>
        <v>241.42363841082869</v>
      </c>
      <c r="L2904" s="239" t="b">
        <f t="shared" si="543"/>
        <v>1</v>
      </c>
      <c r="M2904" s="239">
        <f t="shared" si="548"/>
        <v>0</v>
      </c>
      <c r="O2904" s="239">
        <f t="shared" si="549"/>
        <v>252.43092493169587</v>
      </c>
      <c r="P2904" s="239">
        <f t="shared" si="544"/>
        <v>252.43092493169587</v>
      </c>
      <c r="Q2904" s="239">
        <f t="shared" si="545"/>
        <v>14.456288635073804</v>
      </c>
      <c r="R2904" s="239">
        <f t="shared" si="550"/>
        <v>0</v>
      </c>
      <c r="T2904" s="239">
        <f>MAX($H$4:H2904)</f>
        <v>290.98732864638936</v>
      </c>
      <c r="U2904" s="239">
        <f>MAX($K$4:K2904)</f>
        <v>290.98732864638936</v>
      </c>
      <c r="V2904" s="239">
        <f>MAX($K$4:L2904)</f>
        <v>290.98732864638936</v>
      </c>
      <c r="W2904" s="239">
        <f t="shared" si="551"/>
        <v>-0.18218213348454371</v>
      </c>
      <c r="X2904" s="239">
        <f t="shared" si="552"/>
        <v>-0.17032937642377874</v>
      </c>
      <c r="Y2904" s="239">
        <f t="shared" si="553"/>
        <v>-0.13250200238632248</v>
      </c>
    </row>
    <row r="2905" spans="1:25">
      <c r="A2905" s="147">
        <v>39492</v>
      </c>
      <c r="B2905" s="243">
        <v>-1.3260695454258786E-2</v>
      </c>
      <c r="C2905" s="243">
        <v>8.9017254064116536E-4</v>
      </c>
      <c r="D2905" s="243">
        <v>3.3051427843041159E-2</v>
      </c>
      <c r="E2905" s="243">
        <v>1.7946008928940715E-2</v>
      </c>
      <c r="F2905" s="243">
        <v>5.2141462883803502E-3</v>
      </c>
      <c r="H2905" s="239">
        <f t="shared" si="546"/>
        <v>238.18647478322239</v>
      </c>
      <c r="I2905" s="239"/>
      <c r="J2905" s="239">
        <f t="shared" si="547"/>
        <v>241.42363841082869</v>
      </c>
      <c r="K2905" s="239">
        <f t="shared" si="542"/>
        <v>241.42363841082869</v>
      </c>
      <c r="L2905" s="239" t="b">
        <f t="shared" si="543"/>
        <v>1</v>
      </c>
      <c r="M2905" s="239">
        <f t="shared" si="548"/>
        <v>0</v>
      </c>
      <c r="O2905" s="239">
        <f t="shared" si="549"/>
        <v>252.43092493169587</v>
      </c>
      <c r="P2905" s="239">
        <f t="shared" si="544"/>
        <v>252.43092493169587</v>
      </c>
      <c r="Q2905" s="239">
        <f t="shared" si="545"/>
        <v>14.244450148473476</v>
      </c>
      <c r="R2905" s="239">
        <f t="shared" si="550"/>
        <v>0</v>
      </c>
      <c r="T2905" s="239">
        <f>MAX($H$4:H2905)</f>
        <v>290.98732864638936</v>
      </c>
      <c r="U2905" s="239">
        <f>MAX($K$4:K2905)</f>
        <v>290.98732864638936</v>
      </c>
      <c r="V2905" s="239">
        <f>MAX($K$4:L2905)</f>
        <v>290.98732864638936</v>
      </c>
      <c r="W2905" s="239">
        <f t="shared" si="551"/>
        <v>-0.18145413447652586</v>
      </c>
      <c r="X2905" s="239">
        <f t="shared" si="552"/>
        <v>-0.17032937642377874</v>
      </c>
      <c r="Y2905" s="239">
        <f t="shared" si="553"/>
        <v>-0.13250200238632248</v>
      </c>
    </row>
    <row r="2906" spans="1:25">
      <c r="A2906" s="147">
        <v>39493</v>
      </c>
      <c r="B2906" s="243">
        <v>6.4264972364869166E-4</v>
      </c>
      <c r="C2906" s="243">
        <v>-1.875093184365817E-2</v>
      </c>
      <c r="D2906" s="243">
        <v>8.3464249349685105E-5</v>
      </c>
      <c r="E2906" s="243">
        <v>-5.2421376732090241E-3</v>
      </c>
      <c r="F2906" s="243">
        <v>-1.3323708518052313E-2</v>
      </c>
      <c r="H2906" s="239">
        <f t="shared" si="546"/>
        <v>233.72025642848098</v>
      </c>
      <c r="I2906" s="239"/>
      <c r="J2906" s="239">
        <f t="shared" si="547"/>
        <v>241.42363841082869</v>
      </c>
      <c r="K2906" s="239">
        <f t="shared" si="542"/>
        <v>241.42363841082869</v>
      </c>
      <c r="L2906" s="239" t="b">
        <f t="shared" si="543"/>
        <v>1</v>
      </c>
      <c r="M2906" s="239">
        <f t="shared" si="548"/>
        <v>0</v>
      </c>
      <c r="O2906" s="239">
        <f t="shared" si="549"/>
        <v>252.43092493169587</v>
      </c>
      <c r="P2906" s="239">
        <f t="shared" si="544"/>
        <v>252.43092493169587</v>
      </c>
      <c r="Q2906" s="239">
        <f t="shared" si="545"/>
        <v>18.71066850321489</v>
      </c>
      <c r="R2906" s="239">
        <f t="shared" si="550"/>
        <v>0</v>
      </c>
      <c r="T2906" s="239">
        <f>MAX($H$4:H2906)</f>
        <v>290.98732864638936</v>
      </c>
      <c r="U2906" s="239">
        <f>MAX($K$4:K2906)</f>
        <v>290.98732864638936</v>
      </c>
      <c r="V2906" s="239">
        <f>MAX($K$4:L2906)</f>
        <v>290.98732864638936</v>
      </c>
      <c r="W2906" s="239">
        <f t="shared" si="551"/>
        <v>-0.19680263221186475</v>
      </c>
      <c r="X2906" s="239">
        <f t="shared" si="552"/>
        <v>-0.17032937642377874</v>
      </c>
      <c r="Y2906" s="239">
        <f t="shared" si="553"/>
        <v>-0.13250200238632248</v>
      </c>
    </row>
    <row r="2907" spans="1:25">
      <c r="A2907" s="147">
        <v>39496</v>
      </c>
      <c r="B2907" s="243">
        <v>0</v>
      </c>
      <c r="C2907" s="243">
        <v>1.8898622385896457E-2</v>
      </c>
      <c r="D2907" s="243">
        <v>-3.7075491941797045E-3</v>
      </c>
      <c r="E2907" s="243">
        <v>9.0267000423716048E-3</v>
      </c>
      <c r="F2907" s="243">
        <v>1.3115517877688276E-2</v>
      </c>
      <c r="H2907" s="239">
        <f t="shared" si="546"/>
        <v>238.13724729865774</v>
      </c>
      <c r="I2907" s="239"/>
      <c r="J2907" s="239">
        <f t="shared" si="547"/>
        <v>241.42363841082869</v>
      </c>
      <c r="K2907" s="239">
        <f t="shared" si="542"/>
        <v>241.42363841082869</v>
      </c>
      <c r="L2907" s="239" t="b">
        <f t="shared" si="543"/>
        <v>1</v>
      </c>
      <c r="M2907" s="239">
        <f t="shared" si="548"/>
        <v>0</v>
      </c>
      <c r="O2907" s="239">
        <f t="shared" si="549"/>
        <v>252.43092493169587</v>
      </c>
      <c r="P2907" s="239">
        <f t="shared" si="544"/>
        <v>252.43092493169587</v>
      </c>
      <c r="Q2907" s="239">
        <f t="shared" si="545"/>
        <v>14.293677633038129</v>
      </c>
      <c r="R2907" s="239">
        <f t="shared" si="550"/>
        <v>0</v>
      </c>
      <c r="T2907" s="239">
        <f>MAX($H$4:H2907)</f>
        <v>290.98732864638936</v>
      </c>
      <c r="U2907" s="239">
        <f>MAX($K$4:K2907)</f>
        <v>290.98732864638936</v>
      </c>
      <c r="V2907" s="239">
        <f>MAX($K$4:L2907)</f>
        <v>290.98732864638936</v>
      </c>
      <c r="W2907" s="239">
        <f t="shared" si="551"/>
        <v>-0.18162330845669075</v>
      </c>
      <c r="X2907" s="239">
        <f t="shared" si="552"/>
        <v>-0.17032937642377874</v>
      </c>
      <c r="Y2907" s="239">
        <f t="shared" si="553"/>
        <v>-0.13250200238632248</v>
      </c>
    </row>
    <row r="2908" spans="1:25">
      <c r="A2908" s="147">
        <v>39497</v>
      </c>
      <c r="B2908" s="243">
        <v>-5.873245338110511E-4</v>
      </c>
      <c r="C2908" s="243">
        <v>2.3370066659982314E-3</v>
      </c>
      <c r="D2908" s="243">
        <v>9.6843913673925197E-3</v>
      </c>
      <c r="E2908" s="243">
        <v>4.6507170107292772E-3</v>
      </c>
      <c r="F2908" s="243">
        <v>6.0694771917684243E-3</v>
      </c>
      <c r="H2908" s="239">
        <f t="shared" si="546"/>
        <v>238.69377563301717</v>
      </c>
      <c r="I2908" s="239"/>
      <c r="J2908" s="239">
        <f t="shared" si="547"/>
        <v>241.42363841082869</v>
      </c>
      <c r="K2908" s="239">
        <f t="shared" si="542"/>
        <v>241.42363841082869</v>
      </c>
      <c r="L2908" s="239" t="b">
        <f t="shared" si="543"/>
        <v>1</v>
      </c>
      <c r="M2908" s="239">
        <f t="shared" si="548"/>
        <v>0</v>
      </c>
      <c r="O2908" s="239">
        <f t="shared" si="549"/>
        <v>252.43092493169587</v>
      </c>
      <c r="P2908" s="239">
        <f t="shared" si="544"/>
        <v>252.43092493169587</v>
      </c>
      <c r="Q2908" s="239">
        <f t="shared" si="545"/>
        <v>13.737149298678702</v>
      </c>
      <c r="R2908" s="239">
        <f t="shared" si="550"/>
        <v>0</v>
      </c>
      <c r="T2908" s="239">
        <f>MAX($H$4:H2908)</f>
        <v>290.98732864638936</v>
      </c>
      <c r="U2908" s="239">
        <f>MAX($K$4:K2908)</f>
        <v>290.98732864638936</v>
      </c>
      <c r="V2908" s="239">
        <f>MAX($K$4:L2908)</f>
        <v>290.98732864638936</v>
      </c>
      <c r="W2908" s="239">
        <f t="shared" si="551"/>
        <v>-0.17971075667325648</v>
      </c>
      <c r="X2908" s="239">
        <f t="shared" si="552"/>
        <v>-0.17032937642377874</v>
      </c>
      <c r="Y2908" s="239">
        <f t="shared" si="553"/>
        <v>-0.13250200238632248</v>
      </c>
    </row>
    <row r="2909" spans="1:25">
      <c r="A2909" s="147">
        <v>39498</v>
      </c>
      <c r="B2909" s="243">
        <v>8.533752187337651E-3</v>
      </c>
      <c r="C2909" s="243">
        <v>-1.473311889178619E-2</v>
      </c>
      <c r="D2909" s="243">
        <v>-2.9935709369995345E-2</v>
      </c>
      <c r="E2909" s="243">
        <v>-9.1377130350089875E-3</v>
      </c>
      <c r="F2909" s="243">
        <v>-1.0327683494007478E-2</v>
      </c>
      <c r="H2909" s="239">
        <f t="shared" si="546"/>
        <v>235.1770718578866</v>
      </c>
      <c r="I2909" s="239"/>
      <c r="J2909" s="239">
        <f t="shared" si="547"/>
        <v>241.42363841082869</v>
      </c>
      <c r="K2909" s="239">
        <f t="shared" si="542"/>
        <v>241.42363841082869</v>
      </c>
      <c r="L2909" s="239" t="b">
        <f t="shared" si="543"/>
        <v>1</v>
      </c>
      <c r="M2909" s="239">
        <f t="shared" si="548"/>
        <v>0</v>
      </c>
      <c r="O2909" s="239">
        <f t="shared" si="549"/>
        <v>252.43092493169587</v>
      </c>
      <c r="P2909" s="239">
        <f t="shared" si="544"/>
        <v>252.43092493169587</v>
      </c>
      <c r="Q2909" s="239">
        <f t="shared" si="545"/>
        <v>17.253853073809267</v>
      </c>
      <c r="R2909" s="239">
        <f t="shared" si="550"/>
        <v>0</v>
      </c>
      <c r="T2909" s="239">
        <f>MAX($H$4:H2909)</f>
        <v>290.98732864638936</v>
      </c>
      <c r="U2909" s="239">
        <f>MAX($K$4:K2909)</f>
        <v>290.98732864638936</v>
      </c>
      <c r="V2909" s="239">
        <f>MAX($K$4:L2909)</f>
        <v>290.98732864638936</v>
      </c>
      <c r="W2909" s="239">
        <f t="shared" si="551"/>
        <v>-0.19179617562084267</v>
      </c>
      <c r="X2909" s="239">
        <f t="shared" si="552"/>
        <v>-0.17032937642377874</v>
      </c>
      <c r="Y2909" s="239">
        <f t="shared" si="553"/>
        <v>-0.13250200238632248</v>
      </c>
    </row>
    <row r="2910" spans="1:25">
      <c r="A2910" s="147">
        <v>39499</v>
      </c>
      <c r="B2910" s="243">
        <v>-1.2467289907792889E-2</v>
      </c>
      <c r="C2910" s="243">
        <v>7.8412235865965574E-3</v>
      </c>
      <c r="D2910" s="243">
        <v>1.5071158399956985E-2</v>
      </c>
      <c r="E2910" s="243">
        <v>4.8054483165929085E-3</v>
      </c>
      <c r="F2910" s="243">
        <v>8.1976391562761375E-3</v>
      </c>
      <c r="H2910" s="239">
        <f t="shared" si="546"/>
        <v>237.02114786076538</v>
      </c>
      <c r="I2910" s="239"/>
      <c r="J2910" s="239">
        <f t="shared" si="547"/>
        <v>241.42363841082869</v>
      </c>
      <c r="K2910" s="239">
        <f t="shared" si="542"/>
        <v>241.42363841082869</v>
      </c>
      <c r="L2910" s="239" t="b">
        <f t="shared" si="543"/>
        <v>1</v>
      </c>
      <c r="M2910" s="239">
        <f t="shared" si="548"/>
        <v>0</v>
      </c>
      <c r="O2910" s="239">
        <f t="shared" si="549"/>
        <v>252.43092493169587</v>
      </c>
      <c r="P2910" s="239">
        <f t="shared" si="544"/>
        <v>252.43092493169587</v>
      </c>
      <c r="Q2910" s="239">
        <f t="shared" si="545"/>
        <v>15.409777070930488</v>
      </c>
      <c r="R2910" s="239">
        <f t="shared" si="550"/>
        <v>0</v>
      </c>
      <c r="T2910" s="239">
        <f>MAX($H$4:H2910)</f>
        <v>290.98732864638936</v>
      </c>
      <c r="U2910" s="239">
        <f>MAX($K$4:K2910)</f>
        <v>290.98732864638936</v>
      </c>
      <c r="V2910" s="239">
        <f>MAX($K$4:L2910)</f>
        <v>290.98732864638936</v>
      </c>
      <c r="W2910" s="239">
        <f t="shared" si="551"/>
        <v>-0.18545886873034326</v>
      </c>
      <c r="X2910" s="239">
        <f t="shared" si="552"/>
        <v>-0.17032937642377874</v>
      </c>
      <c r="Y2910" s="239">
        <f t="shared" si="553"/>
        <v>-0.13250200238632248</v>
      </c>
    </row>
    <row r="2911" spans="1:25">
      <c r="A2911" s="147">
        <v>39500</v>
      </c>
      <c r="B2911" s="243">
        <v>7.8038168183824919E-3</v>
      </c>
      <c r="C2911" s="243">
        <v>-6.8631963725023226E-3</v>
      </c>
      <c r="D2911" s="243">
        <v>-5.5651153964872968E-3</v>
      </c>
      <c r="E2911" s="243">
        <v>-4.3519597849649427E-3</v>
      </c>
      <c r="F2911" s="243">
        <v>-6.4268711024340064E-3</v>
      </c>
      <c r="H2911" s="239">
        <f t="shared" si="546"/>
        <v>235.39442517856105</v>
      </c>
      <c r="I2911" s="239"/>
      <c r="J2911" s="239">
        <f t="shared" si="547"/>
        <v>241.42363841082869</v>
      </c>
      <c r="K2911" s="239">
        <f t="shared" si="542"/>
        <v>241.42363841082869</v>
      </c>
      <c r="L2911" s="239" t="b">
        <f t="shared" si="543"/>
        <v>1</v>
      </c>
      <c r="M2911" s="239">
        <f t="shared" si="548"/>
        <v>0</v>
      </c>
      <c r="O2911" s="239">
        <f t="shared" si="549"/>
        <v>252.43092493169587</v>
      </c>
      <c r="P2911" s="239">
        <f t="shared" si="544"/>
        <v>252.43092493169587</v>
      </c>
      <c r="Q2911" s="239">
        <f t="shared" si="545"/>
        <v>17.036499753134819</v>
      </c>
      <c r="R2911" s="239">
        <f t="shared" si="550"/>
        <v>0</v>
      </c>
      <c r="T2911" s="239">
        <f>MAX($H$4:H2911)</f>
        <v>290.98732864638936</v>
      </c>
      <c r="U2911" s="239">
        <f>MAX($K$4:K2911)</f>
        <v>290.98732864638936</v>
      </c>
      <c r="V2911" s="239">
        <f>MAX($K$4:L2911)</f>
        <v>290.98732864638936</v>
      </c>
      <c r="W2911" s="239">
        <f t="shared" si="551"/>
        <v>-0.19104922446772707</v>
      </c>
      <c r="X2911" s="239">
        <f t="shared" si="552"/>
        <v>-0.17032937642377874</v>
      </c>
      <c r="Y2911" s="239">
        <f t="shared" si="553"/>
        <v>-0.13250200238632248</v>
      </c>
    </row>
    <row r="2912" spans="1:25">
      <c r="A2912" s="147">
        <v>39503</v>
      </c>
      <c r="B2912" s="243">
        <v>1.449907015668539E-2</v>
      </c>
      <c r="C2912" s="243">
        <v>1.8060795008079555E-2</v>
      </c>
      <c r="D2912" s="243">
        <v>1.4258881369229481E-2</v>
      </c>
      <c r="E2912" s="243">
        <v>9.8227992211203929E-3</v>
      </c>
      <c r="F2912" s="243">
        <v>1.5876881120966413E-2</v>
      </c>
      <c r="H2912" s="239">
        <f t="shared" si="546"/>
        <v>239.64583563775577</v>
      </c>
      <c r="I2912" s="239"/>
      <c r="J2912" s="239">
        <f t="shared" si="547"/>
        <v>241.42363841082869</v>
      </c>
      <c r="K2912" s="239">
        <f t="shared" si="542"/>
        <v>241.42363841082869</v>
      </c>
      <c r="L2912" s="239" t="b">
        <f t="shared" si="543"/>
        <v>1</v>
      </c>
      <c r="M2912" s="239">
        <f t="shared" si="548"/>
        <v>0</v>
      </c>
      <c r="O2912" s="239">
        <f t="shared" si="549"/>
        <v>252.43092493169587</v>
      </c>
      <c r="P2912" s="239">
        <f t="shared" si="544"/>
        <v>252.43092493169587</v>
      </c>
      <c r="Q2912" s="239">
        <f t="shared" si="545"/>
        <v>12.785089293940104</v>
      </c>
      <c r="R2912" s="239">
        <f t="shared" si="550"/>
        <v>0</v>
      </c>
      <c r="T2912" s="239">
        <f>MAX($H$4:H2912)</f>
        <v>290.98732864638936</v>
      </c>
      <c r="U2912" s="239">
        <f>MAX($K$4:K2912)</f>
        <v>290.98732864638936</v>
      </c>
      <c r="V2912" s="239">
        <f>MAX($K$4:L2912)</f>
        <v>290.98732864638936</v>
      </c>
      <c r="W2912" s="239">
        <f t="shared" si="551"/>
        <v>-0.17643893033921171</v>
      </c>
      <c r="X2912" s="239">
        <f t="shared" si="552"/>
        <v>-0.17032937642377874</v>
      </c>
      <c r="Y2912" s="239">
        <f t="shared" si="553"/>
        <v>-0.13250200238632248</v>
      </c>
    </row>
    <row r="2913" spans="1:25">
      <c r="A2913" s="147">
        <v>39504</v>
      </c>
      <c r="B2913" s="243">
        <v>7.0350771468496998E-3</v>
      </c>
      <c r="C2913" s="243">
        <v>1.1842621756387395E-2</v>
      </c>
      <c r="D2913" s="243">
        <v>-1.1123455656570913E-3</v>
      </c>
      <c r="E2913" s="243">
        <v>3.5252610811846719E-3</v>
      </c>
      <c r="F2913" s="243">
        <v>1.0165105941090991E-2</v>
      </c>
      <c r="H2913" s="239">
        <f t="shared" si="546"/>
        <v>242.48387062470709</v>
      </c>
      <c r="I2913" s="239"/>
      <c r="J2913" s="239">
        <f t="shared" si="547"/>
        <v>241.42363841082869</v>
      </c>
      <c r="K2913" s="239">
        <f t="shared" si="542"/>
        <v>242.48387062470709</v>
      </c>
      <c r="L2913" s="239" t="b">
        <f t="shared" si="543"/>
        <v>0</v>
      </c>
      <c r="M2913" s="239">
        <f t="shared" si="548"/>
        <v>4.3915841085710866E-3</v>
      </c>
      <c r="O2913" s="239">
        <f t="shared" si="549"/>
        <v>252.43092493169587</v>
      </c>
      <c r="P2913" s="239">
        <f t="shared" si="544"/>
        <v>252.43092493169587</v>
      </c>
      <c r="Q2913" s="239">
        <f t="shared" si="545"/>
        <v>9.9470543069887754</v>
      </c>
      <c r="R2913" s="239">
        <f t="shared" si="550"/>
        <v>0</v>
      </c>
      <c r="T2913" s="239">
        <f>MAX($H$4:H2913)</f>
        <v>290.98732864638936</v>
      </c>
      <c r="U2913" s="239">
        <f>MAX($K$4:K2913)</f>
        <v>290.98732864638936</v>
      </c>
      <c r="V2913" s="239">
        <f>MAX($K$4:L2913)</f>
        <v>290.98732864638936</v>
      </c>
      <c r="W2913" s="239">
        <f t="shared" si="551"/>
        <v>-0.16668580809793315</v>
      </c>
      <c r="X2913" s="239">
        <f t="shared" si="552"/>
        <v>-0.16668580809793315</v>
      </c>
      <c r="Y2913" s="239">
        <f t="shared" si="553"/>
        <v>-0.13250200238632248</v>
      </c>
    </row>
    <row r="2914" spans="1:25">
      <c r="A2914" s="147">
        <v>39505</v>
      </c>
      <c r="B2914" s="243">
        <v>-1.3206000503778181E-3</v>
      </c>
      <c r="C2914" s="243">
        <v>-1.3913870077753021E-3</v>
      </c>
      <c r="D2914" s="243">
        <v>9.2615780138367576E-3</v>
      </c>
      <c r="E2914" s="243">
        <v>1.7254521281522273E-3</v>
      </c>
      <c r="F2914" s="243">
        <v>-1.4234674746139708E-3</v>
      </c>
      <c r="H2914" s="239">
        <f t="shared" si="546"/>
        <v>242.14648171752481</v>
      </c>
      <c r="I2914" s="239"/>
      <c r="J2914" s="239">
        <f t="shared" si="547"/>
        <v>241.42363841082869</v>
      </c>
      <c r="K2914" s="239">
        <f t="shared" si="542"/>
        <v>242.14648171752481</v>
      </c>
      <c r="L2914" s="239" t="b">
        <f t="shared" si="543"/>
        <v>0</v>
      </c>
      <c r="M2914" s="239">
        <f t="shared" si="548"/>
        <v>-1.391387007775313E-3</v>
      </c>
      <c r="O2914" s="239">
        <f t="shared" si="549"/>
        <v>252.43092493169587</v>
      </c>
      <c r="P2914" s="239">
        <f t="shared" si="544"/>
        <v>252.43092493169587</v>
      </c>
      <c r="Q2914" s="239">
        <f t="shared" si="545"/>
        <v>10.284443214171063</v>
      </c>
      <c r="R2914" s="239">
        <f t="shared" si="550"/>
        <v>0</v>
      </c>
      <c r="T2914" s="239">
        <f>MAX($H$4:H2914)</f>
        <v>290.98732864638936</v>
      </c>
      <c r="U2914" s="239">
        <f>MAX($K$4:K2914)</f>
        <v>290.98732864638936</v>
      </c>
      <c r="V2914" s="239">
        <f>MAX($K$4:L2914)</f>
        <v>290.98732864638936</v>
      </c>
      <c r="W2914" s="239">
        <f t="shared" si="551"/>
        <v>-0.16784527063794047</v>
      </c>
      <c r="X2914" s="239">
        <f t="shared" si="552"/>
        <v>-0.16784527063794047</v>
      </c>
      <c r="Y2914" s="239">
        <f t="shared" si="553"/>
        <v>-0.13250200238632248</v>
      </c>
    </row>
    <row r="2915" spans="1:25">
      <c r="A2915" s="147">
        <v>39506</v>
      </c>
      <c r="B2915" s="243">
        <v>-8.860741038807407E-3</v>
      </c>
      <c r="C2915" s="243">
        <v>-1.9113686710929279E-2</v>
      </c>
      <c r="D2915" s="243">
        <v>-1.0059585478621957E-2</v>
      </c>
      <c r="E2915" s="243">
        <v>-5.0518451224870198E-3</v>
      </c>
      <c r="F2915" s="243">
        <v>-1.789345169855816E-2</v>
      </c>
      <c r="H2915" s="239">
        <f t="shared" si="546"/>
        <v>237.51816972782228</v>
      </c>
      <c r="I2915" s="239"/>
      <c r="J2915" s="239">
        <f t="shared" si="547"/>
        <v>241.42363841082869</v>
      </c>
      <c r="K2915" s="239">
        <f t="shared" si="542"/>
        <v>241.42363841082869</v>
      </c>
      <c r="L2915" s="239" t="b">
        <f t="shared" si="543"/>
        <v>1</v>
      </c>
      <c r="M2915" s="239">
        <f t="shared" si="548"/>
        <v>-2.9851489130424398E-3</v>
      </c>
      <c r="O2915" s="239">
        <f t="shared" si="549"/>
        <v>252.43092493169587</v>
      </c>
      <c r="P2915" s="239">
        <f t="shared" si="544"/>
        <v>252.43092493169587</v>
      </c>
      <c r="Q2915" s="239">
        <f t="shared" si="545"/>
        <v>14.912755203873587</v>
      </c>
      <c r="R2915" s="239">
        <f t="shared" si="550"/>
        <v>0</v>
      </c>
      <c r="T2915" s="239">
        <f>MAX($H$4:H2915)</f>
        <v>290.98732864638936</v>
      </c>
      <c r="U2915" s="239">
        <f>MAX($K$4:K2915)</f>
        <v>290.98732864638936</v>
      </c>
      <c r="V2915" s="239">
        <f>MAX($K$4:L2915)</f>
        <v>290.98732864638936</v>
      </c>
      <c r="W2915" s="239">
        <f t="shared" si="551"/>
        <v>-0.183750815429985</v>
      </c>
      <c r="X2915" s="239">
        <f t="shared" si="552"/>
        <v>-0.17032937642377874</v>
      </c>
      <c r="Y2915" s="239">
        <f t="shared" si="553"/>
        <v>-0.13250200238632248</v>
      </c>
    </row>
    <row r="2916" spans="1:25">
      <c r="A2916" s="147">
        <v>39507</v>
      </c>
      <c r="B2916" s="243">
        <v>-2.6812512172260883E-2</v>
      </c>
      <c r="C2916" s="243">
        <v>-1.0879528477755529E-2</v>
      </c>
      <c r="D2916" s="243">
        <v>-8.969947078248941E-3</v>
      </c>
      <c r="E2916" s="243">
        <v>-1.7994453242890285E-2</v>
      </c>
      <c r="F2916" s="243">
        <v>-8.7585662378818485E-3</v>
      </c>
      <c r="H2916" s="239">
        <f t="shared" si="546"/>
        <v>234.93408403628408</v>
      </c>
      <c r="I2916" s="239"/>
      <c r="J2916" s="239">
        <f t="shared" si="547"/>
        <v>241.42363841082869</v>
      </c>
      <c r="K2916" s="239">
        <f t="shared" si="542"/>
        <v>241.42363841082869</v>
      </c>
      <c r="L2916" s="239" t="b">
        <f t="shared" si="543"/>
        <v>1</v>
      </c>
      <c r="M2916" s="239">
        <f t="shared" si="548"/>
        <v>0</v>
      </c>
      <c r="O2916" s="239">
        <f t="shared" si="549"/>
        <v>252.43092493169587</v>
      </c>
      <c r="P2916" s="239">
        <f t="shared" si="544"/>
        <v>252.43092493169587</v>
      </c>
      <c r="Q2916" s="239">
        <f t="shared" si="545"/>
        <v>17.496840895411793</v>
      </c>
      <c r="R2916" s="239">
        <f t="shared" si="550"/>
        <v>0</v>
      </c>
      <c r="T2916" s="239">
        <f>MAX($H$4:H2916)</f>
        <v>290.98732864638936</v>
      </c>
      <c r="U2916" s="239">
        <f>MAX($K$4:K2916)</f>
        <v>290.98732864638936</v>
      </c>
      <c r="V2916" s="239">
        <f>MAX($K$4:L2916)</f>
        <v>290.98732864638936</v>
      </c>
      <c r="W2916" s="239">
        <f t="shared" si="551"/>
        <v>-0.19263122167845917</v>
      </c>
      <c r="X2916" s="239">
        <f t="shared" si="552"/>
        <v>-0.17032937642377874</v>
      </c>
      <c r="Y2916" s="239">
        <f t="shared" si="553"/>
        <v>-0.13250200238632248</v>
      </c>
    </row>
    <row r="2917" spans="1:25">
      <c r="A2917" s="147">
        <v>39510</v>
      </c>
      <c r="B2917" s="243">
        <v>5.4867271083303137E-4</v>
      </c>
      <c r="C2917" s="243">
        <v>-1.2916491213938897E-2</v>
      </c>
      <c r="D2917" s="243">
        <v>-3.2187380892670592E-2</v>
      </c>
      <c r="E2917" s="243">
        <v>-1.9862471203598964E-2</v>
      </c>
      <c r="F2917" s="243">
        <v>-1.2036454763802551E-2</v>
      </c>
      <c r="H2917" s="239">
        <f t="shared" si="546"/>
        <v>231.89956000397464</v>
      </c>
      <c r="I2917" s="239"/>
      <c r="J2917" s="239">
        <f t="shared" si="547"/>
        <v>241.42363841082869</v>
      </c>
      <c r="K2917" s="239">
        <f t="shared" si="542"/>
        <v>241.42363841082869</v>
      </c>
      <c r="L2917" s="239" t="b">
        <f t="shared" si="543"/>
        <v>1</v>
      </c>
      <c r="M2917" s="239">
        <f t="shared" si="548"/>
        <v>0</v>
      </c>
      <c r="O2917" s="239">
        <f t="shared" si="549"/>
        <v>252.43092493169587</v>
      </c>
      <c r="P2917" s="239">
        <f t="shared" si="544"/>
        <v>252.43092493169587</v>
      </c>
      <c r="Q2917" s="239">
        <f t="shared" si="545"/>
        <v>20.531364927721228</v>
      </c>
      <c r="R2917" s="239">
        <f t="shared" si="550"/>
        <v>0</v>
      </c>
      <c r="T2917" s="239">
        <f>MAX($H$4:H2917)</f>
        <v>290.98732864638936</v>
      </c>
      <c r="U2917" s="239">
        <f>MAX($K$4:K2917)</f>
        <v>290.98732864638936</v>
      </c>
      <c r="V2917" s="239">
        <f>MAX($K$4:L2917)</f>
        <v>290.98732864638936</v>
      </c>
      <c r="W2917" s="239">
        <f t="shared" si="551"/>
        <v>-0.20305959341005789</v>
      </c>
      <c r="X2917" s="239">
        <f t="shared" si="552"/>
        <v>-0.17032937642377874</v>
      </c>
      <c r="Y2917" s="239">
        <f t="shared" si="553"/>
        <v>-0.13250200238632248</v>
      </c>
    </row>
    <row r="2918" spans="1:25">
      <c r="A2918" s="147">
        <v>39511</v>
      </c>
      <c r="B2918" s="243">
        <v>-3.7978148515407373E-3</v>
      </c>
      <c r="C2918" s="243">
        <v>-1.3974097546398778E-2</v>
      </c>
      <c r="D2918" s="243">
        <v>-4.8678111964414184E-3</v>
      </c>
      <c r="E2918" s="243">
        <v>-1.0146936025374642E-2</v>
      </c>
      <c r="F2918" s="243">
        <v>-1.0261164208479001E-2</v>
      </c>
      <c r="H2918" s="239">
        <f t="shared" si="546"/>
        <v>228.65897293151215</v>
      </c>
      <c r="I2918" s="239"/>
      <c r="J2918" s="239">
        <f t="shared" si="547"/>
        <v>241.42363841082869</v>
      </c>
      <c r="K2918" s="239">
        <f t="shared" si="542"/>
        <v>241.42363841082869</v>
      </c>
      <c r="L2918" s="239" t="b">
        <f t="shared" si="543"/>
        <v>1</v>
      </c>
      <c r="M2918" s="239">
        <f t="shared" si="548"/>
        <v>0</v>
      </c>
      <c r="O2918" s="239">
        <f t="shared" si="549"/>
        <v>252.43092493169587</v>
      </c>
      <c r="P2918" s="239">
        <f t="shared" si="544"/>
        <v>252.43092493169587</v>
      </c>
      <c r="Q2918" s="239">
        <f t="shared" si="545"/>
        <v>23.771952000183717</v>
      </c>
      <c r="R2918" s="239">
        <f t="shared" si="550"/>
        <v>0</v>
      </c>
      <c r="T2918" s="239">
        <f>MAX($H$4:H2918)</f>
        <v>290.98732864638936</v>
      </c>
      <c r="U2918" s="239">
        <f>MAX($K$4:K2918)</f>
        <v>290.98732864638936</v>
      </c>
      <c r="V2918" s="239">
        <f>MAX($K$4:L2918)</f>
        <v>290.98732864638936</v>
      </c>
      <c r="W2918" s="239">
        <f t="shared" si="551"/>
        <v>-0.21419611639041242</v>
      </c>
      <c r="X2918" s="239">
        <f t="shared" si="552"/>
        <v>-0.17032937642377874</v>
      </c>
      <c r="Y2918" s="239">
        <f t="shared" si="553"/>
        <v>-0.13250200238632248</v>
      </c>
    </row>
    <row r="2919" spans="1:25">
      <c r="A2919" s="147">
        <v>39512</v>
      </c>
      <c r="B2919" s="243">
        <v>6.0083803728465668E-3</v>
      </c>
      <c r="C2919" s="243">
        <v>1.7027058487666391E-2</v>
      </c>
      <c r="D2919" s="243">
        <v>-1.1280173376170377E-2</v>
      </c>
      <c r="E2919" s="243">
        <v>1.4575620974162096E-3</v>
      </c>
      <c r="F2919" s="243">
        <v>1.7797510147238738E-2</v>
      </c>
      <c r="H2919" s="239">
        <f t="shared" si="546"/>
        <v>232.55236263734673</v>
      </c>
      <c r="I2919" s="239"/>
      <c r="J2919" s="239">
        <f t="shared" si="547"/>
        <v>241.42363841082869</v>
      </c>
      <c r="K2919" s="239">
        <f t="shared" si="542"/>
        <v>241.42363841082869</v>
      </c>
      <c r="L2919" s="239" t="b">
        <f t="shared" si="543"/>
        <v>1</v>
      </c>
      <c r="M2919" s="239">
        <f t="shared" si="548"/>
        <v>0</v>
      </c>
      <c r="O2919" s="239">
        <f t="shared" si="549"/>
        <v>252.43092493169587</v>
      </c>
      <c r="P2919" s="239">
        <f t="shared" si="544"/>
        <v>252.43092493169587</v>
      </c>
      <c r="Q2919" s="239">
        <f t="shared" si="545"/>
        <v>19.878562294349138</v>
      </c>
      <c r="R2919" s="239">
        <f t="shared" si="550"/>
        <v>0</v>
      </c>
      <c r="T2919" s="239">
        <f>MAX($H$4:H2919)</f>
        <v>290.98732864638936</v>
      </c>
      <c r="U2919" s="239">
        <f>MAX($K$4:K2919)</f>
        <v>290.98732864638936</v>
      </c>
      <c r="V2919" s="239">
        <f>MAX($K$4:L2919)</f>
        <v>290.98732864638936</v>
      </c>
      <c r="W2919" s="239">
        <f t="shared" si="551"/>
        <v>-0.20081618770435658</v>
      </c>
      <c r="X2919" s="239">
        <f t="shared" si="552"/>
        <v>-0.17032937642377874</v>
      </c>
      <c r="Y2919" s="239">
        <f t="shared" si="553"/>
        <v>-0.13250200238632248</v>
      </c>
    </row>
    <row r="2920" spans="1:25">
      <c r="A2920" s="147">
        <v>39513</v>
      </c>
      <c r="B2920" s="243">
        <v>-2.2434767875807449E-2</v>
      </c>
      <c r="C2920" s="243">
        <v>-1.3169458456128047E-2</v>
      </c>
      <c r="D2920" s="243">
        <v>1.4584637899926811E-2</v>
      </c>
      <c r="E2920" s="243">
        <v>-3.7305020967285385E-3</v>
      </c>
      <c r="F2920" s="243">
        <v>-8.5590380742862626E-3</v>
      </c>
      <c r="H2920" s="239">
        <f t="shared" si="546"/>
        <v>229.48977395871978</v>
      </c>
      <c r="I2920" s="239"/>
      <c r="J2920" s="239">
        <f t="shared" si="547"/>
        <v>241.42363841082869</v>
      </c>
      <c r="K2920" s="239">
        <f t="shared" si="542"/>
        <v>241.42363841082869</v>
      </c>
      <c r="L2920" s="239" t="b">
        <f t="shared" si="543"/>
        <v>1</v>
      </c>
      <c r="M2920" s="239">
        <f t="shared" si="548"/>
        <v>0</v>
      </c>
      <c r="O2920" s="239">
        <f t="shared" si="549"/>
        <v>252.43092493169587</v>
      </c>
      <c r="P2920" s="239">
        <f t="shared" si="544"/>
        <v>252.43092493169587</v>
      </c>
      <c r="Q2920" s="239">
        <f t="shared" si="545"/>
        <v>22.941150972976089</v>
      </c>
      <c r="R2920" s="239">
        <f t="shared" si="550"/>
        <v>0</v>
      </c>
      <c r="T2920" s="239">
        <f>MAX($H$4:H2920)</f>
        <v>290.98732864638936</v>
      </c>
      <c r="U2920" s="239">
        <f>MAX($K$4:K2920)</f>
        <v>290.98732864638936</v>
      </c>
      <c r="V2920" s="239">
        <f>MAX($K$4:L2920)</f>
        <v>290.98732864638936</v>
      </c>
      <c r="W2920" s="239">
        <f t="shared" si="551"/>
        <v>-0.21134100571919406</v>
      </c>
      <c r="X2920" s="239">
        <f t="shared" si="552"/>
        <v>-0.17032937642377874</v>
      </c>
      <c r="Y2920" s="239">
        <f t="shared" si="553"/>
        <v>-0.13250200238632248</v>
      </c>
    </row>
    <row r="2921" spans="1:25">
      <c r="A2921" s="147">
        <v>39514</v>
      </c>
      <c r="B2921" s="243">
        <v>-8.7743807326292611E-3</v>
      </c>
      <c r="C2921" s="243">
        <v>-1.0134694899229468E-2</v>
      </c>
      <c r="D2921" s="243">
        <v>-3.0778845374261676E-2</v>
      </c>
      <c r="E2921" s="243">
        <v>-2.2473435208111847E-2</v>
      </c>
      <c r="F2921" s="243">
        <v>-1.2522250266932211E-2</v>
      </c>
      <c r="H2921" s="239">
        <f t="shared" si="546"/>
        <v>227.16396511715502</v>
      </c>
      <c r="I2921" s="239"/>
      <c r="J2921" s="239">
        <f t="shared" si="547"/>
        <v>241.42363841082869</v>
      </c>
      <c r="K2921" s="239">
        <f t="shared" si="542"/>
        <v>241.42363841082869</v>
      </c>
      <c r="L2921" s="239" t="b">
        <f t="shared" si="543"/>
        <v>1</v>
      </c>
      <c r="M2921" s="239">
        <f t="shared" si="548"/>
        <v>0</v>
      </c>
      <c r="O2921" s="239">
        <f t="shared" si="549"/>
        <v>252.43092493169587</v>
      </c>
      <c r="P2921" s="239">
        <f t="shared" si="544"/>
        <v>252.43092493169587</v>
      </c>
      <c r="Q2921" s="239">
        <f t="shared" si="545"/>
        <v>25.266959814540854</v>
      </c>
      <c r="R2921" s="239">
        <f t="shared" si="550"/>
        <v>0</v>
      </c>
      <c r="T2921" s="239">
        <f>MAX($H$4:H2921)</f>
        <v>290.98732864638936</v>
      </c>
      <c r="U2921" s="239">
        <f>MAX($K$4:K2921)</f>
        <v>290.98732864638936</v>
      </c>
      <c r="V2921" s="239">
        <f>MAX($K$4:L2921)</f>
        <v>290.98732864638936</v>
      </c>
      <c r="W2921" s="239">
        <f t="shared" si="551"/>
        <v>-0.21933382400576321</v>
      </c>
      <c r="X2921" s="239">
        <f t="shared" si="552"/>
        <v>-0.17032937642377874</v>
      </c>
      <c r="Y2921" s="239">
        <f t="shared" si="553"/>
        <v>-0.13250200238632248</v>
      </c>
    </row>
    <row r="2922" spans="1:25">
      <c r="A2922" s="147">
        <v>39517</v>
      </c>
      <c r="B2922" s="243">
        <v>-1.6536773101609503E-2</v>
      </c>
      <c r="C2922" s="243">
        <v>-1.0025056045260605E-2</v>
      </c>
      <c r="D2922" s="243">
        <v>-1.0935537428799269E-2</v>
      </c>
      <c r="E2922" s="243">
        <v>-1.9856047381021424E-2</v>
      </c>
      <c r="F2922" s="243">
        <v>-1.4915021049414556E-2</v>
      </c>
      <c r="H2922" s="239">
        <f t="shared" si="546"/>
        <v>224.88663363539192</v>
      </c>
      <c r="I2922" s="239"/>
      <c r="J2922" s="239">
        <f t="shared" si="547"/>
        <v>241.42363841082869</v>
      </c>
      <c r="K2922" s="239">
        <f t="shared" si="542"/>
        <v>241.42363841082869</v>
      </c>
      <c r="L2922" s="239" t="b">
        <f t="shared" si="543"/>
        <v>1</v>
      </c>
      <c r="M2922" s="239">
        <f t="shared" si="548"/>
        <v>0</v>
      </c>
      <c r="O2922" s="239">
        <f t="shared" si="549"/>
        <v>252.43092493169587</v>
      </c>
      <c r="P2922" s="239">
        <f t="shared" si="544"/>
        <v>252.43092493169587</v>
      </c>
      <c r="Q2922" s="239">
        <f t="shared" si="545"/>
        <v>27.544291296303953</v>
      </c>
      <c r="R2922" s="239">
        <f t="shared" si="550"/>
        <v>0</v>
      </c>
      <c r="T2922" s="239">
        <f>MAX($H$4:H2922)</f>
        <v>290.98732864638936</v>
      </c>
      <c r="U2922" s="239">
        <f>MAX($K$4:K2922)</f>
        <v>290.98732864638936</v>
      </c>
      <c r="V2922" s="239">
        <f>MAX($K$4:L2922)</f>
        <v>290.98732864638936</v>
      </c>
      <c r="W2922" s="239">
        <f t="shared" si="551"/>
        <v>-0.22716004617274468</v>
      </c>
      <c r="X2922" s="239">
        <f t="shared" si="552"/>
        <v>-0.17032937642377874</v>
      </c>
      <c r="Y2922" s="239">
        <f t="shared" si="553"/>
        <v>-0.13250200238632248</v>
      </c>
    </row>
    <row r="2923" spans="1:25">
      <c r="A2923" s="147">
        <v>39518</v>
      </c>
      <c r="B2923" s="243">
        <v>3.6557526720822242E-2</v>
      </c>
      <c r="C2923" s="243">
        <v>9.1404587182699615E-3</v>
      </c>
      <c r="D2923" s="243">
        <v>7.687764806130204E-4</v>
      </c>
      <c r="E2923" s="243">
        <v>2.2841531519248282E-2</v>
      </c>
      <c r="F2923" s="243">
        <v>8.4647900622876193E-3</v>
      </c>
      <c r="H2923" s="239">
        <f t="shared" si="546"/>
        <v>226.94220062642691</v>
      </c>
      <c r="I2923" s="239"/>
      <c r="J2923" s="239">
        <f t="shared" si="547"/>
        <v>241.42363841082869</v>
      </c>
      <c r="K2923" s="239">
        <f t="shared" si="542"/>
        <v>241.42363841082869</v>
      </c>
      <c r="L2923" s="239" t="b">
        <f t="shared" si="543"/>
        <v>1</v>
      </c>
      <c r="M2923" s="239">
        <f t="shared" si="548"/>
        <v>0</v>
      </c>
      <c r="O2923" s="239">
        <f t="shared" si="549"/>
        <v>252.43092493169587</v>
      </c>
      <c r="P2923" s="239">
        <f t="shared" si="544"/>
        <v>252.43092493169587</v>
      </c>
      <c r="Q2923" s="239">
        <f t="shared" si="545"/>
        <v>25.48872430526896</v>
      </c>
      <c r="R2923" s="239">
        <f t="shared" si="550"/>
        <v>0</v>
      </c>
      <c r="T2923" s="239">
        <f>MAX($H$4:H2923)</f>
        <v>290.98732864638936</v>
      </c>
      <c r="U2923" s="239">
        <f>MAX($K$4:K2923)</f>
        <v>290.98732864638936</v>
      </c>
      <c r="V2923" s="239">
        <f>MAX($K$4:L2923)</f>
        <v>290.98732864638936</v>
      </c>
      <c r="W2923" s="239">
        <f t="shared" si="551"/>
        <v>-0.22009593447895703</v>
      </c>
      <c r="X2923" s="239">
        <f t="shared" si="552"/>
        <v>-0.17032937642377874</v>
      </c>
      <c r="Y2923" s="239">
        <f t="shared" si="553"/>
        <v>-0.13250200238632248</v>
      </c>
    </row>
    <row r="2924" spans="1:25">
      <c r="A2924" s="147">
        <v>39519</v>
      </c>
      <c r="B2924" s="243">
        <v>-8.2058196709554609E-3</v>
      </c>
      <c r="C2924" s="243">
        <v>1.0984825043094171E-2</v>
      </c>
      <c r="D2924" s="243">
        <v>1.1261526331329597E-2</v>
      </c>
      <c r="E2924" s="243">
        <v>-5.0784518891133779E-4</v>
      </c>
      <c r="F2924" s="243">
        <v>1.0956514873186052E-2</v>
      </c>
      <c r="H2924" s="239">
        <f t="shared" si="546"/>
        <v>229.43512099520299</v>
      </c>
      <c r="I2924" s="239"/>
      <c r="J2924" s="239">
        <f t="shared" si="547"/>
        <v>241.42363841082869</v>
      </c>
      <c r="K2924" s="239">
        <f t="shared" si="542"/>
        <v>241.42363841082869</v>
      </c>
      <c r="L2924" s="239" t="b">
        <f t="shared" si="543"/>
        <v>1</v>
      </c>
      <c r="M2924" s="239">
        <f t="shared" si="548"/>
        <v>0</v>
      </c>
      <c r="O2924" s="239">
        <f t="shared" si="549"/>
        <v>252.43092493169587</v>
      </c>
      <c r="P2924" s="239">
        <f t="shared" si="544"/>
        <v>252.43092493169587</v>
      </c>
      <c r="Q2924" s="239">
        <f t="shared" si="545"/>
        <v>22.995803936492877</v>
      </c>
      <c r="R2924" s="239">
        <f t="shared" si="550"/>
        <v>0</v>
      </c>
      <c r="T2924" s="239">
        <f>MAX($H$4:H2924)</f>
        <v>290.98732864638936</v>
      </c>
      <c r="U2924" s="239">
        <f>MAX($K$4:K2924)</f>
        <v>290.98732864638936</v>
      </c>
      <c r="V2924" s="239">
        <f>MAX($K$4:L2924)</f>
        <v>290.98732864638936</v>
      </c>
      <c r="W2924" s="239">
        <f t="shared" si="551"/>
        <v>-0.21152882476881049</v>
      </c>
      <c r="X2924" s="239">
        <f t="shared" si="552"/>
        <v>-0.17032937642377874</v>
      </c>
      <c r="Y2924" s="239">
        <f t="shared" si="553"/>
        <v>-0.13250200238632248</v>
      </c>
    </row>
    <row r="2925" spans="1:25">
      <c r="A2925" s="147">
        <v>39520</v>
      </c>
      <c r="B2925" s="243">
        <v>5.8651748320608377E-3</v>
      </c>
      <c r="C2925" s="243">
        <v>-1.1023897833166374E-2</v>
      </c>
      <c r="D2925" s="243">
        <v>-2.0409982019663375E-2</v>
      </c>
      <c r="E2925" s="243">
        <v>-3.1275263592228875E-2</v>
      </c>
      <c r="F2925" s="243">
        <v>-1.3384047369811691E-2</v>
      </c>
      <c r="H2925" s="239">
        <f t="shared" si="546"/>
        <v>226.90585166201171</v>
      </c>
      <c r="I2925" s="239"/>
      <c r="J2925" s="239">
        <f t="shared" si="547"/>
        <v>241.42363841082869</v>
      </c>
      <c r="K2925" s="239">
        <f t="shared" si="542"/>
        <v>241.42363841082869</v>
      </c>
      <c r="L2925" s="239" t="b">
        <f t="shared" si="543"/>
        <v>1</v>
      </c>
      <c r="M2925" s="239">
        <f t="shared" si="548"/>
        <v>0</v>
      </c>
      <c r="O2925" s="239">
        <f t="shared" si="549"/>
        <v>252.43092493169587</v>
      </c>
      <c r="P2925" s="239">
        <f t="shared" si="544"/>
        <v>252.43092493169587</v>
      </c>
      <c r="Q2925" s="239">
        <f t="shared" si="545"/>
        <v>25.525073269684157</v>
      </c>
      <c r="R2925" s="239">
        <f t="shared" si="550"/>
        <v>0</v>
      </c>
      <c r="T2925" s="239">
        <f>MAX($H$4:H2925)</f>
        <v>290.98732864638936</v>
      </c>
      <c r="U2925" s="239">
        <f>MAX($K$4:K2925)</f>
        <v>290.98732864638936</v>
      </c>
      <c r="V2925" s="239">
        <f>MAX($K$4:L2925)</f>
        <v>290.98732864638936</v>
      </c>
      <c r="W2925" s="239">
        <f t="shared" si="551"/>
        <v>-0.22022085044895573</v>
      </c>
      <c r="X2925" s="239">
        <f t="shared" si="552"/>
        <v>-0.17032937642377874</v>
      </c>
      <c r="Y2925" s="239">
        <f t="shared" si="553"/>
        <v>-0.13250200238632248</v>
      </c>
    </row>
    <row r="2926" spans="1:25">
      <c r="A2926" s="147">
        <v>39521</v>
      </c>
      <c r="B2926" s="243">
        <v>-2.0516711281070688E-2</v>
      </c>
      <c r="C2926" s="243">
        <v>-1.4842465858565856E-2</v>
      </c>
      <c r="D2926" s="243">
        <v>-1.4033794566832403E-2</v>
      </c>
      <c r="E2926" s="243">
        <v>-1.2875679246972527E-2</v>
      </c>
      <c r="F2926" s="243">
        <v>-1.0280632542508328E-2</v>
      </c>
      <c r="H2926" s="239">
        <f t="shared" si="546"/>
        <v>223.53800930560951</v>
      </c>
      <c r="I2926" s="239"/>
      <c r="J2926" s="239">
        <f t="shared" si="547"/>
        <v>241.42363841082869</v>
      </c>
      <c r="K2926" s="239">
        <f t="shared" si="542"/>
        <v>241.42363841082869</v>
      </c>
      <c r="L2926" s="239" t="b">
        <f t="shared" si="543"/>
        <v>1</v>
      </c>
      <c r="M2926" s="239">
        <f t="shared" si="548"/>
        <v>0</v>
      </c>
      <c r="O2926" s="239">
        <f t="shared" si="549"/>
        <v>252.43092493169587</v>
      </c>
      <c r="P2926" s="239">
        <f t="shared" si="544"/>
        <v>252.43092493169587</v>
      </c>
      <c r="Q2926" s="239">
        <f t="shared" si="545"/>
        <v>28.892915626086364</v>
      </c>
      <c r="R2926" s="239">
        <f t="shared" si="550"/>
        <v>0</v>
      </c>
      <c r="T2926" s="239">
        <f>MAX($H$4:H2926)</f>
        <v>290.98732864638936</v>
      </c>
      <c r="U2926" s="239">
        <f>MAX($K$4:K2926)</f>
        <v>290.98732864638936</v>
      </c>
      <c r="V2926" s="239">
        <f>MAX($K$4:L2926)</f>
        <v>290.98732864638936</v>
      </c>
      <c r="W2926" s="239">
        <f t="shared" si="551"/>
        <v>-0.2317946958533886</v>
      </c>
      <c r="X2926" s="239">
        <f t="shared" si="552"/>
        <v>-0.17032937642377874</v>
      </c>
      <c r="Y2926" s="239">
        <f t="shared" si="553"/>
        <v>-0.13250200238632248</v>
      </c>
    </row>
    <row r="2927" spans="1:25">
      <c r="A2927" s="147">
        <v>39524</v>
      </c>
      <c r="B2927" s="243">
        <v>-1.092205794072254E-2</v>
      </c>
      <c r="C2927" s="243">
        <v>-3.8240569106581357E-2</v>
      </c>
      <c r="D2927" s="243">
        <v>-2.0167552590570126E-2</v>
      </c>
      <c r="E2927" s="243">
        <v>-4.6461281145900424E-2</v>
      </c>
      <c r="F2927" s="243">
        <v>-3.3136864412488309E-2</v>
      </c>
      <c r="H2927" s="239">
        <f t="shared" si="546"/>
        <v>214.98978861281071</v>
      </c>
      <c r="I2927" s="239"/>
      <c r="J2927" s="239">
        <f t="shared" si="547"/>
        <v>241.42363841082869</v>
      </c>
      <c r="K2927" s="239">
        <f t="shared" si="542"/>
        <v>241.42363841082869</v>
      </c>
      <c r="L2927" s="239" t="b">
        <f t="shared" si="543"/>
        <v>1</v>
      </c>
      <c r="M2927" s="239">
        <f t="shared" si="548"/>
        <v>0</v>
      </c>
      <c r="O2927" s="239">
        <f t="shared" si="549"/>
        <v>252.43092493169587</v>
      </c>
      <c r="P2927" s="239">
        <f t="shared" si="544"/>
        <v>252.43092493169587</v>
      </c>
      <c r="Q2927" s="239">
        <f t="shared" si="545"/>
        <v>37.441136318885157</v>
      </c>
      <c r="R2927" s="239">
        <f t="shared" si="550"/>
        <v>0</v>
      </c>
      <c r="T2927" s="239">
        <f>MAX($H$4:H2927)</f>
        <v>290.98732864638936</v>
      </c>
      <c r="U2927" s="239">
        <f>MAX($K$4:K2927)</f>
        <v>290.98732864638936</v>
      </c>
      <c r="V2927" s="239">
        <f>MAX($K$4:L2927)</f>
        <v>290.98732864638936</v>
      </c>
      <c r="W2927" s="239">
        <f t="shared" si="551"/>
        <v>-0.26117130387464949</v>
      </c>
      <c r="X2927" s="239">
        <f t="shared" si="552"/>
        <v>-0.17032937642377874</v>
      </c>
      <c r="Y2927" s="239">
        <f t="shared" si="553"/>
        <v>-0.13250200238632248</v>
      </c>
    </row>
    <row r="2928" spans="1:25">
      <c r="A2928" s="147">
        <v>39525</v>
      </c>
      <c r="B2928" s="243">
        <v>4.1867018745280982E-2</v>
      </c>
      <c r="C2928" s="243">
        <v>3.1407301120367714E-2</v>
      </c>
      <c r="D2928" s="243">
        <v>-3.2472934542728815E-3</v>
      </c>
      <c r="E2928" s="243">
        <v>1.4393643490313357E-2</v>
      </c>
      <c r="F2928" s="243">
        <v>1.8389379641206016E-2</v>
      </c>
      <c r="H2928" s="239">
        <f t="shared" si="546"/>
        <v>221.74203764157747</v>
      </c>
      <c r="I2928" s="239"/>
      <c r="J2928" s="239">
        <f t="shared" si="547"/>
        <v>241.42363841082869</v>
      </c>
      <c r="K2928" s="239">
        <f t="shared" si="542"/>
        <v>241.42363841082869</v>
      </c>
      <c r="L2928" s="239" t="b">
        <f t="shared" si="543"/>
        <v>1</v>
      </c>
      <c r="M2928" s="239">
        <f t="shared" si="548"/>
        <v>0</v>
      </c>
      <c r="O2928" s="239">
        <f t="shared" si="549"/>
        <v>252.43092493169587</v>
      </c>
      <c r="P2928" s="239">
        <f t="shared" si="544"/>
        <v>252.43092493169587</v>
      </c>
      <c r="Q2928" s="239">
        <f t="shared" si="545"/>
        <v>30.688887290118402</v>
      </c>
      <c r="R2928" s="239">
        <f t="shared" si="550"/>
        <v>0</v>
      </c>
      <c r="T2928" s="239">
        <f>MAX($H$4:H2928)</f>
        <v>290.98732864638936</v>
      </c>
      <c r="U2928" s="239">
        <f>MAX($K$4:K2928)</f>
        <v>290.98732864638936</v>
      </c>
      <c r="V2928" s="239">
        <f>MAX($K$4:L2928)</f>
        <v>290.98732864638936</v>
      </c>
      <c r="W2928" s="239">
        <f t="shared" si="551"/>
        <v>-0.23796668853907191</v>
      </c>
      <c r="X2928" s="239">
        <f t="shared" si="552"/>
        <v>-0.17032937642377874</v>
      </c>
      <c r="Y2928" s="239">
        <f t="shared" si="553"/>
        <v>-0.13250200238632248</v>
      </c>
    </row>
    <row r="2929" spans="1:25">
      <c r="A2929" s="147">
        <v>39526</v>
      </c>
      <c r="B2929" s="243">
        <v>-2.4298199192676728E-2</v>
      </c>
      <c r="C2929" s="243">
        <v>-1.026166868011269E-2</v>
      </c>
      <c r="D2929" s="243">
        <v>2.9014091384357732E-2</v>
      </c>
      <c r="E2929" s="243">
        <v>9.2312936528278211E-3</v>
      </c>
      <c r="F2929" s="243">
        <v>-1.3097909961231946E-2</v>
      </c>
      <c r="H2929" s="239">
        <f t="shared" si="546"/>
        <v>219.46659431884652</v>
      </c>
      <c r="I2929" s="239"/>
      <c r="J2929" s="239">
        <f t="shared" si="547"/>
        <v>241.42363841082869</v>
      </c>
      <c r="K2929" s="239">
        <f t="shared" si="542"/>
        <v>241.42363841082869</v>
      </c>
      <c r="L2929" s="239" t="b">
        <f t="shared" si="543"/>
        <v>1</v>
      </c>
      <c r="M2929" s="239">
        <f t="shared" si="548"/>
        <v>0</v>
      </c>
      <c r="O2929" s="239">
        <f t="shared" si="549"/>
        <v>252.43092493169587</v>
      </c>
      <c r="P2929" s="239">
        <f t="shared" si="544"/>
        <v>252.43092493169587</v>
      </c>
      <c r="Q2929" s="239">
        <f t="shared" si="545"/>
        <v>32.964330612849352</v>
      </c>
      <c r="R2929" s="239">
        <f t="shared" si="550"/>
        <v>0</v>
      </c>
      <c r="T2929" s="239">
        <f>MAX($H$4:H2929)</f>
        <v>290.98732864638936</v>
      </c>
      <c r="U2929" s="239">
        <f>MAX($K$4:K2929)</f>
        <v>290.98732864638936</v>
      </c>
      <c r="V2929" s="239">
        <f>MAX($K$4:L2929)</f>
        <v>290.98732864638936</v>
      </c>
      <c r="W2929" s="239">
        <f t="shared" si="551"/>
        <v>-0.24578642190449307</v>
      </c>
      <c r="X2929" s="239">
        <f t="shared" si="552"/>
        <v>-0.17032937642377874</v>
      </c>
      <c r="Y2929" s="239">
        <f t="shared" si="553"/>
        <v>-0.13250200238632248</v>
      </c>
    </row>
    <row r="2930" spans="1:25">
      <c r="A2930" s="147">
        <v>39527</v>
      </c>
      <c r="B2930" s="243">
        <v>2.3134193669036796E-2</v>
      </c>
      <c r="C2930" s="243">
        <v>-4.294673118795278E-3</v>
      </c>
      <c r="D2930" s="243">
        <v>2.1427318904081449E-3</v>
      </c>
      <c r="E2930" s="243">
        <v>-5.9381096085877605E-3</v>
      </c>
      <c r="F2930" s="243">
        <v>-4.2876676462884067E-3</v>
      </c>
      <c r="H2930" s="239">
        <f t="shared" si="546"/>
        <v>218.52405703575181</v>
      </c>
      <c r="I2930" s="239"/>
      <c r="J2930" s="239">
        <f t="shared" si="547"/>
        <v>241.42363841082869</v>
      </c>
      <c r="K2930" s="239">
        <f t="shared" si="542"/>
        <v>241.42363841082869</v>
      </c>
      <c r="L2930" s="239" t="b">
        <f t="shared" si="543"/>
        <v>1</v>
      </c>
      <c r="M2930" s="239">
        <f t="shared" si="548"/>
        <v>0</v>
      </c>
      <c r="O2930" s="239">
        <f t="shared" si="549"/>
        <v>252.43092493169587</v>
      </c>
      <c r="P2930" s="239">
        <f t="shared" si="544"/>
        <v>252.43092493169587</v>
      </c>
      <c r="Q2930" s="239">
        <f t="shared" si="545"/>
        <v>33.90686789594406</v>
      </c>
      <c r="R2930" s="239">
        <f t="shared" si="550"/>
        <v>0</v>
      </c>
      <c r="T2930" s="239">
        <f>MAX($H$4:H2930)</f>
        <v>290.98732864638936</v>
      </c>
      <c r="U2930" s="239">
        <f>MAX($K$4:K2930)</f>
        <v>290.98732864638936</v>
      </c>
      <c r="V2930" s="239">
        <f>MAX($K$4:L2930)</f>
        <v>290.98732864638936</v>
      </c>
      <c r="W2930" s="239">
        <f t="shared" si="551"/>
        <v>-0.2490255226841703</v>
      </c>
      <c r="X2930" s="239">
        <f t="shared" si="552"/>
        <v>-0.17032937642377874</v>
      </c>
      <c r="Y2930" s="239">
        <f t="shared" si="553"/>
        <v>-0.13250200238632248</v>
      </c>
    </row>
    <row r="2931" spans="1:25">
      <c r="A2931" s="147">
        <v>39528</v>
      </c>
      <c r="B2931" s="243">
        <v>0</v>
      </c>
      <c r="C2931" s="243">
        <v>2.3328149300154699E-3</v>
      </c>
      <c r="D2931" s="243">
        <v>1.4902953769256433E-2</v>
      </c>
      <c r="E2931" s="243">
        <v>8.1499093725836413E-3</v>
      </c>
      <c r="F2931" s="243">
        <v>2.3328149300154699E-3</v>
      </c>
      <c r="H2931" s="239">
        <f t="shared" si="546"/>
        <v>219.03383321857237</v>
      </c>
      <c r="I2931" s="239"/>
      <c r="J2931" s="239">
        <f t="shared" si="547"/>
        <v>241.42363841082869</v>
      </c>
      <c r="K2931" s="239">
        <f t="shared" si="542"/>
        <v>241.42363841082869</v>
      </c>
      <c r="L2931" s="239" t="b">
        <f t="shared" si="543"/>
        <v>1</v>
      </c>
      <c r="M2931" s="239">
        <f t="shared" si="548"/>
        <v>0</v>
      </c>
      <c r="O2931" s="239">
        <f t="shared" si="549"/>
        <v>252.43092493169587</v>
      </c>
      <c r="P2931" s="239">
        <f t="shared" si="544"/>
        <v>252.43092493169587</v>
      </c>
      <c r="Q2931" s="239">
        <f t="shared" si="545"/>
        <v>33.397091713123501</v>
      </c>
      <c r="R2931" s="239">
        <f t="shared" si="550"/>
        <v>0</v>
      </c>
      <c r="T2931" s="239">
        <f>MAX($H$4:H2931)</f>
        <v>290.98732864638936</v>
      </c>
      <c r="U2931" s="239">
        <f>MAX($K$4:K2931)</f>
        <v>290.98732864638936</v>
      </c>
      <c r="V2931" s="239">
        <f>MAX($K$4:L2931)</f>
        <v>290.98732864638936</v>
      </c>
      <c r="W2931" s="239">
        <f t="shared" si="551"/>
        <v>-0.24727363821142734</v>
      </c>
      <c r="X2931" s="239">
        <f t="shared" si="552"/>
        <v>-0.17032937642377874</v>
      </c>
      <c r="Y2931" s="239">
        <f t="shared" si="553"/>
        <v>-0.13250200238632248</v>
      </c>
    </row>
    <row r="2932" spans="1:25">
      <c r="A2932" s="147">
        <v>39531</v>
      </c>
      <c r="B2932" s="243">
        <v>1.6232375304491731E-2</v>
      </c>
      <c r="C2932" s="243">
        <v>-8.0368854484547114E-4</v>
      </c>
      <c r="D2932" s="243">
        <v>-6.6324644076025674E-3</v>
      </c>
      <c r="E2932" s="243">
        <v>2.0555674096508936E-2</v>
      </c>
      <c r="F2932" s="243">
        <v>-4.7546257354558197E-4</v>
      </c>
      <c r="H2932" s="239">
        <f t="shared" si="546"/>
        <v>218.85779823588101</v>
      </c>
      <c r="I2932" s="239"/>
      <c r="J2932" s="239">
        <f t="shared" si="547"/>
        <v>241.42363841082869</v>
      </c>
      <c r="K2932" s="239">
        <f t="shared" si="542"/>
        <v>241.42363841082869</v>
      </c>
      <c r="L2932" s="239" t="b">
        <f t="shared" si="543"/>
        <v>1</v>
      </c>
      <c r="M2932" s="239">
        <f t="shared" si="548"/>
        <v>0</v>
      </c>
      <c r="O2932" s="239">
        <f t="shared" si="549"/>
        <v>252.43092493169587</v>
      </c>
      <c r="P2932" s="239">
        <f t="shared" si="544"/>
        <v>252.43092493169587</v>
      </c>
      <c r="Q2932" s="239">
        <f t="shared" si="545"/>
        <v>33.573126695814864</v>
      </c>
      <c r="R2932" s="239">
        <f t="shared" si="550"/>
        <v>0</v>
      </c>
      <c r="T2932" s="239">
        <f>MAX($H$4:H2932)</f>
        <v>290.98732864638936</v>
      </c>
      <c r="U2932" s="239">
        <f>MAX($K$4:K2932)</f>
        <v>290.98732864638936</v>
      </c>
      <c r="V2932" s="239">
        <f>MAX($K$4:L2932)</f>
        <v>290.98732864638936</v>
      </c>
      <c r="W2932" s="239">
        <f t="shared" si="551"/>
        <v>-0.24787859576580004</v>
      </c>
      <c r="X2932" s="239">
        <f t="shared" si="552"/>
        <v>-0.17032937642377874</v>
      </c>
      <c r="Y2932" s="239">
        <f t="shared" si="553"/>
        <v>-0.13250200238632248</v>
      </c>
    </row>
    <row r="2933" spans="1:25">
      <c r="A2933" s="147">
        <v>39532</v>
      </c>
      <c r="B2933" s="243">
        <v>3.4743862236359391E-3</v>
      </c>
      <c r="C2933" s="243">
        <v>3.4403607963551019E-2</v>
      </c>
      <c r="D2933" s="243">
        <v>1.8739202852289916E-2</v>
      </c>
      <c r="E2933" s="243">
        <v>1.7925748679067155E-2</v>
      </c>
      <c r="F2933" s="243">
        <v>3.4278982383797896E-2</v>
      </c>
      <c r="H2933" s="239">
        <f t="shared" si="546"/>
        <v>226.38729612615421</v>
      </c>
      <c r="I2933" s="239"/>
      <c r="J2933" s="239">
        <f t="shared" si="547"/>
        <v>241.42363841082869</v>
      </c>
      <c r="K2933" s="239">
        <f t="shared" si="542"/>
        <v>241.42363841082869</v>
      </c>
      <c r="L2933" s="239" t="b">
        <f t="shared" si="543"/>
        <v>1</v>
      </c>
      <c r="M2933" s="239">
        <f t="shared" si="548"/>
        <v>0</v>
      </c>
      <c r="O2933" s="239">
        <f t="shared" si="549"/>
        <v>252.43092493169587</v>
      </c>
      <c r="P2933" s="239">
        <f t="shared" si="544"/>
        <v>252.43092493169587</v>
      </c>
      <c r="Q2933" s="239">
        <f t="shared" si="545"/>
        <v>26.043628805541658</v>
      </c>
      <c r="R2933" s="239">
        <f t="shared" si="550"/>
        <v>0</v>
      </c>
      <c r="T2933" s="239">
        <f>MAX($H$4:H2933)</f>
        <v>290.98732864638936</v>
      </c>
      <c r="U2933" s="239">
        <f>MAX($K$4:K2933)</f>
        <v>290.98732864638936</v>
      </c>
      <c r="V2933" s="239">
        <f>MAX($K$4:L2933)</f>
        <v>290.98732864638936</v>
      </c>
      <c r="W2933" s="239">
        <f t="shared" si="551"/>
        <v>-0.22200290583353111</v>
      </c>
      <c r="X2933" s="239">
        <f t="shared" si="552"/>
        <v>-0.17032937642377874</v>
      </c>
      <c r="Y2933" s="239">
        <f t="shared" si="553"/>
        <v>-0.13250200238632248</v>
      </c>
    </row>
    <row r="2934" spans="1:25">
      <c r="A2934" s="147">
        <v>39533</v>
      </c>
      <c r="B2934" s="243">
        <v>-8.4497103785845518E-3</v>
      </c>
      <c r="C2934" s="243">
        <v>-9.0587610505943328E-3</v>
      </c>
      <c r="D2934" s="243">
        <v>4.8542119812733375E-4</v>
      </c>
      <c r="E2934" s="243">
        <v>-1.0443547932453834E-2</v>
      </c>
      <c r="F2934" s="243">
        <v>-5.1265444265752302E-3</v>
      </c>
      <c r="H2934" s="239">
        <f t="shared" si="546"/>
        <v>224.33650770565725</v>
      </c>
      <c r="I2934" s="239"/>
      <c r="J2934" s="239">
        <f t="shared" si="547"/>
        <v>241.42363841082869</v>
      </c>
      <c r="K2934" s="239">
        <f t="shared" si="542"/>
        <v>241.42363841082869</v>
      </c>
      <c r="L2934" s="239" t="b">
        <f t="shared" si="543"/>
        <v>1</v>
      </c>
      <c r="M2934" s="239">
        <f t="shared" si="548"/>
        <v>0</v>
      </c>
      <c r="O2934" s="239">
        <f t="shared" si="549"/>
        <v>252.43092493169587</v>
      </c>
      <c r="P2934" s="239">
        <f t="shared" si="544"/>
        <v>252.43092493169587</v>
      </c>
      <c r="Q2934" s="239">
        <f t="shared" si="545"/>
        <v>28.094417226038615</v>
      </c>
      <c r="R2934" s="239">
        <f t="shared" si="550"/>
        <v>0</v>
      </c>
      <c r="T2934" s="239">
        <f>MAX($H$4:H2934)</f>
        <v>290.98732864638936</v>
      </c>
      <c r="U2934" s="239">
        <f>MAX($K$4:K2934)</f>
        <v>290.98732864638936</v>
      </c>
      <c r="V2934" s="239">
        <f>MAX($K$4:L2934)</f>
        <v>290.98732864638936</v>
      </c>
      <c r="W2934" s="239">
        <f t="shared" si="551"/>
        <v>-0.22905059560764185</v>
      </c>
      <c r="X2934" s="239">
        <f t="shared" si="552"/>
        <v>-0.17032937642377874</v>
      </c>
      <c r="Y2934" s="239">
        <f t="shared" si="553"/>
        <v>-0.13250200238632248</v>
      </c>
    </row>
    <row r="2935" spans="1:25">
      <c r="A2935" s="147">
        <v>39534</v>
      </c>
      <c r="B2935" s="243">
        <v>-1.1311842873722111E-2</v>
      </c>
      <c r="C2935" s="243">
        <v>1.4317900938652706E-2</v>
      </c>
      <c r="D2935" s="243">
        <v>-1.1869895589980084E-2</v>
      </c>
      <c r="E2935" s="243">
        <v>-9.8191744872122566E-4</v>
      </c>
      <c r="F2935" s="243">
        <v>1.9506765604871745E-2</v>
      </c>
      <c r="H2935" s="239">
        <f t="shared" si="546"/>
        <v>227.54853559991017</v>
      </c>
      <c r="I2935" s="239"/>
      <c r="J2935" s="239">
        <f t="shared" si="547"/>
        <v>241.42363841082869</v>
      </c>
      <c r="K2935" s="239">
        <f t="shared" si="542"/>
        <v>241.42363841082869</v>
      </c>
      <c r="L2935" s="239" t="b">
        <f t="shared" si="543"/>
        <v>1</v>
      </c>
      <c r="M2935" s="239">
        <f t="shared" si="548"/>
        <v>0</v>
      </c>
      <c r="O2935" s="239">
        <f t="shared" si="549"/>
        <v>252.43092493169587</v>
      </c>
      <c r="P2935" s="239">
        <f t="shared" si="544"/>
        <v>252.43092493169587</v>
      </c>
      <c r="Q2935" s="239">
        <f t="shared" si="545"/>
        <v>24.882389331785703</v>
      </c>
      <c r="R2935" s="239">
        <f t="shared" si="550"/>
        <v>0</v>
      </c>
      <c r="T2935" s="239">
        <f>MAX($H$4:H2935)</f>
        <v>290.98732864638936</v>
      </c>
      <c r="U2935" s="239">
        <f>MAX($K$4:K2935)</f>
        <v>290.98732864638936</v>
      </c>
      <c r="V2935" s="239">
        <f>MAX($K$4:L2935)</f>
        <v>290.98732864638936</v>
      </c>
      <c r="W2935" s="239">
        <f t="shared" si="551"/>
        <v>-0.21801221840683871</v>
      </c>
      <c r="X2935" s="239">
        <f t="shared" si="552"/>
        <v>-0.17032937642377874</v>
      </c>
      <c r="Y2935" s="239">
        <f t="shared" si="553"/>
        <v>-0.13250200238632248</v>
      </c>
    </row>
    <row r="2936" spans="1:25">
      <c r="A2936" s="147">
        <v>39535</v>
      </c>
      <c r="B2936" s="243">
        <v>-7.9419481553268945E-3</v>
      </c>
      <c r="C2936" s="243">
        <v>-7.0980668236251265E-3</v>
      </c>
      <c r="D2936" s="243">
        <v>1.1602195034737584E-2</v>
      </c>
      <c r="E2936" s="243">
        <v>6.3398030631467428E-3</v>
      </c>
      <c r="F2936" s="243">
        <v>-5.8773146322033121E-3</v>
      </c>
      <c r="H2936" s="239">
        <f t="shared" si="546"/>
        <v>225.93338088860398</v>
      </c>
      <c r="I2936" s="239"/>
      <c r="J2936" s="239">
        <f t="shared" si="547"/>
        <v>241.42363841082869</v>
      </c>
      <c r="K2936" s="239">
        <f t="shared" si="542"/>
        <v>241.42363841082869</v>
      </c>
      <c r="L2936" s="239" t="b">
        <f t="shared" si="543"/>
        <v>1</v>
      </c>
      <c r="M2936" s="239">
        <f t="shared" si="548"/>
        <v>0</v>
      </c>
      <c r="O2936" s="239">
        <f t="shared" si="549"/>
        <v>252.43092493169587</v>
      </c>
      <c r="P2936" s="239">
        <f t="shared" si="544"/>
        <v>252.43092493169587</v>
      </c>
      <c r="Q2936" s="239">
        <f t="shared" si="545"/>
        <v>26.497544043091892</v>
      </c>
      <c r="R2936" s="239">
        <f t="shared" si="550"/>
        <v>0</v>
      </c>
      <c r="T2936" s="239">
        <f>MAX($H$4:H2936)</f>
        <v>290.98732864638936</v>
      </c>
      <c r="U2936" s="239">
        <f>MAX($K$4:K2936)</f>
        <v>290.98732864638936</v>
      </c>
      <c r="V2936" s="239">
        <f>MAX($K$4:L2936)</f>
        <v>290.98732864638936</v>
      </c>
      <c r="W2936" s="239">
        <f t="shared" si="551"/>
        <v>-0.22356281993584529</v>
      </c>
      <c r="X2936" s="239">
        <f t="shared" si="552"/>
        <v>-0.17032937642377874</v>
      </c>
      <c r="Y2936" s="239">
        <f t="shared" si="553"/>
        <v>-0.13250200238632248</v>
      </c>
    </row>
    <row r="2937" spans="1:25">
      <c r="A2937" s="147">
        <v>39538</v>
      </c>
      <c r="B2937" s="243">
        <v>5.8395961662860429E-3</v>
      </c>
      <c r="C2937" s="243">
        <v>2.5542800698639123E-3</v>
      </c>
      <c r="D2937" s="243">
        <v>-1.9159223444358608E-2</v>
      </c>
      <c r="E2937" s="243">
        <v>-8.0373616633196976E-3</v>
      </c>
      <c r="F2937" s="243">
        <v>7.7211797731913112E-3</v>
      </c>
      <c r="H2937" s="239">
        <f t="shared" si="546"/>
        <v>226.51047802052472</v>
      </c>
      <c r="I2937" s="239"/>
      <c r="J2937" s="239">
        <f t="shared" si="547"/>
        <v>241.42363841082869</v>
      </c>
      <c r="K2937" s="239">
        <f t="shared" si="542"/>
        <v>241.42363841082869</v>
      </c>
      <c r="L2937" s="239" t="b">
        <f t="shared" si="543"/>
        <v>1</v>
      </c>
      <c r="M2937" s="239">
        <f t="shared" si="548"/>
        <v>0</v>
      </c>
      <c r="O2937" s="239">
        <f t="shared" si="549"/>
        <v>252.43092493169587</v>
      </c>
      <c r="P2937" s="239">
        <f t="shared" si="544"/>
        <v>252.43092493169587</v>
      </c>
      <c r="Q2937" s="239">
        <f t="shared" si="545"/>
        <v>25.920446911171155</v>
      </c>
      <c r="R2937" s="239">
        <f t="shared" si="550"/>
        <v>0</v>
      </c>
      <c r="T2937" s="239">
        <f>MAX($H$4:H2937)</f>
        <v>290.98732864638936</v>
      </c>
      <c r="U2937" s="239">
        <f>MAX($K$4:K2937)</f>
        <v>290.98732864638936</v>
      </c>
      <c r="V2937" s="239">
        <f>MAX($K$4:L2937)</f>
        <v>290.98732864638936</v>
      </c>
      <c r="W2937" s="239">
        <f t="shared" si="551"/>
        <v>-0.22157958192130606</v>
      </c>
      <c r="X2937" s="239">
        <f t="shared" si="552"/>
        <v>-0.17032937642377874</v>
      </c>
      <c r="Y2937" s="239">
        <f t="shared" si="553"/>
        <v>-0.13250200238632248</v>
      </c>
    </row>
    <row r="2938" spans="1:25">
      <c r="A2938" s="147">
        <v>39539</v>
      </c>
      <c r="B2938" s="243">
        <v>3.5291919083701773E-2</v>
      </c>
      <c r="C2938" s="243">
        <v>2.9241165716642925E-2</v>
      </c>
      <c r="D2938" s="243">
        <v>5.3526139787329896E-3</v>
      </c>
      <c r="E2938" s="243">
        <v>2.1317069757975649E-2</v>
      </c>
      <c r="F2938" s="243">
        <v>2.2912983589735925E-2</v>
      </c>
      <c r="H2938" s="239">
        <f t="shared" si="546"/>
        <v>233.13390844487887</v>
      </c>
      <c r="I2938" s="239"/>
      <c r="J2938" s="239">
        <f t="shared" si="547"/>
        <v>241.42363841082869</v>
      </c>
      <c r="K2938" s="239">
        <f t="shared" si="542"/>
        <v>241.42363841082869</v>
      </c>
      <c r="L2938" s="239" t="b">
        <f t="shared" si="543"/>
        <v>1</v>
      </c>
      <c r="M2938" s="239">
        <f t="shared" si="548"/>
        <v>0</v>
      </c>
      <c r="O2938" s="239">
        <f t="shared" si="549"/>
        <v>252.43092493169587</v>
      </c>
      <c r="P2938" s="239">
        <f t="shared" si="544"/>
        <v>252.43092493169587</v>
      </c>
      <c r="Q2938" s="239">
        <f t="shared" si="545"/>
        <v>19.297016486817</v>
      </c>
      <c r="R2938" s="239">
        <f t="shared" si="550"/>
        <v>0</v>
      </c>
      <c r="T2938" s="239">
        <f>MAX($H$4:H2938)</f>
        <v>290.98732864638936</v>
      </c>
      <c r="U2938" s="239">
        <f>MAX($K$4:K2938)</f>
        <v>290.98732864638936</v>
      </c>
      <c r="V2938" s="239">
        <f>MAX($K$4:L2938)</f>
        <v>290.98732864638936</v>
      </c>
      <c r="W2938" s="239">
        <f t="shared" si="551"/>
        <v>-0.19881766147904856</v>
      </c>
      <c r="X2938" s="239">
        <f t="shared" si="552"/>
        <v>-0.17032937642377874</v>
      </c>
      <c r="Y2938" s="239">
        <f t="shared" si="553"/>
        <v>-0.13250200238632248</v>
      </c>
    </row>
    <row r="2939" spans="1:25">
      <c r="A2939" s="147">
        <v>39540</v>
      </c>
      <c r="B2939" s="243">
        <v>-1.0977438922928906E-3</v>
      </c>
      <c r="C2939" s="243">
        <v>9.7280464382623055E-3</v>
      </c>
      <c r="D2939" s="243">
        <v>3.2695766767558698E-2</v>
      </c>
      <c r="E2939" s="243">
        <v>1.8759095478700694E-2</v>
      </c>
      <c r="F2939" s="243">
        <v>4.0474166886868002E-3</v>
      </c>
      <c r="H2939" s="239">
        <f t="shared" si="546"/>
        <v>235.40184593256424</v>
      </c>
      <c r="I2939" s="239"/>
      <c r="J2939" s="239">
        <f t="shared" si="547"/>
        <v>241.42363841082869</v>
      </c>
      <c r="K2939" s="239">
        <f t="shared" si="542"/>
        <v>241.42363841082869</v>
      </c>
      <c r="L2939" s="239" t="b">
        <f t="shared" si="543"/>
        <v>1</v>
      </c>
      <c r="M2939" s="239">
        <f t="shared" si="548"/>
        <v>0</v>
      </c>
      <c r="O2939" s="239">
        <f t="shared" si="549"/>
        <v>252.43092493169587</v>
      </c>
      <c r="P2939" s="239">
        <f t="shared" si="544"/>
        <v>252.43092493169587</v>
      </c>
      <c r="Q2939" s="239">
        <f t="shared" si="545"/>
        <v>17.029078999131627</v>
      </c>
      <c r="R2939" s="239">
        <f t="shared" si="550"/>
        <v>0</v>
      </c>
      <c r="T2939" s="239">
        <f>MAX($H$4:H2939)</f>
        <v>290.98732864638936</v>
      </c>
      <c r="U2939" s="239">
        <f>MAX($K$4:K2939)</f>
        <v>290.98732864638936</v>
      </c>
      <c r="V2939" s="239">
        <f>MAX($K$4:L2939)</f>
        <v>290.98732864638936</v>
      </c>
      <c r="W2939" s="239">
        <f t="shared" si="551"/>
        <v>-0.19102372248440116</v>
      </c>
      <c r="X2939" s="239">
        <f t="shared" si="552"/>
        <v>-0.17032937642377874</v>
      </c>
      <c r="Y2939" s="239">
        <f t="shared" si="553"/>
        <v>-0.13250200238632248</v>
      </c>
    </row>
    <row r="2940" spans="1:25">
      <c r="A2940" s="147">
        <v>39541</v>
      </c>
      <c r="B2940" s="243">
        <v>1.8400206251831808E-3</v>
      </c>
      <c r="C2940" s="243">
        <v>-3.72914368695898E-3</v>
      </c>
      <c r="D2940" s="243">
        <v>1.7866410725700943E-2</v>
      </c>
      <c r="E2940" s="243">
        <v>3.9753945178686578E-3</v>
      </c>
      <c r="F2940" s="243">
        <v>-6.552318157706738E-3</v>
      </c>
      <c r="H2940" s="239">
        <f t="shared" si="546"/>
        <v>234.52399862490634</v>
      </c>
      <c r="I2940" s="239"/>
      <c r="J2940" s="239">
        <f t="shared" si="547"/>
        <v>241.42363841082869</v>
      </c>
      <c r="K2940" s="239">
        <f t="shared" si="542"/>
        <v>241.42363841082869</v>
      </c>
      <c r="L2940" s="239" t="b">
        <f t="shared" si="543"/>
        <v>1</v>
      </c>
      <c r="M2940" s="239">
        <f t="shared" si="548"/>
        <v>0</v>
      </c>
      <c r="O2940" s="239">
        <f t="shared" si="549"/>
        <v>252.43092493169587</v>
      </c>
      <c r="P2940" s="239">
        <f t="shared" si="544"/>
        <v>252.43092493169587</v>
      </c>
      <c r="Q2940" s="239">
        <f t="shared" si="545"/>
        <v>17.906926306789529</v>
      </c>
      <c r="R2940" s="239">
        <f t="shared" si="550"/>
        <v>0</v>
      </c>
      <c r="T2940" s="239">
        <f>MAX($H$4:H2940)</f>
        <v>290.98732864638936</v>
      </c>
      <c r="U2940" s="239">
        <f>MAX($K$4:K2940)</f>
        <v>290.98732864638936</v>
      </c>
      <c r="V2940" s="239">
        <f>MAX($K$4:L2940)</f>
        <v>290.98732864638936</v>
      </c>
      <c r="W2940" s="239">
        <f t="shared" si="551"/>
        <v>-0.194040511262598</v>
      </c>
      <c r="X2940" s="239">
        <f t="shared" si="552"/>
        <v>-0.17032937642377874</v>
      </c>
      <c r="Y2940" s="239">
        <f t="shared" si="553"/>
        <v>-0.13250200238632248</v>
      </c>
    </row>
    <row r="2941" spans="1:25">
      <c r="A2941" s="147">
        <v>39542</v>
      </c>
      <c r="B2941" s="243">
        <v>1.2731930294591631E-3</v>
      </c>
      <c r="C2941" s="243">
        <v>6.0217394409671776E-3</v>
      </c>
      <c r="D2941" s="243">
        <v>-3.9664470965051768E-3</v>
      </c>
      <c r="E2941" s="243">
        <v>-2.7676108551717427E-3</v>
      </c>
      <c r="F2941" s="243">
        <v>4.0135993175172135E-3</v>
      </c>
      <c r="H2941" s="239">
        <f t="shared" si="546"/>
        <v>235.93624103727927</v>
      </c>
      <c r="I2941" s="239"/>
      <c r="J2941" s="239">
        <f t="shared" si="547"/>
        <v>241.42363841082869</v>
      </c>
      <c r="K2941" s="239">
        <f t="shared" si="542"/>
        <v>241.42363841082869</v>
      </c>
      <c r="L2941" s="239" t="b">
        <f t="shared" si="543"/>
        <v>1</v>
      </c>
      <c r="M2941" s="239">
        <f t="shared" si="548"/>
        <v>0</v>
      </c>
      <c r="O2941" s="239">
        <f t="shared" si="549"/>
        <v>252.43092493169587</v>
      </c>
      <c r="P2941" s="239">
        <f t="shared" si="544"/>
        <v>252.43092493169587</v>
      </c>
      <c r="Q2941" s="239">
        <f t="shared" si="545"/>
        <v>16.494683894416596</v>
      </c>
      <c r="R2941" s="239">
        <f t="shared" si="550"/>
        <v>0</v>
      </c>
      <c r="T2941" s="239">
        <f>MAX($H$4:H2941)</f>
        <v>290.98732864638936</v>
      </c>
      <c r="U2941" s="239">
        <f>MAX($K$4:K2941)</f>
        <v>290.98732864638936</v>
      </c>
      <c r="V2941" s="239">
        <f>MAX($K$4:L2941)</f>
        <v>290.98732864638936</v>
      </c>
      <c r="W2941" s="239">
        <f t="shared" si="551"/>
        <v>-0.18918723322144623</v>
      </c>
      <c r="X2941" s="239">
        <f t="shared" si="552"/>
        <v>-0.17032937642377874</v>
      </c>
      <c r="Y2941" s="239">
        <f t="shared" si="553"/>
        <v>-0.13250200238632248</v>
      </c>
    </row>
    <row r="2942" spans="1:25">
      <c r="A2942" s="147">
        <v>39545</v>
      </c>
      <c r="B2942" s="243">
        <v>1.7104930386162565E-3</v>
      </c>
      <c r="C2942" s="243">
        <v>1.0184249164085113E-2</v>
      </c>
      <c r="D2942" s="243">
        <v>7.5571533445792927E-3</v>
      </c>
      <c r="E2942" s="243">
        <v>1.6650699913474343E-2</v>
      </c>
      <c r="F2942" s="243">
        <v>8.3111151972048436E-3</v>
      </c>
      <c r="H2942" s="239">
        <f t="shared" si="546"/>
        <v>238.33907450284056</v>
      </c>
      <c r="I2942" s="239"/>
      <c r="J2942" s="239">
        <f t="shared" si="547"/>
        <v>241.42363841082869</v>
      </c>
      <c r="K2942" s="239">
        <f t="shared" si="542"/>
        <v>241.42363841082869</v>
      </c>
      <c r="L2942" s="239" t="b">
        <f t="shared" si="543"/>
        <v>1</v>
      </c>
      <c r="M2942" s="239">
        <f t="shared" si="548"/>
        <v>0</v>
      </c>
      <c r="O2942" s="239">
        <f t="shared" si="549"/>
        <v>252.43092493169587</v>
      </c>
      <c r="P2942" s="239">
        <f t="shared" si="544"/>
        <v>252.43092493169587</v>
      </c>
      <c r="Q2942" s="239">
        <f t="shared" si="545"/>
        <v>14.091850428855309</v>
      </c>
      <c r="R2942" s="239">
        <f t="shared" si="550"/>
        <v>0</v>
      </c>
      <c r="T2942" s="239">
        <f>MAX($H$4:H2942)</f>
        <v>290.98732864638936</v>
      </c>
      <c r="U2942" s="239">
        <f>MAX($K$4:K2942)</f>
        <v>290.98732864638936</v>
      </c>
      <c r="V2942" s="239">
        <f>MAX($K$4:L2942)</f>
        <v>290.98732864638936</v>
      </c>
      <c r="W2942" s="239">
        <f t="shared" si="551"/>
        <v>-0.18092971397915222</v>
      </c>
      <c r="X2942" s="239">
        <f t="shared" si="552"/>
        <v>-0.17032937642377874</v>
      </c>
      <c r="Y2942" s="239">
        <f t="shared" si="553"/>
        <v>-0.13250200238632248</v>
      </c>
    </row>
    <row r="2943" spans="1:25">
      <c r="A2943" s="147">
        <v>39546</v>
      </c>
      <c r="B2943" s="243">
        <v>-4.2387625344004753E-3</v>
      </c>
      <c r="C2943" s="243">
        <v>-1.0671400199179559E-2</v>
      </c>
      <c r="D2943" s="243">
        <v>-1.5243819398864211E-2</v>
      </c>
      <c r="E2943" s="243">
        <v>-6.7713220289399301E-3</v>
      </c>
      <c r="F2943" s="243">
        <v>-1.5297065023942347E-2</v>
      </c>
      <c r="H2943" s="239">
        <f t="shared" si="546"/>
        <v>235.79566285571869</v>
      </c>
      <c r="I2943" s="239"/>
      <c r="J2943" s="239">
        <f t="shared" si="547"/>
        <v>241.42363841082869</v>
      </c>
      <c r="K2943" s="239">
        <f t="shared" si="542"/>
        <v>241.42363841082869</v>
      </c>
      <c r="L2943" s="239" t="b">
        <f t="shared" si="543"/>
        <v>1</v>
      </c>
      <c r="M2943" s="239">
        <f t="shared" si="548"/>
        <v>0</v>
      </c>
      <c r="O2943" s="239">
        <f t="shared" si="549"/>
        <v>252.43092493169587</v>
      </c>
      <c r="P2943" s="239">
        <f t="shared" si="544"/>
        <v>252.43092493169587</v>
      </c>
      <c r="Q2943" s="239">
        <f t="shared" si="545"/>
        <v>16.635262075977181</v>
      </c>
      <c r="R2943" s="239">
        <f t="shared" si="550"/>
        <v>0</v>
      </c>
      <c r="T2943" s="239">
        <f>MAX($H$4:H2943)</f>
        <v>290.98732864638936</v>
      </c>
      <c r="U2943" s="239">
        <f>MAX($K$4:K2943)</f>
        <v>290.98732864638936</v>
      </c>
      <c r="V2943" s="239">
        <f>MAX($K$4:L2943)</f>
        <v>290.98732864638936</v>
      </c>
      <c r="W2943" s="239">
        <f t="shared" si="551"/>
        <v>-0.18967034079253711</v>
      </c>
      <c r="X2943" s="239">
        <f t="shared" si="552"/>
        <v>-0.17032937642377874</v>
      </c>
      <c r="Y2943" s="239">
        <f t="shared" si="553"/>
        <v>-0.13250200238632248</v>
      </c>
    </row>
    <row r="2944" spans="1:25">
      <c r="A2944" s="147">
        <v>39547</v>
      </c>
      <c r="B2944" s="243">
        <v>-8.7112748887264724E-3</v>
      </c>
      <c r="C2944" s="243">
        <v>-1.1343391770534228E-2</v>
      </c>
      <c r="D2944" s="243">
        <v>-2.1076000085194946E-2</v>
      </c>
      <c r="E2944" s="243">
        <v>-1.1920386317839982E-2</v>
      </c>
      <c r="F2944" s="243">
        <v>-1.0235258259599589E-2</v>
      </c>
      <c r="H2944" s="239">
        <f t="shared" si="546"/>
        <v>233.12094027415347</v>
      </c>
      <c r="I2944" s="239"/>
      <c r="J2944" s="239">
        <f t="shared" si="547"/>
        <v>241.42363841082869</v>
      </c>
      <c r="K2944" s="239">
        <f t="shared" si="542"/>
        <v>241.42363841082869</v>
      </c>
      <c r="L2944" s="239" t="b">
        <f t="shared" si="543"/>
        <v>1</v>
      </c>
      <c r="M2944" s="239">
        <f t="shared" si="548"/>
        <v>0</v>
      </c>
      <c r="O2944" s="239">
        <f t="shared" si="549"/>
        <v>252.43092493169587</v>
      </c>
      <c r="P2944" s="239">
        <f t="shared" si="544"/>
        <v>252.43092493169587</v>
      </c>
      <c r="Q2944" s="239">
        <f t="shared" si="545"/>
        <v>19.309984657542401</v>
      </c>
      <c r="R2944" s="239">
        <f t="shared" si="550"/>
        <v>0</v>
      </c>
      <c r="T2944" s="239">
        <f>MAX($H$4:H2944)</f>
        <v>290.98732864638936</v>
      </c>
      <c r="U2944" s="239">
        <f>MAX($K$4:K2944)</f>
        <v>290.98732864638936</v>
      </c>
      <c r="V2944" s="239">
        <f>MAX($K$4:L2944)</f>
        <v>290.98732864638936</v>
      </c>
      <c r="W2944" s="239">
        <f t="shared" si="551"/>
        <v>-0.19886222758021085</v>
      </c>
      <c r="X2944" s="239">
        <f t="shared" si="552"/>
        <v>-0.17032937642377874</v>
      </c>
      <c r="Y2944" s="239">
        <f t="shared" si="553"/>
        <v>-0.13250200238632248</v>
      </c>
    </row>
    <row r="2945" spans="1:25">
      <c r="A2945" s="147">
        <v>39548</v>
      </c>
      <c r="B2945" s="243">
        <v>5.1030884396856546E-3</v>
      </c>
      <c r="C2945" s="243">
        <v>3.9497407876807333E-3</v>
      </c>
      <c r="D2945" s="243">
        <v>6.3867469177789626E-3</v>
      </c>
      <c r="E2945" s="243">
        <v>1.407842173104723E-2</v>
      </c>
      <c r="F2945" s="243">
        <v>2.0724932035369736E-3</v>
      </c>
      <c r="H2945" s="239">
        <f t="shared" si="546"/>
        <v>234.04170756041677</v>
      </c>
      <c r="I2945" s="239"/>
      <c r="J2945" s="239">
        <f t="shared" si="547"/>
        <v>241.42363841082869</v>
      </c>
      <c r="K2945" s="239">
        <f t="shared" si="542"/>
        <v>241.42363841082869</v>
      </c>
      <c r="L2945" s="239" t="b">
        <f t="shared" si="543"/>
        <v>1</v>
      </c>
      <c r="M2945" s="239">
        <f t="shared" si="548"/>
        <v>0</v>
      </c>
      <c r="O2945" s="239">
        <f t="shared" si="549"/>
        <v>252.43092493169587</v>
      </c>
      <c r="P2945" s="239">
        <f t="shared" si="544"/>
        <v>252.43092493169587</v>
      </c>
      <c r="Q2945" s="239">
        <f t="shared" si="545"/>
        <v>18.389217371279102</v>
      </c>
      <c r="R2945" s="239">
        <f t="shared" si="550"/>
        <v>0</v>
      </c>
      <c r="T2945" s="239">
        <f>MAX($H$4:H2945)</f>
        <v>290.98732864638936</v>
      </c>
      <c r="U2945" s="239">
        <f>MAX($K$4:K2945)</f>
        <v>290.98732864638936</v>
      </c>
      <c r="V2945" s="239">
        <f>MAX($K$4:L2945)</f>
        <v>290.98732864638936</v>
      </c>
      <c r="W2945" s="239">
        <f t="shared" si="551"/>
        <v>-0.19569794104393276</v>
      </c>
      <c r="X2945" s="239">
        <f t="shared" si="552"/>
        <v>-0.17032937642377874</v>
      </c>
      <c r="Y2945" s="239">
        <f t="shared" si="553"/>
        <v>-0.13250200238632248</v>
      </c>
    </row>
    <row r="2946" spans="1:25">
      <c r="A2946" s="147">
        <v>39549</v>
      </c>
      <c r="B2946" s="243">
        <v>-2.0107672332709603E-2</v>
      </c>
      <c r="C2946" s="243">
        <v>-1.6028746603773514E-2</v>
      </c>
      <c r="D2946" s="243">
        <v>1.2778099943789645E-2</v>
      </c>
      <c r="E2946" s="243">
        <v>-2.0993151352591832E-3</v>
      </c>
      <c r="F2946" s="243">
        <v>-1.0572990195574339E-2</v>
      </c>
      <c r="H2946" s="239">
        <f t="shared" si="546"/>
        <v>230.29031233521638</v>
      </c>
      <c r="I2946" s="239"/>
      <c r="J2946" s="239">
        <f t="shared" si="547"/>
        <v>241.42363841082869</v>
      </c>
      <c r="K2946" s="239">
        <f t="shared" si="542"/>
        <v>241.42363841082869</v>
      </c>
      <c r="L2946" s="239" t="b">
        <f t="shared" si="543"/>
        <v>1</v>
      </c>
      <c r="M2946" s="239">
        <f t="shared" si="548"/>
        <v>0</v>
      </c>
      <c r="O2946" s="239">
        <f t="shared" si="549"/>
        <v>252.43092493169587</v>
      </c>
      <c r="P2946" s="239">
        <f t="shared" si="544"/>
        <v>252.43092493169587</v>
      </c>
      <c r="Q2946" s="239">
        <f t="shared" si="545"/>
        <v>22.140612596479485</v>
      </c>
      <c r="R2946" s="239">
        <f t="shared" si="550"/>
        <v>0</v>
      </c>
      <c r="T2946" s="239">
        <f>MAX($H$4:H2946)</f>
        <v>290.98732864638936</v>
      </c>
      <c r="U2946" s="239">
        <f>MAX($K$4:K2946)</f>
        <v>290.98732864638936</v>
      </c>
      <c r="V2946" s="239">
        <f>MAX($K$4:L2946)</f>
        <v>290.98732864638936</v>
      </c>
      <c r="W2946" s="239">
        <f t="shared" si="551"/>
        <v>-0.20858989493983285</v>
      </c>
      <c r="X2946" s="239">
        <f t="shared" si="552"/>
        <v>-0.17032937642377874</v>
      </c>
      <c r="Y2946" s="239">
        <f t="shared" si="553"/>
        <v>-0.13250200238632248</v>
      </c>
    </row>
    <row r="2947" spans="1:25">
      <c r="A2947" s="147">
        <v>39552</v>
      </c>
      <c r="B2947" s="243">
        <v>-3.1793777000080903E-3</v>
      </c>
      <c r="C2947" s="243">
        <v>-6.909968580783854E-3</v>
      </c>
      <c r="D2947" s="243">
        <v>-2.4151514650590955E-2</v>
      </c>
      <c r="E2947" s="243">
        <v>-1.3413305139895471E-2</v>
      </c>
      <c r="F2947" s="243">
        <v>-6.2710538225974055E-3</v>
      </c>
      <c r="H2947" s="239">
        <f t="shared" si="546"/>
        <v>228.69901351252113</v>
      </c>
      <c r="I2947" s="239"/>
      <c r="J2947" s="239">
        <f t="shared" si="547"/>
        <v>241.42363841082869</v>
      </c>
      <c r="K2947" s="239">
        <f t="shared" si="542"/>
        <v>241.42363841082869</v>
      </c>
      <c r="L2947" s="239" t="b">
        <f t="shared" si="543"/>
        <v>1</v>
      </c>
      <c r="M2947" s="239">
        <f t="shared" si="548"/>
        <v>0</v>
      </c>
      <c r="O2947" s="239">
        <f t="shared" si="549"/>
        <v>252.43092493169587</v>
      </c>
      <c r="P2947" s="239">
        <f t="shared" si="544"/>
        <v>252.43092493169587</v>
      </c>
      <c r="Q2947" s="239">
        <f t="shared" si="545"/>
        <v>23.731911419174736</v>
      </c>
      <c r="R2947" s="239">
        <f t="shared" si="550"/>
        <v>0</v>
      </c>
      <c r="T2947" s="239">
        <f>MAX($H$4:H2947)</f>
        <v>290.98732864638936</v>
      </c>
      <c r="U2947" s="239">
        <f>MAX($K$4:K2947)</f>
        <v>290.98732864638936</v>
      </c>
      <c r="V2947" s="239">
        <f>MAX($K$4:L2947)</f>
        <v>290.98732864638936</v>
      </c>
      <c r="W2947" s="239">
        <f t="shared" si="551"/>
        <v>-0.2140585139003135</v>
      </c>
      <c r="X2947" s="239">
        <f t="shared" si="552"/>
        <v>-0.17032937642377874</v>
      </c>
      <c r="Y2947" s="239">
        <f t="shared" si="553"/>
        <v>-0.13250200238632248</v>
      </c>
    </row>
    <row r="2948" spans="1:25">
      <c r="A2948" s="147">
        <v>39553</v>
      </c>
      <c r="B2948" s="243">
        <v>4.5051607150952133E-3</v>
      </c>
      <c r="C2948" s="243">
        <v>3.55675152558943E-3</v>
      </c>
      <c r="D2948" s="243">
        <v>5.8558401336314958E-3</v>
      </c>
      <c r="E2948" s="243">
        <v>6.3263862568581075E-3</v>
      </c>
      <c r="F2948" s="243">
        <v>1.6973990170707776E-3</v>
      </c>
      <c r="H2948" s="239">
        <f t="shared" si="546"/>
        <v>229.51243907773258</v>
      </c>
      <c r="I2948" s="239"/>
      <c r="J2948" s="239">
        <f t="shared" si="547"/>
        <v>241.42363841082869</v>
      </c>
      <c r="K2948" s="239">
        <f t="shared" si="542"/>
        <v>241.42363841082869</v>
      </c>
      <c r="L2948" s="239" t="b">
        <f t="shared" si="543"/>
        <v>1</v>
      </c>
      <c r="M2948" s="239">
        <f t="shared" si="548"/>
        <v>0</v>
      </c>
      <c r="O2948" s="239">
        <f t="shared" si="549"/>
        <v>252.43092493169587</v>
      </c>
      <c r="P2948" s="239">
        <f t="shared" si="544"/>
        <v>252.43092493169587</v>
      </c>
      <c r="Q2948" s="239">
        <f t="shared" si="545"/>
        <v>22.91848585396329</v>
      </c>
      <c r="R2948" s="239">
        <f t="shared" si="550"/>
        <v>0</v>
      </c>
      <c r="T2948" s="239">
        <f>MAX($H$4:H2948)</f>
        <v>290.98732864638936</v>
      </c>
      <c r="U2948" s="239">
        <f>MAX($K$4:K2948)</f>
        <v>290.98732864638936</v>
      </c>
      <c r="V2948" s="239">
        <f>MAX($K$4:L2948)</f>
        <v>290.98732864638936</v>
      </c>
      <c r="W2948" s="239">
        <f t="shared" si="551"/>
        <v>-0.21126311532060443</v>
      </c>
      <c r="X2948" s="239">
        <f t="shared" si="552"/>
        <v>-0.17032937642377874</v>
      </c>
      <c r="Y2948" s="239">
        <f t="shared" si="553"/>
        <v>-0.13250200238632248</v>
      </c>
    </row>
    <row r="2949" spans="1:25">
      <c r="A2949" s="147">
        <v>39554</v>
      </c>
      <c r="B2949" s="243">
        <v>2.320677009805161E-2</v>
      </c>
      <c r="C2949" s="243">
        <v>1.6643985513377535E-2</v>
      </c>
      <c r="D2949" s="243">
        <v>4.6581201003115247E-3</v>
      </c>
      <c r="E2949" s="243">
        <v>1.5651998693433367E-3</v>
      </c>
      <c r="F2949" s="243">
        <v>1.63148886858E-2</v>
      </c>
      <c r="H2949" s="239">
        <f t="shared" si="546"/>
        <v>233.33244078888231</v>
      </c>
      <c r="I2949" s="239"/>
      <c r="J2949" s="239">
        <f t="shared" si="547"/>
        <v>241.42363841082869</v>
      </c>
      <c r="K2949" s="239">
        <f t="shared" ref="K2949:K3012" si="554">MAX(H2949:J2949)</f>
        <v>241.42363841082869</v>
      </c>
      <c r="L2949" s="239" t="b">
        <f t="shared" ref="L2949:L3012" si="555">J2949=K2949</f>
        <v>1</v>
      </c>
      <c r="M2949" s="239">
        <f t="shared" si="548"/>
        <v>0</v>
      </c>
      <c r="O2949" s="239">
        <f t="shared" si="549"/>
        <v>252.43092493169587</v>
      </c>
      <c r="P2949" s="239">
        <f t="shared" ref="P2949:P3012" si="556">MAX(H2949,O2949)</f>
        <v>252.43092493169587</v>
      </c>
      <c r="Q2949" s="239">
        <f t="shared" ref="Q2949:Q3012" si="557">P2949-H2949</f>
        <v>19.098484142813561</v>
      </c>
      <c r="R2949" s="239">
        <f t="shared" si="550"/>
        <v>0</v>
      </c>
      <c r="T2949" s="239">
        <f>MAX($H$4:H2949)</f>
        <v>290.98732864638936</v>
      </c>
      <c r="U2949" s="239">
        <f>MAX($K$4:K2949)</f>
        <v>290.98732864638936</v>
      </c>
      <c r="V2949" s="239">
        <f>MAX($K$4:L2949)</f>
        <v>290.98732864638936</v>
      </c>
      <c r="W2949" s="239">
        <f t="shared" si="551"/>
        <v>-0.19813539003813405</v>
      </c>
      <c r="X2949" s="239">
        <f t="shared" si="552"/>
        <v>-0.17032937642377874</v>
      </c>
      <c r="Y2949" s="239">
        <f t="shared" si="553"/>
        <v>-0.13250200238632248</v>
      </c>
    </row>
    <row r="2950" spans="1:25">
      <c r="A2950" s="147">
        <v>39555</v>
      </c>
      <c r="B2950" s="243">
        <v>1.6320241363132482E-4</v>
      </c>
      <c r="C2950" s="243">
        <v>-5.6545721668108673E-3</v>
      </c>
      <c r="D2950" s="243">
        <v>1.0481430027580174E-2</v>
      </c>
      <c r="E2950" s="243">
        <v>1.1132581051787271E-2</v>
      </c>
      <c r="F2950" s="243">
        <v>-9.284104837935514E-4</v>
      </c>
      <c r="H2950" s="239">
        <f t="shared" ref="H2950:H3013" si="558">(1+C2950)*H2949</f>
        <v>232.01304566358345</v>
      </c>
      <c r="I2950" s="239"/>
      <c r="J2950" s="239">
        <f t="shared" ref="J2950:J3013" si="559">IF(NOT(YEAR(A2950)=YEAR(A2949)),$J$1*H2950,J2949)</f>
        <v>241.42363841082869</v>
      </c>
      <c r="K2950" s="239">
        <f t="shared" si="554"/>
        <v>241.42363841082869</v>
      </c>
      <c r="L2950" s="239" t="b">
        <f t="shared" si="555"/>
        <v>1</v>
      </c>
      <c r="M2950" s="239">
        <f t="shared" ref="M2950:M3013" si="560">(K2950-K2949)/K2949</f>
        <v>0</v>
      </c>
      <c r="O2950" s="239">
        <f t="shared" ref="O2950:O3013" si="561">IF(AND(MONTH(A2950)=$O$2,MONTH(A2949)=$O$2-1),$O$1*H2950,O2949)</f>
        <v>252.43092493169587</v>
      </c>
      <c r="P2950" s="239">
        <f t="shared" si="556"/>
        <v>252.43092493169587</v>
      </c>
      <c r="Q2950" s="239">
        <f t="shared" si="557"/>
        <v>20.417879268112415</v>
      </c>
      <c r="R2950" s="239">
        <f t="shared" ref="R2950:R3013" si="562">(P2950-P2949)/P2949</f>
        <v>0</v>
      </c>
      <c r="T2950" s="239">
        <f>MAX($H$4:H2950)</f>
        <v>290.98732864638936</v>
      </c>
      <c r="U2950" s="239">
        <f>MAX($K$4:K2950)</f>
        <v>290.98732864638936</v>
      </c>
      <c r="V2950" s="239">
        <f>MAX($K$4:L2950)</f>
        <v>290.98732864638936</v>
      </c>
      <c r="W2950" s="239">
        <f t="shared" ref="W2950:W3013" si="563">(H2950-T2950)/T2950</f>
        <v>-0.20266959134317505</v>
      </c>
      <c r="X2950" s="239">
        <f t="shared" ref="X2950:X3013" si="564">(K2950-U2950)/U2950</f>
        <v>-0.17032937642377874</v>
      </c>
      <c r="Y2950" s="239">
        <f t="shared" ref="Y2950:Y3013" si="565">(P2950-V2950)/V2950</f>
        <v>-0.13250200238632248</v>
      </c>
    </row>
    <row r="2951" spans="1:25">
      <c r="A2951" s="147">
        <v>39556</v>
      </c>
      <c r="B2951" s="243">
        <v>1.7649151485928716E-2</v>
      </c>
      <c r="C2951" s="243">
        <v>1.9222496972506331E-2</v>
      </c>
      <c r="D2951" s="243">
        <v>-7.615604259252895E-3</v>
      </c>
      <c r="E2951" s="243">
        <v>7.6078380893747077E-3</v>
      </c>
      <c r="F2951" s="243">
        <v>1.4657319558587067E-2</v>
      </c>
      <c r="H2951" s="239">
        <f t="shared" si="558"/>
        <v>236.47291573143366</v>
      </c>
      <c r="I2951" s="239"/>
      <c r="J2951" s="239">
        <f t="shared" si="559"/>
        <v>241.42363841082869</v>
      </c>
      <c r="K2951" s="239">
        <f t="shared" si="554"/>
        <v>241.42363841082869</v>
      </c>
      <c r="L2951" s="239" t="b">
        <f t="shared" si="555"/>
        <v>1</v>
      </c>
      <c r="M2951" s="239">
        <f t="shared" si="560"/>
        <v>0</v>
      </c>
      <c r="O2951" s="239">
        <f t="shared" si="561"/>
        <v>252.43092493169587</v>
      </c>
      <c r="P2951" s="239">
        <f t="shared" si="556"/>
        <v>252.43092493169587</v>
      </c>
      <c r="Q2951" s="239">
        <f t="shared" si="557"/>
        <v>15.958009200262211</v>
      </c>
      <c r="R2951" s="239">
        <f t="shared" si="562"/>
        <v>0</v>
      </c>
      <c r="T2951" s="239">
        <f>MAX($H$4:H2951)</f>
        <v>290.98732864638936</v>
      </c>
      <c r="U2951" s="239">
        <f>MAX($K$4:K2951)</f>
        <v>290.98732864638936</v>
      </c>
      <c r="V2951" s="239">
        <f>MAX($K$4:L2951)</f>
        <v>290.98732864638936</v>
      </c>
      <c r="W2951" s="239">
        <f t="shared" si="563"/>
        <v>-0.18734290997668199</v>
      </c>
      <c r="X2951" s="239">
        <f t="shared" si="564"/>
        <v>-0.17032937642377874</v>
      </c>
      <c r="Y2951" s="239">
        <f t="shared" si="565"/>
        <v>-0.13250200238632248</v>
      </c>
    </row>
    <row r="2952" spans="1:25">
      <c r="A2952" s="147">
        <v>39559</v>
      </c>
      <c r="B2952" s="243">
        <v>-1.3714623162776052E-3</v>
      </c>
      <c r="C2952" s="243">
        <v>-3.6272912169770244E-3</v>
      </c>
      <c r="D2952" s="243">
        <v>3.3005700898948165E-2</v>
      </c>
      <c r="E2952" s="243">
        <v>5.3710780045657103E-3</v>
      </c>
      <c r="F2952" s="243">
        <v>-2.8186946943568048E-3</v>
      </c>
      <c r="H2952" s="239">
        <f t="shared" si="558"/>
        <v>235.61515960114809</v>
      </c>
      <c r="I2952" s="239"/>
      <c r="J2952" s="239">
        <f t="shared" si="559"/>
        <v>241.42363841082869</v>
      </c>
      <c r="K2952" s="239">
        <f t="shared" si="554"/>
        <v>241.42363841082869</v>
      </c>
      <c r="L2952" s="239" t="b">
        <f t="shared" si="555"/>
        <v>1</v>
      </c>
      <c r="M2952" s="239">
        <f t="shared" si="560"/>
        <v>0</v>
      </c>
      <c r="O2952" s="239">
        <f t="shared" si="561"/>
        <v>252.43092493169587</v>
      </c>
      <c r="P2952" s="239">
        <f t="shared" si="556"/>
        <v>252.43092493169587</v>
      </c>
      <c r="Q2952" s="239">
        <f t="shared" si="557"/>
        <v>16.815765330547777</v>
      </c>
      <c r="R2952" s="239">
        <f t="shared" si="562"/>
        <v>0</v>
      </c>
      <c r="T2952" s="239">
        <f>MAX($H$4:H2952)</f>
        <v>290.98732864638936</v>
      </c>
      <c r="U2952" s="239">
        <f>MAX($K$4:K2952)</f>
        <v>290.98732864638936</v>
      </c>
      <c r="V2952" s="239">
        <f>MAX($K$4:L2952)</f>
        <v>290.98732864638936</v>
      </c>
      <c r="W2952" s="239">
        <f t="shared" si="563"/>
        <v>-0.19029065390173763</v>
      </c>
      <c r="X2952" s="239">
        <f t="shared" si="564"/>
        <v>-0.17032937642377874</v>
      </c>
      <c r="Y2952" s="239">
        <f t="shared" si="565"/>
        <v>-0.13250200238632248</v>
      </c>
    </row>
    <row r="2953" spans="1:25">
      <c r="A2953" s="147">
        <v>39560</v>
      </c>
      <c r="B2953" s="243">
        <v>-8.9665276251676973E-3</v>
      </c>
      <c r="C2953" s="243">
        <v>-7.4477437332515217E-3</v>
      </c>
      <c r="D2953" s="243">
        <v>-1.7579517070807293E-2</v>
      </c>
      <c r="E2953" s="243">
        <v>-4.1479658143640519E-3</v>
      </c>
      <c r="F2953" s="243">
        <v>-5.0125365113176112E-3</v>
      </c>
      <c r="H2953" s="239">
        <f t="shared" si="558"/>
        <v>233.86035827276959</v>
      </c>
      <c r="I2953" s="239"/>
      <c r="J2953" s="239">
        <f t="shared" si="559"/>
        <v>241.42363841082869</v>
      </c>
      <c r="K2953" s="239">
        <f t="shared" si="554"/>
        <v>241.42363841082869</v>
      </c>
      <c r="L2953" s="239" t="b">
        <f t="shared" si="555"/>
        <v>1</v>
      </c>
      <c r="M2953" s="239">
        <f t="shared" si="560"/>
        <v>0</v>
      </c>
      <c r="O2953" s="239">
        <f t="shared" si="561"/>
        <v>252.43092493169587</v>
      </c>
      <c r="P2953" s="239">
        <f t="shared" si="556"/>
        <v>252.43092493169587</v>
      </c>
      <c r="Q2953" s="239">
        <f t="shared" si="557"/>
        <v>18.570566658926282</v>
      </c>
      <c r="R2953" s="239">
        <f t="shared" si="562"/>
        <v>0</v>
      </c>
      <c r="T2953" s="239">
        <f>MAX($H$4:H2953)</f>
        <v>290.98732864638936</v>
      </c>
      <c r="U2953" s="239">
        <f>MAX($K$4:K2953)</f>
        <v>290.98732864638936</v>
      </c>
      <c r="V2953" s="239">
        <f>MAX($K$4:L2953)</f>
        <v>290.98732864638936</v>
      </c>
      <c r="W2953" s="239">
        <f t="shared" si="563"/>
        <v>-0.19632116160989616</v>
      </c>
      <c r="X2953" s="239">
        <f t="shared" si="564"/>
        <v>-0.17032937642377874</v>
      </c>
      <c r="Y2953" s="239">
        <f t="shared" si="565"/>
        <v>-0.13250200238632248</v>
      </c>
    </row>
    <row r="2954" spans="1:25">
      <c r="A2954" s="147">
        <v>39561</v>
      </c>
      <c r="B2954" s="243">
        <v>2.7382631996402118E-3</v>
      </c>
      <c r="C2954" s="243">
        <v>6.4380968513917392E-3</v>
      </c>
      <c r="D2954" s="243">
        <v>9.8176421918414469E-3</v>
      </c>
      <c r="E2954" s="243">
        <v>7.964001849212643E-3</v>
      </c>
      <c r="F2954" s="243">
        <v>4.5400266803445888E-3</v>
      </c>
      <c r="H2954" s="239">
        <f t="shared" si="558"/>
        <v>235.36597390903086</v>
      </c>
      <c r="I2954" s="239"/>
      <c r="J2954" s="239">
        <f t="shared" si="559"/>
        <v>241.42363841082869</v>
      </c>
      <c r="K2954" s="239">
        <f t="shared" si="554"/>
        <v>241.42363841082869</v>
      </c>
      <c r="L2954" s="239" t="b">
        <f t="shared" si="555"/>
        <v>1</v>
      </c>
      <c r="M2954" s="239">
        <f t="shared" si="560"/>
        <v>0</v>
      </c>
      <c r="O2954" s="239">
        <f t="shared" si="561"/>
        <v>252.43092493169587</v>
      </c>
      <c r="P2954" s="239">
        <f t="shared" si="556"/>
        <v>252.43092493169587</v>
      </c>
      <c r="Q2954" s="239">
        <f t="shared" si="557"/>
        <v>17.064951022665014</v>
      </c>
      <c r="R2954" s="239">
        <f t="shared" si="562"/>
        <v>0</v>
      </c>
      <c r="T2954" s="239">
        <f>MAX($H$4:H2954)</f>
        <v>290.98732864638936</v>
      </c>
      <c r="U2954" s="239">
        <f>MAX($K$4:K2954)</f>
        <v>290.98732864638936</v>
      </c>
      <c r="V2954" s="239">
        <f>MAX($K$4:L2954)</f>
        <v>290.98732864638936</v>
      </c>
      <c r="W2954" s="239">
        <f t="shared" si="563"/>
        <v>-0.19114699941092664</v>
      </c>
      <c r="X2954" s="239">
        <f t="shared" si="564"/>
        <v>-0.17032937642377874</v>
      </c>
      <c r="Y2954" s="239">
        <f t="shared" si="565"/>
        <v>-0.13250200238632248</v>
      </c>
    </row>
    <row r="2955" spans="1:25">
      <c r="A2955" s="147">
        <v>39562</v>
      </c>
      <c r="B2955" s="243">
        <v>6.4100679231968716E-3</v>
      </c>
      <c r="C2955" s="243">
        <v>4.640748455888577E-3</v>
      </c>
      <c r="D2955" s="243">
        <v>4.5325505695401613E-3</v>
      </c>
      <c r="E2955" s="243">
        <v>1.0519567059823043E-2</v>
      </c>
      <c r="F2955" s="243">
        <v>-8.9763465342773685E-4</v>
      </c>
      <c r="H2955" s="239">
        <f t="shared" si="558"/>
        <v>236.45824818901789</v>
      </c>
      <c r="I2955" s="239"/>
      <c r="J2955" s="239">
        <f t="shared" si="559"/>
        <v>241.42363841082869</v>
      </c>
      <c r="K2955" s="239">
        <f t="shared" si="554"/>
        <v>241.42363841082869</v>
      </c>
      <c r="L2955" s="239" t="b">
        <f t="shared" si="555"/>
        <v>1</v>
      </c>
      <c r="M2955" s="239">
        <f t="shared" si="560"/>
        <v>0</v>
      </c>
      <c r="O2955" s="239">
        <f t="shared" si="561"/>
        <v>252.43092493169587</v>
      </c>
      <c r="P2955" s="239">
        <f t="shared" si="556"/>
        <v>252.43092493169587</v>
      </c>
      <c r="Q2955" s="239">
        <f t="shared" si="557"/>
        <v>15.972676742677976</v>
      </c>
      <c r="R2955" s="239">
        <f t="shared" si="562"/>
        <v>0</v>
      </c>
      <c r="T2955" s="239">
        <f>MAX($H$4:H2955)</f>
        <v>290.98732864638936</v>
      </c>
      <c r="U2955" s="239">
        <f>MAX($K$4:K2955)</f>
        <v>290.98732864638936</v>
      </c>
      <c r="V2955" s="239">
        <f>MAX($K$4:L2955)</f>
        <v>290.98732864638936</v>
      </c>
      <c r="W2955" s="239">
        <f t="shared" si="563"/>
        <v>-0.18739331609740209</v>
      </c>
      <c r="X2955" s="239">
        <f t="shared" si="564"/>
        <v>-0.17032937642377874</v>
      </c>
      <c r="Y2955" s="239">
        <f t="shared" si="565"/>
        <v>-0.13250200238632248</v>
      </c>
    </row>
    <row r="2956" spans="1:25">
      <c r="A2956" s="147">
        <v>39563</v>
      </c>
      <c r="B2956" s="243">
        <v>7.0455638779760577E-3</v>
      </c>
      <c r="C2956" s="243">
        <v>1.3083571851859155E-2</v>
      </c>
      <c r="D2956" s="243">
        <v>1.656693564271472E-2</v>
      </c>
      <c r="E2956" s="243">
        <v>3.9217883721427427E-3</v>
      </c>
      <c r="F2956" s="243">
        <v>1.2254065285981497E-2</v>
      </c>
      <c r="H2956" s="239">
        <f t="shared" si="558"/>
        <v>239.55196666916365</v>
      </c>
      <c r="I2956" s="239"/>
      <c r="J2956" s="239">
        <f t="shared" si="559"/>
        <v>241.42363841082869</v>
      </c>
      <c r="K2956" s="239">
        <f t="shared" si="554"/>
        <v>241.42363841082869</v>
      </c>
      <c r="L2956" s="239" t="b">
        <f t="shared" si="555"/>
        <v>1</v>
      </c>
      <c r="M2956" s="239">
        <f t="shared" si="560"/>
        <v>0</v>
      </c>
      <c r="O2956" s="239">
        <f t="shared" si="561"/>
        <v>252.43092493169587</v>
      </c>
      <c r="P2956" s="239">
        <f t="shared" si="556"/>
        <v>252.43092493169587</v>
      </c>
      <c r="Q2956" s="239">
        <f t="shared" si="557"/>
        <v>12.878958262532223</v>
      </c>
      <c r="R2956" s="239">
        <f t="shared" si="562"/>
        <v>0</v>
      </c>
      <c r="T2956" s="239">
        <f>MAX($H$4:H2956)</f>
        <v>290.98732864638936</v>
      </c>
      <c r="U2956" s="239">
        <f>MAX($K$4:K2956)</f>
        <v>290.98732864638936</v>
      </c>
      <c r="V2956" s="239">
        <f>MAX($K$4:L2956)</f>
        <v>290.98732864638936</v>
      </c>
      <c r="W2956" s="239">
        <f t="shared" si="563"/>
        <v>-0.17676151816126145</v>
      </c>
      <c r="X2956" s="239">
        <f t="shared" si="564"/>
        <v>-0.17032937642377874</v>
      </c>
      <c r="Y2956" s="239">
        <f t="shared" si="565"/>
        <v>-0.13250200238632248</v>
      </c>
    </row>
    <row r="2957" spans="1:25">
      <c r="A2957" s="147">
        <v>39566</v>
      </c>
      <c r="B2957" s="243">
        <v>-7.3995707904239705E-4</v>
      </c>
      <c r="C2957" s="243">
        <v>4.4303828215104257E-3</v>
      </c>
      <c r="D2957" s="243">
        <v>9.6468269266223317E-3</v>
      </c>
      <c r="E2957" s="243">
        <v>3.9365041483034879E-3</v>
      </c>
      <c r="F2957" s="243">
        <v>6.0288590877750625E-3</v>
      </c>
      <c r="H2957" s="239">
        <f t="shared" si="558"/>
        <v>240.61327358715374</v>
      </c>
      <c r="I2957" s="239"/>
      <c r="J2957" s="239">
        <f t="shared" si="559"/>
        <v>241.42363841082869</v>
      </c>
      <c r="K2957" s="239">
        <f t="shared" si="554"/>
        <v>241.42363841082869</v>
      </c>
      <c r="L2957" s="239" t="b">
        <f t="shared" si="555"/>
        <v>1</v>
      </c>
      <c r="M2957" s="239">
        <f t="shared" si="560"/>
        <v>0</v>
      </c>
      <c r="O2957" s="239">
        <f t="shared" si="561"/>
        <v>252.43092493169587</v>
      </c>
      <c r="P2957" s="239">
        <f t="shared" si="556"/>
        <v>252.43092493169587</v>
      </c>
      <c r="Q2957" s="239">
        <f t="shared" si="557"/>
        <v>11.817651344542128</v>
      </c>
      <c r="R2957" s="239">
        <f t="shared" si="562"/>
        <v>0</v>
      </c>
      <c r="T2957" s="239">
        <f>MAX($H$4:H2957)</f>
        <v>290.98732864638936</v>
      </c>
      <c r="U2957" s="239">
        <f>MAX($K$4:K2957)</f>
        <v>290.98732864638936</v>
      </c>
      <c r="V2957" s="239">
        <f>MAX($K$4:L2957)</f>
        <v>290.98732864638936</v>
      </c>
      <c r="W2957" s="239">
        <f t="shared" si="563"/>
        <v>-0.1731142565333168</v>
      </c>
      <c r="X2957" s="239">
        <f t="shared" si="564"/>
        <v>-0.17032937642377874</v>
      </c>
      <c r="Y2957" s="239">
        <f t="shared" si="565"/>
        <v>-0.13250200238632248</v>
      </c>
    </row>
    <row r="2958" spans="1:25">
      <c r="A2958" s="147">
        <v>39567</v>
      </c>
      <c r="B2958" s="243">
        <v>-4.2251330738690696E-3</v>
      </c>
      <c r="C2958" s="243">
        <v>-6.7987675186608199E-3</v>
      </c>
      <c r="D2958" s="243">
        <v>1.045419824527527E-2</v>
      </c>
      <c r="E2958" s="243">
        <v>-8.1756347452691669E-3</v>
      </c>
      <c r="F2958" s="243">
        <v>-1.0090197863504957E-2</v>
      </c>
      <c r="H2958" s="239">
        <f t="shared" si="558"/>
        <v>238.97739987813074</v>
      </c>
      <c r="I2958" s="239"/>
      <c r="J2958" s="239">
        <f t="shared" si="559"/>
        <v>241.42363841082869</v>
      </c>
      <c r="K2958" s="239">
        <f t="shared" si="554"/>
        <v>241.42363841082869</v>
      </c>
      <c r="L2958" s="239" t="b">
        <f t="shared" si="555"/>
        <v>1</v>
      </c>
      <c r="M2958" s="239">
        <f t="shared" si="560"/>
        <v>0</v>
      </c>
      <c r="O2958" s="239">
        <f t="shared" si="561"/>
        <v>252.43092493169587</v>
      </c>
      <c r="P2958" s="239">
        <f t="shared" si="556"/>
        <v>252.43092493169587</v>
      </c>
      <c r="Q2958" s="239">
        <f t="shared" si="557"/>
        <v>13.45352505356513</v>
      </c>
      <c r="R2958" s="239">
        <f t="shared" si="562"/>
        <v>0</v>
      </c>
      <c r="T2958" s="239">
        <f>MAX($H$4:H2958)</f>
        <v>290.98732864638936</v>
      </c>
      <c r="U2958" s="239">
        <f>MAX($K$4:K2958)</f>
        <v>290.98732864638936</v>
      </c>
      <c r="V2958" s="239">
        <f>MAX($K$4:L2958)</f>
        <v>290.98732864638936</v>
      </c>
      <c r="W2958" s="239">
        <f t="shared" si="563"/>
        <v>-0.17873606046764184</v>
      </c>
      <c r="X2958" s="239">
        <f t="shared" si="564"/>
        <v>-0.17032937642377874</v>
      </c>
      <c r="Y2958" s="239">
        <f t="shared" si="565"/>
        <v>-0.13250200238632248</v>
      </c>
    </row>
    <row r="2959" spans="1:25">
      <c r="A2959" s="147">
        <v>39568</v>
      </c>
      <c r="B2959" s="243">
        <v>-3.4200257562841951E-3</v>
      </c>
      <c r="C2959" s="243">
        <v>5.8688365502697071E-3</v>
      </c>
      <c r="D2959" s="243">
        <v>-7.6414320586594142E-3</v>
      </c>
      <c r="E2959" s="243">
        <v>1.0524537006144863E-2</v>
      </c>
      <c r="F2959" s="243">
        <v>7.0016723646464385E-3</v>
      </c>
      <c r="H2959" s="239">
        <f t="shared" si="558"/>
        <v>240.37991917722394</v>
      </c>
      <c r="I2959" s="239"/>
      <c r="J2959" s="239">
        <f t="shared" si="559"/>
        <v>241.42363841082869</v>
      </c>
      <c r="K2959" s="239">
        <f t="shared" si="554"/>
        <v>241.42363841082869</v>
      </c>
      <c r="L2959" s="239" t="b">
        <f t="shared" si="555"/>
        <v>1</v>
      </c>
      <c r="M2959" s="239">
        <f t="shared" si="560"/>
        <v>0</v>
      </c>
      <c r="O2959" s="239">
        <f t="shared" si="561"/>
        <v>252.43092493169587</v>
      </c>
      <c r="P2959" s="239">
        <f t="shared" si="556"/>
        <v>252.43092493169587</v>
      </c>
      <c r="Q2959" s="239">
        <f t="shared" si="557"/>
        <v>12.05100575447193</v>
      </c>
      <c r="R2959" s="239">
        <f t="shared" si="562"/>
        <v>0</v>
      </c>
      <c r="T2959" s="239">
        <f>MAX($H$4:H2959)</f>
        <v>290.98732864638936</v>
      </c>
      <c r="U2959" s="239">
        <f>MAX($K$4:K2959)</f>
        <v>290.98732864638936</v>
      </c>
      <c r="V2959" s="239">
        <f>MAX($K$4:L2959)</f>
        <v>290.98732864638936</v>
      </c>
      <c r="W2959" s="239">
        <f t="shared" si="563"/>
        <v>-0.17391619664189584</v>
      </c>
      <c r="X2959" s="239">
        <f t="shared" si="564"/>
        <v>-0.17032937642377874</v>
      </c>
      <c r="Y2959" s="239">
        <f t="shared" si="565"/>
        <v>-0.13250200238632248</v>
      </c>
    </row>
    <row r="2960" spans="1:25">
      <c r="A2960" s="147">
        <v>39569</v>
      </c>
      <c r="B2960" s="243">
        <v>1.6730964537585491E-2</v>
      </c>
      <c r="C2960" s="243">
        <v>1.1830731337509892E-3</v>
      </c>
      <c r="D2960" s="243">
        <v>1.8051434917067954E-3</v>
      </c>
      <c r="E2960" s="243">
        <v>8.6361245250459184E-3</v>
      </c>
      <c r="F2960" s="243">
        <v>1.0075862426000004E-3</v>
      </c>
      <c r="H2960" s="239">
        <f t="shared" si="558"/>
        <v>240.66430620149575</v>
      </c>
      <c r="I2960" s="239"/>
      <c r="J2960" s="239">
        <f t="shared" si="559"/>
        <v>241.42363841082869</v>
      </c>
      <c r="K2960" s="239">
        <f t="shared" si="554"/>
        <v>241.42363841082869</v>
      </c>
      <c r="L2960" s="239" t="b">
        <f t="shared" si="555"/>
        <v>1</v>
      </c>
      <c r="M2960" s="239">
        <f t="shared" si="560"/>
        <v>0</v>
      </c>
      <c r="O2960" s="239">
        <f t="shared" si="561"/>
        <v>252.43092493169587</v>
      </c>
      <c r="P2960" s="239">
        <f t="shared" si="556"/>
        <v>252.43092493169587</v>
      </c>
      <c r="Q2960" s="239">
        <f t="shared" si="557"/>
        <v>11.766618730200122</v>
      </c>
      <c r="R2960" s="239">
        <f t="shared" si="562"/>
        <v>0</v>
      </c>
      <c r="T2960" s="239">
        <f>MAX($H$4:H2960)</f>
        <v>290.98732864638936</v>
      </c>
      <c r="U2960" s="239">
        <f>MAX($K$4:K2960)</f>
        <v>290.98732864638936</v>
      </c>
      <c r="V2960" s="239">
        <f>MAX($K$4:L2960)</f>
        <v>290.98732864638936</v>
      </c>
      <c r="W2960" s="239">
        <f t="shared" si="563"/>
        <v>-0.17293887908791603</v>
      </c>
      <c r="X2960" s="239">
        <f t="shared" si="564"/>
        <v>-0.17032937642377874</v>
      </c>
      <c r="Y2960" s="239">
        <f t="shared" si="565"/>
        <v>-0.13250200238632248</v>
      </c>
    </row>
    <row r="2961" spans="1:25">
      <c r="A2961" s="147">
        <v>39570</v>
      </c>
      <c r="B2961" s="243">
        <v>3.218022063181003E-3</v>
      </c>
      <c r="C2961" s="243">
        <v>1.7296515090055031E-2</v>
      </c>
      <c r="D2961" s="243">
        <v>1.811475030296017E-2</v>
      </c>
      <c r="E2961" s="243">
        <v>1.4731164407174591E-2</v>
      </c>
      <c r="F2961" s="243">
        <v>1.4052064166220513E-2</v>
      </c>
      <c r="H2961" s="239">
        <f t="shared" si="558"/>
        <v>244.82696000534753</v>
      </c>
      <c r="I2961" s="239"/>
      <c r="J2961" s="239">
        <f t="shared" si="559"/>
        <v>241.42363841082869</v>
      </c>
      <c r="K2961" s="239">
        <f t="shared" si="554"/>
        <v>244.82696000534753</v>
      </c>
      <c r="L2961" s="239" t="b">
        <f t="shared" si="555"/>
        <v>0</v>
      </c>
      <c r="M2961" s="239">
        <f t="shared" si="560"/>
        <v>1.4096886356784325E-2</v>
      </c>
      <c r="O2961" s="239">
        <f t="shared" si="561"/>
        <v>252.43092493169587</v>
      </c>
      <c r="P2961" s="239">
        <f t="shared" si="556"/>
        <v>252.43092493169587</v>
      </c>
      <c r="Q2961" s="239">
        <f t="shared" si="557"/>
        <v>7.6039649263483398</v>
      </c>
      <c r="R2961" s="239">
        <f t="shared" si="562"/>
        <v>0</v>
      </c>
      <c r="T2961" s="239">
        <f>MAX($H$4:H2961)</f>
        <v>290.98732864638936</v>
      </c>
      <c r="U2961" s="239">
        <f>MAX($K$4:K2961)</f>
        <v>290.98732864638936</v>
      </c>
      <c r="V2961" s="239">
        <f>MAX($K$4:L2961)</f>
        <v>290.98732864638936</v>
      </c>
      <c r="W2961" s="239">
        <f t="shared" si="563"/>
        <v>-0.15863360392966239</v>
      </c>
      <c r="X2961" s="239">
        <f t="shared" si="564"/>
        <v>-0.15863360392966239</v>
      </c>
      <c r="Y2961" s="239">
        <f t="shared" si="565"/>
        <v>-0.13250200238632248</v>
      </c>
    </row>
    <row r="2962" spans="1:25">
      <c r="A2962" s="147">
        <v>39573</v>
      </c>
      <c r="B2962" s="243">
        <v>-3.7998247763911808E-3</v>
      </c>
      <c r="C2962" s="243">
        <v>-2.2609404766489316E-3</v>
      </c>
      <c r="D2962" s="243">
        <v>2.7073364538288125E-4</v>
      </c>
      <c r="E2962" s="243">
        <v>-2.2391049655934303E-3</v>
      </c>
      <c r="F2962" s="243">
        <v>-1.4152671469702671E-4</v>
      </c>
      <c r="H2962" s="239">
        <f t="shared" si="558"/>
        <v>244.27342082169653</v>
      </c>
      <c r="I2962" s="239"/>
      <c r="J2962" s="239">
        <f t="shared" si="559"/>
        <v>241.42363841082869</v>
      </c>
      <c r="K2962" s="239">
        <f t="shared" si="554"/>
        <v>244.27342082169653</v>
      </c>
      <c r="L2962" s="239" t="b">
        <f t="shared" si="555"/>
        <v>0</v>
      </c>
      <c r="M2962" s="239">
        <f t="shared" si="560"/>
        <v>-2.2609404766489234E-3</v>
      </c>
      <c r="O2962" s="239">
        <f t="shared" si="561"/>
        <v>252.43092493169587</v>
      </c>
      <c r="P2962" s="239">
        <f t="shared" si="556"/>
        <v>252.43092493169587</v>
      </c>
      <c r="Q2962" s="239">
        <f t="shared" si="557"/>
        <v>8.1575041099993371</v>
      </c>
      <c r="R2962" s="239">
        <f t="shared" si="562"/>
        <v>0</v>
      </c>
      <c r="T2962" s="239">
        <f>MAX($H$4:H2962)</f>
        <v>290.98732864638936</v>
      </c>
      <c r="U2962" s="239">
        <f>MAX($K$4:K2962)</f>
        <v>290.98732864638936</v>
      </c>
      <c r="V2962" s="239">
        <f>MAX($K$4:L2962)</f>
        <v>290.98732864638936</v>
      </c>
      <c r="W2962" s="239">
        <f t="shared" si="563"/>
        <v>-0.16053588327023002</v>
      </c>
      <c r="X2962" s="239">
        <f t="shared" si="564"/>
        <v>-0.16053588327023002</v>
      </c>
      <c r="Y2962" s="239">
        <f t="shared" si="565"/>
        <v>-0.13250200238632248</v>
      </c>
    </row>
    <row r="2963" spans="1:25">
      <c r="A2963" s="147">
        <v>39574</v>
      </c>
      <c r="B2963" s="243">
        <v>7.7936961117042181E-3</v>
      </c>
      <c r="C2963" s="243">
        <v>-2.7360771702965581E-3</v>
      </c>
      <c r="D2963" s="243">
        <v>1.6518865926333781E-3</v>
      </c>
      <c r="E2963" s="243">
        <v>2.2056025459205042E-3</v>
      </c>
      <c r="F2963" s="243">
        <v>2.3082133262566362E-3</v>
      </c>
      <c r="H2963" s="239">
        <f t="shared" si="558"/>
        <v>243.60506989167604</v>
      </c>
      <c r="I2963" s="239"/>
      <c r="J2963" s="239">
        <f t="shared" si="559"/>
        <v>241.42363841082869</v>
      </c>
      <c r="K2963" s="239">
        <f t="shared" si="554"/>
        <v>243.60506989167604</v>
      </c>
      <c r="L2963" s="239" t="b">
        <f t="shared" si="555"/>
        <v>0</v>
      </c>
      <c r="M2963" s="239">
        <f t="shared" si="560"/>
        <v>-2.7360771702965862E-3</v>
      </c>
      <c r="O2963" s="239">
        <f t="shared" si="561"/>
        <v>252.43092493169587</v>
      </c>
      <c r="P2963" s="239">
        <f t="shared" si="556"/>
        <v>252.43092493169587</v>
      </c>
      <c r="Q2963" s="239">
        <f t="shared" si="557"/>
        <v>8.8258550400198317</v>
      </c>
      <c r="R2963" s="239">
        <f t="shared" si="562"/>
        <v>0</v>
      </c>
      <c r="T2963" s="239">
        <f>MAX($H$4:H2963)</f>
        <v>290.98732864638936</v>
      </c>
      <c r="U2963" s="239">
        <f>MAX($K$4:K2963)</f>
        <v>290.98732864638936</v>
      </c>
      <c r="V2963" s="239">
        <f>MAX($K$4:L2963)</f>
        <v>290.98732864638936</v>
      </c>
      <c r="W2963" s="239">
        <f t="shared" si="563"/>
        <v>-0.16283272187529754</v>
      </c>
      <c r="X2963" s="239">
        <f t="shared" si="564"/>
        <v>-0.16283272187529754</v>
      </c>
      <c r="Y2963" s="239">
        <f t="shared" si="565"/>
        <v>-0.13250200238632248</v>
      </c>
    </row>
    <row r="2964" spans="1:25">
      <c r="A2964" s="147">
        <v>39575</v>
      </c>
      <c r="B2964" s="243">
        <v>-1.6913736070699792E-2</v>
      </c>
      <c r="C2964" s="243">
        <v>7.7488015162006096E-3</v>
      </c>
      <c r="D2964" s="243">
        <v>7.3840506319742261E-3</v>
      </c>
      <c r="E2964" s="243">
        <v>1.6702469568963263E-3</v>
      </c>
      <c r="F2964" s="243">
        <v>9.5769621797450188E-3</v>
      </c>
      <c r="H2964" s="239">
        <f t="shared" si="558"/>
        <v>245.4927172266068</v>
      </c>
      <c r="I2964" s="239"/>
      <c r="J2964" s="239">
        <f t="shared" si="559"/>
        <v>241.42363841082869</v>
      </c>
      <c r="K2964" s="239">
        <f t="shared" si="554"/>
        <v>245.4927172266068</v>
      </c>
      <c r="L2964" s="239" t="b">
        <f t="shared" si="555"/>
        <v>0</v>
      </c>
      <c r="M2964" s="239">
        <f t="shared" si="560"/>
        <v>7.7488015162005559E-3</v>
      </c>
      <c r="O2964" s="239">
        <f t="shared" si="561"/>
        <v>252.43092493169587</v>
      </c>
      <c r="P2964" s="239">
        <f t="shared" si="556"/>
        <v>252.43092493169587</v>
      </c>
      <c r="Q2964" s="239">
        <f t="shared" si="557"/>
        <v>6.93820770508907</v>
      </c>
      <c r="R2964" s="239">
        <f t="shared" si="562"/>
        <v>0</v>
      </c>
      <c r="T2964" s="239">
        <f>MAX($H$4:H2964)</f>
        <v>290.98732864638936</v>
      </c>
      <c r="U2964" s="239">
        <f>MAX($K$4:K2964)</f>
        <v>290.98732864638936</v>
      </c>
      <c r="V2964" s="239">
        <f>MAX($K$4:L2964)</f>
        <v>290.98732864638936</v>
      </c>
      <c r="W2964" s="239">
        <f t="shared" si="563"/>
        <v>-0.15634567880125136</v>
      </c>
      <c r="X2964" s="239">
        <f t="shared" si="564"/>
        <v>-0.15634567880125136</v>
      </c>
      <c r="Y2964" s="239">
        <f t="shared" si="565"/>
        <v>-0.13250200238632248</v>
      </c>
    </row>
    <row r="2965" spans="1:25">
      <c r="A2965" s="147">
        <v>39576</v>
      </c>
      <c r="B2965" s="243">
        <v>4.1097652314956434E-3</v>
      </c>
      <c r="C2965" s="243">
        <v>-9.9595111339578768E-4</v>
      </c>
      <c r="D2965" s="243">
        <v>-7.9497841763853661E-4</v>
      </c>
      <c r="E2965" s="243">
        <v>-9.99089562913269E-3</v>
      </c>
      <c r="F2965" s="243">
        <v>4.0026532607795318E-3</v>
      </c>
      <c r="H2965" s="239">
        <f t="shared" si="558"/>
        <v>245.2482184815544</v>
      </c>
      <c r="I2965" s="239"/>
      <c r="J2965" s="239">
        <f t="shared" si="559"/>
        <v>241.42363841082869</v>
      </c>
      <c r="K2965" s="239">
        <f t="shared" si="554"/>
        <v>245.2482184815544</v>
      </c>
      <c r="L2965" s="239" t="b">
        <f t="shared" si="555"/>
        <v>0</v>
      </c>
      <c r="M2965" s="239">
        <f t="shared" si="560"/>
        <v>-9.9595111339578963E-4</v>
      </c>
      <c r="O2965" s="239">
        <f t="shared" si="561"/>
        <v>252.43092493169587</v>
      </c>
      <c r="P2965" s="239">
        <f t="shared" si="556"/>
        <v>252.43092493169587</v>
      </c>
      <c r="Q2965" s="239">
        <f t="shared" si="557"/>
        <v>7.1827064501414668</v>
      </c>
      <c r="R2965" s="239">
        <f t="shared" si="562"/>
        <v>0</v>
      </c>
      <c r="T2965" s="239">
        <f>MAX($H$4:H2965)</f>
        <v>290.98732864638936</v>
      </c>
      <c r="U2965" s="239">
        <f>MAX($K$4:K2965)</f>
        <v>290.98732864638936</v>
      </c>
      <c r="V2965" s="239">
        <f>MAX($K$4:L2965)</f>
        <v>290.98732864638936</v>
      </c>
      <c r="W2965" s="239">
        <f t="shared" si="563"/>
        <v>-0.15718591726177042</v>
      </c>
      <c r="X2965" s="239">
        <f t="shared" si="564"/>
        <v>-0.15718591726177042</v>
      </c>
      <c r="Y2965" s="239">
        <f t="shared" si="565"/>
        <v>-0.13250200238632248</v>
      </c>
    </row>
    <row r="2966" spans="1:25">
      <c r="A2966" s="147">
        <v>39577</v>
      </c>
      <c r="B2966" s="243">
        <v>-5.7125843634230344E-3</v>
      </c>
      <c r="C2966" s="243">
        <v>-1.5460215180460368E-2</v>
      </c>
      <c r="D2966" s="243">
        <v>-1.6359547223811943E-2</v>
      </c>
      <c r="E2966" s="243">
        <v>-1.0442137919826511E-2</v>
      </c>
      <c r="F2966" s="243">
        <v>-1.3775634167529693E-2</v>
      </c>
      <c r="H2966" s="239">
        <f t="shared" si="558"/>
        <v>241.45662825120502</v>
      </c>
      <c r="I2966" s="239"/>
      <c r="J2966" s="239">
        <f t="shared" si="559"/>
        <v>241.42363841082869</v>
      </c>
      <c r="K2966" s="239">
        <f t="shared" si="554"/>
        <v>241.45662825120502</v>
      </c>
      <c r="L2966" s="239" t="b">
        <f t="shared" si="555"/>
        <v>0</v>
      </c>
      <c r="M2966" s="239">
        <f t="shared" si="560"/>
        <v>-1.5460215180460354E-2</v>
      </c>
      <c r="O2966" s="239">
        <f t="shared" si="561"/>
        <v>252.43092493169587</v>
      </c>
      <c r="P2966" s="239">
        <f t="shared" si="556"/>
        <v>252.43092493169587</v>
      </c>
      <c r="Q2966" s="239">
        <f t="shared" si="557"/>
        <v>10.974296680490852</v>
      </c>
      <c r="R2966" s="239">
        <f t="shared" si="562"/>
        <v>0</v>
      </c>
      <c r="T2966" s="239">
        <f>MAX($H$4:H2966)</f>
        <v>290.98732864638936</v>
      </c>
      <c r="U2966" s="239">
        <f>MAX($K$4:K2966)</f>
        <v>290.98732864638936</v>
      </c>
      <c r="V2966" s="239">
        <f>MAX($K$4:L2966)</f>
        <v>290.98732864638936</v>
      </c>
      <c r="W2966" s="239">
        <f t="shared" si="563"/>
        <v>-0.17021600433802578</v>
      </c>
      <c r="X2966" s="239">
        <f t="shared" si="564"/>
        <v>-0.17021600433802578</v>
      </c>
      <c r="Y2966" s="239">
        <f t="shared" si="565"/>
        <v>-0.13250200238632248</v>
      </c>
    </row>
    <row r="2967" spans="1:25">
      <c r="A2967" s="147">
        <v>39580</v>
      </c>
      <c r="B2967" s="243">
        <v>1.0880100434356832E-2</v>
      </c>
      <c r="C2967" s="243">
        <v>3.7641470560223489E-3</v>
      </c>
      <c r="D2967" s="243">
        <v>-2.700529475533231E-3</v>
      </c>
      <c r="E2967" s="243">
        <v>4.5035896371237172E-4</v>
      </c>
      <c r="F2967" s="243">
        <v>5.3124407865721146E-3</v>
      </c>
      <c r="H2967" s="239">
        <f t="shared" si="558"/>
        <v>242.36550650759386</v>
      </c>
      <c r="I2967" s="239"/>
      <c r="J2967" s="239">
        <f t="shared" si="559"/>
        <v>241.42363841082869</v>
      </c>
      <c r="K2967" s="239">
        <f t="shared" si="554"/>
        <v>242.36550650759386</v>
      </c>
      <c r="L2967" s="239" t="b">
        <f t="shared" si="555"/>
        <v>0</v>
      </c>
      <c r="M2967" s="239">
        <f t="shared" si="560"/>
        <v>3.7641470560223064E-3</v>
      </c>
      <c r="O2967" s="239">
        <f t="shared" si="561"/>
        <v>252.43092493169587</v>
      </c>
      <c r="P2967" s="239">
        <f t="shared" si="556"/>
        <v>252.43092493169587</v>
      </c>
      <c r="Q2967" s="239">
        <f t="shared" si="557"/>
        <v>10.065418424102006</v>
      </c>
      <c r="R2967" s="239">
        <f t="shared" si="562"/>
        <v>0</v>
      </c>
      <c r="T2967" s="239">
        <f>MAX($H$4:H2967)</f>
        <v>290.98732864638936</v>
      </c>
      <c r="U2967" s="239">
        <f>MAX($K$4:K2967)</f>
        <v>290.98732864638936</v>
      </c>
      <c r="V2967" s="239">
        <f>MAX($K$4:L2967)</f>
        <v>290.98732864638936</v>
      </c>
      <c r="W2967" s="239">
        <f t="shared" si="563"/>
        <v>-0.16709257535362032</v>
      </c>
      <c r="X2967" s="239">
        <f t="shared" si="564"/>
        <v>-0.16709257535362032</v>
      </c>
      <c r="Y2967" s="239">
        <f t="shared" si="565"/>
        <v>-0.13250200238632248</v>
      </c>
    </row>
    <row r="2968" spans="1:25">
      <c r="A2968" s="147">
        <v>39581</v>
      </c>
      <c r="B2968" s="243">
        <v>6.4918402955971288E-4</v>
      </c>
      <c r="C2968" s="243">
        <v>7.8428408370423419E-4</v>
      </c>
      <c r="D2968" s="243">
        <v>5.9588090919007186E-3</v>
      </c>
      <c r="E2968" s="243">
        <v>1.2663757111051943E-2</v>
      </c>
      <c r="F2968" s="243">
        <v>-1.4307356863784149E-3</v>
      </c>
      <c r="H2968" s="239">
        <f t="shared" si="558"/>
        <v>242.55558991678669</v>
      </c>
      <c r="I2968" s="239"/>
      <c r="J2968" s="239">
        <f t="shared" si="559"/>
        <v>241.42363841082869</v>
      </c>
      <c r="K2968" s="239">
        <f t="shared" si="554"/>
        <v>242.55558991678669</v>
      </c>
      <c r="L2968" s="239" t="b">
        <f t="shared" si="555"/>
        <v>0</v>
      </c>
      <c r="M2968" s="239">
        <f t="shared" si="560"/>
        <v>7.8428408370424373E-4</v>
      </c>
      <c r="O2968" s="239">
        <f t="shared" si="561"/>
        <v>252.43092493169587</v>
      </c>
      <c r="P2968" s="239">
        <f t="shared" si="556"/>
        <v>252.43092493169587</v>
      </c>
      <c r="Q2968" s="239">
        <f t="shared" si="557"/>
        <v>9.875335014909183</v>
      </c>
      <c r="R2968" s="239">
        <f t="shared" si="562"/>
        <v>0</v>
      </c>
      <c r="T2968" s="239">
        <f>MAX($H$4:H2968)</f>
        <v>290.98732864638936</v>
      </c>
      <c r="U2968" s="239">
        <f>MAX($K$4:K2968)</f>
        <v>290.98732864638936</v>
      </c>
      <c r="V2968" s="239">
        <f>MAX($K$4:L2968)</f>
        <v>290.98732864638936</v>
      </c>
      <c r="W2968" s="239">
        <f t="shared" si="563"/>
        <v>-0.16643933931727106</v>
      </c>
      <c r="X2968" s="239">
        <f t="shared" si="564"/>
        <v>-0.16643933931727106</v>
      </c>
      <c r="Y2968" s="239">
        <f t="shared" si="565"/>
        <v>-0.13250200238632248</v>
      </c>
    </row>
    <row r="2969" spans="1:25">
      <c r="A2969" s="147">
        <v>39582</v>
      </c>
      <c r="B2969" s="243">
        <v>4.0757807449347538E-3</v>
      </c>
      <c r="C2969" s="243">
        <v>6.1485928582256655E-3</v>
      </c>
      <c r="D2969" s="243">
        <v>3.0238021961861428E-3</v>
      </c>
      <c r="E2969" s="243">
        <v>3.8788801273006435E-3</v>
      </c>
      <c r="F2969" s="243">
        <v>3.1876762822766747E-3</v>
      </c>
      <c r="H2969" s="239">
        <f t="shared" si="558"/>
        <v>244.04696548467174</v>
      </c>
      <c r="I2969" s="239"/>
      <c r="J2969" s="239">
        <f t="shared" si="559"/>
        <v>241.42363841082869</v>
      </c>
      <c r="K2969" s="239">
        <f t="shared" si="554"/>
        <v>244.04696548467174</v>
      </c>
      <c r="L2969" s="239" t="b">
        <f t="shared" si="555"/>
        <v>0</v>
      </c>
      <c r="M2969" s="239">
        <f t="shared" si="560"/>
        <v>6.1485928582256238E-3</v>
      </c>
      <c r="O2969" s="239">
        <f t="shared" si="561"/>
        <v>252.43092493169587</v>
      </c>
      <c r="P2969" s="239">
        <f t="shared" si="556"/>
        <v>252.43092493169587</v>
      </c>
      <c r="Q2969" s="239">
        <f t="shared" si="557"/>
        <v>8.3839594470241252</v>
      </c>
      <c r="R2969" s="239">
        <f t="shared" si="562"/>
        <v>0</v>
      </c>
      <c r="T2969" s="239">
        <f>MAX($H$4:H2969)</f>
        <v>290.98732864638936</v>
      </c>
      <c r="U2969" s="239">
        <f>MAX($K$4:K2969)</f>
        <v>290.98732864638936</v>
      </c>
      <c r="V2969" s="239">
        <f>MAX($K$4:L2969)</f>
        <v>290.98732864638936</v>
      </c>
      <c r="W2969" s="239">
        <f t="shared" si="563"/>
        <v>-0.1613141141920994</v>
      </c>
      <c r="X2969" s="239">
        <f t="shared" si="564"/>
        <v>-0.1613141141920994</v>
      </c>
      <c r="Y2969" s="239">
        <f t="shared" si="565"/>
        <v>-0.13250200238632248</v>
      </c>
    </row>
    <row r="2970" spans="1:25">
      <c r="A2970" s="147">
        <v>39583</v>
      </c>
      <c r="B2970" s="243">
        <v>1.1010305721068425E-2</v>
      </c>
      <c r="C2970" s="243">
        <v>7.7467098236760901E-3</v>
      </c>
      <c r="D2970" s="243">
        <v>1.6497345005019204E-2</v>
      </c>
      <c r="E2970" s="243">
        <v>1.413736427403478E-2</v>
      </c>
      <c r="F2970" s="243">
        <v>7.0413099710577853E-3</v>
      </c>
      <c r="H2970" s="239">
        <f t="shared" si="558"/>
        <v>245.9375265096302</v>
      </c>
      <c r="I2970" s="239"/>
      <c r="J2970" s="239">
        <f t="shared" si="559"/>
        <v>241.42363841082869</v>
      </c>
      <c r="K2970" s="239">
        <f t="shared" si="554"/>
        <v>245.9375265096302</v>
      </c>
      <c r="L2970" s="239" t="b">
        <f t="shared" si="555"/>
        <v>0</v>
      </c>
      <c r="M2970" s="239">
        <f t="shared" si="560"/>
        <v>7.7467098236761395E-3</v>
      </c>
      <c r="O2970" s="239">
        <f t="shared" si="561"/>
        <v>252.43092493169587</v>
      </c>
      <c r="P2970" s="239">
        <f t="shared" si="556"/>
        <v>252.43092493169587</v>
      </c>
      <c r="Q2970" s="239">
        <f t="shared" si="557"/>
        <v>6.4933984220656669</v>
      </c>
      <c r="R2970" s="239">
        <f t="shared" si="562"/>
        <v>0</v>
      </c>
      <c r="T2970" s="239">
        <f>MAX($H$4:H2970)</f>
        <v>290.98732864638936</v>
      </c>
      <c r="U2970" s="239">
        <f>MAX($K$4:K2970)</f>
        <v>290.98732864638936</v>
      </c>
      <c r="V2970" s="239">
        <f>MAX($K$4:L2970)</f>
        <v>290.98732864638936</v>
      </c>
      <c r="W2970" s="239">
        <f t="shared" si="563"/>
        <v>-0.15481705800153284</v>
      </c>
      <c r="X2970" s="239">
        <f t="shared" si="564"/>
        <v>-0.15481705800153284</v>
      </c>
      <c r="Y2970" s="239">
        <f t="shared" si="565"/>
        <v>-0.13250200238632248</v>
      </c>
    </row>
    <row r="2971" spans="1:25">
      <c r="A2971" s="147">
        <v>39584</v>
      </c>
      <c r="B2971" s="243">
        <v>1.8002376178933854E-3</v>
      </c>
      <c r="C2971" s="243">
        <v>1.2749623119365783E-3</v>
      </c>
      <c r="D2971" s="243">
        <v>2.6286775007531293E-3</v>
      </c>
      <c r="E2971" s="243">
        <v>6.2558044539160473E-3</v>
      </c>
      <c r="F2971" s="243">
        <v>3.3445993942833319E-3</v>
      </c>
      <c r="H2971" s="239">
        <f t="shared" si="558"/>
        <v>246.25108758702089</v>
      </c>
      <c r="I2971" s="239"/>
      <c r="J2971" s="239">
        <f t="shared" si="559"/>
        <v>241.42363841082869</v>
      </c>
      <c r="K2971" s="239">
        <f t="shared" si="554"/>
        <v>246.25108758702089</v>
      </c>
      <c r="L2971" s="239" t="b">
        <f t="shared" si="555"/>
        <v>0</v>
      </c>
      <c r="M2971" s="239">
        <f t="shared" si="560"/>
        <v>1.2749623119366026E-3</v>
      </c>
      <c r="O2971" s="239">
        <f t="shared" si="561"/>
        <v>252.43092493169587</v>
      </c>
      <c r="P2971" s="239">
        <f t="shared" si="556"/>
        <v>252.43092493169587</v>
      </c>
      <c r="Q2971" s="239">
        <f t="shared" si="557"/>
        <v>6.1798373446749792</v>
      </c>
      <c r="R2971" s="239">
        <f t="shared" si="562"/>
        <v>0</v>
      </c>
      <c r="T2971" s="239">
        <f>MAX($H$4:H2971)</f>
        <v>290.98732864638936</v>
      </c>
      <c r="U2971" s="239">
        <f>MAX($K$4:K2971)</f>
        <v>290.98732864638936</v>
      </c>
      <c r="V2971" s="239">
        <f>MAX($K$4:L2971)</f>
        <v>290.98732864638936</v>
      </c>
      <c r="W2971" s="239">
        <f t="shared" si="563"/>
        <v>-0.15373948160379308</v>
      </c>
      <c r="X2971" s="239">
        <f t="shared" si="564"/>
        <v>-0.15373948160379308</v>
      </c>
      <c r="Y2971" s="239">
        <f t="shared" si="565"/>
        <v>-0.13250200238632248</v>
      </c>
    </row>
    <row r="2972" spans="1:25">
      <c r="A2972" s="147">
        <v>39587</v>
      </c>
      <c r="B2972" s="243">
        <v>3.838312352892892E-4</v>
      </c>
      <c r="C2972" s="243">
        <v>1.2260412427489875E-2</v>
      </c>
      <c r="D2972" s="243">
        <v>7.2542176659475821E-3</v>
      </c>
      <c r="E2972" s="243">
        <v>1.162022585267497E-2</v>
      </c>
      <c r="F2972" s="243">
        <v>1.2062298774730529E-2</v>
      </c>
      <c r="H2972" s="239">
        <f t="shared" si="558"/>
        <v>249.27022748155571</v>
      </c>
      <c r="I2972" s="239"/>
      <c r="J2972" s="239">
        <f t="shared" si="559"/>
        <v>241.42363841082869</v>
      </c>
      <c r="K2972" s="239">
        <f t="shared" si="554"/>
        <v>249.27022748155571</v>
      </c>
      <c r="L2972" s="239" t="b">
        <f t="shared" si="555"/>
        <v>0</v>
      </c>
      <c r="M2972" s="239">
        <f t="shared" si="560"/>
        <v>1.2260412427489908E-2</v>
      </c>
      <c r="O2972" s="239">
        <f t="shared" si="561"/>
        <v>252.43092493169587</v>
      </c>
      <c r="P2972" s="239">
        <f t="shared" si="556"/>
        <v>252.43092493169587</v>
      </c>
      <c r="Q2972" s="239">
        <f t="shared" si="557"/>
        <v>3.1606974501401623</v>
      </c>
      <c r="R2972" s="239">
        <f t="shared" si="562"/>
        <v>0</v>
      </c>
      <c r="T2972" s="239">
        <f>MAX($H$4:H2972)</f>
        <v>290.98732864638936</v>
      </c>
      <c r="U2972" s="239">
        <f>MAX($K$4:K2972)</f>
        <v>290.98732864638936</v>
      </c>
      <c r="V2972" s="239">
        <f>MAX($K$4:L2972)</f>
        <v>290.98732864638936</v>
      </c>
      <c r="W2972" s="239">
        <f t="shared" si="563"/>
        <v>-0.14336397862715416</v>
      </c>
      <c r="X2972" s="239">
        <f t="shared" si="564"/>
        <v>-0.14336397862715416</v>
      </c>
      <c r="Y2972" s="239">
        <f t="shared" si="565"/>
        <v>-0.13250200238632248</v>
      </c>
    </row>
    <row r="2973" spans="1:25">
      <c r="A2973" s="147">
        <v>39588</v>
      </c>
      <c r="B2973" s="243">
        <v>-8.5642742057672194E-3</v>
      </c>
      <c r="C2973" s="243">
        <v>-2.2321829765569512E-2</v>
      </c>
      <c r="D2973" s="243">
        <v>-1.0285768279256424E-2</v>
      </c>
      <c r="E2973" s="243">
        <v>-2.233008745668752E-2</v>
      </c>
      <c r="F2973" s="243">
        <v>-2.2452949881761164E-2</v>
      </c>
      <c r="H2973" s="239">
        <f t="shared" si="558"/>
        <v>243.70605989808763</v>
      </c>
      <c r="I2973" s="239"/>
      <c r="J2973" s="239">
        <f t="shared" si="559"/>
        <v>241.42363841082869</v>
      </c>
      <c r="K2973" s="239">
        <f t="shared" si="554"/>
        <v>243.70605989808763</v>
      </c>
      <c r="L2973" s="239" t="b">
        <f t="shared" si="555"/>
        <v>0</v>
      </c>
      <c r="M2973" s="239">
        <f t="shared" si="560"/>
        <v>-2.2321829765569526E-2</v>
      </c>
      <c r="O2973" s="239">
        <f t="shared" si="561"/>
        <v>252.43092493169587</v>
      </c>
      <c r="P2973" s="239">
        <f t="shared" si="556"/>
        <v>252.43092493169587</v>
      </c>
      <c r="Q2973" s="239">
        <f t="shared" si="557"/>
        <v>8.7248650336082392</v>
      </c>
      <c r="R2973" s="239">
        <f t="shared" si="562"/>
        <v>0</v>
      </c>
      <c r="T2973" s="239">
        <f>MAX($H$4:H2973)</f>
        <v>290.98732864638936</v>
      </c>
      <c r="U2973" s="239">
        <f>MAX($K$4:K2973)</f>
        <v>290.98732864638936</v>
      </c>
      <c r="V2973" s="239">
        <f>MAX($K$4:L2973)</f>
        <v>290.98732864638936</v>
      </c>
      <c r="W2973" s="239">
        <f t="shared" si="563"/>
        <v>-0.16248566206729362</v>
      </c>
      <c r="X2973" s="239">
        <f t="shared" si="564"/>
        <v>-0.16248566206729362</v>
      </c>
      <c r="Y2973" s="239">
        <f t="shared" si="565"/>
        <v>-0.13250200238632248</v>
      </c>
    </row>
    <row r="2974" spans="1:25">
      <c r="A2974" s="147">
        <v>39589</v>
      </c>
      <c r="B2974" s="243">
        <v>-1.6092068313961372E-2</v>
      </c>
      <c r="C2974" s="243">
        <v>-4.070291051180841E-3</v>
      </c>
      <c r="D2974" s="243">
        <v>-1.7698488921399802E-2</v>
      </c>
      <c r="E2974" s="243">
        <v>-5.4814909984338689E-3</v>
      </c>
      <c r="F2974" s="243">
        <v>-3.669264605097422E-3</v>
      </c>
      <c r="H2974" s="239">
        <f t="shared" si="558"/>
        <v>242.7141053033659</v>
      </c>
      <c r="I2974" s="239"/>
      <c r="J2974" s="239">
        <f t="shared" si="559"/>
        <v>241.42363841082869</v>
      </c>
      <c r="K2974" s="239">
        <f t="shared" si="554"/>
        <v>242.7141053033659</v>
      </c>
      <c r="L2974" s="239" t="b">
        <f t="shared" si="555"/>
        <v>0</v>
      </c>
      <c r="M2974" s="239">
        <f t="shared" si="560"/>
        <v>-4.070291051180861E-3</v>
      </c>
      <c r="O2974" s="239">
        <f t="shared" si="561"/>
        <v>252.43092493169587</v>
      </c>
      <c r="P2974" s="239">
        <f t="shared" si="556"/>
        <v>252.43092493169587</v>
      </c>
      <c r="Q2974" s="239">
        <f t="shared" si="557"/>
        <v>9.7168196283299721</v>
      </c>
      <c r="R2974" s="239">
        <f t="shared" si="562"/>
        <v>0</v>
      </c>
      <c r="T2974" s="239">
        <f>MAX($H$4:H2974)</f>
        <v>290.98732864638936</v>
      </c>
      <c r="U2974" s="239">
        <f>MAX($K$4:K2974)</f>
        <v>290.98732864638936</v>
      </c>
      <c r="V2974" s="239">
        <f>MAX($K$4:L2974)</f>
        <v>290.98732864638936</v>
      </c>
      <c r="W2974" s="239">
        <f t="shared" si="563"/>
        <v>-0.16589458918221678</v>
      </c>
      <c r="X2974" s="239">
        <f t="shared" si="564"/>
        <v>-0.16589458918221678</v>
      </c>
      <c r="Y2974" s="239">
        <f t="shared" si="565"/>
        <v>-0.13250200238632248</v>
      </c>
    </row>
    <row r="2975" spans="1:25">
      <c r="A2975" s="147">
        <v>39590</v>
      </c>
      <c r="B2975" s="243">
        <v>2.8293761304585274E-3</v>
      </c>
      <c r="C2975" s="243">
        <v>3.9838502218438876E-3</v>
      </c>
      <c r="D2975" s="243">
        <v>1.9412525287010318E-4</v>
      </c>
      <c r="E2975" s="243">
        <v>-6.0978829782110111E-3</v>
      </c>
      <c r="F2975" s="243">
        <v>2.7943457663246463E-3</v>
      </c>
      <c r="H2975" s="239">
        <f t="shared" si="558"/>
        <v>243.68104194562335</v>
      </c>
      <c r="I2975" s="239"/>
      <c r="J2975" s="239">
        <f t="shared" si="559"/>
        <v>241.42363841082869</v>
      </c>
      <c r="K2975" s="239">
        <f t="shared" si="554"/>
        <v>243.68104194562335</v>
      </c>
      <c r="L2975" s="239" t="b">
        <f t="shared" si="555"/>
        <v>0</v>
      </c>
      <c r="M2975" s="239">
        <f t="shared" si="560"/>
        <v>3.983850221843872E-3</v>
      </c>
      <c r="O2975" s="239">
        <f t="shared" si="561"/>
        <v>252.43092493169587</v>
      </c>
      <c r="P2975" s="239">
        <f t="shared" si="556"/>
        <v>252.43092493169587</v>
      </c>
      <c r="Q2975" s="239">
        <f t="shared" si="557"/>
        <v>8.7498829860725209</v>
      </c>
      <c r="R2975" s="239">
        <f t="shared" si="562"/>
        <v>0</v>
      </c>
      <c r="T2975" s="239">
        <f>MAX($H$4:H2975)</f>
        <v>290.98732864638936</v>
      </c>
      <c r="U2975" s="239">
        <f>MAX($K$4:K2975)</f>
        <v>290.98732864638936</v>
      </c>
      <c r="V2975" s="239">
        <f>MAX($K$4:L2975)</f>
        <v>290.98732864638936</v>
      </c>
      <c r="W2975" s="239">
        <f t="shared" si="563"/>
        <v>-0.16257163815628917</v>
      </c>
      <c r="X2975" s="239">
        <f t="shared" si="564"/>
        <v>-0.16257163815628917</v>
      </c>
      <c r="Y2975" s="239">
        <f t="shared" si="565"/>
        <v>-0.13250200238632248</v>
      </c>
    </row>
    <row r="2976" spans="1:25">
      <c r="A2976" s="147">
        <v>39591</v>
      </c>
      <c r="B2976" s="243">
        <v>-1.274594147362329E-2</v>
      </c>
      <c r="C2976" s="243">
        <v>-1.6473248191476886E-2</v>
      </c>
      <c r="D2976" s="243">
        <v>-3.6265069700502917E-3</v>
      </c>
      <c r="E2976" s="243">
        <v>-1.467751234418424E-2</v>
      </c>
      <c r="F2976" s="243">
        <v>-1.2134002369322938E-2</v>
      </c>
      <c r="H2976" s="239">
        <f t="shared" si="558"/>
        <v>239.6668236620954</v>
      </c>
      <c r="I2976" s="239"/>
      <c r="J2976" s="239">
        <f t="shared" si="559"/>
        <v>241.42363841082869</v>
      </c>
      <c r="K2976" s="239">
        <f t="shared" si="554"/>
        <v>241.42363841082869</v>
      </c>
      <c r="L2976" s="239" t="b">
        <f t="shared" si="555"/>
        <v>1</v>
      </c>
      <c r="M2976" s="239">
        <f t="shared" si="560"/>
        <v>-9.2637634703580853E-3</v>
      </c>
      <c r="O2976" s="239">
        <f t="shared" si="561"/>
        <v>252.43092493169587</v>
      </c>
      <c r="P2976" s="239">
        <f t="shared" si="556"/>
        <v>252.43092493169587</v>
      </c>
      <c r="Q2976" s="239">
        <f t="shared" si="557"/>
        <v>12.764101269600474</v>
      </c>
      <c r="R2976" s="239">
        <f t="shared" si="562"/>
        <v>0</v>
      </c>
      <c r="T2976" s="239">
        <f>MAX($H$4:H2976)</f>
        <v>290.98732864638936</v>
      </c>
      <c r="U2976" s="239">
        <f>MAX($K$4:K2976)</f>
        <v>290.98732864638936</v>
      </c>
      <c r="V2976" s="239">
        <f>MAX($K$4:L2976)</f>
        <v>290.98732864638936</v>
      </c>
      <c r="W2976" s="239">
        <f t="shared" si="563"/>
        <v>-0.17636680340352257</v>
      </c>
      <c r="X2976" s="239">
        <f t="shared" si="564"/>
        <v>-0.17032937642377874</v>
      </c>
      <c r="Y2976" s="239">
        <f t="shared" si="565"/>
        <v>-0.13250200238632248</v>
      </c>
    </row>
    <row r="2977" spans="1:25">
      <c r="A2977" s="147">
        <v>39594</v>
      </c>
      <c r="B2977" s="243">
        <v>0</v>
      </c>
      <c r="C2977" s="243">
        <v>-1.977689582194575E-3</v>
      </c>
      <c r="D2977" s="243">
        <v>-2.0041726907276458E-2</v>
      </c>
      <c r="E2977" s="243">
        <v>-1.2267242545933366E-2</v>
      </c>
      <c r="F2977" s="243">
        <v>-2.7419973287950983E-3</v>
      </c>
      <c r="H2977" s="239">
        <f t="shared" si="558"/>
        <v>239.1928370817412</v>
      </c>
      <c r="I2977" s="239"/>
      <c r="J2977" s="239">
        <f t="shared" si="559"/>
        <v>241.42363841082869</v>
      </c>
      <c r="K2977" s="239">
        <f t="shared" si="554"/>
        <v>241.42363841082869</v>
      </c>
      <c r="L2977" s="239" t="b">
        <f t="shared" si="555"/>
        <v>1</v>
      </c>
      <c r="M2977" s="239">
        <f t="shared" si="560"/>
        <v>0</v>
      </c>
      <c r="O2977" s="239">
        <f t="shared" si="561"/>
        <v>252.43092493169587</v>
      </c>
      <c r="P2977" s="239">
        <f t="shared" si="556"/>
        <v>252.43092493169587</v>
      </c>
      <c r="Q2977" s="239">
        <f t="shared" si="557"/>
        <v>13.238087849954667</v>
      </c>
      <c r="R2977" s="239">
        <f t="shared" si="562"/>
        <v>0</v>
      </c>
      <c r="T2977" s="239">
        <f>MAX($H$4:H2977)</f>
        <v>290.98732864638936</v>
      </c>
      <c r="U2977" s="239">
        <f>MAX($K$4:K2977)</f>
        <v>290.98732864638936</v>
      </c>
      <c r="V2977" s="239">
        <f>MAX($K$4:L2977)</f>
        <v>290.98732864638936</v>
      </c>
      <c r="W2977" s="239">
        <f t="shared" si="563"/>
        <v>-0.17799569419598105</v>
      </c>
      <c r="X2977" s="239">
        <f t="shared" si="564"/>
        <v>-0.17032937642377874</v>
      </c>
      <c r="Y2977" s="239">
        <f t="shared" si="565"/>
        <v>-0.13250200238632248</v>
      </c>
    </row>
    <row r="2978" spans="1:25">
      <c r="A2978" s="147">
        <v>39595</v>
      </c>
      <c r="B2978" s="243">
        <v>6.6177865083107967E-3</v>
      </c>
      <c r="C2978" s="243">
        <v>-4.5047702699384518E-3</v>
      </c>
      <c r="D2978" s="243">
        <v>1.0997014058542254E-2</v>
      </c>
      <c r="E2978" s="243">
        <v>1.5515635796754523E-3</v>
      </c>
      <c r="F2978" s="243">
        <v>-4.113500964208483E-3</v>
      </c>
      <c r="H2978" s="239">
        <f t="shared" si="558"/>
        <v>238.11532830047315</v>
      </c>
      <c r="I2978" s="239"/>
      <c r="J2978" s="239">
        <f t="shared" si="559"/>
        <v>241.42363841082869</v>
      </c>
      <c r="K2978" s="239">
        <f t="shared" si="554"/>
        <v>241.42363841082869</v>
      </c>
      <c r="L2978" s="239" t="b">
        <f t="shared" si="555"/>
        <v>1</v>
      </c>
      <c r="M2978" s="239">
        <f t="shared" si="560"/>
        <v>0</v>
      </c>
      <c r="O2978" s="239">
        <f t="shared" si="561"/>
        <v>252.43092493169587</v>
      </c>
      <c r="P2978" s="239">
        <f t="shared" si="556"/>
        <v>252.43092493169587</v>
      </c>
      <c r="Q2978" s="239">
        <f t="shared" si="557"/>
        <v>14.315596631222718</v>
      </c>
      <c r="R2978" s="239">
        <f t="shared" si="562"/>
        <v>0</v>
      </c>
      <c r="T2978" s="239">
        <f>MAX($H$4:H2978)</f>
        <v>290.98732864638936</v>
      </c>
      <c r="U2978" s="239">
        <f>MAX($K$4:K2978)</f>
        <v>290.98732864638936</v>
      </c>
      <c r="V2978" s="239">
        <f>MAX($K$4:L2978)</f>
        <v>290.98732864638936</v>
      </c>
      <c r="W2978" s="239">
        <f t="shared" si="563"/>
        <v>-0.18169863475452835</v>
      </c>
      <c r="X2978" s="239">
        <f t="shared" si="564"/>
        <v>-0.17032937642377874</v>
      </c>
      <c r="Y2978" s="239">
        <f t="shared" si="565"/>
        <v>-0.13250200238632248</v>
      </c>
    </row>
    <row r="2979" spans="1:25">
      <c r="A2979" s="147">
        <v>39596</v>
      </c>
      <c r="B2979" s="243">
        <v>4.8092116539983909E-3</v>
      </c>
      <c r="C2979" s="243">
        <v>9.1928800460758797E-3</v>
      </c>
      <c r="D2979" s="243">
        <v>-9.7649615829576986E-3</v>
      </c>
      <c r="E2979" s="243">
        <v>8.6590089510689694E-3</v>
      </c>
      <c r="F2979" s="243">
        <v>9.4742212114462543E-3</v>
      </c>
      <c r="H2979" s="239">
        <f t="shared" si="558"/>
        <v>240.30429395067137</v>
      </c>
      <c r="I2979" s="239"/>
      <c r="J2979" s="239">
        <f t="shared" si="559"/>
        <v>241.42363841082869</v>
      </c>
      <c r="K2979" s="239">
        <f t="shared" si="554"/>
        <v>241.42363841082869</v>
      </c>
      <c r="L2979" s="239" t="b">
        <f t="shared" si="555"/>
        <v>1</v>
      </c>
      <c r="M2979" s="239">
        <f t="shared" si="560"/>
        <v>0</v>
      </c>
      <c r="O2979" s="239">
        <f t="shared" si="561"/>
        <v>252.43092493169587</v>
      </c>
      <c r="P2979" s="239">
        <f t="shared" si="556"/>
        <v>252.43092493169587</v>
      </c>
      <c r="Q2979" s="239">
        <f t="shared" si="557"/>
        <v>12.126630981024505</v>
      </c>
      <c r="R2979" s="239">
        <f t="shared" si="562"/>
        <v>0</v>
      </c>
      <c r="T2979" s="239">
        <f>MAX($H$4:H2979)</f>
        <v>290.98732864638936</v>
      </c>
      <c r="U2979" s="239">
        <f>MAX($K$4:K2979)</f>
        <v>290.98732864638936</v>
      </c>
      <c r="V2979" s="239">
        <f>MAX($K$4:L2979)</f>
        <v>290.98732864638936</v>
      </c>
      <c r="W2979" s="239">
        <f t="shared" si="563"/>
        <v>-0.17417608846228666</v>
      </c>
      <c r="X2979" s="239">
        <f t="shared" si="564"/>
        <v>-0.17032937642377874</v>
      </c>
      <c r="Y2979" s="239">
        <f t="shared" si="565"/>
        <v>-0.13250200238632248</v>
      </c>
    </row>
    <row r="2980" spans="1:25">
      <c r="A2980" s="147">
        <v>39597</v>
      </c>
      <c r="B2980" s="243">
        <v>5.3742184877130228E-3</v>
      </c>
      <c r="C2980" s="243">
        <v>5.0438151140408394E-3</v>
      </c>
      <c r="D2980" s="243">
        <v>2.2170674969237858E-2</v>
      </c>
      <c r="E2980" s="243">
        <v>1.3819183546850411E-2</v>
      </c>
      <c r="F2980" s="243">
        <v>3.8580297743067149E-3</v>
      </c>
      <c r="H2980" s="239">
        <f t="shared" si="558"/>
        <v>241.51634438046867</v>
      </c>
      <c r="I2980" s="239"/>
      <c r="J2980" s="239">
        <f t="shared" si="559"/>
        <v>241.42363841082869</v>
      </c>
      <c r="K2980" s="239">
        <f t="shared" si="554"/>
        <v>241.51634438046867</v>
      </c>
      <c r="L2980" s="239" t="b">
        <f t="shared" si="555"/>
        <v>0</v>
      </c>
      <c r="M2980" s="239">
        <f t="shared" si="560"/>
        <v>3.8399706942624418E-4</v>
      </c>
      <c r="O2980" s="239">
        <f t="shared" si="561"/>
        <v>252.43092493169587</v>
      </c>
      <c r="P2980" s="239">
        <f t="shared" si="556"/>
        <v>252.43092493169587</v>
      </c>
      <c r="Q2980" s="239">
        <f t="shared" si="557"/>
        <v>10.914580551227203</v>
      </c>
      <c r="R2980" s="239">
        <f t="shared" si="562"/>
        <v>0</v>
      </c>
      <c r="T2980" s="239">
        <f>MAX($H$4:H2980)</f>
        <v>290.98732864638936</v>
      </c>
      <c r="U2980" s="239">
        <f>MAX($K$4:K2980)</f>
        <v>290.98732864638936</v>
      </c>
      <c r="V2980" s="239">
        <f>MAX($K$4:L2980)</f>
        <v>290.98732864638936</v>
      </c>
      <c r="W2980" s="239">
        <f t="shared" si="563"/>
        <v>-0.17001078533573644</v>
      </c>
      <c r="X2980" s="239">
        <f t="shared" si="564"/>
        <v>-0.17001078533573644</v>
      </c>
      <c r="Y2980" s="239">
        <f t="shared" si="565"/>
        <v>-0.13250200238632248</v>
      </c>
    </row>
    <row r="2981" spans="1:25">
      <c r="A2981" s="147">
        <v>39598</v>
      </c>
      <c r="B2981" s="243">
        <v>2.5015014141525072E-3</v>
      </c>
      <c r="C2981" s="243">
        <v>7.244688495975371E-4</v>
      </c>
      <c r="D2981" s="243">
        <v>7.1310543323919173E-3</v>
      </c>
      <c r="E2981" s="243">
        <v>3.7989607274224735E-3</v>
      </c>
      <c r="F2981" s="243">
        <v>3.1421006335565771E-3</v>
      </c>
      <c r="H2981" s="239">
        <f t="shared" si="558"/>
        <v>241.69131544864098</v>
      </c>
      <c r="I2981" s="239"/>
      <c r="J2981" s="239">
        <f t="shared" si="559"/>
        <v>241.42363841082869</v>
      </c>
      <c r="K2981" s="239">
        <f t="shared" si="554"/>
        <v>241.69131544864098</v>
      </c>
      <c r="L2981" s="239" t="b">
        <f t="shared" si="555"/>
        <v>0</v>
      </c>
      <c r="M2981" s="239">
        <f t="shared" si="560"/>
        <v>7.2446884959749915E-4</v>
      </c>
      <c r="O2981" s="239">
        <f t="shared" si="561"/>
        <v>252.43092493169587</v>
      </c>
      <c r="P2981" s="239">
        <f t="shared" si="556"/>
        <v>252.43092493169587</v>
      </c>
      <c r="Q2981" s="239">
        <f t="shared" si="557"/>
        <v>10.739609483054892</v>
      </c>
      <c r="R2981" s="239">
        <f t="shared" si="562"/>
        <v>0</v>
      </c>
      <c r="T2981" s="239">
        <f>MAX($H$4:H2981)</f>
        <v>290.98732864638936</v>
      </c>
      <c r="U2981" s="239">
        <f>MAX($K$4:K2981)</f>
        <v>290.98732864638936</v>
      </c>
      <c r="V2981" s="239">
        <f>MAX($K$4:L2981)</f>
        <v>290.98732864638936</v>
      </c>
      <c r="W2981" s="239">
        <f t="shared" si="563"/>
        <v>-0.1694094840042103</v>
      </c>
      <c r="X2981" s="239">
        <f t="shared" si="564"/>
        <v>-0.1694094840042103</v>
      </c>
      <c r="Y2981" s="239">
        <f t="shared" si="565"/>
        <v>-0.13250200238632248</v>
      </c>
    </row>
    <row r="2982" spans="1:25">
      <c r="A2982" s="147">
        <v>39601</v>
      </c>
      <c r="B2982" s="243">
        <v>-9.8595748045920972E-3</v>
      </c>
      <c r="C2982" s="243">
        <v>-1.2597762961603309E-2</v>
      </c>
      <c r="D2982" s="243">
        <v>1.5146088688444248E-2</v>
      </c>
      <c r="E2982" s="243">
        <v>-2.074350761630317E-3</v>
      </c>
      <c r="F2982" s="243">
        <v>-9.6554154837151795E-3</v>
      </c>
      <c r="H2982" s="239">
        <f t="shared" si="558"/>
        <v>238.6465455467409</v>
      </c>
      <c r="I2982" s="239"/>
      <c r="J2982" s="239">
        <f t="shared" si="559"/>
        <v>241.42363841082869</v>
      </c>
      <c r="K2982" s="239">
        <f t="shared" si="554"/>
        <v>241.42363841082869</v>
      </c>
      <c r="L2982" s="239" t="b">
        <f t="shared" si="555"/>
        <v>1</v>
      </c>
      <c r="M2982" s="239">
        <f t="shared" si="560"/>
        <v>-1.1075161609154797E-3</v>
      </c>
      <c r="O2982" s="239">
        <f t="shared" si="561"/>
        <v>252.43092493169587</v>
      </c>
      <c r="P2982" s="239">
        <f t="shared" si="556"/>
        <v>252.43092493169587</v>
      </c>
      <c r="Q2982" s="239">
        <f t="shared" si="557"/>
        <v>13.784379384954974</v>
      </c>
      <c r="R2982" s="239">
        <f t="shared" si="562"/>
        <v>0</v>
      </c>
      <c r="T2982" s="239">
        <f>MAX($H$4:H2982)</f>
        <v>290.98732864638936</v>
      </c>
      <c r="U2982" s="239">
        <f>MAX($K$4:K2982)</f>
        <v>290.98732864638936</v>
      </c>
      <c r="V2982" s="239">
        <f>MAX($K$4:L2982)</f>
        <v>290.98732864638936</v>
      </c>
      <c r="W2982" s="239">
        <f t="shared" si="563"/>
        <v>-0.17987306644288106</v>
      </c>
      <c r="X2982" s="239">
        <f t="shared" si="564"/>
        <v>-0.17032937642377874</v>
      </c>
      <c r="Y2982" s="239">
        <f t="shared" si="565"/>
        <v>-0.13250200238632248</v>
      </c>
    </row>
    <row r="2983" spans="1:25">
      <c r="A2983" s="147">
        <v>39602</v>
      </c>
      <c r="B2983" s="243">
        <v>-5.2358577972624332E-3</v>
      </c>
      <c r="C2983" s="243">
        <v>1.1672836506544604E-2</v>
      </c>
      <c r="D2983" s="243">
        <v>-9.642577115574924E-3</v>
      </c>
      <c r="E2983" s="243">
        <v>-6.3379628798081455E-3</v>
      </c>
      <c r="F2983" s="243">
        <v>1.207767642321067E-2</v>
      </c>
      <c r="H2983" s="239">
        <f t="shared" si="558"/>
        <v>241.43222765575965</v>
      </c>
      <c r="I2983" s="239"/>
      <c r="J2983" s="239">
        <f t="shared" si="559"/>
        <v>241.42363841082869</v>
      </c>
      <c r="K2983" s="239">
        <f t="shared" si="554"/>
        <v>241.43222765575965</v>
      </c>
      <c r="L2983" s="239" t="b">
        <f t="shared" si="555"/>
        <v>0</v>
      </c>
      <c r="M2983" s="239">
        <f t="shared" si="560"/>
        <v>3.5577481092979983E-5</v>
      </c>
      <c r="O2983" s="239">
        <f t="shared" si="561"/>
        <v>252.43092493169587</v>
      </c>
      <c r="P2983" s="239">
        <f t="shared" si="556"/>
        <v>252.43092493169587</v>
      </c>
      <c r="Q2983" s="239">
        <f t="shared" si="557"/>
        <v>10.998697275936223</v>
      </c>
      <c r="R2983" s="239">
        <f t="shared" si="562"/>
        <v>0</v>
      </c>
      <c r="T2983" s="239">
        <f>MAX($H$4:H2983)</f>
        <v>290.98732864638936</v>
      </c>
      <c r="U2983" s="239">
        <f>MAX($K$4:K2983)</f>
        <v>290.98732864638936</v>
      </c>
      <c r="V2983" s="239">
        <f>MAX($K$4:L2983)</f>
        <v>290.98732864638936</v>
      </c>
      <c r="W2983" s="239">
        <f t="shared" si="563"/>
        <v>-0.17029985883285506</v>
      </c>
      <c r="X2983" s="239">
        <f t="shared" si="564"/>
        <v>-0.17029985883285506</v>
      </c>
      <c r="Y2983" s="239">
        <f t="shared" si="565"/>
        <v>-0.13250200238632248</v>
      </c>
    </row>
    <row r="2984" spans="1:25">
      <c r="A2984" s="147">
        <v>39603</v>
      </c>
      <c r="B2984" s="243">
        <v>1.1118876675775269E-4</v>
      </c>
      <c r="C2984" s="243">
        <v>-1.3941835598940466E-2</v>
      </c>
      <c r="D2984" s="243">
        <v>1.3156710686065276E-2</v>
      </c>
      <c r="E2984" s="243">
        <v>-1.5447601640975805E-2</v>
      </c>
      <c r="F2984" s="243">
        <v>-6.6281197322751728E-3</v>
      </c>
      <c r="H2984" s="239">
        <f t="shared" si="558"/>
        <v>238.06621922949708</v>
      </c>
      <c r="I2984" s="239"/>
      <c r="J2984" s="239">
        <f t="shared" si="559"/>
        <v>241.42363841082869</v>
      </c>
      <c r="K2984" s="239">
        <f t="shared" si="554"/>
        <v>241.42363841082869</v>
      </c>
      <c r="L2984" s="239" t="b">
        <f t="shared" si="555"/>
        <v>1</v>
      </c>
      <c r="M2984" s="239">
        <f t="shared" si="560"/>
        <v>-3.5576215380849914E-5</v>
      </c>
      <c r="O2984" s="239">
        <f t="shared" si="561"/>
        <v>252.43092493169587</v>
      </c>
      <c r="P2984" s="239">
        <f t="shared" si="556"/>
        <v>252.43092493169587</v>
      </c>
      <c r="Q2984" s="239">
        <f t="shared" si="557"/>
        <v>14.364705702198791</v>
      </c>
      <c r="R2984" s="239">
        <f t="shared" si="562"/>
        <v>0</v>
      </c>
      <c r="T2984" s="239">
        <f>MAX($H$4:H2984)</f>
        <v>290.98732864638936</v>
      </c>
      <c r="U2984" s="239">
        <f>MAX($K$4:K2984)</f>
        <v>290.98732864638936</v>
      </c>
      <c r="V2984" s="239">
        <f>MAX($K$4:L2984)</f>
        <v>290.98732864638936</v>
      </c>
      <c r="W2984" s="239">
        <f t="shared" si="563"/>
        <v>-0.18186740179742508</v>
      </c>
      <c r="X2984" s="239">
        <f t="shared" si="564"/>
        <v>-0.17032937642377874</v>
      </c>
      <c r="Y2984" s="239">
        <f t="shared" si="565"/>
        <v>-0.13250200238632248</v>
      </c>
    </row>
    <row r="2985" spans="1:25">
      <c r="A2985" s="147">
        <v>39604</v>
      </c>
      <c r="B2985" s="243">
        <v>1.99124160943005E-2</v>
      </c>
      <c r="C2985" s="243">
        <v>-2.8030959154164981E-3</v>
      </c>
      <c r="D2985" s="243">
        <v>-2.0831594936002173E-2</v>
      </c>
      <c r="E2985" s="243">
        <v>2.1250228413427497E-3</v>
      </c>
      <c r="F2985" s="243">
        <v>1.9482554648342365E-4</v>
      </c>
      <c r="H2985" s="239">
        <f t="shared" si="558"/>
        <v>237.39889678277623</v>
      </c>
      <c r="I2985" s="239"/>
      <c r="J2985" s="239">
        <f t="shared" si="559"/>
        <v>241.42363841082869</v>
      </c>
      <c r="K2985" s="239">
        <f t="shared" si="554"/>
        <v>241.42363841082869</v>
      </c>
      <c r="L2985" s="239" t="b">
        <f t="shared" si="555"/>
        <v>1</v>
      </c>
      <c r="M2985" s="239">
        <f t="shared" si="560"/>
        <v>0</v>
      </c>
      <c r="O2985" s="239">
        <f t="shared" si="561"/>
        <v>252.43092493169587</v>
      </c>
      <c r="P2985" s="239">
        <f t="shared" si="556"/>
        <v>252.43092493169587</v>
      </c>
      <c r="Q2985" s="239">
        <f t="shared" si="557"/>
        <v>15.032028148919636</v>
      </c>
      <c r="R2985" s="239">
        <f t="shared" si="562"/>
        <v>0</v>
      </c>
      <c r="T2985" s="239">
        <f>MAX($H$4:H2985)</f>
        <v>290.98732864638936</v>
      </c>
      <c r="U2985" s="239">
        <f>MAX($K$4:K2985)</f>
        <v>290.98732864638936</v>
      </c>
      <c r="V2985" s="239">
        <f>MAX($K$4:L2985)</f>
        <v>290.98732864638936</v>
      </c>
      <c r="W2985" s="239">
        <f t="shared" si="563"/>
        <v>-0.1841607059417158</v>
      </c>
      <c r="X2985" s="239">
        <f t="shared" si="564"/>
        <v>-0.17032937642377874</v>
      </c>
      <c r="Y2985" s="239">
        <f t="shared" si="565"/>
        <v>-0.13250200238632248</v>
      </c>
    </row>
    <row r="2986" spans="1:25">
      <c r="A2986" s="147">
        <v>39605</v>
      </c>
      <c r="B2986" s="243">
        <v>-2.9829942402448961E-2</v>
      </c>
      <c r="C2986" s="243">
        <v>-2.0269073660144632E-2</v>
      </c>
      <c r="D2986" s="243">
        <v>-1.0968991413208284E-3</v>
      </c>
      <c r="E2986" s="243">
        <v>-1.4502903665707945E-2</v>
      </c>
      <c r="F2986" s="243">
        <v>-1.7005243289800798E-2</v>
      </c>
      <c r="H2986" s="239">
        <f t="shared" si="558"/>
        <v>232.58704105704908</v>
      </c>
      <c r="I2986" s="239"/>
      <c r="J2986" s="239">
        <f t="shared" si="559"/>
        <v>241.42363841082869</v>
      </c>
      <c r="K2986" s="239">
        <f t="shared" si="554"/>
        <v>241.42363841082869</v>
      </c>
      <c r="L2986" s="239" t="b">
        <f t="shared" si="555"/>
        <v>1</v>
      </c>
      <c r="M2986" s="239">
        <f t="shared" si="560"/>
        <v>0</v>
      </c>
      <c r="O2986" s="239">
        <f t="shared" si="561"/>
        <v>252.43092493169587</v>
      </c>
      <c r="P2986" s="239">
        <f t="shared" si="556"/>
        <v>252.43092493169587</v>
      </c>
      <c r="Q2986" s="239">
        <f t="shared" si="557"/>
        <v>19.843883874646792</v>
      </c>
      <c r="R2986" s="239">
        <f t="shared" si="562"/>
        <v>0</v>
      </c>
      <c r="T2986" s="239">
        <f>MAX($H$4:H2986)</f>
        <v>290.98732864638936</v>
      </c>
      <c r="U2986" s="239">
        <f>MAX($K$4:K2986)</f>
        <v>290.98732864638936</v>
      </c>
      <c r="V2986" s="239">
        <f>MAX($K$4:L2986)</f>
        <v>290.98732864638936</v>
      </c>
      <c r="W2986" s="239">
        <f t="shared" si="563"/>
        <v>-0.20069701268782353</v>
      </c>
      <c r="X2986" s="239">
        <f t="shared" si="564"/>
        <v>-0.17032937642377874</v>
      </c>
      <c r="Y2986" s="239">
        <f t="shared" si="565"/>
        <v>-0.13250200238632248</v>
      </c>
    </row>
    <row r="2987" spans="1:25">
      <c r="A2987" s="147">
        <v>39608</v>
      </c>
      <c r="B2987" s="243">
        <v>4.8532582493709953E-4</v>
      </c>
      <c r="C2987" s="243">
        <v>1.8638871446645666E-3</v>
      </c>
      <c r="D2987" s="243">
        <v>-1.5590853897627155E-2</v>
      </c>
      <c r="E2987" s="243">
        <v>-6.1502398286491511E-3</v>
      </c>
      <c r="F2987" s="243">
        <v>-4.5093581055271059E-3</v>
      </c>
      <c r="H2987" s="239">
        <f t="shared" si="558"/>
        <v>233.02055705289089</v>
      </c>
      <c r="I2987" s="239"/>
      <c r="J2987" s="239">
        <f t="shared" si="559"/>
        <v>241.42363841082869</v>
      </c>
      <c r="K2987" s="239">
        <f t="shared" si="554"/>
        <v>241.42363841082869</v>
      </c>
      <c r="L2987" s="239" t="b">
        <f t="shared" si="555"/>
        <v>1</v>
      </c>
      <c r="M2987" s="239">
        <f t="shared" si="560"/>
        <v>0</v>
      </c>
      <c r="O2987" s="239">
        <f t="shared" si="561"/>
        <v>252.43092493169587</v>
      </c>
      <c r="P2987" s="239">
        <f t="shared" si="556"/>
        <v>252.43092493169587</v>
      </c>
      <c r="Q2987" s="239">
        <f t="shared" si="557"/>
        <v>19.410367878804976</v>
      </c>
      <c r="R2987" s="239">
        <f t="shared" si="562"/>
        <v>0</v>
      </c>
      <c r="T2987" s="239">
        <f>MAX($H$4:H2987)</f>
        <v>290.98732864638936</v>
      </c>
      <c r="U2987" s="239">
        <f>MAX($K$4:K2987)</f>
        <v>290.98732864638936</v>
      </c>
      <c r="V2987" s="239">
        <f>MAX($K$4:L2987)</f>
        <v>290.98732864638936</v>
      </c>
      <c r="W2987" s="239">
        <f t="shared" si="563"/>
        <v>-0.19920720212508033</v>
      </c>
      <c r="X2987" s="239">
        <f t="shared" si="564"/>
        <v>-0.17032937642377874</v>
      </c>
      <c r="Y2987" s="239">
        <f t="shared" si="565"/>
        <v>-0.13250200238632248</v>
      </c>
    </row>
    <row r="2988" spans="1:25">
      <c r="A2988" s="147">
        <v>39609</v>
      </c>
      <c r="B2988" s="243">
        <v>-3.1246472301863504E-3</v>
      </c>
      <c r="C2988" s="243">
        <v>-1.0074265448861253E-2</v>
      </c>
      <c r="D2988" s="243">
        <v>-1.2599407203695345E-2</v>
      </c>
      <c r="E2988" s="243">
        <v>-1.2576040831594471E-2</v>
      </c>
      <c r="F2988" s="243">
        <v>-1.3024368749573911E-2</v>
      </c>
      <c r="H2988" s="239">
        <f t="shared" si="558"/>
        <v>230.67304610609855</v>
      </c>
      <c r="I2988" s="239"/>
      <c r="J2988" s="239">
        <f t="shared" si="559"/>
        <v>241.42363841082869</v>
      </c>
      <c r="K2988" s="239">
        <f t="shared" si="554"/>
        <v>241.42363841082869</v>
      </c>
      <c r="L2988" s="239" t="b">
        <f t="shared" si="555"/>
        <v>1</v>
      </c>
      <c r="M2988" s="239">
        <f t="shared" si="560"/>
        <v>0</v>
      </c>
      <c r="O2988" s="239">
        <f t="shared" si="561"/>
        <v>252.43092493169587</v>
      </c>
      <c r="P2988" s="239">
        <f t="shared" si="556"/>
        <v>252.43092493169587</v>
      </c>
      <c r="Q2988" s="239">
        <f t="shared" si="557"/>
        <v>21.757878825597317</v>
      </c>
      <c r="R2988" s="239">
        <f t="shared" si="562"/>
        <v>0</v>
      </c>
      <c r="T2988" s="239">
        <f>MAX($H$4:H2988)</f>
        <v>290.98732864638936</v>
      </c>
      <c r="U2988" s="239">
        <f>MAX($K$4:K2988)</f>
        <v>290.98732864638936</v>
      </c>
      <c r="V2988" s="239">
        <f>MAX($K$4:L2988)</f>
        <v>290.98732864638936</v>
      </c>
      <c r="W2988" s="239">
        <f t="shared" si="563"/>
        <v>-0.20727460134040857</v>
      </c>
      <c r="X2988" s="239">
        <f t="shared" si="564"/>
        <v>-0.17032937642377874</v>
      </c>
      <c r="Y2988" s="239">
        <f t="shared" si="565"/>
        <v>-0.13250200238632248</v>
      </c>
    </row>
    <row r="2989" spans="1:25">
      <c r="A2989" s="147">
        <v>39610</v>
      </c>
      <c r="B2989" s="243">
        <v>-1.6582809439022239E-2</v>
      </c>
      <c r="C2989" s="243">
        <v>-1.8329276526889537E-2</v>
      </c>
      <c r="D2989" s="243">
        <v>2.8062903063204025E-3</v>
      </c>
      <c r="E2989" s="243">
        <v>-1.0953416149041217E-2</v>
      </c>
      <c r="F2989" s="243">
        <v>-1.4872864875354108E-2</v>
      </c>
      <c r="H2989" s="239">
        <f t="shared" si="558"/>
        <v>226.44497605671992</v>
      </c>
      <c r="I2989" s="239"/>
      <c r="J2989" s="239">
        <f t="shared" si="559"/>
        <v>241.42363841082869</v>
      </c>
      <c r="K2989" s="239">
        <f t="shared" si="554"/>
        <v>241.42363841082869</v>
      </c>
      <c r="L2989" s="239" t="b">
        <f t="shared" si="555"/>
        <v>1</v>
      </c>
      <c r="M2989" s="239">
        <f t="shared" si="560"/>
        <v>0</v>
      </c>
      <c r="O2989" s="239">
        <f t="shared" si="561"/>
        <v>252.43092493169587</v>
      </c>
      <c r="P2989" s="239">
        <f t="shared" si="556"/>
        <v>252.43092493169587</v>
      </c>
      <c r="Q2989" s="239">
        <f t="shared" si="557"/>
        <v>25.985948874975946</v>
      </c>
      <c r="R2989" s="239">
        <f t="shared" si="562"/>
        <v>0</v>
      </c>
      <c r="T2989" s="239">
        <f>MAX($H$4:H2989)</f>
        <v>290.98732864638936</v>
      </c>
      <c r="U2989" s="239">
        <f>MAX($K$4:K2989)</f>
        <v>290.98732864638936</v>
      </c>
      <c r="V2989" s="239">
        <f>MAX($K$4:L2989)</f>
        <v>290.98732864638936</v>
      </c>
      <c r="W2989" s="239">
        <f t="shared" si="563"/>
        <v>-0.221804684382329</v>
      </c>
      <c r="X2989" s="239">
        <f t="shared" si="564"/>
        <v>-0.17032937642377874</v>
      </c>
      <c r="Y2989" s="239">
        <f t="shared" si="565"/>
        <v>-0.13250200238632248</v>
      </c>
    </row>
    <row r="2990" spans="1:25">
      <c r="A2990" s="147">
        <v>39611</v>
      </c>
      <c r="B2990" s="243">
        <v>2.8974873268403645E-3</v>
      </c>
      <c r="C2990" s="243">
        <v>1.0828567972075209E-2</v>
      </c>
      <c r="D2990" s="243">
        <v>-2.2671476223835474E-2</v>
      </c>
      <c r="E2990" s="243">
        <v>2.5157345311244139E-3</v>
      </c>
      <c r="F2990" s="243">
        <v>7.499956098214966E-3</v>
      </c>
      <c r="H2990" s="239">
        <f t="shared" si="558"/>
        <v>228.89705087188506</v>
      </c>
      <c r="I2990" s="239"/>
      <c r="J2990" s="239">
        <f t="shared" si="559"/>
        <v>241.42363841082869</v>
      </c>
      <c r="K2990" s="239">
        <f t="shared" si="554"/>
        <v>241.42363841082869</v>
      </c>
      <c r="L2990" s="239" t="b">
        <f t="shared" si="555"/>
        <v>1</v>
      </c>
      <c r="M2990" s="239">
        <f t="shared" si="560"/>
        <v>0</v>
      </c>
      <c r="O2990" s="239">
        <f t="shared" si="561"/>
        <v>252.43092493169587</v>
      </c>
      <c r="P2990" s="239">
        <f t="shared" si="556"/>
        <v>252.43092493169587</v>
      </c>
      <c r="Q2990" s="239">
        <f t="shared" si="557"/>
        <v>23.533874059810813</v>
      </c>
      <c r="R2990" s="239">
        <f t="shared" si="562"/>
        <v>0</v>
      </c>
      <c r="T2990" s="239">
        <f>MAX($H$4:H2990)</f>
        <v>290.98732864638936</v>
      </c>
      <c r="U2990" s="239">
        <f>MAX($K$4:K2990)</f>
        <v>290.98732864638936</v>
      </c>
      <c r="V2990" s="239">
        <f>MAX($K$4:L2990)</f>
        <v>290.98732864638936</v>
      </c>
      <c r="W2990" s="239">
        <f t="shared" si="563"/>
        <v>-0.21337794351161254</v>
      </c>
      <c r="X2990" s="239">
        <f t="shared" si="564"/>
        <v>-0.17032937642377874</v>
      </c>
      <c r="Y2990" s="239">
        <f t="shared" si="565"/>
        <v>-0.13250200238632248</v>
      </c>
    </row>
    <row r="2991" spans="1:25">
      <c r="A2991" s="147">
        <v>39612</v>
      </c>
      <c r="B2991" s="243">
        <v>1.5144570031101479E-2</v>
      </c>
      <c r="C2991" s="243">
        <v>1.5692472848247707E-3</v>
      </c>
      <c r="D2991" s="243">
        <v>8.6296396263263464E-3</v>
      </c>
      <c r="E2991" s="243">
        <v>-1.1237250796205522E-3</v>
      </c>
      <c r="F2991" s="243">
        <v>1.7464589423250576E-3</v>
      </c>
      <c r="H2991" s="239">
        <f t="shared" si="558"/>
        <v>229.25624694747015</v>
      </c>
      <c r="I2991" s="239"/>
      <c r="J2991" s="239">
        <f t="shared" si="559"/>
        <v>241.42363841082869</v>
      </c>
      <c r="K2991" s="239">
        <f t="shared" si="554"/>
        <v>241.42363841082869</v>
      </c>
      <c r="L2991" s="239" t="b">
        <f t="shared" si="555"/>
        <v>1</v>
      </c>
      <c r="M2991" s="239">
        <f t="shared" si="560"/>
        <v>0</v>
      </c>
      <c r="O2991" s="239">
        <f t="shared" si="561"/>
        <v>252.43092493169587</v>
      </c>
      <c r="P2991" s="239">
        <f t="shared" si="556"/>
        <v>252.43092493169587</v>
      </c>
      <c r="Q2991" s="239">
        <f t="shared" si="557"/>
        <v>23.174677984225724</v>
      </c>
      <c r="R2991" s="239">
        <f t="shared" si="562"/>
        <v>0</v>
      </c>
      <c r="T2991" s="239">
        <f>MAX($H$4:H2991)</f>
        <v>290.98732864638936</v>
      </c>
      <c r="U2991" s="239">
        <f>MAX($K$4:K2991)</f>
        <v>290.98732864638936</v>
      </c>
      <c r="V2991" s="239">
        <f>MAX($K$4:L2991)</f>
        <v>290.98732864638936</v>
      </c>
      <c r="W2991" s="239">
        <f t="shared" si="563"/>
        <v>-0.2121435389852849</v>
      </c>
      <c r="X2991" s="239">
        <f t="shared" si="564"/>
        <v>-0.17032937642377874</v>
      </c>
      <c r="Y2991" s="239">
        <f t="shared" si="565"/>
        <v>-0.13250200238632248</v>
      </c>
    </row>
    <row r="2992" spans="1:25">
      <c r="A2992" s="147">
        <v>39615</v>
      </c>
      <c r="B2992" s="243">
        <v>1.0895401515127467E-3</v>
      </c>
      <c r="C2992" s="243">
        <v>-1.5214721139347187E-3</v>
      </c>
      <c r="D2992" s="243">
        <v>8.9842068985825918E-3</v>
      </c>
      <c r="E2992" s="243">
        <v>4.6947617326005275E-3</v>
      </c>
      <c r="F2992" s="243">
        <v>3.217903456286253E-3</v>
      </c>
      <c r="H2992" s="239">
        <f t="shared" si="558"/>
        <v>228.90743996079425</v>
      </c>
      <c r="I2992" s="239"/>
      <c r="J2992" s="239">
        <f t="shared" si="559"/>
        <v>241.42363841082869</v>
      </c>
      <c r="K2992" s="239">
        <f t="shared" si="554"/>
        <v>241.42363841082869</v>
      </c>
      <c r="L2992" s="239" t="b">
        <f t="shared" si="555"/>
        <v>1</v>
      </c>
      <c r="M2992" s="239">
        <f t="shared" si="560"/>
        <v>0</v>
      </c>
      <c r="O2992" s="239">
        <f t="shared" si="561"/>
        <v>252.43092493169587</v>
      </c>
      <c r="P2992" s="239">
        <f t="shared" si="556"/>
        <v>252.43092493169587</v>
      </c>
      <c r="Q2992" s="239">
        <f t="shared" si="557"/>
        <v>23.52348497090162</v>
      </c>
      <c r="R2992" s="239">
        <f t="shared" si="562"/>
        <v>0</v>
      </c>
      <c r="T2992" s="239">
        <f>MAX($H$4:H2992)</f>
        <v>290.98732864638936</v>
      </c>
      <c r="U2992" s="239">
        <f>MAX($K$4:K2992)</f>
        <v>290.98732864638936</v>
      </c>
      <c r="V2992" s="239">
        <f>MAX($K$4:L2992)</f>
        <v>290.98732864638936</v>
      </c>
      <c r="W2992" s="239">
        <f t="shared" si="563"/>
        <v>-0.21334224062050205</v>
      </c>
      <c r="X2992" s="239">
        <f t="shared" si="564"/>
        <v>-0.17032937642377874</v>
      </c>
      <c r="Y2992" s="239">
        <f t="shared" si="565"/>
        <v>-0.13250200238632248</v>
      </c>
    </row>
    <row r="2993" spans="1:25">
      <c r="A2993" s="147">
        <v>39616</v>
      </c>
      <c r="B2993" s="243">
        <v>-5.9628855987190477E-3</v>
      </c>
      <c r="C2993" s="243">
        <v>5.2607571242728746E-3</v>
      </c>
      <c r="D2993" s="243">
        <v>1.5822849487063806E-3</v>
      </c>
      <c r="E2993" s="243">
        <v>7.5224778697855488E-3</v>
      </c>
      <c r="F2993" s="243">
        <v>6.7249818034893494E-3</v>
      </c>
      <c r="H2993" s="239">
        <f t="shared" si="558"/>
        <v>230.11166640636705</v>
      </c>
      <c r="I2993" s="239"/>
      <c r="J2993" s="239">
        <f t="shared" si="559"/>
        <v>241.42363841082869</v>
      </c>
      <c r="K2993" s="239">
        <f t="shared" si="554"/>
        <v>241.42363841082869</v>
      </c>
      <c r="L2993" s="239" t="b">
        <f t="shared" si="555"/>
        <v>1</v>
      </c>
      <c r="M2993" s="239">
        <f t="shared" si="560"/>
        <v>0</v>
      </c>
      <c r="O2993" s="239">
        <f t="shared" si="561"/>
        <v>252.43092493169587</v>
      </c>
      <c r="P2993" s="239">
        <f t="shared" si="556"/>
        <v>252.43092493169587</v>
      </c>
      <c r="Q2993" s="239">
        <f t="shared" si="557"/>
        <v>22.31925852532882</v>
      </c>
      <c r="R2993" s="239">
        <f t="shared" si="562"/>
        <v>0</v>
      </c>
      <c r="T2993" s="239">
        <f>MAX($H$4:H2993)</f>
        <v>290.98732864638936</v>
      </c>
      <c r="U2993" s="239">
        <f>MAX($K$4:K2993)</f>
        <v>290.98732864638936</v>
      </c>
      <c r="V2993" s="239">
        <f>MAX($K$4:L2993)</f>
        <v>290.98732864638936</v>
      </c>
      <c r="W2993" s="239">
        <f t="shared" si="563"/>
        <v>-0.20920382520848188</v>
      </c>
      <c r="X2993" s="239">
        <f t="shared" si="564"/>
        <v>-0.17032937642377874</v>
      </c>
      <c r="Y2993" s="239">
        <f t="shared" si="565"/>
        <v>-0.13250200238632248</v>
      </c>
    </row>
    <row r="2994" spans="1:25">
      <c r="A2994" s="147">
        <v>39617</v>
      </c>
      <c r="B2994" s="243">
        <v>-9.6028405870310918E-3</v>
      </c>
      <c r="C2994" s="243">
        <v>-1.3642694414146894E-2</v>
      </c>
      <c r="D2994" s="243">
        <v>7.5888970253032983E-3</v>
      </c>
      <c r="E2994" s="243">
        <v>-4.0414582801185928E-3</v>
      </c>
      <c r="F2994" s="243">
        <v>-1.771786652597207E-2</v>
      </c>
      <c r="H2994" s="239">
        <f t="shared" si="558"/>
        <v>226.97232326045489</v>
      </c>
      <c r="I2994" s="239"/>
      <c r="J2994" s="239">
        <f t="shared" si="559"/>
        <v>241.42363841082869</v>
      </c>
      <c r="K2994" s="239">
        <f t="shared" si="554"/>
        <v>241.42363841082869</v>
      </c>
      <c r="L2994" s="239" t="b">
        <f t="shared" si="555"/>
        <v>1</v>
      </c>
      <c r="M2994" s="239">
        <f t="shared" si="560"/>
        <v>0</v>
      </c>
      <c r="O2994" s="239">
        <f t="shared" si="561"/>
        <v>252.43092493169587</v>
      </c>
      <c r="P2994" s="239">
        <f t="shared" si="556"/>
        <v>252.43092493169587</v>
      </c>
      <c r="Q2994" s="239">
        <f t="shared" si="557"/>
        <v>25.458601671240984</v>
      </c>
      <c r="R2994" s="239">
        <f t="shared" si="562"/>
        <v>0</v>
      </c>
      <c r="T2994" s="239">
        <f>MAX($H$4:H2994)</f>
        <v>290.98732864638936</v>
      </c>
      <c r="U2994" s="239">
        <f>MAX($K$4:K2994)</f>
        <v>290.98732864638936</v>
      </c>
      <c r="V2994" s="239">
        <f>MAX($K$4:L2994)</f>
        <v>290.98732864638936</v>
      </c>
      <c r="W2994" s="239">
        <f t="shared" si="563"/>
        <v>-0.21999241576503881</v>
      </c>
      <c r="X2994" s="239">
        <f t="shared" si="564"/>
        <v>-0.17032937642377874</v>
      </c>
      <c r="Y2994" s="239">
        <f t="shared" si="565"/>
        <v>-0.13250200238632248</v>
      </c>
    </row>
    <row r="2995" spans="1:25">
      <c r="A2995" s="147">
        <v>39618</v>
      </c>
      <c r="B2995" s="243">
        <v>3.77791214308143E-3</v>
      </c>
      <c r="C2995" s="243">
        <v>-5.7691146273055605E-3</v>
      </c>
      <c r="D2995" s="243">
        <v>-2.0660890213991201E-2</v>
      </c>
      <c r="E2995" s="243">
        <v>-9.5004823887963052E-3</v>
      </c>
      <c r="F2995" s="243">
        <v>-6.7953763310365511E-3</v>
      </c>
      <c r="H2995" s="239">
        <f t="shared" si="558"/>
        <v>225.66289391033948</v>
      </c>
      <c r="I2995" s="239"/>
      <c r="J2995" s="239">
        <f t="shared" si="559"/>
        <v>241.42363841082869</v>
      </c>
      <c r="K2995" s="239">
        <f t="shared" si="554"/>
        <v>241.42363841082869</v>
      </c>
      <c r="L2995" s="239" t="b">
        <f t="shared" si="555"/>
        <v>1</v>
      </c>
      <c r="M2995" s="239">
        <f t="shared" si="560"/>
        <v>0</v>
      </c>
      <c r="O2995" s="239">
        <f t="shared" si="561"/>
        <v>252.43092493169587</v>
      </c>
      <c r="P2995" s="239">
        <f t="shared" si="556"/>
        <v>252.43092493169587</v>
      </c>
      <c r="Q2995" s="239">
        <f t="shared" si="557"/>
        <v>26.768031021356393</v>
      </c>
      <c r="R2995" s="239">
        <f t="shared" si="562"/>
        <v>0</v>
      </c>
      <c r="T2995" s="239">
        <f>MAX($H$4:H2995)</f>
        <v>290.98732864638936</v>
      </c>
      <c r="U2995" s="239">
        <f>MAX($K$4:K2995)</f>
        <v>290.98732864638936</v>
      </c>
      <c r="V2995" s="239">
        <f>MAX($K$4:L2995)</f>
        <v>290.98732864638936</v>
      </c>
      <c r="W2995" s="239">
        <f t="shared" si="563"/>
        <v>-0.22449236892865795</v>
      </c>
      <c r="X2995" s="239">
        <f t="shared" si="564"/>
        <v>-0.17032937642377874</v>
      </c>
      <c r="Y2995" s="239">
        <f t="shared" si="565"/>
        <v>-0.13250200238632248</v>
      </c>
    </row>
    <row r="2996" spans="1:25">
      <c r="A2996" s="147">
        <v>39619</v>
      </c>
      <c r="B2996" s="243">
        <v>-1.8311815190254155E-2</v>
      </c>
      <c r="C2996" s="243">
        <v>-1.5092803126401266E-2</v>
      </c>
      <c r="D2996" s="243">
        <v>-1.4511851164445866E-2</v>
      </c>
      <c r="E2996" s="243">
        <v>-2.1033644284445652E-2</v>
      </c>
      <c r="F2996" s="243">
        <v>-1.0984345760730818E-2</v>
      </c>
      <c r="H2996" s="239">
        <f t="shared" si="558"/>
        <v>222.25700827961674</v>
      </c>
      <c r="I2996" s="239"/>
      <c r="J2996" s="239">
        <f t="shared" si="559"/>
        <v>241.42363841082869</v>
      </c>
      <c r="K2996" s="239">
        <f t="shared" si="554"/>
        <v>241.42363841082869</v>
      </c>
      <c r="L2996" s="239" t="b">
        <f t="shared" si="555"/>
        <v>1</v>
      </c>
      <c r="M2996" s="239">
        <f t="shared" si="560"/>
        <v>0</v>
      </c>
      <c r="O2996" s="239">
        <f t="shared" si="561"/>
        <v>252.43092493169587</v>
      </c>
      <c r="P2996" s="239">
        <f t="shared" si="556"/>
        <v>252.43092493169587</v>
      </c>
      <c r="Q2996" s="239">
        <f t="shared" si="557"/>
        <v>30.173916652079129</v>
      </c>
      <c r="R2996" s="239">
        <f t="shared" si="562"/>
        <v>0</v>
      </c>
      <c r="T2996" s="239">
        <f>MAX($H$4:H2996)</f>
        <v>290.98732864638936</v>
      </c>
      <c r="U2996" s="239">
        <f>MAX($K$4:K2996)</f>
        <v>290.98732864638936</v>
      </c>
      <c r="V2996" s="239">
        <f>MAX($K$4:L2996)</f>
        <v>290.98732864638936</v>
      </c>
      <c r="W2996" s="239">
        <f t="shared" si="563"/>
        <v>-0.23619695292743959</v>
      </c>
      <c r="X2996" s="239">
        <f t="shared" si="564"/>
        <v>-0.17032937642377874</v>
      </c>
      <c r="Y2996" s="239">
        <f t="shared" si="565"/>
        <v>-0.13250200238632248</v>
      </c>
    </row>
    <row r="2997" spans="1:25">
      <c r="A2997" s="147">
        <v>39622</v>
      </c>
      <c r="B2997" s="243">
        <v>-3.1688347956715379E-4</v>
      </c>
      <c r="C2997" s="243">
        <v>-3.6610676801115405E-3</v>
      </c>
      <c r="D2997" s="243">
        <v>-3.6516617001448592E-3</v>
      </c>
      <c r="E2997" s="243">
        <v>-3.6574263803809126E-3</v>
      </c>
      <c r="F2997" s="243">
        <v>-1.0737283275170317E-2</v>
      </c>
      <c r="H2997" s="239">
        <f t="shared" si="558"/>
        <v>221.44331032992596</v>
      </c>
      <c r="I2997" s="239"/>
      <c r="J2997" s="239">
        <f t="shared" si="559"/>
        <v>241.42363841082869</v>
      </c>
      <c r="K2997" s="239">
        <f t="shared" si="554"/>
        <v>241.42363841082869</v>
      </c>
      <c r="L2997" s="239" t="b">
        <f t="shared" si="555"/>
        <v>1</v>
      </c>
      <c r="M2997" s="239">
        <f t="shared" si="560"/>
        <v>0</v>
      </c>
      <c r="O2997" s="239">
        <f t="shared" si="561"/>
        <v>252.43092493169587</v>
      </c>
      <c r="P2997" s="239">
        <f t="shared" si="556"/>
        <v>252.43092493169587</v>
      </c>
      <c r="Q2997" s="239">
        <f t="shared" si="557"/>
        <v>30.987614601769906</v>
      </c>
      <c r="R2997" s="239">
        <f t="shared" si="562"/>
        <v>0</v>
      </c>
      <c r="T2997" s="239">
        <f>MAX($H$4:H2997)</f>
        <v>290.98732864638936</v>
      </c>
      <c r="U2997" s="239">
        <f>MAX($K$4:K2997)</f>
        <v>290.98732864638936</v>
      </c>
      <c r="V2997" s="239">
        <f>MAX($K$4:L2997)</f>
        <v>290.98732864638936</v>
      </c>
      <c r="W2997" s="239">
        <f t="shared" si="563"/>
        <v>-0.2389932875770476</v>
      </c>
      <c r="X2997" s="239">
        <f t="shared" si="564"/>
        <v>-0.17032937642377874</v>
      </c>
      <c r="Y2997" s="239">
        <f t="shared" si="565"/>
        <v>-0.13250200238632248</v>
      </c>
    </row>
    <row r="2998" spans="1:25">
      <c r="A2998" s="147">
        <v>39623</v>
      </c>
      <c r="B2998" s="243">
        <v>-4.0768407569684584E-3</v>
      </c>
      <c r="C2998" s="243">
        <v>-5.7473083697794358E-3</v>
      </c>
      <c r="D2998" s="243">
        <v>-2.0168166452081415E-3</v>
      </c>
      <c r="E2998" s="243">
        <v>-1.2556611451583044E-2</v>
      </c>
      <c r="F2998" s="243">
        <v>-1.0673597779842448E-2</v>
      </c>
      <c r="H2998" s="239">
        <f t="shared" si="558"/>
        <v>220.17060733903512</v>
      </c>
      <c r="I2998" s="239"/>
      <c r="J2998" s="239">
        <f t="shared" si="559"/>
        <v>241.42363841082869</v>
      </c>
      <c r="K2998" s="239">
        <f t="shared" si="554"/>
        <v>241.42363841082869</v>
      </c>
      <c r="L2998" s="239" t="b">
        <f t="shared" si="555"/>
        <v>1</v>
      </c>
      <c r="M2998" s="239">
        <f t="shared" si="560"/>
        <v>0</v>
      </c>
      <c r="O2998" s="239">
        <f t="shared" si="561"/>
        <v>252.43092493169587</v>
      </c>
      <c r="P2998" s="239">
        <f t="shared" si="556"/>
        <v>252.43092493169587</v>
      </c>
      <c r="Q2998" s="239">
        <f t="shared" si="557"/>
        <v>32.260317592660755</v>
      </c>
      <c r="R2998" s="239">
        <f t="shared" si="562"/>
        <v>0</v>
      </c>
      <c r="T2998" s="239">
        <f>MAX($H$4:H2998)</f>
        <v>290.98732864638936</v>
      </c>
      <c r="U2998" s="239">
        <f>MAX($K$4:K2998)</f>
        <v>290.98732864638936</v>
      </c>
      <c r="V2998" s="239">
        <f>MAX($K$4:L2998)</f>
        <v>290.98732864638936</v>
      </c>
      <c r="W2998" s="239">
        <f t="shared" si="563"/>
        <v>-0.24336702782481437</v>
      </c>
      <c r="X2998" s="239">
        <f t="shared" si="564"/>
        <v>-0.17032937642377874</v>
      </c>
      <c r="Y2998" s="239">
        <f t="shared" si="565"/>
        <v>-0.13250200238632248</v>
      </c>
    </row>
    <row r="2999" spans="1:25">
      <c r="A2999" s="147">
        <v>39624</v>
      </c>
      <c r="B2999" s="243">
        <v>6.1271457554001874E-3</v>
      </c>
      <c r="C2999" s="243">
        <v>1.1316694261613192E-2</v>
      </c>
      <c r="D2999" s="243">
        <v>-5.9692951658407711E-3</v>
      </c>
      <c r="E2999" s="243">
        <v>1.4882985166415841E-2</v>
      </c>
      <c r="F2999" s="243">
        <v>1.378009527598234E-2</v>
      </c>
      <c r="H2999" s="239">
        <f t="shared" si="558"/>
        <v>222.66221078768467</v>
      </c>
      <c r="I2999" s="239"/>
      <c r="J2999" s="239">
        <f t="shared" si="559"/>
        <v>241.42363841082869</v>
      </c>
      <c r="K2999" s="239">
        <f t="shared" si="554"/>
        <v>241.42363841082869</v>
      </c>
      <c r="L2999" s="239" t="b">
        <f t="shared" si="555"/>
        <v>1</v>
      </c>
      <c r="M2999" s="239">
        <f t="shared" si="560"/>
        <v>0</v>
      </c>
      <c r="O2999" s="239">
        <f t="shared" si="561"/>
        <v>252.43092493169587</v>
      </c>
      <c r="P2999" s="239">
        <f t="shared" si="556"/>
        <v>252.43092493169587</v>
      </c>
      <c r="Q2999" s="239">
        <f t="shared" si="557"/>
        <v>29.768714144011199</v>
      </c>
      <c r="R2999" s="239">
        <f t="shared" si="562"/>
        <v>0</v>
      </c>
      <c r="T2999" s="239">
        <f>MAX($H$4:H2999)</f>
        <v>290.98732864638936</v>
      </c>
      <c r="U2999" s="239">
        <f>MAX($K$4:K2999)</f>
        <v>290.98732864638936</v>
      </c>
      <c r="V2999" s="239">
        <f>MAX($K$4:L2999)</f>
        <v>290.98732864638936</v>
      </c>
      <c r="W2999" s="239">
        <f t="shared" si="563"/>
        <v>-0.2348044438104521</v>
      </c>
      <c r="X2999" s="239">
        <f t="shared" si="564"/>
        <v>-0.17032937642377874</v>
      </c>
      <c r="Y2999" s="239">
        <f t="shared" si="565"/>
        <v>-0.13250200238632248</v>
      </c>
    </row>
    <row r="3000" spans="1:25">
      <c r="A3000" s="147">
        <v>39625</v>
      </c>
      <c r="B3000" s="243">
        <v>-2.8758092964051962E-2</v>
      </c>
      <c r="C3000" s="243">
        <v>-2.3970858920864924E-2</v>
      </c>
      <c r="D3000" s="243">
        <v>-1.5003943258937724E-3</v>
      </c>
      <c r="E3000" s="243">
        <v>-1.5946060395269579E-2</v>
      </c>
      <c r="F3000" s="243">
        <v>-2.1084721136589657E-2</v>
      </c>
      <c r="H3000" s="239">
        <f t="shared" si="558"/>
        <v>217.32480634588521</v>
      </c>
      <c r="I3000" s="239"/>
      <c r="J3000" s="239">
        <f t="shared" si="559"/>
        <v>241.42363841082869</v>
      </c>
      <c r="K3000" s="239">
        <f t="shared" si="554"/>
        <v>241.42363841082869</v>
      </c>
      <c r="L3000" s="239" t="b">
        <f t="shared" si="555"/>
        <v>1</v>
      </c>
      <c r="M3000" s="239">
        <f t="shared" si="560"/>
        <v>0</v>
      </c>
      <c r="O3000" s="239">
        <f t="shared" si="561"/>
        <v>252.43092493169587</v>
      </c>
      <c r="P3000" s="239">
        <f t="shared" si="556"/>
        <v>252.43092493169587</v>
      </c>
      <c r="Q3000" s="239">
        <f t="shared" si="557"/>
        <v>35.106118585810663</v>
      </c>
      <c r="R3000" s="239">
        <f t="shared" si="562"/>
        <v>0</v>
      </c>
      <c r="T3000" s="239">
        <f>MAX($H$4:H3000)</f>
        <v>290.98732864638936</v>
      </c>
      <c r="U3000" s="239">
        <f>MAX($K$4:K3000)</f>
        <v>290.98732864638936</v>
      </c>
      <c r="V3000" s="239">
        <f>MAX($K$4:L3000)</f>
        <v>290.98732864638936</v>
      </c>
      <c r="W3000" s="239">
        <f t="shared" si="563"/>
        <v>-0.25314683853474446</v>
      </c>
      <c r="X3000" s="239">
        <f t="shared" si="564"/>
        <v>-0.17032937642377874</v>
      </c>
      <c r="Y3000" s="239">
        <f t="shared" si="565"/>
        <v>-0.13250200238632248</v>
      </c>
    </row>
    <row r="3001" spans="1:25">
      <c r="A3001" s="147">
        <v>39626</v>
      </c>
      <c r="B3001" s="243">
        <v>-3.6551903114722117E-3</v>
      </c>
      <c r="C3001" s="243">
        <v>-7.7042626459605801E-3</v>
      </c>
      <c r="D3001" s="243">
        <v>-1.3225316398135178E-2</v>
      </c>
      <c r="E3001" s="243">
        <v>-1.7245978946017093E-2</v>
      </c>
      <c r="F3001" s="243">
        <v>-6.6200946286960605E-3</v>
      </c>
      <c r="H3001" s="239">
        <f t="shared" si="558"/>
        <v>215.65047895831398</v>
      </c>
      <c r="I3001" s="239"/>
      <c r="J3001" s="239">
        <f t="shared" si="559"/>
        <v>241.42363841082869</v>
      </c>
      <c r="K3001" s="239">
        <f t="shared" si="554"/>
        <v>241.42363841082869</v>
      </c>
      <c r="L3001" s="239" t="b">
        <f t="shared" si="555"/>
        <v>1</v>
      </c>
      <c r="M3001" s="239">
        <f t="shared" si="560"/>
        <v>0</v>
      </c>
      <c r="O3001" s="239">
        <f t="shared" si="561"/>
        <v>252.43092493169587</v>
      </c>
      <c r="P3001" s="239">
        <f t="shared" si="556"/>
        <v>252.43092493169587</v>
      </c>
      <c r="Q3001" s="239">
        <f t="shared" si="557"/>
        <v>36.780445973381887</v>
      </c>
      <c r="R3001" s="239">
        <f t="shared" si="562"/>
        <v>0</v>
      </c>
      <c r="T3001" s="239">
        <f>MAX($H$4:H3001)</f>
        <v>290.98732864638936</v>
      </c>
      <c r="U3001" s="239">
        <f>MAX($K$4:K3001)</f>
        <v>290.98732864638936</v>
      </c>
      <c r="V3001" s="239">
        <f>MAX($K$4:L3001)</f>
        <v>290.98732864638936</v>
      </c>
      <c r="W3001" s="239">
        <f t="shared" si="563"/>
        <v>-0.25890079144863881</v>
      </c>
      <c r="X3001" s="239">
        <f t="shared" si="564"/>
        <v>-0.17032937642377874</v>
      </c>
      <c r="Y3001" s="239">
        <f t="shared" si="565"/>
        <v>-0.13250200238632248</v>
      </c>
    </row>
    <row r="3002" spans="1:25">
      <c r="A3002" s="147">
        <v>39629</v>
      </c>
      <c r="B3002" s="243">
        <v>7.23661335187753E-4</v>
      </c>
      <c r="C3002" s="243">
        <v>1.1443359630440186E-2</v>
      </c>
      <c r="D3002" s="243">
        <v>3.1627207161943893E-3</v>
      </c>
      <c r="E3002" s="243">
        <v>5.9747290748828341E-3</v>
      </c>
      <c r="F3002" s="243">
        <v>3.2255866894432828E-3</v>
      </c>
      <c r="H3002" s="239">
        <f t="shared" si="558"/>
        <v>218.11824494351063</v>
      </c>
      <c r="I3002" s="239"/>
      <c r="J3002" s="239">
        <f t="shared" si="559"/>
        <v>241.42363841082869</v>
      </c>
      <c r="K3002" s="239">
        <f t="shared" si="554"/>
        <v>241.42363841082869</v>
      </c>
      <c r="L3002" s="239" t="b">
        <f t="shared" si="555"/>
        <v>1</v>
      </c>
      <c r="M3002" s="239">
        <f t="shared" si="560"/>
        <v>0</v>
      </c>
      <c r="O3002" s="239">
        <f t="shared" si="561"/>
        <v>252.43092493169587</v>
      </c>
      <c r="P3002" s="239">
        <f t="shared" si="556"/>
        <v>252.43092493169587</v>
      </c>
      <c r="Q3002" s="239">
        <f t="shared" si="557"/>
        <v>34.312679988185238</v>
      </c>
      <c r="R3002" s="239">
        <f t="shared" si="562"/>
        <v>0</v>
      </c>
      <c r="T3002" s="239">
        <f>MAX($H$4:H3002)</f>
        <v>290.98732864638936</v>
      </c>
      <c r="U3002" s="239">
        <f>MAX($K$4:K3002)</f>
        <v>290.98732864638936</v>
      </c>
      <c r="V3002" s="239">
        <f>MAX($K$4:L3002)</f>
        <v>290.98732864638936</v>
      </c>
      <c r="W3002" s="239">
        <f t="shared" si="563"/>
        <v>-0.25042012668335106</v>
      </c>
      <c r="X3002" s="239">
        <f t="shared" si="564"/>
        <v>-0.17032937642377874</v>
      </c>
      <c r="Y3002" s="239">
        <f t="shared" si="565"/>
        <v>-0.13250200238632248</v>
      </c>
    </row>
    <row r="3003" spans="1:25">
      <c r="A3003" s="147">
        <v>39630</v>
      </c>
      <c r="B3003" s="243">
        <v>3.3451726115891756E-3</v>
      </c>
      <c r="C3003" s="243">
        <v>-2.607574595420481E-2</v>
      </c>
      <c r="D3003" s="243">
        <v>-1.0125174472931819E-2</v>
      </c>
      <c r="E3003" s="243">
        <v>-2.1339867145226621E-2</v>
      </c>
      <c r="F3003" s="243">
        <v>-2.7932706349670045E-2</v>
      </c>
      <c r="H3003" s="239">
        <f t="shared" si="558"/>
        <v>212.43064900038664</v>
      </c>
      <c r="I3003" s="239"/>
      <c r="J3003" s="239">
        <f t="shared" si="559"/>
        <v>241.42363841082869</v>
      </c>
      <c r="K3003" s="239">
        <f t="shared" si="554"/>
        <v>241.42363841082869</v>
      </c>
      <c r="L3003" s="239" t="b">
        <f t="shared" si="555"/>
        <v>1</v>
      </c>
      <c r="M3003" s="239">
        <f t="shared" si="560"/>
        <v>0</v>
      </c>
      <c r="O3003" s="239">
        <f t="shared" si="561"/>
        <v>252.43092493169587</v>
      </c>
      <c r="P3003" s="239">
        <f t="shared" si="556"/>
        <v>252.43092493169587</v>
      </c>
      <c r="Q3003" s="239">
        <f t="shared" si="557"/>
        <v>40.000275931309233</v>
      </c>
      <c r="R3003" s="239">
        <f t="shared" si="562"/>
        <v>0</v>
      </c>
      <c r="T3003" s="239">
        <f>MAX($H$4:H3003)</f>
        <v>290.98732864638936</v>
      </c>
      <c r="U3003" s="239">
        <f>MAX($K$4:K3003)</f>
        <v>290.98732864638936</v>
      </c>
      <c r="V3003" s="239">
        <f>MAX($K$4:L3003)</f>
        <v>290.98732864638936</v>
      </c>
      <c r="W3003" s="239">
        <f t="shared" si="563"/>
        <v>-0.26996598103234098</v>
      </c>
      <c r="X3003" s="239">
        <f t="shared" si="564"/>
        <v>-0.17032937642377874</v>
      </c>
      <c r="Y3003" s="239">
        <f t="shared" si="565"/>
        <v>-0.13250200238632248</v>
      </c>
    </row>
    <row r="3004" spans="1:25">
      <c r="A3004" s="147">
        <v>39631</v>
      </c>
      <c r="B3004" s="243">
        <v>-1.9739449897564598E-2</v>
      </c>
      <c r="C3004" s="243">
        <v>-4.443477858670386E-3</v>
      </c>
      <c r="D3004" s="243">
        <v>-1.4625806207458014E-2</v>
      </c>
      <c r="E3004" s="243">
        <v>-1.3892478166888433E-2</v>
      </c>
      <c r="F3004" s="243">
        <v>-1.4702873257706361E-2</v>
      </c>
      <c r="H3004" s="239">
        <f t="shared" si="558"/>
        <v>211.48671811505045</v>
      </c>
      <c r="I3004" s="239"/>
      <c r="J3004" s="239">
        <f t="shared" si="559"/>
        <v>241.42363841082869</v>
      </c>
      <c r="K3004" s="239">
        <f t="shared" si="554"/>
        <v>241.42363841082869</v>
      </c>
      <c r="L3004" s="239" t="b">
        <f t="shared" si="555"/>
        <v>1</v>
      </c>
      <c r="M3004" s="239">
        <f t="shared" si="560"/>
        <v>0</v>
      </c>
      <c r="O3004" s="239">
        <f t="shared" si="561"/>
        <v>252.43092493169587</v>
      </c>
      <c r="P3004" s="239">
        <f t="shared" si="556"/>
        <v>252.43092493169587</v>
      </c>
      <c r="Q3004" s="239">
        <f t="shared" si="557"/>
        <v>40.944206816645419</v>
      </c>
      <c r="R3004" s="239">
        <f t="shared" si="562"/>
        <v>0</v>
      </c>
      <c r="T3004" s="239">
        <f>MAX($H$4:H3004)</f>
        <v>290.98732864638936</v>
      </c>
      <c r="U3004" s="239">
        <f>MAX($K$4:K3004)</f>
        <v>290.98732864638936</v>
      </c>
      <c r="V3004" s="239">
        <f>MAX($K$4:L3004)</f>
        <v>290.98732864638936</v>
      </c>
      <c r="W3004" s="239">
        <f t="shared" si="563"/>
        <v>-0.27320987103169991</v>
      </c>
      <c r="X3004" s="239">
        <f t="shared" si="564"/>
        <v>-0.17032937642377874</v>
      </c>
      <c r="Y3004" s="239">
        <f t="shared" si="565"/>
        <v>-0.13250200238632248</v>
      </c>
    </row>
    <row r="3005" spans="1:25">
      <c r="A3005" s="147">
        <v>39632</v>
      </c>
      <c r="B3005" s="243">
        <v>-7.901231141131948E-4</v>
      </c>
      <c r="C3005" s="243">
        <v>9.5271384089803401E-3</v>
      </c>
      <c r="D3005" s="243">
        <v>-8.3122168693250398E-4</v>
      </c>
      <c r="E3005" s="243">
        <v>-1.1890147609570856E-2</v>
      </c>
      <c r="F3005" s="243">
        <v>-2.4650174634965882E-3</v>
      </c>
      <c r="H3005" s="239">
        <f t="shared" si="558"/>
        <v>213.50158135019353</v>
      </c>
      <c r="I3005" s="239"/>
      <c r="J3005" s="239">
        <f t="shared" si="559"/>
        <v>241.42363841082869</v>
      </c>
      <c r="K3005" s="239">
        <f t="shared" si="554"/>
        <v>241.42363841082869</v>
      </c>
      <c r="L3005" s="239" t="b">
        <f t="shared" si="555"/>
        <v>1</v>
      </c>
      <c r="M3005" s="239">
        <f t="shared" si="560"/>
        <v>0</v>
      </c>
      <c r="O3005" s="239">
        <f t="shared" si="561"/>
        <v>252.43092493169587</v>
      </c>
      <c r="P3005" s="239">
        <f t="shared" si="556"/>
        <v>252.43092493169587</v>
      </c>
      <c r="Q3005" s="239">
        <f t="shared" si="557"/>
        <v>38.929343581502337</v>
      </c>
      <c r="R3005" s="239">
        <f t="shared" si="562"/>
        <v>0</v>
      </c>
      <c r="T3005" s="239">
        <f>MAX($H$4:H3005)</f>
        <v>290.98732864638936</v>
      </c>
      <c r="U3005" s="239">
        <f>MAX($K$4:K3005)</f>
        <v>290.98732864638936</v>
      </c>
      <c r="V3005" s="239">
        <f>MAX($K$4:L3005)</f>
        <v>290.98732864638936</v>
      </c>
      <c r="W3005" s="239">
        <f t="shared" si="563"/>
        <v>-0.26628564087873829</v>
      </c>
      <c r="X3005" s="239">
        <f t="shared" si="564"/>
        <v>-0.17032937642377874</v>
      </c>
      <c r="Y3005" s="239">
        <f t="shared" si="565"/>
        <v>-0.13250200238632248</v>
      </c>
    </row>
    <row r="3006" spans="1:25">
      <c r="A3006" s="147">
        <v>39633</v>
      </c>
      <c r="B3006" s="243">
        <v>0</v>
      </c>
      <c r="C3006" s="243">
        <v>-1.4401951415283887E-2</v>
      </c>
      <c r="D3006" s="243">
        <v>4.1617402459290798E-3</v>
      </c>
      <c r="E3006" s="243">
        <v>-3.6371097137672947E-3</v>
      </c>
      <c r="F3006" s="243">
        <v>-8.8304914363909193E-3</v>
      </c>
      <c r="H3006" s="239">
        <f t="shared" si="558"/>
        <v>210.42674194850176</v>
      </c>
      <c r="I3006" s="239"/>
      <c r="J3006" s="239">
        <f t="shared" si="559"/>
        <v>241.42363841082869</v>
      </c>
      <c r="K3006" s="239">
        <f t="shared" si="554"/>
        <v>241.42363841082869</v>
      </c>
      <c r="L3006" s="239" t="b">
        <f t="shared" si="555"/>
        <v>1</v>
      </c>
      <c r="M3006" s="239">
        <f t="shared" si="560"/>
        <v>0</v>
      </c>
      <c r="O3006" s="239">
        <f t="shared" si="561"/>
        <v>252.43092493169587</v>
      </c>
      <c r="P3006" s="239">
        <f t="shared" si="556"/>
        <v>252.43092493169587</v>
      </c>
      <c r="Q3006" s="239">
        <f t="shared" si="557"/>
        <v>42.004182983194113</v>
      </c>
      <c r="R3006" s="239">
        <f t="shared" si="562"/>
        <v>0</v>
      </c>
      <c r="T3006" s="239">
        <f>MAX($H$4:H3006)</f>
        <v>290.98732864638936</v>
      </c>
      <c r="U3006" s="239">
        <f>MAX($K$4:K3006)</f>
        <v>290.98732864638936</v>
      </c>
      <c r="V3006" s="239">
        <f>MAX($K$4:L3006)</f>
        <v>290.98732864638936</v>
      </c>
      <c r="W3006" s="239">
        <f t="shared" si="563"/>
        <v>-0.27685255943149883</v>
      </c>
      <c r="X3006" s="239">
        <f t="shared" si="564"/>
        <v>-0.17032937642377874</v>
      </c>
      <c r="Y3006" s="239">
        <f t="shared" si="565"/>
        <v>-0.13250200238632248</v>
      </c>
    </row>
    <row r="3007" spans="1:25">
      <c r="A3007" s="147">
        <v>39636</v>
      </c>
      <c r="B3007" s="243">
        <v>-8.7209550088118704E-3</v>
      </c>
      <c r="C3007" s="243">
        <v>1.0532832207587273E-2</v>
      </c>
      <c r="D3007" s="243">
        <v>-2.0629566350310879E-3</v>
      </c>
      <c r="E3007" s="243">
        <v>7.0496192575451033E-3</v>
      </c>
      <c r="F3007" s="243">
        <v>7.4955058780343808E-3</v>
      </c>
      <c r="H3007" s="239">
        <f t="shared" si="558"/>
        <v>212.64313151343458</v>
      </c>
      <c r="I3007" s="239"/>
      <c r="J3007" s="239">
        <f t="shared" si="559"/>
        <v>241.42363841082869</v>
      </c>
      <c r="K3007" s="239">
        <f t="shared" si="554"/>
        <v>241.42363841082869</v>
      </c>
      <c r="L3007" s="239" t="b">
        <f t="shared" si="555"/>
        <v>1</v>
      </c>
      <c r="M3007" s="239">
        <f t="shared" si="560"/>
        <v>0</v>
      </c>
      <c r="O3007" s="239">
        <f t="shared" si="561"/>
        <v>252.43092493169587</v>
      </c>
      <c r="P3007" s="239">
        <f t="shared" si="556"/>
        <v>252.43092493169587</v>
      </c>
      <c r="Q3007" s="239">
        <f t="shared" si="557"/>
        <v>39.787793418261288</v>
      </c>
      <c r="R3007" s="239">
        <f t="shared" si="562"/>
        <v>0</v>
      </c>
      <c r="T3007" s="239">
        <f>MAX($H$4:H3007)</f>
        <v>290.98732864638936</v>
      </c>
      <c r="U3007" s="239">
        <f>MAX($K$4:K3007)</f>
        <v>290.98732864638936</v>
      </c>
      <c r="V3007" s="239">
        <f>MAX($K$4:L3007)</f>
        <v>290.98732864638936</v>
      </c>
      <c r="W3007" s="239">
        <f t="shared" si="563"/>
        <v>-0.26923576877864469</v>
      </c>
      <c r="X3007" s="239">
        <f t="shared" si="564"/>
        <v>-0.17032937642377874</v>
      </c>
      <c r="Y3007" s="239">
        <f t="shared" si="565"/>
        <v>-0.13250200238632248</v>
      </c>
    </row>
    <row r="3008" spans="1:25">
      <c r="A3008" s="147">
        <v>39637</v>
      </c>
      <c r="B3008" s="243">
        <v>1.7457153229350375E-2</v>
      </c>
      <c r="C3008" s="243">
        <v>-9.5236081039564713E-3</v>
      </c>
      <c r="D3008" s="243">
        <v>-1.5516689346943946E-2</v>
      </c>
      <c r="E3008" s="243">
        <v>-1.076244896485945E-2</v>
      </c>
      <c r="F3008" s="243">
        <v>-1.2780556421532197E-2</v>
      </c>
      <c r="H3008" s="239">
        <f t="shared" si="558"/>
        <v>210.61800166290254</v>
      </c>
      <c r="I3008" s="239"/>
      <c r="J3008" s="239">
        <f t="shared" si="559"/>
        <v>241.42363841082869</v>
      </c>
      <c r="K3008" s="239">
        <f t="shared" si="554"/>
        <v>241.42363841082869</v>
      </c>
      <c r="L3008" s="239" t="b">
        <f t="shared" si="555"/>
        <v>1</v>
      </c>
      <c r="M3008" s="239">
        <f t="shared" si="560"/>
        <v>0</v>
      </c>
      <c r="O3008" s="239">
        <f t="shared" si="561"/>
        <v>252.43092493169587</v>
      </c>
      <c r="P3008" s="239">
        <f t="shared" si="556"/>
        <v>252.43092493169587</v>
      </c>
      <c r="Q3008" s="239">
        <f t="shared" si="557"/>
        <v>41.812923268793327</v>
      </c>
      <c r="R3008" s="239">
        <f t="shared" si="562"/>
        <v>0</v>
      </c>
      <c r="T3008" s="239">
        <f>MAX($H$4:H3008)</f>
        <v>290.98732864638936</v>
      </c>
      <c r="U3008" s="239">
        <f>MAX($K$4:K3008)</f>
        <v>290.98732864638936</v>
      </c>
      <c r="V3008" s="239">
        <f>MAX($K$4:L3008)</f>
        <v>290.98732864638936</v>
      </c>
      <c r="W3008" s="239">
        <f t="shared" si="563"/>
        <v>-0.27619528093318596</v>
      </c>
      <c r="X3008" s="239">
        <f t="shared" si="564"/>
        <v>-0.17032937642377874</v>
      </c>
      <c r="Y3008" s="239">
        <f t="shared" si="565"/>
        <v>-0.13250200238632248</v>
      </c>
    </row>
    <row r="3009" spans="1:25">
      <c r="A3009" s="147">
        <v>39638</v>
      </c>
      <c r="B3009" s="243">
        <v>-2.1545000438173645E-2</v>
      </c>
      <c r="C3009" s="243">
        <v>1.5841696183365173E-2</v>
      </c>
      <c r="D3009" s="243">
        <v>3.1124420348347392E-3</v>
      </c>
      <c r="E3009" s="243">
        <v>9.2433895870347449E-3</v>
      </c>
      <c r="F3009" s="243">
        <v>1.3496619717933145E-2</v>
      </c>
      <c r="H3009" s="239">
        <f t="shared" si="558"/>
        <v>213.95454805599374</v>
      </c>
      <c r="I3009" s="239"/>
      <c r="J3009" s="239">
        <f t="shared" si="559"/>
        <v>241.42363841082869</v>
      </c>
      <c r="K3009" s="239">
        <f t="shared" si="554"/>
        <v>241.42363841082869</v>
      </c>
      <c r="L3009" s="239" t="b">
        <f t="shared" si="555"/>
        <v>1</v>
      </c>
      <c r="M3009" s="239">
        <f t="shared" si="560"/>
        <v>0</v>
      </c>
      <c r="O3009" s="239">
        <f t="shared" si="561"/>
        <v>252.43092493169587</v>
      </c>
      <c r="P3009" s="239">
        <f t="shared" si="556"/>
        <v>252.43092493169587</v>
      </c>
      <c r="Q3009" s="239">
        <f t="shared" si="557"/>
        <v>38.47637687570213</v>
      </c>
      <c r="R3009" s="239">
        <f t="shared" si="562"/>
        <v>0</v>
      </c>
      <c r="T3009" s="239">
        <f>MAX($H$4:H3009)</f>
        <v>290.98732864638936</v>
      </c>
      <c r="U3009" s="239">
        <f>MAX($K$4:K3009)</f>
        <v>290.98732864638936</v>
      </c>
      <c r="V3009" s="239">
        <f>MAX($K$4:L3009)</f>
        <v>290.98732864638936</v>
      </c>
      <c r="W3009" s="239">
        <f t="shared" si="563"/>
        <v>-0.26472898647764354</v>
      </c>
      <c r="X3009" s="239">
        <f t="shared" si="564"/>
        <v>-0.17032937642377874</v>
      </c>
      <c r="Y3009" s="239">
        <f t="shared" si="565"/>
        <v>-0.13250200238632248</v>
      </c>
    </row>
    <row r="3010" spans="1:25">
      <c r="A3010" s="147">
        <v>39639</v>
      </c>
      <c r="B3010" s="243">
        <v>7.0119331772779958E-3</v>
      </c>
      <c r="C3010" s="243">
        <v>-1.9971951015860023E-2</v>
      </c>
      <c r="D3010" s="243">
        <v>-1.2232306452965025E-3</v>
      </c>
      <c r="E3010" s="243">
        <v>-3.2500415744223243E-3</v>
      </c>
      <c r="F3010" s="243">
        <v>-1.667939225713222E-2</v>
      </c>
      <c r="H3010" s="239">
        <f t="shared" si="558"/>
        <v>209.68145830259897</v>
      </c>
      <c r="I3010" s="239"/>
      <c r="J3010" s="239">
        <f t="shared" si="559"/>
        <v>241.42363841082869</v>
      </c>
      <c r="K3010" s="239">
        <f t="shared" si="554"/>
        <v>241.42363841082869</v>
      </c>
      <c r="L3010" s="239" t="b">
        <f t="shared" si="555"/>
        <v>1</v>
      </c>
      <c r="M3010" s="239">
        <f t="shared" si="560"/>
        <v>0</v>
      </c>
      <c r="O3010" s="239">
        <f t="shared" si="561"/>
        <v>252.43092493169587</v>
      </c>
      <c r="P3010" s="239">
        <f t="shared" si="556"/>
        <v>252.43092493169587</v>
      </c>
      <c r="Q3010" s="239">
        <f t="shared" si="557"/>
        <v>42.749466629096901</v>
      </c>
      <c r="R3010" s="239">
        <f t="shared" si="562"/>
        <v>0</v>
      </c>
      <c r="T3010" s="239">
        <f>MAX($H$4:H3010)</f>
        <v>290.98732864638936</v>
      </c>
      <c r="U3010" s="239">
        <f>MAX($K$4:K3010)</f>
        <v>290.98732864638936</v>
      </c>
      <c r="V3010" s="239">
        <f>MAX($K$4:L3010)</f>
        <v>290.98732864638936</v>
      </c>
      <c r="W3010" s="239">
        <f t="shared" si="563"/>
        <v>-0.27941378314309373</v>
      </c>
      <c r="X3010" s="239">
        <f t="shared" si="564"/>
        <v>-0.17032937642377874</v>
      </c>
      <c r="Y3010" s="239">
        <f t="shared" si="565"/>
        <v>-0.13250200238632248</v>
      </c>
    </row>
    <row r="3011" spans="1:25">
      <c r="A3011" s="147">
        <v>39640</v>
      </c>
      <c r="B3011" s="243">
        <v>-1.0149410942190795E-2</v>
      </c>
      <c r="C3011" s="243">
        <v>-2.9780697365103137E-2</v>
      </c>
      <c r="D3011" s="243">
        <v>-3.1055853660820754E-3</v>
      </c>
      <c r="E3011" s="243">
        <v>-3.9518179000790354E-3</v>
      </c>
      <c r="F3011" s="243">
        <v>-2.6959465412433326E-2</v>
      </c>
      <c r="H3011" s="239">
        <f t="shared" si="558"/>
        <v>203.43699824981579</v>
      </c>
      <c r="I3011" s="239"/>
      <c r="J3011" s="239">
        <f t="shared" si="559"/>
        <v>241.42363841082869</v>
      </c>
      <c r="K3011" s="239">
        <f t="shared" si="554"/>
        <v>241.42363841082869</v>
      </c>
      <c r="L3011" s="239" t="b">
        <f t="shared" si="555"/>
        <v>1</v>
      </c>
      <c r="M3011" s="239">
        <f t="shared" si="560"/>
        <v>0</v>
      </c>
      <c r="O3011" s="239">
        <f t="shared" si="561"/>
        <v>252.43092493169587</v>
      </c>
      <c r="P3011" s="239">
        <f t="shared" si="556"/>
        <v>252.43092493169587</v>
      </c>
      <c r="Q3011" s="239">
        <f t="shared" si="557"/>
        <v>48.993926681880083</v>
      </c>
      <c r="R3011" s="239">
        <f t="shared" si="562"/>
        <v>0</v>
      </c>
      <c r="T3011" s="239">
        <f>MAX($H$4:H3011)</f>
        <v>290.98732864638936</v>
      </c>
      <c r="U3011" s="239">
        <f>MAX($K$4:K3011)</f>
        <v>290.98732864638936</v>
      </c>
      <c r="V3011" s="239">
        <f>MAX($K$4:L3011)</f>
        <v>290.98732864638936</v>
      </c>
      <c r="W3011" s="239">
        <f t="shared" si="563"/>
        <v>-0.30087334319277381</v>
      </c>
      <c r="X3011" s="239">
        <f t="shared" si="564"/>
        <v>-0.17032937642377874</v>
      </c>
      <c r="Y3011" s="239">
        <f t="shared" si="565"/>
        <v>-0.13250200238632248</v>
      </c>
    </row>
    <row r="3012" spans="1:25">
      <c r="A3012" s="147">
        <v>39643</v>
      </c>
      <c r="B3012" s="243">
        <v>-8.6678982905843416E-3</v>
      </c>
      <c r="C3012" s="243">
        <v>7.2994828090771069E-3</v>
      </c>
      <c r="D3012" s="243">
        <v>-7.468024292356934E-3</v>
      </c>
      <c r="E3012" s="243">
        <v>9.3945600025246989E-4</v>
      </c>
      <c r="F3012" s="243">
        <v>7.5259478821774195E-3</v>
      </c>
      <c r="H3012" s="239">
        <f t="shared" si="558"/>
        <v>204.92198312127056</v>
      </c>
      <c r="I3012" s="239"/>
      <c r="J3012" s="239">
        <f t="shared" si="559"/>
        <v>241.42363841082869</v>
      </c>
      <c r="K3012" s="239">
        <f t="shared" si="554"/>
        <v>241.42363841082869</v>
      </c>
      <c r="L3012" s="239" t="b">
        <f t="shared" si="555"/>
        <v>1</v>
      </c>
      <c r="M3012" s="239">
        <f t="shared" si="560"/>
        <v>0</v>
      </c>
      <c r="O3012" s="239">
        <f t="shared" si="561"/>
        <v>252.43092493169587</v>
      </c>
      <c r="P3012" s="239">
        <f t="shared" si="556"/>
        <v>252.43092493169587</v>
      </c>
      <c r="Q3012" s="239">
        <f t="shared" si="557"/>
        <v>47.508941810425313</v>
      </c>
      <c r="R3012" s="239">
        <f t="shared" si="562"/>
        <v>0</v>
      </c>
      <c r="T3012" s="239">
        <f>MAX($H$4:H3012)</f>
        <v>290.98732864638936</v>
      </c>
      <c r="U3012" s="239">
        <f>MAX($K$4:K3012)</f>
        <v>290.98732864638936</v>
      </c>
      <c r="V3012" s="239">
        <f>MAX($K$4:L3012)</f>
        <v>290.98732864638936</v>
      </c>
      <c r="W3012" s="239">
        <f t="shared" si="563"/>
        <v>-0.29577008018004197</v>
      </c>
      <c r="X3012" s="239">
        <f t="shared" si="564"/>
        <v>-0.17032937642377874</v>
      </c>
      <c r="Y3012" s="239">
        <f t="shared" si="565"/>
        <v>-0.13250200238632248</v>
      </c>
    </row>
    <row r="3013" spans="1:25">
      <c r="A3013" s="147">
        <v>39644</v>
      </c>
      <c r="B3013" s="243">
        <v>-1.0880486857438698E-2</v>
      </c>
      <c r="C3013" s="243">
        <v>-1.6572376390263654E-2</v>
      </c>
      <c r="D3013" s="243">
        <v>-7.6995263816133086E-3</v>
      </c>
      <c r="E3013" s="243">
        <v>-2.4889298990922515E-2</v>
      </c>
      <c r="F3013" s="243">
        <v>-1.5462385819163482E-2</v>
      </c>
      <c r="H3013" s="239">
        <f t="shared" si="558"/>
        <v>201.52593888634561</v>
      </c>
      <c r="I3013" s="239"/>
      <c r="J3013" s="239">
        <f t="shared" si="559"/>
        <v>241.42363841082869</v>
      </c>
      <c r="K3013" s="239">
        <f t="shared" ref="K3013:K3076" si="566">MAX(H3013:J3013)</f>
        <v>241.42363841082869</v>
      </c>
      <c r="L3013" s="239" t="b">
        <f t="shared" ref="L3013:L3076" si="567">J3013=K3013</f>
        <v>1</v>
      </c>
      <c r="M3013" s="239">
        <f t="shared" si="560"/>
        <v>0</v>
      </c>
      <c r="O3013" s="239">
        <f t="shared" si="561"/>
        <v>252.43092493169587</v>
      </c>
      <c r="P3013" s="239">
        <f t="shared" ref="P3013:P3076" si="568">MAX(H3013,O3013)</f>
        <v>252.43092493169587</v>
      </c>
      <c r="Q3013" s="239">
        <f t="shared" ref="Q3013:Q3076" si="569">P3013-H3013</f>
        <v>50.904986045350256</v>
      </c>
      <c r="R3013" s="239">
        <f t="shared" si="562"/>
        <v>0</v>
      </c>
      <c r="T3013" s="239">
        <f>MAX($H$4:H3013)</f>
        <v>290.98732864638936</v>
      </c>
      <c r="U3013" s="239">
        <f>MAX($K$4:K3013)</f>
        <v>290.98732864638936</v>
      </c>
      <c r="V3013" s="239">
        <f>MAX($K$4:L3013)</f>
        <v>290.98732864638936</v>
      </c>
      <c r="W3013" s="239">
        <f t="shared" si="563"/>
        <v>-0.30744084347658346</v>
      </c>
      <c r="X3013" s="239">
        <f t="shared" si="564"/>
        <v>-0.17032937642377874</v>
      </c>
      <c r="Y3013" s="239">
        <f t="shared" si="565"/>
        <v>-0.13250200238632248</v>
      </c>
    </row>
    <row r="3014" spans="1:25">
      <c r="A3014" s="147">
        <v>39645</v>
      </c>
      <c r="B3014" s="243">
        <v>2.4803736629414708E-2</v>
      </c>
      <c r="C3014" s="243">
        <v>2.6034405893722301E-3</v>
      </c>
      <c r="D3014" s="243">
        <v>1.8876215137524355E-3</v>
      </c>
      <c r="E3014" s="243">
        <v>5.8543376416133608E-3</v>
      </c>
      <c r="F3014" s="243">
        <v>5.469484390832724E-3</v>
      </c>
      <c r="H3014" s="239">
        <f t="shared" ref="H3014:H3077" si="570">(1+C3014)*H3013</f>
        <v>202.05059969545368</v>
      </c>
      <c r="I3014" s="239"/>
      <c r="J3014" s="239">
        <f t="shared" ref="J3014:J3077" si="571">IF(NOT(YEAR(A3014)=YEAR(A3013)),$J$1*H3014,J3013)</f>
        <v>241.42363841082869</v>
      </c>
      <c r="K3014" s="239">
        <f t="shared" si="566"/>
        <v>241.42363841082869</v>
      </c>
      <c r="L3014" s="239" t="b">
        <f t="shared" si="567"/>
        <v>1</v>
      </c>
      <c r="M3014" s="239">
        <f t="shared" ref="M3014:M3077" si="572">(K3014-K3013)/K3013</f>
        <v>0</v>
      </c>
      <c r="O3014" s="239">
        <f t="shared" ref="O3014:O3077" si="573">IF(AND(MONTH(A3014)=$O$2,MONTH(A3013)=$O$2-1),$O$1*H3014,O3013)</f>
        <v>252.43092493169587</v>
      </c>
      <c r="P3014" s="239">
        <f t="shared" si="568"/>
        <v>252.43092493169587</v>
      </c>
      <c r="Q3014" s="239">
        <f t="shared" si="569"/>
        <v>50.380325236242186</v>
      </c>
      <c r="R3014" s="239">
        <f t="shared" ref="R3014:R3077" si="574">(P3014-P3013)/P3013</f>
        <v>0</v>
      </c>
      <c r="T3014" s="239">
        <f>MAX($H$4:H3014)</f>
        <v>290.98732864638936</v>
      </c>
      <c r="U3014" s="239">
        <f>MAX($K$4:K3014)</f>
        <v>290.98732864638936</v>
      </c>
      <c r="V3014" s="239">
        <f>MAX($K$4:L3014)</f>
        <v>290.98732864638936</v>
      </c>
      <c r="W3014" s="239">
        <f t="shared" ref="W3014:W3077" si="575">(H3014-T3014)/T3014</f>
        <v>-0.305637806857949</v>
      </c>
      <c r="X3014" s="239">
        <f t="shared" ref="X3014:X3077" si="576">(K3014-U3014)/U3014</f>
        <v>-0.17032937642377874</v>
      </c>
      <c r="Y3014" s="239">
        <f t="shared" ref="Y3014:Y3077" si="577">(P3014-V3014)/V3014</f>
        <v>-0.13250200238632248</v>
      </c>
    </row>
    <row r="3015" spans="1:25">
      <c r="A3015" s="147">
        <v>39646</v>
      </c>
      <c r="B3015" s="243">
        <v>1.1298540131533086E-2</v>
      </c>
      <c r="C3015" s="243">
        <v>3.040205943200136E-2</v>
      </c>
      <c r="D3015" s="243">
        <v>3.9971958363658189E-3</v>
      </c>
      <c r="E3015" s="243">
        <v>1.3565853265088856E-2</v>
      </c>
      <c r="F3015" s="243">
        <v>3.2981556157253067E-2</v>
      </c>
      <c r="H3015" s="239">
        <f t="shared" si="570"/>
        <v>208.19335403566637</v>
      </c>
      <c r="I3015" s="239"/>
      <c r="J3015" s="239">
        <f t="shared" si="571"/>
        <v>241.42363841082869</v>
      </c>
      <c r="K3015" s="239">
        <f t="shared" si="566"/>
        <v>241.42363841082869</v>
      </c>
      <c r="L3015" s="239" t="b">
        <f t="shared" si="567"/>
        <v>1</v>
      </c>
      <c r="M3015" s="239">
        <f t="shared" si="572"/>
        <v>0</v>
      </c>
      <c r="O3015" s="239">
        <f t="shared" si="573"/>
        <v>252.43092493169587</v>
      </c>
      <c r="P3015" s="239">
        <f t="shared" si="568"/>
        <v>252.43092493169587</v>
      </c>
      <c r="Q3015" s="239">
        <f t="shared" si="569"/>
        <v>44.237570896029496</v>
      </c>
      <c r="R3015" s="239">
        <f t="shared" si="574"/>
        <v>0</v>
      </c>
      <c r="T3015" s="239">
        <f>MAX($H$4:H3015)</f>
        <v>290.98732864638936</v>
      </c>
      <c r="U3015" s="239">
        <f>MAX($K$4:K3015)</f>
        <v>290.98732864638936</v>
      </c>
      <c r="V3015" s="239">
        <f>MAX($K$4:L3015)</f>
        <v>290.98732864638936</v>
      </c>
      <c r="W3015" s="239">
        <f t="shared" si="575"/>
        <v>-0.28452776619470954</v>
      </c>
      <c r="X3015" s="239">
        <f t="shared" si="576"/>
        <v>-0.17032937642377874</v>
      </c>
      <c r="Y3015" s="239">
        <f t="shared" si="577"/>
        <v>-0.13250200238632248</v>
      </c>
    </row>
    <row r="3016" spans="1:25">
      <c r="A3016" s="147">
        <v>39647</v>
      </c>
      <c r="B3016" s="243">
        <v>3.1262256225517149E-5</v>
      </c>
      <c r="C3016" s="243">
        <v>1.4674475325983982E-2</v>
      </c>
      <c r="D3016" s="243">
        <v>-1.5859458218374645E-2</v>
      </c>
      <c r="E3016" s="243">
        <v>-7.9165957387267172E-3</v>
      </c>
      <c r="F3016" s="243">
        <v>1.1612196107476658E-2</v>
      </c>
      <c r="H3016" s="239">
        <f t="shared" si="570"/>
        <v>211.2484822724966</v>
      </c>
      <c r="I3016" s="239"/>
      <c r="J3016" s="239">
        <f t="shared" si="571"/>
        <v>241.42363841082869</v>
      </c>
      <c r="K3016" s="239">
        <f t="shared" si="566"/>
        <v>241.42363841082869</v>
      </c>
      <c r="L3016" s="239" t="b">
        <f t="shared" si="567"/>
        <v>1</v>
      </c>
      <c r="M3016" s="239">
        <f t="shared" si="572"/>
        <v>0</v>
      </c>
      <c r="O3016" s="239">
        <f t="shared" si="573"/>
        <v>252.43092493169587</v>
      </c>
      <c r="P3016" s="239">
        <f t="shared" si="568"/>
        <v>252.43092493169587</v>
      </c>
      <c r="Q3016" s="239">
        <f t="shared" si="569"/>
        <v>41.182442659199268</v>
      </c>
      <c r="R3016" s="239">
        <f t="shared" si="574"/>
        <v>0</v>
      </c>
      <c r="T3016" s="239">
        <f>MAX($H$4:H3016)</f>
        <v>290.98732864638936</v>
      </c>
      <c r="U3016" s="239">
        <f>MAX($K$4:K3016)</f>
        <v>290.98732864638936</v>
      </c>
      <c r="V3016" s="239">
        <f>MAX($K$4:L3016)</f>
        <v>290.98732864638936</v>
      </c>
      <c r="W3016" s="239">
        <f t="shared" si="575"/>
        <v>-0.2740285865533072</v>
      </c>
      <c r="X3016" s="239">
        <f t="shared" si="576"/>
        <v>-0.17032937642377874</v>
      </c>
      <c r="Y3016" s="239">
        <f t="shared" si="577"/>
        <v>-0.13250200238632248</v>
      </c>
    </row>
    <row r="3017" spans="1:25">
      <c r="A3017" s="147">
        <v>39650</v>
      </c>
      <c r="B3017" s="243">
        <v>1.0666727294601497E-3</v>
      </c>
      <c r="C3017" s="243">
        <v>4.5962788585807157E-3</v>
      </c>
      <c r="D3017" s="243">
        <v>9.2206989734715528E-3</v>
      </c>
      <c r="E3017" s="243">
        <v>1.7131301704436996E-2</v>
      </c>
      <c r="F3017" s="243">
        <v>1.1301323661613072E-2</v>
      </c>
      <c r="H3017" s="239">
        <f t="shared" si="570"/>
        <v>212.21943920547295</v>
      </c>
      <c r="I3017" s="239"/>
      <c r="J3017" s="239">
        <f t="shared" si="571"/>
        <v>241.42363841082869</v>
      </c>
      <c r="K3017" s="239">
        <f t="shared" si="566"/>
        <v>241.42363841082869</v>
      </c>
      <c r="L3017" s="239" t="b">
        <f t="shared" si="567"/>
        <v>1</v>
      </c>
      <c r="M3017" s="239">
        <f t="shared" si="572"/>
        <v>0</v>
      </c>
      <c r="O3017" s="239">
        <f t="shared" si="573"/>
        <v>252.43092493169587</v>
      </c>
      <c r="P3017" s="239">
        <f t="shared" si="568"/>
        <v>252.43092493169587</v>
      </c>
      <c r="Q3017" s="239">
        <f t="shared" si="569"/>
        <v>40.211485726222918</v>
      </c>
      <c r="R3017" s="239">
        <f t="shared" si="574"/>
        <v>0</v>
      </c>
      <c r="T3017" s="239">
        <f>MAX($H$4:H3017)</f>
        <v>290.98732864638936</v>
      </c>
      <c r="U3017" s="239">
        <f>MAX($K$4:K3017)</f>
        <v>290.98732864638936</v>
      </c>
      <c r="V3017" s="239">
        <f>MAX($K$4:L3017)</f>
        <v>290.98732864638936</v>
      </c>
      <c r="W3017" s="239">
        <f t="shared" si="575"/>
        <v>-0.27069181949374815</v>
      </c>
      <c r="X3017" s="239">
        <f t="shared" si="576"/>
        <v>-0.17032937642377874</v>
      </c>
      <c r="Y3017" s="239">
        <f t="shared" si="577"/>
        <v>-0.13250200238632248</v>
      </c>
    </row>
    <row r="3018" spans="1:25">
      <c r="A3018" s="147">
        <v>39651</v>
      </c>
      <c r="B3018" s="243">
        <v>1.2613575965188639E-2</v>
      </c>
      <c r="C3018" s="243">
        <v>-2.9150887709861184E-4</v>
      </c>
      <c r="D3018" s="243">
        <v>2.4013599658439189E-2</v>
      </c>
      <c r="E3018" s="243">
        <v>5.7567261601398911E-4</v>
      </c>
      <c r="F3018" s="243">
        <v>-2.2062327303618012E-4</v>
      </c>
      <c r="H3018" s="239">
        <f t="shared" si="570"/>
        <v>212.15757535505168</v>
      </c>
      <c r="I3018" s="239"/>
      <c r="J3018" s="239">
        <f t="shared" si="571"/>
        <v>241.42363841082869</v>
      </c>
      <c r="K3018" s="239">
        <f t="shared" si="566"/>
        <v>241.42363841082869</v>
      </c>
      <c r="L3018" s="239" t="b">
        <f t="shared" si="567"/>
        <v>1</v>
      </c>
      <c r="M3018" s="239">
        <f t="shared" si="572"/>
        <v>0</v>
      </c>
      <c r="O3018" s="239">
        <f t="shared" si="573"/>
        <v>252.43092493169587</v>
      </c>
      <c r="P3018" s="239">
        <f t="shared" si="568"/>
        <v>252.43092493169587</v>
      </c>
      <c r="Q3018" s="239">
        <f t="shared" si="569"/>
        <v>40.273349576644193</v>
      </c>
      <c r="R3018" s="239">
        <f t="shared" si="574"/>
        <v>0</v>
      </c>
      <c r="T3018" s="239">
        <f>MAX($H$4:H3018)</f>
        <v>290.98732864638936</v>
      </c>
      <c r="U3018" s="239">
        <f>MAX($K$4:K3018)</f>
        <v>290.98732864638936</v>
      </c>
      <c r="V3018" s="239">
        <f>MAX($K$4:L3018)</f>
        <v>290.98732864638936</v>
      </c>
      <c r="W3018" s="239">
        <f t="shared" si="575"/>
        <v>-0.27090441930250636</v>
      </c>
      <c r="X3018" s="239">
        <f t="shared" si="576"/>
        <v>-0.17032937642377874</v>
      </c>
      <c r="Y3018" s="239">
        <f t="shared" si="577"/>
        <v>-0.13250200238632248</v>
      </c>
    </row>
    <row r="3019" spans="1:25">
      <c r="A3019" s="147">
        <v>39652</v>
      </c>
      <c r="B3019" s="243">
        <v>3.2698662990078287E-3</v>
      </c>
      <c r="C3019" s="243">
        <v>1.6115618694059197E-2</v>
      </c>
      <c r="D3019" s="243">
        <v>1.1575022546536973E-2</v>
      </c>
      <c r="E3019" s="243">
        <v>1.8751130381148506E-2</v>
      </c>
      <c r="F3019" s="243">
        <v>1.3727341463082077E-2</v>
      </c>
      <c r="H3019" s="239">
        <f t="shared" si="570"/>
        <v>215.57662594252983</v>
      </c>
      <c r="I3019" s="239"/>
      <c r="J3019" s="239">
        <f t="shared" si="571"/>
        <v>241.42363841082869</v>
      </c>
      <c r="K3019" s="239">
        <f t="shared" si="566"/>
        <v>241.42363841082869</v>
      </c>
      <c r="L3019" s="239" t="b">
        <f t="shared" si="567"/>
        <v>1</v>
      </c>
      <c r="M3019" s="239">
        <f t="shared" si="572"/>
        <v>0</v>
      </c>
      <c r="O3019" s="239">
        <f t="shared" si="573"/>
        <v>252.43092493169587</v>
      </c>
      <c r="P3019" s="239">
        <f t="shared" si="568"/>
        <v>252.43092493169587</v>
      </c>
      <c r="Q3019" s="239">
        <f t="shared" si="569"/>
        <v>36.85429898916604</v>
      </c>
      <c r="R3019" s="239">
        <f t="shared" si="574"/>
        <v>0</v>
      </c>
      <c r="T3019" s="239">
        <f>MAX($H$4:H3019)</f>
        <v>290.98732864638936</v>
      </c>
      <c r="U3019" s="239">
        <f>MAX($K$4:K3019)</f>
        <v>290.98732864638936</v>
      </c>
      <c r="V3019" s="239">
        <f>MAX($K$4:L3019)</f>
        <v>290.98732864638936</v>
      </c>
      <c r="W3019" s="239">
        <f t="shared" si="575"/>
        <v>-0.25915459293246185</v>
      </c>
      <c r="X3019" s="239">
        <f t="shared" si="576"/>
        <v>-0.17032937642377874</v>
      </c>
      <c r="Y3019" s="239">
        <f t="shared" si="577"/>
        <v>-0.13250200238632248</v>
      </c>
    </row>
    <row r="3020" spans="1:25">
      <c r="A3020" s="147">
        <v>39653</v>
      </c>
      <c r="B3020" s="243">
        <v>-2.4066357833031127E-2</v>
      </c>
      <c r="C3020" s="243">
        <v>-1.3573490437969071E-2</v>
      </c>
      <c r="D3020" s="243">
        <v>2.0889496140961361E-2</v>
      </c>
      <c r="E3020" s="243">
        <v>-2.7530879336929992E-3</v>
      </c>
      <c r="F3020" s="243">
        <v>-1.7585633694341296E-2</v>
      </c>
      <c r="H3020" s="239">
        <f t="shared" si="570"/>
        <v>212.65049867164927</v>
      </c>
      <c r="I3020" s="239"/>
      <c r="J3020" s="239">
        <f t="shared" si="571"/>
        <v>241.42363841082869</v>
      </c>
      <c r="K3020" s="239">
        <f t="shared" si="566"/>
        <v>241.42363841082869</v>
      </c>
      <c r="L3020" s="239" t="b">
        <f t="shared" si="567"/>
        <v>1</v>
      </c>
      <c r="M3020" s="239">
        <f t="shared" si="572"/>
        <v>0</v>
      </c>
      <c r="O3020" s="239">
        <f t="shared" si="573"/>
        <v>252.43092493169587</v>
      </c>
      <c r="P3020" s="239">
        <f t="shared" si="568"/>
        <v>252.43092493169587</v>
      </c>
      <c r="Q3020" s="239">
        <f t="shared" si="569"/>
        <v>39.780426260046596</v>
      </c>
      <c r="R3020" s="239">
        <f t="shared" si="574"/>
        <v>0</v>
      </c>
      <c r="T3020" s="239">
        <f>MAX($H$4:H3020)</f>
        <v>290.98732864638936</v>
      </c>
      <c r="U3020" s="239">
        <f>MAX($K$4:K3020)</f>
        <v>290.98732864638936</v>
      </c>
      <c r="V3020" s="239">
        <f>MAX($K$4:L3020)</f>
        <v>290.98732864638936</v>
      </c>
      <c r="W3020" s="239">
        <f t="shared" si="575"/>
        <v>-0.26921045098130636</v>
      </c>
      <c r="X3020" s="239">
        <f t="shared" si="576"/>
        <v>-0.17032937642377874</v>
      </c>
      <c r="Y3020" s="239">
        <f t="shared" si="577"/>
        <v>-0.13250200238632248</v>
      </c>
    </row>
    <row r="3021" spans="1:25">
      <c r="A3021" s="147">
        <v>39654</v>
      </c>
      <c r="B3021" s="243">
        <v>4.8689094489102747E-3</v>
      </c>
      <c r="C3021" s="243">
        <v>-5.3637622924880279E-3</v>
      </c>
      <c r="D3021" s="243">
        <v>-3.3454079437187922E-2</v>
      </c>
      <c r="E3021" s="243">
        <v>-2.1314581801311405E-2</v>
      </c>
      <c r="F3021" s="243">
        <v>-8.8331635317636659E-3</v>
      </c>
      <c r="H3021" s="239">
        <f t="shared" si="570"/>
        <v>211.50989194539551</v>
      </c>
      <c r="I3021" s="239"/>
      <c r="J3021" s="239">
        <f t="shared" si="571"/>
        <v>241.42363841082869</v>
      </c>
      <c r="K3021" s="239">
        <f t="shared" si="566"/>
        <v>241.42363841082869</v>
      </c>
      <c r="L3021" s="239" t="b">
        <f t="shared" si="567"/>
        <v>1</v>
      </c>
      <c r="M3021" s="239">
        <f t="shared" si="572"/>
        <v>0</v>
      </c>
      <c r="O3021" s="239">
        <f t="shared" si="573"/>
        <v>252.43092493169587</v>
      </c>
      <c r="P3021" s="239">
        <f t="shared" si="568"/>
        <v>252.43092493169587</v>
      </c>
      <c r="Q3021" s="239">
        <f t="shared" si="569"/>
        <v>40.921032986300361</v>
      </c>
      <c r="R3021" s="239">
        <f t="shared" si="574"/>
        <v>0</v>
      </c>
      <c r="T3021" s="239">
        <f>MAX($H$4:H3021)</f>
        <v>290.98732864638936</v>
      </c>
      <c r="U3021" s="239">
        <f>MAX($K$4:K3021)</f>
        <v>290.98732864638936</v>
      </c>
      <c r="V3021" s="239">
        <f>MAX($K$4:L3021)</f>
        <v>290.98732864638936</v>
      </c>
      <c r="W3021" s="239">
        <f t="shared" si="575"/>
        <v>-0.27313023240807716</v>
      </c>
      <c r="X3021" s="239">
        <f t="shared" si="576"/>
        <v>-0.17032937642377874</v>
      </c>
      <c r="Y3021" s="239">
        <f t="shared" si="577"/>
        <v>-0.13250200238632248</v>
      </c>
    </row>
    <row r="3022" spans="1:25">
      <c r="A3022" s="147">
        <v>39657</v>
      </c>
      <c r="B3022" s="243">
        <v>-1.7637096950368747E-2</v>
      </c>
      <c r="C3022" s="243">
        <v>-8.7429047203648746E-3</v>
      </c>
      <c r="D3022" s="243">
        <v>-2.3958955200319432E-3</v>
      </c>
      <c r="E3022" s="243">
        <v>-2.9537028018247202E-3</v>
      </c>
      <c r="F3022" s="243">
        <v>-9.4214076321622597E-3</v>
      </c>
      <c r="H3022" s="239">
        <f t="shared" si="570"/>
        <v>209.66068111270224</v>
      </c>
      <c r="I3022" s="239"/>
      <c r="J3022" s="239">
        <f t="shared" si="571"/>
        <v>241.42363841082869</v>
      </c>
      <c r="K3022" s="239">
        <f t="shared" si="566"/>
        <v>241.42363841082869</v>
      </c>
      <c r="L3022" s="239" t="b">
        <f t="shared" si="567"/>
        <v>1</v>
      </c>
      <c r="M3022" s="239">
        <f t="shared" si="572"/>
        <v>0</v>
      </c>
      <c r="O3022" s="239">
        <f t="shared" si="573"/>
        <v>252.43092493169587</v>
      </c>
      <c r="P3022" s="239">
        <f t="shared" si="568"/>
        <v>252.43092493169587</v>
      </c>
      <c r="Q3022" s="239">
        <f t="shared" si="569"/>
        <v>42.770243818993634</v>
      </c>
      <c r="R3022" s="239">
        <f t="shared" si="574"/>
        <v>0</v>
      </c>
      <c r="T3022" s="239">
        <f>MAX($H$4:H3022)</f>
        <v>290.98732864638936</v>
      </c>
      <c r="U3022" s="239">
        <f>MAX($K$4:K3022)</f>
        <v>290.98732864638936</v>
      </c>
      <c r="V3022" s="239">
        <f>MAX($K$4:L3022)</f>
        <v>290.98732864638936</v>
      </c>
      <c r="W3022" s="239">
        <f t="shared" si="575"/>
        <v>-0.27948518553024709</v>
      </c>
      <c r="X3022" s="239">
        <f t="shared" si="576"/>
        <v>-0.17032937642377874</v>
      </c>
      <c r="Y3022" s="239">
        <f t="shared" si="577"/>
        <v>-0.13250200238632248</v>
      </c>
    </row>
    <row r="3023" spans="1:25">
      <c r="A3023" s="147">
        <v>39658</v>
      </c>
      <c r="B3023" s="243">
        <v>2.3071697038100414E-2</v>
      </c>
      <c r="C3023" s="243">
        <v>4.9514130783048227E-3</v>
      </c>
      <c r="D3023" s="243">
        <v>-9.5433858922064907E-3</v>
      </c>
      <c r="E3023" s="243">
        <v>2.6532160556267392E-3</v>
      </c>
      <c r="F3023" s="243">
        <v>3.8605450971000987E-3</v>
      </c>
      <c r="H3023" s="239">
        <f t="shared" si="570"/>
        <v>210.69879775116996</v>
      </c>
      <c r="I3023" s="239"/>
      <c r="J3023" s="239">
        <f t="shared" si="571"/>
        <v>241.42363841082869</v>
      </c>
      <c r="K3023" s="239">
        <f t="shared" si="566"/>
        <v>241.42363841082869</v>
      </c>
      <c r="L3023" s="239" t="b">
        <f t="shared" si="567"/>
        <v>1</v>
      </c>
      <c r="M3023" s="239">
        <f t="shared" si="572"/>
        <v>0</v>
      </c>
      <c r="O3023" s="239">
        <f t="shared" si="573"/>
        <v>252.43092493169587</v>
      </c>
      <c r="P3023" s="239">
        <f t="shared" si="568"/>
        <v>252.43092493169587</v>
      </c>
      <c r="Q3023" s="239">
        <f t="shared" si="569"/>
        <v>41.732127180525907</v>
      </c>
      <c r="R3023" s="239">
        <f t="shared" si="574"/>
        <v>0</v>
      </c>
      <c r="T3023" s="239">
        <f>MAX($H$4:H3023)</f>
        <v>290.98732864638936</v>
      </c>
      <c r="U3023" s="239">
        <f>MAX($K$4:K3023)</f>
        <v>290.98732864638936</v>
      </c>
      <c r="V3023" s="239">
        <f>MAX($K$4:L3023)</f>
        <v>290.98732864638936</v>
      </c>
      <c r="W3023" s="239">
        <f t="shared" si="575"/>
        <v>-0.27591761905476925</v>
      </c>
      <c r="X3023" s="239">
        <f t="shared" si="576"/>
        <v>-0.17032937642377874</v>
      </c>
      <c r="Y3023" s="239">
        <f t="shared" si="577"/>
        <v>-0.13250200238632248</v>
      </c>
    </row>
    <row r="3024" spans="1:25">
      <c r="A3024" s="147">
        <v>39659</v>
      </c>
      <c r="B3024" s="243">
        <v>1.6637826507303943E-2</v>
      </c>
      <c r="C3024" s="243">
        <v>1.3876007997462469E-2</v>
      </c>
      <c r="D3024" s="243">
        <v>1.4970531056110348E-2</v>
      </c>
      <c r="E3024" s="243">
        <v>2.3295723472003926E-2</v>
      </c>
      <c r="F3024" s="243">
        <v>1.5656886015011251E-2</v>
      </c>
      <c r="H3024" s="239">
        <f t="shared" si="570"/>
        <v>213.62245595382092</v>
      </c>
      <c r="I3024" s="239"/>
      <c r="J3024" s="239">
        <f t="shared" si="571"/>
        <v>241.42363841082869</v>
      </c>
      <c r="K3024" s="239">
        <f t="shared" si="566"/>
        <v>241.42363841082869</v>
      </c>
      <c r="L3024" s="239" t="b">
        <f t="shared" si="567"/>
        <v>1</v>
      </c>
      <c r="M3024" s="239">
        <f t="shared" si="572"/>
        <v>0</v>
      </c>
      <c r="O3024" s="239">
        <f t="shared" si="573"/>
        <v>252.43092493169587</v>
      </c>
      <c r="P3024" s="239">
        <f t="shared" si="568"/>
        <v>252.43092493169587</v>
      </c>
      <c r="Q3024" s="239">
        <f t="shared" si="569"/>
        <v>38.808468977874952</v>
      </c>
      <c r="R3024" s="239">
        <f t="shared" si="574"/>
        <v>0</v>
      </c>
      <c r="T3024" s="239">
        <f>MAX($H$4:H3024)</f>
        <v>290.98732864638936</v>
      </c>
      <c r="U3024" s="239">
        <f>MAX($K$4:K3024)</f>
        <v>290.98732864638936</v>
      </c>
      <c r="V3024" s="239">
        <f>MAX($K$4:L3024)</f>
        <v>290.98732864638936</v>
      </c>
      <c r="W3024" s="239">
        <f t="shared" si="575"/>
        <v>-0.26587024614595156</v>
      </c>
      <c r="X3024" s="239">
        <f t="shared" si="576"/>
        <v>-0.17032937642377874</v>
      </c>
      <c r="Y3024" s="239">
        <f t="shared" si="577"/>
        <v>-0.13250200238632248</v>
      </c>
    </row>
    <row r="3025" spans="1:25">
      <c r="A3025" s="147">
        <v>39660</v>
      </c>
      <c r="B3025" s="243">
        <v>-1.2779157711557465E-2</v>
      </c>
      <c r="C3025" s="243">
        <v>9.2343611947542925E-4</v>
      </c>
      <c r="D3025" s="243">
        <v>1.0390834591487152E-3</v>
      </c>
      <c r="E3025" s="243">
        <v>2.1295451851359726E-3</v>
      </c>
      <c r="F3025" s="243">
        <v>1.2326705120306869E-3</v>
      </c>
      <c r="H3025" s="239">
        <f t="shared" si="570"/>
        <v>213.81972264557973</v>
      </c>
      <c r="I3025" s="239"/>
      <c r="J3025" s="239">
        <f t="shared" si="571"/>
        <v>241.42363841082869</v>
      </c>
      <c r="K3025" s="239">
        <f t="shared" si="566"/>
        <v>241.42363841082869</v>
      </c>
      <c r="L3025" s="239" t="b">
        <f t="shared" si="567"/>
        <v>1</v>
      </c>
      <c r="M3025" s="239">
        <f t="shared" si="572"/>
        <v>0</v>
      </c>
      <c r="O3025" s="239">
        <f t="shared" si="573"/>
        <v>252.43092493169587</v>
      </c>
      <c r="P3025" s="239">
        <f t="shared" si="568"/>
        <v>252.43092493169587</v>
      </c>
      <c r="Q3025" s="239">
        <f t="shared" si="569"/>
        <v>38.611202286116139</v>
      </c>
      <c r="R3025" s="239">
        <f t="shared" si="574"/>
        <v>0</v>
      </c>
      <c r="T3025" s="239">
        <f>MAX($H$4:H3025)</f>
        <v>290.98732864638936</v>
      </c>
      <c r="U3025" s="239">
        <f>MAX($K$4:K3025)</f>
        <v>290.98732864638936</v>
      </c>
      <c r="V3025" s="239">
        <f>MAX($K$4:L3025)</f>
        <v>290.98732864638936</v>
      </c>
      <c r="W3025" s="239">
        <f t="shared" si="575"/>
        <v>-0.26519232421486111</v>
      </c>
      <c r="X3025" s="239">
        <f t="shared" si="576"/>
        <v>-0.17032937642377874</v>
      </c>
      <c r="Y3025" s="239">
        <f t="shared" si="577"/>
        <v>-0.13250200238632248</v>
      </c>
    </row>
    <row r="3026" spans="1:25">
      <c r="A3026" s="147">
        <v>39661</v>
      </c>
      <c r="B3026" s="243">
        <v>-5.4118576871637902E-3</v>
      </c>
      <c r="C3026" s="243">
        <v>-1.3378882627617772E-2</v>
      </c>
      <c r="D3026" s="243">
        <v>-1.6407695328000349E-2</v>
      </c>
      <c r="E3026" s="243">
        <v>-9.8115314570846879E-3</v>
      </c>
      <c r="F3026" s="243">
        <v>-7.3134357537377737E-3</v>
      </c>
      <c r="H3026" s="239">
        <f t="shared" si="570"/>
        <v>210.95905367283473</v>
      </c>
      <c r="I3026" s="239"/>
      <c r="J3026" s="239">
        <f t="shared" si="571"/>
        <v>241.42363841082869</v>
      </c>
      <c r="K3026" s="239">
        <f t="shared" si="566"/>
        <v>241.42363841082869</v>
      </c>
      <c r="L3026" s="239" t="b">
        <f t="shared" si="567"/>
        <v>1</v>
      </c>
      <c r="M3026" s="239">
        <f t="shared" si="572"/>
        <v>0</v>
      </c>
      <c r="O3026" s="239">
        <f t="shared" si="573"/>
        <v>252.43092493169587</v>
      </c>
      <c r="P3026" s="239">
        <f t="shared" si="568"/>
        <v>252.43092493169587</v>
      </c>
      <c r="Q3026" s="239">
        <f t="shared" si="569"/>
        <v>41.471871258861142</v>
      </c>
      <c r="R3026" s="239">
        <f t="shared" si="574"/>
        <v>0</v>
      </c>
      <c r="T3026" s="239">
        <f>MAX($H$4:H3026)</f>
        <v>290.98732864638936</v>
      </c>
      <c r="U3026" s="239">
        <f>MAX($K$4:K3026)</f>
        <v>290.98732864638936</v>
      </c>
      <c r="V3026" s="239">
        <f>MAX($K$4:L3026)</f>
        <v>290.98732864638936</v>
      </c>
      <c r="W3026" s="239">
        <f t="shared" si="575"/>
        <v>-0.2750232298630631</v>
      </c>
      <c r="X3026" s="239">
        <f t="shared" si="576"/>
        <v>-0.17032937642377874</v>
      </c>
      <c r="Y3026" s="239">
        <f t="shared" si="577"/>
        <v>-0.13250200238632248</v>
      </c>
    </row>
    <row r="3027" spans="1:25">
      <c r="A3027" s="147">
        <v>39664</v>
      </c>
      <c r="B3027" s="243">
        <v>-1.1006950745173438E-2</v>
      </c>
      <c r="C3027" s="243">
        <v>-7.4810282135906458E-3</v>
      </c>
      <c r="D3027" s="243">
        <v>-1.8804588996006899E-2</v>
      </c>
      <c r="E3027" s="243">
        <v>-2.1903937931575634E-2</v>
      </c>
      <c r="F3027" s="243">
        <v>-5.7935347209213672E-3</v>
      </c>
      <c r="H3027" s="239">
        <f t="shared" si="570"/>
        <v>209.38086304039587</v>
      </c>
      <c r="I3027" s="239"/>
      <c r="J3027" s="239">
        <f t="shared" si="571"/>
        <v>241.42363841082869</v>
      </c>
      <c r="K3027" s="239">
        <f t="shared" si="566"/>
        <v>241.42363841082869</v>
      </c>
      <c r="L3027" s="239" t="b">
        <f t="shared" si="567"/>
        <v>1</v>
      </c>
      <c r="M3027" s="239">
        <f t="shared" si="572"/>
        <v>0</v>
      </c>
      <c r="O3027" s="239">
        <f t="shared" si="573"/>
        <v>252.43092493169587</v>
      </c>
      <c r="P3027" s="239">
        <f t="shared" si="568"/>
        <v>252.43092493169587</v>
      </c>
      <c r="Q3027" s="239">
        <f t="shared" si="569"/>
        <v>43.050061891300004</v>
      </c>
      <c r="R3027" s="239">
        <f t="shared" si="574"/>
        <v>0</v>
      </c>
      <c r="T3027" s="239">
        <f>MAX($H$4:H3027)</f>
        <v>290.98732864638936</v>
      </c>
      <c r="U3027" s="239">
        <f>MAX($K$4:K3027)</f>
        <v>290.98732864638936</v>
      </c>
      <c r="V3027" s="239">
        <f>MAX($K$4:L3027)</f>
        <v>290.98732864638936</v>
      </c>
      <c r="W3027" s="239">
        <f t="shared" si="575"/>
        <v>-0.28044680153465534</v>
      </c>
      <c r="X3027" s="239">
        <f t="shared" si="576"/>
        <v>-0.17032937642377874</v>
      </c>
      <c r="Y3027" s="239">
        <f t="shared" si="577"/>
        <v>-0.13250200238632248</v>
      </c>
    </row>
    <row r="3028" spans="1:25">
      <c r="A3028" s="147">
        <v>39665</v>
      </c>
      <c r="B3028" s="243">
        <v>2.7393168843278026E-2</v>
      </c>
      <c r="C3028" s="243">
        <v>2.5613233753724485E-2</v>
      </c>
      <c r="D3028" s="243">
        <v>-1.4699531020875289E-3</v>
      </c>
      <c r="E3028" s="243">
        <v>-1.3615929526757942E-3</v>
      </c>
      <c r="F3028" s="243">
        <v>1.9947540376568318E-2</v>
      </c>
      <c r="H3028" s="239">
        <f t="shared" si="570"/>
        <v>214.74378402900609</v>
      </c>
      <c r="I3028" s="239"/>
      <c r="J3028" s="239">
        <f t="shared" si="571"/>
        <v>241.42363841082869</v>
      </c>
      <c r="K3028" s="239">
        <f t="shared" si="566"/>
        <v>241.42363841082869</v>
      </c>
      <c r="L3028" s="239" t="b">
        <f t="shared" si="567"/>
        <v>1</v>
      </c>
      <c r="M3028" s="239">
        <f t="shared" si="572"/>
        <v>0</v>
      </c>
      <c r="O3028" s="239">
        <f t="shared" si="573"/>
        <v>252.43092493169587</v>
      </c>
      <c r="P3028" s="239">
        <f t="shared" si="568"/>
        <v>252.43092493169587</v>
      </c>
      <c r="Q3028" s="239">
        <f t="shared" si="569"/>
        <v>37.687140902689777</v>
      </c>
      <c r="R3028" s="239">
        <f t="shared" si="574"/>
        <v>0</v>
      </c>
      <c r="T3028" s="239">
        <f>MAX($H$4:H3028)</f>
        <v>290.98732864638936</v>
      </c>
      <c r="U3028" s="239">
        <f>MAX($K$4:K3028)</f>
        <v>290.98732864638936</v>
      </c>
      <c r="V3028" s="239">
        <f>MAX($K$4:L3028)</f>
        <v>290.98732864638936</v>
      </c>
      <c r="W3028" s="239">
        <f t="shared" si="575"/>
        <v>-0.2620167172641224</v>
      </c>
      <c r="X3028" s="239">
        <f t="shared" si="576"/>
        <v>-0.17032937642377874</v>
      </c>
      <c r="Y3028" s="239">
        <f t="shared" si="577"/>
        <v>-0.13250200238632248</v>
      </c>
    </row>
    <row r="3029" spans="1:25">
      <c r="A3029" s="147">
        <v>39666</v>
      </c>
      <c r="B3029" s="243">
        <v>4.7380293711232202E-3</v>
      </c>
      <c r="C3029" s="243">
        <v>8.118421700860301E-3</v>
      </c>
      <c r="D3029" s="243">
        <v>1.6806836711284356E-2</v>
      </c>
      <c r="E3029" s="243">
        <v>1.5270556969753546E-2</v>
      </c>
      <c r="F3029" s="243">
        <v>1.2463415770566755E-2</v>
      </c>
      <c r="H3029" s="239">
        <f t="shared" si="570"/>
        <v>216.48716462539204</v>
      </c>
      <c r="I3029" s="239"/>
      <c r="J3029" s="239">
        <f t="shared" si="571"/>
        <v>241.42363841082869</v>
      </c>
      <c r="K3029" s="239">
        <f t="shared" si="566"/>
        <v>241.42363841082869</v>
      </c>
      <c r="L3029" s="239" t="b">
        <f t="shared" si="567"/>
        <v>1</v>
      </c>
      <c r="M3029" s="239">
        <f t="shared" si="572"/>
        <v>0</v>
      </c>
      <c r="O3029" s="239">
        <f t="shared" si="573"/>
        <v>252.43092493169587</v>
      </c>
      <c r="P3029" s="239">
        <f t="shared" si="568"/>
        <v>252.43092493169587</v>
      </c>
      <c r="Q3029" s="239">
        <f t="shared" si="569"/>
        <v>35.94376030630383</v>
      </c>
      <c r="R3029" s="239">
        <f t="shared" si="574"/>
        <v>0</v>
      </c>
      <c r="T3029" s="239">
        <f>MAX($H$4:H3029)</f>
        <v>290.98732864638936</v>
      </c>
      <c r="U3029" s="239">
        <f>MAX($K$4:K3029)</f>
        <v>290.98732864638936</v>
      </c>
      <c r="V3029" s="239">
        <f>MAX($K$4:L3029)</f>
        <v>290.98732864638936</v>
      </c>
      <c r="W3029" s="239">
        <f t="shared" si="575"/>
        <v>-0.25602545776668728</v>
      </c>
      <c r="X3029" s="239">
        <f t="shared" si="576"/>
        <v>-0.17032937642377874</v>
      </c>
      <c r="Y3029" s="239">
        <f t="shared" si="577"/>
        <v>-0.13250200238632248</v>
      </c>
    </row>
    <row r="3030" spans="1:25">
      <c r="A3030" s="147">
        <v>39667</v>
      </c>
      <c r="B3030" s="243">
        <v>-1.7256537044799458E-2</v>
      </c>
      <c r="C3030" s="243">
        <v>1.4302755315798166E-3</v>
      </c>
      <c r="D3030" s="243">
        <v>-4.7847233669858769E-3</v>
      </c>
      <c r="E3030" s="243">
        <v>2.9787614903877824E-3</v>
      </c>
      <c r="F3030" s="243">
        <v>2.3577271188808258E-3</v>
      </c>
      <c r="H3030" s="239">
        <f t="shared" si="570"/>
        <v>216.79680091985682</v>
      </c>
      <c r="I3030" s="239"/>
      <c r="J3030" s="239">
        <f t="shared" si="571"/>
        <v>241.42363841082869</v>
      </c>
      <c r="K3030" s="239">
        <f t="shared" si="566"/>
        <v>241.42363841082869</v>
      </c>
      <c r="L3030" s="239" t="b">
        <f t="shared" si="567"/>
        <v>1</v>
      </c>
      <c r="M3030" s="239">
        <f t="shared" si="572"/>
        <v>0</v>
      </c>
      <c r="O3030" s="239">
        <f t="shared" si="573"/>
        <v>252.43092493169587</v>
      </c>
      <c r="P3030" s="239">
        <f t="shared" si="568"/>
        <v>252.43092493169587</v>
      </c>
      <c r="Q3030" s="239">
        <f t="shared" si="569"/>
        <v>35.634124011839049</v>
      </c>
      <c r="R3030" s="239">
        <f t="shared" si="574"/>
        <v>0</v>
      </c>
      <c r="T3030" s="239">
        <f>MAX($H$4:H3030)</f>
        <v>290.98732864638936</v>
      </c>
      <c r="U3030" s="239">
        <f>MAX($K$4:K3030)</f>
        <v>290.98732864638936</v>
      </c>
      <c r="V3030" s="239">
        <f>MAX($K$4:L3030)</f>
        <v>290.98732864638936</v>
      </c>
      <c r="W3030" s="239">
        <f t="shared" si="575"/>
        <v>-0.25496136918281276</v>
      </c>
      <c r="X3030" s="239">
        <f t="shared" si="576"/>
        <v>-0.17032937642377874</v>
      </c>
      <c r="Y3030" s="239">
        <f t="shared" si="577"/>
        <v>-0.13250200238632248</v>
      </c>
    </row>
    <row r="3031" spans="1:25">
      <c r="A3031" s="147">
        <v>39668</v>
      </c>
      <c r="B3031" s="243">
        <v>2.2757212364160839E-2</v>
      </c>
      <c r="C3031" s="243">
        <v>6.2536969900257589E-3</v>
      </c>
      <c r="D3031" s="243">
        <v>1.3148392098977002E-2</v>
      </c>
      <c r="E3031" s="243">
        <v>2.957325135907185E-3</v>
      </c>
      <c r="F3031" s="243">
        <v>9.4243458580913764E-3</v>
      </c>
      <c r="H3031" s="239">
        <f t="shared" si="570"/>
        <v>218.15258242121655</v>
      </c>
      <c r="I3031" s="239"/>
      <c r="J3031" s="239">
        <f t="shared" si="571"/>
        <v>241.42363841082869</v>
      </c>
      <c r="K3031" s="239">
        <f t="shared" si="566"/>
        <v>241.42363841082869</v>
      </c>
      <c r="L3031" s="239" t="b">
        <f t="shared" si="567"/>
        <v>1</v>
      </c>
      <c r="M3031" s="239">
        <f t="shared" si="572"/>
        <v>0</v>
      </c>
      <c r="O3031" s="239">
        <f t="shared" si="573"/>
        <v>252.43092493169587</v>
      </c>
      <c r="P3031" s="239">
        <f t="shared" si="568"/>
        <v>252.43092493169587</v>
      </c>
      <c r="Q3031" s="239">
        <f t="shared" si="569"/>
        <v>34.27834251047932</v>
      </c>
      <c r="R3031" s="239">
        <f t="shared" si="574"/>
        <v>0</v>
      </c>
      <c r="T3031" s="239">
        <f>MAX($H$4:H3031)</f>
        <v>290.98732864638936</v>
      </c>
      <c r="U3031" s="239">
        <f>MAX($K$4:K3031)</f>
        <v>290.98732864638936</v>
      </c>
      <c r="V3031" s="239">
        <f>MAX($K$4:L3031)</f>
        <v>290.98732864638936</v>
      </c>
      <c r="W3031" s="239">
        <f t="shared" si="575"/>
        <v>-0.25030212333981833</v>
      </c>
      <c r="X3031" s="239">
        <f t="shared" si="576"/>
        <v>-0.17032937642377874</v>
      </c>
      <c r="Y3031" s="239">
        <f t="shared" si="577"/>
        <v>-0.13250200238632248</v>
      </c>
    </row>
    <row r="3032" spans="1:25">
      <c r="A3032" s="147">
        <v>39671</v>
      </c>
      <c r="B3032" s="243">
        <v>7.180440120659215E-3</v>
      </c>
      <c r="C3032" s="243">
        <v>1.552690187953143E-2</v>
      </c>
      <c r="D3032" s="243">
        <v>1.997448221353415E-2</v>
      </c>
      <c r="E3032" s="243">
        <v>5.088703473802525E-3</v>
      </c>
      <c r="F3032" s="243">
        <v>1.6280437927836511E-2</v>
      </c>
      <c r="H3032" s="239">
        <f t="shared" si="570"/>
        <v>221.53981616323716</v>
      </c>
      <c r="I3032" s="239"/>
      <c r="J3032" s="239">
        <f t="shared" si="571"/>
        <v>241.42363841082869</v>
      </c>
      <c r="K3032" s="239">
        <f t="shared" si="566"/>
        <v>241.42363841082869</v>
      </c>
      <c r="L3032" s="239" t="b">
        <f t="shared" si="567"/>
        <v>1</v>
      </c>
      <c r="M3032" s="239">
        <f t="shared" si="572"/>
        <v>0</v>
      </c>
      <c r="O3032" s="239">
        <f t="shared" si="573"/>
        <v>252.43092493169587</v>
      </c>
      <c r="P3032" s="239">
        <f t="shared" si="568"/>
        <v>252.43092493169587</v>
      </c>
      <c r="Q3032" s="239">
        <f t="shared" si="569"/>
        <v>30.891108768458707</v>
      </c>
      <c r="R3032" s="239">
        <f t="shared" si="574"/>
        <v>0</v>
      </c>
      <c r="T3032" s="239">
        <f>MAX($H$4:H3032)</f>
        <v>290.98732864638936</v>
      </c>
      <c r="U3032" s="239">
        <f>MAX($K$4:K3032)</f>
        <v>290.98732864638936</v>
      </c>
      <c r="V3032" s="239">
        <f>MAX($K$4:L3032)</f>
        <v>290.98732864638936</v>
      </c>
      <c r="W3032" s="239">
        <f t="shared" si="575"/>
        <v>-0.2386616379696227</v>
      </c>
      <c r="X3032" s="239">
        <f t="shared" si="576"/>
        <v>-0.17032937642377874</v>
      </c>
      <c r="Y3032" s="239">
        <f t="shared" si="577"/>
        <v>-0.13250200238632248</v>
      </c>
    </row>
    <row r="3033" spans="1:25">
      <c r="A3033" s="147">
        <v>39672</v>
      </c>
      <c r="B3033" s="243">
        <v>-1.1531629687014822E-2</v>
      </c>
      <c r="C3033" s="243">
        <v>-6.2544773835101486E-3</v>
      </c>
      <c r="D3033" s="243">
        <v>-3.5088453370435424E-4</v>
      </c>
      <c r="E3033" s="243">
        <v>-4.6277937349716858E-3</v>
      </c>
      <c r="F3033" s="243">
        <v>-7.8213425996854768E-3</v>
      </c>
      <c r="H3033" s="239">
        <f t="shared" si="570"/>
        <v>220.15420039349721</v>
      </c>
      <c r="I3033" s="239"/>
      <c r="J3033" s="239">
        <f t="shared" si="571"/>
        <v>241.42363841082869</v>
      </c>
      <c r="K3033" s="239">
        <f t="shared" si="566"/>
        <v>241.42363841082869</v>
      </c>
      <c r="L3033" s="239" t="b">
        <f t="shared" si="567"/>
        <v>1</v>
      </c>
      <c r="M3033" s="239">
        <f t="shared" si="572"/>
        <v>0</v>
      </c>
      <c r="O3033" s="239">
        <f t="shared" si="573"/>
        <v>252.43092493169587</v>
      </c>
      <c r="P3033" s="239">
        <f t="shared" si="568"/>
        <v>252.43092493169587</v>
      </c>
      <c r="Q3033" s="239">
        <f t="shared" si="569"/>
        <v>32.276724538198664</v>
      </c>
      <c r="R3033" s="239">
        <f t="shared" si="574"/>
        <v>0</v>
      </c>
      <c r="T3033" s="239">
        <f>MAX($H$4:H3033)</f>
        <v>290.98732864638936</v>
      </c>
      <c r="U3033" s="239">
        <f>MAX($K$4:K3033)</f>
        <v>290.98732864638936</v>
      </c>
      <c r="V3033" s="239">
        <f>MAX($K$4:L3033)</f>
        <v>290.98732864638936</v>
      </c>
      <c r="W3033" s="239">
        <f t="shared" si="575"/>
        <v>-0.24342341153614033</v>
      </c>
      <c r="X3033" s="239">
        <f t="shared" si="576"/>
        <v>-0.17032937642377874</v>
      </c>
      <c r="Y3033" s="239">
        <f t="shared" si="577"/>
        <v>-0.13250200238632248</v>
      </c>
    </row>
    <row r="3034" spans="1:25">
      <c r="A3034" s="147">
        <v>39673</v>
      </c>
      <c r="B3034" s="243">
        <v>-1.4713991575675545E-3</v>
      </c>
      <c r="C3034" s="243">
        <v>-2.9204682796413861E-2</v>
      </c>
      <c r="D3034" s="243">
        <v>-1.5126753690748451E-2</v>
      </c>
      <c r="E3034" s="243">
        <v>-1.059599065093364E-2</v>
      </c>
      <c r="F3034" s="243">
        <v>-2.6557850872266475E-2</v>
      </c>
      <c r="H3034" s="239">
        <f t="shared" si="570"/>
        <v>213.724666804707</v>
      </c>
      <c r="I3034" s="239"/>
      <c r="J3034" s="239">
        <f t="shared" si="571"/>
        <v>241.42363841082869</v>
      </c>
      <c r="K3034" s="239">
        <f t="shared" si="566"/>
        <v>241.42363841082869</v>
      </c>
      <c r="L3034" s="239" t="b">
        <f t="shared" si="567"/>
        <v>1</v>
      </c>
      <c r="M3034" s="239">
        <f t="shared" si="572"/>
        <v>0</v>
      </c>
      <c r="O3034" s="239">
        <f t="shared" si="573"/>
        <v>252.43092493169587</v>
      </c>
      <c r="P3034" s="239">
        <f t="shared" si="568"/>
        <v>252.43092493169587</v>
      </c>
      <c r="Q3034" s="239">
        <f t="shared" si="569"/>
        <v>38.706258126988871</v>
      </c>
      <c r="R3034" s="239">
        <f t="shared" si="574"/>
        <v>0</v>
      </c>
      <c r="T3034" s="239">
        <f>MAX($H$4:H3034)</f>
        <v>290.98732864638936</v>
      </c>
      <c r="U3034" s="239">
        <f>MAX($K$4:K3034)</f>
        <v>290.98732864638936</v>
      </c>
      <c r="V3034" s="239">
        <f>MAX($K$4:L3034)</f>
        <v>290.98732864638936</v>
      </c>
      <c r="W3034" s="239">
        <f t="shared" si="575"/>
        <v>-0.26551899081342029</v>
      </c>
      <c r="X3034" s="239">
        <f t="shared" si="576"/>
        <v>-0.17032937642377874</v>
      </c>
      <c r="Y3034" s="239">
        <f t="shared" si="577"/>
        <v>-0.13250200238632248</v>
      </c>
    </row>
    <row r="3035" spans="1:25">
      <c r="A3035" s="147">
        <v>39674</v>
      </c>
      <c r="B3035" s="243">
        <v>5.8611660085166051E-3</v>
      </c>
      <c r="C3035" s="243">
        <v>1.5496290687459835E-2</v>
      </c>
      <c r="D3035" s="243">
        <v>1.5566330214222823E-4</v>
      </c>
      <c r="E3035" s="243">
        <v>1.846142312956367E-2</v>
      </c>
      <c r="F3035" s="243">
        <v>1.2996759257401846E-2</v>
      </c>
      <c r="H3035" s="239">
        <f t="shared" si="570"/>
        <v>217.03660636859323</v>
      </c>
      <c r="I3035" s="239"/>
      <c r="J3035" s="239">
        <f t="shared" si="571"/>
        <v>241.42363841082869</v>
      </c>
      <c r="K3035" s="239">
        <f t="shared" si="566"/>
        <v>241.42363841082869</v>
      </c>
      <c r="L3035" s="239" t="b">
        <f t="shared" si="567"/>
        <v>1</v>
      </c>
      <c r="M3035" s="239">
        <f t="shared" si="572"/>
        <v>0</v>
      </c>
      <c r="O3035" s="239">
        <f t="shared" si="573"/>
        <v>252.43092493169587</v>
      </c>
      <c r="P3035" s="239">
        <f t="shared" si="568"/>
        <v>252.43092493169587</v>
      </c>
      <c r="Q3035" s="239">
        <f t="shared" si="569"/>
        <v>35.394318563102644</v>
      </c>
      <c r="R3035" s="239">
        <f t="shared" si="574"/>
        <v>0</v>
      </c>
      <c r="T3035" s="239">
        <f>MAX($H$4:H3035)</f>
        <v>290.98732864638936</v>
      </c>
      <c r="U3035" s="239">
        <f>MAX($K$4:K3035)</f>
        <v>290.98732864638936</v>
      </c>
      <c r="V3035" s="239">
        <f>MAX($K$4:L3035)</f>
        <v>290.98732864638936</v>
      </c>
      <c r="W3035" s="239">
        <f t="shared" si="575"/>
        <v>-0.2541372595906462</v>
      </c>
      <c r="X3035" s="239">
        <f t="shared" si="576"/>
        <v>-0.17032937642377874</v>
      </c>
      <c r="Y3035" s="239">
        <f t="shared" si="577"/>
        <v>-0.13250200238632248</v>
      </c>
    </row>
    <row r="3036" spans="1:25">
      <c r="A3036" s="147">
        <v>39675</v>
      </c>
      <c r="B3036" s="243">
        <v>3.5441894884931102E-3</v>
      </c>
      <c r="C3036" s="243">
        <v>-2.1537685481182178E-3</v>
      </c>
      <c r="D3036" s="243">
        <v>3.0640177608078911E-3</v>
      </c>
      <c r="E3036" s="243">
        <v>-4.417197492377789E-3</v>
      </c>
      <c r="F3036" s="243">
        <v>2.5021987764923814E-3</v>
      </c>
      <c r="H3036" s="239">
        <f t="shared" si="570"/>
        <v>216.56915975200624</v>
      </c>
      <c r="I3036" s="239"/>
      <c r="J3036" s="239">
        <f t="shared" si="571"/>
        <v>241.42363841082869</v>
      </c>
      <c r="K3036" s="239">
        <f t="shared" si="566"/>
        <v>241.42363841082869</v>
      </c>
      <c r="L3036" s="239" t="b">
        <f t="shared" si="567"/>
        <v>1</v>
      </c>
      <c r="M3036" s="239">
        <f t="shared" si="572"/>
        <v>0</v>
      </c>
      <c r="O3036" s="239">
        <f t="shared" si="573"/>
        <v>252.43092493169587</v>
      </c>
      <c r="P3036" s="239">
        <f t="shared" si="568"/>
        <v>252.43092493169587</v>
      </c>
      <c r="Q3036" s="239">
        <f t="shared" si="569"/>
        <v>35.861765179689627</v>
      </c>
      <c r="R3036" s="239">
        <f t="shared" si="574"/>
        <v>0</v>
      </c>
      <c r="T3036" s="239">
        <f>MAX($H$4:H3036)</f>
        <v>290.98732864638936</v>
      </c>
      <c r="U3036" s="239">
        <f>MAX($K$4:K3036)</f>
        <v>290.98732864638936</v>
      </c>
      <c r="V3036" s="239">
        <f>MAX($K$4:L3036)</f>
        <v>290.98732864638936</v>
      </c>
      <c r="W3036" s="239">
        <f t="shared" si="575"/>
        <v>-0.25574367530215308</v>
      </c>
      <c r="X3036" s="239">
        <f t="shared" si="576"/>
        <v>-0.17032937642377874</v>
      </c>
      <c r="Y3036" s="239">
        <f t="shared" si="577"/>
        <v>-0.13250200238632248</v>
      </c>
    </row>
    <row r="3037" spans="1:25">
      <c r="A3037" s="147">
        <v>39678</v>
      </c>
      <c r="B3037" s="243">
        <v>-1.4714536159570524E-2</v>
      </c>
      <c r="C3037" s="243">
        <v>-3.0046381054856797E-3</v>
      </c>
      <c r="D3037" s="243">
        <v>7.2318725679239027E-3</v>
      </c>
      <c r="E3037" s="243">
        <v>-1.4836275219440975E-2</v>
      </c>
      <c r="F3037" s="243">
        <v>-4.6779864950368122E-3</v>
      </c>
      <c r="H3037" s="239">
        <f t="shared" si="570"/>
        <v>215.91844780214234</v>
      </c>
      <c r="I3037" s="239"/>
      <c r="J3037" s="239">
        <f t="shared" si="571"/>
        <v>241.42363841082869</v>
      </c>
      <c r="K3037" s="239">
        <f t="shared" si="566"/>
        <v>241.42363841082869</v>
      </c>
      <c r="L3037" s="239" t="b">
        <f t="shared" si="567"/>
        <v>1</v>
      </c>
      <c r="M3037" s="239">
        <f t="shared" si="572"/>
        <v>0</v>
      </c>
      <c r="O3037" s="239">
        <f t="shared" si="573"/>
        <v>252.43092493169587</v>
      </c>
      <c r="P3037" s="239">
        <f t="shared" si="568"/>
        <v>252.43092493169587</v>
      </c>
      <c r="Q3037" s="239">
        <f t="shared" si="569"/>
        <v>36.512477129553531</v>
      </c>
      <c r="R3037" s="239">
        <f t="shared" si="574"/>
        <v>0</v>
      </c>
      <c r="T3037" s="239">
        <f>MAX($H$4:H3037)</f>
        <v>290.98732864638936</v>
      </c>
      <c r="U3037" s="239">
        <f>MAX($K$4:K3037)</f>
        <v>290.98732864638936</v>
      </c>
      <c r="V3037" s="239">
        <f>MAX($K$4:L3037)</f>
        <v>290.98732864638936</v>
      </c>
      <c r="W3037" s="239">
        <f t="shared" si="575"/>
        <v>-0.25797989621558903</v>
      </c>
      <c r="X3037" s="239">
        <f t="shared" si="576"/>
        <v>-0.17032937642377874</v>
      </c>
      <c r="Y3037" s="239">
        <f t="shared" si="577"/>
        <v>-0.13250200238632248</v>
      </c>
    </row>
    <row r="3038" spans="1:25">
      <c r="A3038" s="147">
        <v>39679</v>
      </c>
      <c r="B3038" s="243">
        <v>-9.0815771055292593E-3</v>
      </c>
      <c r="C3038" s="243">
        <v>-2.8233896763176225E-2</v>
      </c>
      <c r="D3038" s="243">
        <v>-2.3399716473050836E-2</v>
      </c>
      <c r="E3038" s="243">
        <v>-2.0998739080239082E-2</v>
      </c>
      <c r="F3038" s="243">
        <v>-2.6613254947554621E-2</v>
      </c>
      <c r="H3038" s="239">
        <f t="shared" si="570"/>
        <v>209.82222863763141</v>
      </c>
      <c r="I3038" s="239"/>
      <c r="J3038" s="239">
        <f t="shared" si="571"/>
        <v>241.42363841082869</v>
      </c>
      <c r="K3038" s="239">
        <f t="shared" si="566"/>
        <v>241.42363841082869</v>
      </c>
      <c r="L3038" s="239" t="b">
        <f t="shared" si="567"/>
        <v>1</v>
      </c>
      <c r="M3038" s="239">
        <f t="shared" si="572"/>
        <v>0</v>
      </c>
      <c r="O3038" s="239">
        <f t="shared" si="573"/>
        <v>252.43092493169587</v>
      </c>
      <c r="P3038" s="239">
        <f t="shared" si="568"/>
        <v>252.43092493169587</v>
      </c>
      <c r="Q3038" s="239">
        <f t="shared" si="569"/>
        <v>42.608696294064458</v>
      </c>
      <c r="R3038" s="239">
        <f t="shared" si="574"/>
        <v>0</v>
      </c>
      <c r="T3038" s="239">
        <f>MAX($H$4:H3038)</f>
        <v>290.98732864638936</v>
      </c>
      <c r="U3038" s="239">
        <f>MAX($K$4:K3038)</f>
        <v>290.98732864638936</v>
      </c>
      <c r="V3038" s="239">
        <f>MAX($K$4:L3038)</f>
        <v>290.98732864638936</v>
      </c>
      <c r="W3038" s="239">
        <f t="shared" si="575"/>
        <v>-0.27893001522203936</v>
      </c>
      <c r="X3038" s="239">
        <f t="shared" si="576"/>
        <v>-0.17032937642377874</v>
      </c>
      <c r="Y3038" s="239">
        <f t="shared" si="577"/>
        <v>-0.13250200238632248</v>
      </c>
    </row>
    <row r="3039" spans="1:25">
      <c r="A3039" s="147">
        <v>39680</v>
      </c>
      <c r="B3039" s="243">
        <v>6.2799104080764057E-3</v>
      </c>
      <c r="C3039" s="243">
        <v>1.2826052632457952E-2</v>
      </c>
      <c r="D3039" s="243">
        <v>8.0601623457550176E-3</v>
      </c>
      <c r="E3039" s="243">
        <v>2.6237005091045429E-2</v>
      </c>
      <c r="F3039" s="243">
        <v>9.8930996817592209E-3</v>
      </c>
      <c r="H3039" s="239">
        <f t="shared" si="570"/>
        <v>212.51341958559729</v>
      </c>
      <c r="I3039" s="239"/>
      <c r="J3039" s="239">
        <f t="shared" si="571"/>
        <v>241.42363841082869</v>
      </c>
      <c r="K3039" s="239">
        <f t="shared" si="566"/>
        <v>241.42363841082869</v>
      </c>
      <c r="L3039" s="239" t="b">
        <f t="shared" si="567"/>
        <v>1</v>
      </c>
      <c r="M3039" s="239">
        <f t="shared" si="572"/>
        <v>0</v>
      </c>
      <c r="O3039" s="239">
        <f t="shared" si="573"/>
        <v>252.43092493169587</v>
      </c>
      <c r="P3039" s="239">
        <f t="shared" si="568"/>
        <v>252.43092493169587</v>
      </c>
      <c r="Q3039" s="239">
        <f t="shared" si="569"/>
        <v>39.917505346098579</v>
      </c>
      <c r="R3039" s="239">
        <f t="shared" si="574"/>
        <v>0</v>
      </c>
      <c r="T3039" s="239">
        <f>MAX($H$4:H3039)</f>
        <v>290.98732864638936</v>
      </c>
      <c r="U3039" s="239">
        <f>MAX($K$4:K3039)</f>
        <v>290.98732864638936</v>
      </c>
      <c r="V3039" s="239">
        <f>MAX($K$4:L3039)</f>
        <v>290.98732864638936</v>
      </c>
      <c r="W3039" s="239">
        <f t="shared" si="575"/>
        <v>-0.26968153364559161</v>
      </c>
      <c r="X3039" s="239">
        <f t="shared" si="576"/>
        <v>-0.17032937642377874</v>
      </c>
      <c r="Y3039" s="239">
        <f t="shared" si="577"/>
        <v>-0.13250200238632248</v>
      </c>
    </row>
    <row r="3040" spans="1:25">
      <c r="A3040" s="147">
        <v>39681</v>
      </c>
      <c r="B3040" s="243">
        <v>2.489736582687696E-3</v>
      </c>
      <c r="C3040" s="243">
        <v>-9.8360940491302173E-3</v>
      </c>
      <c r="D3040" s="243">
        <v>-8.7579264098673892E-3</v>
      </c>
      <c r="E3040" s="243">
        <v>-1.6258482075759528E-2</v>
      </c>
      <c r="F3040" s="243">
        <v>-4.9044886332801907E-3</v>
      </c>
      <c r="H3040" s="239">
        <f t="shared" si="570"/>
        <v>210.4231176038511</v>
      </c>
      <c r="I3040" s="239"/>
      <c r="J3040" s="239">
        <f t="shared" si="571"/>
        <v>241.42363841082869</v>
      </c>
      <c r="K3040" s="239">
        <f t="shared" si="566"/>
        <v>241.42363841082869</v>
      </c>
      <c r="L3040" s="239" t="b">
        <f t="shared" si="567"/>
        <v>1</v>
      </c>
      <c r="M3040" s="239">
        <f t="shared" si="572"/>
        <v>0</v>
      </c>
      <c r="O3040" s="239">
        <f t="shared" si="573"/>
        <v>252.43092493169587</v>
      </c>
      <c r="P3040" s="239">
        <f t="shared" si="568"/>
        <v>252.43092493169587</v>
      </c>
      <c r="Q3040" s="239">
        <f t="shared" si="569"/>
        <v>42.007807327844773</v>
      </c>
      <c r="R3040" s="239">
        <f t="shared" si="574"/>
        <v>0</v>
      </c>
      <c r="T3040" s="239">
        <f>MAX($H$4:H3040)</f>
        <v>290.98732864638936</v>
      </c>
      <c r="U3040" s="239">
        <f>MAX($K$4:K3040)</f>
        <v>290.98732864638936</v>
      </c>
      <c r="V3040" s="239">
        <f>MAX($K$4:L3040)</f>
        <v>290.98732864638936</v>
      </c>
      <c r="W3040" s="239">
        <f t="shared" si="575"/>
        <v>-0.27686501476647002</v>
      </c>
      <c r="X3040" s="239">
        <f t="shared" si="576"/>
        <v>-0.17032937642377874</v>
      </c>
      <c r="Y3040" s="239">
        <f t="shared" si="577"/>
        <v>-0.13250200238632248</v>
      </c>
    </row>
    <row r="3041" spans="1:25">
      <c r="A3041" s="147">
        <v>39682</v>
      </c>
      <c r="B3041" s="243">
        <v>1.1002193530438742E-2</v>
      </c>
      <c r="C3041" s="243">
        <v>1.9847054118992569E-2</v>
      </c>
      <c r="D3041" s="243">
        <v>-1.0076575274918897E-2</v>
      </c>
      <c r="E3041" s="243">
        <v>4.1317316129263482E-3</v>
      </c>
      <c r="F3041" s="243">
        <v>1.7873196009670744E-2</v>
      </c>
      <c r="H3041" s="239">
        <f t="shared" si="570"/>
        <v>214.59939660682187</v>
      </c>
      <c r="I3041" s="239"/>
      <c r="J3041" s="239">
        <f t="shared" si="571"/>
        <v>241.42363841082869</v>
      </c>
      <c r="K3041" s="239">
        <f t="shared" si="566"/>
        <v>241.42363841082869</v>
      </c>
      <c r="L3041" s="239" t="b">
        <f t="shared" si="567"/>
        <v>1</v>
      </c>
      <c r="M3041" s="239">
        <f t="shared" si="572"/>
        <v>0</v>
      </c>
      <c r="O3041" s="239">
        <f t="shared" si="573"/>
        <v>252.43092493169587</v>
      </c>
      <c r="P3041" s="239">
        <f t="shared" si="568"/>
        <v>252.43092493169587</v>
      </c>
      <c r="Q3041" s="239">
        <f t="shared" si="569"/>
        <v>37.831528324874</v>
      </c>
      <c r="R3041" s="239">
        <f t="shared" si="574"/>
        <v>0</v>
      </c>
      <c r="T3041" s="239">
        <f>MAX($H$4:H3041)</f>
        <v>290.98732864638936</v>
      </c>
      <c r="U3041" s="239">
        <f>MAX($K$4:K3041)</f>
        <v>290.98732864638936</v>
      </c>
      <c r="V3041" s="239">
        <f>MAX($K$4:L3041)</f>
        <v>290.98732864638936</v>
      </c>
      <c r="W3041" s="239">
        <f t="shared" si="575"/>
        <v>-0.26251291557920325</v>
      </c>
      <c r="X3041" s="239">
        <f t="shared" si="576"/>
        <v>-0.17032937642377874</v>
      </c>
      <c r="Y3041" s="239">
        <f t="shared" si="577"/>
        <v>-0.13250200238632248</v>
      </c>
    </row>
    <row r="3042" spans="1:25">
      <c r="A3042" s="147">
        <v>39685</v>
      </c>
      <c r="B3042" s="243">
        <v>-1.9431517835129863E-2</v>
      </c>
      <c r="C3042" s="243">
        <v>-7.1614621869307005E-3</v>
      </c>
      <c r="D3042" s="243">
        <v>2.1410838552897049E-2</v>
      </c>
      <c r="E3042" s="243">
        <v>-5.1115581721024039E-3</v>
      </c>
      <c r="F3042" s="243">
        <v>-5.7181784494980681E-3</v>
      </c>
      <c r="H3042" s="239">
        <f t="shared" si="570"/>
        <v>213.06255114268396</v>
      </c>
      <c r="I3042" s="239"/>
      <c r="J3042" s="239">
        <f t="shared" si="571"/>
        <v>241.42363841082869</v>
      </c>
      <c r="K3042" s="239">
        <f t="shared" si="566"/>
        <v>241.42363841082869</v>
      </c>
      <c r="L3042" s="239" t="b">
        <f t="shared" si="567"/>
        <v>1</v>
      </c>
      <c r="M3042" s="239">
        <f t="shared" si="572"/>
        <v>0</v>
      </c>
      <c r="O3042" s="239">
        <f t="shared" si="573"/>
        <v>252.43092493169587</v>
      </c>
      <c r="P3042" s="239">
        <f t="shared" si="568"/>
        <v>252.43092493169587</v>
      </c>
      <c r="Q3042" s="239">
        <f t="shared" si="569"/>
        <v>39.368373789011912</v>
      </c>
      <c r="R3042" s="239">
        <f t="shared" si="574"/>
        <v>0</v>
      </c>
      <c r="T3042" s="239">
        <f>MAX($H$4:H3042)</f>
        <v>290.98732864638936</v>
      </c>
      <c r="U3042" s="239">
        <f>MAX($K$4:K3042)</f>
        <v>290.98732864638936</v>
      </c>
      <c r="V3042" s="239">
        <f>MAX($K$4:L3042)</f>
        <v>290.98732864638936</v>
      </c>
      <c r="W3042" s="239">
        <f t="shared" si="575"/>
        <v>-0.26779440144763261</v>
      </c>
      <c r="X3042" s="239">
        <f t="shared" si="576"/>
        <v>-0.17032937642377874</v>
      </c>
      <c r="Y3042" s="239">
        <f t="shared" si="577"/>
        <v>-0.13250200238632248</v>
      </c>
    </row>
    <row r="3043" spans="1:25">
      <c r="A3043" s="147">
        <v>39686</v>
      </c>
      <c r="B3043" s="243">
        <v>3.7607909683259333E-3</v>
      </c>
      <c r="C3043" s="243">
        <v>3.0558040850998669E-3</v>
      </c>
      <c r="D3043" s="243">
        <v>-6.7040802260276422E-4</v>
      </c>
      <c r="E3043" s="243">
        <v>-2.3502081933430841E-3</v>
      </c>
      <c r="F3043" s="243">
        <v>3.3570990470230822E-3</v>
      </c>
      <c r="H3043" s="239">
        <f t="shared" si="570"/>
        <v>213.71362855684757</v>
      </c>
      <c r="I3043" s="239"/>
      <c r="J3043" s="239">
        <f t="shared" si="571"/>
        <v>241.42363841082869</v>
      </c>
      <c r="K3043" s="239">
        <f t="shared" si="566"/>
        <v>241.42363841082869</v>
      </c>
      <c r="L3043" s="239" t="b">
        <f t="shared" si="567"/>
        <v>1</v>
      </c>
      <c r="M3043" s="239">
        <f t="shared" si="572"/>
        <v>0</v>
      </c>
      <c r="O3043" s="239">
        <f t="shared" si="573"/>
        <v>252.43092493169587</v>
      </c>
      <c r="P3043" s="239">
        <f t="shared" si="568"/>
        <v>252.43092493169587</v>
      </c>
      <c r="Q3043" s="239">
        <f t="shared" si="569"/>
        <v>38.717296374848303</v>
      </c>
      <c r="R3043" s="239">
        <f t="shared" si="574"/>
        <v>0</v>
      </c>
      <c r="T3043" s="239">
        <f>MAX($H$4:H3043)</f>
        <v>290.98732864638936</v>
      </c>
      <c r="U3043" s="239">
        <f>MAX($K$4:K3043)</f>
        <v>290.98732864638936</v>
      </c>
      <c r="V3043" s="239">
        <f>MAX($K$4:L3043)</f>
        <v>290.98732864638936</v>
      </c>
      <c r="W3043" s="239">
        <f t="shared" si="575"/>
        <v>-0.26555692458844332</v>
      </c>
      <c r="X3043" s="239">
        <f t="shared" si="576"/>
        <v>-0.17032937642377874</v>
      </c>
      <c r="Y3043" s="239">
        <f t="shared" si="577"/>
        <v>-0.13250200238632248</v>
      </c>
    </row>
    <row r="3044" spans="1:25">
      <c r="A3044" s="147">
        <v>39687</v>
      </c>
      <c r="B3044" s="243">
        <v>8.5478932510922867E-3</v>
      </c>
      <c r="C3044" s="243">
        <v>2.7082649230498745E-3</v>
      </c>
      <c r="D3044" s="243">
        <v>-4.0093799289613319E-3</v>
      </c>
      <c r="E3044" s="243">
        <v>1.2951276811342005E-2</v>
      </c>
      <c r="F3044" s="243">
        <v>1.222331589523229E-5</v>
      </c>
      <c r="H3044" s="239">
        <f t="shared" si="570"/>
        <v>214.29242168064579</v>
      </c>
      <c r="I3044" s="239"/>
      <c r="J3044" s="239">
        <f t="shared" si="571"/>
        <v>241.42363841082869</v>
      </c>
      <c r="K3044" s="239">
        <f t="shared" si="566"/>
        <v>241.42363841082869</v>
      </c>
      <c r="L3044" s="239" t="b">
        <f t="shared" si="567"/>
        <v>1</v>
      </c>
      <c r="M3044" s="239">
        <f t="shared" si="572"/>
        <v>0</v>
      </c>
      <c r="O3044" s="239">
        <f t="shared" si="573"/>
        <v>252.43092493169587</v>
      </c>
      <c r="P3044" s="239">
        <f t="shared" si="568"/>
        <v>252.43092493169587</v>
      </c>
      <c r="Q3044" s="239">
        <f t="shared" si="569"/>
        <v>38.138503251050082</v>
      </c>
      <c r="R3044" s="239">
        <f t="shared" si="574"/>
        <v>0</v>
      </c>
      <c r="T3044" s="239">
        <f>MAX($H$4:H3044)</f>
        <v>290.98732864638936</v>
      </c>
      <c r="U3044" s="239">
        <f>MAX($K$4:K3044)</f>
        <v>290.98732864638936</v>
      </c>
      <c r="V3044" s="239">
        <f>MAX($K$4:L3044)</f>
        <v>290.98732864638936</v>
      </c>
      <c r="W3044" s="239">
        <f t="shared" si="575"/>
        <v>-0.26356785816932932</v>
      </c>
      <c r="X3044" s="239">
        <f t="shared" si="576"/>
        <v>-0.17032937642377874</v>
      </c>
      <c r="Y3044" s="239">
        <f t="shared" si="577"/>
        <v>-0.13250200238632248</v>
      </c>
    </row>
    <row r="3045" spans="1:25">
      <c r="A3045" s="147">
        <v>39688</v>
      </c>
      <c r="B3045" s="243">
        <v>1.4674050047114973E-2</v>
      </c>
      <c r="C3045" s="243">
        <v>1.2947941568691945E-2</v>
      </c>
      <c r="D3045" s="243">
        <v>1.069588980964431E-3</v>
      </c>
      <c r="E3045" s="243">
        <v>1.7621579418003464E-3</v>
      </c>
      <c r="F3045" s="243">
        <v>1.0111577015939899E-2</v>
      </c>
      <c r="H3045" s="239">
        <f t="shared" si="570"/>
        <v>217.06706743518029</v>
      </c>
      <c r="I3045" s="239"/>
      <c r="J3045" s="239">
        <f t="shared" si="571"/>
        <v>241.42363841082869</v>
      </c>
      <c r="K3045" s="239">
        <f t="shared" si="566"/>
        <v>241.42363841082869</v>
      </c>
      <c r="L3045" s="239" t="b">
        <f t="shared" si="567"/>
        <v>1</v>
      </c>
      <c r="M3045" s="239">
        <f t="shared" si="572"/>
        <v>0</v>
      </c>
      <c r="O3045" s="239">
        <f t="shared" si="573"/>
        <v>252.43092493169587</v>
      </c>
      <c r="P3045" s="239">
        <f t="shared" si="568"/>
        <v>252.43092493169587</v>
      </c>
      <c r="Q3045" s="239">
        <f t="shared" si="569"/>
        <v>35.363857496515578</v>
      </c>
      <c r="R3045" s="239">
        <f t="shared" si="574"/>
        <v>0</v>
      </c>
      <c r="T3045" s="239">
        <f>MAX($H$4:H3045)</f>
        <v>290.98732864638936</v>
      </c>
      <c r="U3045" s="239">
        <f>MAX($K$4:K3045)</f>
        <v>290.98732864638936</v>
      </c>
      <c r="V3045" s="239">
        <f>MAX($K$4:L3045)</f>
        <v>290.98732864638936</v>
      </c>
      <c r="W3045" s="239">
        <f t="shared" si="575"/>
        <v>-0.25403257782759914</v>
      </c>
      <c r="X3045" s="239">
        <f t="shared" si="576"/>
        <v>-0.17032937642377874</v>
      </c>
      <c r="Y3045" s="239">
        <f t="shared" si="577"/>
        <v>-0.13250200238632248</v>
      </c>
    </row>
    <row r="3046" spans="1:25">
      <c r="A3046" s="147">
        <v>39689</v>
      </c>
      <c r="B3046" s="243">
        <v>-1.3009082613832157E-2</v>
      </c>
      <c r="C3046" s="243">
        <v>5.3839177424339635E-3</v>
      </c>
      <c r="D3046" s="243">
        <v>3.1579079551055989E-2</v>
      </c>
      <c r="E3046" s="243">
        <v>1.3967359214261954E-3</v>
      </c>
      <c r="F3046" s="243">
        <v>9.9451889376702685E-3</v>
      </c>
      <c r="H3046" s="239">
        <f t="shared" si="570"/>
        <v>218.23573867084266</v>
      </c>
      <c r="I3046" s="239"/>
      <c r="J3046" s="239">
        <f t="shared" si="571"/>
        <v>241.42363841082869</v>
      </c>
      <c r="K3046" s="239">
        <f t="shared" si="566"/>
        <v>241.42363841082869</v>
      </c>
      <c r="L3046" s="239" t="b">
        <f t="shared" si="567"/>
        <v>1</v>
      </c>
      <c r="M3046" s="239">
        <f t="shared" si="572"/>
        <v>0</v>
      </c>
      <c r="O3046" s="239">
        <f t="shared" si="573"/>
        <v>252.43092493169587</v>
      </c>
      <c r="P3046" s="239">
        <f t="shared" si="568"/>
        <v>252.43092493169587</v>
      </c>
      <c r="Q3046" s="239">
        <f t="shared" si="569"/>
        <v>34.195186260853205</v>
      </c>
      <c r="R3046" s="239">
        <f t="shared" si="574"/>
        <v>0</v>
      </c>
      <c r="T3046" s="239">
        <f>MAX($H$4:H3046)</f>
        <v>290.98732864638936</v>
      </c>
      <c r="U3046" s="239">
        <f>MAX($K$4:K3046)</f>
        <v>290.98732864638936</v>
      </c>
      <c r="V3046" s="239">
        <f>MAX($K$4:L3046)</f>
        <v>290.98732864638936</v>
      </c>
      <c r="W3046" s="239">
        <f t="shared" si="575"/>
        <v>-0.25001635058808741</v>
      </c>
      <c r="X3046" s="239">
        <f t="shared" si="576"/>
        <v>-0.17032937642377874</v>
      </c>
      <c r="Y3046" s="239">
        <f t="shared" si="577"/>
        <v>-0.13250200238632248</v>
      </c>
    </row>
    <row r="3047" spans="1:25">
      <c r="A3047" s="147">
        <v>39692</v>
      </c>
      <c r="B3047" s="243">
        <v>0</v>
      </c>
      <c r="C3047" s="243">
        <v>-7.285294251262342E-3</v>
      </c>
      <c r="D3047" s="243">
        <v>-1.0523902430188969E-2</v>
      </c>
      <c r="E3047" s="243">
        <v>-1.7136972704815734E-2</v>
      </c>
      <c r="F3047" s="243">
        <v>-5.2796817668196994E-3</v>
      </c>
      <c r="H3047" s="239">
        <f t="shared" si="570"/>
        <v>216.64582709848398</v>
      </c>
      <c r="I3047" s="239"/>
      <c r="J3047" s="239">
        <f t="shared" si="571"/>
        <v>241.42363841082869</v>
      </c>
      <c r="K3047" s="239">
        <f t="shared" si="566"/>
        <v>241.42363841082869</v>
      </c>
      <c r="L3047" s="239" t="b">
        <f t="shared" si="567"/>
        <v>1</v>
      </c>
      <c r="M3047" s="239">
        <f t="shared" si="572"/>
        <v>0</v>
      </c>
      <c r="O3047" s="239">
        <f t="shared" si="573"/>
        <v>252.43092493169587</v>
      </c>
      <c r="P3047" s="239">
        <f t="shared" si="568"/>
        <v>252.43092493169587</v>
      </c>
      <c r="Q3047" s="239">
        <f t="shared" si="569"/>
        <v>35.785097833211893</v>
      </c>
      <c r="R3047" s="239">
        <f t="shared" si="574"/>
        <v>0</v>
      </c>
      <c r="T3047" s="239">
        <f>MAX($H$4:H3047)</f>
        <v>290.98732864638936</v>
      </c>
      <c r="U3047" s="239">
        <f>MAX($K$4:K3047)</f>
        <v>290.98732864638936</v>
      </c>
      <c r="V3047" s="239">
        <f>MAX($K$4:L3047)</f>
        <v>290.98732864638936</v>
      </c>
      <c r="W3047" s="239">
        <f t="shared" si="575"/>
        <v>-0.2554802021576888</v>
      </c>
      <c r="X3047" s="239">
        <f t="shared" si="576"/>
        <v>-0.17032937642377874</v>
      </c>
      <c r="Y3047" s="239">
        <f t="shared" si="577"/>
        <v>-0.13250200238632248</v>
      </c>
    </row>
    <row r="3048" spans="1:25">
      <c r="A3048" s="147">
        <v>39693</v>
      </c>
      <c r="B3048" s="243">
        <v>-5.4036816122186027E-3</v>
      </c>
      <c r="C3048" s="243">
        <v>9.2838289441123933E-3</v>
      </c>
      <c r="D3048" s="243">
        <v>-1.228182695900204E-2</v>
      </c>
      <c r="E3048" s="243">
        <v>-1.9461886908302972E-3</v>
      </c>
      <c r="F3048" s="243">
        <v>9.9423616337930287E-3</v>
      </c>
      <c r="H3048" s="239">
        <f t="shared" si="570"/>
        <v>218.65712989872205</v>
      </c>
      <c r="I3048" s="239"/>
      <c r="J3048" s="239">
        <f t="shared" si="571"/>
        <v>241.42363841082869</v>
      </c>
      <c r="K3048" s="239">
        <f t="shared" si="566"/>
        <v>241.42363841082869</v>
      </c>
      <c r="L3048" s="239" t="b">
        <f t="shared" si="567"/>
        <v>1</v>
      </c>
      <c r="M3048" s="239">
        <f t="shared" si="572"/>
        <v>0</v>
      </c>
      <c r="O3048" s="239">
        <f t="shared" si="573"/>
        <v>252.43092493169587</v>
      </c>
      <c r="P3048" s="239">
        <f t="shared" si="568"/>
        <v>252.43092493169587</v>
      </c>
      <c r="Q3048" s="239">
        <f t="shared" si="569"/>
        <v>33.773795032973823</v>
      </c>
      <c r="R3048" s="239">
        <f t="shared" si="574"/>
        <v>0</v>
      </c>
      <c r="T3048" s="239">
        <f>MAX($H$4:H3048)</f>
        <v>290.98732864638936</v>
      </c>
      <c r="U3048" s="239">
        <f>MAX($K$4:K3048)</f>
        <v>290.98732864638936</v>
      </c>
      <c r="V3048" s="239">
        <f>MAX($K$4:L3048)</f>
        <v>290.98732864638936</v>
      </c>
      <c r="W3048" s="239">
        <f t="shared" si="575"/>
        <v>-0.24856820770901566</v>
      </c>
      <c r="X3048" s="239">
        <f t="shared" si="576"/>
        <v>-0.17032937642377874</v>
      </c>
      <c r="Y3048" s="239">
        <f t="shared" si="577"/>
        <v>-0.13250200238632248</v>
      </c>
    </row>
    <row r="3049" spans="1:25">
      <c r="A3049" s="147">
        <v>39694</v>
      </c>
      <c r="B3049" s="243">
        <v>-2.903141656253827E-3</v>
      </c>
      <c r="C3049" s="243">
        <v>-1.6013889572949913E-2</v>
      </c>
      <c r="D3049" s="243">
        <v>4.5055655038686027E-3</v>
      </c>
      <c r="E3049" s="243">
        <v>-1.457932255123584E-2</v>
      </c>
      <c r="F3049" s="243">
        <v>-1.2966087759509581E-2</v>
      </c>
      <c r="H3049" s="239">
        <f t="shared" si="570"/>
        <v>215.15557876618576</v>
      </c>
      <c r="I3049" s="239"/>
      <c r="J3049" s="239">
        <f t="shared" si="571"/>
        <v>241.42363841082869</v>
      </c>
      <c r="K3049" s="239">
        <f t="shared" si="566"/>
        <v>241.42363841082869</v>
      </c>
      <c r="L3049" s="239" t="b">
        <f t="shared" si="567"/>
        <v>1</v>
      </c>
      <c r="M3049" s="239">
        <f t="shared" si="572"/>
        <v>0</v>
      </c>
      <c r="O3049" s="239">
        <f t="shared" si="573"/>
        <v>252.43092493169587</v>
      </c>
      <c r="P3049" s="239">
        <f t="shared" si="568"/>
        <v>252.43092493169587</v>
      </c>
      <c r="Q3049" s="239">
        <f t="shared" si="569"/>
        <v>37.275346165510115</v>
      </c>
      <c r="R3049" s="239">
        <f t="shared" si="574"/>
        <v>0</v>
      </c>
      <c r="T3049" s="239">
        <f>MAX($H$4:H3049)</f>
        <v>290.98732864638936</v>
      </c>
      <c r="U3049" s="239">
        <f>MAX($K$4:K3049)</f>
        <v>290.98732864638936</v>
      </c>
      <c r="V3049" s="239">
        <f>MAX($K$4:L3049)</f>
        <v>290.98732864638936</v>
      </c>
      <c r="W3049" s="239">
        <f t="shared" si="575"/>
        <v>-0.2606015534523673</v>
      </c>
      <c r="X3049" s="239">
        <f t="shared" si="576"/>
        <v>-0.17032937642377874</v>
      </c>
      <c r="Y3049" s="239">
        <f t="shared" si="577"/>
        <v>-0.13250200238632248</v>
      </c>
    </row>
    <row r="3050" spans="1:25">
      <c r="A3050" s="147">
        <v>39695</v>
      </c>
      <c r="B3050" s="243">
        <v>-2.9296084739074191E-2</v>
      </c>
      <c r="C3050" s="243">
        <v>-2.3394609489585716E-2</v>
      </c>
      <c r="D3050" s="243">
        <v>-5.3332627830906532E-3</v>
      </c>
      <c r="E3050" s="243">
        <v>-1.2725822125210118E-2</v>
      </c>
      <c r="F3050" s="243">
        <v>-1.9328225545814925E-2</v>
      </c>
      <c r="H3050" s="239">
        <f t="shared" si="570"/>
        <v>210.12209802144503</v>
      </c>
      <c r="I3050" s="239"/>
      <c r="J3050" s="239">
        <f t="shared" si="571"/>
        <v>241.42363841082869</v>
      </c>
      <c r="K3050" s="239">
        <f t="shared" si="566"/>
        <v>241.42363841082869</v>
      </c>
      <c r="L3050" s="239" t="b">
        <f t="shared" si="567"/>
        <v>1</v>
      </c>
      <c r="M3050" s="239">
        <f t="shared" si="572"/>
        <v>0</v>
      </c>
      <c r="O3050" s="239">
        <f t="shared" si="573"/>
        <v>252.43092493169587</v>
      </c>
      <c r="P3050" s="239">
        <f t="shared" si="568"/>
        <v>252.43092493169587</v>
      </c>
      <c r="Q3050" s="239">
        <f t="shared" si="569"/>
        <v>42.308826910250843</v>
      </c>
      <c r="R3050" s="239">
        <f t="shared" si="574"/>
        <v>0</v>
      </c>
      <c r="T3050" s="239">
        <f>MAX($H$4:H3050)</f>
        <v>290.98732864638936</v>
      </c>
      <c r="U3050" s="239">
        <f>MAX($K$4:K3050)</f>
        <v>290.98732864638936</v>
      </c>
      <c r="V3050" s="239">
        <f>MAX($K$4:L3050)</f>
        <v>290.98732864638936</v>
      </c>
      <c r="W3050" s="239">
        <f t="shared" si="575"/>
        <v>-0.27789949136655551</v>
      </c>
      <c r="X3050" s="239">
        <f t="shared" si="576"/>
        <v>-0.17032937642377874</v>
      </c>
      <c r="Y3050" s="239">
        <f t="shared" si="577"/>
        <v>-0.13250200238632248</v>
      </c>
    </row>
    <row r="3051" spans="1:25">
      <c r="A3051" s="147">
        <v>39696</v>
      </c>
      <c r="B3051" s="243">
        <v>4.563525438381788E-3</v>
      </c>
      <c r="C3051" s="243">
        <v>-2.2703100080621486E-2</v>
      </c>
      <c r="D3051" s="243">
        <v>-1.3292837974602345E-2</v>
      </c>
      <c r="E3051" s="243">
        <v>-1.5131565931725266E-2</v>
      </c>
      <c r="F3051" s="243">
        <v>-1.9146491498845841E-2</v>
      </c>
      <c r="H3051" s="239">
        <f t="shared" si="570"/>
        <v>205.35167500091401</v>
      </c>
      <c r="I3051" s="239"/>
      <c r="J3051" s="239">
        <f t="shared" si="571"/>
        <v>241.42363841082869</v>
      </c>
      <c r="K3051" s="239">
        <f t="shared" si="566"/>
        <v>241.42363841082869</v>
      </c>
      <c r="L3051" s="239" t="b">
        <f t="shared" si="567"/>
        <v>1</v>
      </c>
      <c r="M3051" s="239">
        <f t="shared" si="572"/>
        <v>0</v>
      </c>
      <c r="O3051" s="239">
        <f t="shared" si="573"/>
        <v>252.43092493169587</v>
      </c>
      <c r="P3051" s="239">
        <f t="shared" si="568"/>
        <v>252.43092493169587</v>
      </c>
      <c r="Q3051" s="239">
        <f t="shared" si="569"/>
        <v>47.079249930781856</v>
      </c>
      <c r="R3051" s="239">
        <f t="shared" si="574"/>
        <v>0</v>
      </c>
      <c r="T3051" s="239">
        <f>MAX($H$4:H3051)</f>
        <v>290.98732864638936</v>
      </c>
      <c r="U3051" s="239">
        <f>MAX($K$4:K3051)</f>
        <v>290.98732864638936</v>
      </c>
      <c r="V3051" s="239">
        <f>MAX($K$4:L3051)</f>
        <v>290.98732864638936</v>
      </c>
      <c r="W3051" s="239">
        <f t="shared" si="575"/>
        <v>-0.29429341148232824</v>
      </c>
      <c r="X3051" s="239">
        <f t="shared" si="576"/>
        <v>-0.17032937642377874</v>
      </c>
      <c r="Y3051" s="239">
        <f t="shared" si="577"/>
        <v>-0.13250200238632248</v>
      </c>
    </row>
    <row r="3052" spans="1:25">
      <c r="A3052" s="147">
        <v>39699</v>
      </c>
      <c r="B3052" s="243">
        <v>1.8521115397027943E-2</v>
      </c>
      <c r="C3052" s="243">
        <v>3.9193692356686682E-2</v>
      </c>
      <c r="D3052" s="243">
        <v>4.362568471438899E-2</v>
      </c>
      <c r="E3052" s="243">
        <v>4.3650262298926545E-2</v>
      </c>
      <c r="F3052" s="243">
        <v>2.9945315495877312E-2</v>
      </c>
      <c r="H3052" s="239">
        <f t="shared" si="570"/>
        <v>213.40016537583014</v>
      </c>
      <c r="I3052" s="239"/>
      <c r="J3052" s="239">
        <f t="shared" si="571"/>
        <v>241.42363841082869</v>
      </c>
      <c r="K3052" s="239">
        <f t="shared" si="566"/>
        <v>241.42363841082869</v>
      </c>
      <c r="L3052" s="239" t="b">
        <f t="shared" si="567"/>
        <v>1</v>
      </c>
      <c r="M3052" s="239">
        <f t="shared" si="572"/>
        <v>0</v>
      </c>
      <c r="O3052" s="239">
        <f t="shared" si="573"/>
        <v>252.43092493169587</v>
      </c>
      <c r="P3052" s="239">
        <f t="shared" si="568"/>
        <v>252.43092493169587</v>
      </c>
      <c r="Q3052" s="239">
        <f t="shared" si="569"/>
        <v>39.030759555865728</v>
      </c>
      <c r="R3052" s="239">
        <f t="shared" si="574"/>
        <v>0</v>
      </c>
      <c r="T3052" s="239">
        <f>MAX($H$4:H3052)</f>
        <v>290.98732864638936</v>
      </c>
      <c r="U3052" s="239">
        <f>MAX($K$4:K3052)</f>
        <v>290.98732864638936</v>
      </c>
      <c r="V3052" s="239">
        <f>MAX($K$4:L3052)</f>
        <v>290.98732864638936</v>
      </c>
      <c r="W3052" s="239">
        <f t="shared" si="575"/>
        <v>-0.26663416455787975</v>
      </c>
      <c r="X3052" s="239">
        <f t="shared" si="576"/>
        <v>-0.17032937642377874</v>
      </c>
      <c r="Y3052" s="239">
        <f t="shared" si="577"/>
        <v>-0.13250200238632248</v>
      </c>
    </row>
    <row r="3053" spans="1:25">
      <c r="A3053" s="147">
        <v>39700</v>
      </c>
      <c r="B3053" s="243">
        <v>-3.5198665181719102E-2</v>
      </c>
      <c r="C3053" s="243">
        <v>-1.6002672845424448E-2</v>
      </c>
      <c r="D3053" s="243">
        <v>-2.4211602703795965E-2</v>
      </c>
      <c r="E3053" s="243">
        <v>-4.2325946657558289E-2</v>
      </c>
      <c r="F3053" s="243">
        <v>-2.1687695450744893E-2</v>
      </c>
      <c r="H3053" s="239">
        <f t="shared" si="570"/>
        <v>209.98519234416125</v>
      </c>
      <c r="I3053" s="239"/>
      <c r="J3053" s="239">
        <f t="shared" si="571"/>
        <v>241.42363841082869</v>
      </c>
      <c r="K3053" s="239">
        <f t="shared" si="566"/>
        <v>241.42363841082869</v>
      </c>
      <c r="L3053" s="239" t="b">
        <f t="shared" si="567"/>
        <v>1</v>
      </c>
      <c r="M3053" s="239">
        <f t="shared" si="572"/>
        <v>0</v>
      </c>
      <c r="O3053" s="239">
        <f t="shared" si="573"/>
        <v>252.43092493169587</v>
      </c>
      <c r="P3053" s="239">
        <f t="shared" si="568"/>
        <v>252.43092493169587</v>
      </c>
      <c r="Q3053" s="239">
        <f t="shared" si="569"/>
        <v>42.445732587534621</v>
      </c>
      <c r="R3053" s="239">
        <f t="shared" si="574"/>
        <v>0</v>
      </c>
      <c r="T3053" s="239">
        <f>MAX($H$4:H3053)</f>
        <v>290.98732864638936</v>
      </c>
      <c r="U3053" s="239">
        <f>MAX($K$4:K3053)</f>
        <v>290.98732864638936</v>
      </c>
      <c r="V3053" s="239">
        <f>MAX($K$4:L3053)</f>
        <v>290.98732864638936</v>
      </c>
      <c r="W3053" s="239">
        <f t="shared" si="575"/>
        <v>-0.27836997809847142</v>
      </c>
      <c r="X3053" s="239">
        <f t="shared" si="576"/>
        <v>-0.17032937642377874</v>
      </c>
      <c r="Y3053" s="239">
        <f t="shared" si="577"/>
        <v>-0.13250200238632248</v>
      </c>
    </row>
    <row r="3054" spans="1:25">
      <c r="A3054" s="147">
        <v>39701</v>
      </c>
      <c r="B3054" s="243">
        <v>7.1717122023040591E-3</v>
      </c>
      <c r="C3054" s="243">
        <v>-3.2793961737083155E-3</v>
      </c>
      <c r="D3054" s="243">
        <v>3.5245248222477432E-3</v>
      </c>
      <c r="E3054" s="243">
        <v>-1.2375075824916371E-3</v>
      </c>
      <c r="F3054" s="243">
        <v>-4.6499613737472911E-3</v>
      </c>
      <c r="H3054" s="239">
        <f t="shared" si="570"/>
        <v>209.2965677078524</v>
      </c>
      <c r="I3054" s="239"/>
      <c r="J3054" s="239">
        <f t="shared" si="571"/>
        <v>241.42363841082869</v>
      </c>
      <c r="K3054" s="239">
        <f t="shared" si="566"/>
        <v>241.42363841082869</v>
      </c>
      <c r="L3054" s="239" t="b">
        <f t="shared" si="567"/>
        <v>1</v>
      </c>
      <c r="M3054" s="239">
        <f t="shared" si="572"/>
        <v>0</v>
      </c>
      <c r="O3054" s="239">
        <f t="shared" si="573"/>
        <v>252.43092493169587</v>
      </c>
      <c r="P3054" s="239">
        <f t="shared" si="568"/>
        <v>252.43092493169587</v>
      </c>
      <c r="Q3054" s="239">
        <f t="shared" si="569"/>
        <v>43.134357223843466</v>
      </c>
      <c r="R3054" s="239">
        <f t="shared" si="574"/>
        <v>0</v>
      </c>
      <c r="T3054" s="239">
        <f>MAX($H$4:H3054)</f>
        <v>290.98732864638936</v>
      </c>
      <c r="U3054" s="239">
        <f>MAX($K$4:K3054)</f>
        <v>290.98732864638936</v>
      </c>
      <c r="V3054" s="239">
        <f>MAX($K$4:L3054)</f>
        <v>290.98732864638936</v>
      </c>
      <c r="W3054" s="239">
        <f t="shared" si="575"/>
        <v>-0.28073648883112834</v>
      </c>
      <c r="X3054" s="239">
        <f t="shared" si="576"/>
        <v>-0.17032937642377874</v>
      </c>
      <c r="Y3054" s="239">
        <f t="shared" si="577"/>
        <v>-0.13250200238632248</v>
      </c>
    </row>
    <row r="3055" spans="1:25">
      <c r="A3055" s="147">
        <v>39702</v>
      </c>
      <c r="B3055" s="243">
        <v>1.3168599676575576E-2</v>
      </c>
      <c r="C3055" s="243">
        <v>-7.0662062903315004E-3</v>
      </c>
      <c r="D3055" s="243">
        <v>-1.2349115528518029E-2</v>
      </c>
      <c r="E3055" s="243">
        <v>-1.4150557242921913E-2</v>
      </c>
      <c r="F3055" s="243">
        <v>-9.1051720697138405E-3</v>
      </c>
      <c r="H3055" s="239">
        <f t="shared" si="570"/>
        <v>207.81763498457039</v>
      </c>
      <c r="I3055" s="239"/>
      <c r="J3055" s="239">
        <f t="shared" si="571"/>
        <v>241.42363841082869</v>
      </c>
      <c r="K3055" s="239">
        <f t="shared" si="566"/>
        <v>241.42363841082869</v>
      </c>
      <c r="L3055" s="239" t="b">
        <f t="shared" si="567"/>
        <v>1</v>
      </c>
      <c r="M3055" s="239">
        <f t="shared" si="572"/>
        <v>0</v>
      </c>
      <c r="O3055" s="239">
        <f t="shared" si="573"/>
        <v>252.43092493169587</v>
      </c>
      <c r="P3055" s="239">
        <f t="shared" si="568"/>
        <v>252.43092493169587</v>
      </c>
      <c r="Q3055" s="239">
        <f t="shared" si="569"/>
        <v>44.61328994712548</v>
      </c>
      <c r="R3055" s="239">
        <f t="shared" si="574"/>
        <v>0</v>
      </c>
      <c r="T3055" s="239">
        <f>MAX($H$4:H3055)</f>
        <v>290.98732864638936</v>
      </c>
      <c r="U3055" s="239">
        <f>MAX($K$4:K3055)</f>
        <v>290.98732864638936</v>
      </c>
      <c r="V3055" s="239">
        <f>MAX($K$4:L3055)</f>
        <v>290.98732864638936</v>
      </c>
      <c r="W3055" s="239">
        <f t="shared" si="575"/>
        <v>-0.2858189531781557</v>
      </c>
      <c r="X3055" s="239">
        <f t="shared" si="576"/>
        <v>-0.17032937642377874</v>
      </c>
      <c r="Y3055" s="239">
        <f t="shared" si="577"/>
        <v>-0.13250200238632248</v>
      </c>
    </row>
    <row r="3056" spans="1:25">
      <c r="A3056" s="147">
        <v>39703</v>
      </c>
      <c r="B3056" s="243">
        <v>3.8052350557997716E-3</v>
      </c>
      <c r="C3056" s="243">
        <v>1.5203425176150587E-2</v>
      </c>
      <c r="D3056" s="243">
        <v>-5.4753920365629982E-3</v>
      </c>
      <c r="E3056" s="243">
        <v>-1.0609443400955154E-3</v>
      </c>
      <c r="F3056" s="243">
        <v>9.4802068574224574E-3</v>
      </c>
      <c r="H3056" s="239">
        <f t="shared" si="570"/>
        <v>210.97717484834288</v>
      </c>
      <c r="I3056" s="239"/>
      <c r="J3056" s="239">
        <f t="shared" si="571"/>
        <v>241.42363841082869</v>
      </c>
      <c r="K3056" s="239">
        <f t="shared" si="566"/>
        <v>241.42363841082869</v>
      </c>
      <c r="L3056" s="239" t="b">
        <f t="shared" si="567"/>
        <v>1</v>
      </c>
      <c r="M3056" s="239">
        <f t="shared" si="572"/>
        <v>0</v>
      </c>
      <c r="O3056" s="239">
        <f t="shared" si="573"/>
        <v>252.43092493169587</v>
      </c>
      <c r="P3056" s="239">
        <f t="shared" si="568"/>
        <v>252.43092493169587</v>
      </c>
      <c r="Q3056" s="239">
        <f t="shared" si="569"/>
        <v>41.453750083352986</v>
      </c>
      <c r="R3056" s="239">
        <f t="shared" si="574"/>
        <v>0</v>
      </c>
      <c r="T3056" s="239">
        <f>MAX($H$4:H3056)</f>
        <v>290.98732864638936</v>
      </c>
      <c r="U3056" s="239">
        <f>MAX($K$4:K3056)</f>
        <v>290.98732864638936</v>
      </c>
      <c r="V3056" s="239">
        <f>MAX($K$4:L3056)</f>
        <v>290.98732864638936</v>
      </c>
      <c r="W3056" s="239">
        <f t="shared" si="575"/>
        <v>-0.27496095507057489</v>
      </c>
      <c r="X3056" s="239">
        <f t="shared" si="576"/>
        <v>-0.17032937642377874</v>
      </c>
      <c r="Y3056" s="239">
        <f t="shared" si="577"/>
        <v>-0.13250200238632248</v>
      </c>
    </row>
    <row r="3057" spans="1:25">
      <c r="A3057" s="147">
        <v>39706</v>
      </c>
      <c r="B3057" s="243">
        <v>-4.6903244008512979E-2</v>
      </c>
      <c r="C3057" s="243">
        <v>-3.2178713547900806E-2</v>
      </c>
      <c r="D3057" s="243">
        <v>1.608729018068189E-3</v>
      </c>
      <c r="E3057" s="243">
        <v>-3.299003876603579E-2</v>
      </c>
      <c r="F3057" s="243">
        <v>-2.2741861765216753E-2</v>
      </c>
      <c r="H3057" s="239">
        <f t="shared" si="570"/>
        <v>204.18820077375267</v>
      </c>
      <c r="I3057" s="239"/>
      <c r="J3057" s="239">
        <f t="shared" si="571"/>
        <v>241.42363841082869</v>
      </c>
      <c r="K3057" s="239">
        <f t="shared" si="566"/>
        <v>241.42363841082869</v>
      </c>
      <c r="L3057" s="239" t="b">
        <f t="shared" si="567"/>
        <v>1</v>
      </c>
      <c r="M3057" s="239">
        <f t="shared" si="572"/>
        <v>0</v>
      </c>
      <c r="O3057" s="239">
        <f t="shared" si="573"/>
        <v>252.43092493169587</v>
      </c>
      <c r="P3057" s="239">
        <f t="shared" si="568"/>
        <v>252.43092493169587</v>
      </c>
      <c r="Q3057" s="239">
        <f t="shared" si="569"/>
        <v>48.242724157943201</v>
      </c>
      <c r="R3057" s="239">
        <f t="shared" si="574"/>
        <v>0</v>
      </c>
      <c r="T3057" s="239">
        <f>MAX($H$4:H3057)</f>
        <v>290.98732864638936</v>
      </c>
      <c r="U3057" s="239">
        <f>MAX($K$4:K3057)</f>
        <v>290.98732864638936</v>
      </c>
      <c r="V3057" s="239">
        <f>MAX($K$4:L3057)</f>
        <v>290.98732864638936</v>
      </c>
      <c r="W3057" s="239">
        <f t="shared" si="575"/>
        <v>-0.29829177880840246</v>
      </c>
      <c r="X3057" s="239">
        <f t="shared" si="576"/>
        <v>-0.17032937642377874</v>
      </c>
      <c r="Y3057" s="239">
        <f t="shared" si="577"/>
        <v>-0.13250200238632248</v>
      </c>
    </row>
    <row r="3058" spans="1:25">
      <c r="A3058" s="147">
        <v>39707</v>
      </c>
      <c r="B3058" s="243">
        <v>1.7095845462928194E-2</v>
      </c>
      <c r="C3058" s="243">
        <v>-2.7835978498122249E-2</v>
      </c>
      <c r="D3058" s="243">
        <v>-3.5430450541293568E-2</v>
      </c>
      <c r="E3058" s="243">
        <v>-4.5890629901754298E-2</v>
      </c>
      <c r="F3058" s="243">
        <v>-2.0122907003862434E-2</v>
      </c>
      <c r="H3058" s="239">
        <f t="shared" si="570"/>
        <v>198.50442240744422</v>
      </c>
      <c r="I3058" s="239"/>
      <c r="J3058" s="239">
        <f t="shared" si="571"/>
        <v>241.42363841082869</v>
      </c>
      <c r="K3058" s="239">
        <f t="shared" si="566"/>
        <v>241.42363841082869</v>
      </c>
      <c r="L3058" s="239" t="b">
        <f t="shared" si="567"/>
        <v>1</v>
      </c>
      <c r="M3058" s="239">
        <f t="shared" si="572"/>
        <v>0</v>
      </c>
      <c r="O3058" s="239">
        <f t="shared" si="573"/>
        <v>252.43092493169587</v>
      </c>
      <c r="P3058" s="239">
        <f t="shared" si="568"/>
        <v>252.43092493169587</v>
      </c>
      <c r="Q3058" s="239">
        <f t="shared" si="569"/>
        <v>53.926502524251646</v>
      </c>
      <c r="R3058" s="239">
        <f t="shared" si="574"/>
        <v>0</v>
      </c>
      <c r="T3058" s="239">
        <f>MAX($H$4:H3058)</f>
        <v>290.98732864638936</v>
      </c>
      <c r="U3058" s="239">
        <f>MAX($K$4:K3058)</f>
        <v>290.98732864638936</v>
      </c>
      <c r="V3058" s="239">
        <f>MAX($K$4:L3058)</f>
        <v>290.98732864638936</v>
      </c>
      <c r="W3058" s="239">
        <f t="shared" si="575"/>
        <v>-0.31782451376544735</v>
      </c>
      <c r="X3058" s="239">
        <f t="shared" si="576"/>
        <v>-0.17032937642377874</v>
      </c>
      <c r="Y3058" s="239">
        <f t="shared" si="577"/>
        <v>-0.13250200238632248</v>
      </c>
    </row>
    <row r="3059" spans="1:25">
      <c r="A3059" s="147">
        <v>39708</v>
      </c>
      <c r="B3059" s="243">
        <v>-4.6714129998956744E-2</v>
      </c>
      <c r="C3059" s="243">
        <v>-1.6770728711699379E-2</v>
      </c>
      <c r="D3059" s="243">
        <v>-1.2319586312590225E-3</v>
      </c>
      <c r="E3059" s="243">
        <v>-2.1187102602018615E-2</v>
      </c>
      <c r="F3059" s="243">
        <v>-1.2506538792867783E-2</v>
      </c>
      <c r="H3059" s="239">
        <f t="shared" si="570"/>
        <v>195.1753585911764</v>
      </c>
      <c r="I3059" s="239"/>
      <c r="J3059" s="239">
        <f t="shared" si="571"/>
        <v>241.42363841082869</v>
      </c>
      <c r="K3059" s="239">
        <f t="shared" si="566"/>
        <v>241.42363841082869</v>
      </c>
      <c r="L3059" s="239" t="b">
        <f t="shared" si="567"/>
        <v>1</v>
      </c>
      <c r="M3059" s="239">
        <f t="shared" si="572"/>
        <v>0</v>
      </c>
      <c r="O3059" s="239">
        <f t="shared" si="573"/>
        <v>252.43092493169587</v>
      </c>
      <c r="P3059" s="239">
        <f t="shared" si="568"/>
        <v>252.43092493169587</v>
      </c>
      <c r="Q3059" s="239">
        <f t="shared" si="569"/>
        <v>57.255566340519465</v>
      </c>
      <c r="R3059" s="239">
        <f t="shared" si="574"/>
        <v>0</v>
      </c>
      <c r="T3059" s="239">
        <f>MAX($H$4:H3059)</f>
        <v>290.98732864638936</v>
      </c>
      <c r="U3059" s="239">
        <f>MAX($K$4:K3059)</f>
        <v>290.98732864638936</v>
      </c>
      <c r="V3059" s="239">
        <f>MAX($K$4:L3059)</f>
        <v>290.98732864638936</v>
      </c>
      <c r="W3059" s="239">
        <f t="shared" si="575"/>
        <v>-0.32926509377885865</v>
      </c>
      <c r="X3059" s="239">
        <f t="shared" si="576"/>
        <v>-0.17032937642377874</v>
      </c>
      <c r="Y3059" s="239">
        <f t="shared" si="577"/>
        <v>-0.13250200238632248</v>
      </c>
    </row>
    <row r="3060" spans="1:25">
      <c r="A3060" s="147">
        <v>39709</v>
      </c>
      <c r="B3060" s="243">
        <v>4.3526074272127513E-2</v>
      </c>
      <c r="C3060" s="243">
        <v>-1.0886980540212643E-2</v>
      </c>
      <c r="D3060" s="243">
        <v>-4.0210076100511971E-2</v>
      </c>
      <c r="E3060" s="243">
        <v>-1.9625870423327196E-2</v>
      </c>
      <c r="F3060" s="243">
        <v>-1.1147510937128957E-2</v>
      </c>
      <c r="H3060" s="239">
        <f t="shared" si="570"/>
        <v>193.05048826026524</v>
      </c>
      <c r="I3060" s="239"/>
      <c r="J3060" s="239">
        <f t="shared" si="571"/>
        <v>241.42363841082869</v>
      </c>
      <c r="K3060" s="239">
        <f t="shared" si="566"/>
        <v>241.42363841082869</v>
      </c>
      <c r="L3060" s="239" t="b">
        <f t="shared" si="567"/>
        <v>1</v>
      </c>
      <c r="M3060" s="239">
        <f t="shared" si="572"/>
        <v>0</v>
      </c>
      <c r="O3060" s="239">
        <f t="shared" si="573"/>
        <v>252.43092493169587</v>
      </c>
      <c r="P3060" s="239">
        <f t="shared" si="568"/>
        <v>252.43092493169587</v>
      </c>
      <c r="Q3060" s="239">
        <f t="shared" si="569"/>
        <v>59.38043667143063</v>
      </c>
      <c r="R3060" s="239">
        <f t="shared" si="574"/>
        <v>0</v>
      </c>
      <c r="T3060" s="239">
        <f>MAX($H$4:H3060)</f>
        <v>290.98732864638936</v>
      </c>
      <c r="U3060" s="239">
        <f>MAX($K$4:K3060)</f>
        <v>290.98732864638936</v>
      </c>
      <c r="V3060" s="239">
        <f>MAX($K$4:L3060)</f>
        <v>290.98732864638936</v>
      </c>
      <c r="W3060" s="239">
        <f t="shared" si="575"/>
        <v>-0.33656737165052958</v>
      </c>
      <c r="X3060" s="239">
        <f t="shared" si="576"/>
        <v>-0.17032937642377874</v>
      </c>
      <c r="Y3060" s="239">
        <f t="shared" si="577"/>
        <v>-0.13250200238632248</v>
      </c>
    </row>
    <row r="3061" spans="1:25">
      <c r="A3061" s="147">
        <v>39710</v>
      </c>
      <c r="B3061" s="243">
        <v>4.1505416137685769E-2</v>
      </c>
      <c r="C3061" s="243">
        <v>8.2207189246702672E-2</v>
      </c>
      <c r="D3061" s="243">
        <v>4.1638507337180775E-2</v>
      </c>
      <c r="E3061" s="243">
        <v>9.885055465266368E-2</v>
      </c>
      <c r="F3061" s="243">
        <v>6.0556148818458944E-2</v>
      </c>
      <c r="H3061" s="239">
        <f t="shared" si="570"/>
        <v>208.92062628284521</v>
      </c>
      <c r="I3061" s="239"/>
      <c r="J3061" s="239">
        <f t="shared" si="571"/>
        <v>241.42363841082869</v>
      </c>
      <c r="K3061" s="239">
        <f t="shared" si="566"/>
        <v>241.42363841082869</v>
      </c>
      <c r="L3061" s="239" t="b">
        <f t="shared" si="567"/>
        <v>1</v>
      </c>
      <c r="M3061" s="239">
        <f t="shared" si="572"/>
        <v>0</v>
      </c>
      <c r="O3061" s="239">
        <f t="shared" si="573"/>
        <v>252.43092493169587</v>
      </c>
      <c r="P3061" s="239">
        <f t="shared" si="568"/>
        <v>252.43092493169587</v>
      </c>
      <c r="Q3061" s="239">
        <f t="shared" si="569"/>
        <v>43.510298648850664</v>
      </c>
      <c r="R3061" s="239">
        <f t="shared" si="574"/>
        <v>0</v>
      </c>
      <c r="T3061" s="239">
        <f>MAX($H$4:H3061)</f>
        <v>290.98732864638936</v>
      </c>
      <c r="U3061" s="239">
        <f>MAX($K$4:K3061)</f>
        <v>290.98732864638936</v>
      </c>
      <c r="V3061" s="239">
        <f>MAX($K$4:L3061)</f>
        <v>290.98732864638936</v>
      </c>
      <c r="W3061" s="239">
        <f t="shared" si="575"/>
        <v>-0.28202844001936733</v>
      </c>
      <c r="X3061" s="239">
        <f t="shared" si="576"/>
        <v>-0.17032937642377874</v>
      </c>
      <c r="Y3061" s="239">
        <f t="shared" si="577"/>
        <v>-0.13250200238632248</v>
      </c>
    </row>
    <row r="3062" spans="1:25">
      <c r="A3062" s="147">
        <v>39713</v>
      </c>
      <c r="B3062" s="243">
        <v>-3.9142604148456717E-2</v>
      </c>
      <c r="C3062" s="243">
        <v>-2.2646750692985718E-2</v>
      </c>
      <c r="D3062" s="243">
        <v>1.1966822205511596E-2</v>
      </c>
      <c r="E3062" s="243">
        <v>-7.7164800761071461E-3</v>
      </c>
      <c r="F3062" s="243">
        <v>-1.9776823655845099E-2</v>
      </c>
      <c r="H3062" s="239">
        <f t="shared" si="570"/>
        <v>204.18925294479516</v>
      </c>
      <c r="I3062" s="239"/>
      <c r="J3062" s="239">
        <f t="shared" si="571"/>
        <v>241.42363841082869</v>
      </c>
      <c r="K3062" s="239">
        <f t="shared" si="566"/>
        <v>241.42363841082869</v>
      </c>
      <c r="L3062" s="239" t="b">
        <f t="shared" si="567"/>
        <v>1</v>
      </c>
      <c r="M3062" s="239">
        <f t="shared" si="572"/>
        <v>0</v>
      </c>
      <c r="O3062" s="239">
        <f t="shared" si="573"/>
        <v>252.43092493169587</v>
      </c>
      <c r="P3062" s="239">
        <f t="shared" si="568"/>
        <v>252.43092493169587</v>
      </c>
      <c r="Q3062" s="239">
        <f t="shared" si="569"/>
        <v>48.241671986900712</v>
      </c>
      <c r="R3062" s="239">
        <f t="shared" si="574"/>
        <v>0</v>
      </c>
      <c r="T3062" s="239">
        <f>MAX($H$4:H3062)</f>
        <v>290.98732864638936</v>
      </c>
      <c r="U3062" s="239">
        <f>MAX($K$4:K3062)</f>
        <v>290.98732864638936</v>
      </c>
      <c r="V3062" s="239">
        <f>MAX($K$4:L3062)</f>
        <v>290.98732864638936</v>
      </c>
      <c r="W3062" s="239">
        <f t="shared" si="575"/>
        <v>-0.29828816294290283</v>
      </c>
      <c r="X3062" s="239">
        <f t="shared" si="576"/>
        <v>-0.17032937642377874</v>
      </c>
      <c r="Y3062" s="239">
        <f t="shared" si="577"/>
        <v>-0.13250200238632248</v>
      </c>
    </row>
    <row r="3063" spans="1:25">
      <c r="A3063" s="147">
        <v>39714</v>
      </c>
      <c r="B3063" s="243">
        <v>-1.5224400966245555E-2</v>
      </c>
      <c r="C3063" s="243">
        <v>-7.9182061888116717E-3</v>
      </c>
      <c r="D3063" s="243">
        <v>1.5567153703113235E-3</v>
      </c>
      <c r="E3063" s="243">
        <v>-2.4411006641543165E-2</v>
      </c>
      <c r="F3063" s="243">
        <v>-1.338022445771947E-2</v>
      </c>
      <c r="H3063" s="239">
        <f t="shared" si="570"/>
        <v>202.57244033843884</v>
      </c>
      <c r="I3063" s="239"/>
      <c r="J3063" s="239">
        <f t="shared" si="571"/>
        <v>241.42363841082869</v>
      </c>
      <c r="K3063" s="239">
        <f t="shared" si="566"/>
        <v>241.42363841082869</v>
      </c>
      <c r="L3063" s="239" t="b">
        <f t="shared" si="567"/>
        <v>1</v>
      </c>
      <c r="M3063" s="239">
        <f t="shared" si="572"/>
        <v>0</v>
      </c>
      <c r="O3063" s="239">
        <f t="shared" si="573"/>
        <v>252.43092493169587</v>
      </c>
      <c r="P3063" s="239">
        <f t="shared" si="568"/>
        <v>252.43092493169587</v>
      </c>
      <c r="Q3063" s="239">
        <f t="shared" si="569"/>
        <v>49.858484593257032</v>
      </c>
      <c r="R3063" s="239">
        <f t="shared" si="574"/>
        <v>0</v>
      </c>
      <c r="T3063" s="239">
        <f>MAX($H$4:H3063)</f>
        <v>290.98732864638936</v>
      </c>
      <c r="U3063" s="239">
        <f>MAX($K$4:K3063)</f>
        <v>290.98732864638936</v>
      </c>
      <c r="V3063" s="239">
        <f>MAX($K$4:L3063)</f>
        <v>290.98732864638936</v>
      </c>
      <c r="W3063" s="239">
        <f t="shared" si="575"/>
        <v>-0.30384446195385079</v>
      </c>
      <c r="X3063" s="239">
        <f t="shared" si="576"/>
        <v>-0.17032937642377874</v>
      </c>
      <c r="Y3063" s="239">
        <f t="shared" si="577"/>
        <v>-0.13250200238632248</v>
      </c>
    </row>
    <row r="3064" spans="1:25">
      <c r="A3064" s="147">
        <v>39715</v>
      </c>
      <c r="B3064" s="243">
        <v>-2.6966149232551251E-3</v>
      </c>
      <c r="C3064" s="243">
        <v>-8.7275845677259323E-3</v>
      </c>
      <c r="D3064" s="243">
        <v>-2.7588399531019991E-4</v>
      </c>
      <c r="E3064" s="243">
        <v>2.5592919455725838E-3</v>
      </c>
      <c r="F3064" s="243">
        <v>-7.6048392727019465E-3</v>
      </c>
      <c r="H3064" s="239">
        <f t="shared" si="570"/>
        <v>200.80447223429451</v>
      </c>
      <c r="I3064" s="239"/>
      <c r="J3064" s="239">
        <f t="shared" si="571"/>
        <v>241.42363841082869</v>
      </c>
      <c r="K3064" s="239">
        <f t="shared" si="566"/>
        <v>241.42363841082869</v>
      </c>
      <c r="L3064" s="239" t="b">
        <f t="shared" si="567"/>
        <v>1</v>
      </c>
      <c r="M3064" s="239">
        <f t="shared" si="572"/>
        <v>0</v>
      </c>
      <c r="O3064" s="239">
        <f t="shared" si="573"/>
        <v>252.43092493169587</v>
      </c>
      <c r="P3064" s="239">
        <f t="shared" si="568"/>
        <v>252.43092493169587</v>
      </c>
      <c r="Q3064" s="239">
        <f t="shared" si="569"/>
        <v>51.626452697401362</v>
      </c>
      <c r="R3064" s="239">
        <f t="shared" si="574"/>
        <v>0</v>
      </c>
      <c r="T3064" s="239">
        <f>MAX($H$4:H3064)</f>
        <v>290.98732864638936</v>
      </c>
      <c r="U3064" s="239">
        <f>MAX($K$4:K3064)</f>
        <v>290.98732864638936</v>
      </c>
      <c r="V3064" s="239">
        <f>MAX($K$4:L3064)</f>
        <v>290.98732864638936</v>
      </c>
      <c r="W3064" s="239">
        <f t="shared" si="575"/>
        <v>-0.30992021828443922</v>
      </c>
      <c r="X3064" s="239">
        <f t="shared" si="576"/>
        <v>-0.17032937642377874</v>
      </c>
      <c r="Y3064" s="239">
        <f t="shared" si="577"/>
        <v>-0.13250200238632248</v>
      </c>
    </row>
    <row r="3065" spans="1:25">
      <c r="A3065" s="147">
        <v>39716</v>
      </c>
      <c r="B3065" s="243">
        <v>1.8338035608872261E-2</v>
      </c>
      <c r="C3065" s="243">
        <v>2.6160301901104521E-2</v>
      </c>
      <c r="D3065" s="243">
        <v>-4.308234126597088E-3</v>
      </c>
      <c r="E3065" s="243">
        <v>1.396925958271944E-2</v>
      </c>
      <c r="F3065" s="243">
        <v>1.0490291069771507E-2</v>
      </c>
      <c r="H3065" s="239">
        <f t="shared" si="570"/>
        <v>206.0575778510356</v>
      </c>
      <c r="I3065" s="239"/>
      <c r="J3065" s="239">
        <f t="shared" si="571"/>
        <v>241.42363841082869</v>
      </c>
      <c r="K3065" s="239">
        <f t="shared" si="566"/>
        <v>241.42363841082869</v>
      </c>
      <c r="L3065" s="239" t="b">
        <f t="shared" si="567"/>
        <v>1</v>
      </c>
      <c r="M3065" s="239">
        <f t="shared" si="572"/>
        <v>0</v>
      </c>
      <c r="O3065" s="239">
        <f t="shared" si="573"/>
        <v>252.43092493169587</v>
      </c>
      <c r="P3065" s="239">
        <f t="shared" si="568"/>
        <v>252.43092493169587</v>
      </c>
      <c r="Q3065" s="239">
        <f t="shared" si="569"/>
        <v>46.373347080660267</v>
      </c>
      <c r="R3065" s="239">
        <f t="shared" si="574"/>
        <v>0</v>
      </c>
      <c r="T3065" s="239">
        <f>MAX($H$4:H3065)</f>
        <v>290.98732864638936</v>
      </c>
      <c r="U3065" s="239">
        <f>MAX($K$4:K3065)</f>
        <v>290.98732864638936</v>
      </c>
      <c r="V3065" s="239">
        <f>MAX($K$4:L3065)</f>
        <v>290.98732864638936</v>
      </c>
      <c r="W3065" s="239">
        <f t="shared" si="575"/>
        <v>-0.29186752285891188</v>
      </c>
      <c r="X3065" s="239">
        <f t="shared" si="576"/>
        <v>-0.17032937642377874</v>
      </c>
      <c r="Y3065" s="239">
        <f t="shared" si="577"/>
        <v>-0.13250200238632248</v>
      </c>
    </row>
    <row r="3066" spans="1:25">
      <c r="A3066" s="147">
        <v>39717</v>
      </c>
      <c r="B3066" s="243">
        <v>1.8237506780569568E-3</v>
      </c>
      <c r="C3066" s="243">
        <v>-2.536323466361734E-2</v>
      </c>
      <c r="D3066" s="243">
        <v>-6.8002141899786706E-3</v>
      </c>
      <c r="E3066" s="243">
        <v>-2.0016707586690941E-2</v>
      </c>
      <c r="F3066" s="243">
        <v>-2.6117732326518706E-2</v>
      </c>
      <c r="H3066" s="239">
        <f t="shared" si="570"/>
        <v>200.8312911497832</v>
      </c>
      <c r="I3066" s="239"/>
      <c r="J3066" s="239">
        <f t="shared" si="571"/>
        <v>241.42363841082869</v>
      </c>
      <c r="K3066" s="239">
        <f t="shared" si="566"/>
        <v>241.42363841082869</v>
      </c>
      <c r="L3066" s="239" t="b">
        <f t="shared" si="567"/>
        <v>1</v>
      </c>
      <c r="M3066" s="239">
        <f t="shared" si="572"/>
        <v>0</v>
      </c>
      <c r="O3066" s="239">
        <f t="shared" si="573"/>
        <v>252.43092493169587</v>
      </c>
      <c r="P3066" s="239">
        <f t="shared" si="568"/>
        <v>252.43092493169587</v>
      </c>
      <c r="Q3066" s="239">
        <f t="shared" si="569"/>
        <v>51.599633781912672</v>
      </c>
      <c r="R3066" s="239">
        <f t="shared" si="574"/>
        <v>0</v>
      </c>
      <c r="T3066" s="239">
        <f>MAX($H$4:H3066)</f>
        <v>290.98732864638936</v>
      </c>
      <c r="U3066" s="239">
        <f>MAX($K$4:K3066)</f>
        <v>290.98732864638936</v>
      </c>
      <c r="V3066" s="239">
        <f>MAX($K$4:L3066)</f>
        <v>290.98732864638936</v>
      </c>
      <c r="W3066" s="239">
        <f t="shared" si="575"/>
        <v>-0.30982805304956995</v>
      </c>
      <c r="X3066" s="239">
        <f t="shared" si="576"/>
        <v>-0.17032937642377874</v>
      </c>
      <c r="Y3066" s="239">
        <f t="shared" si="577"/>
        <v>-0.13250200238632248</v>
      </c>
    </row>
    <row r="3067" spans="1:25">
      <c r="A3067" s="147">
        <v>39720</v>
      </c>
      <c r="B3067" s="243">
        <v>-8.6885267472384342E-2</v>
      </c>
      <c r="C3067" s="243">
        <v>-5.1080300446877613E-2</v>
      </c>
      <c r="D3067" s="243">
        <v>-1.9384953032907104E-3</v>
      </c>
      <c r="E3067" s="243">
        <v>-4.4744097687821394E-2</v>
      </c>
      <c r="F3067" s="243">
        <v>-5.2043668460114212E-2</v>
      </c>
      <c r="H3067" s="239">
        <f t="shared" si="570"/>
        <v>190.57276845871792</v>
      </c>
      <c r="I3067" s="239"/>
      <c r="J3067" s="239">
        <f t="shared" si="571"/>
        <v>241.42363841082869</v>
      </c>
      <c r="K3067" s="239">
        <f t="shared" si="566"/>
        <v>241.42363841082869</v>
      </c>
      <c r="L3067" s="239" t="b">
        <f t="shared" si="567"/>
        <v>1</v>
      </c>
      <c r="M3067" s="239">
        <f t="shared" si="572"/>
        <v>0</v>
      </c>
      <c r="O3067" s="239">
        <f t="shared" si="573"/>
        <v>252.43092493169587</v>
      </c>
      <c r="P3067" s="239">
        <f t="shared" si="568"/>
        <v>252.43092493169587</v>
      </c>
      <c r="Q3067" s="239">
        <f t="shared" si="569"/>
        <v>61.858156472977953</v>
      </c>
      <c r="R3067" s="239">
        <f t="shared" si="574"/>
        <v>0</v>
      </c>
      <c r="T3067" s="239">
        <f>MAX($H$4:H3067)</f>
        <v>290.98732864638936</v>
      </c>
      <c r="U3067" s="239">
        <f>MAX($K$4:K3067)</f>
        <v>290.98732864638936</v>
      </c>
      <c r="V3067" s="239">
        <f>MAX($K$4:L3067)</f>
        <v>290.98732864638936</v>
      </c>
      <c r="W3067" s="239">
        <f t="shared" si="575"/>
        <v>-0.34508224345980437</v>
      </c>
      <c r="X3067" s="239">
        <f t="shared" si="576"/>
        <v>-0.17032937642377874</v>
      </c>
      <c r="Y3067" s="239">
        <f t="shared" si="577"/>
        <v>-0.13250200238632248</v>
      </c>
    </row>
    <row r="3068" spans="1:25">
      <c r="A3068" s="147">
        <v>39721</v>
      </c>
      <c r="B3068" s="243">
        <v>5.2710664331255597E-2</v>
      </c>
      <c r="C3068" s="243">
        <v>1.4448004679769477E-2</v>
      </c>
      <c r="D3068" s="243">
        <v>-2.8267223796972885E-2</v>
      </c>
      <c r="E3068" s="243">
        <v>3.9264794207316323E-2</v>
      </c>
      <c r="F3068" s="243">
        <v>1.3710960198030309E-2</v>
      </c>
      <c r="H3068" s="239">
        <f t="shared" si="570"/>
        <v>193.32616470924609</v>
      </c>
      <c r="I3068" s="239"/>
      <c r="J3068" s="239">
        <f t="shared" si="571"/>
        <v>241.42363841082869</v>
      </c>
      <c r="K3068" s="239">
        <f t="shared" si="566"/>
        <v>241.42363841082869</v>
      </c>
      <c r="L3068" s="239" t="b">
        <f t="shared" si="567"/>
        <v>1</v>
      </c>
      <c r="M3068" s="239">
        <f t="shared" si="572"/>
        <v>0</v>
      </c>
      <c r="O3068" s="239">
        <f t="shared" si="573"/>
        <v>252.43092493169587</v>
      </c>
      <c r="P3068" s="239">
        <f t="shared" si="568"/>
        <v>252.43092493169587</v>
      </c>
      <c r="Q3068" s="239">
        <f t="shared" si="569"/>
        <v>59.104760222449784</v>
      </c>
      <c r="R3068" s="239">
        <f t="shared" si="574"/>
        <v>0</v>
      </c>
      <c r="T3068" s="239">
        <f>MAX($H$4:H3068)</f>
        <v>290.98732864638936</v>
      </c>
      <c r="U3068" s="239">
        <f>MAX($K$4:K3068)</f>
        <v>290.98732864638936</v>
      </c>
      <c r="V3068" s="239">
        <f>MAX($K$4:L3068)</f>
        <v>290.98732864638936</v>
      </c>
      <c r="W3068" s="239">
        <f t="shared" si="575"/>
        <v>-0.33561998864844755</v>
      </c>
      <c r="X3068" s="239">
        <f t="shared" si="576"/>
        <v>-0.17032937642377874</v>
      </c>
      <c r="Y3068" s="239">
        <f t="shared" si="577"/>
        <v>-0.13250200238632248</v>
      </c>
    </row>
    <row r="3069" spans="1:25">
      <c r="A3069" s="147">
        <v>39722</v>
      </c>
      <c r="B3069" s="243">
        <v>-5.3461021056906421E-3</v>
      </c>
      <c r="C3069" s="243">
        <v>5.1051288141585882E-3</v>
      </c>
      <c r="D3069" s="243">
        <v>2.4795101422063981E-2</v>
      </c>
      <c r="E3069" s="243">
        <v>6.9056318163807084E-4</v>
      </c>
      <c r="F3069" s="243">
        <v>-5.1665680096282252E-3</v>
      </c>
      <c r="H3069" s="239">
        <f t="shared" si="570"/>
        <v>194.31311968323402</v>
      </c>
      <c r="I3069" s="239"/>
      <c r="J3069" s="239">
        <f t="shared" si="571"/>
        <v>241.42363841082869</v>
      </c>
      <c r="K3069" s="239">
        <f t="shared" si="566"/>
        <v>241.42363841082869</v>
      </c>
      <c r="L3069" s="239" t="b">
        <f t="shared" si="567"/>
        <v>1</v>
      </c>
      <c r="M3069" s="239">
        <f t="shared" si="572"/>
        <v>0</v>
      </c>
      <c r="O3069" s="239">
        <f t="shared" si="573"/>
        <v>252.43092493169587</v>
      </c>
      <c r="P3069" s="239">
        <f t="shared" si="568"/>
        <v>252.43092493169587</v>
      </c>
      <c r="Q3069" s="239">
        <f t="shared" si="569"/>
        <v>58.117805248461849</v>
      </c>
      <c r="R3069" s="239">
        <f t="shared" si="574"/>
        <v>0</v>
      </c>
      <c r="T3069" s="239">
        <f>MAX($H$4:H3069)</f>
        <v>290.98732864638936</v>
      </c>
      <c r="U3069" s="239">
        <f>MAX($K$4:K3069)</f>
        <v>290.98732864638936</v>
      </c>
      <c r="V3069" s="239">
        <f>MAX($K$4:L3069)</f>
        <v>290.98732864638936</v>
      </c>
      <c r="W3069" s="239">
        <f t="shared" si="575"/>
        <v>-0.33222824310894578</v>
      </c>
      <c r="X3069" s="239">
        <f t="shared" si="576"/>
        <v>-0.17032937642377874</v>
      </c>
      <c r="Y3069" s="239">
        <f t="shared" si="577"/>
        <v>-0.13250200238632248</v>
      </c>
    </row>
    <row r="3070" spans="1:25">
      <c r="A3070" s="147">
        <v>39723</v>
      </c>
      <c r="B3070" s="243">
        <v>-4.3011766357349268E-2</v>
      </c>
      <c r="C3070" s="243">
        <v>-1.2995733402096588E-2</v>
      </c>
      <c r="D3070" s="243">
        <v>-4.470306586549011E-3</v>
      </c>
      <c r="E3070" s="243">
        <v>-1.894832678044911E-2</v>
      </c>
      <c r="F3070" s="243">
        <v>-6.5064412870323718E-3</v>
      </c>
      <c r="H3070" s="239">
        <f t="shared" si="570"/>
        <v>191.78787818330102</v>
      </c>
      <c r="I3070" s="239"/>
      <c r="J3070" s="239">
        <f t="shared" si="571"/>
        <v>241.42363841082869</v>
      </c>
      <c r="K3070" s="239">
        <f t="shared" si="566"/>
        <v>241.42363841082869</v>
      </c>
      <c r="L3070" s="239" t="b">
        <f t="shared" si="567"/>
        <v>1</v>
      </c>
      <c r="M3070" s="239">
        <f t="shared" si="572"/>
        <v>0</v>
      </c>
      <c r="O3070" s="239">
        <f t="shared" si="573"/>
        <v>252.43092493169587</v>
      </c>
      <c r="P3070" s="239">
        <f t="shared" si="568"/>
        <v>252.43092493169587</v>
      </c>
      <c r="Q3070" s="239">
        <f t="shared" si="569"/>
        <v>60.643046748394852</v>
      </c>
      <c r="R3070" s="239">
        <f t="shared" si="574"/>
        <v>0</v>
      </c>
      <c r="T3070" s="239">
        <f>MAX($H$4:H3070)</f>
        <v>290.98732864638936</v>
      </c>
      <c r="U3070" s="239">
        <f>MAX($K$4:K3070)</f>
        <v>290.98732864638936</v>
      </c>
      <c r="V3070" s="239">
        <f>MAX($K$4:L3070)</f>
        <v>290.98732864638936</v>
      </c>
      <c r="W3070" s="239">
        <f t="shared" si="575"/>
        <v>-0.34090642683495159</v>
      </c>
      <c r="X3070" s="239">
        <f t="shared" si="576"/>
        <v>-0.17032937642377874</v>
      </c>
      <c r="Y3070" s="239">
        <f t="shared" si="577"/>
        <v>-0.13250200238632248</v>
      </c>
    </row>
    <row r="3071" spans="1:25">
      <c r="A3071" s="147">
        <v>39724</v>
      </c>
      <c r="B3071" s="243">
        <v>-1.4655798163072831E-2</v>
      </c>
      <c r="C3071" s="243">
        <v>3.373043077292337E-2</v>
      </c>
      <c r="D3071" s="243">
        <v>-2.3276758248581553E-2</v>
      </c>
      <c r="E3071" s="243">
        <v>-1.9346266034815929E-2</v>
      </c>
      <c r="F3071" s="243">
        <v>9.1246260204131957E-3</v>
      </c>
      <c r="H3071" s="239">
        <f t="shared" si="570"/>
        <v>198.25696593144872</v>
      </c>
      <c r="I3071" s="239"/>
      <c r="J3071" s="239">
        <f t="shared" si="571"/>
        <v>241.42363841082869</v>
      </c>
      <c r="K3071" s="239">
        <f t="shared" si="566"/>
        <v>241.42363841082869</v>
      </c>
      <c r="L3071" s="239" t="b">
        <f t="shared" si="567"/>
        <v>1</v>
      </c>
      <c r="M3071" s="239">
        <f t="shared" si="572"/>
        <v>0</v>
      </c>
      <c r="O3071" s="239">
        <f t="shared" si="573"/>
        <v>252.43092493169587</v>
      </c>
      <c r="P3071" s="239">
        <f t="shared" si="568"/>
        <v>252.43092493169587</v>
      </c>
      <c r="Q3071" s="239">
        <f t="shared" si="569"/>
        <v>54.173959000247152</v>
      </c>
      <c r="R3071" s="239">
        <f t="shared" si="574"/>
        <v>0</v>
      </c>
      <c r="T3071" s="239">
        <f>MAX($H$4:H3071)</f>
        <v>290.98732864638936</v>
      </c>
      <c r="U3071" s="239">
        <f>MAX($K$4:K3071)</f>
        <v>290.98732864638936</v>
      </c>
      <c r="V3071" s="239">
        <f>MAX($K$4:L3071)</f>
        <v>290.98732864638936</v>
      </c>
      <c r="W3071" s="239">
        <f t="shared" si="575"/>
        <v>-0.3186749166924292</v>
      </c>
      <c r="X3071" s="239">
        <f t="shared" si="576"/>
        <v>-0.17032937642377874</v>
      </c>
      <c r="Y3071" s="239">
        <f t="shared" si="577"/>
        <v>-0.13250200238632248</v>
      </c>
    </row>
    <row r="3072" spans="1:25">
      <c r="A3072" s="147">
        <v>39727</v>
      </c>
      <c r="B3072" s="243">
        <v>-3.9929536969739443E-2</v>
      </c>
      <c r="C3072" s="243">
        <v>-8.068334691360679E-2</v>
      </c>
      <c r="D3072" s="243">
        <v>-1.2177653068793259E-2</v>
      </c>
      <c r="E3072" s="243">
        <v>-7.8717057067710705E-2</v>
      </c>
      <c r="F3072" s="243">
        <v>-7.2826520743028089E-2</v>
      </c>
      <c r="H3072" s="239">
        <f t="shared" si="570"/>
        <v>182.26093037116252</v>
      </c>
      <c r="I3072" s="239"/>
      <c r="J3072" s="239">
        <f t="shared" si="571"/>
        <v>241.42363841082869</v>
      </c>
      <c r="K3072" s="239">
        <f t="shared" si="566"/>
        <v>241.42363841082869</v>
      </c>
      <c r="L3072" s="239" t="b">
        <f t="shared" si="567"/>
        <v>1</v>
      </c>
      <c r="M3072" s="239">
        <f t="shared" si="572"/>
        <v>0</v>
      </c>
      <c r="O3072" s="239">
        <f t="shared" si="573"/>
        <v>252.43092493169587</v>
      </c>
      <c r="P3072" s="239">
        <f t="shared" si="568"/>
        <v>252.43092493169587</v>
      </c>
      <c r="Q3072" s="239">
        <f t="shared" si="569"/>
        <v>70.169994560533354</v>
      </c>
      <c r="R3072" s="239">
        <f t="shared" si="574"/>
        <v>0</v>
      </c>
      <c r="T3072" s="239">
        <f>MAX($H$4:H3072)</f>
        <v>290.98732864638936</v>
      </c>
      <c r="U3072" s="239">
        <f>MAX($K$4:K3072)</f>
        <v>290.98732864638936</v>
      </c>
      <c r="V3072" s="239">
        <f>MAX($K$4:L3072)</f>
        <v>290.98732864638936</v>
      </c>
      <c r="W3072" s="239">
        <f t="shared" si="575"/>
        <v>-0.37364650474987599</v>
      </c>
      <c r="X3072" s="239">
        <f t="shared" si="576"/>
        <v>-0.17032937642377874</v>
      </c>
      <c r="Y3072" s="239">
        <f t="shared" si="577"/>
        <v>-0.13250200238632248</v>
      </c>
    </row>
    <row r="3073" spans="1:25">
      <c r="A3073" s="147">
        <v>39728</v>
      </c>
      <c r="B3073" s="243">
        <v>-5.7176474522781962E-2</v>
      </c>
      <c r="C3073" s="243">
        <v>-1.5507930921965229E-4</v>
      </c>
      <c r="D3073" s="243">
        <v>-2.6830546905405317E-2</v>
      </c>
      <c r="E3073" s="243">
        <v>-2.5208517836177724E-2</v>
      </c>
      <c r="F3073" s="243">
        <v>-1.6690217426178156E-2</v>
      </c>
      <c r="H3073" s="239">
        <f t="shared" si="570"/>
        <v>182.23266547198281</v>
      </c>
      <c r="I3073" s="239"/>
      <c r="J3073" s="239">
        <f t="shared" si="571"/>
        <v>241.42363841082869</v>
      </c>
      <c r="K3073" s="239">
        <f t="shared" si="566"/>
        <v>241.42363841082869</v>
      </c>
      <c r="L3073" s="239" t="b">
        <f t="shared" si="567"/>
        <v>1</v>
      </c>
      <c r="M3073" s="239">
        <f t="shared" si="572"/>
        <v>0</v>
      </c>
      <c r="O3073" s="239">
        <f t="shared" si="573"/>
        <v>252.43092493169587</v>
      </c>
      <c r="P3073" s="239">
        <f t="shared" si="568"/>
        <v>252.43092493169587</v>
      </c>
      <c r="Q3073" s="239">
        <f t="shared" si="569"/>
        <v>70.198259459713057</v>
      </c>
      <c r="R3073" s="239">
        <f t="shared" si="574"/>
        <v>0</v>
      </c>
      <c r="T3073" s="239">
        <f>MAX($H$4:H3073)</f>
        <v>290.98732864638936</v>
      </c>
      <c r="U3073" s="239">
        <f>MAX($K$4:K3073)</f>
        <v>290.98732864638936</v>
      </c>
      <c r="V3073" s="239">
        <f>MAX($K$4:L3073)</f>
        <v>290.98732864638936</v>
      </c>
      <c r="W3073" s="239">
        <f t="shared" si="575"/>
        <v>-0.37374363921724674</v>
      </c>
      <c r="X3073" s="239">
        <f t="shared" si="576"/>
        <v>-0.17032937642377874</v>
      </c>
      <c r="Y3073" s="239">
        <f t="shared" si="577"/>
        <v>-0.13250200238632248</v>
      </c>
    </row>
    <row r="3074" spans="1:25">
      <c r="A3074" s="147">
        <v>39729</v>
      </c>
      <c r="B3074" s="243">
        <v>-1.0568177604073359E-2</v>
      </c>
      <c r="C3074" s="243">
        <v>-6.1320403116137623E-2</v>
      </c>
      <c r="D3074" s="243">
        <v>-7.3892807076229916E-2</v>
      </c>
      <c r="E3074" s="243">
        <v>-8.2832365871934543E-2</v>
      </c>
      <c r="F3074" s="243">
        <v>-4.8874696767390646E-2</v>
      </c>
      <c r="H3074" s="239">
        <f t="shared" si="570"/>
        <v>171.05808496431257</v>
      </c>
      <c r="I3074" s="239"/>
      <c r="J3074" s="239">
        <f t="shared" si="571"/>
        <v>241.42363841082869</v>
      </c>
      <c r="K3074" s="239">
        <f t="shared" si="566"/>
        <v>241.42363841082869</v>
      </c>
      <c r="L3074" s="239" t="b">
        <f t="shared" si="567"/>
        <v>1</v>
      </c>
      <c r="M3074" s="239">
        <f t="shared" si="572"/>
        <v>0</v>
      </c>
      <c r="O3074" s="239">
        <f t="shared" si="573"/>
        <v>252.43092493169587</v>
      </c>
      <c r="P3074" s="239">
        <f t="shared" si="568"/>
        <v>252.43092493169587</v>
      </c>
      <c r="Q3074" s="239">
        <f t="shared" si="569"/>
        <v>81.3728399673833</v>
      </c>
      <c r="R3074" s="239">
        <f t="shared" si="574"/>
        <v>0</v>
      </c>
      <c r="T3074" s="239">
        <f>MAX($H$4:H3074)</f>
        <v>290.98732864638936</v>
      </c>
      <c r="U3074" s="239">
        <f>MAX($K$4:K3074)</f>
        <v>290.98732864638936</v>
      </c>
      <c r="V3074" s="239">
        <f>MAX($K$4:L3074)</f>
        <v>290.98732864638936</v>
      </c>
      <c r="W3074" s="239">
        <f t="shared" si="575"/>
        <v>-0.41214593171449049</v>
      </c>
      <c r="X3074" s="239">
        <f t="shared" si="576"/>
        <v>-0.17032937642377874</v>
      </c>
      <c r="Y3074" s="239">
        <f t="shared" si="577"/>
        <v>-0.13250200238632248</v>
      </c>
    </row>
    <row r="3075" spans="1:25">
      <c r="A3075" s="147">
        <v>39730</v>
      </c>
      <c r="B3075" s="243">
        <v>-7.5251382491670959E-2</v>
      </c>
      <c r="C3075" s="243">
        <v>-1.8080834097609855E-2</v>
      </c>
      <c r="D3075" s="243">
        <v>1.2197705342547494E-2</v>
      </c>
      <c r="E3075" s="243">
        <v>2.4105514105929648E-2</v>
      </c>
      <c r="F3075" s="243">
        <v>-2.7561531515556403E-3</v>
      </c>
      <c r="H3075" s="239">
        <f t="shared" si="570"/>
        <v>167.96521210901798</v>
      </c>
      <c r="I3075" s="239"/>
      <c r="J3075" s="239">
        <f t="shared" si="571"/>
        <v>241.42363841082869</v>
      </c>
      <c r="K3075" s="239">
        <f t="shared" si="566"/>
        <v>241.42363841082869</v>
      </c>
      <c r="L3075" s="239" t="b">
        <f t="shared" si="567"/>
        <v>1</v>
      </c>
      <c r="M3075" s="239">
        <f t="shared" si="572"/>
        <v>0</v>
      </c>
      <c r="O3075" s="239">
        <f t="shared" si="573"/>
        <v>252.43092493169587</v>
      </c>
      <c r="P3075" s="239">
        <f t="shared" si="568"/>
        <v>252.43092493169587</v>
      </c>
      <c r="Q3075" s="239">
        <f t="shared" si="569"/>
        <v>84.465712822677887</v>
      </c>
      <c r="R3075" s="239">
        <f t="shared" si="574"/>
        <v>0</v>
      </c>
      <c r="T3075" s="239">
        <f>MAX($H$4:H3075)</f>
        <v>290.98732864638936</v>
      </c>
      <c r="U3075" s="239">
        <f>MAX($K$4:K3075)</f>
        <v>290.98732864638936</v>
      </c>
      <c r="V3075" s="239">
        <f>MAX($K$4:L3075)</f>
        <v>290.98732864638936</v>
      </c>
      <c r="W3075" s="239">
        <f t="shared" si="575"/>
        <v>-0.42277482359676577</v>
      </c>
      <c r="X3075" s="239">
        <f t="shared" si="576"/>
        <v>-0.17032937642377874</v>
      </c>
      <c r="Y3075" s="239">
        <f t="shared" si="577"/>
        <v>-0.13250200238632248</v>
      </c>
    </row>
    <row r="3076" spans="1:25">
      <c r="A3076" s="147">
        <v>39731</v>
      </c>
      <c r="B3076" s="243">
        <v>-1.189253151664027E-2</v>
      </c>
      <c r="C3076" s="243">
        <v>-7.0363054626439547E-2</v>
      </c>
      <c r="D3076" s="243">
        <v>-6.6923133922513145E-2</v>
      </c>
      <c r="E3076" s="243">
        <v>-2.788402846320237E-2</v>
      </c>
      <c r="F3076" s="243">
        <v>-4.783738559137618E-2</v>
      </c>
      <c r="H3076" s="239">
        <f t="shared" si="570"/>
        <v>156.14666671404964</v>
      </c>
      <c r="I3076" s="239"/>
      <c r="J3076" s="239">
        <f t="shared" si="571"/>
        <v>241.42363841082869</v>
      </c>
      <c r="K3076" s="239">
        <f t="shared" si="566"/>
        <v>241.42363841082869</v>
      </c>
      <c r="L3076" s="239" t="b">
        <f t="shared" si="567"/>
        <v>1</v>
      </c>
      <c r="M3076" s="239">
        <f t="shared" si="572"/>
        <v>0</v>
      </c>
      <c r="O3076" s="239">
        <f t="shared" si="573"/>
        <v>252.43092493169587</v>
      </c>
      <c r="P3076" s="239">
        <f t="shared" si="568"/>
        <v>252.43092493169587</v>
      </c>
      <c r="Q3076" s="239">
        <f t="shared" si="569"/>
        <v>96.284258217646226</v>
      </c>
      <c r="R3076" s="239">
        <f t="shared" si="574"/>
        <v>0</v>
      </c>
      <c r="T3076" s="239">
        <f>MAX($H$4:H3076)</f>
        <v>290.98732864638936</v>
      </c>
      <c r="U3076" s="239">
        <f>MAX($K$4:K3076)</f>
        <v>290.98732864638936</v>
      </c>
      <c r="V3076" s="239">
        <f>MAX($K$4:L3076)</f>
        <v>290.98732864638936</v>
      </c>
      <c r="W3076" s="239">
        <f t="shared" si="575"/>
        <v>-0.46339015021578278</v>
      </c>
      <c r="X3076" s="239">
        <f t="shared" si="576"/>
        <v>-0.17032937642377874</v>
      </c>
      <c r="Y3076" s="239">
        <f t="shared" si="577"/>
        <v>-0.13250200238632248</v>
      </c>
    </row>
    <row r="3077" spans="1:25">
      <c r="A3077" s="147">
        <v>39734</v>
      </c>
      <c r="B3077" s="243">
        <v>0.11672210786221693</v>
      </c>
      <c r="C3077" s="243">
        <v>9.9086618467656873E-2</v>
      </c>
      <c r="D3077" s="243">
        <v>1.0070299550869466E-2</v>
      </c>
      <c r="E3077" s="243">
        <v>6.632057274776515E-2</v>
      </c>
      <c r="F3077" s="243">
        <v>7.5811865091061748E-2</v>
      </c>
      <c r="H3077" s="239">
        <f t="shared" si="570"/>
        <v>171.61871190374106</v>
      </c>
      <c r="I3077" s="239"/>
      <c r="J3077" s="239">
        <f t="shared" si="571"/>
        <v>241.42363841082869</v>
      </c>
      <c r="K3077" s="239">
        <f t="shared" ref="K3077:K3140" si="578">MAX(H3077:J3077)</f>
        <v>241.42363841082869</v>
      </c>
      <c r="L3077" s="239" t="b">
        <f t="shared" ref="L3077:L3140" si="579">J3077=K3077</f>
        <v>1</v>
      </c>
      <c r="M3077" s="239">
        <f t="shared" si="572"/>
        <v>0</v>
      </c>
      <c r="O3077" s="239">
        <f t="shared" si="573"/>
        <v>252.43092493169587</v>
      </c>
      <c r="P3077" s="239">
        <f t="shared" ref="P3077:P3140" si="580">MAX(H3077,O3077)</f>
        <v>252.43092493169587</v>
      </c>
      <c r="Q3077" s="239">
        <f t="shared" ref="Q3077:Q3140" si="581">P3077-H3077</f>
        <v>80.812213027954812</v>
      </c>
      <c r="R3077" s="239">
        <f t="shared" si="574"/>
        <v>0</v>
      </c>
      <c r="T3077" s="239">
        <f>MAX($H$4:H3077)</f>
        <v>290.98732864638936</v>
      </c>
      <c r="U3077" s="239">
        <f>MAX($K$4:K3077)</f>
        <v>290.98732864638936</v>
      </c>
      <c r="V3077" s="239">
        <f>MAX($K$4:L3077)</f>
        <v>290.98732864638936</v>
      </c>
      <c r="W3077" s="239">
        <f t="shared" si="575"/>
        <v>-0.41021929476422736</v>
      </c>
      <c r="X3077" s="239">
        <f t="shared" si="576"/>
        <v>-0.17032937642377874</v>
      </c>
      <c r="Y3077" s="239">
        <f t="shared" si="577"/>
        <v>-0.13250200238632248</v>
      </c>
    </row>
    <row r="3078" spans="1:25">
      <c r="A3078" s="147">
        <v>39735</v>
      </c>
      <c r="B3078" s="243">
        <v>-7.6495729055003903E-3</v>
      </c>
      <c r="C3078" s="243">
        <v>2.3574683828412546E-2</v>
      </c>
      <c r="D3078" s="243">
        <v>9.1594873942895561E-2</v>
      </c>
      <c r="E3078" s="243">
        <v>4.8703484937649533E-2</v>
      </c>
      <c r="F3078" s="243">
        <v>1.546527247941043E-2</v>
      </c>
      <c r="H3078" s="239">
        <f t="shared" ref="H3078:H3141" si="582">(1+C3078)*H3077</f>
        <v>175.66456877591116</v>
      </c>
      <c r="I3078" s="239"/>
      <c r="J3078" s="239">
        <f t="shared" ref="J3078:J3141" si="583">IF(NOT(YEAR(A3078)=YEAR(A3077)),$J$1*H3078,J3077)</f>
        <v>241.42363841082869</v>
      </c>
      <c r="K3078" s="239">
        <f t="shared" si="578"/>
        <v>241.42363841082869</v>
      </c>
      <c r="L3078" s="239" t="b">
        <f t="shared" si="579"/>
        <v>1</v>
      </c>
      <c r="M3078" s="239">
        <f t="shared" ref="M3078:M3141" si="584">(K3078-K3077)/K3077</f>
        <v>0</v>
      </c>
      <c r="O3078" s="239">
        <f t="shared" ref="O3078:O3141" si="585">IF(AND(MONTH(A3078)=$O$2,MONTH(A3077)=$O$2-1),$O$1*H3078,O3077)</f>
        <v>252.43092493169587</v>
      </c>
      <c r="P3078" s="239">
        <f t="shared" si="580"/>
        <v>252.43092493169587</v>
      </c>
      <c r="Q3078" s="239">
        <f t="shared" si="581"/>
        <v>76.766356155784706</v>
      </c>
      <c r="R3078" s="239">
        <f t="shared" ref="R3078:R3141" si="586">(P3078-P3077)/P3077</f>
        <v>0</v>
      </c>
      <c r="T3078" s="239">
        <f>MAX($H$4:H3078)</f>
        <v>290.98732864638936</v>
      </c>
      <c r="U3078" s="239">
        <f>MAX($K$4:K3078)</f>
        <v>290.98732864638936</v>
      </c>
      <c r="V3078" s="239">
        <f>MAX($K$4:L3078)</f>
        <v>290.98732864638936</v>
      </c>
      <c r="W3078" s="239">
        <f t="shared" ref="W3078:W3141" si="587">(H3078-T3078)/T3078</f>
        <v>-0.39631540111019592</v>
      </c>
      <c r="X3078" s="239">
        <f t="shared" ref="X3078:X3141" si="588">(K3078-U3078)/U3078</f>
        <v>-0.17032937642377874</v>
      </c>
      <c r="Y3078" s="239">
        <f t="shared" ref="Y3078:Y3141" si="589">(P3078-V3078)/V3078</f>
        <v>-0.13250200238632248</v>
      </c>
    </row>
    <row r="3079" spans="1:25">
      <c r="A3079" s="147">
        <v>39736</v>
      </c>
      <c r="B3079" s="243">
        <v>-9.1052903677448338E-2</v>
      </c>
      <c r="C3079" s="243">
        <v>-6.0141723848901485E-2</v>
      </c>
      <c r="D3079" s="243">
        <v>4.6274219891946355E-3</v>
      </c>
      <c r="E3079" s="243">
        <v>-6.677610114436916E-2</v>
      </c>
      <c r="F3079" s="243">
        <v>-5.0598597102264775E-2</v>
      </c>
      <c r="H3079" s="239">
        <f t="shared" si="582"/>
        <v>165.09979879055396</v>
      </c>
      <c r="I3079" s="239"/>
      <c r="J3079" s="239">
        <f t="shared" si="583"/>
        <v>241.42363841082869</v>
      </c>
      <c r="K3079" s="239">
        <f t="shared" si="578"/>
        <v>241.42363841082869</v>
      </c>
      <c r="L3079" s="239" t="b">
        <f t="shared" si="579"/>
        <v>1</v>
      </c>
      <c r="M3079" s="239">
        <f t="shared" si="584"/>
        <v>0</v>
      </c>
      <c r="O3079" s="239">
        <f t="shared" si="585"/>
        <v>252.43092493169587</v>
      </c>
      <c r="P3079" s="239">
        <f t="shared" si="580"/>
        <v>252.43092493169587</v>
      </c>
      <c r="Q3079" s="239">
        <f t="shared" si="581"/>
        <v>87.331126141141908</v>
      </c>
      <c r="R3079" s="239">
        <f t="shared" si="586"/>
        <v>0</v>
      </c>
      <c r="T3079" s="239">
        <f>MAX($H$4:H3079)</f>
        <v>290.98732864638936</v>
      </c>
      <c r="U3079" s="239">
        <f>MAX($K$4:K3079)</f>
        <v>290.98732864638936</v>
      </c>
      <c r="V3079" s="239">
        <f>MAX($K$4:L3079)</f>
        <v>290.98732864638936</v>
      </c>
      <c r="W3079" s="239">
        <f t="shared" si="587"/>
        <v>-0.43262203354846129</v>
      </c>
      <c r="X3079" s="239">
        <f t="shared" si="588"/>
        <v>-0.17032937642377874</v>
      </c>
      <c r="Y3079" s="239">
        <f t="shared" si="589"/>
        <v>-0.13250200238632248</v>
      </c>
    </row>
    <row r="3080" spans="1:25">
      <c r="A3080" s="147">
        <v>39737</v>
      </c>
      <c r="B3080" s="243">
        <v>4.1606948891617535E-2</v>
      </c>
      <c r="C3080" s="243">
        <v>-5.2723777687440854E-2</v>
      </c>
      <c r="D3080" s="243">
        <v>-7.8545675605614429E-2</v>
      </c>
      <c r="E3080" s="243">
        <v>-6.5709371758116641E-2</v>
      </c>
      <c r="F3080" s="243">
        <v>-4.4802245986996891E-2</v>
      </c>
      <c r="H3080" s="239">
        <f t="shared" si="582"/>
        <v>156.39511370287957</v>
      </c>
      <c r="I3080" s="239"/>
      <c r="J3080" s="239">
        <f t="shared" si="583"/>
        <v>241.42363841082869</v>
      </c>
      <c r="K3080" s="239">
        <f t="shared" si="578"/>
        <v>241.42363841082869</v>
      </c>
      <c r="L3080" s="239" t="b">
        <f t="shared" si="579"/>
        <v>1</v>
      </c>
      <c r="M3080" s="239">
        <f t="shared" si="584"/>
        <v>0</v>
      </c>
      <c r="O3080" s="239">
        <f t="shared" si="585"/>
        <v>252.43092493169587</v>
      </c>
      <c r="P3080" s="239">
        <f t="shared" si="580"/>
        <v>252.43092493169587</v>
      </c>
      <c r="Q3080" s="239">
        <f t="shared" si="581"/>
        <v>96.0358112288163</v>
      </c>
      <c r="R3080" s="239">
        <f t="shared" si="586"/>
        <v>0</v>
      </c>
      <c r="T3080" s="239">
        <f>MAX($H$4:H3080)</f>
        <v>290.98732864638936</v>
      </c>
      <c r="U3080" s="239">
        <f>MAX($K$4:K3080)</f>
        <v>290.98732864638936</v>
      </c>
      <c r="V3080" s="239">
        <f>MAX($K$4:L3080)</f>
        <v>290.98732864638936</v>
      </c>
      <c r="W3080" s="239">
        <f t="shared" si="587"/>
        <v>-0.46253634331640453</v>
      </c>
      <c r="X3080" s="239">
        <f t="shared" si="588"/>
        <v>-0.17032937642377874</v>
      </c>
      <c r="Y3080" s="239">
        <f t="shared" si="589"/>
        <v>-0.13250200238632248</v>
      </c>
    </row>
    <row r="3081" spans="1:25">
      <c r="A3081" s="147">
        <v>39738</v>
      </c>
      <c r="B3081" s="243">
        <v>-4.3858717222822197E-3</v>
      </c>
      <c r="C3081" s="243">
        <v>4.2293677755665726E-2</v>
      </c>
      <c r="D3081" s="243">
        <v>1.6890181415824879E-2</v>
      </c>
      <c r="E3081" s="243">
        <v>-1.4960954973270657E-2</v>
      </c>
      <c r="F3081" s="243">
        <v>7.8882139316411859E-3</v>
      </c>
      <c r="H3081" s="239">
        <f t="shared" si="582"/>
        <v>163.00963824438986</v>
      </c>
      <c r="I3081" s="239"/>
      <c r="J3081" s="239">
        <f t="shared" si="583"/>
        <v>241.42363841082869</v>
      </c>
      <c r="K3081" s="239">
        <f t="shared" si="578"/>
        <v>241.42363841082869</v>
      </c>
      <c r="L3081" s="239" t="b">
        <f t="shared" si="579"/>
        <v>1</v>
      </c>
      <c r="M3081" s="239">
        <f t="shared" si="584"/>
        <v>0</v>
      </c>
      <c r="O3081" s="239">
        <f t="shared" si="585"/>
        <v>252.43092493169587</v>
      </c>
      <c r="P3081" s="239">
        <f t="shared" si="580"/>
        <v>252.43092493169587</v>
      </c>
      <c r="Q3081" s="239">
        <f t="shared" si="581"/>
        <v>89.421286687306008</v>
      </c>
      <c r="R3081" s="239">
        <f t="shared" si="586"/>
        <v>0</v>
      </c>
      <c r="T3081" s="239">
        <f>MAX($H$4:H3081)</f>
        <v>290.98732864638936</v>
      </c>
      <c r="U3081" s="239">
        <f>MAX($K$4:K3081)</f>
        <v>290.98732864638936</v>
      </c>
      <c r="V3081" s="239">
        <f>MAX($K$4:L3081)</f>
        <v>290.98732864638936</v>
      </c>
      <c r="W3081" s="239">
        <f t="shared" si="587"/>
        <v>-0.43980502861524678</v>
      </c>
      <c r="X3081" s="239">
        <f t="shared" si="588"/>
        <v>-0.17032937642377874</v>
      </c>
      <c r="Y3081" s="239">
        <f t="shared" si="589"/>
        <v>-0.13250200238632248</v>
      </c>
    </row>
    <row r="3082" spans="1:25">
      <c r="A3082" s="147">
        <v>39741</v>
      </c>
      <c r="B3082" s="243">
        <v>4.7294035597505113E-2</v>
      </c>
      <c r="C3082" s="243">
        <v>3.4603878822574874E-2</v>
      </c>
      <c r="D3082" s="243">
        <v>4.9583863322078647E-2</v>
      </c>
      <c r="E3082" s="243">
        <v>4.8373659356867105E-2</v>
      </c>
      <c r="F3082" s="243">
        <v>1.6330017631228877E-2</v>
      </c>
      <c r="H3082" s="239">
        <f t="shared" si="582"/>
        <v>168.65040401311049</v>
      </c>
      <c r="I3082" s="239"/>
      <c r="J3082" s="239">
        <f t="shared" si="583"/>
        <v>241.42363841082869</v>
      </c>
      <c r="K3082" s="239">
        <f t="shared" si="578"/>
        <v>241.42363841082869</v>
      </c>
      <c r="L3082" s="239" t="b">
        <f t="shared" si="579"/>
        <v>1</v>
      </c>
      <c r="M3082" s="239">
        <f t="shared" si="584"/>
        <v>0</v>
      </c>
      <c r="O3082" s="239">
        <f t="shared" si="585"/>
        <v>252.43092493169587</v>
      </c>
      <c r="P3082" s="239">
        <f t="shared" si="580"/>
        <v>252.43092493169587</v>
      </c>
      <c r="Q3082" s="239">
        <f t="shared" si="581"/>
        <v>83.780520918585381</v>
      </c>
      <c r="R3082" s="239">
        <f t="shared" si="586"/>
        <v>0</v>
      </c>
      <c r="T3082" s="239">
        <f>MAX($H$4:H3082)</f>
        <v>290.98732864638936</v>
      </c>
      <c r="U3082" s="239">
        <f>MAX($K$4:K3082)</f>
        <v>290.98732864638936</v>
      </c>
      <c r="V3082" s="239">
        <f>MAX($K$4:L3082)</f>
        <v>290.98732864638936</v>
      </c>
      <c r="W3082" s="239">
        <f t="shared" si="587"/>
        <v>-0.42042010970843302</v>
      </c>
      <c r="X3082" s="239">
        <f t="shared" si="588"/>
        <v>-0.17032937642377874</v>
      </c>
      <c r="Y3082" s="239">
        <f t="shared" si="589"/>
        <v>-0.13250200238632248</v>
      </c>
    </row>
    <row r="3083" spans="1:25">
      <c r="A3083" s="147">
        <v>39742</v>
      </c>
      <c r="B3083" s="243">
        <v>-3.0444756804252182E-2</v>
      </c>
      <c r="C3083" s="243">
        <v>3.2064802943665427E-4</v>
      </c>
      <c r="D3083" s="243">
        <v>4.9779028599998387E-2</v>
      </c>
      <c r="E3083" s="243">
        <v>-2.5219825276489027E-3</v>
      </c>
      <c r="F3083" s="243">
        <v>1.0418724892556464E-2</v>
      </c>
      <c r="H3083" s="239">
        <f t="shared" si="582"/>
        <v>168.70448143282098</v>
      </c>
      <c r="I3083" s="239"/>
      <c r="J3083" s="239">
        <f t="shared" si="583"/>
        <v>241.42363841082869</v>
      </c>
      <c r="K3083" s="239">
        <f t="shared" si="578"/>
        <v>241.42363841082869</v>
      </c>
      <c r="L3083" s="239" t="b">
        <f t="shared" si="579"/>
        <v>1</v>
      </c>
      <c r="M3083" s="239">
        <f t="shared" si="584"/>
        <v>0</v>
      </c>
      <c r="O3083" s="239">
        <f t="shared" si="585"/>
        <v>252.43092493169587</v>
      </c>
      <c r="P3083" s="239">
        <f t="shared" si="580"/>
        <v>252.43092493169587</v>
      </c>
      <c r="Q3083" s="239">
        <f t="shared" si="581"/>
        <v>83.726443498874886</v>
      </c>
      <c r="R3083" s="239">
        <f t="shared" si="586"/>
        <v>0</v>
      </c>
      <c r="T3083" s="239">
        <f>MAX($H$4:H3083)</f>
        <v>290.98732864638936</v>
      </c>
      <c r="U3083" s="239">
        <f>MAX($K$4:K3083)</f>
        <v>290.98732864638936</v>
      </c>
      <c r="V3083" s="239">
        <f>MAX($K$4:L3083)</f>
        <v>290.98732864638936</v>
      </c>
      <c r="W3083" s="239">
        <f t="shared" si="587"/>
        <v>-0.42023426855870993</v>
      </c>
      <c r="X3083" s="239">
        <f t="shared" si="588"/>
        <v>-0.17032937642377874</v>
      </c>
      <c r="Y3083" s="239">
        <f t="shared" si="589"/>
        <v>-0.13250200238632248</v>
      </c>
    </row>
    <row r="3084" spans="1:25">
      <c r="A3084" s="147">
        <v>39743</v>
      </c>
      <c r="B3084" s="243">
        <v>-6.1023866970433271E-2</v>
      </c>
      <c r="C3084" s="243">
        <v>-5.5330590175919014E-2</v>
      </c>
      <c r="D3084" s="243">
        <v>-3.593504696557559E-2</v>
      </c>
      <c r="E3084" s="243">
        <v>-6.2294338994059784E-2</v>
      </c>
      <c r="F3084" s="243">
        <v>-4.0807677656539143E-2</v>
      </c>
      <c r="H3084" s="239">
        <f t="shared" si="582"/>
        <v>159.36996290982063</v>
      </c>
      <c r="I3084" s="239"/>
      <c r="J3084" s="239">
        <f t="shared" si="583"/>
        <v>241.42363841082869</v>
      </c>
      <c r="K3084" s="239">
        <f t="shared" si="578"/>
        <v>241.42363841082869</v>
      </c>
      <c r="L3084" s="239" t="b">
        <f t="shared" si="579"/>
        <v>1</v>
      </c>
      <c r="M3084" s="239">
        <f t="shared" si="584"/>
        <v>0</v>
      </c>
      <c r="O3084" s="239">
        <f t="shared" si="585"/>
        <v>252.43092493169587</v>
      </c>
      <c r="P3084" s="239">
        <f t="shared" si="580"/>
        <v>252.43092493169587</v>
      </c>
      <c r="Q3084" s="239">
        <f t="shared" si="581"/>
        <v>93.060962021875241</v>
      </c>
      <c r="R3084" s="239">
        <f t="shared" si="586"/>
        <v>0</v>
      </c>
      <c r="T3084" s="239">
        <f>MAX($H$4:H3084)</f>
        <v>290.98732864638936</v>
      </c>
      <c r="U3084" s="239">
        <f>MAX($K$4:K3084)</f>
        <v>290.98732864638936</v>
      </c>
      <c r="V3084" s="239">
        <f>MAX($K$4:L3084)</f>
        <v>290.98732864638936</v>
      </c>
      <c r="W3084" s="239">
        <f t="shared" si="587"/>
        <v>-0.45231304864312988</v>
      </c>
      <c r="X3084" s="239">
        <f t="shared" si="588"/>
        <v>-0.17032937642377874</v>
      </c>
      <c r="Y3084" s="239">
        <f t="shared" si="589"/>
        <v>-0.13250200238632248</v>
      </c>
    </row>
    <row r="3085" spans="1:25">
      <c r="A3085" s="147">
        <v>39744</v>
      </c>
      <c r="B3085" s="243">
        <v>8.2651287489765579E-3</v>
      </c>
      <c r="C3085" s="243">
        <v>-3.8017564245351743E-4</v>
      </c>
      <c r="D3085" s="243">
        <v>-1.5715152384324638E-2</v>
      </c>
      <c r="E3085" s="243">
        <v>-3.3627355723906405E-2</v>
      </c>
      <c r="F3085" s="243">
        <v>-2.0857945814258927E-2</v>
      </c>
      <c r="H3085" s="239">
        <f t="shared" si="582"/>
        <v>159.3093743317836</v>
      </c>
      <c r="I3085" s="239"/>
      <c r="J3085" s="239">
        <f t="shared" si="583"/>
        <v>241.42363841082869</v>
      </c>
      <c r="K3085" s="239">
        <f t="shared" si="578"/>
        <v>241.42363841082869</v>
      </c>
      <c r="L3085" s="239" t="b">
        <f t="shared" si="579"/>
        <v>1</v>
      </c>
      <c r="M3085" s="239">
        <f t="shared" si="584"/>
        <v>0</v>
      </c>
      <c r="O3085" s="239">
        <f t="shared" si="585"/>
        <v>252.43092493169587</v>
      </c>
      <c r="P3085" s="239">
        <f t="shared" si="580"/>
        <v>252.43092493169587</v>
      </c>
      <c r="Q3085" s="239">
        <f t="shared" si="581"/>
        <v>93.121550599912268</v>
      </c>
      <c r="R3085" s="239">
        <f t="shared" si="586"/>
        <v>0</v>
      </c>
      <c r="T3085" s="239">
        <f>MAX($H$4:H3085)</f>
        <v>290.98732864638936</v>
      </c>
      <c r="U3085" s="239">
        <f>MAX($K$4:K3085)</f>
        <v>290.98732864638936</v>
      </c>
      <c r="V3085" s="239">
        <f>MAX($K$4:L3085)</f>
        <v>290.98732864638936</v>
      </c>
      <c r="W3085" s="239">
        <f t="shared" si="587"/>
        <v>-0.45252126588172537</v>
      </c>
      <c r="X3085" s="239">
        <f t="shared" si="588"/>
        <v>-0.17032937642377874</v>
      </c>
      <c r="Y3085" s="239">
        <f t="shared" si="589"/>
        <v>-0.13250200238632248</v>
      </c>
    </row>
    <row r="3086" spans="1:25">
      <c r="A3086" s="147">
        <v>39745</v>
      </c>
      <c r="B3086" s="243">
        <v>-3.3874171626768312E-2</v>
      </c>
      <c r="C3086" s="243">
        <v>-4.3980638306041375E-2</v>
      </c>
      <c r="D3086" s="243">
        <v>-3.4276074689178926E-2</v>
      </c>
      <c r="E3086" s="243">
        <v>-6.5361712858415411E-2</v>
      </c>
      <c r="F3086" s="243">
        <v>-4.3256736084831715E-2</v>
      </c>
      <c r="H3086" s="239">
        <f t="shared" si="582"/>
        <v>152.30284636053568</v>
      </c>
      <c r="I3086" s="239"/>
      <c r="J3086" s="239">
        <f t="shared" si="583"/>
        <v>241.42363841082869</v>
      </c>
      <c r="K3086" s="239">
        <f t="shared" si="578"/>
        <v>241.42363841082869</v>
      </c>
      <c r="L3086" s="239" t="b">
        <f t="shared" si="579"/>
        <v>1</v>
      </c>
      <c r="M3086" s="239">
        <f t="shared" si="584"/>
        <v>0</v>
      </c>
      <c r="O3086" s="239">
        <f t="shared" si="585"/>
        <v>252.43092493169587</v>
      </c>
      <c r="P3086" s="239">
        <f t="shared" si="580"/>
        <v>252.43092493169587</v>
      </c>
      <c r="Q3086" s="239">
        <f t="shared" si="581"/>
        <v>100.12807857116019</v>
      </c>
      <c r="R3086" s="239">
        <f t="shared" si="586"/>
        <v>0</v>
      </c>
      <c r="T3086" s="239">
        <f>MAX($H$4:H3086)</f>
        <v>290.98732864638936</v>
      </c>
      <c r="U3086" s="239">
        <f>MAX($K$4:K3086)</f>
        <v>290.98732864638936</v>
      </c>
      <c r="V3086" s="239">
        <f>MAX($K$4:L3086)</f>
        <v>290.98732864638936</v>
      </c>
      <c r="W3086" s="239">
        <f t="shared" si="587"/>
        <v>-0.47659973006723055</v>
      </c>
      <c r="X3086" s="239">
        <f t="shared" si="588"/>
        <v>-0.17032937642377874</v>
      </c>
      <c r="Y3086" s="239">
        <f t="shared" si="589"/>
        <v>-0.13250200238632248</v>
      </c>
    </row>
    <row r="3087" spans="1:25">
      <c r="A3087" s="147">
        <v>39748</v>
      </c>
      <c r="B3087" s="243">
        <v>-3.2801764329316363E-2</v>
      </c>
      <c r="C3087" s="243">
        <v>-3.6638041647790387E-2</v>
      </c>
      <c r="D3087" s="243">
        <v>-6.3715837200139402E-2</v>
      </c>
      <c r="E3087" s="243">
        <v>-3.62011347295631E-2</v>
      </c>
      <c r="F3087" s="243">
        <v>-5.1609880222834081E-2</v>
      </c>
      <c r="H3087" s="239">
        <f t="shared" si="582"/>
        <v>146.72276833250135</v>
      </c>
      <c r="I3087" s="239"/>
      <c r="J3087" s="239">
        <f t="shared" si="583"/>
        <v>241.42363841082869</v>
      </c>
      <c r="K3087" s="239">
        <f t="shared" si="578"/>
        <v>241.42363841082869</v>
      </c>
      <c r="L3087" s="239" t="b">
        <f t="shared" si="579"/>
        <v>1</v>
      </c>
      <c r="M3087" s="239">
        <f t="shared" si="584"/>
        <v>0</v>
      </c>
      <c r="O3087" s="239">
        <f t="shared" si="585"/>
        <v>252.43092493169587</v>
      </c>
      <c r="P3087" s="239">
        <f t="shared" si="580"/>
        <v>252.43092493169587</v>
      </c>
      <c r="Q3087" s="239">
        <f t="shared" si="581"/>
        <v>105.70815659919452</v>
      </c>
      <c r="R3087" s="239">
        <f t="shared" si="586"/>
        <v>0</v>
      </c>
      <c r="T3087" s="239">
        <f>MAX($H$4:H3087)</f>
        <v>290.98732864638936</v>
      </c>
      <c r="U3087" s="239">
        <f>MAX($K$4:K3087)</f>
        <v>290.98732864638936</v>
      </c>
      <c r="V3087" s="239">
        <f>MAX($K$4:L3087)</f>
        <v>290.98732864638936</v>
      </c>
      <c r="W3087" s="239">
        <f t="shared" si="587"/>
        <v>-0.49577609095549213</v>
      </c>
      <c r="X3087" s="239">
        <f t="shared" si="588"/>
        <v>-0.17032937642377874</v>
      </c>
      <c r="Y3087" s="239">
        <f t="shared" si="589"/>
        <v>-0.13250200238632248</v>
      </c>
    </row>
    <row r="3088" spans="1:25">
      <c r="A3088" s="147">
        <v>39749</v>
      </c>
      <c r="B3088" s="243">
        <v>0.10455689682861724</v>
      </c>
      <c r="C3088" s="243">
        <v>3.3919325379660581E-2</v>
      </c>
      <c r="D3088" s="243">
        <v>3.8356940786884008E-2</v>
      </c>
      <c r="E3088" s="243">
        <v>7.5804579560866392E-2</v>
      </c>
      <c r="F3088" s="243">
        <v>2.0496318499757304E-2</v>
      </c>
      <c r="H3088" s="239">
        <f t="shared" si="582"/>
        <v>151.69950565217601</v>
      </c>
      <c r="I3088" s="239"/>
      <c r="J3088" s="239">
        <f t="shared" si="583"/>
        <v>241.42363841082869</v>
      </c>
      <c r="K3088" s="239">
        <f t="shared" si="578"/>
        <v>241.42363841082869</v>
      </c>
      <c r="L3088" s="239" t="b">
        <f t="shared" si="579"/>
        <v>1</v>
      </c>
      <c r="M3088" s="239">
        <f t="shared" si="584"/>
        <v>0</v>
      </c>
      <c r="O3088" s="239">
        <f t="shared" si="585"/>
        <v>252.43092493169587</v>
      </c>
      <c r="P3088" s="239">
        <f t="shared" si="580"/>
        <v>252.43092493169587</v>
      </c>
      <c r="Q3088" s="239">
        <f t="shared" si="581"/>
        <v>100.73141927951986</v>
      </c>
      <c r="R3088" s="239">
        <f t="shared" si="586"/>
        <v>0</v>
      </c>
      <c r="T3088" s="239">
        <f>MAX($H$4:H3088)</f>
        <v>290.98732864638936</v>
      </c>
      <c r="U3088" s="239">
        <f>MAX($K$4:K3088)</f>
        <v>290.98732864638936</v>
      </c>
      <c r="V3088" s="239">
        <f>MAX($K$4:L3088)</f>
        <v>290.98732864638936</v>
      </c>
      <c r="W3088" s="239">
        <f t="shared" si="587"/>
        <v>-0.47867315612040712</v>
      </c>
      <c r="X3088" s="239">
        <f t="shared" si="588"/>
        <v>-0.17032937642377874</v>
      </c>
      <c r="Y3088" s="239">
        <f t="shared" si="589"/>
        <v>-0.13250200238632248</v>
      </c>
    </row>
    <row r="3089" spans="1:25">
      <c r="A3089" s="147">
        <v>39750</v>
      </c>
      <c r="B3089" s="243">
        <v>-6.5707742286277293E-3</v>
      </c>
      <c r="C3089" s="243">
        <v>6.8405763625917881E-2</v>
      </c>
      <c r="D3089" s="243">
        <v>1.3438235802149645E-2</v>
      </c>
      <c r="E3089" s="243">
        <v>1.2041990696569194E-2</v>
      </c>
      <c r="F3089" s="243">
        <v>4.8658907731512935E-2</v>
      </c>
      <c r="H3089" s="239">
        <f t="shared" si="582"/>
        <v>162.07662617798735</v>
      </c>
      <c r="I3089" s="239"/>
      <c r="J3089" s="239">
        <f t="shared" si="583"/>
        <v>241.42363841082869</v>
      </c>
      <c r="K3089" s="239">
        <f t="shared" si="578"/>
        <v>241.42363841082869</v>
      </c>
      <c r="L3089" s="239" t="b">
        <f t="shared" si="579"/>
        <v>1</v>
      </c>
      <c r="M3089" s="239">
        <f t="shared" si="584"/>
        <v>0</v>
      </c>
      <c r="O3089" s="239">
        <f t="shared" si="585"/>
        <v>252.43092493169587</v>
      </c>
      <c r="P3089" s="239">
        <f t="shared" si="580"/>
        <v>252.43092493169587</v>
      </c>
      <c r="Q3089" s="239">
        <f t="shared" si="581"/>
        <v>90.35429875370852</v>
      </c>
      <c r="R3089" s="239">
        <f t="shared" si="586"/>
        <v>0</v>
      </c>
      <c r="T3089" s="239">
        <f>MAX($H$4:H3089)</f>
        <v>290.98732864638936</v>
      </c>
      <c r="U3089" s="239">
        <f>MAX($K$4:K3089)</f>
        <v>290.98732864638936</v>
      </c>
      <c r="V3089" s="239">
        <f>MAX($K$4:L3089)</f>
        <v>290.98732864638936</v>
      </c>
      <c r="W3089" s="239">
        <f t="shared" si="587"/>
        <v>-0.44301139526613392</v>
      </c>
      <c r="X3089" s="239">
        <f t="shared" si="588"/>
        <v>-0.17032937642377874</v>
      </c>
      <c r="Y3089" s="239">
        <f t="shared" si="589"/>
        <v>-0.13250200238632248</v>
      </c>
    </row>
    <row r="3090" spans="1:25">
      <c r="A3090" s="147">
        <v>39751</v>
      </c>
      <c r="B3090" s="243">
        <v>2.78213554699831E-2</v>
      </c>
      <c r="C3090" s="243">
        <v>8.6986062344909243E-3</v>
      </c>
      <c r="D3090" s="243">
        <v>7.7402792619452487E-2</v>
      </c>
      <c r="E3090" s="243">
        <v>0.10376011393515627</v>
      </c>
      <c r="F3090" s="243">
        <v>2.5749641657286881E-2</v>
      </c>
      <c r="H3090" s="239">
        <f t="shared" si="582"/>
        <v>163.48646692892444</v>
      </c>
      <c r="I3090" s="239"/>
      <c r="J3090" s="239">
        <f t="shared" si="583"/>
        <v>241.42363841082869</v>
      </c>
      <c r="K3090" s="239">
        <f t="shared" si="578"/>
        <v>241.42363841082869</v>
      </c>
      <c r="L3090" s="239" t="b">
        <f t="shared" si="579"/>
        <v>1</v>
      </c>
      <c r="M3090" s="239">
        <f t="shared" si="584"/>
        <v>0</v>
      </c>
      <c r="O3090" s="239">
        <f t="shared" si="585"/>
        <v>252.43092493169587</v>
      </c>
      <c r="P3090" s="239">
        <f t="shared" si="580"/>
        <v>252.43092493169587</v>
      </c>
      <c r="Q3090" s="239">
        <f t="shared" si="581"/>
        <v>88.944458002771427</v>
      </c>
      <c r="R3090" s="239">
        <f t="shared" si="586"/>
        <v>0</v>
      </c>
      <c r="T3090" s="239">
        <f>MAX($H$4:H3090)</f>
        <v>290.98732864638936</v>
      </c>
      <c r="U3090" s="239">
        <f>MAX($K$4:K3090)</f>
        <v>290.98732864638936</v>
      </c>
      <c r="V3090" s="239">
        <f>MAX($K$4:L3090)</f>
        <v>290.98732864638936</v>
      </c>
      <c r="W3090" s="239">
        <f t="shared" si="587"/>
        <v>-0.43816637071645553</v>
      </c>
      <c r="X3090" s="239">
        <f t="shared" si="588"/>
        <v>-0.17032937642377874</v>
      </c>
      <c r="Y3090" s="239">
        <f t="shared" si="589"/>
        <v>-0.13250200238632248</v>
      </c>
    </row>
    <row r="3091" spans="1:25">
      <c r="A3091" s="147">
        <v>39752</v>
      </c>
      <c r="B3091" s="243">
        <v>1.6111378864068326E-2</v>
      </c>
      <c r="C3091" s="243">
        <v>2.9361280565022296E-2</v>
      </c>
      <c r="D3091" s="243">
        <v>-2.635201923238184E-2</v>
      </c>
      <c r="E3091" s="243">
        <v>3.2180828961654306E-2</v>
      </c>
      <c r="F3091" s="243">
        <v>2.2951374639675226E-2</v>
      </c>
      <c r="H3091" s="239">
        <f t="shared" si="582"/>
        <v>168.28663895300883</v>
      </c>
      <c r="I3091" s="239"/>
      <c r="J3091" s="239">
        <f t="shared" si="583"/>
        <v>241.42363841082869</v>
      </c>
      <c r="K3091" s="239">
        <f t="shared" si="578"/>
        <v>241.42363841082869</v>
      </c>
      <c r="L3091" s="239" t="b">
        <f t="shared" si="579"/>
        <v>1</v>
      </c>
      <c r="M3091" s="239">
        <f t="shared" si="584"/>
        <v>0</v>
      </c>
      <c r="O3091" s="239">
        <f t="shared" si="585"/>
        <v>252.43092493169587</v>
      </c>
      <c r="P3091" s="239">
        <f t="shared" si="580"/>
        <v>252.43092493169587</v>
      </c>
      <c r="Q3091" s="239">
        <f t="shared" si="581"/>
        <v>84.144285978687037</v>
      </c>
      <c r="R3091" s="239">
        <f t="shared" si="586"/>
        <v>0</v>
      </c>
      <c r="T3091" s="239">
        <f>MAX($H$4:H3091)</f>
        <v>290.98732864638936</v>
      </c>
      <c r="U3091" s="239">
        <f>MAX($K$4:K3091)</f>
        <v>290.98732864638936</v>
      </c>
      <c r="V3091" s="239">
        <f>MAX($K$4:L3091)</f>
        <v>290.98732864638936</v>
      </c>
      <c r="W3091" s="239">
        <f t="shared" si="587"/>
        <v>-0.42167021589619663</v>
      </c>
      <c r="X3091" s="239">
        <f t="shared" si="588"/>
        <v>-0.17032937642377874</v>
      </c>
      <c r="Y3091" s="239">
        <f t="shared" si="589"/>
        <v>-0.13250200238632248</v>
      </c>
    </row>
    <row r="3092" spans="1:25">
      <c r="A3092" s="147">
        <v>39755</v>
      </c>
      <c r="B3092" s="243">
        <v>-2.5054863226484647E-3</v>
      </c>
      <c r="C3092" s="243">
        <v>1.7151810986041793E-2</v>
      </c>
      <c r="D3092" s="243">
        <v>2.0602297540531556E-2</v>
      </c>
      <c r="E3092" s="243">
        <v>3.0341853533863317E-2</v>
      </c>
      <c r="F3092" s="243">
        <v>2.9707875998974398E-2</v>
      </c>
      <c r="H3092" s="239">
        <f t="shared" si="582"/>
        <v>171.17305957580709</v>
      </c>
      <c r="I3092" s="239"/>
      <c r="J3092" s="239">
        <f t="shared" si="583"/>
        <v>241.42363841082869</v>
      </c>
      <c r="K3092" s="239">
        <f t="shared" si="578"/>
        <v>241.42363841082869</v>
      </c>
      <c r="L3092" s="239" t="b">
        <f t="shared" si="579"/>
        <v>1</v>
      </c>
      <c r="M3092" s="239">
        <f t="shared" si="584"/>
        <v>0</v>
      </c>
      <c r="O3092" s="239">
        <f t="shared" si="585"/>
        <v>154.05575361822639</v>
      </c>
      <c r="P3092" s="239">
        <f t="shared" si="580"/>
        <v>171.17305957580709</v>
      </c>
      <c r="Q3092" s="239">
        <f t="shared" si="581"/>
        <v>0</v>
      </c>
      <c r="R3092" s="239">
        <f t="shared" si="586"/>
        <v>-0.32190138897552262</v>
      </c>
      <c r="T3092" s="239">
        <f>MAX($H$4:H3092)</f>
        <v>290.98732864638936</v>
      </c>
      <c r="U3092" s="239">
        <f>MAX($K$4:K3092)</f>
        <v>290.98732864638936</v>
      </c>
      <c r="V3092" s="239">
        <f>MAX($K$4:L3092)</f>
        <v>290.98732864638936</v>
      </c>
      <c r="W3092" s="239">
        <f t="shared" si="587"/>
        <v>-0.41175081275164988</v>
      </c>
      <c r="X3092" s="239">
        <f t="shared" si="588"/>
        <v>-0.17032937642377874</v>
      </c>
      <c r="Y3092" s="239">
        <f t="shared" si="589"/>
        <v>-0.41175081275164988</v>
      </c>
    </row>
    <row r="3093" spans="1:25">
      <c r="A3093" s="147">
        <v>39756</v>
      </c>
      <c r="B3093" s="243">
        <v>3.9771159134514456E-2</v>
      </c>
      <c r="C3093" s="243">
        <v>3.5177071609003407E-2</v>
      </c>
      <c r="D3093" s="243">
        <v>9.9478955536347335E-3</v>
      </c>
      <c r="E3093" s="243">
        <v>5.7233411462738193E-3</v>
      </c>
      <c r="F3093" s="243">
        <v>3.6237533358741025E-2</v>
      </c>
      <c r="H3093" s="239">
        <f t="shared" si="582"/>
        <v>177.19442655003746</v>
      </c>
      <c r="I3093" s="239"/>
      <c r="J3093" s="239">
        <f t="shared" si="583"/>
        <v>241.42363841082869</v>
      </c>
      <c r="K3093" s="239">
        <f t="shared" si="578"/>
        <v>241.42363841082869</v>
      </c>
      <c r="L3093" s="239" t="b">
        <f t="shared" si="579"/>
        <v>1</v>
      </c>
      <c r="M3093" s="239">
        <f t="shared" si="584"/>
        <v>0</v>
      </c>
      <c r="O3093" s="239">
        <f t="shared" si="585"/>
        <v>154.05575361822639</v>
      </c>
      <c r="P3093" s="239">
        <f t="shared" si="580"/>
        <v>177.19442655003746</v>
      </c>
      <c r="Q3093" s="239">
        <f t="shared" si="581"/>
        <v>0</v>
      </c>
      <c r="R3093" s="239">
        <f t="shared" si="586"/>
        <v>3.5177071609003421E-2</v>
      </c>
      <c r="T3093" s="239">
        <f>MAX($H$4:H3093)</f>
        <v>290.98732864638936</v>
      </c>
      <c r="U3093" s="239">
        <f>MAX($K$4:K3093)</f>
        <v>290.98732864638936</v>
      </c>
      <c r="V3093" s="239">
        <f>MAX($K$4:L3093)</f>
        <v>290.98732864638936</v>
      </c>
      <c r="W3093" s="239">
        <f t="shared" si="587"/>
        <v>-0.39105792896787661</v>
      </c>
      <c r="X3093" s="239">
        <f t="shared" si="588"/>
        <v>-0.17032937642377874</v>
      </c>
      <c r="Y3093" s="239">
        <f t="shared" si="589"/>
        <v>-0.39105792896787661</v>
      </c>
    </row>
    <row r="3094" spans="1:25">
      <c r="A3094" s="147">
        <v>39757</v>
      </c>
      <c r="B3094" s="243">
        <v>-5.2236455186948083E-2</v>
      </c>
      <c r="C3094" s="243">
        <v>-1.7327109970127208E-2</v>
      </c>
      <c r="D3094" s="243">
        <v>5.5742136815423837E-2</v>
      </c>
      <c r="E3094" s="243">
        <v>-6.2136545196667115E-3</v>
      </c>
      <c r="F3094" s="243">
        <v>-9.7828172675051839E-3</v>
      </c>
      <c r="H3094" s="239">
        <f t="shared" si="582"/>
        <v>174.12415923511134</v>
      </c>
      <c r="I3094" s="239"/>
      <c r="J3094" s="239">
        <f t="shared" si="583"/>
        <v>241.42363841082869</v>
      </c>
      <c r="K3094" s="239">
        <f t="shared" si="578"/>
        <v>241.42363841082869</v>
      </c>
      <c r="L3094" s="239" t="b">
        <f t="shared" si="579"/>
        <v>1</v>
      </c>
      <c r="M3094" s="239">
        <f t="shared" si="584"/>
        <v>0</v>
      </c>
      <c r="O3094" s="239">
        <f t="shared" si="585"/>
        <v>154.05575361822639</v>
      </c>
      <c r="P3094" s="239">
        <f t="shared" si="580"/>
        <v>174.12415923511134</v>
      </c>
      <c r="Q3094" s="239">
        <f t="shared" si="581"/>
        <v>0</v>
      </c>
      <c r="R3094" s="239">
        <f t="shared" si="586"/>
        <v>-1.7327109970127208E-2</v>
      </c>
      <c r="T3094" s="239">
        <f>MAX($H$4:H3094)</f>
        <v>290.98732864638936</v>
      </c>
      <c r="U3094" s="239">
        <f>MAX($K$4:K3094)</f>
        <v>290.98732864638936</v>
      </c>
      <c r="V3094" s="239">
        <f>MAX($K$4:L3094)</f>
        <v>290.98732864638936</v>
      </c>
      <c r="W3094" s="239">
        <f t="shared" si="587"/>
        <v>-0.40160913519808722</v>
      </c>
      <c r="X3094" s="239">
        <f t="shared" si="588"/>
        <v>-0.17032937642377874</v>
      </c>
      <c r="Y3094" s="239">
        <f t="shared" si="589"/>
        <v>-0.40160913519808722</v>
      </c>
    </row>
    <row r="3095" spans="1:25">
      <c r="A3095" s="147">
        <v>39758</v>
      </c>
      <c r="B3095" s="243">
        <v>-5.0184404414233441E-2</v>
      </c>
      <c r="C3095" s="243">
        <v>-5.6794915841511417E-2</v>
      </c>
      <c r="D3095" s="243">
        <v>-3.5334323630453857E-2</v>
      </c>
      <c r="E3095" s="243">
        <v>-5.1652659853747673E-2</v>
      </c>
      <c r="F3095" s="243">
        <v>-4.5032868396122527E-2</v>
      </c>
      <c r="H3095" s="239">
        <f t="shared" si="582"/>
        <v>164.23479226537924</v>
      </c>
      <c r="I3095" s="239"/>
      <c r="J3095" s="239">
        <f t="shared" si="583"/>
        <v>241.42363841082869</v>
      </c>
      <c r="K3095" s="239">
        <f t="shared" si="578"/>
        <v>241.42363841082869</v>
      </c>
      <c r="L3095" s="239" t="b">
        <f t="shared" si="579"/>
        <v>1</v>
      </c>
      <c r="M3095" s="239">
        <f t="shared" si="584"/>
        <v>0</v>
      </c>
      <c r="O3095" s="239">
        <f t="shared" si="585"/>
        <v>154.05575361822639</v>
      </c>
      <c r="P3095" s="239">
        <f t="shared" si="580"/>
        <v>164.23479226537924</v>
      </c>
      <c r="Q3095" s="239">
        <f t="shared" si="581"/>
        <v>0</v>
      </c>
      <c r="R3095" s="239">
        <f t="shared" si="586"/>
        <v>-5.6794915841511494E-2</v>
      </c>
      <c r="T3095" s="239">
        <f>MAX($H$4:H3095)</f>
        <v>290.98732864638936</v>
      </c>
      <c r="U3095" s="239">
        <f>MAX($K$4:K3095)</f>
        <v>290.98732864638936</v>
      </c>
      <c r="V3095" s="239">
        <f>MAX($K$4:L3095)</f>
        <v>290.98732864638936</v>
      </c>
      <c r="W3095" s="239">
        <f t="shared" si="587"/>
        <v>-0.43559469400484113</v>
      </c>
      <c r="X3095" s="239">
        <f t="shared" si="588"/>
        <v>-0.17032937642377874</v>
      </c>
      <c r="Y3095" s="239">
        <f t="shared" si="589"/>
        <v>-0.43559469400484113</v>
      </c>
    </row>
    <row r="3096" spans="1:25">
      <c r="A3096" s="147">
        <v>39759</v>
      </c>
      <c r="B3096" s="243">
        <v>2.8892999007502418E-2</v>
      </c>
      <c r="C3096" s="243">
        <v>1.9545843423444564E-2</v>
      </c>
      <c r="D3096" s="243">
        <v>-2.7012522742968503E-2</v>
      </c>
      <c r="E3096" s="243">
        <v>1.4647676048351377E-2</v>
      </c>
      <c r="F3096" s="243">
        <v>8.6338919611947951E-3</v>
      </c>
      <c r="H3096" s="239">
        <f t="shared" si="582"/>
        <v>167.44489979968029</v>
      </c>
      <c r="I3096" s="239"/>
      <c r="J3096" s="239">
        <f t="shared" si="583"/>
        <v>241.42363841082869</v>
      </c>
      <c r="K3096" s="239">
        <f t="shared" si="578"/>
        <v>241.42363841082869</v>
      </c>
      <c r="L3096" s="239" t="b">
        <f t="shared" si="579"/>
        <v>1</v>
      </c>
      <c r="M3096" s="239">
        <f t="shared" si="584"/>
        <v>0</v>
      </c>
      <c r="O3096" s="239">
        <f t="shared" si="585"/>
        <v>154.05575361822639</v>
      </c>
      <c r="P3096" s="239">
        <f t="shared" si="580"/>
        <v>167.44489979968029</v>
      </c>
      <c r="Q3096" s="239">
        <f t="shared" si="581"/>
        <v>0</v>
      </c>
      <c r="R3096" s="239">
        <f t="shared" si="586"/>
        <v>1.9545843423444551E-2</v>
      </c>
      <c r="T3096" s="239">
        <f>MAX($H$4:H3096)</f>
        <v>290.98732864638936</v>
      </c>
      <c r="U3096" s="239">
        <f>MAX($K$4:K3096)</f>
        <v>290.98732864638936</v>
      </c>
      <c r="V3096" s="239">
        <f>MAX($K$4:L3096)</f>
        <v>290.98732864638936</v>
      </c>
      <c r="W3096" s="239">
        <f t="shared" si="587"/>
        <v>-0.42456291626649845</v>
      </c>
      <c r="X3096" s="239">
        <f t="shared" si="588"/>
        <v>-0.17032937642377874</v>
      </c>
      <c r="Y3096" s="239">
        <f t="shared" si="589"/>
        <v>-0.42456291626649845</v>
      </c>
    </row>
    <row r="3097" spans="1:25">
      <c r="A3097" s="147">
        <v>39762</v>
      </c>
      <c r="B3097" s="243">
        <v>-1.3776678827721822E-2</v>
      </c>
      <c r="C3097" s="243">
        <v>6.2911748820435598E-3</v>
      </c>
      <c r="D3097" s="243">
        <v>3.119907545555467E-2</v>
      </c>
      <c r="E3097" s="243">
        <v>2.8522228027750396E-2</v>
      </c>
      <c r="F3097" s="243">
        <v>7.0018769622586241E-3</v>
      </c>
      <c r="H3097" s="239">
        <f t="shared" si="582"/>
        <v>168.49832494742634</v>
      </c>
      <c r="I3097" s="239"/>
      <c r="J3097" s="239">
        <f t="shared" si="583"/>
        <v>241.42363841082869</v>
      </c>
      <c r="K3097" s="239">
        <f t="shared" si="578"/>
        <v>241.42363841082869</v>
      </c>
      <c r="L3097" s="239" t="b">
        <f t="shared" si="579"/>
        <v>1</v>
      </c>
      <c r="M3097" s="239">
        <f t="shared" si="584"/>
        <v>0</v>
      </c>
      <c r="O3097" s="239">
        <f t="shared" si="585"/>
        <v>154.05575361822639</v>
      </c>
      <c r="P3097" s="239">
        <f t="shared" si="580"/>
        <v>168.49832494742634</v>
      </c>
      <c r="Q3097" s="239">
        <f t="shared" si="581"/>
        <v>0</v>
      </c>
      <c r="R3097" s="239">
        <f t="shared" si="586"/>
        <v>6.2911748820435901E-3</v>
      </c>
      <c r="T3097" s="239">
        <f>MAX($H$4:H3097)</f>
        <v>290.98732864638936</v>
      </c>
      <c r="U3097" s="239">
        <f>MAX($K$4:K3097)</f>
        <v>290.98732864638936</v>
      </c>
      <c r="V3097" s="239">
        <f>MAX($K$4:L3097)</f>
        <v>290.98732864638936</v>
      </c>
      <c r="W3097" s="239">
        <f t="shared" si="587"/>
        <v>-0.42094274093911782</v>
      </c>
      <c r="X3097" s="239">
        <f t="shared" si="588"/>
        <v>-0.17032937642377874</v>
      </c>
      <c r="Y3097" s="239">
        <f t="shared" si="589"/>
        <v>-0.42094274093911782</v>
      </c>
    </row>
    <row r="3098" spans="1:25">
      <c r="A3098" s="147">
        <v>39763</v>
      </c>
      <c r="B3098" s="243">
        <v>-2.2582109101857872E-2</v>
      </c>
      <c r="C3098" s="243">
        <v>-4.4658139769093164E-2</v>
      </c>
      <c r="D3098" s="243">
        <v>-1.9105047917439943E-2</v>
      </c>
      <c r="E3098" s="243">
        <v>-3.1100607348141907E-2</v>
      </c>
      <c r="F3098" s="243">
        <v>-3.5662082299183107E-2</v>
      </c>
      <c r="H3098" s="239">
        <f t="shared" si="582"/>
        <v>160.97350320106611</v>
      </c>
      <c r="I3098" s="239"/>
      <c r="J3098" s="239">
        <f t="shared" si="583"/>
        <v>241.42363841082869</v>
      </c>
      <c r="K3098" s="239">
        <f t="shared" si="578"/>
        <v>241.42363841082869</v>
      </c>
      <c r="L3098" s="239" t="b">
        <f t="shared" si="579"/>
        <v>1</v>
      </c>
      <c r="M3098" s="239">
        <f t="shared" si="584"/>
        <v>0</v>
      </c>
      <c r="O3098" s="239">
        <f t="shared" si="585"/>
        <v>154.05575361822639</v>
      </c>
      <c r="P3098" s="239">
        <f t="shared" si="580"/>
        <v>160.97350320106611</v>
      </c>
      <c r="Q3098" s="239">
        <f t="shared" si="581"/>
        <v>0</v>
      </c>
      <c r="R3098" s="239">
        <f t="shared" si="586"/>
        <v>-4.4658139769093094E-2</v>
      </c>
      <c r="T3098" s="239">
        <f>MAX($H$4:H3098)</f>
        <v>290.98732864638936</v>
      </c>
      <c r="U3098" s="239">
        <f>MAX($K$4:K3098)</f>
        <v>290.98732864638936</v>
      </c>
      <c r="V3098" s="239">
        <f>MAX($K$4:L3098)</f>
        <v>290.98732864638936</v>
      </c>
      <c r="W3098" s="239">
        <f t="shared" si="587"/>
        <v>-0.44680236094856668</v>
      </c>
      <c r="X3098" s="239">
        <f t="shared" si="588"/>
        <v>-0.17032937642377874</v>
      </c>
      <c r="Y3098" s="239">
        <f t="shared" si="589"/>
        <v>-0.44680236094856668</v>
      </c>
    </row>
    <row r="3099" spans="1:25">
      <c r="A3099" s="147">
        <v>39764</v>
      </c>
      <c r="B3099" s="243">
        <v>-5.2040844652952112E-2</v>
      </c>
      <c r="C3099" s="243">
        <v>-3.3689229070425264E-2</v>
      </c>
      <c r="D3099" s="243">
        <v>-2.8240797968943632E-3</v>
      </c>
      <c r="E3099" s="243">
        <v>-3.984420023449442E-2</v>
      </c>
      <c r="F3099" s="243">
        <v>-3.4749558843491291E-2</v>
      </c>
      <c r="H3099" s="239">
        <f t="shared" si="582"/>
        <v>155.55042997745656</v>
      </c>
      <c r="I3099" s="239"/>
      <c r="J3099" s="239">
        <f t="shared" si="583"/>
        <v>241.42363841082869</v>
      </c>
      <c r="K3099" s="239">
        <f t="shared" si="578"/>
        <v>241.42363841082869</v>
      </c>
      <c r="L3099" s="239" t="b">
        <f t="shared" si="579"/>
        <v>1</v>
      </c>
      <c r="M3099" s="239">
        <f t="shared" si="584"/>
        <v>0</v>
      </c>
      <c r="O3099" s="239">
        <f t="shared" si="585"/>
        <v>154.05575361822639</v>
      </c>
      <c r="P3099" s="239">
        <f t="shared" si="580"/>
        <v>155.55042997745656</v>
      </c>
      <c r="Q3099" s="239">
        <f t="shared" si="581"/>
        <v>0</v>
      </c>
      <c r="R3099" s="239">
        <f t="shared" si="586"/>
        <v>-3.3689229070425257E-2</v>
      </c>
      <c r="T3099" s="239">
        <f>MAX($H$4:H3099)</f>
        <v>290.98732864638936</v>
      </c>
      <c r="U3099" s="239">
        <f>MAX($K$4:K3099)</f>
        <v>290.98732864638936</v>
      </c>
      <c r="V3099" s="239">
        <f>MAX($K$4:L3099)</f>
        <v>290.98732864638936</v>
      </c>
      <c r="W3099" s="239">
        <f t="shared" si="587"/>
        <v>-0.46543916293178883</v>
      </c>
      <c r="X3099" s="239">
        <f t="shared" si="588"/>
        <v>-0.17032937642377874</v>
      </c>
      <c r="Y3099" s="239">
        <f t="shared" si="589"/>
        <v>-0.46543916293178883</v>
      </c>
    </row>
    <row r="3100" spans="1:25">
      <c r="A3100" s="147">
        <v>39765</v>
      </c>
      <c r="B3100" s="243">
        <v>6.9990761417867198E-2</v>
      </c>
      <c r="C3100" s="243">
        <v>6.6579639927317746E-3</v>
      </c>
      <c r="D3100" s="243">
        <v>-4.3281861736883198E-2</v>
      </c>
      <c r="E3100" s="243">
        <v>-9.3038981752184835E-3</v>
      </c>
      <c r="F3100" s="243">
        <v>-3.7861557696702297E-3</v>
      </c>
      <c r="H3100" s="239">
        <f t="shared" si="582"/>
        <v>156.58607913930041</v>
      </c>
      <c r="I3100" s="239"/>
      <c r="J3100" s="239">
        <f t="shared" si="583"/>
        <v>241.42363841082869</v>
      </c>
      <c r="K3100" s="239">
        <f t="shared" si="578"/>
        <v>241.42363841082869</v>
      </c>
      <c r="L3100" s="239" t="b">
        <f t="shared" si="579"/>
        <v>1</v>
      </c>
      <c r="M3100" s="239">
        <f t="shared" si="584"/>
        <v>0</v>
      </c>
      <c r="O3100" s="239">
        <f t="shared" si="585"/>
        <v>154.05575361822639</v>
      </c>
      <c r="P3100" s="239">
        <f t="shared" si="580"/>
        <v>156.58607913930041</v>
      </c>
      <c r="Q3100" s="239">
        <f t="shared" si="581"/>
        <v>0</v>
      </c>
      <c r="R3100" s="239">
        <f t="shared" si="586"/>
        <v>6.657963992731766E-3</v>
      </c>
      <c r="T3100" s="239">
        <f>MAX($H$4:H3100)</f>
        <v>290.98732864638936</v>
      </c>
      <c r="U3100" s="239">
        <f>MAX($K$4:K3100)</f>
        <v>290.98732864638936</v>
      </c>
      <c r="V3100" s="239">
        <f>MAX($K$4:L3100)</f>
        <v>290.98732864638936</v>
      </c>
      <c r="W3100" s="239">
        <f t="shared" si="587"/>
        <v>-0.4618800761266641</v>
      </c>
      <c r="X3100" s="239">
        <f t="shared" si="588"/>
        <v>-0.17032937642377874</v>
      </c>
      <c r="Y3100" s="239">
        <f t="shared" si="589"/>
        <v>-0.4618800761266641</v>
      </c>
    </row>
    <row r="3101" spans="1:25">
      <c r="A3101" s="147">
        <v>39766</v>
      </c>
      <c r="B3101" s="243">
        <v>-4.2289351119209839E-2</v>
      </c>
      <c r="C3101" s="243">
        <v>4.8841823275118657E-3</v>
      </c>
      <c r="D3101" s="243">
        <v>-1.7530795588412973E-3</v>
      </c>
      <c r="E3101" s="243">
        <v>-4.6349739500173293E-4</v>
      </c>
      <c r="F3101" s="243">
        <v>-7.0478530067022982E-3</v>
      </c>
      <c r="H3101" s="239">
        <f t="shared" si="582"/>
        <v>157.35087409976694</v>
      </c>
      <c r="I3101" s="239"/>
      <c r="J3101" s="239">
        <f t="shared" si="583"/>
        <v>241.42363841082869</v>
      </c>
      <c r="K3101" s="239">
        <f t="shared" si="578"/>
        <v>241.42363841082869</v>
      </c>
      <c r="L3101" s="239" t="b">
        <f t="shared" si="579"/>
        <v>1</v>
      </c>
      <c r="M3101" s="239">
        <f t="shared" si="584"/>
        <v>0</v>
      </c>
      <c r="O3101" s="239">
        <f t="shared" si="585"/>
        <v>154.05575361822639</v>
      </c>
      <c r="P3101" s="239">
        <f t="shared" si="580"/>
        <v>157.35087409976694</v>
      </c>
      <c r="Q3101" s="239">
        <f t="shared" si="581"/>
        <v>0</v>
      </c>
      <c r="R3101" s="239">
        <f t="shared" si="586"/>
        <v>4.8841823275117754E-3</v>
      </c>
      <c r="T3101" s="239">
        <f>MAX($H$4:H3101)</f>
        <v>290.98732864638936</v>
      </c>
      <c r="U3101" s="239">
        <f>MAX($K$4:K3101)</f>
        <v>290.98732864638936</v>
      </c>
      <c r="V3101" s="239">
        <f>MAX($K$4:L3101)</f>
        <v>290.98732864638936</v>
      </c>
      <c r="W3101" s="239">
        <f t="shared" si="587"/>
        <v>-0.45925180030439999</v>
      </c>
      <c r="X3101" s="239">
        <f t="shared" si="588"/>
        <v>-0.17032937642377874</v>
      </c>
      <c r="Y3101" s="239">
        <f t="shared" si="589"/>
        <v>-0.45925180030439999</v>
      </c>
    </row>
    <row r="3102" spans="1:25">
      <c r="A3102" s="147">
        <v>39769</v>
      </c>
      <c r="B3102" s="243">
        <v>-2.4939723662201763E-2</v>
      </c>
      <c r="C3102" s="243">
        <v>-3.773533526181605E-2</v>
      </c>
      <c r="D3102" s="243">
        <v>-1.1106182000443221E-2</v>
      </c>
      <c r="E3102" s="243">
        <v>-2.8306937183127934E-2</v>
      </c>
      <c r="F3102" s="243">
        <v>-2.9160867636011556E-2</v>
      </c>
      <c r="H3102" s="239">
        <f t="shared" si="582"/>
        <v>151.41318611187242</v>
      </c>
      <c r="I3102" s="239"/>
      <c r="J3102" s="239">
        <f t="shared" si="583"/>
        <v>241.42363841082869</v>
      </c>
      <c r="K3102" s="239">
        <f t="shared" si="578"/>
        <v>241.42363841082869</v>
      </c>
      <c r="L3102" s="239" t="b">
        <f t="shared" si="579"/>
        <v>1</v>
      </c>
      <c r="M3102" s="239">
        <f t="shared" si="584"/>
        <v>0</v>
      </c>
      <c r="O3102" s="239">
        <f t="shared" si="585"/>
        <v>154.05575361822639</v>
      </c>
      <c r="P3102" s="239">
        <f t="shared" si="580"/>
        <v>154.05575361822639</v>
      </c>
      <c r="Q3102" s="239">
        <f t="shared" si="581"/>
        <v>2.64256750635397</v>
      </c>
      <c r="R3102" s="239">
        <f t="shared" si="586"/>
        <v>-2.0941227688708663E-2</v>
      </c>
      <c r="T3102" s="239">
        <f>MAX($H$4:H3102)</f>
        <v>290.98732864638936</v>
      </c>
      <c r="U3102" s="239">
        <f>MAX($K$4:K3102)</f>
        <v>290.98732864638936</v>
      </c>
      <c r="V3102" s="239">
        <f>MAX($K$4:L3102)</f>
        <v>290.98732864638936</v>
      </c>
      <c r="W3102" s="239">
        <f t="shared" si="587"/>
        <v>-0.47965711491213692</v>
      </c>
      <c r="X3102" s="239">
        <f t="shared" si="588"/>
        <v>-0.17032937642377874</v>
      </c>
      <c r="Y3102" s="239">
        <f t="shared" si="589"/>
        <v>-0.47057573147648485</v>
      </c>
    </row>
    <row r="3103" spans="1:25">
      <c r="A3103" s="147">
        <v>39770</v>
      </c>
      <c r="B3103" s="243">
        <v>8.9549332019842609E-3</v>
      </c>
      <c r="C3103" s="243">
        <v>1.3099800931960059E-2</v>
      </c>
      <c r="D3103" s="243">
        <v>-2.663298949403814E-2</v>
      </c>
      <c r="E3103" s="243">
        <v>-3.3906364382494503E-2</v>
      </c>
      <c r="F3103" s="243">
        <v>-3.395476998217295E-3</v>
      </c>
      <c r="H3103" s="239">
        <f t="shared" si="582"/>
        <v>153.39666870841177</v>
      </c>
      <c r="I3103" s="239"/>
      <c r="J3103" s="239">
        <f t="shared" si="583"/>
        <v>241.42363841082869</v>
      </c>
      <c r="K3103" s="239">
        <f t="shared" si="578"/>
        <v>241.42363841082869</v>
      </c>
      <c r="L3103" s="239" t="b">
        <f t="shared" si="579"/>
        <v>1</v>
      </c>
      <c r="M3103" s="239">
        <f t="shared" si="584"/>
        <v>0</v>
      </c>
      <c r="O3103" s="239">
        <f t="shared" si="585"/>
        <v>154.05575361822639</v>
      </c>
      <c r="P3103" s="239">
        <f t="shared" si="580"/>
        <v>154.05575361822639</v>
      </c>
      <c r="Q3103" s="239">
        <f t="shared" si="581"/>
        <v>0.65908490981462364</v>
      </c>
      <c r="R3103" s="239">
        <f t="shared" si="586"/>
        <v>0</v>
      </c>
      <c r="T3103" s="239">
        <f>MAX($H$4:H3103)</f>
        <v>290.98732864638936</v>
      </c>
      <c r="U3103" s="239">
        <f>MAX($K$4:K3103)</f>
        <v>290.98732864638936</v>
      </c>
      <c r="V3103" s="239">
        <f>MAX($K$4:L3103)</f>
        <v>290.98732864638936</v>
      </c>
      <c r="W3103" s="239">
        <f t="shared" si="587"/>
        <v>-0.47284072670112415</v>
      </c>
      <c r="X3103" s="239">
        <f t="shared" si="588"/>
        <v>-0.17032937642377874</v>
      </c>
      <c r="Y3103" s="239">
        <f t="shared" si="589"/>
        <v>-0.47057573147648485</v>
      </c>
    </row>
    <row r="3104" spans="1:25">
      <c r="A3104" s="147">
        <v>39771</v>
      </c>
      <c r="B3104" s="243">
        <v>-6.2326826978307048E-2</v>
      </c>
      <c r="C3104" s="243">
        <v>-3.2988415424639261E-2</v>
      </c>
      <c r="D3104" s="243">
        <v>-7.29088918245413E-5</v>
      </c>
      <c r="E3104" s="243">
        <v>-1.5216434951793145E-2</v>
      </c>
      <c r="F3104" s="243">
        <v>-2.6826132754817489E-2</v>
      </c>
      <c r="H3104" s="239">
        <f t="shared" si="582"/>
        <v>148.33635567630293</v>
      </c>
      <c r="I3104" s="239"/>
      <c r="J3104" s="239">
        <f t="shared" si="583"/>
        <v>241.42363841082869</v>
      </c>
      <c r="K3104" s="239">
        <f t="shared" si="578"/>
        <v>241.42363841082869</v>
      </c>
      <c r="L3104" s="239" t="b">
        <f t="shared" si="579"/>
        <v>1</v>
      </c>
      <c r="M3104" s="239">
        <f t="shared" si="584"/>
        <v>0</v>
      </c>
      <c r="O3104" s="239">
        <f t="shared" si="585"/>
        <v>154.05575361822639</v>
      </c>
      <c r="P3104" s="239">
        <f t="shared" si="580"/>
        <v>154.05575361822639</v>
      </c>
      <c r="Q3104" s="239">
        <f t="shared" si="581"/>
        <v>5.7193979419234608</v>
      </c>
      <c r="R3104" s="239">
        <f t="shared" si="586"/>
        <v>0</v>
      </c>
      <c r="T3104" s="239">
        <f>MAX($H$4:H3104)</f>
        <v>290.98732864638936</v>
      </c>
      <c r="U3104" s="239">
        <f>MAX($K$4:K3104)</f>
        <v>290.98732864638936</v>
      </c>
      <c r="V3104" s="239">
        <f>MAX($K$4:L3104)</f>
        <v>290.98732864638936</v>
      </c>
      <c r="W3104" s="239">
        <f t="shared" si="587"/>
        <v>-0.49023087580365837</v>
      </c>
      <c r="X3104" s="239">
        <f t="shared" si="588"/>
        <v>-0.17032937642377874</v>
      </c>
      <c r="Y3104" s="239">
        <f t="shared" si="589"/>
        <v>-0.47057573147648485</v>
      </c>
    </row>
    <row r="3105" spans="1:25">
      <c r="A3105" s="147">
        <v>39772</v>
      </c>
      <c r="B3105" s="243">
        <v>-6.8425307560630144E-2</v>
      </c>
      <c r="C3105" s="243">
        <v>-4.4459409525472005E-2</v>
      </c>
      <c r="D3105" s="243">
        <v>-4.6845183513720579E-2</v>
      </c>
      <c r="E3105" s="243">
        <v>-4.9912516496504855E-2</v>
      </c>
      <c r="F3105" s="243">
        <v>-4.1751425518683161E-2</v>
      </c>
      <c r="H3105" s="239">
        <f t="shared" si="582"/>
        <v>141.74140889177411</v>
      </c>
      <c r="I3105" s="239"/>
      <c r="J3105" s="239">
        <f t="shared" si="583"/>
        <v>241.42363841082869</v>
      </c>
      <c r="K3105" s="239">
        <f t="shared" si="578"/>
        <v>241.42363841082869</v>
      </c>
      <c r="L3105" s="239" t="b">
        <f t="shared" si="579"/>
        <v>1</v>
      </c>
      <c r="M3105" s="239">
        <f t="shared" si="584"/>
        <v>0</v>
      </c>
      <c r="O3105" s="239">
        <f t="shared" si="585"/>
        <v>154.05575361822639</v>
      </c>
      <c r="P3105" s="239">
        <f t="shared" si="580"/>
        <v>154.05575361822639</v>
      </c>
      <c r="Q3105" s="239">
        <f t="shared" si="581"/>
        <v>12.314344726452276</v>
      </c>
      <c r="R3105" s="239">
        <f t="shared" si="586"/>
        <v>0</v>
      </c>
      <c r="T3105" s="239">
        <f>MAX($H$4:H3105)</f>
        <v>290.98732864638936</v>
      </c>
      <c r="U3105" s="239">
        <f>MAX($K$4:K3105)</f>
        <v>290.98732864638936</v>
      </c>
      <c r="V3105" s="239">
        <f>MAX($K$4:L3105)</f>
        <v>290.98732864638936</v>
      </c>
      <c r="W3105" s="239">
        <f t="shared" si="587"/>
        <v>-0.51289491005974475</v>
      </c>
      <c r="X3105" s="239">
        <f t="shared" si="588"/>
        <v>-0.17032937642377874</v>
      </c>
      <c r="Y3105" s="239">
        <f t="shared" si="589"/>
        <v>-0.47057573147648485</v>
      </c>
    </row>
    <row r="3106" spans="1:25">
      <c r="A3106" s="147">
        <v>39773</v>
      </c>
      <c r="B3106" s="243">
        <v>6.2175507174241362E-2</v>
      </c>
      <c r="C3106" s="243">
        <v>-2.736747069452905E-2</v>
      </c>
      <c r="D3106" s="243">
        <v>2.654951071174172E-2</v>
      </c>
      <c r="E3106" s="243">
        <v>5.5854613253278895E-3</v>
      </c>
      <c r="F3106" s="243">
        <v>-1.0358387867433483E-2</v>
      </c>
      <c r="H3106" s="239">
        <f t="shared" si="582"/>
        <v>137.86230503772722</v>
      </c>
      <c r="I3106" s="239"/>
      <c r="J3106" s="239">
        <f t="shared" si="583"/>
        <v>241.42363841082869</v>
      </c>
      <c r="K3106" s="239">
        <f t="shared" si="578"/>
        <v>241.42363841082869</v>
      </c>
      <c r="L3106" s="239" t="b">
        <f t="shared" si="579"/>
        <v>1</v>
      </c>
      <c r="M3106" s="239">
        <f t="shared" si="584"/>
        <v>0</v>
      </c>
      <c r="O3106" s="239">
        <f t="shared" si="585"/>
        <v>154.05575361822639</v>
      </c>
      <c r="P3106" s="239">
        <f t="shared" si="580"/>
        <v>154.05575361822639</v>
      </c>
      <c r="Q3106" s="239">
        <f t="shared" si="581"/>
        <v>16.193448580499165</v>
      </c>
      <c r="R3106" s="239">
        <f t="shared" si="586"/>
        <v>0</v>
      </c>
      <c r="T3106" s="239">
        <f>MAX($H$4:H3106)</f>
        <v>290.98732864638936</v>
      </c>
      <c r="U3106" s="239">
        <f>MAX($K$4:K3106)</f>
        <v>290.98732864638936</v>
      </c>
      <c r="V3106" s="239">
        <f>MAX($K$4:L3106)</f>
        <v>290.98732864638936</v>
      </c>
      <c r="W3106" s="239">
        <f t="shared" si="587"/>
        <v>-0.52622574433384062</v>
      </c>
      <c r="X3106" s="239">
        <f t="shared" si="588"/>
        <v>-0.17032937642377874</v>
      </c>
      <c r="Y3106" s="239">
        <f t="shared" si="589"/>
        <v>-0.47057573147648485</v>
      </c>
    </row>
    <row r="3107" spans="1:25">
      <c r="A3107" s="147">
        <v>39776</v>
      </c>
      <c r="B3107" s="243">
        <v>6.6061864165855688E-2</v>
      </c>
      <c r="C3107" s="243">
        <v>8.75917274392779E-2</v>
      </c>
      <c r="D3107" s="243">
        <v>-2.7033999643206408E-2</v>
      </c>
      <c r="E3107" s="243">
        <v>1.4375027972631349E-2</v>
      </c>
      <c r="F3107" s="243">
        <v>4.9922467116500835E-2</v>
      </c>
      <c r="H3107" s="239">
        <f t="shared" si="582"/>
        <v>149.93790248474241</v>
      </c>
      <c r="I3107" s="239"/>
      <c r="J3107" s="239">
        <f t="shared" si="583"/>
        <v>241.42363841082869</v>
      </c>
      <c r="K3107" s="239">
        <f t="shared" si="578"/>
        <v>241.42363841082869</v>
      </c>
      <c r="L3107" s="239" t="b">
        <f t="shared" si="579"/>
        <v>1</v>
      </c>
      <c r="M3107" s="239">
        <f t="shared" si="584"/>
        <v>0</v>
      </c>
      <c r="O3107" s="239">
        <f t="shared" si="585"/>
        <v>154.05575361822639</v>
      </c>
      <c r="P3107" s="239">
        <f t="shared" si="580"/>
        <v>154.05575361822639</v>
      </c>
      <c r="Q3107" s="239">
        <f t="shared" si="581"/>
        <v>4.1178511334839811</v>
      </c>
      <c r="R3107" s="239">
        <f t="shared" si="586"/>
        <v>0</v>
      </c>
      <c r="T3107" s="239">
        <f>MAX($H$4:H3107)</f>
        <v>290.98732864638936</v>
      </c>
      <c r="U3107" s="239">
        <f>MAX($K$4:K3107)</f>
        <v>290.98732864638936</v>
      </c>
      <c r="V3107" s="239">
        <f>MAX($K$4:L3107)</f>
        <v>290.98732864638936</v>
      </c>
      <c r="W3107" s="239">
        <f t="shared" si="587"/>
        <v>-0.4847270388637836</v>
      </c>
      <c r="X3107" s="239">
        <f t="shared" si="588"/>
        <v>-0.17032937642377874</v>
      </c>
      <c r="Y3107" s="239">
        <f t="shared" si="589"/>
        <v>-0.47057573147648485</v>
      </c>
    </row>
    <row r="3108" spans="1:25">
      <c r="A3108" s="147">
        <v>39777</v>
      </c>
      <c r="B3108" s="243">
        <v>7.78325860483009E-3</v>
      </c>
      <c r="C3108" s="243">
        <v>1.0779234797307025E-2</v>
      </c>
      <c r="D3108" s="243">
        <v>3.9424990129449888E-2</v>
      </c>
      <c r="E3108" s="243">
        <v>2.2963117275892619E-2</v>
      </c>
      <c r="F3108" s="243">
        <v>9.8138630907445012E-3</v>
      </c>
      <c r="H3108" s="239">
        <f t="shared" si="582"/>
        <v>151.55411834064117</v>
      </c>
      <c r="I3108" s="239"/>
      <c r="J3108" s="239">
        <f t="shared" si="583"/>
        <v>241.42363841082869</v>
      </c>
      <c r="K3108" s="239">
        <f t="shared" si="578"/>
        <v>241.42363841082869</v>
      </c>
      <c r="L3108" s="239" t="b">
        <f t="shared" si="579"/>
        <v>1</v>
      </c>
      <c r="M3108" s="239">
        <f t="shared" si="584"/>
        <v>0</v>
      </c>
      <c r="O3108" s="239">
        <f t="shared" si="585"/>
        <v>154.05575361822639</v>
      </c>
      <c r="P3108" s="239">
        <f t="shared" si="580"/>
        <v>154.05575361822639</v>
      </c>
      <c r="Q3108" s="239">
        <f t="shared" si="581"/>
        <v>2.5016352775852226</v>
      </c>
      <c r="R3108" s="239">
        <f t="shared" si="586"/>
        <v>0</v>
      </c>
      <c r="T3108" s="239">
        <f>MAX($H$4:H3108)</f>
        <v>290.98732864638936</v>
      </c>
      <c r="U3108" s="239">
        <f>MAX($K$4:K3108)</f>
        <v>290.98732864638936</v>
      </c>
      <c r="V3108" s="239">
        <f>MAX($K$4:L3108)</f>
        <v>290.98732864638936</v>
      </c>
      <c r="W3108" s="239">
        <f t="shared" si="587"/>
        <v>-0.47917279063099272</v>
      </c>
      <c r="X3108" s="239">
        <f t="shared" si="588"/>
        <v>-0.17032937642377874</v>
      </c>
      <c r="Y3108" s="239">
        <f t="shared" si="589"/>
        <v>-0.47057573147648485</v>
      </c>
    </row>
    <row r="3109" spans="1:25">
      <c r="A3109" s="147">
        <v>39778</v>
      </c>
      <c r="B3109" s="243">
        <v>3.7529551660767879E-2</v>
      </c>
      <c r="C3109" s="243">
        <v>1.3597870870289963E-3</v>
      </c>
      <c r="D3109" s="243">
        <v>-1.1885298645570863E-3</v>
      </c>
      <c r="E3109" s="243">
        <v>3.4141178567225205E-2</v>
      </c>
      <c r="F3109" s="243">
        <v>6.3955052008759505E-3</v>
      </c>
      <c r="H3109" s="239">
        <f t="shared" si="582"/>
        <v>151.76019967374683</v>
      </c>
      <c r="I3109" s="239"/>
      <c r="J3109" s="239">
        <f t="shared" si="583"/>
        <v>241.42363841082869</v>
      </c>
      <c r="K3109" s="239">
        <f t="shared" si="578"/>
        <v>241.42363841082869</v>
      </c>
      <c r="L3109" s="239" t="b">
        <f t="shared" si="579"/>
        <v>1</v>
      </c>
      <c r="M3109" s="239">
        <f t="shared" si="584"/>
        <v>0</v>
      </c>
      <c r="O3109" s="239">
        <f t="shared" si="585"/>
        <v>154.05575361822639</v>
      </c>
      <c r="P3109" s="239">
        <f t="shared" si="580"/>
        <v>154.05575361822639</v>
      </c>
      <c r="Q3109" s="239">
        <f t="shared" si="581"/>
        <v>2.2955539444795647</v>
      </c>
      <c r="R3109" s="239">
        <f t="shared" si="586"/>
        <v>0</v>
      </c>
      <c r="T3109" s="239">
        <f>MAX($H$4:H3109)</f>
        <v>290.98732864638936</v>
      </c>
      <c r="U3109" s="239">
        <f>MAX($K$4:K3109)</f>
        <v>290.98732864638936</v>
      </c>
      <c r="V3109" s="239">
        <f>MAX($K$4:L3109)</f>
        <v>290.98732864638936</v>
      </c>
      <c r="W3109" s="239">
        <f t="shared" si="587"/>
        <v>-0.47846457651711938</v>
      </c>
      <c r="X3109" s="239">
        <f t="shared" si="588"/>
        <v>-0.17032937642377874</v>
      </c>
      <c r="Y3109" s="239">
        <f t="shared" si="589"/>
        <v>-0.47057573147648485</v>
      </c>
    </row>
    <row r="3110" spans="1:25">
      <c r="A3110" s="147">
        <v>39779</v>
      </c>
      <c r="B3110" s="243">
        <v>0</v>
      </c>
      <c r="C3110" s="243">
        <v>2.0992021388374082E-2</v>
      </c>
      <c r="D3110" s="243">
        <v>1.2268895444599526E-2</v>
      </c>
      <c r="E3110" s="243">
        <v>2.3472646469032687E-2</v>
      </c>
      <c r="F3110" s="243">
        <v>2.2991726824518555E-2</v>
      </c>
      <c r="H3110" s="239">
        <f t="shared" si="582"/>
        <v>154.94595303120204</v>
      </c>
      <c r="I3110" s="239"/>
      <c r="J3110" s="239">
        <f t="shared" si="583"/>
        <v>241.42363841082869</v>
      </c>
      <c r="K3110" s="239">
        <f t="shared" si="578"/>
        <v>241.42363841082869</v>
      </c>
      <c r="L3110" s="239" t="b">
        <f t="shared" si="579"/>
        <v>1</v>
      </c>
      <c r="M3110" s="239">
        <f t="shared" si="584"/>
        <v>0</v>
      </c>
      <c r="O3110" s="239">
        <f t="shared" si="585"/>
        <v>154.05575361822639</v>
      </c>
      <c r="P3110" s="239">
        <f t="shared" si="580"/>
        <v>154.94595303120204</v>
      </c>
      <c r="Q3110" s="239">
        <f t="shared" si="581"/>
        <v>0</v>
      </c>
      <c r="R3110" s="239">
        <f t="shared" si="586"/>
        <v>5.7784236684966473E-3</v>
      </c>
      <c r="T3110" s="239">
        <f>MAX($H$4:H3110)</f>
        <v>290.98732864638936</v>
      </c>
      <c r="U3110" s="239">
        <f>MAX($K$4:K3110)</f>
        <v>290.98732864638936</v>
      </c>
      <c r="V3110" s="239">
        <f>MAX($K$4:L3110)</f>
        <v>290.98732864638936</v>
      </c>
      <c r="W3110" s="239">
        <f t="shared" si="587"/>
        <v>-0.46751649375257204</v>
      </c>
      <c r="X3110" s="239">
        <f t="shared" si="588"/>
        <v>-0.17032937642377874</v>
      </c>
      <c r="Y3110" s="239">
        <f t="shared" si="589"/>
        <v>-0.46751649375257204</v>
      </c>
    </row>
    <row r="3111" spans="1:25">
      <c r="A3111" s="147">
        <v>39780</v>
      </c>
      <c r="B3111" s="243">
        <v>9.9837869352326081E-3</v>
      </c>
      <c r="C3111" s="243">
        <v>1.4409918036124347E-2</v>
      </c>
      <c r="D3111" s="243">
        <v>3.2822863706875705E-2</v>
      </c>
      <c r="E3111" s="243">
        <v>1.8151707979929377E-2</v>
      </c>
      <c r="F3111" s="243">
        <v>9.5727736894635207E-3</v>
      </c>
      <c r="H3111" s="239">
        <f t="shared" si="582"/>
        <v>157.17871151441082</v>
      </c>
      <c r="I3111" s="239"/>
      <c r="J3111" s="239">
        <f t="shared" si="583"/>
        <v>241.42363841082869</v>
      </c>
      <c r="K3111" s="239">
        <f t="shared" si="578"/>
        <v>241.42363841082869</v>
      </c>
      <c r="L3111" s="239" t="b">
        <f t="shared" si="579"/>
        <v>1</v>
      </c>
      <c r="M3111" s="239">
        <f t="shared" si="584"/>
        <v>0</v>
      </c>
      <c r="O3111" s="239">
        <f t="shared" si="585"/>
        <v>154.05575361822639</v>
      </c>
      <c r="P3111" s="239">
        <f t="shared" si="580"/>
        <v>157.17871151441082</v>
      </c>
      <c r="Q3111" s="239">
        <f t="shared" si="581"/>
        <v>0</v>
      </c>
      <c r="R3111" s="239">
        <f t="shared" si="586"/>
        <v>1.440991803612428E-2</v>
      </c>
      <c r="T3111" s="239">
        <f>MAX($H$4:H3111)</f>
        <v>290.98732864638936</v>
      </c>
      <c r="U3111" s="239">
        <f>MAX($K$4:K3111)</f>
        <v>290.98732864638936</v>
      </c>
      <c r="V3111" s="239">
        <f>MAX($K$4:L3111)</f>
        <v>290.98732864638936</v>
      </c>
      <c r="W3111" s="239">
        <f t="shared" si="587"/>
        <v>-0.45984345007195854</v>
      </c>
      <c r="X3111" s="239">
        <f t="shared" si="588"/>
        <v>-0.17032937642377874</v>
      </c>
      <c r="Y3111" s="239">
        <f t="shared" si="589"/>
        <v>-0.45984345007195854</v>
      </c>
    </row>
    <row r="3112" spans="1:25">
      <c r="A3112" s="147">
        <v>39783</v>
      </c>
      <c r="B3112" s="243">
        <v>-9.0668924852815747E-2</v>
      </c>
      <c r="C3112" s="243">
        <v>-6.2136114257650976E-2</v>
      </c>
      <c r="D3112" s="243">
        <v>3.2009331999327539E-3</v>
      </c>
      <c r="E3112" s="243">
        <v>-2.0639090554226414E-2</v>
      </c>
      <c r="F3112" s="243">
        <v>-4.6269363540127673E-2</v>
      </c>
      <c r="H3112" s="239">
        <f t="shared" si="582"/>
        <v>147.41223713688103</v>
      </c>
      <c r="I3112" s="239"/>
      <c r="J3112" s="239">
        <f t="shared" si="583"/>
        <v>241.42363841082869</v>
      </c>
      <c r="K3112" s="239">
        <f t="shared" si="578"/>
        <v>241.42363841082869</v>
      </c>
      <c r="L3112" s="239" t="b">
        <f t="shared" si="579"/>
        <v>1</v>
      </c>
      <c r="M3112" s="239">
        <f t="shared" si="584"/>
        <v>0</v>
      </c>
      <c r="O3112" s="239">
        <f t="shared" si="585"/>
        <v>154.05575361822639</v>
      </c>
      <c r="P3112" s="239">
        <f t="shared" si="580"/>
        <v>154.05575361822639</v>
      </c>
      <c r="Q3112" s="239">
        <f t="shared" si="581"/>
        <v>6.6435164813453582</v>
      </c>
      <c r="R3112" s="239">
        <f t="shared" si="586"/>
        <v>-1.9868835073750462E-2</v>
      </c>
      <c r="T3112" s="239">
        <f>MAX($H$4:H3112)</f>
        <v>290.98732864638936</v>
      </c>
      <c r="U3112" s="239">
        <f>MAX($K$4:K3112)</f>
        <v>290.98732864638936</v>
      </c>
      <c r="V3112" s="239">
        <f>MAX($K$4:L3112)</f>
        <v>290.98732864638936</v>
      </c>
      <c r="W3112" s="239">
        <f t="shared" si="587"/>
        <v>-0.4934066791753059</v>
      </c>
      <c r="X3112" s="239">
        <f t="shared" si="588"/>
        <v>-0.17032937642377874</v>
      </c>
      <c r="Y3112" s="239">
        <f t="shared" si="589"/>
        <v>-0.47057573147648485</v>
      </c>
    </row>
    <row r="3113" spans="1:25">
      <c r="A3113" s="147">
        <v>39784</v>
      </c>
      <c r="B3113" s="243">
        <v>4.0210223096918796E-2</v>
      </c>
      <c r="C3113" s="243">
        <v>1.9631845157409789E-2</v>
      </c>
      <c r="D3113" s="243">
        <v>-5.3785884249450633E-2</v>
      </c>
      <c r="E3113" s="243">
        <v>-3.0800585574057848E-2</v>
      </c>
      <c r="F3113" s="243">
        <v>1.1112728900111613E-2</v>
      </c>
      <c r="H3113" s="239">
        <f t="shared" si="582"/>
        <v>150.30621135065965</v>
      </c>
      <c r="I3113" s="239"/>
      <c r="J3113" s="239">
        <f t="shared" si="583"/>
        <v>241.42363841082869</v>
      </c>
      <c r="K3113" s="239">
        <f t="shared" si="578"/>
        <v>241.42363841082869</v>
      </c>
      <c r="L3113" s="239" t="b">
        <f t="shared" si="579"/>
        <v>1</v>
      </c>
      <c r="M3113" s="239">
        <f t="shared" si="584"/>
        <v>0</v>
      </c>
      <c r="O3113" s="239">
        <f t="shared" si="585"/>
        <v>154.05575361822639</v>
      </c>
      <c r="P3113" s="239">
        <f t="shared" si="580"/>
        <v>154.05575361822639</v>
      </c>
      <c r="Q3113" s="239">
        <f t="shared" si="581"/>
        <v>3.7495422675667385</v>
      </c>
      <c r="R3113" s="239">
        <f t="shared" si="586"/>
        <v>0</v>
      </c>
      <c r="T3113" s="239">
        <f>MAX($H$4:H3113)</f>
        <v>290.98732864638936</v>
      </c>
      <c r="U3113" s="239">
        <f>MAX($K$4:K3113)</f>
        <v>290.98732864638936</v>
      </c>
      <c r="V3113" s="239">
        <f>MAX($K$4:L3113)</f>
        <v>290.98732864638936</v>
      </c>
      <c r="W3113" s="239">
        <f t="shared" si="587"/>
        <v>-0.48346131754309746</v>
      </c>
      <c r="X3113" s="239">
        <f t="shared" si="588"/>
        <v>-0.17032937642377874</v>
      </c>
      <c r="Y3113" s="239">
        <f t="shared" si="589"/>
        <v>-0.47057573147648485</v>
      </c>
    </row>
    <row r="3114" spans="1:25">
      <c r="A3114" s="147">
        <v>39785</v>
      </c>
      <c r="B3114" s="243">
        <v>2.643854044613958E-2</v>
      </c>
      <c r="C3114" s="243">
        <v>7.6349850415409204E-3</v>
      </c>
      <c r="D3114" s="243">
        <v>1.8108617720894893E-2</v>
      </c>
      <c r="E3114" s="243">
        <v>8.5004723327062326E-3</v>
      </c>
      <c r="F3114" s="243">
        <v>-6.5733197429929113E-4</v>
      </c>
      <c r="H3114" s="239">
        <f t="shared" si="582"/>
        <v>151.45379702597262</v>
      </c>
      <c r="I3114" s="239"/>
      <c r="J3114" s="239">
        <f t="shared" si="583"/>
        <v>241.42363841082869</v>
      </c>
      <c r="K3114" s="239">
        <f t="shared" si="578"/>
        <v>241.42363841082869</v>
      </c>
      <c r="L3114" s="239" t="b">
        <f t="shared" si="579"/>
        <v>1</v>
      </c>
      <c r="M3114" s="239">
        <f t="shared" si="584"/>
        <v>0</v>
      </c>
      <c r="O3114" s="239">
        <f t="shared" si="585"/>
        <v>154.05575361822639</v>
      </c>
      <c r="P3114" s="239">
        <f t="shared" si="580"/>
        <v>154.05575361822639</v>
      </c>
      <c r="Q3114" s="239">
        <f t="shared" si="581"/>
        <v>2.6019565922537709</v>
      </c>
      <c r="R3114" s="239">
        <f t="shared" si="586"/>
        <v>0</v>
      </c>
      <c r="T3114" s="239">
        <f>MAX($H$4:H3114)</f>
        <v>290.98732864638936</v>
      </c>
      <c r="U3114" s="239">
        <f>MAX($K$4:K3114)</f>
        <v>290.98732864638936</v>
      </c>
      <c r="V3114" s="239">
        <f>MAX($K$4:L3114)</f>
        <v>290.98732864638936</v>
      </c>
      <c r="W3114" s="239">
        <f t="shared" si="587"/>
        <v>-0.47951755242916178</v>
      </c>
      <c r="X3114" s="239">
        <f t="shared" si="588"/>
        <v>-0.17032937642377874</v>
      </c>
      <c r="Y3114" s="239">
        <f t="shared" si="589"/>
        <v>-0.47057573147648485</v>
      </c>
    </row>
    <row r="3115" spans="1:25">
      <c r="A3115" s="147">
        <v>39786</v>
      </c>
      <c r="B3115" s="243">
        <v>-2.9964700942001099E-2</v>
      </c>
      <c r="C3115" s="243">
        <v>-1.0668393209509186E-2</v>
      </c>
      <c r="D3115" s="243">
        <v>-1.7008898199090572E-2</v>
      </c>
      <c r="E3115" s="243">
        <v>-1.3013641960380462E-2</v>
      </c>
      <c r="F3115" s="243">
        <v>-1.1999271739435713E-2</v>
      </c>
      <c r="H3115" s="239">
        <f t="shared" si="582"/>
        <v>149.83802836622635</v>
      </c>
      <c r="I3115" s="239"/>
      <c r="J3115" s="239">
        <f t="shared" si="583"/>
        <v>241.42363841082869</v>
      </c>
      <c r="K3115" s="239">
        <f t="shared" si="578"/>
        <v>241.42363841082869</v>
      </c>
      <c r="L3115" s="239" t="b">
        <f t="shared" si="579"/>
        <v>1</v>
      </c>
      <c r="M3115" s="239">
        <f t="shared" si="584"/>
        <v>0</v>
      </c>
      <c r="O3115" s="239">
        <f t="shared" si="585"/>
        <v>154.05575361822639</v>
      </c>
      <c r="P3115" s="239">
        <f t="shared" si="580"/>
        <v>154.05575361822639</v>
      </c>
      <c r="Q3115" s="239">
        <f t="shared" si="581"/>
        <v>4.2177252520000366</v>
      </c>
      <c r="R3115" s="239">
        <f t="shared" si="586"/>
        <v>0</v>
      </c>
      <c r="T3115" s="239">
        <f>MAX($H$4:H3115)</f>
        <v>290.98732864638936</v>
      </c>
      <c r="U3115" s="239">
        <f>MAX($K$4:K3115)</f>
        <v>290.98732864638936</v>
      </c>
      <c r="V3115" s="239">
        <f>MAX($K$4:L3115)</f>
        <v>290.98732864638936</v>
      </c>
      <c r="W3115" s="239">
        <f t="shared" si="587"/>
        <v>-0.48507026383849522</v>
      </c>
      <c r="X3115" s="239">
        <f t="shared" si="588"/>
        <v>-0.17032937642377874</v>
      </c>
      <c r="Y3115" s="239">
        <f t="shared" si="589"/>
        <v>-0.47057573147648485</v>
      </c>
    </row>
    <row r="3116" spans="1:25">
      <c r="A3116" s="147">
        <v>39787</v>
      </c>
      <c r="B3116" s="243">
        <v>3.7175252311666407E-2</v>
      </c>
      <c r="C3116" s="243">
        <v>-3.8368960109088301E-2</v>
      </c>
      <c r="D3116" s="243">
        <v>3.9558740292895411E-3</v>
      </c>
      <c r="E3116" s="243">
        <v>-2.7683309436695724E-3</v>
      </c>
      <c r="F3116" s="243">
        <v>-2.6108933320150962E-2</v>
      </c>
      <c r="H3116" s="239">
        <f t="shared" si="582"/>
        <v>144.08889903301818</v>
      </c>
      <c r="I3116" s="239"/>
      <c r="J3116" s="239">
        <f t="shared" si="583"/>
        <v>241.42363841082869</v>
      </c>
      <c r="K3116" s="239">
        <f t="shared" si="578"/>
        <v>241.42363841082869</v>
      </c>
      <c r="L3116" s="239" t="b">
        <f t="shared" si="579"/>
        <v>1</v>
      </c>
      <c r="M3116" s="239">
        <f t="shared" si="584"/>
        <v>0</v>
      </c>
      <c r="O3116" s="239">
        <f t="shared" si="585"/>
        <v>154.05575361822639</v>
      </c>
      <c r="P3116" s="239">
        <f t="shared" si="580"/>
        <v>154.05575361822639</v>
      </c>
      <c r="Q3116" s="239">
        <f t="shared" si="581"/>
        <v>9.9668545852082104</v>
      </c>
      <c r="R3116" s="239">
        <f t="shared" si="586"/>
        <v>0</v>
      </c>
      <c r="T3116" s="239">
        <f>MAX($H$4:H3116)</f>
        <v>290.98732864638936</v>
      </c>
      <c r="U3116" s="239">
        <f>MAX($K$4:K3116)</f>
        <v>290.98732864638936</v>
      </c>
      <c r="V3116" s="239">
        <f>MAX($K$4:L3116)</f>
        <v>290.98732864638936</v>
      </c>
      <c r="W3116" s="239">
        <f t="shared" si="587"/>
        <v>-0.50482758234425928</v>
      </c>
      <c r="X3116" s="239">
        <f t="shared" si="588"/>
        <v>-0.17032937642377874</v>
      </c>
      <c r="Y3116" s="239">
        <f t="shared" si="589"/>
        <v>-0.47057573147648485</v>
      </c>
    </row>
    <row r="3117" spans="1:25">
      <c r="A3117" s="147">
        <v>39790</v>
      </c>
      <c r="B3117" s="243">
        <v>3.9079934099963243E-2</v>
      </c>
      <c r="C3117" s="243">
        <v>7.2639356278525913E-2</v>
      </c>
      <c r="D3117" s="243">
        <v>2.1325654016368878E-2</v>
      </c>
      <c r="E3117" s="243">
        <v>6.3221509489139516E-2</v>
      </c>
      <c r="F3117" s="243">
        <v>4.4750954936131793E-2</v>
      </c>
      <c r="H3117" s="239">
        <f t="shared" si="582"/>
        <v>154.55542390565813</v>
      </c>
      <c r="I3117" s="239"/>
      <c r="J3117" s="239">
        <f t="shared" si="583"/>
        <v>241.42363841082869</v>
      </c>
      <c r="K3117" s="239">
        <f t="shared" si="578"/>
        <v>241.42363841082869</v>
      </c>
      <c r="L3117" s="239" t="b">
        <f t="shared" si="579"/>
        <v>1</v>
      </c>
      <c r="M3117" s="239">
        <f t="shared" si="584"/>
        <v>0</v>
      </c>
      <c r="O3117" s="239">
        <f t="shared" si="585"/>
        <v>154.05575361822639</v>
      </c>
      <c r="P3117" s="239">
        <f t="shared" si="580"/>
        <v>154.55542390565813</v>
      </c>
      <c r="Q3117" s="239">
        <f t="shared" si="581"/>
        <v>0</v>
      </c>
      <c r="R3117" s="239">
        <f t="shared" si="586"/>
        <v>3.2434380131624277E-3</v>
      </c>
      <c r="T3117" s="239">
        <f>MAX($H$4:H3117)</f>
        <v>290.98732864638936</v>
      </c>
      <c r="U3117" s="239">
        <f>MAX($K$4:K3117)</f>
        <v>290.98732864638936</v>
      </c>
      <c r="V3117" s="239">
        <f>MAX($K$4:L3117)</f>
        <v>290.98732864638936</v>
      </c>
      <c r="W3117" s="239">
        <f t="shared" si="587"/>
        <v>-0.46885857667886499</v>
      </c>
      <c r="X3117" s="239">
        <f t="shared" si="588"/>
        <v>-0.17032937642377874</v>
      </c>
      <c r="Y3117" s="239">
        <f t="shared" si="589"/>
        <v>-0.46885857667886499</v>
      </c>
    </row>
    <row r="3118" spans="1:25">
      <c r="A3118" s="147">
        <v>39791</v>
      </c>
      <c r="B3118" s="243">
        <v>-2.2804705707672457E-2</v>
      </c>
      <c r="C3118" s="243">
        <v>6.5127141788385856E-3</v>
      </c>
      <c r="D3118" s="243">
        <v>4.0920886455562133E-3</v>
      </c>
      <c r="E3118" s="243">
        <v>-3.406788303164987E-3</v>
      </c>
      <c r="F3118" s="243">
        <v>5.4118305222470298E-3</v>
      </c>
      <c r="H3118" s="239">
        <f t="shared" si="582"/>
        <v>155.56199920634492</v>
      </c>
      <c r="I3118" s="239"/>
      <c r="J3118" s="239">
        <f t="shared" si="583"/>
        <v>241.42363841082869</v>
      </c>
      <c r="K3118" s="239">
        <f t="shared" si="578"/>
        <v>241.42363841082869</v>
      </c>
      <c r="L3118" s="239" t="b">
        <f t="shared" si="579"/>
        <v>1</v>
      </c>
      <c r="M3118" s="239">
        <f t="shared" si="584"/>
        <v>0</v>
      </c>
      <c r="O3118" s="239">
        <f t="shared" si="585"/>
        <v>154.05575361822639</v>
      </c>
      <c r="P3118" s="239">
        <f t="shared" si="580"/>
        <v>155.56199920634492</v>
      </c>
      <c r="Q3118" s="239">
        <f t="shared" si="581"/>
        <v>0</v>
      </c>
      <c r="R3118" s="239">
        <f t="shared" si="586"/>
        <v>6.5127141788386047E-3</v>
      </c>
      <c r="T3118" s="239">
        <f>MAX($H$4:H3118)</f>
        <v>290.98732864638936</v>
      </c>
      <c r="U3118" s="239">
        <f>MAX($K$4:K3118)</f>
        <v>290.98732864638936</v>
      </c>
      <c r="V3118" s="239">
        <f>MAX($K$4:L3118)</f>
        <v>290.98732864638936</v>
      </c>
      <c r="W3118" s="239">
        <f t="shared" si="587"/>
        <v>-0.46539940440023292</v>
      </c>
      <c r="X3118" s="239">
        <f t="shared" si="588"/>
        <v>-0.17032937642377874</v>
      </c>
      <c r="Y3118" s="239">
        <f t="shared" si="589"/>
        <v>-0.46539940440023292</v>
      </c>
    </row>
    <row r="3119" spans="1:25">
      <c r="A3119" s="147">
        <v>39792</v>
      </c>
      <c r="B3119" s="243">
        <v>1.3616581379321424E-2</v>
      </c>
      <c r="C3119" s="243">
        <v>3.8063985187626326E-3</v>
      </c>
      <c r="D3119" s="243">
        <v>1.9800885387375677E-2</v>
      </c>
      <c r="E3119" s="243">
        <v>4.3370768294860751E-2</v>
      </c>
      <c r="F3119" s="243">
        <v>1.3876463467288991E-2</v>
      </c>
      <c r="H3119" s="239">
        <f t="shared" si="582"/>
        <v>156.1541301696997</v>
      </c>
      <c r="I3119" s="239"/>
      <c r="J3119" s="239">
        <f t="shared" si="583"/>
        <v>241.42363841082869</v>
      </c>
      <c r="K3119" s="239">
        <f t="shared" si="578"/>
        <v>241.42363841082869</v>
      </c>
      <c r="L3119" s="239" t="b">
        <f t="shared" si="579"/>
        <v>1</v>
      </c>
      <c r="M3119" s="239">
        <f t="shared" si="584"/>
        <v>0</v>
      </c>
      <c r="O3119" s="239">
        <f t="shared" si="585"/>
        <v>154.05575361822639</v>
      </c>
      <c r="P3119" s="239">
        <f t="shared" si="580"/>
        <v>156.1541301696997</v>
      </c>
      <c r="Q3119" s="239">
        <f t="shared" si="581"/>
        <v>0</v>
      </c>
      <c r="R3119" s="239">
        <f t="shared" si="586"/>
        <v>3.8063985187625766E-3</v>
      </c>
      <c r="T3119" s="239">
        <f>MAX($H$4:H3119)</f>
        <v>290.98732864638936</v>
      </c>
      <c r="U3119" s="239">
        <f>MAX($K$4:K3119)</f>
        <v>290.98732864638936</v>
      </c>
      <c r="V3119" s="239">
        <f>MAX($K$4:L3119)</f>
        <v>290.98732864638936</v>
      </c>
      <c r="W3119" s="239">
        <f t="shared" si="587"/>
        <v>-0.46336450148501235</v>
      </c>
      <c r="X3119" s="239">
        <f t="shared" si="588"/>
        <v>-0.17032937642377874</v>
      </c>
      <c r="Y3119" s="239">
        <f t="shared" si="589"/>
        <v>-0.46336450148501235</v>
      </c>
    </row>
    <row r="3120" spans="1:25">
      <c r="A3120" s="147">
        <v>39793</v>
      </c>
      <c r="B3120" s="243">
        <v>-2.9508458553112016E-2</v>
      </c>
      <c r="C3120" s="243">
        <v>-1.6637918704658028E-2</v>
      </c>
      <c r="D3120" s="243">
        <v>-5.2544137462733342E-3</v>
      </c>
      <c r="E3120" s="243">
        <v>-1.6798631499651329E-2</v>
      </c>
      <c r="F3120" s="243">
        <v>-1.7622647629283117E-2</v>
      </c>
      <c r="H3120" s="239">
        <f t="shared" si="582"/>
        <v>153.55605044653964</v>
      </c>
      <c r="I3120" s="239"/>
      <c r="J3120" s="239">
        <f t="shared" si="583"/>
        <v>241.42363841082869</v>
      </c>
      <c r="K3120" s="239">
        <f t="shared" si="578"/>
        <v>241.42363841082869</v>
      </c>
      <c r="L3120" s="239" t="b">
        <f t="shared" si="579"/>
        <v>1</v>
      </c>
      <c r="M3120" s="239">
        <f t="shared" si="584"/>
        <v>0</v>
      </c>
      <c r="O3120" s="239">
        <f t="shared" si="585"/>
        <v>154.05575361822639</v>
      </c>
      <c r="P3120" s="239">
        <f t="shared" si="580"/>
        <v>154.05575361822639</v>
      </c>
      <c r="Q3120" s="239">
        <f t="shared" si="581"/>
        <v>0.49970317168674683</v>
      </c>
      <c r="R3120" s="239">
        <f t="shared" si="586"/>
        <v>-1.3437854952622182E-2</v>
      </c>
      <c r="T3120" s="239">
        <f>MAX($H$4:H3120)</f>
        <v>290.98732864638936</v>
      </c>
      <c r="U3120" s="239">
        <f>MAX($K$4:K3120)</f>
        <v>290.98732864638936</v>
      </c>
      <c r="V3120" s="239">
        <f>MAX($K$4:L3120)</f>
        <v>290.98732864638936</v>
      </c>
      <c r="W3120" s="239">
        <f t="shared" si="587"/>
        <v>-0.47229299928333834</v>
      </c>
      <c r="X3120" s="239">
        <f t="shared" si="588"/>
        <v>-0.17032937642377874</v>
      </c>
      <c r="Y3120" s="239">
        <f t="shared" si="589"/>
        <v>-0.47057573147648485</v>
      </c>
    </row>
    <row r="3121" spans="1:25">
      <c r="A3121" s="147">
        <v>39794</v>
      </c>
      <c r="B3121" s="243">
        <v>9.056151356330977E-3</v>
      </c>
      <c r="C3121" s="243">
        <v>-1.6108372313065167E-2</v>
      </c>
      <c r="D3121" s="243">
        <v>-3.9843877041170872E-2</v>
      </c>
      <c r="E3121" s="243">
        <v>-2.9051247136748892E-2</v>
      </c>
      <c r="F3121" s="243">
        <v>-9.7597622013287921E-3</v>
      </c>
      <c r="H3121" s="239">
        <f t="shared" si="582"/>
        <v>151.08251241502296</v>
      </c>
      <c r="I3121" s="239"/>
      <c r="J3121" s="239">
        <f t="shared" si="583"/>
        <v>241.42363841082869</v>
      </c>
      <c r="K3121" s="239">
        <f t="shared" si="578"/>
        <v>241.42363841082869</v>
      </c>
      <c r="L3121" s="239" t="b">
        <f t="shared" si="579"/>
        <v>1</v>
      </c>
      <c r="M3121" s="239">
        <f t="shared" si="584"/>
        <v>0</v>
      </c>
      <c r="O3121" s="239">
        <f t="shared" si="585"/>
        <v>154.05575361822639</v>
      </c>
      <c r="P3121" s="239">
        <f t="shared" si="580"/>
        <v>154.05575361822639</v>
      </c>
      <c r="Q3121" s="239">
        <f t="shared" si="581"/>
        <v>2.973241203203429</v>
      </c>
      <c r="R3121" s="239">
        <f t="shared" si="586"/>
        <v>0</v>
      </c>
      <c r="T3121" s="239">
        <f>MAX($H$4:H3121)</f>
        <v>290.98732864638936</v>
      </c>
      <c r="U3121" s="239">
        <f>MAX($K$4:K3121)</f>
        <v>290.98732864638936</v>
      </c>
      <c r="V3121" s="239">
        <f>MAX($K$4:L3121)</f>
        <v>290.98732864638936</v>
      </c>
      <c r="W3121" s="239">
        <f t="shared" si="587"/>
        <v>-0.4807935001230933</v>
      </c>
      <c r="X3121" s="239">
        <f t="shared" si="588"/>
        <v>-0.17032937642377874</v>
      </c>
      <c r="Y3121" s="239">
        <f t="shared" si="589"/>
        <v>-0.47057573147648485</v>
      </c>
    </row>
    <row r="3122" spans="1:25">
      <c r="A3122" s="147">
        <v>39797</v>
      </c>
      <c r="B3122" s="243">
        <v>-1.3444998375866657E-2</v>
      </c>
      <c r="C3122" s="243">
        <v>-2.7310368577170285E-3</v>
      </c>
      <c r="D3122" s="243">
        <v>2.5776443906587732E-2</v>
      </c>
      <c r="E3122" s="243">
        <v>-1.6535842262009881E-3</v>
      </c>
      <c r="F3122" s="243">
        <v>6.5738045230445685E-4</v>
      </c>
      <c r="H3122" s="239">
        <f t="shared" si="582"/>
        <v>150.66990050506104</v>
      </c>
      <c r="I3122" s="239"/>
      <c r="J3122" s="239">
        <f t="shared" si="583"/>
        <v>241.42363841082869</v>
      </c>
      <c r="K3122" s="239">
        <f t="shared" si="578"/>
        <v>241.42363841082869</v>
      </c>
      <c r="L3122" s="239" t="b">
        <f t="shared" si="579"/>
        <v>1</v>
      </c>
      <c r="M3122" s="239">
        <f t="shared" si="584"/>
        <v>0</v>
      </c>
      <c r="O3122" s="239">
        <f t="shared" si="585"/>
        <v>154.05575361822639</v>
      </c>
      <c r="P3122" s="239">
        <f t="shared" si="580"/>
        <v>154.05575361822639</v>
      </c>
      <c r="Q3122" s="239">
        <f t="shared" si="581"/>
        <v>3.3858531131653535</v>
      </c>
      <c r="R3122" s="239">
        <f t="shared" si="586"/>
        <v>0</v>
      </c>
      <c r="T3122" s="239">
        <f>MAX($H$4:H3122)</f>
        <v>290.98732864638936</v>
      </c>
      <c r="U3122" s="239">
        <f>MAX($K$4:K3122)</f>
        <v>290.98732864638936</v>
      </c>
      <c r="V3122" s="239">
        <f>MAX($K$4:L3122)</f>
        <v>290.98732864638936</v>
      </c>
      <c r="W3122" s="239">
        <f t="shared" si="587"/>
        <v>-0.4822114722110234</v>
      </c>
      <c r="X3122" s="239">
        <f t="shared" si="588"/>
        <v>-0.17032937642377874</v>
      </c>
      <c r="Y3122" s="239">
        <f t="shared" si="589"/>
        <v>-0.47057573147648485</v>
      </c>
    </row>
    <row r="3123" spans="1:25">
      <c r="A3123" s="147">
        <v>39798</v>
      </c>
      <c r="B3123" s="243">
        <v>5.1889051283649845E-2</v>
      </c>
      <c r="C3123" s="243">
        <v>3.2781627577505024E-3</v>
      </c>
      <c r="D3123" s="243">
        <v>-2.4120495142679887E-2</v>
      </c>
      <c r="E3123" s="243">
        <v>5.7062538349914593E-3</v>
      </c>
      <c r="F3123" s="243">
        <v>-7.7079022097648053E-4</v>
      </c>
      <c r="H3123" s="239">
        <f t="shared" si="582"/>
        <v>151.1638209616107</v>
      </c>
      <c r="I3123" s="239"/>
      <c r="J3123" s="239">
        <f t="shared" si="583"/>
        <v>241.42363841082869</v>
      </c>
      <c r="K3123" s="239">
        <f t="shared" si="578"/>
        <v>241.42363841082869</v>
      </c>
      <c r="L3123" s="239" t="b">
        <f t="shared" si="579"/>
        <v>1</v>
      </c>
      <c r="M3123" s="239">
        <f t="shared" si="584"/>
        <v>0</v>
      </c>
      <c r="O3123" s="239">
        <f t="shared" si="585"/>
        <v>154.05575361822639</v>
      </c>
      <c r="P3123" s="239">
        <f t="shared" si="580"/>
        <v>154.05575361822639</v>
      </c>
      <c r="Q3123" s="239">
        <f t="shared" si="581"/>
        <v>2.891932656615694</v>
      </c>
      <c r="R3123" s="239">
        <f t="shared" si="586"/>
        <v>0</v>
      </c>
      <c r="T3123" s="239">
        <f>MAX($H$4:H3123)</f>
        <v>290.98732864638936</v>
      </c>
      <c r="U3123" s="239">
        <f>MAX($K$4:K3123)</f>
        <v>290.98732864638936</v>
      </c>
      <c r="V3123" s="239">
        <f>MAX($K$4:L3123)</f>
        <v>290.98732864638936</v>
      </c>
      <c r="W3123" s="239">
        <f t="shared" si="587"/>
        <v>-0.48051407714283517</v>
      </c>
      <c r="X3123" s="239">
        <f t="shared" si="588"/>
        <v>-0.17032937642377874</v>
      </c>
      <c r="Y3123" s="239">
        <f t="shared" si="589"/>
        <v>-0.47057573147648485</v>
      </c>
    </row>
    <row r="3124" spans="1:25">
      <c r="A3124" s="147">
        <v>39799</v>
      </c>
      <c r="B3124" s="243">
        <v>-7.3331632915122347E-3</v>
      </c>
      <c r="C3124" s="243">
        <v>-5.9414143391701701E-3</v>
      </c>
      <c r="D3124" s="243">
        <v>-4.5926236273783339E-3</v>
      </c>
      <c r="E3124" s="243">
        <v>-1.4480478691784704E-2</v>
      </c>
      <c r="F3124" s="243">
        <v>-6.0010865194729535E-3</v>
      </c>
      <c r="H3124" s="239">
        <f t="shared" si="582"/>
        <v>150.26569406818564</v>
      </c>
      <c r="I3124" s="239"/>
      <c r="J3124" s="239">
        <f t="shared" si="583"/>
        <v>241.42363841082869</v>
      </c>
      <c r="K3124" s="239">
        <f t="shared" si="578"/>
        <v>241.42363841082869</v>
      </c>
      <c r="L3124" s="239" t="b">
        <f t="shared" si="579"/>
        <v>1</v>
      </c>
      <c r="M3124" s="239">
        <f t="shared" si="584"/>
        <v>0</v>
      </c>
      <c r="O3124" s="239">
        <f t="shared" si="585"/>
        <v>154.05575361822639</v>
      </c>
      <c r="P3124" s="239">
        <f t="shared" si="580"/>
        <v>154.05575361822639</v>
      </c>
      <c r="Q3124" s="239">
        <f t="shared" si="581"/>
        <v>3.7900595500407519</v>
      </c>
      <c r="R3124" s="239">
        <f t="shared" si="586"/>
        <v>0</v>
      </c>
      <c r="T3124" s="239">
        <f>MAX($H$4:H3124)</f>
        <v>290.98732864638936</v>
      </c>
      <c r="U3124" s="239">
        <f>MAX($K$4:K3124)</f>
        <v>290.98732864638936</v>
      </c>
      <c r="V3124" s="239">
        <f>MAX($K$4:L3124)</f>
        <v>290.98732864638936</v>
      </c>
      <c r="W3124" s="239">
        <f t="shared" si="587"/>
        <v>-0.48360055825389575</v>
      </c>
      <c r="X3124" s="239">
        <f t="shared" si="588"/>
        <v>-0.17032937642377874</v>
      </c>
      <c r="Y3124" s="239">
        <f t="shared" si="589"/>
        <v>-0.47057573147648485</v>
      </c>
    </row>
    <row r="3125" spans="1:25">
      <c r="A3125" s="147">
        <v>39800</v>
      </c>
      <c r="B3125" s="243">
        <v>-2.114173787252327E-2</v>
      </c>
      <c r="C3125" s="243">
        <v>1.4474546507973418E-2</v>
      </c>
      <c r="D3125" s="243">
        <v>-1.4480861591138483E-3</v>
      </c>
      <c r="E3125" s="243">
        <v>1.2205928384921849E-2</v>
      </c>
      <c r="F3125" s="243">
        <v>1.7171322602121508E-2</v>
      </c>
      <c r="H3125" s="239">
        <f t="shared" si="582"/>
        <v>152.44072184552849</v>
      </c>
      <c r="I3125" s="239"/>
      <c r="J3125" s="239">
        <f t="shared" si="583"/>
        <v>241.42363841082869</v>
      </c>
      <c r="K3125" s="239">
        <f t="shared" si="578"/>
        <v>241.42363841082869</v>
      </c>
      <c r="L3125" s="239" t="b">
        <f t="shared" si="579"/>
        <v>1</v>
      </c>
      <c r="M3125" s="239">
        <f t="shared" si="584"/>
        <v>0</v>
      </c>
      <c r="O3125" s="239">
        <f t="shared" si="585"/>
        <v>154.05575361822639</v>
      </c>
      <c r="P3125" s="239">
        <f t="shared" si="580"/>
        <v>154.05575361822639</v>
      </c>
      <c r="Q3125" s="239">
        <f t="shared" si="581"/>
        <v>1.615031772697904</v>
      </c>
      <c r="R3125" s="239">
        <f t="shared" si="586"/>
        <v>0</v>
      </c>
      <c r="T3125" s="239">
        <f>MAX($H$4:H3125)</f>
        <v>290.98732864638936</v>
      </c>
      <c r="U3125" s="239">
        <f>MAX($K$4:K3125)</f>
        <v>290.98732864638936</v>
      </c>
      <c r="V3125" s="239">
        <f>MAX($K$4:L3125)</f>
        <v>290.98732864638936</v>
      </c>
      <c r="W3125" s="239">
        <f t="shared" si="587"/>
        <v>-0.4761259105176503</v>
      </c>
      <c r="X3125" s="239">
        <f t="shared" si="588"/>
        <v>-0.17032937642377874</v>
      </c>
      <c r="Y3125" s="239">
        <f t="shared" si="589"/>
        <v>-0.47057573147648485</v>
      </c>
    </row>
    <row r="3126" spans="1:25">
      <c r="A3126" s="147">
        <v>39801</v>
      </c>
      <c r="B3126" s="243">
        <v>3.4860994270253798E-3</v>
      </c>
      <c r="C3126" s="243">
        <v>-1.6624459238080092E-2</v>
      </c>
      <c r="D3126" s="243">
        <v>1.6406730034617567E-2</v>
      </c>
      <c r="E3126" s="243">
        <v>1.2414044972133498E-2</v>
      </c>
      <c r="F3126" s="243">
        <v>-1.4210848806128329E-2</v>
      </c>
      <c r="H3126" s="239">
        <f t="shared" si="582"/>
        <v>149.906477278984</v>
      </c>
      <c r="I3126" s="239"/>
      <c r="J3126" s="239">
        <f t="shared" si="583"/>
        <v>241.42363841082869</v>
      </c>
      <c r="K3126" s="239">
        <f t="shared" si="578"/>
        <v>241.42363841082869</v>
      </c>
      <c r="L3126" s="239" t="b">
        <f t="shared" si="579"/>
        <v>1</v>
      </c>
      <c r="M3126" s="239">
        <f t="shared" si="584"/>
        <v>0</v>
      </c>
      <c r="O3126" s="239">
        <f t="shared" si="585"/>
        <v>154.05575361822639</v>
      </c>
      <c r="P3126" s="239">
        <f t="shared" si="580"/>
        <v>154.05575361822639</v>
      </c>
      <c r="Q3126" s="239">
        <f t="shared" si="581"/>
        <v>4.149276339242391</v>
      </c>
      <c r="R3126" s="239">
        <f t="shared" si="586"/>
        <v>0</v>
      </c>
      <c r="T3126" s="239">
        <f>MAX($H$4:H3126)</f>
        <v>290.98732864638936</v>
      </c>
      <c r="U3126" s="239">
        <f>MAX($K$4:K3126)</f>
        <v>290.98732864638936</v>
      </c>
      <c r="V3126" s="239">
        <f>MAX($K$4:L3126)</f>
        <v>290.98732864638936</v>
      </c>
      <c r="W3126" s="239">
        <f t="shared" si="587"/>
        <v>-0.48483503396413591</v>
      </c>
      <c r="X3126" s="239">
        <f t="shared" si="588"/>
        <v>-0.17032937642377874</v>
      </c>
      <c r="Y3126" s="239">
        <f t="shared" si="589"/>
        <v>-0.47057573147648485</v>
      </c>
    </row>
    <row r="3127" spans="1:25">
      <c r="A3127" s="147">
        <v>39804</v>
      </c>
      <c r="B3127" s="243">
        <v>-1.881833956304102E-2</v>
      </c>
      <c r="C3127" s="243">
        <v>-1.8715543194885553E-2</v>
      </c>
      <c r="D3127" s="243">
        <v>-2.0461497288792874E-3</v>
      </c>
      <c r="E3127" s="243">
        <v>-2.7236165627518405E-2</v>
      </c>
      <c r="F3127" s="243">
        <v>-1.5383666606520463E-2</v>
      </c>
      <c r="H3127" s="239">
        <f t="shared" si="582"/>
        <v>147.10089612827605</v>
      </c>
      <c r="I3127" s="239"/>
      <c r="J3127" s="239">
        <f t="shared" si="583"/>
        <v>241.42363841082869</v>
      </c>
      <c r="K3127" s="239">
        <f t="shared" si="578"/>
        <v>241.42363841082869</v>
      </c>
      <c r="L3127" s="239" t="b">
        <f t="shared" si="579"/>
        <v>1</v>
      </c>
      <c r="M3127" s="239">
        <f t="shared" si="584"/>
        <v>0</v>
      </c>
      <c r="O3127" s="239">
        <f t="shared" si="585"/>
        <v>154.05575361822639</v>
      </c>
      <c r="P3127" s="239">
        <f t="shared" si="580"/>
        <v>154.05575361822639</v>
      </c>
      <c r="Q3127" s="239">
        <f t="shared" si="581"/>
        <v>6.9548574899503421</v>
      </c>
      <c r="R3127" s="239">
        <f t="shared" si="586"/>
        <v>0</v>
      </c>
      <c r="T3127" s="239">
        <f>MAX($H$4:H3127)</f>
        <v>290.98732864638936</v>
      </c>
      <c r="U3127" s="239">
        <f>MAX($K$4:K3127)</f>
        <v>290.98732864638936</v>
      </c>
      <c r="V3127" s="239">
        <f>MAX($K$4:L3127)</f>
        <v>290.98732864638936</v>
      </c>
      <c r="W3127" s="239">
        <f t="shared" si="587"/>
        <v>-0.49447662613847182</v>
      </c>
      <c r="X3127" s="239">
        <f t="shared" si="588"/>
        <v>-0.17032937642377874</v>
      </c>
      <c r="Y3127" s="239">
        <f t="shared" si="589"/>
        <v>-0.47057573147648485</v>
      </c>
    </row>
    <row r="3128" spans="1:25">
      <c r="A3128" s="147">
        <v>39805</v>
      </c>
      <c r="B3128" s="243">
        <v>-8.917161210509339E-3</v>
      </c>
      <c r="C3128" s="243">
        <v>-1.5361887169152988E-3</v>
      </c>
      <c r="D3128" s="243">
        <v>-5.8824994363945171E-3</v>
      </c>
      <c r="E3128" s="243">
        <v>-2.1513091728411204E-2</v>
      </c>
      <c r="F3128" s="243">
        <v>4.5561500996307291E-3</v>
      </c>
      <c r="H3128" s="239">
        <f t="shared" si="582"/>
        <v>146.87492139139567</v>
      </c>
      <c r="I3128" s="239"/>
      <c r="J3128" s="239">
        <f t="shared" si="583"/>
        <v>241.42363841082869</v>
      </c>
      <c r="K3128" s="239">
        <f t="shared" si="578"/>
        <v>241.42363841082869</v>
      </c>
      <c r="L3128" s="239" t="b">
        <f t="shared" si="579"/>
        <v>1</v>
      </c>
      <c r="M3128" s="239">
        <f t="shared" si="584"/>
        <v>0</v>
      </c>
      <c r="O3128" s="239">
        <f t="shared" si="585"/>
        <v>154.05575361822639</v>
      </c>
      <c r="P3128" s="239">
        <f t="shared" si="580"/>
        <v>154.05575361822639</v>
      </c>
      <c r="Q3128" s="239">
        <f t="shared" si="581"/>
        <v>7.1808322268307165</v>
      </c>
      <c r="R3128" s="239">
        <f t="shared" si="586"/>
        <v>0</v>
      </c>
      <c r="T3128" s="239">
        <f>MAX($H$4:H3128)</f>
        <v>290.98732864638936</v>
      </c>
      <c r="U3128" s="239">
        <f>MAX($K$4:K3128)</f>
        <v>290.98732864638936</v>
      </c>
      <c r="V3128" s="239">
        <f>MAX($K$4:L3128)</f>
        <v>290.98732864638936</v>
      </c>
      <c r="W3128" s="239">
        <f t="shared" si="587"/>
        <v>-0.49525320544153484</v>
      </c>
      <c r="X3128" s="239">
        <f t="shared" si="588"/>
        <v>-0.17032937642377874</v>
      </c>
      <c r="Y3128" s="239">
        <f t="shared" si="589"/>
        <v>-0.47057573147648485</v>
      </c>
    </row>
    <row r="3129" spans="1:25">
      <c r="A3129" s="147">
        <v>39806</v>
      </c>
      <c r="B3129" s="243">
        <v>5.805964123401175E-3</v>
      </c>
      <c r="C3129" s="243">
        <v>-1.5172476782121525E-3</v>
      </c>
      <c r="D3129" s="243">
        <v>-1.7011573346711772E-2</v>
      </c>
      <c r="E3129" s="243">
        <v>-4.5363949958843186E-3</v>
      </c>
      <c r="F3129" s="243">
        <v>2.0270277918401636E-3</v>
      </c>
      <c r="H3129" s="239">
        <f t="shared" si="582"/>
        <v>146.65207575792698</v>
      </c>
      <c r="I3129" s="239"/>
      <c r="J3129" s="239">
        <f t="shared" si="583"/>
        <v>241.42363841082869</v>
      </c>
      <c r="K3129" s="239">
        <f t="shared" si="578"/>
        <v>241.42363841082869</v>
      </c>
      <c r="L3129" s="239" t="b">
        <f t="shared" si="579"/>
        <v>1</v>
      </c>
      <c r="M3129" s="239">
        <f t="shared" si="584"/>
        <v>0</v>
      </c>
      <c r="O3129" s="239">
        <f t="shared" si="585"/>
        <v>154.05575361822639</v>
      </c>
      <c r="P3129" s="239">
        <f t="shared" si="580"/>
        <v>154.05575361822639</v>
      </c>
      <c r="Q3129" s="239">
        <f t="shared" si="581"/>
        <v>7.4036778602994104</v>
      </c>
      <c r="R3129" s="239">
        <f t="shared" si="586"/>
        <v>0</v>
      </c>
      <c r="T3129" s="239">
        <f>MAX($H$4:H3129)</f>
        <v>290.98732864638936</v>
      </c>
      <c r="U3129" s="239">
        <f>MAX($K$4:K3129)</f>
        <v>290.98732864638936</v>
      </c>
      <c r="V3129" s="239">
        <f>MAX($K$4:L3129)</f>
        <v>290.98732864638936</v>
      </c>
      <c r="W3129" s="239">
        <f t="shared" si="587"/>
        <v>-0.49601903134366371</v>
      </c>
      <c r="X3129" s="239">
        <f t="shared" si="588"/>
        <v>-0.17032937642377874</v>
      </c>
      <c r="Y3129" s="239">
        <f t="shared" si="589"/>
        <v>-0.47057573147648485</v>
      </c>
    </row>
    <row r="3130" spans="1:25">
      <c r="A3130" s="147">
        <v>39807</v>
      </c>
      <c r="B3130" s="243">
        <v>0</v>
      </c>
      <c r="C3130" s="243">
        <v>-5.269904571998163E-3</v>
      </c>
      <c r="D3130" s="243">
        <v>3.6917999643986121E-3</v>
      </c>
      <c r="E3130" s="243">
        <v>-7.4832547932928151E-3</v>
      </c>
      <c r="F3130" s="243">
        <v>-5.269904571998163E-3</v>
      </c>
      <c r="H3130" s="239">
        <f t="shared" si="582"/>
        <v>145.87923331339726</v>
      </c>
      <c r="I3130" s="239"/>
      <c r="J3130" s="239">
        <f t="shared" si="583"/>
        <v>241.42363841082869</v>
      </c>
      <c r="K3130" s="239">
        <f t="shared" si="578"/>
        <v>241.42363841082869</v>
      </c>
      <c r="L3130" s="239" t="b">
        <f t="shared" si="579"/>
        <v>1</v>
      </c>
      <c r="M3130" s="239">
        <f t="shared" si="584"/>
        <v>0</v>
      </c>
      <c r="O3130" s="239">
        <f t="shared" si="585"/>
        <v>154.05575361822639</v>
      </c>
      <c r="P3130" s="239">
        <f t="shared" si="580"/>
        <v>154.05575361822639</v>
      </c>
      <c r="Q3130" s="239">
        <f t="shared" si="581"/>
        <v>8.1765203048291255</v>
      </c>
      <c r="R3130" s="239">
        <f t="shared" si="586"/>
        <v>0</v>
      </c>
      <c r="T3130" s="239">
        <f>MAX($H$4:H3130)</f>
        <v>290.98732864638936</v>
      </c>
      <c r="U3130" s="239">
        <f>MAX($K$4:K3130)</f>
        <v>290.98732864638936</v>
      </c>
      <c r="V3130" s="239">
        <f>MAX($K$4:L3130)</f>
        <v>290.98732864638936</v>
      </c>
      <c r="W3130" s="239">
        <f t="shared" si="587"/>
        <v>-0.4986749629545858</v>
      </c>
      <c r="X3130" s="239">
        <f t="shared" si="588"/>
        <v>-0.17032937642377874</v>
      </c>
      <c r="Y3130" s="239">
        <f t="shared" si="589"/>
        <v>-0.47057573147648485</v>
      </c>
    </row>
    <row r="3131" spans="1:25">
      <c r="A3131" s="147">
        <v>39808</v>
      </c>
      <c r="B3131" s="243">
        <v>6.2221849872123869E-3</v>
      </c>
      <c r="C3131" s="243">
        <v>3.9369582988995067E-3</v>
      </c>
      <c r="D3131" s="243">
        <v>8.7922466411816114E-3</v>
      </c>
      <c r="E3131" s="243">
        <v>-5.8006165821966604E-4</v>
      </c>
      <c r="F3131" s="243">
        <v>1.3268199578506668E-3</v>
      </c>
      <c r="H3131" s="239">
        <f t="shared" si="582"/>
        <v>146.45355377162755</v>
      </c>
      <c r="I3131" s="239"/>
      <c r="J3131" s="239">
        <f t="shared" si="583"/>
        <v>241.42363841082869</v>
      </c>
      <c r="K3131" s="239">
        <f t="shared" si="578"/>
        <v>241.42363841082869</v>
      </c>
      <c r="L3131" s="239" t="b">
        <f t="shared" si="579"/>
        <v>1</v>
      </c>
      <c r="M3131" s="239">
        <f t="shared" si="584"/>
        <v>0</v>
      </c>
      <c r="O3131" s="239">
        <f t="shared" si="585"/>
        <v>154.05575361822639</v>
      </c>
      <c r="P3131" s="239">
        <f t="shared" si="580"/>
        <v>154.05575361822639</v>
      </c>
      <c r="Q3131" s="239">
        <f t="shared" si="581"/>
        <v>7.6021998465988361</v>
      </c>
      <c r="R3131" s="239">
        <f t="shared" si="586"/>
        <v>0</v>
      </c>
      <c r="T3131" s="239">
        <f>MAX($H$4:H3131)</f>
        <v>290.98732864638936</v>
      </c>
      <c r="U3131" s="239">
        <f>MAX($K$4:K3131)</f>
        <v>290.98732864638936</v>
      </c>
      <c r="V3131" s="239">
        <f>MAX($K$4:L3131)</f>
        <v>290.98732864638936</v>
      </c>
      <c r="W3131" s="239">
        <f t="shared" si="587"/>
        <v>-0.49670126718954372</v>
      </c>
      <c r="X3131" s="239">
        <f t="shared" si="588"/>
        <v>-0.17032937642377874</v>
      </c>
      <c r="Y3131" s="239">
        <f t="shared" si="589"/>
        <v>-0.47057573147648485</v>
      </c>
    </row>
    <row r="3132" spans="1:25">
      <c r="A3132" s="147">
        <v>39811</v>
      </c>
      <c r="B3132" s="243">
        <v>-4.4846413727953616E-3</v>
      </c>
      <c r="C3132" s="243">
        <v>1.0412484860552684E-2</v>
      </c>
      <c r="D3132" s="243">
        <v>7.2102948080901008E-3</v>
      </c>
      <c r="E3132" s="243">
        <v>1.3237439836064624E-3</v>
      </c>
      <c r="F3132" s="243">
        <v>1.0533563940992252E-2</v>
      </c>
      <c r="H3132" s="239">
        <f t="shared" si="582"/>
        <v>147.97849918304877</v>
      </c>
      <c r="I3132" s="239"/>
      <c r="J3132" s="239">
        <f t="shared" si="583"/>
        <v>241.42363841082869</v>
      </c>
      <c r="K3132" s="239">
        <f t="shared" si="578"/>
        <v>241.42363841082869</v>
      </c>
      <c r="L3132" s="239" t="b">
        <f t="shared" si="579"/>
        <v>1</v>
      </c>
      <c r="M3132" s="239">
        <f t="shared" si="584"/>
        <v>0</v>
      </c>
      <c r="O3132" s="239">
        <f t="shared" si="585"/>
        <v>154.05575361822639</v>
      </c>
      <c r="P3132" s="239">
        <f t="shared" si="580"/>
        <v>154.05575361822639</v>
      </c>
      <c r="Q3132" s="239">
        <f t="shared" si="581"/>
        <v>6.0772544351776219</v>
      </c>
      <c r="R3132" s="239">
        <f t="shared" si="586"/>
        <v>0</v>
      </c>
      <c r="T3132" s="239">
        <f>MAX($H$4:H3132)</f>
        <v>290.98732864638936</v>
      </c>
      <c r="U3132" s="239">
        <f>MAX($K$4:K3132)</f>
        <v>290.98732864638936</v>
      </c>
      <c r="V3132" s="239">
        <f>MAX($K$4:L3132)</f>
        <v>290.98732864638936</v>
      </c>
      <c r="W3132" s="239">
        <f t="shared" si="587"/>
        <v>-0.49146067675381944</v>
      </c>
      <c r="X3132" s="239">
        <f t="shared" si="588"/>
        <v>-0.17032937642377874</v>
      </c>
      <c r="Y3132" s="239">
        <f t="shared" si="589"/>
        <v>-0.47057573147648485</v>
      </c>
    </row>
    <row r="3133" spans="1:25">
      <c r="A3133" s="147">
        <v>39812</v>
      </c>
      <c r="B3133" s="243">
        <v>2.514266334942028E-2</v>
      </c>
      <c r="C3133" s="243">
        <v>1.5210021432133347E-2</v>
      </c>
      <c r="D3133" s="243">
        <v>7.5859827327200424E-3</v>
      </c>
      <c r="E3133" s="243">
        <v>1.9137483040338354E-2</v>
      </c>
      <c r="F3133" s="243">
        <v>1.0380536777560012E-2</v>
      </c>
      <c r="H3133" s="239">
        <f t="shared" si="582"/>
        <v>150.22925532711787</v>
      </c>
      <c r="I3133" s="239"/>
      <c r="J3133" s="239">
        <f t="shared" si="583"/>
        <v>241.42363841082869</v>
      </c>
      <c r="K3133" s="239">
        <f t="shared" si="578"/>
        <v>241.42363841082869</v>
      </c>
      <c r="L3133" s="239" t="b">
        <f t="shared" si="579"/>
        <v>1</v>
      </c>
      <c r="M3133" s="239">
        <f t="shared" si="584"/>
        <v>0</v>
      </c>
      <c r="O3133" s="239">
        <f t="shared" si="585"/>
        <v>154.05575361822639</v>
      </c>
      <c r="P3133" s="239">
        <f t="shared" si="580"/>
        <v>154.05575361822639</v>
      </c>
      <c r="Q3133" s="239">
        <f t="shared" si="581"/>
        <v>3.8264982911085212</v>
      </c>
      <c r="R3133" s="239">
        <f t="shared" si="586"/>
        <v>0</v>
      </c>
      <c r="T3133" s="239">
        <f>MAX($H$4:H3133)</f>
        <v>290.98732864638936</v>
      </c>
      <c r="U3133" s="239">
        <f>MAX($K$4:K3133)</f>
        <v>290.98732864638936</v>
      </c>
      <c r="V3133" s="239">
        <f>MAX($K$4:L3133)</f>
        <v>290.98732864638936</v>
      </c>
      <c r="W3133" s="239">
        <f t="shared" si="587"/>
        <v>-0.48372578274816247</v>
      </c>
      <c r="X3133" s="239">
        <f t="shared" si="588"/>
        <v>-0.17032937642377874</v>
      </c>
      <c r="Y3133" s="239">
        <f t="shared" si="589"/>
        <v>-0.47057573147648485</v>
      </c>
    </row>
    <row r="3134" spans="1:25">
      <c r="A3134" s="147">
        <v>39813</v>
      </c>
      <c r="B3134" s="243">
        <v>1.5388546338445774E-2</v>
      </c>
      <c r="C3134" s="243">
        <v>1.7314334733873338E-3</v>
      </c>
      <c r="D3134" s="243">
        <v>1.2872281912546413E-2</v>
      </c>
      <c r="E3134" s="243">
        <v>1.3963326367680384E-2</v>
      </c>
      <c r="F3134" s="243">
        <v>-8.7471077609435621E-4</v>
      </c>
      <c r="H3134" s="239">
        <f t="shared" si="582"/>
        <v>150.48936728847329</v>
      </c>
      <c r="I3134" s="239"/>
      <c r="J3134" s="239">
        <f t="shared" si="583"/>
        <v>241.42363841082869</v>
      </c>
      <c r="K3134" s="239">
        <f t="shared" si="578"/>
        <v>241.42363841082869</v>
      </c>
      <c r="L3134" s="239" t="b">
        <f t="shared" si="579"/>
        <v>1</v>
      </c>
      <c r="M3134" s="239">
        <f t="shared" si="584"/>
        <v>0</v>
      </c>
      <c r="O3134" s="239">
        <f t="shared" si="585"/>
        <v>154.05575361822639</v>
      </c>
      <c r="P3134" s="239">
        <f t="shared" si="580"/>
        <v>154.05575361822639</v>
      </c>
      <c r="Q3134" s="239">
        <f t="shared" si="581"/>
        <v>3.5663863297531009</v>
      </c>
      <c r="R3134" s="239">
        <f t="shared" si="586"/>
        <v>0</v>
      </c>
      <c r="T3134" s="239">
        <f>MAX($H$4:H3134)</f>
        <v>290.98732864638936</v>
      </c>
      <c r="U3134" s="239">
        <f>MAX($K$4:K3134)</f>
        <v>290.98732864638936</v>
      </c>
      <c r="V3134" s="239">
        <f>MAX($K$4:L3134)</f>
        <v>290.98732864638936</v>
      </c>
      <c r="W3134" s="239">
        <f t="shared" si="587"/>
        <v>-0.48283188828696577</v>
      </c>
      <c r="X3134" s="239">
        <f t="shared" si="588"/>
        <v>-0.17032937642377874</v>
      </c>
      <c r="Y3134" s="239">
        <f t="shared" si="589"/>
        <v>-0.47057573147648485</v>
      </c>
    </row>
    <row r="3135" spans="1:25">
      <c r="A3135" s="147">
        <v>39814</v>
      </c>
      <c r="B3135" s="243">
        <v>0</v>
      </c>
      <c r="C3135" s="243">
        <v>-1.5030060120240218E-3</v>
      </c>
      <c r="D3135" s="243">
        <v>-1.5030060120240218E-3</v>
      </c>
      <c r="E3135" s="243">
        <v>5.5271168526682679E-4</v>
      </c>
      <c r="F3135" s="243">
        <v>-1.5030060120240218E-3</v>
      </c>
      <c r="H3135" s="239">
        <f t="shared" si="582"/>
        <v>150.26318086469303</v>
      </c>
      <c r="I3135" s="239"/>
      <c r="J3135" s="239">
        <f t="shared" si="583"/>
        <v>135.23686277822372</v>
      </c>
      <c r="K3135" s="239">
        <f t="shared" si="578"/>
        <v>150.26318086469303</v>
      </c>
      <c r="L3135" s="239" t="b">
        <f t="shared" si="579"/>
        <v>0</v>
      </c>
      <c r="M3135" s="239">
        <f t="shared" si="584"/>
        <v>-0.37759540924078294</v>
      </c>
      <c r="O3135" s="239">
        <f t="shared" si="585"/>
        <v>154.05575361822639</v>
      </c>
      <c r="P3135" s="239">
        <f t="shared" si="580"/>
        <v>154.05575361822639</v>
      </c>
      <c r="Q3135" s="239">
        <f t="shared" si="581"/>
        <v>3.7925727535333635</v>
      </c>
      <c r="R3135" s="239">
        <f t="shared" si="586"/>
        <v>0</v>
      </c>
      <c r="T3135" s="239">
        <f>MAX($H$4:H3135)</f>
        <v>290.98732864638936</v>
      </c>
      <c r="U3135" s="239">
        <f>MAX($K$4:K3135)</f>
        <v>290.98732864638936</v>
      </c>
      <c r="V3135" s="239">
        <f>MAX($K$4:L3135)</f>
        <v>290.98732864638936</v>
      </c>
      <c r="W3135" s="239">
        <f t="shared" si="587"/>
        <v>-0.48360919506809757</v>
      </c>
      <c r="X3135" s="239">
        <f t="shared" si="588"/>
        <v>-0.48360919506809757</v>
      </c>
      <c r="Y3135" s="239">
        <f t="shared" si="589"/>
        <v>-0.47057573147648485</v>
      </c>
    </row>
    <row r="3136" spans="1:25">
      <c r="A3136" s="147">
        <v>39815</v>
      </c>
      <c r="B3136" s="243">
        <v>3.1699971392547432E-2</v>
      </c>
      <c r="C3136" s="243">
        <v>3.7768177089877009E-2</v>
      </c>
      <c r="D3136" s="243">
        <v>5.360567948718975E-3</v>
      </c>
      <c r="E3136" s="243">
        <v>2.6278641826306348E-2</v>
      </c>
      <c r="F3136" s="243">
        <v>3.7368042373619126E-2</v>
      </c>
      <c r="H3136" s="239">
        <f t="shared" si="582"/>
        <v>155.93834728967897</v>
      </c>
      <c r="I3136" s="239"/>
      <c r="J3136" s="239">
        <f t="shared" si="583"/>
        <v>135.23686277822372</v>
      </c>
      <c r="K3136" s="239">
        <f t="shared" si="578"/>
        <v>155.93834728967897</v>
      </c>
      <c r="L3136" s="239" t="b">
        <f t="shared" si="579"/>
        <v>0</v>
      </c>
      <c r="M3136" s="239">
        <f t="shared" si="584"/>
        <v>3.7768177089877016E-2</v>
      </c>
      <c r="O3136" s="239">
        <f t="shared" si="585"/>
        <v>154.05575361822639</v>
      </c>
      <c r="P3136" s="239">
        <f t="shared" si="580"/>
        <v>155.93834728967897</v>
      </c>
      <c r="Q3136" s="239">
        <f t="shared" si="581"/>
        <v>0</v>
      </c>
      <c r="R3136" s="239">
        <f t="shared" si="586"/>
        <v>1.2220210068349256E-2</v>
      </c>
      <c r="T3136" s="239">
        <f>MAX($H$4:H3136)</f>
        <v>290.98732864638936</v>
      </c>
      <c r="U3136" s="239">
        <f>MAX($K$4:K3136)</f>
        <v>290.98732864638936</v>
      </c>
      <c r="V3136" s="239">
        <f>MAX($K$4:L3136)</f>
        <v>290.98732864638936</v>
      </c>
      <c r="W3136" s="239">
        <f t="shared" si="587"/>
        <v>-0.46410605569984537</v>
      </c>
      <c r="X3136" s="239">
        <f t="shared" si="588"/>
        <v>-0.46410605569984537</v>
      </c>
      <c r="Y3136" s="239">
        <f t="shared" si="589"/>
        <v>-0.46410605569984537</v>
      </c>
    </row>
    <row r="3137" spans="1:25">
      <c r="A3137" s="147">
        <v>39818</v>
      </c>
      <c r="B3137" s="243">
        <v>-3.5263927454128874E-3</v>
      </c>
      <c r="C3137" s="243">
        <v>2.3369535011700915E-2</v>
      </c>
      <c r="D3137" s="243">
        <v>2.8107757883929718E-2</v>
      </c>
      <c r="E3137" s="243">
        <v>5.6783968914257077E-2</v>
      </c>
      <c r="F3137" s="243">
        <v>2.9185701157096622E-2</v>
      </c>
      <c r="H3137" s="239">
        <f t="shared" si="582"/>
        <v>159.58255395633191</v>
      </c>
      <c r="I3137" s="239"/>
      <c r="J3137" s="239">
        <f t="shared" si="583"/>
        <v>135.23686277822372</v>
      </c>
      <c r="K3137" s="239">
        <f t="shared" si="578"/>
        <v>159.58255395633191</v>
      </c>
      <c r="L3137" s="239" t="b">
        <f t="shared" si="579"/>
        <v>0</v>
      </c>
      <c r="M3137" s="239">
        <f t="shared" si="584"/>
        <v>2.3369535011700946E-2</v>
      </c>
      <c r="O3137" s="239">
        <f t="shared" si="585"/>
        <v>154.05575361822639</v>
      </c>
      <c r="P3137" s="239">
        <f t="shared" si="580"/>
        <v>159.58255395633191</v>
      </c>
      <c r="Q3137" s="239">
        <f t="shared" si="581"/>
        <v>0</v>
      </c>
      <c r="R3137" s="239">
        <f t="shared" si="586"/>
        <v>2.3369535011700946E-2</v>
      </c>
      <c r="T3137" s="239">
        <f>MAX($H$4:H3137)</f>
        <v>290.98732864638936</v>
      </c>
      <c r="U3137" s="239">
        <f>MAX($K$4:K3137)</f>
        <v>290.98732864638936</v>
      </c>
      <c r="V3137" s="239">
        <f>MAX($K$4:L3137)</f>
        <v>290.98732864638936</v>
      </c>
      <c r="W3137" s="239">
        <f t="shared" si="587"/>
        <v>-0.45158246340596436</v>
      </c>
      <c r="X3137" s="239">
        <f t="shared" si="588"/>
        <v>-0.45158246340596436</v>
      </c>
      <c r="Y3137" s="239">
        <f t="shared" si="589"/>
        <v>-0.45158246340596436</v>
      </c>
    </row>
    <row r="3138" spans="1:25">
      <c r="A3138" s="147">
        <v>39819</v>
      </c>
      <c r="B3138" s="243">
        <v>9.2390286802810362E-3</v>
      </c>
      <c r="C3138" s="243">
        <v>7.7462146819859967E-3</v>
      </c>
      <c r="D3138" s="243">
        <v>-3.1743565497177606E-5</v>
      </c>
      <c r="E3138" s="243">
        <v>2.0581825841114565E-2</v>
      </c>
      <c r="F3138" s="243">
        <v>1.1080188028786964E-2</v>
      </c>
      <c r="H3138" s="239">
        <f t="shared" si="582"/>
        <v>160.81871467877727</v>
      </c>
      <c r="I3138" s="239"/>
      <c r="J3138" s="239">
        <f t="shared" si="583"/>
        <v>135.23686277822372</v>
      </c>
      <c r="K3138" s="239">
        <f t="shared" si="578"/>
        <v>160.81871467877727</v>
      </c>
      <c r="L3138" s="239" t="b">
        <f t="shared" si="579"/>
        <v>0</v>
      </c>
      <c r="M3138" s="239">
        <f t="shared" si="584"/>
        <v>7.7462146819860054E-3</v>
      </c>
      <c r="O3138" s="239">
        <f t="shared" si="585"/>
        <v>154.05575361822639</v>
      </c>
      <c r="P3138" s="239">
        <f t="shared" si="580"/>
        <v>160.81871467877727</v>
      </c>
      <c r="Q3138" s="239">
        <f t="shared" si="581"/>
        <v>0</v>
      </c>
      <c r="R3138" s="239">
        <f t="shared" si="586"/>
        <v>7.7462146819860054E-3</v>
      </c>
      <c r="T3138" s="239">
        <f>MAX($H$4:H3138)</f>
        <v>290.98732864638936</v>
      </c>
      <c r="U3138" s="239">
        <f>MAX($K$4:K3138)</f>
        <v>290.98732864638936</v>
      </c>
      <c r="V3138" s="239">
        <f>MAX($K$4:L3138)</f>
        <v>290.98732864638936</v>
      </c>
      <c r="W3138" s="239">
        <f t="shared" si="587"/>
        <v>-0.44733430343214103</v>
      </c>
      <c r="X3138" s="239">
        <f t="shared" si="588"/>
        <v>-0.44733430343214103</v>
      </c>
      <c r="Y3138" s="239">
        <f t="shared" si="589"/>
        <v>-0.44733430343214103</v>
      </c>
    </row>
    <row r="3139" spans="1:25">
      <c r="A3139" s="147">
        <v>39820</v>
      </c>
      <c r="B3139" s="243">
        <v>-2.9580171753914364E-2</v>
      </c>
      <c r="C3139" s="243">
        <v>-5.5966922879893133E-3</v>
      </c>
      <c r="D3139" s="243">
        <v>1.3791823444296858E-2</v>
      </c>
      <c r="E3139" s="243">
        <v>-3.2178921124803361E-2</v>
      </c>
      <c r="F3139" s="243">
        <v>1.3011447721689162E-3</v>
      </c>
      <c r="H3139" s="239">
        <f t="shared" si="582"/>
        <v>159.9186618185702</v>
      </c>
      <c r="I3139" s="239"/>
      <c r="J3139" s="239">
        <f t="shared" si="583"/>
        <v>135.23686277822372</v>
      </c>
      <c r="K3139" s="239">
        <f t="shared" si="578"/>
        <v>159.9186618185702</v>
      </c>
      <c r="L3139" s="239" t="b">
        <f t="shared" si="579"/>
        <v>0</v>
      </c>
      <c r="M3139" s="239">
        <f t="shared" si="584"/>
        <v>-5.5966922879893272E-3</v>
      </c>
      <c r="O3139" s="239">
        <f t="shared" si="585"/>
        <v>154.05575361822639</v>
      </c>
      <c r="P3139" s="239">
        <f t="shared" si="580"/>
        <v>159.9186618185702</v>
      </c>
      <c r="Q3139" s="239">
        <f t="shared" si="581"/>
        <v>0</v>
      </c>
      <c r="R3139" s="239">
        <f t="shared" si="586"/>
        <v>-5.5966922879893272E-3</v>
      </c>
      <c r="T3139" s="239">
        <f>MAX($H$4:H3139)</f>
        <v>290.98732864638936</v>
      </c>
      <c r="U3139" s="239">
        <f>MAX($K$4:K3139)</f>
        <v>290.98732864638936</v>
      </c>
      <c r="V3139" s="239">
        <f>MAX($K$4:L3139)</f>
        <v>290.98732864638936</v>
      </c>
      <c r="W3139" s="239">
        <f t="shared" si="587"/>
        <v>-0.45042740327395864</v>
      </c>
      <c r="X3139" s="239">
        <f t="shared" si="588"/>
        <v>-0.45042740327395864</v>
      </c>
      <c r="Y3139" s="239">
        <f t="shared" si="589"/>
        <v>-0.45042740327395864</v>
      </c>
    </row>
    <row r="3140" spans="1:25">
      <c r="A3140" s="147">
        <v>39821</v>
      </c>
      <c r="B3140" s="243">
        <v>4.4201283551608128E-3</v>
      </c>
      <c r="C3140" s="243">
        <v>-4.5036439282594154E-3</v>
      </c>
      <c r="D3140" s="243">
        <v>-2.223883485627598E-2</v>
      </c>
      <c r="E3140" s="243">
        <v>-3.0864355725689907E-2</v>
      </c>
      <c r="F3140" s="243">
        <v>-8.7311588556808761E-3</v>
      </c>
      <c r="H3140" s="239">
        <f t="shared" si="582"/>
        <v>159.19844510825561</v>
      </c>
      <c r="I3140" s="239"/>
      <c r="J3140" s="239">
        <f t="shared" si="583"/>
        <v>135.23686277822372</v>
      </c>
      <c r="K3140" s="239">
        <f t="shared" si="578"/>
        <v>159.19844510825561</v>
      </c>
      <c r="L3140" s="239" t="b">
        <f t="shared" si="579"/>
        <v>0</v>
      </c>
      <c r="M3140" s="239">
        <f t="shared" si="584"/>
        <v>-4.5036439282595013E-3</v>
      </c>
      <c r="O3140" s="239">
        <f t="shared" si="585"/>
        <v>154.05575361822639</v>
      </c>
      <c r="P3140" s="239">
        <f t="shared" si="580"/>
        <v>159.19844510825561</v>
      </c>
      <c r="Q3140" s="239">
        <f t="shared" si="581"/>
        <v>0</v>
      </c>
      <c r="R3140" s="239">
        <f t="shared" si="586"/>
        <v>-4.5036439282595013E-3</v>
      </c>
      <c r="T3140" s="239">
        <f>MAX($H$4:H3140)</f>
        <v>290.98732864638936</v>
      </c>
      <c r="U3140" s="239">
        <f>MAX($K$4:K3140)</f>
        <v>290.98732864638936</v>
      </c>
      <c r="V3140" s="239">
        <f>MAX($K$4:L3140)</f>
        <v>290.98732864638936</v>
      </c>
      <c r="W3140" s="239">
        <f t="shared" si="587"/>
        <v>-0.45290248256234167</v>
      </c>
      <c r="X3140" s="239">
        <f t="shared" si="588"/>
        <v>-0.45290248256234167</v>
      </c>
      <c r="Y3140" s="239">
        <f t="shared" si="589"/>
        <v>-0.45290248256234167</v>
      </c>
    </row>
    <row r="3141" spans="1:25">
      <c r="A3141" s="147">
        <v>39822</v>
      </c>
      <c r="B3141" s="243">
        <v>-2.1220682526157053E-2</v>
      </c>
      <c r="C3141" s="243">
        <v>-3.9145768389512448E-3</v>
      </c>
      <c r="D3141" s="243">
        <v>2.0417139360286551E-2</v>
      </c>
      <c r="E3141" s="243">
        <v>4.4547154405079059E-3</v>
      </c>
      <c r="F3141" s="243">
        <v>3.4328640420813183E-3</v>
      </c>
      <c r="H3141" s="239">
        <f t="shared" si="582"/>
        <v>158.57525056223778</v>
      </c>
      <c r="I3141" s="239"/>
      <c r="J3141" s="239">
        <f t="shared" si="583"/>
        <v>135.23686277822372</v>
      </c>
      <c r="K3141" s="239">
        <f t="shared" ref="K3141:K3204" si="590">MAX(H3141:J3141)</f>
        <v>158.57525056223778</v>
      </c>
      <c r="L3141" s="239" t="b">
        <f t="shared" ref="L3141:L3204" si="591">J3141=K3141</f>
        <v>0</v>
      </c>
      <c r="M3141" s="239">
        <f t="shared" si="584"/>
        <v>-3.9145768389512422E-3</v>
      </c>
      <c r="O3141" s="239">
        <f t="shared" si="585"/>
        <v>154.05575361822639</v>
      </c>
      <c r="P3141" s="239">
        <f t="shared" ref="P3141:P3204" si="592">MAX(H3141,O3141)</f>
        <v>158.57525056223778</v>
      </c>
      <c r="Q3141" s="239">
        <f t="shared" ref="Q3141:Q3204" si="593">P3141-H3141</f>
        <v>0</v>
      </c>
      <c r="R3141" s="239">
        <f t="shared" si="586"/>
        <v>-3.9145768389512422E-3</v>
      </c>
      <c r="T3141" s="239">
        <f>MAX($H$4:H3141)</f>
        <v>290.98732864638936</v>
      </c>
      <c r="U3141" s="239">
        <f>MAX($K$4:K3141)</f>
        <v>290.98732864638936</v>
      </c>
      <c r="V3141" s="239">
        <f>MAX($K$4:L3141)</f>
        <v>290.98732864638936</v>
      </c>
      <c r="W3141" s="239">
        <f t="shared" si="587"/>
        <v>-0.45504413783275088</v>
      </c>
      <c r="X3141" s="239">
        <f t="shared" si="588"/>
        <v>-0.45504413783275088</v>
      </c>
      <c r="Y3141" s="239">
        <f t="shared" si="589"/>
        <v>-0.45504413783275088</v>
      </c>
    </row>
    <row r="3142" spans="1:25">
      <c r="A3142" s="147">
        <v>39825</v>
      </c>
      <c r="B3142" s="243">
        <v>-2.3750185088387443E-2</v>
      </c>
      <c r="C3142" s="243">
        <v>-2.279098197618723E-2</v>
      </c>
      <c r="D3142" s="243">
        <v>4.1457798811082025E-3</v>
      </c>
      <c r="E3142" s="243">
        <v>-2.680441555543045E-2</v>
      </c>
      <c r="F3142" s="243">
        <v>-2.044938039016897E-2</v>
      </c>
      <c r="H3142" s="239">
        <f t="shared" ref="H3142:H3205" si="594">(1+C3142)*H3141</f>
        <v>154.96116488480445</v>
      </c>
      <c r="I3142" s="239"/>
      <c r="J3142" s="239">
        <f t="shared" ref="J3142:J3205" si="595">IF(NOT(YEAR(A3142)=YEAR(A3141)),$J$1*H3142,J3141)</f>
        <v>135.23686277822372</v>
      </c>
      <c r="K3142" s="239">
        <f t="shared" si="590"/>
        <v>154.96116488480445</v>
      </c>
      <c r="L3142" s="239" t="b">
        <f t="shared" si="591"/>
        <v>0</v>
      </c>
      <c r="M3142" s="239">
        <f t="shared" ref="M3142:M3205" si="596">(K3142-K3141)/K3141</f>
        <v>-2.2790981976187244E-2</v>
      </c>
      <c r="O3142" s="239">
        <f t="shared" ref="O3142:O3205" si="597">IF(AND(MONTH(A3142)=$O$2,MONTH(A3141)=$O$2-1),$O$1*H3142,O3141)</f>
        <v>154.05575361822639</v>
      </c>
      <c r="P3142" s="239">
        <f t="shared" si="592"/>
        <v>154.96116488480445</v>
      </c>
      <c r="Q3142" s="239">
        <f t="shared" si="593"/>
        <v>0</v>
      </c>
      <c r="R3142" s="239">
        <f t="shared" ref="R3142:R3205" si="598">(P3142-P3141)/P3141</f>
        <v>-2.2790981976187244E-2</v>
      </c>
      <c r="T3142" s="239">
        <f>MAX($H$4:H3142)</f>
        <v>290.98732864638936</v>
      </c>
      <c r="U3142" s="239">
        <f>MAX($K$4:K3142)</f>
        <v>290.98732864638936</v>
      </c>
      <c r="V3142" s="239">
        <f>MAX($K$4:L3142)</f>
        <v>290.98732864638936</v>
      </c>
      <c r="W3142" s="239">
        <f t="shared" ref="W3142:W3205" si="599">(H3142-T3142)/T3142</f>
        <v>-0.46746421706522223</v>
      </c>
      <c r="X3142" s="239">
        <f t="shared" ref="X3142:X3205" si="600">(K3142-U3142)/U3142</f>
        <v>-0.46746421706522223</v>
      </c>
      <c r="Y3142" s="239">
        <f t="shared" ref="Y3142:Y3205" si="601">(P3142-V3142)/V3142</f>
        <v>-0.46746421706522223</v>
      </c>
    </row>
    <row r="3143" spans="1:25">
      <c r="A3143" s="147">
        <v>39826</v>
      </c>
      <c r="B3143" s="243">
        <v>2.698134239716321E-3</v>
      </c>
      <c r="C3143" s="243">
        <v>-1.110673334030654E-2</v>
      </c>
      <c r="D3143" s="243">
        <v>-3.1831106193836445E-2</v>
      </c>
      <c r="E3143" s="243">
        <v>1.1651881185766433E-2</v>
      </c>
      <c r="F3143" s="243">
        <v>-1.2663068695634716E-2</v>
      </c>
      <c r="H3143" s="239">
        <f t="shared" si="594"/>
        <v>153.24005254832565</v>
      </c>
      <c r="I3143" s="239"/>
      <c r="J3143" s="239">
        <f t="shared" si="595"/>
        <v>135.23686277822372</v>
      </c>
      <c r="K3143" s="239">
        <f t="shared" si="590"/>
        <v>153.24005254832565</v>
      </c>
      <c r="L3143" s="239" t="b">
        <f t="shared" si="591"/>
        <v>0</v>
      </c>
      <c r="M3143" s="239">
        <f t="shared" si="596"/>
        <v>-1.110673334030654E-2</v>
      </c>
      <c r="O3143" s="239">
        <f t="shared" si="597"/>
        <v>154.05575361822639</v>
      </c>
      <c r="P3143" s="239">
        <f t="shared" si="592"/>
        <v>154.05575361822639</v>
      </c>
      <c r="Q3143" s="239">
        <f t="shared" si="593"/>
        <v>0.81570106990074009</v>
      </c>
      <c r="R3143" s="239">
        <f t="shared" si="598"/>
        <v>-5.8428269253856229E-3</v>
      </c>
      <c r="T3143" s="239">
        <f>MAX($H$4:H3143)</f>
        <v>290.98732864638936</v>
      </c>
      <c r="U3143" s="239">
        <f>MAX($K$4:K3143)</f>
        <v>290.98732864638936</v>
      </c>
      <c r="V3143" s="239">
        <f>MAX($K$4:L3143)</f>
        <v>290.98732864638936</v>
      </c>
      <c r="W3143" s="239">
        <f t="shared" si="599"/>
        <v>-0.47337895000045016</v>
      </c>
      <c r="X3143" s="239">
        <f t="shared" si="600"/>
        <v>-0.47337895000045016</v>
      </c>
      <c r="Y3143" s="239">
        <f t="shared" si="601"/>
        <v>-0.47057573147648485</v>
      </c>
    </row>
    <row r="3144" spans="1:25">
      <c r="A3144" s="147">
        <v>39827</v>
      </c>
      <c r="B3144" s="243">
        <v>-3.4085162103966393E-2</v>
      </c>
      <c r="C3144" s="243">
        <v>-4.2800566812112639E-2</v>
      </c>
      <c r="D3144" s="243">
        <v>1.2383546551749003E-2</v>
      </c>
      <c r="E3144" s="243">
        <v>-1.2431069272335393E-2</v>
      </c>
      <c r="F3144" s="243">
        <v>-3.0210149386801666E-2</v>
      </c>
      <c r="H3144" s="239">
        <f t="shared" si="594"/>
        <v>146.68129144093939</v>
      </c>
      <c r="I3144" s="239"/>
      <c r="J3144" s="239">
        <f t="shared" si="595"/>
        <v>135.23686277822372</v>
      </c>
      <c r="K3144" s="239">
        <f t="shared" si="590"/>
        <v>146.68129144093939</v>
      </c>
      <c r="L3144" s="239" t="b">
        <f t="shared" si="591"/>
        <v>0</v>
      </c>
      <c r="M3144" s="239">
        <f t="shared" si="596"/>
        <v>-4.2800566812112618E-2</v>
      </c>
      <c r="O3144" s="239">
        <f t="shared" si="597"/>
        <v>154.05575361822639</v>
      </c>
      <c r="P3144" s="239">
        <f t="shared" si="592"/>
        <v>154.05575361822639</v>
      </c>
      <c r="Q3144" s="239">
        <f t="shared" si="593"/>
        <v>7.3744621772870005</v>
      </c>
      <c r="R3144" s="239">
        <f t="shared" si="598"/>
        <v>0</v>
      </c>
      <c r="T3144" s="239">
        <f>MAX($H$4:H3144)</f>
        <v>290.98732864638936</v>
      </c>
      <c r="U3144" s="239">
        <f>MAX($K$4:K3144)</f>
        <v>290.98732864638936</v>
      </c>
      <c r="V3144" s="239">
        <f>MAX($K$4:L3144)</f>
        <v>290.98732864638936</v>
      </c>
      <c r="W3144" s="239">
        <f t="shared" si="599"/>
        <v>-0.49591862943562082</v>
      </c>
      <c r="X3144" s="239">
        <f t="shared" si="600"/>
        <v>-0.49591862943562082</v>
      </c>
      <c r="Y3144" s="239">
        <f t="shared" si="601"/>
        <v>-0.47057573147648485</v>
      </c>
    </row>
    <row r="3145" spans="1:25">
      <c r="A3145" s="147">
        <v>39828</v>
      </c>
      <c r="B3145" s="243">
        <v>2.8589420357876261E-3</v>
      </c>
      <c r="C3145" s="243">
        <v>-7.8238987626833012E-3</v>
      </c>
      <c r="D3145" s="243">
        <v>-3.2806826546385781E-2</v>
      </c>
      <c r="E3145" s="243">
        <v>-2.1516922736919741E-2</v>
      </c>
      <c r="F3145" s="243">
        <v>-6.9339095523472949E-3</v>
      </c>
      <c r="H3145" s="239">
        <f t="shared" si="594"/>
        <v>145.53367186632585</v>
      </c>
      <c r="I3145" s="239"/>
      <c r="J3145" s="239">
        <f t="shared" si="595"/>
        <v>135.23686277822372</v>
      </c>
      <c r="K3145" s="239">
        <f t="shared" si="590"/>
        <v>145.53367186632585</v>
      </c>
      <c r="L3145" s="239" t="b">
        <f t="shared" si="591"/>
        <v>0</v>
      </c>
      <c r="M3145" s="239">
        <f t="shared" si="596"/>
        <v>-7.8238987626832249E-3</v>
      </c>
      <c r="O3145" s="239">
        <f t="shared" si="597"/>
        <v>154.05575361822639</v>
      </c>
      <c r="P3145" s="239">
        <f t="shared" si="592"/>
        <v>154.05575361822639</v>
      </c>
      <c r="Q3145" s="239">
        <f t="shared" si="593"/>
        <v>8.5220817519005436</v>
      </c>
      <c r="R3145" s="239">
        <f t="shared" si="598"/>
        <v>0</v>
      </c>
      <c r="T3145" s="239">
        <f>MAX($H$4:H3145)</f>
        <v>290.98732864638936</v>
      </c>
      <c r="U3145" s="239">
        <f>MAX($K$4:K3145)</f>
        <v>290.98732864638936</v>
      </c>
      <c r="V3145" s="239">
        <f>MAX($K$4:L3145)</f>
        <v>290.98732864638936</v>
      </c>
      <c r="W3145" s="239">
        <f t="shared" si="599"/>
        <v>-0.49986251104707113</v>
      </c>
      <c r="X3145" s="239">
        <f t="shared" si="600"/>
        <v>-0.49986251104707113</v>
      </c>
      <c r="Y3145" s="239">
        <f t="shared" si="601"/>
        <v>-0.47057573147648485</v>
      </c>
    </row>
    <row r="3146" spans="1:25">
      <c r="A3146" s="147">
        <v>39829</v>
      </c>
      <c r="B3146" s="243">
        <v>8.3995115884851757E-3</v>
      </c>
      <c r="C3146" s="243">
        <v>7.953797230897397E-3</v>
      </c>
      <c r="D3146" s="243">
        <v>2.7761544479909528E-3</v>
      </c>
      <c r="E3146" s="243">
        <v>5.5879592741527873E-3</v>
      </c>
      <c r="F3146" s="243">
        <v>6.1450522573691657E-3</v>
      </c>
      <c r="H3146" s="239">
        <f t="shared" si="594"/>
        <v>146.69121718261857</v>
      </c>
      <c r="I3146" s="239"/>
      <c r="J3146" s="239">
        <f t="shared" si="595"/>
        <v>135.23686277822372</v>
      </c>
      <c r="K3146" s="239">
        <f t="shared" si="590"/>
        <v>146.69121718261857</v>
      </c>
      <c r="L3146" s="239" t="b">
        <f t="shared" si="591"/>
        <v>0</v>
      </c>
      <c r="M3146" s="239">
        <f t="shared" si="596"/>
        <v>7.9537972308974872E-3</v>
      </c>
      <c r="O3146" s="239">
        <f t="shared" si="597"/>
        <v>154.05575361822639</v>
      </c>
      <c r="P3146" s="239">
        <f t="shared" si="592"/>
        <v>154.05575361822639</v>
      </c>
      <c r="Q3146" s="239">
        <f t="shared" si="593"/>
        <v>7.3645364356078176</v>
      </c>
      <c r="R3146" s="239">
        <f t="shared" si="598"/>
        <v>0</v>
      </c>
      <c r="T3146" s="239">
        <f>MAX($H$4:H3146)</f>
        <v>290.98732864638936</v>
      </c>
      <c r="U3146" s="239">
        <f>MAX($K$4:K3146)</f>
        <v>290.98732864638936</v>
      </c>
      <c r="V3146" s="239">
        <f>MAX($K$4:L3146)</f>
        <v>290.98732864638936</v>
      </c>
      <c r="W3146" s="239">
        <f t="shared" si="599"/>
        <v>-0.49588451887236928</v>
      </c>
      <c r="X3146" s="239">
        <f t="shared" si="600"/>
        <v>-0.49588451887236928</v>
      </c>
      <c r="Y3146" s="239">
        <f t="shared" si="601"/>
        <v>-0.47057573147648485</v>
      </c>
    </row>
    <row r="3147" spans="1:25">
      <c r="A3147" s="147">
        <v>39832</v>
      </c>
      <c r="B3147" s="243">
        <v>0</v>
      </c>
      <c r="C3147" s="243">
        <v>-1.4784505062606978E-2</v>
      </c>
      <c r="D3147" s="243">
        <v>1.338147516998589E-2</v>
      </c>
      <c r="E3147" s="243">
        <v>1.9476711876498243E-3</v>
      </c>
      <c r="F3147" s="243">
        <v>-1.4129895066589682E-2</v>
      </c>
      <c r="H3147" s="239">
        <f t="shared" si="594"/>
        <v>144.52246013954218</v>
      </c>
      <c r="I3147" s="239"/>
      <c r="J3147" s="239">
        <f t="shared" si="595"/>
        <v>135.23686277822372</v>
      </c>
      <c r="K3147" s="239">
        <f t="shared" si="590"/>
        <v>144.52246013954218</v>
      </c>
      <c r="L3147" s="239" t="b">
        <f t="shared" si="591"/>
        <v>0</v>
      </c>
      <c r="M3147" s="239">
        <f t="shared" si="596"/>
        <v>-1.478450506260693E-2</v>
      </c>
      <c r="O3147" s="239">
        <f t="shared" si="597"/>
        <v>154.05575361822639</v>
      </c>
      <c r="P3147" s="239">
        <f t="shared" si="592"/>
        <v>154.05575361822639</v>
      </c>
      <c r="Q3147" s="239">
        <f t="shared" si="593"/>
        <v>9.5332934786842145</v>
      </c>
      <c r="R3147" s="239">
        <f t="shared" si="598"/>
        <v>0</v>
      </c>
      <c r="T3147" s="239">
        <f>MAX($H$4:H3147)</f>
        <v>290.98732864638936</v>
      </c>
      <c r="U3147" s="239">
        <f>MAX($K$4:K3147)</f>
        <v>290.98732864638936</v>
      </c>
      <c r="V3147" s="239">
        <f>MAX($K$4:L3147)</f>
        <v>290.98732864638936</v>
      </c>
      <c r="W3147" s="239">
        <f t="shared" si="599"/>
        <v>-0.50333761675523925</v>
      </c>
      <c r="X3147" s="239">
        <f t="shared" si="600"/>
        <v>-0.50333761675523925</v>
      </c>
      <c r="Y3147" s="239">
        <f t="shared" si="601"/>
        <v>-0.47057573147648485</v>
      </c>
    </row>
    <row r="3148" spans="1:25">
      <c r="A3148" s="147">
        <v>39833</v>
      </c>
      <c r="B3148" s="243">
        <v>-5.3762849042927718E-2</v>
      </c>
      <c r="C3148" s="243">
        <v>-2.3073537617296469E-2</v>
      </c>
      <c r="D3148" s="243">
        <v>-3.7850795727454312E-3</v>
      </c>
      <c r="E3148" s="243">
        <v>-1.495506660416257E-2</v>
      </c>
      <c r="F3148" s="243">
        <v>-2.5951964725332677E-2</v>
      </c>
      <c r="H3148" s="239">
        <f t="shared" si="594"/>
        <v>141.18781571896821</v>
      </c>
      <c r="I3148" s="239"/>
      <c r="J3148" s="239">
        <f t="shared" si="595"/>
        <v>135.23686277822372</v>
      </c>
      <c r="K3148" s="239">
        <f t="shared" si="590"/>
        <v>141.18781571896821</v>
      </c>
      <c r="L3148" s="239" t="b">
        <f t="shared" si="591"/>
        <v>0</v>
      </c>
      <c r="M3148" s="239">
        <f t="shared" si="596"/>
        <v>-2.3073537617296538E-2</v>
      </c>
      <c r="O3148" s="239">
        <f t="shared" si="597"/>
        <v>154.05575361822639</v>
      </c>
      <c r="P3148" s="239">
        <f t="shared" si="592"/>
        <v>154.05575361822639</v>
      </c>
      <c r="Q3148" s="239">
        <f t="shared" si="593"/>
        <v>12.86793789925818</v>
      </c>
      <c r="R3148" s="239">
        <f t="shared" si="598"/>
        <v>0</v>
      </c>
      <c r="T3148" s="239">
        <f>MAX($H$4:H3148)</f>
        <v>290.98732864638936</v>
      </c>
      <c r="U3148" s="239">
        <f>MAX($K$4:K3148)</f>
        <v>290.98732864638936</v>
      </c>
      <c r="V3148" s="239">
        <f>MAX($K$4:L3148)</f>
        <v>290.98732864638936</v>
      </c>
      <c r="W3148" s="239">
        <f t="shared" si="599"/>
        <v>-0.51479737493813338</v>
      </c>
      <c r="X3148" s="239">
        <f t="shared" si="600"/>
        <v>-0.51479737493813338</v>
      </c>
      <c r="Y3148" s="239">
        <f t="shared" si="601"/>
        <v>-0.47057573147648485</v>
      </c>
    </row>
    <row r="3149" spans="1:25">
      <c r="A3149" s="147">
        <v>39834</v>
      </c>
      <c r="B3149" s="243">
        <v>4.353541975777242E-2</v>
      </c>
      <c r="C3149" s="243">
        <v>-4.2835608189312202E-3</v>
      </c>
      <c r="D3149" s="243">
        <v>3.0939798659279649E-3</v>
      </c>
      <c r="E3149" s="243">
        <v>6.7841502393228836E-4</v>
      </c>
      <c r="F3149" s="243">
        <v>8.6507127372481563E-4</v>
      </c>
      <c r="H3149" s="239">
        <f t="shared" si="594"/>
        <v>140.58302912344396</v>
      </c>
      <c r="I3149" s="239"/>
      <c r="J3149" s="239">
        <f t="shared" si="595"/>
        <v>135.23686277822372</v>
      </c>
      <c r="K3149" s="239">
        <f t="shared" si="590"/>
        <v>140.58302912344396</v>
      </c>
      <c r="L3149" s="239" t="b">
        <f t="shared" si="591"/>
        <v>0</v>
      </c>
      <c r="M3149" s="239">
        <f t="shared" si="596"/>
        <v>-4.2835608189311638E-3</v>
      </c>
      <c r="O3149" s="239">
        <f t="shared" si="597"/>
        <v>154.05575361822639</v>
      </c>
      <c r="P3149" s="239">
        <f t="shared" si="592"/>
        <v>154.05575361822639</v>
      </c>
      <c r="Q3149" s="239">
        <f t="shared" si="593"/>
        <v>13.472724494782426</v>
      </c>
      <c r="R3149" s="239">
        <f t="shared" si="598"/>
        <v>0</v>
      </c>
      <c r="T3149" s="239">
        <f>MAX($H$4:H3149)</f>
        <v>290.98732864638936</v>
      </c>
      <c r="U3149" s="239">
        <f>MAX($K$4:K3149)</f>
        <v>290.98732864638936</v>
      </c>
      <c r="V3149" s="239">
        <f>MAX($K$4:L3149)</f>
        <v>290.98732864638936</v>
      </c>
      <c r="W3149" s="239">
        <f t="shared" si="599"/>
        <v>-0.51687576989209094</v>
      </c>
      <c r="X3149" s="239">
        <f t="shared" si="600"/>
        <v>-0.51687576989209094</v>
      </c>
      <c r="Y3149" s="239">
        <f t="shared" si="601"/>
        <v>-0.47057573147648485</v>
      </c>
    </row>
    <row r="3150" spans="1:25">
      <c r="A3150" s="147">
        <v>39835</v>
      </c>
      <c r="B3150" s="243">
        <v>-1.6167774135812607E-2</v>
      </c>
      <c r="C3150" s="243">
        <v>-1.0933138628936079E-2</v>
      </c>
      <c r="D3150" s="243">
        <v>-4.8706163979342909E-3</v>
      </c>
      <c r="E3150" s="243">
        <v>-9.3060336321555415E-3</v>
      </c>
      <c r="F3150" s="243">
        <v>-7.8349003077977653E-3</v>
      </c>
      <c r="H3150" s="239">
        <f t="shared" si="594"/>
        <v>139.04601537716158</v>
      </c>
      <c r="I3150" s="239"/>
      <c r="J3150" s="239">
        <f t="shared" si="595"/>
        <v>135.23686277822372</v>
      </c>
      <c r="K3150" s="239">
        <f t="shared" si="590"/>
        <v>139.04601537716158</v>
      </c>
      <c r="L3150" s="239" t="b">
        <f t="shared" si="591"/>
        <v>0</v>
      </c>
      <c r="M3150" s="239">
        <f t="shared" si="596"/>
        <v>-1.0933138628936167E-2</v>
      </c>
      <c r="O3150" s="239">
        <f t="shared" si="597"/>
        <v>154.05575361822639</v>
      </c>
      <c r="P3150" s="239">
        <f t="shared" si="592"/>
        <v>154.05575361822639</v>
      </c>
      <c r="Q3150" s="239">
        <f t="shared" si="593"/>
        <v>15.009738241064809</v>
      </c>
      <c r="R3150" s="239">
        <f t="shared" si="598"/>
        <v>0</v>
      </c>
      <c r="T3150" s="239">
        <f>MAX($H$4:H3150)</f>
        <v>290.98732864638936</v>
      </c>
      <c r="U3150" s="239">
        <f>MAX($K$4:K3150)</f>
        <v>290.98732864638936</v>
      </c>
      <c r="V3150" s="239">
        <f>MAX($K$4:L3150)</f>
        <v>290.98732864638936</v>
      </c>
      <c r="W3150" s="239">
        <f t="shared" si="599"/>
        <v>-0.52215783407485883</v>
      </c>
      <c r="X3150" s="239">
        <f t="shared" si="600"/>
        <v>-0.52215783407485883</v>
      </c>
      <c r="Y3150" s="239">
        <f t="shared" si="601"/>
        <v>-0.47057573147648485</v>
      </c>
    </row>
    <row r="3151" spans="1:25">
      <c r="A3151" s="147">
        <v>39836</v>
      </c>
      <c r="B3151" s="243">
        <v>6.0342948450182732E-3</v>
      </c>
      <c r="C3151" s="243">
        <v>-1.471068449302193E-2</v>
      </c>
      <c r="D3151" s="243">
        <v>-3.6889474038329095E-2</v>
      </c>
      <c r="E3151" s="243">
        <v>-1.395459467012361E-2</v>
      </c>
      <c r="F3151" s="243">
        <v>-2.5333418439731137E-2</v>
      </c>
      <c r="H3151" s="239">
        <f t="shared" si="594"/>
        <v>137.00055331493627</v>
      </c>
      <c r="I3151" s="239"/>
      <c r="J3151" s="239">
        <f t="shared" si="595"/>
        <v>135.23686277822372</v>
      </c>
      <c r="K3151" s="239">
        <f t="shared" si="590"/>
        <v>137.00055331493627</v>
      </c>
      <c r="L3151" s="239" t="b">
        <f t="shared" si="591"/>
        <v>0</v>
      </c>
      <c r="M3151" s="239">
        <f t="shared" si="596"/>
        <v>-1.4710684493022015E-2</v>
      </c>
      <c r="O3151" s="239">
        <f t="shared" si="597"/>
        <v>154.05575361822639</v>
      </c>
      <c r="P3151" s="239">
        <f t="shared" si="592"/>
        <v>154.05575361822639</v>
      </c>
      <c r="Q3151" s="239">
        <f t="shared" si="593"/>
        <v>17.055200303290121</v>
      </c>
      <c r="R3151" s="239">
        <f t="shared" si="598"/>
        <v>0</v>
      </c>
      <c r="T3151" s="239">
        <f>MAX($H$4:H3151)</f>
        <v>290.98732864638936</v>
      </c>
      <c r="U3151" s="239">
        <f>MAX($K$4:K3151)</f>
        <v>290.98732864638936</v>
      </c>
      <c r="V3151" s="239">
        <f>MAX($K$4:L3151)</f>
        <v>290.98732864638936</v>
      </c>
      <c r="W3151" s="239">
        <f t="shared" si="599"/>
        <v>-0.52918721941524582</v>
      </c>
      <c r="X3151" s="239">
        <f t="shared" si="600"/>
        <v>-0.52918721941524582</v>
      </c>
      <c r="Y3151" s="239">
        <f t="shared" si="601"/>
        <v>-0.47057573147648485</v>
      </c>
    </row>
    <row r="3152" spans="1:25">
      <c r="A3152" s="147">
        <v>39839</v>
      </c>
      <c r="B3152" s="243">
        <v>5.2841318551255512E-3</v>
      </c>
      <c r="C3152" s="243">
        <v>4.4800501308996044E-2</v>
      </c>
      <c r="D3152" s="243">
        <v>-1.7641097012408125E-2</v>
      </c>
      <c r="E3152" s="243">
        <v>3.7024223716117799E-3</v>
      </c>
      <c r="F3152" s="243">
        <v>2.6926775380800017E-2</v>
      </c>
      <c r="H3152" s="239">
        <f t="shared" si="594"/>
        <v>143.13824678305525</v>
      </c>
      <c r="I3152" s="239"/>
      <c r="J3152" s="239">
        <f t="shared" si="595"/>
        <v>135.23686277822372</v>
      </c>
      <c r="K3152" s="239">
        <f t="shared" si="590"/>
        <v>143.13824678305525</v>
      </c>
      <c r="L3152" s="239" t="b">
        <f t="shared" si="591"/>
        <v>0</v>
      </c>
      <c r="M3152" s="239">
        <f t="shared" si="596"/>
        <v>4.480050130899603E-2</v>
      </c>
      <c r="O3152" s="239">
        <f t="shared" si="597"/>
        <v>154.05575361822639</v>
      </c>
      <c r="P3152" s="239">
        <f t="shared" si="592"/>
        <v>154.05575361822639</v>
      </c>
      <c r="Q3152" s="239">
        <f t="shared" si="593"/>
        <v>10.917506835171139</v>
      </c>
      <c r="R3152" s="239">
        <f t="shared" si="598"/>
        <v>0</v>
      </c>
      <c r="T3152" s="239">
        <f>MAX($H$4:H3152)</f>
        <v>290.98732864638936</v>
      </c>
      <c r="U3152" s="239">
        <f>MAX($K$4:K3152)</f>
        <v>290.98732864638936</v>
      </c>
      <c r="V3152" s="239">
        <f>MAX($K$4:L3152)</f>
        <v>290.98732864638936</v>
      </c>
      <c r="W3152" s="239">
        <f t="shared" si="599"/>
        <v>-0.50809457082236642</v>
      </c>
      <c r="X3152" s="239">
        <f t="shared" si="600"/>
        <v>-0.50809457082236642</v>
      </c>
      <c r="Y3152" s="239">
        <f t="shared" si="601"/>
        <v>-0.47057573147648485</v>
      </c>
    </row>
    <row r="3153" spans="1:25">
      <c r="A3153" s="147">
        <v>39840</v>
      </c>
      <c r="B3153" s="243">
        <v>1.0897729873025064E-2</v>
      </c>
      <c r="C3153" s="243">
        <v>2.0116669755994021E-3</v>
      </c>
      <c r="D3153" s="243">
        <v>4.7423012603972747E-2</v>
      </c>
      <c r="E3153" s="243">
        <v>3.4853264171403886E-3</v>
      </c>
      <c r="F3153" s="243">
        <v>7.8621263707336908E-3</v>
      </c>
      <c r="H3153" s="239">
        <f t="shared" si="594"/>
        <v>143.42619326705392</v>
      </c>
      <c r="I3153" s="239"/>
      <c r="J3153" s="239">
        <f t="shared" si="595"/>
        <v>135.23686277822372</v>
      </c>
      <c r="K3153" s="239">
        <f t="shared" si="590"/>
        <v>143.42619326705392</v>
      </c>
      <c r="L3153" s="239" t="b">
        <f t="shared" si="591"/>
        <v>0</v>
      </c>
      <c r="M3153" s="239">
        <f t="shared" si="596"/>
        <v>2.0116669755993822E-3</v>
      </c>
      <c r="O3153" s="239">
        <f t="shared" si="597"/>
        <v>154.05575361822639</v>
      </c>
      <c r="P3153" s="239">
        <f t="shared" si="592"/>
        <v>154.05575361822639</v>
      </c>
      <c r="Q3153" s="239">
        <f t="shared" si="593"/>
        <v>10.629560351172472</v>
      </c>
      <c r="R3153" s="239">
        <f t="shared" si="598"/>
        <v>0</v>
      </c>
      <c r="T3153" s="239">
        <f>MAX($H$4:H3153)</f>
        <v>290.98732864638936</v>
      </c>
      <c r="U3153" s="239">
        <f>MAX($K$4:K3153)</f>
        <v>290.98732864638936</v>
      </c>
      <c r="V3153" s="239">
        <f>MAX($K$4:L3153)</f>
        <v>290.98732864638936</v>
      </c>
      <c r="W3153" s="239">
        <f t="shared" si="599"/>
        <v>-0.5071050209153718</v>
      </c>
      <c r="X3153" s="239">
        <f t="shared" si="600"/>
        <v>-0.5071050209153718</v>
      </c>
      <c r="Y3153" s="239">
        <f t="shared" si="601"/>
        <v>-0.47057573147648485</v>
      </c>
    </row>
    <row r="3154" spans="1:25">
      <c r="A3154" s="147">
        <v>39841</v>
      </c>
      <c r="B3154" s="243">
        <v>3.4043140722762821E-2</v>
      </c>
      <c r="C3154" s="243">
        <v>2.8782721324724259E-2</v>
      </c>
      <c r="D3154" s="243">
        <v>-8.4654573963139912E-3</v>
      </c>
      <c r="E3154" s="243">
        <v>2.0328311078078753E-2</v>
      </c>
      <c r="F3154" s="243">
        <v>2.7839701341928036E-2</v>
      </c>
      <c r="H3154" s="239">
        <f t="shared" si="594"/>
        <v>147.55438941852557</v>
      </c>
      <c r="I3154" s="239"/>
      <c r="J3154" s="239">
        <f t="shared" si="595"/>
        <v>135.23686277822372</v>
      </c>
      <c r="K3154" s="239">
        <f t="shared" si="590"/>
        <v>147.55438941852557</v>
      </c>
      <c r="L3154" s="239" t="b">
        <f t="shared" si="591"/>
        <v>0</v>
      </c>
      <c r="M3154" s="239">
        <f t="shared" si="596"/>
        <v>2.8782721324724259E-2</v>
      </c>
      <c r="O3154" s="239">
        <f t="shared" si="597"/>
        <v>154.05575361822639</v>
      </c>
      <c r="P3154" s="239">
        <f t="shared" si="592"/>
        <v>154.05575361822639</v>
      </c>
      <c r="Q3154" s="239">
        <f t="shared" si="593"/>
        <v>6.5013641997008165</v>
      </c>
      <c r="R3154" s="239">
        <f t="shared" si="598"/>
        <v>0</v>
      </c>
      <c r="T3154" s="239">
        <f>MAX($H$4:H3154)</f>
        <v>290.98732864638936</v>
      </c>
      <c r="U3154" s="239">
        <f>MAX($K$4:K3154)</f>
        <v>290.98732864638936</v>
      </c>
      <c r="V3154" s="239">
        <f>MAX($K$4:L3154)</f>
        <v>290.98732864638936</v>
      </c>
      <c r="W3154" s="239">
        <f t="shared" si="599"/>
        <v>-0.49291816209002315</v>
      </c>
      <c r="X3154" s="239">
        <f t="shared" si="600"/>
        <v>-0.49291816209002315</v>
      </c>
      <c r="Y3154" s="239">
        <f t="shared" si="601"/>
        <v>-0.47057573147648485</v>
      </c>
    </row>
    <row r="3155" spans="1:25">
      <c r="A3155" s="147">
        <v>39842</v>
      </c>
      <c r="B3155" s="243">
        <v>-3.3163067188592077E-2</v>
      </c>
      <c r="C3155" s="243">
        <v>-5.6838674348963503E-3</v>
      </c>
      <c r="D3155" s="243">
        <v>3.7773251677910347E-2</v>
      </c>
      <c r="E3155" s="243">
        <v>2.1952015699907568E-2</v>
      </c>
      <c r="F3155" s="243">
        <v>9.7958586509006018E-4</v>
      </c>
      <c r="H3155" s="239">
        <f t="shared" si="594"/>
        <v>146.7157098296336</v>
      </c>
      <c r="I3155" s="239"/>
      <c r="J3155" s="239">
        <f t="shared" si="595"/>
        <v>135.23686277822372</v>
      </c>
      <c r="K3155" s="239">
        <f t="shared" si="590"/>
        <v>146.7157098296336</v>
      </c>
      <c r="L3155" s="239" t="b">
        <f t="shared" si="591"/>
        <v>0</v>
      </c>
      <c r="M3155" s="239">
        <f t="shared" si="596"/>
        <v>-5.6838674348963884E-3</v>
      </c>
      <c r="O3155" s="239">
        <f t="shared" si="597"/>
        <v>154.05575361822639</v>
      </c>
      <c r="P3155" s="239">
        <f t="shared" si="592"/>
        <v>154.05575361822639</v>
      </c>
      <c r="Q3155" s="239">
        <f t="shared" si="593"/>
        <v>7.3400437885927943</v>
      </c>
      <c r="R3155" s="239">
        <f t="shared" si="598"/>
        <v>0</v>
      </c>
      <c r="T3155" s="239">
        <f>MAX($H$4:H3155)</f>
        <v>290.98732864638936</v>
      </c>
      <c r="U3155" s="239">
        <f>MAX($K$4:K3155)</f>
        <v>290.98732864638936</v>
      </c>
      <c r="V3155" s="239">
        <f>MAX($K$4:L3155)</f>
        <v>290.98732864638936</v>
      </c>
      <c r="W3155" s="239">
        <f t="shared" si="599"/>
        <v>-0.49580034803534706</v>
      </c>
      <c r="X3155" s="239">
        <f t="shared" si="600"/>
        <v>-0.49580034803534706</v>
      </c>
      <c r="Y3155" s="239">
        <f t="shared" si="601"/>
        <v>-0.47057573147648485</v>
      </c>
    </row>
    <row r="3156" spans="1:25">
      <c r="A3156" s="147">
        <v>39843</v>
      </c>
      <c r="B3156" s="243">
        <v>-2.2812562974821482E-2</v>
      </c>
      <c r="C3156" s="243">
        <v>-6.6860076603411089E-3</v>
      </c>
      <c r="D3156" s="243">
        <v>-1.5843168990231971E-2</v>
      </c>
      <c r="E3156" s="243">
        <v>6.9804254691214762E-3</v>
      </c>
      <c r="F3156" s="243">
        <v>8.9053979058828503E-4</v>
      </c>
      <c r="H3156" s="239">
        <f t="shared" si="594"/>
        <v>145.73476746982027</v>
      </c>
      <c r="I3156" s="239"/>
      <c r="J3156" s="239">
        <f t="shared" si="595"/>
        <v>135.23686277822372</v>
      </c>
      <c r="K3156" s="239">
        <f t="shared" si="590"/>
        <v>145.73476746982027</v>
      </c>
      <c r="L3156" s="239" t="b">
        <f t="shared" si="591"/>
        <v>0</v>
      </c>
      <c r="M3156" s="239">
        <f t="shared" si="596"/>
        <v>-6.6860076603411965E-3</v>
      </c>
      <c r="O3156" s="239">
        <f t="shared" si="597"/>
        <v>154.05575361822639</v>
      </c>
      <c r="P3156" s="239">
        <f t="shared" si="592"/>
        <v>154.05575361822639</v>
      </c>
      <c r="Q3156" s="239">
        <f t="shared" si="593"/>
        <v>8.3209861484061207</v>
      </c>
      <c r="R3156" s="239">
        <f t="shared" si="598"/>
        <v>0</v>
      </c>
      <c r="T3156" s="239">
        <f>MAX($H$4:H3156)</f>
        <v>290.98732864638936</v>
      </c>
      <c r="U3156" s="239">
        <f>MAX($K$4:K3156)</f>
        <v>290.98732864638936</v>
      </c>
      <c r="V3156" s="239">
        <f>MAX($K$4:L3156)</f>
        <v>290.98732864638936</v>
      </c>
      <c r="W3156" s="239">
        <f t="shared" si="599"/>
        <v>-0.49917143077072412</v>
      </c>
      <c r="X3156" s="239">
        <f t="shared" si="600"/>
        <v>-0.49917143077072412</v>
      </c>
      <c r="Y3156" s="239">
        <f t="shared" si="601"/>
        <v>-0.47057573147648485</v>
      </c>
    </row>
    <row r="3157" spans="1:25">
      <c r="A3157" s="147">
        <v>39846</v>
      </c>
      <c r="B3157" s="243">
        <v>-2.4804555962398833E-4</v>
      </c>
      <c r="C3157" s="243">
        <v>-3.0018728523671823E-2</v>
      </c>
      <c r="D3157" s="243">
        <v>-2.6547874109198233E-2</v>
      </c>
      <c r="E3157" s="243">
        <v>-2.7294426468596034E-2</v>
      </c>
      <c r="F3157" s="243">
        <v>-3.2586901736083362E-2</v>
      </c>
      <c r="H3157" s="239">
        <f t="shared" si="594"/>
        <v>141.35999504868329</v>
      </c>
      <c r="I3157" s="239"/>
      <c r="J3157" s="239">
        <f t="shared" si="595"/>
        <v>135.23686277822372</v>
      </c>
      <c r="K3157" s="239">
        <f t="shared" si="590"/>
        <v>141.35999504868329</v>
      </c>
      <c r="L3157" s="239" t="b">
        <f t="shared" si="591"/>
        <v>0</v>
      </c>
      <c r="M3157" s="239">
        <f t="shared" si="596"/>
        <v>-3.0018728523671871E-2</v>
      </c>
      <c r="O3157" s="239">
        <f t="shared" si="597"/>
        <v>154.05575361822639</v>
      </c>
      <c r="P3157" s="239">
        <f t="shared" si="592"/>
        <v>154.05575361822639</v>
      </c>
      <c r="Q3157" s="239">
        <f t="shared" si="593"/>
        <v>12.695758569543102</v>
      </c>
      <c r="R3157" s="239">
        <f t="shared" si="598"/>
        <v>0</v>
      </c>
      <c r="T3157" s="239">
        <f>MAX($H$4:H3157)</f>
        <v>290.98732864638936</v>
      </c>
      <c r="U3157" s="239">
        <f>MAX($K$4:K3157)</f>
        <v>290.98732864638936</v>
      </c>
      <c r="V3157" s="239">
        <f>MAX($K$4:L3157)</f>
        <v>290.98732864638936</v>
      </c>
      <c r="W3157" s="239">
        <f t="shared" si="599"/>
        <v>-0.51420566762731679</v>
      </c>
      <c r="X3157" s="239">
        <f t="shared" si="600"/>
        <v>-0.51420566762731679</v>
      </c>
      <c r="Y3157" s="239">
        <f t="shared" si="601"/>
        <v>-0.47057573147648485</v>
      </c>
    </row>
    <row r="3158" spans="1:25">
      <c r="A3158" s="147">
        <v>39847</v>
      </c>
      <c r="B3158" s="243">
        <v>1.5161940370631788E-2</v>
      </c>
      <c r="C3158" s="243">
        <v>2.588557130316449E-2</v>
      </c>
      <c r="D3158" s="243">
        <v>7.8639385800149952E-4</v>
      </c>
      <c r="E3158" s="243">
        <v>1.0159136118653045E-2</v>
      </c>
      <c r="F3158" s="243">
        <v>1.6429395479660602E-2</v>
      </c>
      <c r="H3158" s="239">
        <f t="shared" si="594"/>
        <v>145.01917927993097</v>
      </c>
      <c r="I3158" s="239"/>
      <c r="J3158" s="239">
        <f t="shared" si="595"/>
        <v>135.23686277822372</v>
      </c>
      <c r="K3158" s="239">
        <f t="shared" si="590"/>
        <v>145.01917927993097</v>
      </c>
      <c r="L3158" s="239" t="b">
        <f t="shared" si="591"/>
        <v>0</v>
      </c>
      <c r="M3158" s="239">
        <f t="shared" si="596"/>
        <v>2.5885571303164545E-2</v>
      </c>
      <c r="O3158" s="239">
        <f t="shared" si="597"/>
        <v>154.05575361822639</v>
      </c>
      <c r="P3158" s="239">
        <f t="shared" si="592"/>
        <v>154.05575361822639</v>
      </c>
      <c r="Q3158" s="239">
        <f t="shared" si="593"/>
        <v>9.0365743382954236</v>
      </c>
      <c r="R3158" s="239">
        <f t="shared" si="598"/>
        <v>0</v>
      </c>
      <c r="T3158" s="239">
        <f>MAX($H$4:H3158)</f>
        <v>290.98732864638936</v>
      </c>
      <c r="U3158" s="239">
        <f>MAX($K$4:K3158)</f>
        <v>290.98732864638936</v>
      </c>
      <c r="V3158" s="239">
        <f>MAX($K$4:L3158)</f>
        <v>290.98732864638936</v>
      </c>
      <c r="W3158" s="239">
        <f t="shared" si="599"/>
        <v>-0.50163060379801039</v>
      </c>
      <c r="X3158" s="239">
        <f t="shared" si="600"/>
        <v>-0.50163060379801039</v>
      </c>
      <c r="Y3158" s="239">
        <f t="shared" si="601"/>
        <v>-0.47057573147648485</v>
      </c>
    </row>
    <row r="3159" spans="1:25">
      <c r="A3159" s="147">
        <v>39848</v>
      </c>
      <c r="B3159" s="243">
        <v>-5.8727407070593429E-3</v>
      </c>
      <c r="C3159" s="243">
        <v>2.6438452201360318E-2</v>
      </c>
      <c r="D3159" s="243">
        <v>1.9947920043453138E-2</v>
      </c>
      <c r="E3159" s="243">
        <v>2.7125865526181459E-2</v>
      </c>
      <c r="F3159" s="243">
        <v>2.6457444833494215E-2</v>
      </c>
      <c r="H3159" s="239">
        <f t="shared" si="594"/>
        <v>148.85326191960394</v>
      </c>
      <c r="I3159" s="239"/>
      <c r="J3159" s="239">
        <f t="shared" si="595"/>
        <v>135.23686277822372</v>
      </c>
      <c r="K3159" s="239">
        <f t="shared" si="590"/>
        <v>148.85326191960394</v>
      </c>
      <c r="L3159" s="239" t="b">
        <f t="shared" si="591"/>
        <v>0</v>
      </c>
      <c r="M3159" s="239">
        <f t="shared" si="596"/>
        <v>2.6438452201360412E-2</v>
      </c>
      <c r="O3159" s="239">
        <f t="shared" si="597"/>
        <v>154.05575361822639</v>
      </c>
      <c r="P3159" s="239">
        <f t="shared" si="592"/>
        <v>154.05575361822639</v>
      </c>
      <c r="Q3159" s="239">
        <f t="shared" si="593"/>
        <v>5.2024916986224525</v>
      </c>
      <c r="R3159" s="239">
        <f t="shared" si="598"/>
        <v>0</v>
      </c>
      <c r="T3159" s="239">
        <f>MAX($H$4:H3159)</f>
        <v>290.98732864638936</v>
      </c>
      <c r="U3159" s="239">
        <f>MAX($K$4:K3159)</f>
        <v>290.98732864638936</v>
      </c>
      <c r="V3159" s="239">
        <f>MAX($K$4:L3159)</f>
        <v>290.98732864638936</v>
      </c>
      <c r="W3159" s="239">
        <f t="shared" si="599"/>
        <v>-0.48845448833790328</v>
      </c>
      <c r="X3159" s="239">
        <f t="shared" si="600"/>
        <v>-0.48845448833790328</v>
      </c>
      <c r="Y3159" s="239">
        <f t="shared" si="601"/>
        <v>-0.47057573147648485</v>
      </c>
    </row>
    <row r="3160" spans="1:25">
      <c r="A3160" s="147">
        <v>39849</v>
      </c>
      <c r="B3160" s="243">
        <v>1.6593603925139089E-2</v>
      </c>
      <c r="C3160" s="243">
        <v>-6.1365098432741849E-3</v>
      </c>
      <c r="D3160" s="243">
        <v>-1.2317639650945122E-2</v>
      </c>
      <c r="E3160" s="243">
        <v>-3.5485973102156176E-4</v>
      </c>
      <c r="F3160" s="243">
        <v>1.1197136585616718E-3</v>
      </c>
      <c r="H3160" s="239">
        <f t="shared" si="594"/>
        <v>147.9398224126308</v>
      </c>
      <c r="I3160" s="239"/>
      <c r="J3160" s="239">
        <f t="shared" si="595"/>
        <v>135.23686277822372</v>
      </c>
      <c r="K3160" s="239">
        <f t="shared" si="590"/>
        <v>147.9398224126308</v>
      </c>
      <c r="L3160" s="239" t="b">
        <f t="shared" si="591"/>
        <v>0</v>
      </c>
      <c r="M3160" s="239">
        <f t="shared" si="596"/>
        <v>-6.1365098432742795E-3</v>
      </c>
      <c r="O3160" s="239">
        <f t="shared" si="597"/>
        <v>154.05575361822639</v>
      </c>
      <c r="P3160" s="239">
        <f t="shared" si="592"/>
        <v>154.05575361822639</v>
      </c>
      <c r="Q3160" s="239">
        <f t="shared" si="593"/>
        <v>6.1159312055955866</v>
      </c>
      <c r="R3160" s="239">
        <f t="shared" si="598"/>
        <v>0</v>
      </c>
      <c r="T3160" s="239">
        <f>MAX($H$4:H3160)</f>
        <v>290.98732864638936</v>
      </c>
      <c r="U3160" s="239">
        <f>MAX($K$4:K3160)</f>
        <v>290.98732864638936</v>
      </c>
      <c r="V3160" s="239">
        <f>MAX($K$4:L3160)</f>
        <v>290.98732864638936</v>
      </c>
      <c r="W3160" s="239">
        <f t="shared" si="599"/>
        <v>-0.49159359240550049</v>
      </c>
      <c r="X3160" s="239">
        <f t="shared" si="600"/>
        <v>-0.49159359240550049</v>
      </c>
      <c r="Y3160" s="239">
        <f t="shared" si="601"/>
        <v>-0.47057573147648485</v>
      </c>
    </row>
    <row r="3161" spans="1:25">
      <c r="A3161" s="147">
        <v>39850</v>
      </c>
      <c r="B3161" s="243">
        <v>2.8201596375138305E-2</v>
      </c>
      <c r="C3161" s="243">
        <v>1.6643693699474049E-2</v>
      </c>
      <c r="D3161" s="243">
        <v>-2.2301040535813721E-3</v>
      </c>
      <c r="E3161" s="243">
        <v>3.3520033262335991E-2</v>
      </c>
      <c r="F3161" s="243">
        <v>1.9282298761055028E-2</v>
      </c>
      <c r="H3161" s="239">
        <f t="shared" si="594"/>
        <v>150.40208750282122</v>
      </c>
      <c r="I3161" s="239"/>
      <c r="J3161" s="239">
        <f t="shared" si="595"/>
        <v>135.23686277822372</v>
      </c>
      <c r="K3161" s="239">
        <f t="shared" si="590"/>
        <v>150.40208750282122</v>
      </c>
      <c r="L3161" s="239" t="b">
        <f t="shared" si="591"/>
        <v>0</v>
      </c>
      <c r="M3161" s="239">
        <f t="shared" si="596"/>
        <v>1.6643693699474053E-2</v>
      </c>
      <c r="O3161" s="239">
        <f t="shared" si="597"/>
        <v>154.05575361822639</v>
      </c>
      <c r="P3161" s="239">
        <f t="shared" si="592"/>
        <v>154.05575361822639</v>
      </c>
      <c r="Q3161" s="239">
        <f t="shared" si="593"/>
        <v>3.6536661154051728</v>
      </c>
      <c r="R3161" s="239">
        <f t="shared" si="598"/>
        <v>0</v>
      </c>
      <c r="T3161" s="239">
        <f>MAX($H$4:H3161)</f>
        <v>290.98732864638936</v>
      </c>
      <c r="U3161" s="239">
        <f>MAX($K$4:K3161)</f>
        <v>290.98732864638936</v>
      </c>
      <c r="V3161" s="239">
        <f>MAX($K$4:L3161)</f>
        <v>290.98732864638936</v>
      </c>
      <c r="W3161" s="239">
        <f t="shared" si="599"/>
        <v>-0.48313183188264769</v>
      </c>
      <c r="X3161" s="239">
        <f t="shared" si="600"/>
        <v>-0.48313183188264769</v>
      </c>
      <c r="Y3161" s="239">
        <f t="shared" si="601"/>
        <v>-0.47057573147648485</v>
      </c>
    </row>
    <row r="3162" spans="1:25">
      <c r="A3162" s="147">
        <v>39853</v>
      </c>
      <c r="B3162" s="243">
        <v>1.2981549152806249E-3</v>
      </c>
      <c r="C3162" s="243">
        <v>1.1611624794234165E-2</v>
      </c>
      <c r="D3162" s="243">
        <v>-1.3952772401194968E-2</v>
      </c>
      <c r="E3162" s="243">
        <v>4.0195634065554042E-3</v>
      </c>
      <c r="F3162" s="243">
        <v>1.7134469987114542E-2</v>
      </c>
      <c r="H3162" s="239">
        <f t="shared" si="594"/>
        <v>152.14850011117355</v>
      </c>
      <c r="I3162" s="239"/>
      <c r="J3162" s="239">
        <f t="shared" si="595"/>
        <v>135.23686277822372</v>
      </c>
      <c r="K3162" s="239">
        <f t="shared" si="590"/>
        <v>152.14850011117355</v>
      </c>
      <c r="L3162" s="239" t="b">
        <f t="shared" si="591"/>
        <v>0</v>
      </c>
      <c r="M3162" s="239">
        <f t="shared" si="596"/>
        <v>1.1611624794234127E-2</v>
      </c>
      <c r="O3162" s="239">
        <f t="shared" si="597"/>
        <v>154.05575361822639</v>
      </c>
      <c r="P3162" s="239">
        <f t="shared" si="592"/>
        <v>154.05575361822639</v>
      </c>
      <c r="Q3162" s="239">
        <f t="shared" si="593"/>
        <v>1.9072535070528431</v>
      </c>
      <c r="R3162" s="239">
        <f t="shared" si="598"/>
        <v>0</v>
      </c>
      <c r="T3162" s="239">
        <f>MAX($H$4:H3162)</f>
        <v>290.98732864638936</v>
      </c>
      <c r="U3162" s="239">
        <f>MAX($K$4:K3162)</f>
        <v>290.98732864638936</v>
      </c>
      <c r="V3162" s="239">
        <f>MAX($K$4:L3162)</f>
        <v>290.98732864638936</v>
      </c>
      <c r="W3162" s="239">
        <f t="shared" si="599"/>
        <v>-0.47713015264638586</v>
      </c>
      <c r="X3162" s="239">
        <f t="shared" si="600"/>
        <v>-0.47713015264638586</v>
      </c>
      <c r="Y3162" s="239">
        <f t="shared" si="601"/>
        <v>-0.47057573147648485</v>
      </c>
    </row>
    <row r="3163" spans="1:25">
      <c r="A3163" s="147">
        <v>39854</v>
      </c>
      <c r="B3163" s="243">
        <v>-4.8141078721063324E-2</v>
      </c>
      <c r="C3163" s="243">
        <v>-2.2946737402960604E-2</v>
      </c>
      <c r="D3163" s="243">
        <v>5.7468910968920817E-3</v>
      </c>
      <c r="E3163" s="243">
        <v>1.3715595215653131E-3</v>
      </c>
      <c r="F3163" s="243">
        <v>-1.7532008438896796E-2</v>
      </c>
      <c r="H3163" s="239">
        <f t="shared" si="594"/>
        <v>148.65718843286814</v>
      </c>
      <c r="I3163" s="239"/>
      <c r="J3163" s="239">
        <f t="shared" si="595"/>
        <v>135.23686277822372</v>
      </c>
      <c r="K3163" s="239">
        <f t="shared" si="590"/>
        <v>148.65718843286814</v>
      </c>
      <c r="L3163" s="239" t="b">
        <f t="shared" si="591"/>
        <v>0</v>
      </c>
      <c r="M3163" s="239">
        <f t="shared" si="596"/>
        <v>-2.2946737402960514E-2</v>
      </c>
      <c r="O3163" s="239">
        <f t="shared" si="597"/>
        <v>154.05575361822639</v>
      </c>
      <c r="P3163" s="239">
        <f t="shared" si="592"/>
        <v>154.05575361822639</v>
      </c>
      <c r="Q3163" s="239">
        <f t="shared" si="593"/>
        <v>5.398565185358251</v>
      </c>
      <c r="R3163" s="239">
        <f t="shared" si="598"/>
        <v>0</v>
      </c>
      <c r="T3163" s="239">
        <f>MAX($H$4:H3163)</f>
        <v>290.98732864638936</v>
      </c>
      <c r="U3163" s="239">
        <f>MAX($K$4:K3163)</f>
        <v>290.98732864638936</v>
      </c>
      <c r="V3163" s="239">
        <f>MAX($K$4:L3163)</f>
        <v>290.98732864638936</v>
      </c>
      <c r="W3163" s="239">
        <f t="shared" si="599"/>
        <v>-0.4891283097295353</v>
      </c>
      <c r="X3163" s="239">
        <f t="shared" si="600"/>
        <v>-0.4891283097295353</v>
      </c>
      <c r="Y3163" s="239">
        <f t="shared" si="601"/>
        <v>-0.47057573147648485</v>
      </c>
    </row>
    <row r="3164" spans="1:25">
      <c r="A3164" s="147">
        <v>39855</v>
      </c>
      <c r="B3164" s="243">
        <v>7.6748774975154976E-3</v>
      </c>
      <c r="C3164" s="243">
        <v>-5.539670042773337E-3</v>
      </c>
      <c r="D3164" s="243">
        <v>9.056153499780617E-3</v>
      </c>
      <c r="E3164" s="243">
        <v>-6.062495812593216E-3</v>
      </c>
      <c r="F3164" s="243">
        <v>-7.9771603939782221E-3</v>
      </c>
      <c r="H3164" s="239">
        <f t="shared" si="594"/>
        <v>147.83367665946366</v>
      </c>
      <c r="I3164" s="239"/>
      <c r="J3164" s="239">
        <f t="shared" si="595"/>
        <v>135.23686277822372</v>
      </c>
      <c r="K3164" s="239">
        <f t="shared" si="590"/>
        <v>147.83367665946366</v>
      </c>
      <c r="L3164" s="239" t="b">
        <f t="shared" si="591"/>
        <v>0</v>
      </c>
      <c r="M3164" s="239">
        <f t="shared" si="596"/>
        <v>-5.5396700427733751E-3</v>
      </c>
      <c r="O3164" s="239">
        <f t="shared" si="597"/>
        <v>154.05575361822639</v>
      </c>
      <c r="P3164" s="239">
        <f t="shared" si="592"/>
        <v>154.05575361822639</v>
      </c>
      <c r="Q3164" s="239">
        <f t="shared" si="593"/>
        <v>6.2220769587627274</v>
      </c>
      <c r="R3164" s="239">
        <f t="shared" si="598"/>
        <v>0</v>
      </c>
      <c r="T3164" s="239">
        <f>MAX($H$4:H3164)</f>
        <v>290.98732864638936</v>
      </c>
      <c r="U3164" s="239">
        <f>MAX($K$4:K3164)</f>
        <v>290.98732864638936</v>
      </c>
      <c r="V3164" s="239">
        <f>MAX($K$4:L3164)</f>
        <v>290.98732864638936</v>
      </c>
      <c r="W3164" s="239">
        <f t="shared" si="599"/>
        <v>-0.49195837032782763</v>
      </c>
      <c r="X3164" s="239">
        <f t="shared" si="600"/>
        <v>-0.49195837032782763</v>
      </c>
      <c r="Y3164" s="239">
        <f t="shared" si="601"/>
        <v>-0.47057573147648485</v>
      </c>
    </row>
    <row r="3165" spans="1:25">
      <c r="A3165" s="147">
        <v>39856</v>
      </c>
      <c r="B3165" s="243">
        <v>2.6103142533600021E-3</v>
      </c>
      <c r="C3165" s="243">
        <v>-1.9699475274424949E-2</v>
      </c>
      <c r="D3165" s="243">
        <v>-1.898019899392922E-2</v>
      </c>
      <c r="E3165" s="243">
        <v>-1.6926748283279114E-2</v>
      </c>
      <c r="F3165" s="243">
        <v>-1.3936466184977903E-2</v>
      </c>
      <c r="H3165" s="239">
        <f t="shared" si="594"/>
        <v>144.92143080138322</v>
      </c>
      <c r="I3165" s="239"/>
      <c r="J3165" s="239">
        <f t="shared" si="595"/>
        <v>135.23686277822372</v>
      </c>
      <c r="K3165" s="239">
        <f t="shared" si="590"/>
        <v>144.92143080138322</v>
      </c>
      <c r="L3165" s="239" t="b">
        <f t="shared" si="591"/>
        <v>0</v>
      </c>
      <c r="M3165" s="239">
        <f t="shared" si="596"/>
        <v>-1.9699475274424963E-2</v>
      </c>
      <c r="O3165" s="239">
        <f t="shared" si="597"/>
        <v>154.05575361822639</v>
      </c>
      <c r="P3165" s="239">
        <f t="shared" si="592"/>
        <v>154.05575361822639</v>
      </c>
      <c r="Q3165" s="239">
        <f t="shared" si="593"/>
        <v>9.1343228168431665</v>
      </c>
      <c r="R3165" s="239">
        <f t="shared" si="598"/>
        <v>0</v>
      </c>
      <c r="T3165" s="239">
        <f>MAX($H$4:H3165)</f>
        <v>290.98732864638936</v>
      </c>
      <c r="U3165" s="239">
        <f>MAX($K$4:K3165)</f>
        <v>290.98732864638936</v>
      </c>
      <c r="V3165" s="239">
        <f>MAX($K$4:L3165)</f>
        <v>290.98732864638936</v>
      </c>
      <c r="W3165" s="239">
        <f t="shared" si="599"/>
        <v>-0.50196652384993312</v>
      </c>
      <c r="X3165" s="239">
        <f t="shared" si="600"/>
        <v>-0.50196652384993312</v>
      </c>
      <c r="Y3165" s="239">
        <f t="shared" si="601"/>
        <v>-0.47057573147648485</v>
      </c>
    </row>
    <row r="3166" spans="1:25">
      <c r="A3166" s="147">
        <v>39857</v>
      </c>
      <c r="B3166" s="243">
        <v>-9.5364506756365763E-3</v>
      </c>
      <c r="C3166" s="243">
        <v>1.0983595701328674E-2</v>
      </c>
      <c r="D3166" s="243">
        <v>-1.5631833748359636E-3</v>
      </c>
      <c r="E3166" s="243">
        <v>1.8322104846097753E-2</v>
      </c>
      <c r="F3166" s="243">
        <v>1.3552575896534913E-2</v>
      </c>
      <c r="H3166" s="239">
        <f t="shared" si="594"/>
        <v>146.51318920576369</v>
      </c>
      <c r="I3166" s="239"/>
      <c r="J3166" s="239">
        <f t="shared" si="595"/>
        <v>135.23686277822372</v>
      </c>
      <c r="K3166" s="239">
        <f t="shared" si="590"/>
        <v>146.51318920576369</v>
      </c>
      <c r="L3166" s="239" t="b">
        <f t="shared" si="591"/>
        <v>0</v>
      </c>
      <c r="M3166" s="239">
        <f t="shared" si="596"/>
        <v>1.0983595701328655E-2</v>
      </c>
      <c r="O3166" s="239">
        <f t="shared" si="597"/>
        <v>154.05575361822639</v>
      </c>
      <c r="P3166" s="239">
        <f t="shared" si="592"/>
        <v>154.05575361822639</v>
      </c>
      <c r="Q3166" s="239">
        <f t="shared" si="593"/>
        <v>7.5425644124626956</v>
      </c>
      <c r="R3166" s="239">
        <f t="shared" si="598"/>
        <v>0</v>
      </c>
      <c r="T3166" s="239">
        <f>MAX($H$4:H3166)</f>
        <v>290.98732864638936</v>
      </c>
      <c r="U3166" s="239">
        <f>MAX($K$4:K3166)</f>
        <v>290.98732864638936</v>
      </c>
      <c r="V3166" s="239">
        <f>MAX($K$4:L3166)</f>
        <v>290.98732864638936</v>
      </c>
      <c r="W3166" s="239">
        <f t="shared" si="599"/>
        <v>-0.49649632550217349</v>
      </c>
      <c r="X3166" s="239">
        <f t="shared" si="600"/>
        <v>-0.49649632550217349</v>
      </c>
      <c r="Y3166" s="239">
        <f t="shared" si="601"/>
        <v>-0.47057573147648485</v>
      </c>
    </row>
    <row r="3167" spans="1:25">
      <c r="A3167" s="147">
        <v>39860</v>
      </c>
      <c r="B3167" s="243">
        <v>0</v>
      </c>
      <c r="C3167" s="243">
        <v>-1.5397247107536094E-2</v>
      </c>
      <c r="D3167" s="243">
        <v>5.137185652425158E-3</v>
      </c>
      <c r="E3167" s="243">
        <v>-5.1847118525433222E-3</v>
      </c>
      <c r="F3167" s="243">
        <v>-1.1409908996533935E-2</v>
      </c>
      <c r="H3167" s="239">
        <f t="shared" si="594"/>
        <v>144.25728942704936</v>
      </c>
      <c r="I3167" s="239"/>
      <c r="J3167" s="239">
        <f t="shared" si="595"/>
        <v>135.23686277822372</v>
      </c>
      <c r="K3167" s="239">
        <f t="shared" si="590"/>
        <v>144.25728942704936</v>
      </c>
      <c r="L3167" s="239" t="b">
        <f t="shared" si="591"/>
        <v>0</v>
      </c>
      <c r="M3167" s="239">
        <f t="shared" si="596"/>
        <v>-1.5397247107536116E-2</v>
      </c>
      <c r="O3167" s="239">
        <f t="shared" si="597"/>
        <v>154.05575361822639</v>
      </c>
      <c r="P3167" s="239">
        <f t="shared" si="592"/>
        <v>154.05575361822639</v>
      </c>
      <c r="Q3167" s="239">
        <f t="shared" si="593"/>
        <v>9.7984641911770325</v>
      </c>
      <c r="R3167" s="239">
        <f t="shared" si="598"/>
        <v>0</v>
      </c>
      <c r="T3167" s="239">
        <f>MAX($H$4:H3167)</f>
        <v>290.98732864638936</v>
      </c>
      <c r="U3167" s="239">
        <f>MAX($K$4:K3167)</f>
        <v>290.98732864638936</v>
      </c>
      <c r="V3167" s="239">
        <f>MAX($K$4:L3167)</f>
        <v>290.98732864638936</v>
      </c>
      <c r="W3167" s="239">
        <f t="shared" si="599"/>
        <v>-0.50424889599796896</v>
      </c>
      <c r="X3167" s="239">
        <f t="shared" si="600"/>
        <v>-0.50424889599796896</v>
      </c>
      <c r="Y3167" s="239">
        <f t="shared" si="601"/>
        <v>-0.47057573147648485</v>
      </c>
    </row>
    <row r="3168" spans="1:25">
      <c r="A3168" s="147">
        <v>39861</v>
      </c>
      <c r="B3168" s="243">
        <v>-4.532589682562449E-2</v>
      </c>
      <c r="C3168" s="243">
        <v>-2.7516903966066764E-2</v>
      </c>
      <c r="D3168" s="243">
        <v>-1.1351786541277331E-2</v>
      </c>
      <c r="E3168" s="243">
        <v>-3.4691318888154465E-2</v>
      </c>
      <c r="F3168" s="243">
        <v>-2.5898518921044111E-2</v>
      </c>
      <c r="H3168" s="239">
        <f t="shared" si="594"/>
        <v>140.28777544748013</v>
      </c>
      <c r="I3168" s="239"/>
      <c r="J3168" s="239">
        <f t="shared" si="595"/>
        <v>135.23686277822372</v>
      </c>
      <c r="K3168" s="239">
        <f t="shared" si="590"/>
        <v>140.28777544748013</v>
      </c>
      <c r="L3168" s="239" t="b">
        <f t="shared" si="591"/>
        <v>0</v>
      </c>
      <c r="M3168" s="239">
        <f t="shared" si="596"/>
        <v>-2.7516903966066854E-2</v>
      </c>
      <c r="O3168" s="239">
        <f t="shared" si="597"/>
        <v>154.05575361822639</v>
      </c>
      <c r="P3168" s="239">
        <f t="shared" si="592"/>
        <v>154.05575361822639</v>
      </c>
      <c r="Q3168" s="239">
        <f t="shared" si="593"/>
        <v>13.767978170746261</v>
      </c>
      <c r="R3168" s="239">
        <f t="shared" si="598"/>
        <v>0</v>
      </c>
      <c r="T3168" s="239">
        <f>MAX($H$4:H3168)</f>
        <v>290.98732864638936</v>
      </c>
      <c r="U3168" s="239">
        <f>MAX($K$4:K3168)</f>
        <v>290.98732864638936</v>
      </c>
      <c r="V3168" s="239">
        <f>MAX($K$4:L3168)</f>
        <v>290.98732864638936</v>
      </c>
      <c r="W3168" s="239">
        <f t="shared" si="599"/>
        <v>-0.51789043151786451</v>
      </c>
      <c r="X3168" s="239">
        <f t="shared" si="600"/>
        <v>-0.51789043151786451</v>
      </c>
      <c r="Y3168" s="239">
        <f t="shared" si="601"/>
        <v>-0.47057573147648485</v>
      </c>
    </row>
    <row r="3169" spans="1:25">
      <c r="A3169" s="147">
        <v>39862</v>
      </c>
      <c r="B3169" s="243">
        <v>-1.6370127071233531E-3</v>
      </c>
      <c r="C3169" s="243">
        <v>-4.3026079194039557E-3</v>
      </c>
      <c r="D3169" s="243">
        <v>-1.7375409613937132E-2</v>
      </c>
      <c r="E3169" s="243">
        <v>-6.9789599529074264E-3</v>
      </c>
      <c r="F3169" s="243">
        <v>-8.1482211666221716E-3</v>
      </c>
      <c r="H3169" s="239">
        <f t="shared" si="594"/>
        <v>139.68417215384423</v>
      </c>
      <c r="I3169" s="239"/>
      <c r="J3169" s="239">
        <f t="shared" si="595"/>
        <v>135.23686277822372</v>
      </c>
      <c r="K3169" s="239">
        <f t="shared" si="590"/>
        <v>139.68417215384423</v>
      </c>
      <c r="L3169" s="239" t="b">
        <f t="shared" si="591"/>
        <v>0</v>
      </c>
      <c r="M3169" s="239">
        <f t="shared" si="596"/>
        <v>-4.3026079194040086E-3</v>
      </c>
      <c r="O3169" s="239">
        <f t="shared" si="597"/>
        <v>154.05575361822639</v>
      </c>
      <c r="P3169" s="239">
        <f t="shared" si="592"/>
        <v>154.05575361822639</v>
      </c>
      <c r="Q3169" s="239">
        <f t="shared" si="593"/>
        <v>14.37158146438216</v>
      </c>
      <c r="R3169" s="239">
        <f t="shared" si="598"/>
        <v>0</v>
      </c>
      <c r="T3169" s="239">
        <f>MAX($H$4:H3169)</f>
        <v>290.98732864638936</v>
      </c>
      <c r="U3169" s="239">
        <f>MAX($K$4:K3169)</f>
        <v>290.98732864638936</v>
      </c>
      <c r="V3169" s="239">
        <f>MAX($K$4:L3169)</f>
        <v>290.98732864638936</v>
      </c>
      <c r="W3169" s="239">
        <f t="shared" si="599"/>
        <v>-0.51996475996523617</v>
      </c>
      <c r="X3169" s="239">
        <f t="shared" si="600"/>
        <v>-0.51996475996523617</v>
      </c>
      <c r="Y3169" s="239">
        <f t="shared" si="601"/>
        <v>-0.47057573147648485</v>
      </c>
    </row>
    <row r="3170" spans="1:25">
      <c r="A3170" s="147">
        <v>39863</v>
      </c>
      <c r="B3170" s="243">
        <v>-1.1743138219429516E-2</v>
      </c>
      <c r="C3170" s="243">
        <v>4.0226313573912265E-3</v>
      </c>
      <c r="D3170" s="243">
        <v>-6.6123507291514505E-3</v>
      </c>
      <c r="E3170" s="243">
        <v>7.5983989728989343E-4</v>
      </c>
      <c r="F3170" s="243">
        <v>-1.9737323272746021E-3</v>
      </c>
      <c r="H3170" s="239">
        <f t="shared" si="594"/>
        <v>140.24607008488152</v>
      </c>
      <c r="I3170" s="239"/>
      <c r="J3170" s="239">
        <f t="shared" si="595"/>
        <v>135.23686277822372</v>
      </c>
      <c r="K3170" s="239">
        <f t="shared" si="590"/>
        <v>140.24607008488152</v>
      </c>
      <c r="L3170" s="239" t="b">
        <f t="shared" si="591"/>
        <v>0</v>
      </c>
      <c r="M3170" s="239">
        <f t="shared" si="596"/>
        <v>4.0226313573912655E-3</v>
      </c>
      <c r="O3170" s="239">
        <f t="shared" si="597"/>
        <v>154.05575361822639</v>
      </c>
      <c r="P3170" s="239">
        <f t="shared" si="592"/>
        <v>154.05575361822639</v>
      </c>
      <c r="Q3170" s="239">
        <f t="shared" si="593"/>
        <v>13.809683533344867</v>
      </c>
      <c r="R3170" s="239">
        <f t="shared" si="598"/>
        <v>0</v>
      </c>
      <c r="T3170" s="239">
        <f>MAX($H$4:H3170)</f>
        <v>290.98732864638936</v>
      </c>
      <c r="U3170" s="239">
        <f>MAX($K$4:K3170)</f>
        <v>290.98732864638936</v>
      </c>
      <c r="V3170" s="239">
        <f>MAX($K$4:L3170)</f>
        <v>290.98732864638936</v>
      </c>
      <c r="W3170" s="239">
        <f t="shared" si="599"/>
        <v>-0.51803375515601946</v>
      </c>
      <c r="X3170" s="239">
        <f t="shared" si="600"/>
        <v>-0.51803375515601946</v>
      </c>
      <c r="Y3170" s="239">
        <f t="shared" si="601"/>
        <v>-0.47057573147648485</v>
      </c>
    </row>
    <row r="3171" spans="1:25">
      <c r="A3171" s="147">
        <v>39864</v>
      </c>
      <c r="B3171" s="243">
        <v>-1.0638546171909402E-2</v>
      </c>
      <c r="C3171" s="243">
        <v>-5.1874707539070974E-2</v>
      </c>
      <c r="D3171" s="243">
        <v>-2.9371038193767518E-2</v>
      </c>
      <c r="E3171" s="243">
        <v>-4.7222986186330029E-2</v>
      </c>
      <c r="F3171" s="243">
        <v>-4.6009004157193556E-2</v>
      </c>
      <c r="H3171" s="239">
        <f t="shared" si="594"/>
        <v>132.97084621572424</v>
      </c>
      <c r="I3171" s="239"/>
      <c r="J3171" s="239">
        <f t="shared" si="595"/>
        <v>135.23686277822372</v>
      </c>
      <c r="K3171" s="239">
        <f t="shared" si="590"/>
        <v>135.23686277822372</v>
      </c>
      <c r="L3171" s="239" t="b">
        <f t="shared" si="591"/>
        <v>1</v>
      </c>
      <c r="M3171" s="239">
        <f t="shared" si="596"/>
        <v>-3.5717273957309913E-2</v>
      </c>
      <c r="O3171" s="239">
        <f t="shared" si="597"/>
        <v>154.05575361822639</v>
      </c>
      <c r="P3171" s="239">
        <f t="shared" si="592"/>
        <v>154.05575361822639</v>
      </c>
      <c r="Q3171" s="239">
        <f t="shared" si="593"/>
        <v>21.084907402502154</v>
      </c>
      <c r="R3171" s="239">
        <f t="shared" si="598"/>
        <v>0</v>
      </c>
      <c r="T3171" s="239">
        <f>MAX($H$4:H3171)</f>
        <v>290.98732864638936</v>
      </c>
      <c r="U3171" s="239">
        <f>MAX($K$4:K3171)</f>
        <v>290.98732864638936</v>
      </c>
      <c r="V3171" s="239">
        <f>MAX($K$4:L3171)</f>
        <v>290.98732864638936</v>
      </c>
      <c r="W3171" s="239">
        <f t="shared" si="599"/>
        <v>-0.54303561315100524</v>
      </c>
      <c r="X3171" s="239">
        <f t="shared" si="600"/>
        <v>-0.53524827556128785</v>
      </c>
      <c r="Y3171" s="239">
        <f t="shared" si="601"/>
        <v>-0.47057573147648485</v>
      </c>
    </row>
    <row r="3172" spans="1:25">
      <c r="A3172" s="147">
        <v>39867</v>
      </c>
      <c r="B3172" s="243">
        <v>-3.5211307333509412E-2</v>
      </c>
      <c r="C3172" s="243">
        <v>6.3102046053298277E-3</v>
      </c>
      <c r="D3172" s="243">
        <v>1.8063007719288926E-3</v>
      </c>
      <c r="E3172" s="243">
        <v>2.2063650557049952E-2</v>
      </c>
      <c r="F3172" s="243">
        <v>1.2935404382550253E-3</v>
      </c>
      <c r="H3172" s="239">
        <f t="shared" si="594"/>
        <v>133.80991946188931</v>
      </c>
      <c r="I3172" s="239"/>
      <c r="J3172" s="239">
        <f t="shared" si="595"/>
        <v>135.23686277822372</v>
      </c>
      <c r="K3172" s="239">
        <f t="shared" si="590"/>
        <v>135.23686277822372</v>
      </c>
      <c r="L3172" s="239" t="b">
        <f t="shared" si="591"/>
        <v>1</v>
      </c>
      <c r="M3172" s="239">
        <f t="shared" si="596"/>
        <v>0</v>
      </c>
      <c r="O3172" s="239">
        <f t="shared" si="597"/>
        <v>154.05575361822639</v>
      </c>
      <c r="P3172" s="239">
        <f t="shared" si="592"/>
        <v>154.05575361822639</v>
      </c>
      <c r="Q3172" s="239">
        <f t="shared" si="593"/>
        <v>20.245834156337082</v>
      </c>
      <c r="R3172" s="239">
        <f t="shared" si="598"/>
        <v>0</v>
      </c>
      <c r="T3172" s="239">
        <f>MAX($H$4:H3172)</f>
        <v>290.98732864638936</v>
      </c>
      <c r="U3172" s="239">
        <f>MAX($K$4:K3172)</f>
        <v>290.98732864638936</v>
      </c>
      <c r="V3172" s="239">
        <f>MAX($K$4:L3172)</f>
        <v>290.98732864638936</v>
      </c>
      <c r="W3172" s="239">
        <f t="shared" si="599"/>
        <v>-0.54015207437263901</v>
      </c>
      <c r="X3172" s="239">
        <f t="shared" si="600"/>
        <v>-0.53524827556128785</v>
      </c>
      <c r="Y3172" s="239">
        <f t="shared" si="601"/>
        <v>-0.47057573147648485</v>
      </c>
    </row>
    <row r="3173" spans="1:25">
      <c r="A3173" s="147">
        <v>39868</v>
      </c>
      <c r="B3173" s="243">
        <v>4.054056209059298E-2</v>
      </c>
      <c r="C3173" s="243">
        <v>-1.5424241715418452E-2</v>
      </c>
      <c r="D3173" s="243">
        <v>-2.7023499798792594E-2</v>
      </c>
      <c r="E3173" s="243">
        <v>-1.743946856233225E-2</v>
      </c>
      <c r="F3173" s="243">
        <v>-1.4648220393730149E-2</v>
      </c>
      <c r="H3173" s="239">
        <f t="shared" si="594"/>
        <v>131.74600292018846</v>
      </c>
      <c r="I3173" s="239"/>
      <c r="J3173" s="239">
        <f t="shared" si="595"/>
        <v>135.23686277822372</v>
      </c>
      <c r="K3173" s="239">
        <f t="shared" si="590"/>
        <v>135.23686277822372</v>
      </c>
      <c r="L3173" s="239" t="b">
        <f t="shared" si="591"/>
        <v>1</v>
      </c>
      <c r="M3173" s="239">
        <f t="shared" si="596"/>
        <v>0</v>
      </c>
      <c r="O3173" s="239">
        <f t="shared" si="597"/>
        <v>154.05575361822639</v>
      </c>
      <c r="P3173" s="239">
        <f t="shared" si="592"/>
        <v>154.05575361822639</v>
      </c>
      <c r="Q3173" s="239">
        <f t="shared" si="593"/>
        <v>22.309750698037931</v>
      </c>
      <c r="R3173" s="239">
        <f t="shared" si="598"/>
        <v>0</v>
      </c>
      <c r="T3173" s="239">
        <f>MAX($H$4:H3173)</f>
        <v>290.98732864638936</v>
      </c>
      <c r="U3173" s="239">
        <f>MAX($K$4:K3173)</f>
        <v>290.98732864638936</v>
      </c>
      <c r="V3173" s="239">
        <f>MAX($K$4:L3173)</f>
        <v>290.98732864638936</v>
      </c>
      <c r="W3173" s="239">
        <f t="shared" si="599"/>
        <v>-0.54724487992984916</v>
      </c>
      <c r="X3173" s="239">
        <f t="shared" si="600"/>
        <v>-0.53524827556128785</v>
      </c>
      <c r="Y3173" s="239">
        <f t="shared" si="601"/>
        <v>-0.47057573147648485</v>
      </c>
    </row>
    <row r="3174" spans="1:25">
      <c r="A3174" s="147">
        <v>39869</v>
      </c>
      <c r="B3174" s="243">
        <v>-1.0463383521677971E-2</v>
      </c>
      <c r="C3174" s="243">
        <v>-4.8484495439355957E-3</v>
      </c>
      <c r="D3174" s="243">
        <v>1.8175756254760422E-2</v>
      </c>
      <c r="E3174" s="243">
        <v>7.8114972519072179E-3</v>
      </c>
      <c r="F3174" s="243">
        <v>4.0784699159934767E-3</v>
      </c>
      <c r="H3174" s="239">
        <f t="shared" si="594"/>
        <v>131.10723907241473</v>
      </c>
      <c r="I3174" s="239"/>
      <c r="J3174" s="239">
        <f t="shared" si="595"/>
        <v>135.23686277822372</v>
      </c>
      <c r="K3174" s="239">
        <f t="shared" si="590"/>
        <v>135.23686277822372</v>
      </c>
      <c r="L3174" s="239" t="b">
        <f t="shared" si="591"/>
        <v>1</v>
      </c>
      <c r="M3174" s="239">
        <f t="shared" si="596"/>
        <v>0</v>
      </c>
      <c r="O3174" s="239">
        <f t="shared" si="597"/>
        <v>154.05575361822639</v>
      </c>
      <c r="P3174" s="239">
        <f t="shared" si="592"/>
        <v>154.05575361822639</v>
      </c>
      <c r="Q3174" s="239">
        <f t="shared" si="593"/>
        <v>22.948514545811662</v>
      </c>
      <c r="R3174" s="239">
        <f t="shared" si="598"/>
        <v>0</v>
      </c>
      <c r="T3174" s="239">
        <f>MAX($H$4:H3174)</f>
        <v>290.98732864638936</v>
      </c>
      <c r="U3174" s="239">
        <f>MAX($K$4:K3174)</f>
        <v>290.98732864638936</v>
      </c>
      <c r="V3174" s="239">
        <f>MAX($K$4:L3174)</f>
        <v>290.98732864638936</v>
      </c>
      <c r="W3174" s="239">
        <f t="shared" si="599"/>
        <v>-0.54944004028526783</v>
      </c>
      <c r="X3174" s="239">
        <f t="shared" si="600"/>
        <v>-0.53524827556128785</v>
      </c>
      <c r="Y3174" s="239">
        <f t="shared" si="601"/>
        <v>-0.47057573147648485</v>
      </c>
    </row>
    <row r="3175" spans="1:25">
      <c r="A3175" s="147">
        <v>39870</v>
      </c>
      <c r="B3175" s="243">
        <v>-1.5670535686168052E-2</v>
      </c>
      <c r="C3175" s="243">
        <v>2.5879494302646577E-2</v>
      </c>
      <c r="D3175" s="243">
        <v>-1.1441414492477042E-2</v>
      </c>
      <c r="E3175" s="243">
        <v>4.9662156894902942E-4</v>
      </c>
      <c r="F3175" s="243">
        <v>1.6544691890643781E-2</v>
      </c>
      <c r="H3175" s="239">
        <f t="shared" si="594"/>
        <v>134.500228119025</v>
      </c>
      <c r="I3175" s="239"/>
      <c r="J3175" s="239">
        <f t="shared" si="595"/>
        <v>135.23686277822372</v>
      </c>
      <c r="K3175" s="239">
        <f t="shared" si="590"/>
        <v>135.23686277822372</v>
      </c>
      <c r="L3175" s="239" t="b">
        <f t="shared" si="591"/>
        <v>1</v>
      </c>
      <c r="M3175" s="239">
        <f t="shared" si="596"/>
        <v>0</v>
      </c>
      <c r="O3175" s="239">
        <f t="shared" si="597"/>
        <v>154.05575361822639</v>
      </c>
      <c r="P3175" s="239">
        <f t="shared" si="592"/>
        <v>154.05575361822639</v>
      </c>
      <c r="Q3175" s="239">
        <f t="shared" si="593"/>
        <v>19.555525499201394</v>
      </c>
      <c r="R3175" s="239">
        <f t="shared" si="598"/>
        <v>0</v>
      </c>
      <c r="T3175" s="239">
        <f>MAX($H$4:H3175)</f>
        <v>290.98732864638936</v>
      </c>
      <c r="U3175" s="239">
        <f>MAX($K$4:K3175)</f>
        <v>290.98732864638936</v>
      </c>
      <c r="V3175" s="239">
        <f>MAX($K$4:L3175)</f>
        <v>290.98732864638936</v>
      </c>
      <c r="W3175" s="239">
        <f t="shared" si="599"/>
        <v>-0.53777977637482977</v>
      </c>
      <c r="X3175" s="239">
        <f t="shared" si="600"/>
        <v>-0.53524827556128785</v>
      </c>
      <c r="Y3175" s="239">
        <f t="shared" si="601"/>
        <v>-0.47057573147648485</v>
      </c>
    </row>
    <row r="3176" spans="1:25">
      <c r="A3176" s="147">
        <v>39871</v>
      </c>
      <c r="B3176" s="243">
        <v>-2.1748012358803859E-2</v>
      </c>
      <c r="C3176" s="243">
        <v>-1.5490748801328391E-2</v>
      </c>
      <c r="D3176" s="243">
        <v>2.1594012634905013E-2</v>
      </c>
      <c r="E3176" s="243">
        <v>-6.3251287980671256E-3</v>
      </c>
      <c r="F3176" s="243">
        <v>-5.7208686380325613E-3</v>
      </c>
      <c r="H3176" s="239">
        <f t="shared" si="594"/>
        <v>132.41671887151182</v>
      </c>
      <c r="I3176" s="239"/>
      <c r="J3176" s="239">
        <f t="shared" si="595"/>
        <v>135.23686277822372</v>
      </c>
      <c r="K3176" s="239">
        <f t="shared" si="590"/>
        <v>135.23686277822372</v>
      </c>
      <c r="L3176" s="239" t="b">
        <f t="shared" si="591"/>
        <v>1</v>
      </c>
      <c r="M3176" s="239">
        <f t="shared" si="596"/>
        <v>0</v>
      </c>
      <c r="O3176" s="239">
        <f t="shared" si="597"/>
        <v>154.05575361822639</v>
      </c>
      <c r="P3176" s="239">
        <f t="shared" si="592"/>
        <v>154.05575361822639</v>
      </c>
      <c r="Q3176" s="239">
        <f t="shared" si="593"/>
        <v>21.639034746714572</v>
      </c>
      <c r="R3176" s="239">
        <f t="shared" si="598"/>
        <v>0</v>
      </c>
      <c r="T3176" s="239">
        <f>MAX($H$4:H3176)</f>
        <v>290.98732864638936</v>
      </c>
      <c r="U3176" s="239">
        <f>MAX($K$4:K3176)</f>
        <v>290.98732864638936</v>
      </c>
      <c r="V3176" s="239">
        <f>MAX($K$4:L3176)</f>
        <v>290.98732864638936</v>
      </c>
      <c r="W3176" s="239">
        <f t="shared" si="599"/>
        <v>-0.54493991374990114</v>
      </c>
      <c r="X3176" s="239">
        <f t="shared" si="600"/>
        <v>-0.53524827556128785</v>
      </c>
      <c r="Y3176" s="239">
        <f t="shared" si="601"/>
        <v>-0.47057573147648485</v>
      </c>
    </row>
    <row r="3177" spans="1:25">
      <c r="A3177" s="147">
        <v>39874</v>
      </c>
      <c r="B3177" s="243">
        <v>-4.8031005939874194E-2</v>
      </c>
      <c r="C3177" s="243">
        <v>-5.2295544402365057E-2</v>
      </c>
      <c r="D3177" s="243">
        <v>-2.6029641138145987E-2</v>
      </c>
      <c r="E3177" s="243">
        <v>-4.1743830066930387E-2</v>
      </c>
      <c r="F3177" s="243">
        <v>-4.075702807327175E-2</v>
      </c>
      <c r="H3177" s="239">
        <f t="shared" si="594"/>
        <v>125.49191447015119</v>
      </c>
      <c r="I3177" s="239"/>
      <c r="J3177" s="239">
        <f t="shared" si="595"/>
        <v>135.23686277822372</v>
      </c>
      <c r="K3177" s="239">
        <f t="shared" si="590"/>
        <v>135.23686277822372</v>
      </c>
      <c r="L3177" s="239" t="b">
        <f t="shared" si="591"/>
        <v>1</v>
      </c>
      <c r="M3177" s="239">
        <f t="shared" si="596"/>
        <v>0</v>
      </c>
      <c r="O3177" s="239">
        <f t="shared" si="597"/>
        <v>154.05575361822639</v>
      </c>
      <c r="P3177" s="239">
        <f t="shared" si="592"/>
        <v>154.05575361822639</v>
      </c>
      <c r="Q3177" s="239">
        <f t="shared" si="593"/>
        <v>28.563839148075203</v>
      </c>
      <c r="R3177" s="239">
        <f t="shared" si="598"/>
        <v>0</v>
      </c>
      <c r="T3177" s="239">
        <f>MAX($H$4:H3177)</f>
        <v>290.98732864638936</v>
      </c>
      <c r="U3177" s="239">
        <f>MAX($K$4:K3177)</f>
        <v>290.98732864638936</v>
      </c>
      <c r="V3177" s="239">
        <f>MAX($K$4:L3177)</f>
        <v>290.98732864638936</v>
      </c>
      <c r="W3177" s="239">
        <f t="shared" si="599"/>
        <v>-0.56873752869613714</v>
      </c>
      <c r="X3177" s="239">
        <f t="shared" si="600"/>
        <v>-0.53524827556128785</v>
      </c>
      <c r="Y3177" s="239">
        <f t="shared" si="601"/>
        <v>-0.47057573147648485</v>
      </c>
    </row>
    <row r="3178" spans="1:25">
      <c r="A3178" s="147">
        <v>39875</v>
      </c>
      <c r="B3178" s="243">
        <v>-6.0548410569023492E-3</v>
      </c>
      <c r="C3178" s="243">
        <v>-1.994918624814479E-2</v>
      </c>
      <c r="D3178" s="243">
        <v>-1.3590047152956863E-2</v>
      </c>
      <c r="E3178" s="243">
        <v>3.2184730045010657E-3</v>
      </c>
      <c r="F3178" s="243">
        <v>-1.3085308922244909E-2</v>
      </c>
      <c r="H3178" s="239">
        <f t="shared" si="594"/>
        <v>122.98845289574989</v>
      </c>
      <c r="I3178" s="239"/>
      <c r="J3178" s="239">
        <f t="shared" si="595"/>
        <v>135.23686277822372</v>
      </c>
      <c r="K3178" s="239">
        <f t="shared" si="590"/>
        <v>135.23686277822372</v>
      </c>
      <c r="L3178" s="239" t="b">
        <f t="shared" si="591"/>
        <v>1</v>
      </c>
      <c r="M3178" s="239">
        <f t="shared" si="596"/>
        <v>0</v>
      </c>
      <c r="O3178" s="239">
        <f t="shared" si="597"/>
        <v>154.05575361822639</v>
      </c>
      <c r="P3178" s="239">
        <f t="shared" si="592"/>
        <v>154.05575361822639</v>
      </c>
      <c r="Q3178" s="239">
        <f t="shared" si="593"/>
        <v>31.067300722476503</v>
      </c>
      <c r="R3178" s="239">
        <f t="shared" si="598"/>
        <v>0</v>
      </c>
      <c r="T3178" s="239">
        <f>MAX($H$4:H3178)</f>
        <v>290.98732864638936</v>
      </c>
      <c r="U3178" s="239">
        <f>MAX($K$4:K3178)</f>
        <v>290.98732864638936</v>
      </c>
      <c r="V3178" s="239">
        <f>MAX($K$4:L3178)</f>
        <v>290.98732864638936</v>
      </c>
      <c r="W3178" s="239">
        <f t="shared" si="599"/>
        <v>-0.5773408640580131</v>
      </c>
      <c r="X3178" s="239">
        <f t="shared" si="600"/>
        <v>-0.53524827556128785</v>
      </c>
      <c r="Y3178" s="239">
        <f t="shared" si="601"/>
        <v>-0.47057573147648485</v>
      </c>
    </row>
    <row r="3179" spans="1:25">
      <c r="A3179" s="147">
        <v>39876</v>
      </c>
      <c r="B3179" s="243">
        <v>2.4773734696317495E-2</v>
      </c>
      <c r="C3179" s="243">
        <v>3.5253462191884966E-2</v>
      </c>
      <c r="D3179" s="243">
        <v>-5.4253681528889652E-3</v>
      </c>
      <c r="E3179" s="243">
        <v>3.2825468807978098E-2</v>
      </c>
      <c r="F3179" s="243">
        <v>2.746625258333113E-2</v>
      </c>
      <c r="H3179" s="239">
        <f t="shared" si="594"/>
        <v>127.32422166994863</v>
      </c>
      <c r="I3179" s="239"/>
      <c r="J3179" s="239">
        <f t="shared" si="595"/>
        <v>135.23686277822372</v>
      </c>
      <c r="K3179" s="239">
        <f t="shared" si="590"/>
        <v>135.23686277822372</v>
      </c>
      <c r="L3179" s="239" t="b">
        <f t="shared" si="591"/>
        <v>1</v>
      </c>
      <c r="M3179" s="239">
        <f t="shared" si="596"/>
        <v>0</v>
      </c>
      <c r="O3179" s="239">
        <f t="shared" si="597"/>
        <v>154.05575361822639</v>
      </c>
      <c r="P3179" s="239">
        <f t="shared" si="592"/>
        <v>154.05575361822639</v>
      </c>
      <c r="Q3179" s="239">
        <f t="shared" si="593"/>
        <v>26.731531948277762</v>
      </c>
      <c r="R3179" s="239">
        <f t="shared" si="598"/>
        <v>0</v>
      </c>
      <c r="T3179" s="239">
        <f>MAX($H$4:H3179)</f>
        <v>290.98732864638936</v>
      </c>
      <c r="U3179" s="239">
        <f>MAX($K$4:K3179)</f>
        <v>290.98732864638936</v>
      </c>
      <c r="V3179" s="239">
        <f>MAX($K$4:L3179)</f>
        <v>290.98732864638936</v>
      </c>
      <c r="W3179" s="239">
        <f t="shared" si="599"/>
        <v>-0.56244066618902755</v>
      </c>
      <c r="X3179" s="239">
        <f t="shared" si="600"/>
        <v>-0.53524827556128785</v>
      </c>
      <c r="Y3179" s="239">
        <f t="shared" si="601"/>
        <v>-0.47057573147648485</v>
      </c>
    </row>
    <row r="3180" spans="1:25">
      <c r="A3180" s="147">
        <v>39877</v>
      </c>
      <c r="B3180" s="243">
        <v>-4.2540121366269057E-2</v>
      </c>
      <c r="C3180" s="243">
        <v>-3.1538260965955689E-2</v>
      </c>
      <c r="D3180" s="243">
        <v>2.2667434441405954E-2</v>
      </c>
      <c r="E3180" s="243">
        <v>-5.1873671095090668E-3</v>
      </c>
      <c r="F3180" s="243">
        <v>-2.533755995915532E-2</v>
      </c>
      <c r="H3180" s="239">
        <f t="shared" si="594"/>
        <v>123.3086371396346</v>
      </c>
      <c r="I3180" s="239"/>
      <c r="J3180" s="239">
        <f t="shared" si="595"/>
        <v>135.23686277822372</v>
      </c>
      <c r="K3180" s="239">
        <f t="shared" si="590"/>
        <v>135.23686277822372</v>
      </c>
      <c r="L3180" s="239" t="b">
        <f t="shared" si="591"/>
        <v>1</v>
      </c>
      <c r="M3180" s="239">
        <f t="shared" si="596"/>
        <v>0</v>
      </c>
      <c r="O3180" s="239">
        <f t="shared" si="597"/>
        <v>154.05575361822639</v>
      </c>
      <c r="P3180" s="239">
        <f t="shared" si="592"/>
        <v>154.05575361822639</v>
      </c>
      <c r="Q3180" s="239">
        <f t="shared" si="593"/>
        <v>30.747116478591792</v>
      </c>
      <c r="R3180" s="239">
        <f t="shared" si="598"/>
        <v>0</v>
      </c>
      <c r="T3180" s="239">
        <f>MAX($H$4:H3180)</f>
        <v>290.98732864638936</v>
      </c>
      <c r="U3180" s="239">
        <f>MAX($K$4:K3180)</f>
        <v>290.98732864638936</v>
      </c>
      <c r="V3180" s="239">
        <f>MAX($K$4:L3180)</f>
        <v>290.98732864638936</v>
      </c>
      <c r="W3180" s="239">
        <f t="shared" si="599"/>
        <v>-0.57624052664684777</v>
      </c>
      <c r="X3180" s="239">
        <f t="shared" si="600"/>
        <v>-0.53524827556128785</v>
      </c>
      <c r="Y3180" s="239">
        <f t="shared" si="601"/>
        <v>-0.47057573147648485</v>
      </c>
    </row>
    <row r="3181" spans="1:25">
      <c r="A3181" s="147">
        <v>39878</v>
      </c>
      <c r="B3181" s="243">
        <v>1.2716283657439043E-3</v>
      </c>
      <c r="C3181" s="243">
        <v>-1.1848054755041582E-2</v>
      </c>
      <c r="D3181" s="243">
        <v>-3.0761594834413986E-2</v>
      </c>
      <c r="E3181" s="243">
        <v>-8.2018941378954047E-3</v>
      </c>
      <c r="F3181" s="243">
        <v>-1.5845480435508041E-2</v>
      </c>
      <c r="H3181" s="239">
        <f t="shared" si="594"/>
        <v>121.84766965503465</v>
      </c>
      <c r="I3181" s="239"/>
      <c r="J3181" s="239">
        <f t="shared" si="595"/>
        <v>135.23686277822372</v>
      </c>
      <c r="K3181" s="239">
        <f t="shared" si="590"/>
        <v>135.23686277822372</v>
      </c>
      <c r="L3181" s="239" t="b">
        <f t="shared" si="591"/>
        <v>1</v>
      </c>
      <c r="M3181" s="239">
        <f t="shared" si="596"/>
        <v>0</v>
      </c>
      <c r="O3181" s="239">
        <f t="shared" si="597"/>
        <v>154.05575361822639</v>
      </c>
      <c r="P3181" s="239">
        <f t="shared" si="592"/>
        <v>154.05575361822639</v>
      </c>
      <c r="Q3181" s="239">
        <f t="shared" si="593"/>
        <v>32.20808396319174</v>
      </c>
      <c r="R3181" s="239">
        <f t="shared" si="598"/>
        <v>0</v>
      </c>
      <c r="T3181" s="239">
        <f>MAX($H$4:H3181)</f>
        <v>290.98732864638936</v>
      </c>
      <c r="U3181" s="239">
        <f>MAX($K$4:K3181)</f>
        <v>290.98732864638936</v>
      </c>
      <c r="V3181" s="239">
        <f>MAX($K$4:L3181)</f>
        <v>290.98732864638936</v>
      </c>
      <c r="W3181" s="239">
        <f t="shared" si="599"/>
        <v>-0.58126125209010349</v>
      </c>
      <c r="X3181" s="239">
        <f t="shared" si="600"/>
        <v>-0.53524827556128785</v>
      </c>
      <c r="Y3181" s="239">
        <f t="shared" si="601"/>
        <v>-0.47057573147648485</v>
      </c>
    </row>
    <row r="3182" spans="1:25">
      <c r="A3182" s="147">
        <v>39881</v>
      </c>
      <c r="B3182" s="243">
        <v>-9.7586859225763378E-3</v>
      </c>
      <c r="C3182" s="243">
        <v>-9.8961287821643928E-3</v>
      </c>
      <c r="D3182" s="243">
        <v>-2.3201556226023046E-2</v>
      </c>
      <c r="E3182" s="243">
        <v>-4.8926329586511663E-3</v>
      </c>
      <c r="F3182" s="243">
        <v>-1.8536921379916693E-2</v>
      </c>
      <c r="H3182" s="239">
        <f t="shared" si="594"/>
        <v>120.6418494243218</v>
      </c>
      <c r="I3182" s="239"/>
      <c r="J3182" s="239">
        <f t="shared" si="595"/>
        <v>135.23686277822372</v>
      </c>
      <c r="K3182" s="239">
        <f t="shared" si="590"/>
        <v>135.23686277822372</v>
      </c>
      <c r="L3182" s="239" t="b">
        <f t="shared" si="591"/>
        <v>1</v>
      </c>
      <c r="M3182" s="239">
        <f t="shared" si="596"/>
        <v>0</v>
      </c>
      <c r="O3182" s="239">
        <f t="shared" si="597"/>
        <v>154.05575361822639</v>
      </c>
      <c r="P3182" s="239">
        <f t="shared" si="592"/>
        <v>154.05575361822639</v>
      </c>
      <c r="Q3182" s="239">
        <f t="shared" si="593"/>
        <v>33.413904193904585</v>
      </c>
      <c r="R3182" s="239">
        <f t="shared" si="598"/>
        <v>0</v>
      </c>
      <c r="T3182" s="239">
        <f>MAX($H$4:H3182)</f>
        <v>290.98732864638936</v>
      </c>
      <c r="U3182" s="239">
        <f>MAX($K$4:K3182)</f>
        <v>290.98732864638936</v>
      </c>
      <c r="V3182" s="239">
        <f>MAX($K$4:L3182)</f>
        <v>290.98732864638936</v>
      </c>
      <c r="W3182" s="239">
        <f t="shared" si="599"/>
        <v>-0.58540514466550209</v>
      </c>
      <c r="X3182" s="239">
        <f t="shared" si="600"/>
        <v>-0.53524827556128785</v>
      </c>
      <c r="Y3182" s="239">
        <f t="shared" si="601"/>
        <v>-0.47057573147648485</v>
      </c>
    </row>
    <row r="3183" spans="1:25">
      <c r="A3183" s="147">
        <v>39882</v>
      </c>
      <c r="B3183" s="243">
        <v>6.3892901241758393E-2</v>
      </c>
      <c r="C3183" s="243">
        <v>5.6642205960075964E-2</v>
      </c>
      <c r="D3183" s="243">
        <v>1.9661913752753168E-3</v>
      </c>
      <c r="E3183" s="243">
        <v>3.1981144521820104E-2</v>
      </c>
      <c r="F3183" s="243">
        <v>4.1370533113360031E-2</v>
      </c>
      <c r="H3183" s="239">
        <f t="shared" si="594"/>
        <v>127.47526990681871</v>
      </c>
      <c r="I3183" s="239"/>
      <c r="J3183" s="239">
        <f t="shared" si="595"/>
        <v>135.23686277822372</v>
      </c>
      <c r="K3183" s="239">
        <f t="shared" si="590"/>
        <v>135.23686277822372</v>
      </c>
      <c r="L3183" s="239" t="b">
        <f t="shared" si="591"/>
        <v>1</v>
      </c>
      <c r="M3183" s="239">
        <f t="shared" si="596"/>
        <v>0</v>
      </c>
      <c r="O3183" s="239">
        <f t="shared" si="597"/>
        <v>154.05575361822639</v>
      </c>
      <c r="P3183" s="239">
        <f t="shared" si="592"/>
        <v>154.05575361822639</v>
      </c>
      <c r="Q3183" s="239">
        <f t="shared" si="593"/>
        <v>26.58048371140768</v>
      </c>
      <c r="R3183" s="239">
        <f t="shared" si="598"/>
        <v>0</v>
      </c>
      <c r="T3183" s="239">
        <f>MAX($H$4:H3183)</f>
        <v>290.98732864638936</v>
      </c>
      <c r="U3183" s="239">
        <f>MAX($K$4:K3183)</f>
        <v>290.98732864638936</v>
      </c>
      <c r="V3183" s="239">
        <f>MAX($K$4:L3183)</f>
        <v>290.98732864638936</v>
      </c>
      <c r="W3183" s="239">
        <f t="shared" si="599"/>
        <v>-0.56192157747965754</v>
      </c>
      <c r="X3183" s="239">
        <f t="shared" si="600"/>
        <v>-0.53524827556128785</v>
      </c>
      <c r="Y3183" s="239">
        <f t="shared" si="601"/>
        <v>-0.47057573147648485</v>
      </c>
    </row>
    <row r="3184" spans="1:25">
      <c r="A3184" s="147">
        <v>39883</v>
      </c>
      <c r="B3184" s="243">
        <v>3.0739853247996329E-3</v>
      </c>
      <c r="C3184" s="243">
        <v>-3.3662269241337972E-3</v>
      </c>
      <c r="D3184" s="243">
        <v>2.4883210982934667E-2</v>
      </c>
      <c r="E3184" s="243">
        <v>1.2031140413976793E-2</v>
      </c>
      <c r="F3184" s="243">
        <v>-5.7024301771324559E-4</v>
      </c>
      <c r="H3184" s="239">
        <f t="shared" si="594"/>
        <v>127.04615922109716</v>
      </c>
      <c r="I3184" s="239"/>
      <c r="J3184" s="239">
        <f t="shared" si="595"/>
        <v>135.23686277822372</v>
      </c>
      <c r="K3184" s="239">
        <f t="shared" si="590"/>
        <v>135.23686277822372</v>
      </c>
      <c r="L3184" s="239" t="b">
        <f t="shared" si="591"/>
        <v>1</v>
      </c>
      <c r="M3184" s="239">
        <f t="shared" si="596"/>
        <v>0</v>
      </c>
      <c r="O3184" s="239">
        <f t="shared" si="597"/>
        <v>154.05575361822639</v>
      </c>
      <c r="P3184" s="239">
        <f t="shared" si="592"/>
        <v>154.05575361822639</v>
      </c>
      <c r="Q3184" s="239">
        <f t="shared" si="593"/>
        <v>27.009594397129234</v>
      </c>
      <c r="R3184" s="239">
        <f t="shared" si="598"/>
        <v>0</v>
      </c>
      <c r="T3184" s="239">
        <f>MAX($H$4:H3184)</f>
        <v>290.98732864638936</v>
      </c>
      <c r="U3184" s="239">
        <f>MAX($K$4:K3184)</f>
        <v>290.98732864638936</v>
      </c>
      <c r="V3184" s="239">
        <f>MAX($K$4:L3184)</f>
        <v>290.98732864638936</v>
      </c>
      <c r="W3184" s="239">
        <f t="shared" si="599"/>
        <v>-0.56339624886042761</v>
      </c>
      <c r="X3184" s="239">
        <f t="shared" si="600"/>
        <v>-0.53524827556128785</v>
      </c>
      <c r="Y3184" s="239">
        <f t="shared" si="601"/>
        <v>-0.47057573147648485</v>
      </c>
    </row>
    <row r="3185" spans="1:25">
      <c r="A3185" s="147">
        <v>39884</v>
      </c>
      <c r="B3185" s="243">
        <v>4.0989305951095734E-2</v>
      </c>
      <c r="C3185" s="243">
        <v>4.1531346246901357E-3</v>
      </c>
      <c r="D3185" s="243">
        <v>-2.9338820490620088E-2</v>
      </c>
      <c r="E3185" s="243">
        <v>2.4928034112476904E-3</v>
      </c>
      <c r="F3185" s="243">
        <v>5.0690197030256456E-4</v>
      </c>
      <c r="H3185" s="239">
        <f t="shared" si="594"/>
        <v>127.57379902389219</v>
      </c>
      <c r="I3185" s="239"/>
      <c r="J3185" s="239">
        <f t="shared" si="595"/>
        <v>135.23686277822372</v>
      </c>
      <c r="K3185" s="239">
        <f t="shared" si="590"/>
        <v>135.23686277822372</v>
      </c>
      <c r="L3185" s="239" t="b">
        <f t="shared" si="591"/>
        <v>1</v>
      </c>
      <c r="M3185" s="239">
        <f t="shared" si="596"/>
        <v>0</v>
      </c>
      <c r="O3185" s="239">
        <f t="shared" si="597"/>
        <v>154.05575361822639</v>
      </c>
      <c r="P3185" s="239">
        <f t="shared" si="592"/>
        <v>154.05575361822639</v>
      </c>
      <c r="Q3185" s="239">
        <f t="shared" si="593"/>
        <v>26.481954594334198</v>
      </c>
      <c r="R3185" s="239">
        <f t="shared" si="598"/>
        <v>0</v>
      </c>
      <c r="T3185" s="239">
        <f>MAX($H$4:H3185)</f>
        <v>290.98732864638936</v>
      </c>
      <c r="U3185" s="239">
        <f>MAX($K$4:K3185)</f>
        <v>290.98732864638936</v>
      </c>
      <c r="V3185" s="239">
        <f>MAX($K$4:L3185)</f>
        <v>290.98732864638936</v>
      </c>
      <c r="W3185" s="239">
        <f t="shared" si="599"/>
        <v>-0.56158297470430019</v>
      </c>
      <c r="X3185" s="239">
        <f t="shared" si="600"/>
        <v>-0.53524827556128785</v>
      </c>
      <c r="Y3185" s="239">
        <f t="shared" si="601"/>
        <v>-0.47057573147648485</v>
      </c>
    </row>
    <row r="3186" spans="1:25">
      <c r="A3186" s="147">
        <v>39885</v>
      </c>
      <c r="B3186" s="243">
        <v>7.4622405281501436E-3</v>
      </c>
      <c r="C3186" s="243">
        <v>7.4601374158647094E-3</v>
      </c>
      <c r="D3186" s="243">
        <v>3.2527140041270997E-2</v>
      </c>
      <c r="E3186" s="243">
        <v>1.6313629964238796E-2</v>
      </c>
      <c r="F3186" s="243">
        <v>9.2179199198050288E-3</v>
      </c>
      <c r="H3186" s="239">
        <f t="shared" si="594"/>
        <v>128.52551709527432</v>
      </c>
      <c r="I3186" s="239"/>
      <c r="J3186" s="239">
        <f t="shared" si="595"/>
        <v>135.23686277822372</v>
      </c>
      <c r="K3186" s="239">
        <f t="shared" si="590"/>
        <v>135.23686277822372</v>
      </c>
      <c r="L3186" s="239" t="b">
        <f t="shared" si="591"/>
        <v>1</v>
      </c>
      <c r="M3186" s="239">
        <f t="shared" si="596"/>
        <v>0</v>
      </c>
      <c r="O3186" s="239">
        <f t="shared" si="597"/>
        <v>154.05575361822639</v>
      </c>
      <c r="P3186" s="239">
        <f t="shared" si="592"/>
        <v>154.05575361822639</v>
      </c>
      <c r="Q3186" s="239">
        <f t="shared" si="593"/>
        <v>25.530236522952066</v>
      </c>
      <c r="R3186" s="239">
        <f t="shared" si="598"/>
        <v>0</v>
      </c>
      <c r="T3186" s="239">
        <f>MAX($H$4:H3186)</f>
        <v>290.98732864638936</v>
      </c>
      <c r="U3186" s="239">
        <f>MAX($K$4:K3186)</f>
        <v>290.98732864638936</v>
      </c>
      <c r="V3186" s="239">
        <f>MAX($K$4:L3186)</f>
        <v>290.98732864638936</v>
      </c>
      <c r="W3186" s="239">
        <f t="shared" si="599"/>
        <v>-0.5583123234501397</v>
      </c>
      <c r="X3186" s="239">
        <f t="shared" si="600"/>
        <v>-0.53524827556128785</v>
      </c>
      <c r="Y3186" s="239">
        <f t="shared" si="601"/>
        <v>-0.47057573147648485</v>
      </c>
    </row>
    <row r="3187" spans="1:25">
      <c r="A3187" s="147">
        <v>39888</v>
      </c>
      <c r="B3187" s="243">
        <v>-4.6680603194576564E-3</v>
      </c>
      <c r="C3187" s="243">
        <v>3.053775109768142E-2</v>
      </c>
      <c r="D3187" s="243">
        <v>1.2815056492334831E-2</v>
      </c>
      <c r="E3187" s="243">
        <v>1.6686546743736708E-2</v>
      </c>
      <c r="F3187" s="243">
        <v>2.1734016162329839E-2</v>
      </c>
      <c r="H3187" s="239">
        <f t="shared" si="594"/>
        <v>132.4503973460306</v>
      </c>
      <c r="I3187" s="239"/>
      <c r="J3187" s="239">
        <f t="shared" si="595"/>
        <v>135.23686277822372</v>
      </c>
      <c r="K3187" s="239">
        <f t="shared" si="590"/>
        <v>135.23686277822372</v>
      </c>
      <c r="L3187" s="239" t="b">
        <f t="shared" si="591"/>
        <v>1</v>
      </c>
      <c r="M3187" s="239">
        <f t="shared" si="596"/>
        <v>0</v>
      </c>
      <c r="O3187" s="239">
        <f t="shared" si="597"/>
        <v>154.05575361822639</v>
      </c>
      <c r="P3187" s="239">
        <f t="shared" si="592"/>
        <v>154.05575361822639</v>
      </c>
      <c r="Q3187" s="239">
        <f t="shared" si="593"/>
        <v>21.605356272195792</v>
      </c>
      <c r="R3187" s="239">
        <f t="shared" si="598"/>
        <v>0</v>
      </c>
      <c r="T3187" s="239">
        <f>MAX($H$4:H3187)</f>
        <v>290.98732864638936</v>
      </c>
      <c r="U3187" s="239">
        <f>MAX($K$4:K3187)</f>
        <v>290.98732864638936</v>
      </c>
      <c r="V3187" s="239">
        <f>MAX($K$4:L3187)</f>
        <v>290.98732864638936</v>
      </c>
      <c r="W3187" s="239">
        <f t="shared" si="599"/>
        <v>-0.54482417512074688</v>
      </c>
      <c r="X3187" s="239">
        <f t="shared" si="600"/>
        <v>-0.53524827556128785</v>
      </c>
      <c r="Y3187" s="239">
        <f t="shared" si="601"/>
        <v>-0.47057573147648485</v>
      </c>
    </row>
    <row r="3188" spans="1:25">
      <c r="A3188" s="147">
        <v>39889</v>
      </c>
      <c r="B3188" s="243">
        <v>3.2183432073320084E-2</v>
      </c>
      <c r="C3188" s="243">
        <v>-7.5660140277276078E-3</v>
      </c>
      <c r="D3188" s="243">
        <v>2.0354345136836427E-2</v>
      </c>
      <c r="E3188" s="243">
        <v>5.1580736230729674E-3</v>
      </c>
      <c r="F3188" s="243">
        <v>-6.9003243405316717E-3</v>
      </c>
      <c r="H3188" s="239">
        <f t="shared" si="594"/>
        <v>131.44827578173243</v>
      </c>
      <c r="I3188" s="239"/>
      <c r="J3188" s="239">
        <f t="shared" si="595"/>
        <v>135.23686277822372</v>
      </c>
      <c r="K3188" s="239">
        <f t="shared" si="590"/>
        <v>135.23686277822372</v>
      </c>
      <c r="L3188" s="239" t="b">
        <f t="shared" si="591"/>
        <v>1</v>
      </c>
      <c r="M3188" s="239">
        <f t="shared" si="596"/>
        <v>0</v>
      </c>
      <c r="O3188" s="239">
        <f t="shared" si="597"/>
        <v>154.05575361822639</v>
      </c>
      <c r="P3188" s="239">
        <f t="shared" si="592"/>
        <v>154.05575361822639</v>
      </c>
      <c r="Q3188" s="239">
        <f t="shared" si="593"/>
        <v>22.607477836493956</v>
      </c>
      <c r="R3188" s="239">
        <f t="shared" si="598"/>
        <v>0</v>
      </c>
      <c r="T3188" s="239">
        <f>MAX($H$4:H3188)</f>
        <v>290.98732864638936</v>
      </c>
      <c r="U3188" s="239">
        <f>MAX($K$4:K3188)</f>
        <v>290.98732864638936</v>
      </c>
      <c r="V3188" s="239">
        <f>MAX($K$4:L3188)</f>
        <v>290.98732864638936</v>
      </c>
      <c r="W3188" s="239">
        <f t="shared" si="599"/>
        <v>-0.54826804179686583</v>
      </c>
      <c r="X3188" s="239">
        <f t="shared" si="600"/>
        <v>-0.53524827556128785</v>
      </c>
      <c r="Y3188" s="239">
        <f t="shared" si="601"/>
        <v>-0.47057573147648485</v>
      </c>
    </row>
    <row r="3189" spans="1:25">
      <c r="A3189" s="147">
        <v>39890</v>
      </c>
      <c r="B3189" s="243">
        <v>2.1373723313238502E-2</v>
      </c>
      <c r="C3189" s="243">
        <v>-7.3483572280959031E-3</v>
      </c>
      <c r="D3189" s="243">
        <v>3.9757538370133183E-4</v>
      </c>
      <c r="E3189" s="243">
        <v>-6.6354742846529424E-3</v>
      </c>
      <c r="F3189" s="243">
        <v>-5.5707274507511562E-3</v>
      </c>
      <c r="H3189" s="239">
        <f t="shared" si="594"/>
        <v>130.48234689427099</v>
      </c>
      <c r="I3189" s="239"/>
      <c r="J3189" s="239">
        <f t="shared" si="595"/>
        <v>135.23686277822372</v>
      </c>
      <c r="K3189" s="239">
        <f t="shared" si="590"/>
        <v>135.23686277822372</v>
      </c>
      <c r="L3189" s="239" t="b">
        <f t="shared" si="591"/>
        <v>1</v>
      </c>
      <c r="M3189" s="239">
        <f t="shared" si="596"/>
        <v>0</v>
      </c>
      <c r="O3189" s="239">
        <f t="shared" si="597"/>
        <v>154.05575361822639</v>
      </c>
      <c r="P3189" s="239">
        <f t="shared" si="592"/>
        <v>154.05575361822639</v>
      </c>
      <c r="Q3189" s="239">
        <f t="shared" si="593"/>
        <v>23.573406723955401</v>
      </c>
      <c r="R3189" s="239">
        <f t="shared" si="598"/>
        <v>0</v>
      </c>
      <c r="T3189" s="239">
        <f>MAX($H$4:H3189)</f>
        <v>290.98732864638936</v>
      </c>
      <c r="U3189" s="239">
        <f>MAX($K$4:K3189)</f>
        <v>290.98732864638936</v>
      </c>
      <c r="V3189" s="239">
        <f>MAX($K$4:L3189)</f>
        <v>290.98732864638936</v>
      </c>
      <c r="W3189" s="239">
        <f t="shared" si="599"/>
        <v>-0.55158752959708979</v>
      </c>
      <c r="X3189" s="239">
        <f t="shared" si="600"/>
        <v>-0.53524827556128785</v>
      </c>
      <c r="Y3189" s="239">
        <f t="shared" si="601"/>
        <v>-0.47057573147648485</v>
      </c>
    </row>
    <row r="3190" spans="1:25">
      <c r="A3190" s="147">
        <v>39891</v>
      </c>
      <c r="B3190" s="243">
        <v>-1.1877909963954658E-2</v>
      </c>
      <c r="C3190" s="243">
        <v>1.3828124677204068E-2</v>
      </c>
      <c r="D3190" s="243">
        <v>5.2846296564885709E-3</v>
      </c>
      <c r="E3190" s="243">
        <v>-1.3814702449228777E-2</v>
      </c>
      <c r="F3190" s="243">
        <v>1.6733639217096918E-2</v>
      </c>
      <c r="H3190" s="239">
        <f t="shared" si="594"/>
        <v>132.28667305529916</v>
      </c>
      <c r="I3190" s="239"/>
      <c r="J3190" s="239">
        <f t="shared" si="595"/>
        <v>135.23686277822372</v>
      </c>
      <c r="K3190" s="239">
        <f t="shared" si="590"/>
        <v>135.23686277822372</v>
      </c>
      <c r="L3190" s="239" t="b">
        <f t="shared" si="591"/>
        <v>1</v>
      </c>
      <c r="M3190" s="239">
        <f t="shared" si="596"/>
        <v>0</v>
      </c>
      <c r="O3190" s="239">
        <f t="shared" si="597"/>
        <v>154.05575361822639</v>
      </c>
      <c r="P3190" s="239">
        <f t="shared" si="592"/>
        <v>154.05575361822639</v>
      </c>
      <c r="Q3190" s="239">
        <f t="shared" si="593"/>
        <v>21.769080562927229</v>
      </c>
      <c r="R3190" s="239">
        <f t="shared" si="598"/>
        <v>0</v>
      </c>
      <c r="T3190" s="239">
        <f>MAX($H$4:H3190)</f>
        <v>290.98732864638936</v>
      </c>
      <c r="U3190" s="239">
        <f>MAX($K$4:K3190)</f>
        <v>290.98732864638936</v>
      </c>
      <c r="V3190" s="239">
        <f>MAX($K$4:L3190)</f>
        <v>290.98732864638936</v>
      </c>
      <c r="W3190" s="239">
        <f t="shared" si="599"/>
        <v>-0.54538682604954525</v>
      </c>
      <c r="X3190" s="239">
        <f t="shared" si="600"/>
        <v>-0.53524827556128785</v>
      </c>
      <c r="Y3190" s="239">
        <f t="shared" si="601"/>
        <v>-0.47057573147648485</v>
      </c>
    </row>
    <row r="3191" spans="1:25">
      <c r="A3191" s="147">
        <v>39892</v>
      </c>
      <c r="B3191" s="243">
        <v>-2.0352359317766799E-2</v>
      </c>
      <c r="C3191" s="243">
        <v>-3.8339805077156619E-3</v>
      </c>
      <c r="D3191" s="243">
        <v>-1.5777865211946906E-2</v>
      </c>
      <c r="E3191" s="243">
        <v>-3.9257185276073692E-3</v>
      </c>
      <c r="F3191" s="243">
        <v>-3.2847000415608951E-3</v>
      </c>
      <c r="H3191" s="239">
        <f t="shared" si="594"/>
        <v>131.77948852937459</v>
      </c>
      <c r="I3191" s="239"/>
      <c r="J3191" s="239">
        <f t="shared" si="595"/>
        <v>135.23686277822372</v>
      </c>
      <c r="K3191" s="239">
        <f t="shared" si="590"/>
        <v>135.23686277822372</v>
      </c>
      <c r="L3191" s="239" t="b">
        <f t="shared" si="591"/>
        <v>1</v>
      </c>
      <c r="M3191" s="239">
        <f t="shared" si="596"/>
        <v>0</v>
      </c>
      <c r="O3191" s="239">
        <f t="shared" si="597"/>
        <v>154.05575361822639</v>
      </c>
      <c r="P3191" s="239">
        <f t="shared" si="592"/>
        <v>154.05575361822639</v>
      </c>
      <c r="Q3191" s="239">
        <f t="shared" si="593"/>
        <v>22.276265088851801</v>
      </c>
      <c r="R3191" s="239">
        <f t="shared" si="598"/>
        <v>0</v>
      </c>
      <c r="T3191" s="239">
        <f>MAX($H$4:H3191)</f>
        <v>290.98732864638936</v>
      </c>
      <c r="U3191" s="239">
        <f>MAX($K$4:K3191)</f>
        <v>290.98732864638936</v>
      </c>
      <c r="V3191" s="239">
        <f>MAX($K$4:L3191)</f>
        <v>290.98732864638936</v>
      </c>
      <c r="W3191" s="239">
        <f t="shared" si="599"/>
        <v>-0.54712980409702205</v>
      </c>
      <c r="X3191" s="239">
        <f t="shared" si="600"/>
        <v>-0.53524827556128785</v>
      </c>
      <c r="Y3191" s="239">
        <f t="shared" si="601"/>
        <v>-0.47057573147648485</v>
      </c>
    </row>
    <row r="3192" spans="1:25">
      <c r="A3192" s="147">
        <v>39895</v>
      </c>
      <c r="B3192" s="243">
        <v>7.0522909570827297E-2</v>
      </c>
      <c r="C3192" s="243">
        <v>2.7875188216476277E-2</v>
      </c>
      <c r="D3192" s="243">
        <v>2.6927329168852765E-2</v>
      </c>
      <c r="E3192" s="243">
        <v>4.5123427214253109E-2</v>
      </c>
      <c r="F3192" s="243">
        <v>1.7040692893099285E-2</v>
      </c>
      <c r="H3192" s="239">
        <f t="shared" si="594"/>
        <v>135.45286657520188</v>
      </c>
      <c r="I3192" s="239"/>
      <c r="J3192" s="239">
        <f t="shared" si="595"/>
        <v>135.23686277822372</v>
      </c>
      <c r="K3192" s="239">
        <f t="shared" si="590"/>
        <v>135.45286657520188</v>
      </c>
      <c r="L3192" s="239" t="b">
        <f t="shared" si="591"/>
        <v>0</v>
      </c>
      <c r="M3192" s="239">
        <f t="shared" si="596"/>
        <v>1.5972257307712303E-3</v>
      </c>
      <c r="O3192" s="239">
        <f t="shared" si="597"/>
        <v>154.05575361822639</v>
      </c>
      <c r="P3192" s="239">
        <f t="shared" si="592"/>
        <v>154.05575361822639</v>
      </c>
      <c r="Q3192" s="239">
        <f t="shared" si="593"/>
        <v>18.602887043024509</v>
      </c>
      <c r="R3192" s="239">
        <f t="shared" si="598"/>
        <v>0</v>
      </c>
      <c r="T3192" s="239">
        <f>MAX($H$4:H3192)</f>
        <v>290.98732864638936</v>
      </c>
      <c r="U3192" s="239">
        <f>MAX($K$4:K3192)</f>
        <v>290.98732864638936</v>
      </c>
      <c r="V3192" s="239">
        <f>MAX($K$4:L3192)</f>
        <v>290.98732864638936</v>
      </c>
      <c r="W3192" s="239">
        <f t="shared" si="599"/>
        <v>-0.53450596214859403</v>
      </c>
      <c r="X3192" s="239">
        <f t="shared" si="600"/>
        <v>-0.53450596214859403</v>
      </c>
      <c r="Y3192" s="239">
        <f t="shared" si="601"/>
        <v>-0.47057573147648485</v>
      </c>
    </row>
    <row r="3193" spans="1:25">
      <c r="A3193" s="147">
        <v>39896</v>
      </c>
      <c r="B3193" s="243">
        <v>-2.0367571541107021E-2</v>
      </c>
      <c r="C3193" s="243">
        <v>8.0939173058554026E-3</v>
      </c>
      <c r="D3193" s="243">
        <v>3.0414294779832929E-2</v>
      </c>
      <c r="E3193" s="243">
        <v>1.2776009461356708E-2</v>
      </c>
      <c r="F3193" s="243">
        <v>1.2450887526179288E-2</v>
      </c>
      <c r="H3193" s="239">
        <f t="shared" si="594"/>
        <v>136.54921087610262</v>
      </c>
      <c r="I3193" s="239"/>
      <c r="J3193" s="239">
        <f t="shared" si="595"/>
        <v>135.23686277822372</v>
      </c>
      <c r="K3193" s="239">
        <f t="shared" si="590"/>
        <v>136.54921087610262</v>
      </c>
      <c r="L3193" s="239" t="b">
        <f t="shared" si="591"/>
        <v>0</v>
      </c>
      <c r="M3193" s="239">
        <f t="shared" si="596"/>
        <v>8.093917305855328E-3</v>
      </c>
      <c r="O3193" s="239">
        <f t="shared" si="597"/>
        <v>154.05575361822639</v>
      </c>
      <c r="P3193" s="239">
        <f t="shared" si="592"/>
        <v>154.05575361822639</v>
      </c>
      <c r="Q3193" s="239">
        <f t="shared" si="593"/>
        <v>17.50654274212377</v>
      </c>
      <c r="R3193" s="239">
        <f t="shared" si="598"/>
        <v>0</v>
      </c>
      <c r="T3193" s="239">
        <f>MAX($H$4:H3193)</f>
        <v>290.98732864638936</v>
      </c>
      <c r="U3193" s="239">
        <f>MAX($K$4:K3193)</f>
        <v>290.98732864638936</v>
      </c>
      <c r="V3193" s="239">
        <f>MAX($K$4:L3193)</f>
        <v>290.98732864638936</v>
      </c>
      <c r="W3193" s="239">
        <f t="shared" si="599"/>
        <v>-0.530738291899856</v>
      </c>
      <c r="X3193" s="239">
        <f t="shared" si="600"/>
        <v>-0.530738291899856</v>
      </c>
      <c r="Y3193" s="239">
        <f t="shared" si="601"/>
        <v>-0.47057573147648485</v>
      </c>
    </row>
    <row r="3194" spans="1:25">
      <c r="A3194" s="147">
        <v>39897</v>
      </c>
      <c r="B3194" s="243">
        <v>9.8131845584139565E-3</v>
      </c>
      <c r="C3194" s="243">
        <v>-4.9219611401141172E-5</v>
      </c>
      <c r="D3194" s="243">
        <v>-4.214987947351867E-4</v>
      </c>
      <c r="E3194" s="243">
        <v>4.7768207910059424E-3</v>
      </c>
      <c r="F3194" s="243">
        <v>-1.6164657821283734E-3</v>
      </c>
      <c r="H3194" s="239">
        <f t="shared" si="594"/>
        <v>136.54248997700617</v>
      </c>
      <c r="I3194" s="239"/>
      <c r="J3194" s="239">
        <f t="shared" si="595"/>
        <v>135.23686277822372</v>
      </c>
      <c r="K3194" s="239">
        <f t="shared" si="590"/>
        <v>136.54248997700617</v>
      </c>
      <c r="L3194" s="239" t="b">
        <f t="shared" si="591"/>
        <v>0</v>
      </c>
      <c r="M3194" s="239">
        <f t="shared" si="596"/>
        <v>-4.9219611401111797E-5</v>
      </c>
      <c r="O3194" s="239">
        <f t="shared" si="597"/>
        <v>154.05575361822639</v>
      </c>
      <c r="P3194" s="239">
        <f t="shared" si="592"/>
        <v>154.05575361822639</v>
      </c>
      <c r="Q3194" s="239">
        <f t="shared" si="593"/>
        <v>17.51326364122022</v>
      </c>
      <c r="R3194" s="239">
        <f t="shared" si="598"/>
        <v>0</v>
      </c>
      <c r="T3194" s="239">
        <f>MAX($H$4:H3194)</f>
        <v>290.98732864638936</v>
      </c>
      <c r="U3194" s="239">
        <f>MAX($K$4:K3194)</f>
        <v>290.98732864638936</v>
      </c>
      <c r="V3194" s="239">
        <f>MAX($K$4:L3194)</f>
        <v>290.98732864638936</v>
      </c>
      <c r="W3194" s="239">
        <f t="shared" si="599"/>
        <v>-0.5307613887787741</v>
      </c>
      <c r="X3194" s="239">
        <f t="shared" si="600"/>
        <v>-0.5307613887787741</v>
      </c>
      <c r="Y3194" s="239">
        <f t="shared" si="601"/>
        <v>-0.47057573147648485</v>
      </c>
    </row>
    <row r="3195" spans="1:25">
      <c r="A3195" s="147">
        <v>39898</v>
      </c>
      <c r="B3195" s="243">
        <v>2.4827929194925824E-2</v>
      </c>
      <c r="C3195" s="243">
        <v>5.6477755233432791E-3</v>
      </c>
      <c r="D3195" s="243">
        <v>1.5167206616857332E-2</v>
      </c>
      <c r="E3195" s="243">
        <v>2.3222514782734294E-2</v>
      </c>
      <c r="F3195" s="243">
        <v>4.4129885695769477E-3</v>
      </c>
      <c r="H3195" s="239">
        <f t="shared" si="594"/>
        <v>137.31365130979464</v>
      </c>
      <c r="I3195" s="239"/>
      <c r="J3195" s="239">
        <f t="shared" si="595"/>
        <v>135.23686277822372</v>
      </c>
      <c r="K3195" s="239">
        <f t="shared" si="590"/>
        <v>137.31365130979464</v>
      </c>
      <c r="L3195" s="239" t="b">
        <f t="shared" si="591"/>
        <v>0</v>
      </c>
      <c r="M3195" s="239">
        <f t="shared" si="596"/>
        <v>5.6477755233431759E-3</v>
      </c>
      <c r="O3195" s="239">
        <f t="shared" si="597"/>
        <v>154.05575361822639</v>
      </c>
      <c r="P3195" s="239">
        <f t="shared" si="592"/>
        <v>154.05575361822639</v>
      </c>
      <c r="Q3195" s="239">
        <f t="shared" si="593"/>
        <v>16.742102308431754</v>
      </c>
      <c r="R3195" s="239">
        <f t="shared" si="598"/>
        <v>0</v>
      </c>
      <c r="T3195" s="239">
        <f>MAX($H$4:H3195)</f>
        <v>290.98732864638936</v>
      </c>
      <c r="U3195" s="239">
        <f>MAX($K$4:K3195)</f>
        <v>290.98732864638936</v>
      </c>
      <c r="V3195" s="239">
        <f>MAX($K$4:L3195)</f>
        <v>290.98732864638936</v>
      </c>
      <c r="W3195" s="239">
        <f t="shared" si="599"/>
        <v>-0.5281112344357114</v>
      </c>
      <c r="X3195" s="239">
        <f t="shared" si="600"/>
        <v>-0.5281112344357114</v>
      </c>
      <c r="Y3195" s="239">
        <f t="shared" si="601"/>
        <v>-0.47057573147648485</v>
      </c>
    </row>
    <row r="3196" spans="1:25">
      <c r="A3196" s="147">
        <v>39899</v>
      </c>
      <c r="B3196" s="243">
        <v>-2.0883264167768645E-2</v>
      </c>
      <c r="C3196" s="243">
        <v>-1.0615228894498729E-2</v>
      </c>
      <c r="D3196" s="243">
        <v>1.9307335927722491E-2</v>
      </c>
      <c r="E3196" s="243">
        <v>4.6085248452791827E-3</v>
      </c>
      <c r="F3196" s="243">
        <v>-5.3550389998567871E-3</v>
      </c>
      <c r="H3196" s="239">
        <f t="shared" si="594"/>
        <v>135.85603547080177</v>
      </c>
      <c r="I3196" s="239"/>
      <c r="J3196" s="239">
        <f t="shared" si="595"/>
        <v>135.23686277822372</v>
      </c>
      <c r="K3196" s="239">
        <f t="shared" si="590"/>
        <v>135.85603547080177</v>
      </c>
      <c r="L3196" s="239" t="b">
        <f t="shared" si="591"/>
        <v>0</v>
      </c>
      <c r="M3196" s="239">
        <f t="shared" si="596"/>
        <v>-1.0615228894498801E-2</v>
      </c>
      <c r="O3196" s="239">
        <f t="shared" si="597"/>
        <v>154.05575361822639</v>
      </c>
      <c r="P3196" s="239">
        <f t="shared" si="592"/>
        <v>154.05575361822639</v>
      </c>
      <c r="Q3196" s="239">
        <f t="shared" si="593"/>
        <v>18.199718147424619</v>
      </c>
      <c r="R3196" s="239">
        <f t="shared" si="598"/>
        <v>0</v>
      </c>
      <c r="T3196" s="239">
        <f>MAX($H$4:H3196)</f>
        <v>290.98732864638936</v>
      </c>
      <c r="U3196" s="239">
        <f>MAX($K$4:K3196)</f>
        <v>290.98732864638936</v>
      </c>
      <c r="V3196" s="239">
        <f>MAX($K$4:L3196)</f>
        <v>290.98732864638936</v>
      </c>
      <c r="W3196" s="239">
        <f t="shared" si="599"/>
        <v>-0.53312044169491879</v>
      </c>
      <c r="X3196" s="239">
        <f t="shared" si="600"/>
        <v>-0.53312044169491879</v>
      </c>
      <c r="Y3196" s="239">
        <f t="shared" si="601"/>
        <v>-0.47057573147648485</v>
      </c>
    </row>
    <row r="3197" spans="1:25">
      <c r="A3197" s="147">
        <v>39902</v>
      </c>
      <c r="B3197" s="243">
        <v>-3.4911858537810647E-2</v>
      </c>
      <c r="C3197" s="243">
        <v>-3.9708050240335857E-2</v>
      </c>
      <c r="D3197" s="243">
        <v>-2.6215440088858011E-2</v>
      </c>
      <c r="E3197" s="243">
        <v>-4.1329070334098494E-2</v>
      </c>
      <c r="F3197" s="243">
        <v>-2.4962709511654912E-2</v>
      </c>
      <c r="H3197" s="239">
        <f t="shared" si="594"/>
        <v>130.46145718887433</v>
      </c>
      <c r="I3197" s="239"/>
      <c r="J3197" s="239">
        <f t="shared" si="595"/>
        <v>135.23686277822372</v>
      </c>
      <c r="K3197" s="239">
        <f t="shared" si="590"/>
        <v>135.23686277822372</v>
      </c>
      <c r="L3197" s="239" t="b">
        <f t="shared" si="591"/>
        <v>1</v>
      </c>
      <c r="M3197" s="239">
        <f t="shared" si="596"/>
        <v>-4.5575648548284043E-3</v>
      </c>
      <c r="O3197" s="239">
        <f t="shared" si="597"/>
        <v>154.05575361822639</v>
      </c>
      <c r="P3197" s="239">
        <f t="shared" si="592"/>
        <v>154.05575361822639</v>
      </c>
      <c r="Q3197" s="239">
        <f t="shared" si="593"/>
        <v>23.594296429352056</v>
      </c>
      <c r="R3197" s="239">
        <f t="shared" si="598"/>
        <v>0</v>
      </c>
      <c r="T3197" s="239">
        <f>MAX($H$4:H3197)</f>
        <v>290.98732864638936</v>
      </c>
      <c r="U3197" s="239">
        <f>MAX($K$4:K3197)</f>
        <v>290.98732864638936</v>
      </c>
      <c r="V3197" s="239">
        <f>MAX($K$4:L3197)</f>
        <v>290.98732864638936</v>
      </c>
      <c r="W3197" s="239">
        <f t="shared" si="599"/>
        <v>-0.55165931865228268</v>
      </c>
      <c r="X3197" s="239">
        <f t="shared" si="600"/>
        <v>-0.53524827556128785</v>
      </c>
      <c r="Y3197" s="239">
        <f t="shared" si="601"/>
        <v>-0.47057573147648485</v>
      </c>
    </row>
    <row r="3198" spans="1:25">
      <c r="A3198" s="147">
        <v>39903</v>
      </c>
      <c r="B3198" s="243">
        <v>1.330170685088361E-2</v>
      </c>
      <c r="C3198" s="243">
        <v>3.9384604053464223E-2</v>
      </c>
      <c r="D3198" s="243">
        <v>-2.9087528999240386E-2</v>
      </c>
      <c r="E3198" s="243">
        <v>1.0299629810927247E-2</v>
      </c>
      <c r="F3198" s="243">
        <v>2.664148617949591E-2</v>
      </c>
      <c r="H3198" s="239">
        <f t="shared" si="594"/>
        <v>135.59963002449612</v>
      </c>
      <c r="I3198" s="239"/>
      <c r="J3198" s="239">
        <f t="shared" si="595"/>
        <v>135.23686277822372</v>
      </c>
      <c r="K3198" s="239">
        <f t="shared" si="590"/>
        <v>135.59963002449612</v>
      </c>
      <c r="L3198" s="239" t="b">
        <f t="shared" si="591"/>
        <v>0</v>
      </c>
      <c r="M3198" s="239">
        <f t="shared" si="596"/>
        <v>2.6824583092207891E-3</v>
      </c>
      <c r="O3198" s="239">
        <f t="shared" si="597"/>
        <v>154.05575361822639</v>
      </c>
      <c r="P3198" s="239">
        <f t="shared" si="592"/>
        <v>154.05575361822639</v>
      </c>
      <c r="Q3198" s="239">
        <f t="shared" si="593"/>
        <v>18.456123593730268</v>
      </c>
      <c r="R3198" s="239">
        <f t="shared" si="598"/>
        <v>0</v>
      </c>
      <c r="T3198" s="239">
        <f>MAX($H$4:H3198)</f>
        <v>290.98732864638936</v>
      </c>
      <c r="U3198" s="239">
        <f>MAX($K$4:K3198)</f>
        <v>290.98732864638936</v>
      </c>
      <c r="V3198" s="239">
        <f>MAX($K$4:L3198)</f>
        <v>290.98732864638936</v>
      </c>
      <c r="W3198" s="239">
        <f t="shared" si="599"/>
        <v>-0.53400159843634254</v>
      </c>
      <c r="X3198" s="239">
        <f t="shared" si="600"/>
        <v>-0.53400159843634254</v>
      </c>
      <c r="Y3198" s="239">
        <f t="shared" si="601"/>
        <v>-0.47057573147648485</v>
      </c>
    </row>
    <row r="3199" spans="1:25">
      <c r="A3199" s="147">
        <v>39904</v>
      </c>
      <c r="B3199" s="243">
        <v>1.6543214989321209E-2</v>
      </c>
      <c r="C3199" s="243">
        <v>1.3294270357843585E-2</v>
      </c>
      <c r="D3199" s="243">
        <v>2.0452639302612763E-2</v>
      </c>
      <c r="E3199" s="243">
        <v>2.0691937473433564E-2</v>
      </c>
      <c r="F3199" s="243">
        <v>1.8386825162622467E-2</v>
      </c>
      <c r="H3199" s="239">
        <f t="shared" si="594"/>
        <v>137.40232816646534</v>
      </c>
      <c r="I3199" s="239"/>
      <c r="J3199" s="239">
        <f t="shared" si="595"/>
        <v>135.23686277822372</v>
      </c>
      <c r="K3199" s="239">
        <f t="shared" si="590"/>
        <v>137.40232816646534</v>
      </c>
      <c r="L3199" s="239" t="b">
        <f t="shared" si="591"/>
        <v>0</v>
      </c>
      <c r="M3199" s="239">
        <f t="shared" si="596"/>
        <v>1.3294270357843588E-2</v>
      </c>
      <c r="O3199" s="239">
        <f t="shared" si="597"/>
        <v>154.05575361822639</v>
      </c>
      <c r="P3199" s="239">
        <f t="shared" si="592"/>
        <v>154.05575361822639</v>
      </c>
      <c r="Q3199" s="239">
        <f t="shared" si="593"/>
        <v>16.653425451761052</v>
      </c>
      <c r="R3199" s="239">
        <f t="shared" si="598"/>
        <v>0</v>
      </c>
      <c r="T3199" s="239">
        <f>MAX($H$4:H3199)</f>
        <v>290.98732864638936</v>
      </c>
      <c r="U3199" s="239">
        <f>MAX($K$4:K3199)</f>
        <v>290.98732864638936</v>
      </c>
      <c r="V3199" s="239">
        <f>MAX($K$4:L3199)</f>
        <v>290.98732864638936</v>
      </c>
      <c r="W3199" s="239">
        <f t="shared" si="599"/>
        <v>-0.52780648969963229</v>
      </c>
      <c r="X3199" s="239">
        <f t="shared" si="600"/>
        <v>-0.52780648969963229</v>
      </c>
      <c r="Y3199" s="239">
        <f t="shared" si="601"/>
        <v>-0.47057573147648485</v>
      </c>
    </row>
    <row r="3200" spans="1:25">
      <c r="A3200" s="147">
        <v>39905</v>
      </c>
      <c r="B3200" s="243">
        <v>3.0020675316058787E-2</v>
      </c>
      <c r="C3200" s="243">
        <v>4.5246587829623763E-2</v>
      </c>
      <c r="D3200" s="243">
        <v>2.4063778146714343E-2</v>
      </c>
      <c r="E3200" s="243">
        <v>3.4077871926960102E-2</v>
      </c>
      <c r="F3200" s="243">
        <v>3.8205621999621631E-2</v>
      </c>
      <c r="H3200" s="239">
        <f t="shared" si="594"/>
        <v>143.61931467584409</v>
      </c>
      <c r="I3200" s="239"/>
      <c r="J3200" s="239">
        <f t="shared" si="595"/>
        <v>135.23686277822372</v>
      </c>
      <c r="K3200" s="239">
        <f t="shared" si="590"/>
        <v>143.61931467584409</v>
      </c>
      <c r="L3200" s="239" t="b">
        <f t="shared" si="591"/>
        <v>0</v>
      </c>
      <c r="M3200" s="239">
        <f t="shared" si="596"/>
        <v>4.5246587829623729E-2</v>
      </c>
      <c r="O3200" s="239">
        <f t="shared" si="597"/>
        <v>154.05575361822639</v>
      </c>
      <c r="P3200" s="239">
        <f t="shared" si="592"/>
        <v>154.05575361822639</v>
      </c>
      <c r="Q3200" s="239">
        <f t="shared" si="593"/>
        <v>10.436438942382296</v>
      </c>
      <c r="R3200" s="239">
        <f t="shared" si="598"/>
        <v>0</v>
      </c>
      <c r="T3200" s="239">
        <f>MAX($H$4:H3200)</f>
        <v>290.98732864638936</v>
      </c>
      <c r="U3200" s="239">
        <f>MAX($K$4:K3200)</f>
        <v>290.98732864638936</v>
      </c>
      <c r="V3200" s="239">
        <f>MAX($K$4:L3200)</f>
        <v>290.98732864638936</v>
      </c>
      <c r="W3200" s="239">
        <f t="shared" si="599"/>
        <v>-0.50644134456324841</v>
      </c>
      <c r="X3200" s="239">
        <f t="shared" si="600"/>
        <v>-0.50644134456324841</v>
      </c>
      <c r="Y3200" s="239">
        <f t="shared" si="601"/>
        <v>-0.47057573147648485</v>
      </c>
    </row>
    <row r="3201" spans="1:25">
      <c r="A3201" s="147">
        <v>39906</v>
      </c>
      <c r="B3201" s="243">
        <v>1.0767603770262424E-2</v>
      </c>
      <c r="C3201" s="243">
        <v>-1.2765918123638587E-2</v>
      </c>
      <c r="D3201" s="243">
        <v>5.5091161039482195E-3</v>
      </c>
      <c r="E3201" s="243">
        <v>6.6019252475553181E-3</v>
      </c>
      <c r="F3201" s="243">
        <v>1.0999397166205016E-2</v>
      </c>
      <c r="H3201" s="239">
        <f t="shared" si="594"/>
        <v>141.78588226371917</v>
      </c>
      <c r="I3201" s="239"/>
      <c r="J3201" s="239">
        <f t="shared" si="595"/>
        <v>135.23686277822372</v>
      </c>
      <c r="K3201" s="239">
        <f t="shared" si="590"/>
        <v>141.78588226371917</v>
      </c>
      <c r="L3201" s="239" t="b">
        <f t="shared" si="591"/>
        <v>0</v>
      </c>
      <c r="M3201" s="239">
        <f t="shared" si="596"/>
        <v>-1.2765918123638654E-2</v>
      </c>
      <c r="O3201" s="239">
        <f t="shared" si="597"/>
        <v>154.05575361822639</v>
      </c>
      <c r="P3201" s="239">
        <f t="shared" si="592"/>
        <v>154.05575361822639</v>
      </c>
      <c r="Q3201" s="239">
        <f t="shared" si="593"/>
        <v>12.269871354507217</v>
      </c>
      <c r="R3201" s="239">
        <f t="shared" si="598"/>
        <v>0</v>
      </c>
      <c r="T3201" s="239">
        <f>MAX($H$4:H3201)</f>
        <v>290.98732864638936</v>
      </c>
      <c r="U3201" s="239">
        <f>MAX($K$4:K3201)</f>
        <v>290.98732864638936</v>
      </c>
      <c r="V3201" s="239">
        <f>MAX($K$4:L3201)</f>
        <v>290.98732864638936</v>
      </c>
      <c r="W3201" s="239">
        <f t="shared" si="599"/>
        <v>-0.51274207394776716</v>
      </c>
      <c r="X3201" s="239">
        <f t="shared" si="600"/>
        <v>-0.51274207394776716</v>
      </c>
      <c r="Y3201" s="239">
        <f t="shared" si="601"/>
        <v>-0.47057573147648485</v>
      </c>
    </row>
    <row r="3202" spans="1:25">
      <c r="A3202" s="147">
        <v>39909</v>
      </c>
      <c r="B3202" s="243">
        <v>-8.5454238845157349E-3</v>
      </c>
      <c r="C3202" s="243">
        <v>-5.0545502795218411E-4</v>
      </c>
      <c r="D3202" s="243">
        <v>3.6691488207307721E-3</v>
      </c>
      <c r="E3202" s="243">
        <v>1.6906873688747881E-2</v>
      </c>
      <c r="F3202" s="243">
        <v>6.125422354597454E-3</v>
      </c>
      <c r="H3202" s="239">
        <f t="shared" si="594"/>
        <v>141.71421587663633</v>
      </c>
      <c r="I3202" s="239"/>
      <c r="J3202" s="239">
        <f t="shared" si="595"/>
        <v>135.23686277822372</v>
      </c>
      <c r="K3202" s="239">
        <f t="shared" si="590"/>
        <v>141.71421587663633</v>
      </c>
      <c r="L3202" s="239" t="b">
        <f t="shared" si="591"/>
        <v>0</v>
      </c>
      <c r="M3202" s="239">
        <f t="shared" si="596"/>
        <v>-5.0545502795225046E-4</v>
      </c>
      <c r="O3202" s="239">
        <f t="shared" si="597"/>
        <v>154.05575361822639</v>
      </c>
      <c r="P3202" s="239">
        <f t="shared" si="592"/>
        <v>154.05575361822639</v>
      </c>
      <c r="Q3202" s="239">
        <f t="shared" si="593"/>
        <v>12.341537741590059</v>
      </c>
      <c r="R3202" s="239">
        <f t="shared" si="598"/>
        <v>0</v>
      </c>
      <c r="T3202" s="239">
        <f>MAX($H$4:H3202)</f>
        <v>290.98732864638936</v>
      </c>
      <c r="U3202" s="239">
        <f>MAX($K$4:K3202)</f>
        <v>290.98732864638936</v>
      </c>
      <c r="V3202" s="239">
        <f>MAX($K$4:L3202)</f>
        <v>290.98732864638936</v>
      </c>
      <c r="W3202" s="239">
        <f t="shared" si="599"/>
        <v>-0.51298836091639977</v>
      </c>
      <c r="X3202" s="239">
        <f t="shared" si="600"/>
        <v>-0.51298836091639977</v>
      </c>
      <c r="Y3202" s="239">
        <f t="shared" si="601"/>
        <v>-0.47057573147648485</v>
      </c>
    </row>
    <row r="3203" spans="1:25">
      <c r="A3203" s="147">
        <v>39910</v>
      </c>
      <c r="B3203" s="243">
        <v>-2.4139431340101214E-2</v>
      </c>
      <c r="C3203" s="243">
        <v>-9.4596594580099724E-3</v>
      </c>
      <c r="D3203" s="243">
        <v>8.6672216891265919E-3</v>
      </c>
      <c r="E3203" s="243">
        <v>-2.5719329346892694E-3</v>
      </c>
      <c r="F3203" s="243">
        <v>-1.2315857512849693E-2</v>
      </c>
      <c r="H3203" s="239">
        <f t="shared" si="594"/>
        <v>140.37364765408444</v>
      </c>
      <c r="I3203" s="239"/>
      <c r="J3203" s="239">
        <f t="shared" si="595"/>
        <v>135.23686277822372</v>
      </c>
      <c r="K3203" s="239">
        <f t="shared" si="590"/>
        <v>140.37364765408444</v>
      </c>
      <c r="L3203" s="239" t="b">
        <f t="shared" si="591"/>
        <v>0</v>
      </c>
      <c r="M3203" s="239">
        <f t="shared" si="596"/>
        <v>-9.4596594580100054E-3</v>
      </c>
      <c r="O3203" s="239">
        <f t="shared" si="597"/>
        <v>154.05575361822639</v>
      </c>
      <c r="P3203" s="239">
        <f t="shared" si="592"/>
        <v>154.05575361822639</v>
      </c>
      <c r="Q3203" s="239">
        <f t="shared" si="593"/>
        <v>13.682105964141954</v>
      </c>
      <c r="R3203" s="239">
        <f t="shared" si="598"/>
        <v>0</v>
      </c>
      <c r="T3203" s="239">
        <f>MAX($H$4:H3203)</f>
        <v>290.98732864638936</v>
      </c>
      <c r="U3203" s="239">
        <f>MAX($K$4:K3203)</f>
        <v>290.98732864638936</v>
      </c>
      <c r="V3203" s="239">
        <f>MAX($K$4:L3203)</f>
        <v>290.98732864638936</v>
      </c>
      <c r="W3203" s="239">
        <f t="shared" si="599"/>
        <v>-0.51759532517421791</v>
      </c>
      <c r="X3203" s="239">
        <f t="shared" si="600"/>
        <v>-0.51759532517421791</v>
      </c>
      <c r="Y3203" s="239">
        <f t="shared" si="601"/>
        <v>-0.47057573147648485</v>
      </c>
    </row>
    <row r="3204" spans="1:25">
      <c r="A3204" s="147">
        <v>39911</v>
      </c>
      <c r="B3204" s="243">
        <v>1.2292204922082162E-2</v>
      </c>
      <c r="C3204" s="243">
        <v>-2.0322946987965107E-3</v>
      </c>
      <c r="D3204" s="243">
        <v>-2.1397328326990817E-2</v>
      </c>
      <c r="E3204" s="243">
        <v>-1.1204997649243875E-2</v>
      </c>
      <c r="F3204" s="243">
        <v>-2.3160694760798739E-3</v>
      </c>
      <c r="H3204" s="239">
        <f t="shared" si="594"/>
        <v>140.08836703410631</v>
      </c>
      <c r="I3204" s="239"/>
      <c r="J3204" s="239">
        <f t="shared" si="595"/>
        <v>135.23686277822372</v>
      </c>
      <c r="K3204" s="239">
        <f t="shared" si="590"/>
        <v>140.08836703410631</v>
      </c>
      <c r="L3204" s="239" t="b">
        <f t="shared" si="591"/>
        <v>0</v>
      </c>
      <c r="M3204" s="239">
        <f t="shared" si="596"/>
        <v>-2.0322946987965042E-3</v>
      </c>
      <c r="O3204" s="239">
        <f t="shared" si="597"/>
        <v>154.05575361822639</v>
      </c>
      <c r="P3204" s="239">
        <f t="shared" si="592"/>
        <v>154.05575361822639</v>
      </c>
      <c r="Q3204" s="239">
        <f t="shared" si="593"/>
        <v>13.967386584120078</v>
      </c>
      <c r="R3204" s="239">
        <f t="shared" si="598"/>
        <v>0</v>
      </c>
      <c r="T3204" s="239">
        <f>MAX($H$4:H3204)</f>
        <v>290.98732864638936</v>
      </c>
      <c r="U3204" s="239">
        <f>MAX($K$4:K3204)</f>
        <v>290.98732864638936</v>
      </c>
      <c r="V3204" s="239">
        <f>MAX($K$4:L3204)</f>
        <v>290.98732864638936</v>
      </c>
      <c r="W3204" s="239">
        <f t="shared" si="599"/>
        <v>-0.51857571363754107</v>
      </c>
      <c r="X3204" s="239">
        <f t="shared" si="600"/>
        <v>-0.51857571363754107</v>
      </c>
      <c r="Y3204" s="239">
        <f t="shared" si="601"/>
        <v>-0.47057573147648485</v>
      </c>
    </row>
    <row r="3205" spans="1:25">
      <c r="A3205" s="147">
        <v>39912</v>
      </c>
      <c r="B3205" s="243">
        <v>3.9144219902818467E-2</v>
      </c>
      <c r="C3205" s="243">
        <v>3.1986464009797544E-2</v>
      </c>
      <c r="D3205" s="243">
        <v>4.0908285132944311E-2</v>
      </c>
      <c r="E3205" s="243">
        <v>4.9267802734154431E-2</v>
      </c>
      <c r="F3205" s="243">
        <v>3.8750043125133748E-2</v>
      </c>
      <c r="H3205" s="239">
        <f t="shared" si="594"/>
        <v>144.56929854443408</v>
      </c>
      <c r="I3205" s="239"/>
      <c r="J3205" s="239">
        <f t="shared" si="595"/>
        <v>135.23686277822372</v>
      </c>
      <c r="K3205" s="239">
        <f t="shared" ref="K3205:K3268" si="602">MAX(H3205:J3205)</f>
        <v>144.56929854443408</v>
      </c>
      <c r="L3205" s="239" t="b">
        <f t="shared" ref="L3205:L3268" si="603">J3205=K3205</f>
        <v>0</v>
      </c>
      <c r="M3205" s="239">
        <f t="shared" si="596"/>
        <v>3.1986464009797641E-2</v>
      </c>
      <c r="O3205" s="239">
        <f t="shared" si="597"/>
        <v>154.05575361822639</v>
      </c>
      <c r="P3205" s="239">
        <f t="shared" ref="P3205:P3268" si="604">MAX(H3205,O3205)</f>
        <v>154.05575361822639</v>
      </c>
      <c r="Q3205" s="239">
        <f t="shared" ref="Q3205:Q3268" si="605">P3205-H3205</f>
        <v>9.4864550737923139</v>
      </c>
      <c r="R3205" s="239">
        <f t="shared" si="598"/>
        <v>0</v>
      </c>
      <c r="T3205" s="239">
        <f>MAX($H$4:H3205)</f>
        <v>290.98732864638936</v>
      </c>
      <c r="U3205" s="239">
        <f>MAX($K$4:K3205)</f>
        <v>290.98732864638936</v>
      </c>
      <c r="V3205" s="239">
        <f>MAX($K$4:L3205)</f>
        <v>290.98732864638936</v>
      </c>
      <c r="W3205" s="239">
        <f t="shared" si="599"/>
        <v>-0.50317665302836567</v>
      </c>
      <c r="X3205" s="239">
        <f t="shared" si="600"/>
        <v>-0.50317665302836567</v>
      </c>
      <c r="Y3205" s="239">
        <f t="shared" si="601"/>
        <v>-0.47057573147648485</v>
      </c>
    </row>
    <row r="3206" spans="1:25">
      <c r="A3206" s="147">
        <v>39913</v>
      </c>
      <c r="B3206" s="243">
        <v>0</v>
      </c>
      <c r="C3206" s="243">
        <v>-3.3812402270109176E-3</v>
      </c>
      <c r="D3206" s="243">
        <v>8.3349724464132358E-4</v>
      </c>
      <c r="E3206" s="243">
        <v>2.033831496857319E-3</v>
      </c>
      <c r="F3206" s="243">
        <v>-3.4119341875805675E-3</v>
      </c>
      <c r="H3206" s="239">
        <f t="shared" ref="H3206:H3269" si="606">(1+C3206)*H3205</f>
        <v>144.08047501660488</v>
      </c>
      <c r="I3206" s="239"/>
      <c r="J3206" s="239">
        <f t="shared" ref="J3206:J3269" si="607">IF(NOT(YEAR(A3206)=YEAR(A3205)),$J$1*H3206,J3205)</f>
        <v>135.23686277822372</v>
      </c>
      <c r="K3206" s="239">
        <f t="shared" si="602"/>
        <v>144.08047501660488</v>
      </c>
      <c r="L3206" s="239" t="b">
        <f t="shared" si="603"/>
        <v>0</v>
      </c>
      <c r="M3206" s="239">
        <f t="shared" ref="M3206:M3269" si="608">(K3206-K3205)/K3205</f>
        <v>-3.381240227010958E-3</v>
      </c>
      <c r="O3206" s="239">
        <f t="shared" ref="O3206:O3269" si="609">IF(AND(MONTH(A3206)=$O$2,MONTH(A3205)=$O$2-1),$O$1*H3206,O3205)</f>
        <v>154.05575361822639</v>
      </c>
      <c r="P3206" s="239">
        <f t="shared" si="604"/>
        <v>154.05575361822639</v>
      </c>
      <c r="Q3206" s="239">
        <f t="shared" si="605"/>
        <v>9.9752786016215111</v>
      </c>
      <c r="R3206" s="239">
        <f t="shared" ref="R3206:R3269" si="610">(P3206-P3205)/P3205</f>
        <v>0</v>
      </c>
      <c r="T3206" s="239">
        <f>MAX($H$4:H3206)</f>
        <v>290.98732864638936</v>
      </c>
      <c r="U3206" s="239">
        <f>MAX($K$4:K3206)</f>
        <v>290.98732864638936</v>
      </c>
      <c r="V3206" s="239">
        <f>MAX($K$4:L3206)</f>
        <v>290.98732864638936</v>
      </c>
      <c r="W3206" s="239">
        <f t="shared" ref="W3206:W3269" si="611">(H3206-T3206)/T3206</f>
        <v>-0.50485653211486448</v>
      </c>
      <c r="X3206" s="239">
        <f t="shared" ref="X3206:X3269" si="612">(K3206-U3206)/U3206</f>
        <v>-0.50485653211486448</v>
      </c>
      <c r="Y3206" s="239">
        <f t="shared" ref="Y3206:Y3269" si="613">(P3206-V3206)/V3206</f>
        <v>-0.47057573147648485</v>
      </c>
    </row>
    <row r="3207" spans="1:25">
      <c r="A3207" s="147">
        <v>39916</v>
      </c>
      <c r="B3207" s="243">
        <v>2.3847067520157417E-3</v>
      </c>
      <c r="C3207" s="243">
        <v>-3.7475796748338563E-3</v>
      </c>
      <c r="D3207" s="243">
        <v>-7.3835647669757698E-3</v>
      </c>
      <c r="E3207" s="243">
        <v>-5.6614542209793006E-3</v>
      </c>
      <c r="F3207" s="243">
        <v>-4.0813635641138157E-3</v>
      </c>
      <c r="H3207" s="239">
        <f t="shared" si="606"/>
        <v>143.54052195689223</v>
      </c>
      <c r="I3207" s="239"/>
      <c r="J3207" s="239">
        <f t="shared" si="607"/>
        <v>135.23686277822372</v>
      </c>
      <c r="K3207" s="239">
        <f t="shared" si="602"/>
        <v>143.54052195689223</v>
      </c>
      <c r="L3207" s="239" t="b">
        <f t="shared" si="603"/>
        <v>0</v>
      </c>
      <c r="M3207" s="239">
        <f t="shared" si="608"/>
        <v>-3.7475796748339162E-3</v>
      </c>
      <c r="O3207" s="239">
        <f t="shared" si="609"/>
        <v>154.05575361822639</v>
      </c>
      <c r="P3207" s="239">
        <f t="shared" si="604"/>
        <v>154.05575361822639</v>
      </c>
      <c r="Q3207" s="239">
        <f t="shared" si="605"/>
        <v>10.515231661334155</v>
      </c>
      <c r="R3207" s="239">
        <f t="shared" si="610"/>
        <v>0</v>
      </c>
      <c r="T3207" s="239">
        <f>MAX($H$4:H3207)</f>
        <v>290.98732864638936</v>
      </c>
      <c r="U3207" s="239">
        <f>MAX($K$4:K3207)</f>
        <v>290.98732864638936</v>
      </c>
      <c r="V3207" s="239">
        <f>MAX($K$4:L3207)</f>
        <v>290.98732864638936</v>
      </c>
      <c r="W3207" s="239">
        <f t="shared" si="611"/>
        <v>-0.50671212171123758</v>
      </c>
      <c r="X3207" s="239">
        <f t="shared" si="612"/>
        <v>-0.50671212171123758</v>
      </c>
      <c r="Y3207" s="239">
        <f t="shared" si="613"/>
        <v>-0.47057573147648485</v>
      </c>
    </row>
    <row r="3208" spans="1:25">
      <c r="A3208" s="147">
        <v>39917</v>
      </c>
      <c r="B3208" s="243">
        <v>-2.0259227887203801E-2</v>
      </c>
      <c r="C3208" s="243">
        <v>1.605885804463858E-2</v>
      </c>
      <c r="D3208" s="243">
        <v>1.6247340756774031E-2</v>
      </c>
      <c r="E3208" s="243">
        <v>1.3869613302927464E-2</v>
      </c>
      <c r="F3208" s="243">
        <v>2.346074184778435E-2</v>
      </c>
      <c r="H3208" s="239">
        <f t="shared" si="606"/>
        <v>145.84561882265129</v>
      </c>
      <c r="I3208" s="239"/>
      <c r="J3208" s="239">
        <f t="shared" si="607"/>
        <v>135.23686277822372</v>
      </c>
      <c r="K3208" s="239">
        <f t="shared" si="602"/>
        <v>145.84561882265129</v>
      </c>
      <c r="L3208" s="239" t="b">
        <f t="shared" si="603"/>
        <v>0</v>
      </c>
      <c r="M3208" s="239">
        <f t="shared" si="608"/>
        <v>1.6058858044638545E-2</v>
      </c>
      <c r="O3208" s="239">
        <f t="shared" si="609"/>
        <v>154.05575361822639</v>
      </c>
      <c r="P3208" s="239">
        <f t="shared" si="604"/>
        <v>154.05575361822639</v>
      </c>
      <c r="Q3208" s="239">
        <f t="shared" si="605"/>
        <v>8.210134795575101</v>
      </c>
      <c r="R3208" s="239">
        <f t="shared" si="610"/>
        <v>0</v>
      </c>
      <c r="T3208" s="239">
        <f>MAX($H$4:H3208)</f>
        <v>290.98732864638936</v>
      </c>
      <c r="U3208" s="239">
        <f>MAX($K$4:K3208)</f>
        <v>290.98732864638936</v>
      </c>
      <c r="V3208" s="239">
        <f>MAX($K$4:L3208)</f>
        <v>290.98732864638936</v>
      </c>
      <c r="W3208" s="239">
        <f t="shared" si="611"/>
        <v>-0.49879048169865736</v>
      </c>
      <c r="X3208" s="239">
        <f t="shared" si="612"/>
        <v>-0.49879048169865736</v>
      </c>
      <c r="Y3208" s="239">
        <f t="shared" si="613"/>
        <v>-0.47057573147648485</v>
      </c>
    </row>
    <row r="3209" spans="1:25">
      <c r="A3209" s="147">
        <v>39918</v>
      </c>
      <c r="B3209" s="243">
        <v>1.2387688653699325E-2</v>
      </c>
      <c r="C3209" s="243">
        <v>-4.3927796887313075E-3</v>
      </c>
      <c r="D3209" s="243">
        <v>-7.3665553325139577E-3</v>
      </c>
      <c r="E3209" s="243">
        <v>1.4106242860518758E-3</v>
      </c>
      <c r="F3209" s="243">
        <v>4.3205922947324726E-3</v>
      </c>
      <c r="H3209" s="239">
        <f t="shared" si="606"/>
        <v>145.20495115059668</v>
      </c>
      <c r="I3209" s="239"/>
      <c r="J3209" s="239">
        <f t="shared" si="607"/>
        <v>135.23686277822372</v>
      </c>
      <c r="K3209" s="239">
        <f t="shared" si="602"/>
        <v>145.20495115059668</v>
      </c>
      <c r="L3209" s="239" t="b">
        <f t="shared" si="603"/>
        <v>0</v>
      </c>
      <c r="M3209" s="239">
        <f t="shared" si="608"/>
        <v>-4.3927796887313995E-3</v>
      </c>
      <c r="O3209" s="239">
        <f t="shared" si="609"/>
        <v>154.05575361822639</v>
      </c>
      <c r="P3209" s="239">
        <f t="shared" si="604"/>
        <v>154.05575361822639</v>
      </c>
      <c r="Q3209" s="239">
        <f t="shared" si="605"/>
        <v>8.8508024676297055</v>
      </c>
      <c r="R3209" s="239">
        <f t="shared" si="610"/>
        <v>0</v>
      </c>
      <c r="T3209" s="239">
        <f>MAX($H$4:H3209)</f>
        <v>290.98732864638936</v>
      </c>
      <c r="U3209" s="239">
        <f>MAX($K$4:K3209)</f>
        <v>290.98732864638936</v>
      </c>
      <c r="V3209" s="239">
        <f>MAX($K$4:L3209)</f>
        <v>290.98732864638936</v>
      </c>
      <c r="W3209" s="239">
        <f t="shared" si="611"/>
        <v>-0.50099218469045037</v>
      </c>
      <c r="X3209" s="239">
        <f t="shared" si="612"/>
        <v>-0.50099218469045037</v>
      </c>
      <c r="Y3209" s="239">
        <f t="shared" si="613"/>
        <v>-0.47057573147648485</v>
      </c>
    </row>
    <row r="3210" spans="1:25">
      <c r="A3210" s="147">
        <v>39919</v>
      </c>
      <c r="B3210" s="243">
        <v>1.6693851375831681E-2</v>
      </c>
      <c r="C3210" s="243">
        <v>2.1348427533731673E-2</v>
      </c>
      <c r="D3210" s="243">
        <v>2.3149664611996634E-3</v>
      </c>
      <c r="E3210" s="243">
        <v>1.0115227285026673E-2</v>
      </c>
      <c r="F3210" s="243">
        <v>1.4163019410131428E-2</v>
      </c>
      <c r="H3210" s="239">
        <f t="shared" si="606"/>
        <v>148.30484852777425</v>
      </c>
      <c r="I3210" s="239"/>
      <c r="J3210" s="239">
        <f t="shared" si="607"/>
        <v>135.23686277822372</v>
      </c>
      <c r="K3210" s="239">
        <f t="shared" si="602"/>
        <v>148.30484852777425</v>
      </c>
      <c r="L3210" s="239" t="b">
        <f t="shared" si="603"/>
        <v>0</v>
      </c>
      <c r="M3210" s="239">
        <f t="shared" si="608"/>
        <v>2.1348427533731732E-2</v>
      </c>
      <c r="O3210" s="239">
        <f t="shared" si="609"/>
        <v>154.05575361822639</v>
      </c>
      <c r="P3210" s="239">
        <f t="shared" si="604"/>
        <v>154.05575361822639</v>
      </c>
      <c r="Q3210" s="239">
        <f t="shared" si="605"/>
        <v>5.7509050904521359</v>
      </c>
      <c r="R3210" s="239">
        <f t="shared" si="610"/>
        <v>0</v>
      </c>
      <c r="T3210" s="239">
        <f>MAX($H$4:H3210)</f>
        <v>290.98732864638936</v>
      </c>
      <c r="U3210" s="239">
        <f>MAX($K$4:K3210)</f>
        <v>290.98732864638936</v>
      </c>
      <c r="V3210" s="239">
        <f>MAX($K$4:L3210)</f>
        <v>290.98732864638936</v>
      </c>
      <c r="W3210" s="239">
        <f t="shared" si="611"/>
        <v>-0.49033915250654864</v>
      </c>
      <c r="X3210" s="239">
        <f t="shared" si="612"/>
        <v>-0.49033915250654864</v>
      </c>
      <c r="Y3210" s="239">
        <f t="shared" si="613"/>
        <v>-0.47057573147648485</v>
      </c>
    </row>
    <row r="3211" spans="1:25">
      <c r="A3211" s="147">
        <v>39920</v>
      </c>
      <c r="B3211" s="243">
        <v>5.4780775018010708E-3</v>
      </c>
      <c r="C3211" s="243">
        <v>1.6373763231686267E-2</v>
      </c>
      <c r="D3211" s="243">
        <v>2.7246821777632935E-2</v>
      </c>
      <c r="E3211" s="243">
        <v>3.992647387177195E-3</v>
      </c>
      <c r="F3211" s="243">
        <v>1.845915845821855E-2</v>
      </c>
      <c r="H3211" s="239">
        <f t="shared" si="606"/>
        <v>150.73315700367914</v>
      </c>
      <c r="I3211" s="239"/>
      <c r="J3211" s="239">
        <f t="shared" si="607"/>
        <v>135.23686277822372</v>
      </c>
      <c r="K3211" s="239">
        <f t="shared" si="602"/>
        <v>150.73315700367914</v>
      </c>
      <c r="L3211" s="239" t="b">
        <f t="shared" si="603"/>
        <v>0</v>
      </c>
      <c r="M3211" s="239">
        <f t="shared" si="608"/>
        <v>1.6373763231686357E-2</v>
      </c>
      <c r="O3211" s="239">
        <f t="shared" si="609"/>
        <v>154.05575361822639</v>
      </c>
      <c r="P3211" s="239">
        <f t="shared" si="604"/>
        <v>154.05575361822639</v>
      </c>
      <c r="Q3211" s="239">
        <f t="shared" si="605"/>
        <v>3.3225966145472512</v>
      </c>
      <c r="R3211" s="239">
        <f t="shared" si="610"/>
        <v>0</v>
      </c>
      <c r="T3211" s="239">
        <f>MAX($H$4:H3211)</f>
        <v>290.98732864638936</v>
      </c>
      <c r="U3211" s="239">
        <f>MAX($K$4:K3211)</f>
        <v>290.98732864638936</v>
      </c>
      <c r="V3211" s="239">
        <f>MAX($K$4:L3211)</f>
        <v>290.98732864638936</v>
      </c>
      <c r="W3211" s="239">
        <f t="shared" si="611"/>
        <v>-0.48199408646123026</v>
      </c>
      <c r="X3211" s="239">
        <f t="shared" si="612"/>
        <v>-0.48199408646123026</v>
      </c>
      <c r="Y3211" s="239">
        <f t="shared" si="613"/>
        <v>-0.47057573147648485</v>
      </c>
    </row>
    <row r="3212" spans="1:25">
      <c r="A3212" s="147">
        <v>39923</v>
      </c>
      <c r="B3212" s="243">
        <v>-4.3945676203548834E-2</v>
      </c>
      <c r="C3212" s="243">
        <v>-3.5857260064776741E-2</v>
      </c>
      <c r="D3212" s="243">
        <v>1.0376598912836155E-2</v>
      </c>
      <c r="E3212" s="243">
        <v>-6.6155611376317314E-3</v>
      </c>
      <c r="F3212" s="243">
        <v>-3.7576788753897361E-2</v>
      </c>
      <c r="H3212" s="239">
        <f t="shared" si="606"/>
        <v>145.32827899261341</v>
      </c>
      <c r="I3212" s="239"/>
      <c r="J3212" s="239">
        <f t="shared" si="607"/>
        <v>135.23686277822372</v>
      </c>
      <c r="K3212" s="239">
        <f t="shared" si="602"/>
        <v>145.32827899261341</v>
      </c>
      <c r="L3212" s="239" t="b">
        <f t="shared" si="603"/>
        <v>0</v>
      </c>
      <c r="M3212" s="239">
        <f t="shared" si="608"/>
        <v>-3.5857260064776651E-2</v>
      </c>
      <c r="O3212" s="239">
        <f t="shared" si="609"/>
        <v>154.05575361822639</v>
      </c>
      <c r="P3212" s="239">
        <f t="shared" si="604"/>
        <v>154.05575361822639</v>
      </c>
      <c r="Q3212" s="239">
        <f t="shared" si="605"/>
        <v>8.7274746256129845</v>
      </c>
      <c r="R3212" s="239">
        <f t="shared" si="610"/>
        <v>0</v>
      </c>
      <c r="T3212" s="239">
        <f>MAX($H$4:H3212)</f>
        <v>290.98732864638936</v>
      </c>
      <c r="U3212" s="239">
        <f>MAX($K$4:K3212)</f>
        <v>290.98732864638936</v>
      </c>
      <c r="V3212" s="239">
        <f>MAX($K$4:L3212)</f>
        <v>290.98732864638936</v>
      </c>
      <c r="W3212" s="239">
        <f t="shared" si="611"/>
        <v>-0.50056835921808218</v>
      </c>
      <c r="X3212" s="239">
        <f t="shared" si="612"/>
        <v>-0.50056835921808218</v>
      </c>
      <c r="Y3212" s="239">
        <f t="shared" si="613"/>
        <v>-0.47057573147648485</v>
      </c>
    </row>
    <row r="3213" spans="1:25">
      <c r="A3213" s="147">
        <v>39924</v>
      </c>
      <c r="B3213" s="243">
        <v>2.2193603818076113E-2</v>
      </c>
      <c r="C3213" s="243">
        <v>1.906557026356559E-3</v>
      </c>
      <c r="D3213" s="243">
        <v>-2.3909195864738719E-2</v>
      </c>
      <c r="E3213" s="243">
        <v>-1.237857069150039E-2</v>
      </c>
      <c r="F3213" s="243">
        <v>2.6594351274660255E-3</v>
      </c>
      <c r="H3213" s="239">
        <f t="shared" si="606"/>
        <v>145.60535564405507</v>
      </c>
      <c r="I3213" s="239"/>
      <c r="J3213" s="239">
        <f t="shared" si="607"/>
        <v>135.23686277822372</v>
      </c>
      <c r="K3213" s="239">
        <f t="shared" si="602"/>
        <v>145.60535564405507</v>
      </c>
      <c r="L3213" s="239" t="b">
        <f t="shared" si="603"/>
        <v>0</v>
      </c>
      <c r="M3213" s="239">
        <f t="shared" si="608"/>
        <v>1.9065570263564718E-3</v>
      </c>
      <c r="O3213" s="239">
        <f t="shared" si="609"/>
        <v>154.05575361822639</v>
      </c>
      <c r="P3213" s="239">
        <f t="shared" si="604"/>
        <v>154.05575361822639</v>
      </c>
      <c r="Q3213" s="239">
        <f t="shared" si="605"/>
        <v>8.4503979741713238</v>
      </c>
      <c r="R3213" s="239">
        <f t="shared" si="610"/>
        <v>0</v>
      </c>
      <c r="T3213" s="239">
        <f>MAX($H$4:H3213)</f>
        <v>290.98732864638936</v>
      </c>
      <c r="U3213" s="239">
        <f>MAX($K$4:K3213)</f>
        <v>290.98732864638936</v>
      </c>
      <c r="V3213" s="239">
        <f>MAX($K$4:L3213)</f>
        <v>290.98732864638936</v>
      </c>
      <c r="W3213" s="239">
        <f t="shared" si="611"/>
        <v>-0.49961616431416461</v>
      </c>
      <c r="X3213" s="239">
        <f t="shared" si="612"/>
        <v>-0.49961616431416461</v>
      </c>
      <c r="Y3213" s="239">
        <f t="shared" si="613"/>
        <v>-0.47057573147648485</v>
      </c>
    </row>
    <row r="3214" spans="1:25">
      <c r="A3214" s="147">
        <v>39925</v>
      </c>
      <c r="B3214" s="243">
        <v>-6.5831977770303141E-3</v>
      </c>
      <c r="C3214" s="243">
        <v>1.3946259536205208E-2</v>
      </c>
      <c r="D3214" s="243">
        <v>-1.7259892242977859E-3</v>
      </c>
      <c r="E3214" s="243">
        <v>6.120546872845356E-4</v>
      </c>
      <c r="F3214" s="243">
        <v>1.9751850376894975E-2</v>
      </c>
      <c r="H3214" s="239">
        <f t="shared" si="606"/>
        <v>147.63600572372852</v>
      </c>
      <c r="I3214" s="239"/>
      <c r="J3214" s="239">
        <f t="shared" si="607"/>
        <v>135.23686277822372</v>
      </c>
      <c r="K3214" s="239">
        <f t="shared" si="602"/>
        <v>147.63600572372852</v>
      </c>
      <c r="L3214" s="239" t="b">
        <f t="shared" si="603"/>
        <v>0</v>
      </c>
      <c r="M3214" s="239">
        <f t="shared" si="608"/>
        <v>1.394625953620518E-2</v>
      </c>
      <c r="O3214" s="239">
        <f t="shared" si="609"/>
        <v>154.05575361822639</v>
      </c>
      <c r="P3214" s="239">
        <f t="shared" si="604"/>
        <v>154.05575361822639</v>
      </c>
      <c r="Q3214" s="239">
        <f t="shared" si="605"/>
        <v>6.4197478944978741</v>
      </c>
      <c r="R3214" s="239">
        <f t="shared" si="610"/>
        <v>0</v>
      </c>
      <c r="T3214" s="239">
        <f>MAX($H$4:H3214)</f>
        <v>290.98732864638936</v>
      </c>
      <c r="U3214" s="239">
        <f>MAX($K$4:K3214)</f>
        <v>290.98732864638936</v>
      </c>
      <c r="V3214" s="239">
        <f>MAX($K$4:L3214)</f>
        <v>290.98732864638936</v>
      </c>
      <c r="W3214" s="239">
        <f t="shared" si="611"/>
        <v>-0.49263768147396814</v>
      </c>
      <c r="X3214" s="239">
        <f t="shared" si="612"/>
        <v>-0.49263768147396814</v>
      </c>
      <c r="Y3214" s="239">
        <f t="shared" si="613"/>
        <v>-0.47057573147648485</v>
      </c>
    </row>
    <row r="3215" spans="1:25">
      <c r="A3215" s="147">
        <v>39926</v>
      </c>
      <c r="B3215" s="243">
        <v>8.7276832929459314E-3</v>
      </c>
      <c r="C3215" s="243">
        <v>-6.2836780342445664E-3</v>
      </c>
      <c r="D3215" s="243">
        <v>1.0425426962934914E-2</v>
      </c>
      <c r="E3215" s="243">
        <v>1.1219431636764199E-2</v>
      </c>
      <c r="F3215" s="243">
        <v>5.5863634194315281E-3</v>
      </c>
      <c r="H3215" s="239">
        <f t="shared" si="606"/>
        <v>146.70830859749873</v>
      </c>
      <c r="I3215" s="239"/>
      <c r="J3215" s="239">
        <f t="shared" si="607"/>
        <v>135.23686277822372</v>
      </c>
      <c r="K3215" s="239">
        <f t="shared" si="602"/>
        <v>146.70830859749873</v>
      </c>
      <c r="L3215" s="239" t="b">
        <f t="shared" si="603"/>
        <v>0</v>
      </c>
      <c r="M3215" s="239">
        <f t="shared" si="608"/>
        <v>-6.283678034244497E-3</v>
      </c>
      <c r="O3215" s="239">
        <f t="shared" si="609"/>
        <v>154.05575361822639</v>
      </c>
      <c r="P3215" s="239">
        <f t="shared" si="604"/>
        <v>154.05575361822639</v>
      </c>
      <c r="Q3215" s="239">
        <f t="shared" si="605"/>
        <v>7.3474450207276618</v>
      </c>
      <c r="R3215" s="239">
        <f t="shared" si="610"/>
        <v>0</v>
      </c>
      <c r="T3215" s="239">
        <f>MAX($H$4:H3215)</f>
        <v>290.98732864638936</v>
      </c>
      <c r="U3215" s="239">
        <f>MAX($K$4:K3215)</f>
        <v>290.98732864638936</v>
      </c>
      <c r="V3215" s="239">
        <f>MAX($K$4:L3215)</f>
        <v>290.98732864638936</v>
      </c>
      <c r="W3215" s="239">
        <f t="shared" si="611"/>
        <v>-0.4958257829302935</v>
      </c>
      <c r="X3215" s="239">
        <f t="shared" si="612"/>
        <v>-0.4958257829302935</v>
      </c>
      <c r="Y3215" s="239">
        <f t="shared" si="613"/>
        <v>-0.47057573147648485</v>
      </c>
    </row>
    <row r="3216" spans="1:25">
      <c r="A3216" s="147">
        <v>39927</v>
      </c>
      <c r="B3216" s="243">
        <v>1.7845589002845941E-2</v>
      </c>
      <c r="C3216" s="243">
        <v>2.6898490546709342E-2</v>
      </c>
      <c r="D3216" s="243">
        <v>-1.5064762346839511E-2</v>
      </c>
      <c r="E3216" s="243">
        <v>-2.2861788451911114E-4</v>
      </c>
      <c r="F3216" s="243">
        <v>2.0505808895895594E-2</v>
      </c>
      <c r="H3216" s="239">
        <f t="shared" si="606"/>
        <v>150.65454064943228</v>
      </c>
      <c r="I3216" s="239"/>
      <c r="J3216" s="239">
        <f t="shared" si="607"/>
        <v>135.23686277822372</v>
      </c>
      <c r="K3216" s="239">
        <f t="shared" si="602"/>
        <v>150.65454064943228</v>
      </c>
      <c r="L3216" s="239" t="b">
        <f t="shared" si="603"/>
        <v>0</v>
      </c>
      <c r="M3216" s="239">
        <f t="shared" si="608"/>
        <v>2.6898490546709428E-2</v>
      </c>
      <c r="O3216" s="239">
        <f t="shared" si="609"/>
        <v>154.05575361822639</v>
      </c>
      <c r="P3216" s="239">
        <f t="shared" si="604"/>
        <v>154.05575361822639</v>
      </c>
      <c r="Q3216" s="239">
        <f t="shared" si="605"/>
        <v>3.4012129687941126</v>
      </c>
      <c r="R3216" s="239">
        <f t="shared" si="610"/>
        <v>0</v>
      </c>
      <c r="T3216" s="239">
        <f>MAX($H$4:H3216)</f>
        <v>290.98732864638936</v>
      </c>
      <c r="U3216" s="239">
        <f>MAX($K$4:K3216)</f>
        <v>290.98732864638936</v>
      </c>
      <c r="V3216" s="239">
        <f>MAX($K$4:L3216)</f>
        <v>290.98732864638936</v>
      </c>
      <c r="W3216" s="239">
        <f t="shared" si="611"/>
        <v>-0.4822642575185494</v>
      </c>
      <c r="X3216" s="239">
        <f t="shared" si="612"/>
        <v>-0.4822642575185494</v>
      </c>
      <c r="Y3216" s="239">
        <f t="shared" si="613"/>
        <v>-0.47057573147648485</v>
      </c>
    </row>
    <row r="3217" spans="1:25">
      <c r="A3217" s="147">
        <v>39930</v>
      </c>
      <c r="B3217" s="243">
        <v>-1.0519082355428644E-2</v>
      </c>
      <c r="C3217" s="243">
        <v>3.1936524672937505E-3</v>
      </c>
      <c r="D3217" s="243">
        <v>1.370001692006606E-2</v>
      </c>
      <c r="E3217" s="243">
        <v>-1.3310542173447071E-2</v>
      </c>
      <c r="F3217" s="243">
        <v>-3.1164743985901966E-3</v>
      </c>
      <c r="H3217" s="239">
        <f t="shared" si="606"/>
        <v>151.13567889488635</v>
      </c>
      <c r="I3217" s="239"/>
      <c r="J3217" s="239">
        <f t="shared" si="607"/>
        <v>135.23686277822372</v>
      </c>
      <c r="K3217" s="239">
        <f t="shared" si="602"/>
        <v>151.13567889488635</v>
      </c>
      <c r="L3217" s="239" t="b">
        <f t="shared" si="603"/>
        <v>0</v>
      </c>
      <c r="M3217" s="239">
        <f t="shared" si="608"/>
        <v>3.1936524672938182E-3</v>
      </c>
      <c r="O3217" s="239">
        <f t="shared" si="609"/>
        <v>154.05575361822639</v>
      </c>
      <c r="P3217" s="239">
        <f t="shared" si="604"/>
        <v>154.05575361822639</v>
      </c>
      <c r="Q3217" s="239">
        <f t="shared" si="605"/>
        <v>2.9200747233400364</v>
      </c>
      <c r="R3217" s="239">
        <f t="shared" si="610"/>
        <v>0</v>
      </c>
      <c r="T3217" s="239">
        <f>MAX($H$4:H3217)</f>
        <v>290.98732864638936</v>
      </c>
      <c r="U3217" s="239">
        <f>MAX($K$4:K3217)</f>
        <v>290.98732864638936</v>
      </c>
      <c r="V3217" s="239">
        <f>MAX($K$4:L3217)</f>
        <v>290.98732864638936</v>
      </c>
      <c r="W3217" s="239">
        <f t="shared" si="611"/>
        <v>-0.48061078948716729</v>
      </c>
      <c r="X3217" s="239">
        <f t="shared" si="612"/>
        <v>-0.48061078948716729</v>
      </c>
      <c r="Y3217" s="239">
        <f t="shared" si="613"/>
        <v>-0.47057573147648485</v>
      </c>
    </row>
    <row r="3218" spans="1:25">
      <c r="A3218" s="147">
        <v>39931</v>
      </c>
      <c r="B3218" s="243">
        <v>-2.4222383856978835E-3</v>
      </c>
      <c r="C3218" s="243">
        <v>-1.7649189262897713E-2</v>
      </c>
      <c r="D3218" s="243">
        <v>-2.3512557642639709E-2</v>
      </c>
      <c r="E3218" s="243">
        <v>-1.4203364775764227E-2</v>
      </c>
      <c r="F3218" s="243">
        <v>-1.6786002046464299E-2</v>
      </c>
      <c r="H3218" s="239">
        <f t="shared" si="606"/>
        <v>148.46825669369397</v>
      </c>
      <c r="I3218" s="239"/>
      <c r="J3218" s="239">
        <f t="shared" si="607"/>
        <v>135.23686277822372</v>
      </c>
      <c r="K3218" s="239">
        <f t="shared" si="602"/>
        <v>148.46825669369397</v>
      </c>
      <c r="L3218" s="239" t="b">
        <f t="shared" si="603"/>
        <v>0</v>
      </c>
      <c r="M3218" s="239">
        <f t="shared" si="608"/>
        <v>-1.7649189262897682E-2</v>
      </c>
      <c r="O3218" s="239">
        <f t="shared" si="609"/>
        <v>154.05575361822639</v>
      </c>
      <c r="P3218" s="239">
        <f t="shared" si="604"/>
        <v>154.05575361822639</v>
      </c>
      <c r="Q3218" s="239">
        <f t="shared" si="605"/>
        <v>5.5874969245324166</v>
      </c>
      <c r="R3218" s="239">
        <f t="shared" si="610"/>
        <v>0</v>
      </c>
      <c r="T3218" s="239">
        <f>MAX($H$4:H3218)</f>
        <v>290.98732864638936</v>
      </c>
      <c r="U3218" s="239">
        <f>MAX($K$4:K3218)</f>
        <v>290.98732864638936</v>
      </c>
      <c r="V3218" s="239">
        <f>MAX($K$4:L3218)</f>
        <v>290.98732864638936</v>
      </c>
      <c r="W3218" s="239">
        <f t="shared" si="611"/>
        <v>-0.48977758796461529</v>
      </c>
      <c r="X3218" s="239">
        <f t="shared" si="612"/>
        <v>-0.48977758796461529</v>
      </c>
      <c r="Y3218" s="239">
        <f t="shared" si="613"/>
        <v>-0.47057573147648485</v>
      </c>
    </row>
    <row r="3219" spans="1:25">
      <c r="A3219" s="147">
        <v>39932</v>
      </c>
      <c r="B3219" s="243">
        <v>2.2643533694797435E-2</v>
      </c>
      <c r="C3219" s="243">
        <v>1.8864027978152897E-2</v>
      </c>
      <c r="D3219" s="243">
        <v>-1.2116625659486457E-2</v>
      </c>
      <c r="E3219" s="243">
        <v>1.850898152462821E-2</v>
      </c>
      <c r="F3219" s="243">
        <v>2.0303578980461978E-2</v>
      </c>
      <c r="H3219" s="239">
        <f t="shared" si="606"/>
        <v>151.26896604183139</v>
      </c>
      <c r="I3219" s="239"/>
      <c r="J3219" s="239">
        <f t="shared" si="607"/>
        <v>135.23686277822372</v>
      </c>
      <c r="K3219" s="239">
        <f t="shared" si="602"/>
        <v>151.26896604183139</v>
      </c>
      <c r="L3219" s="239" t="b">
        <f t="shared" si="603"/>
        <v>0</v>
      </c>
      <c r="M3219" s="239">
        <f t="shared" si="608"/>
        <v>1.8864027978152814E-2</v>
      </c>
      <c r="O3219" s="239">
        <f t="shared" si="609"/>
        <v>154.05575361822639</v>
      </c>
      <c r="P3219" s="239">
        <f t="shared" si="604"/>
        <v>154.05575361822639</v>
      </c>
      <c r="Q3219" s="239">
        <f t="shared" si="605"/>
        <v>2.7867875763949996</v>
      </c>
      <c r="R3219" s="239">
        <f t="shared" si="610"/>
        <v>0</v>
      </c>
      <c r="T3219" s="239">
        <f>MAX($H$4:H3219)</f>
        <v>290.98732864638936</v>
      </c>
      <c r="U3219" s="239">
        <f>MAX($K$4:K3219)</f>
        <v>290.98732864638936</v>
      </c>
      <c r="V3219" s="239">
        <f>MAX($K$4:L3219)</f>
        <v>290.98732864638936</v>
      </c>
      <c r="W3219" s="239">
        <f t="shared" si="611"/>
        <v>-0.48015273810889919</v>
      </c>
      <c r="X3219" s="239">
        <f t="shared" si="612"/>
        <v>-0.48015273810889919</v>
      </c>
      <c r="Y3219" s="239">
        <f t="shared" si="613"/>
        <v>-0.47057573147648485</v>
      </c>
    </row>
    <row r="3220" spans="1:25">
      <c r="A3220" s="147">
        <v>39933</v>
      </c>
      <c r="B3220" s="243">
        <v>-2.9315800545126613E-4</v>
      </c>
      <c r="C3220" s="243">
        <v>2.2947763689860734E-2</v>
      </c>
      <c r="D3220" s="243">
        <v>3.480937774056958E-2</v>
      </c>
      <c r="E3220" s="243">
        <v>3.5812894688235675E-2</v>
      </c>
      <c r="F3220" s="243">
        <v>2.4630470207509525E-2</v>
      </c>
      <c r="H3220" s="239">
        <f t="shared" si="606"/>
        <v>154.7402505281689</v>
      </c>
      <c r="I3220" s="239"/>
      <c r="J3220" s="239">
        <f t="shared" si="607"/>
        <v>135.23686277822372</v>
      </c>
      <c r="K3220" s="239">
        <f t="shared" si="602"/>
        <v>154.7402505281689</v>
      </c>
      <c r="L3220" s="239" t="b">
        <f t="shared" si="603"/>
        <v>0</v>
      </c>
      <c r="M3220" s="239">
        <f t="shared" si="608"/>
        <v>2.2947763689860699E-2</v>
      </c>
      <c r="O3220" s="239">
        <f t="shared" si="609"/>
        <v>154.05575361822639</v>
      </c>
      <c r="P3220" s="239">
        <f t="shared" si="604"/>
        <v>154.7402505281689</v>
      </c>
      <c r="Q3220" s="239">
        <f t="shared" si="605"/>
        <v>0</v>
      </c>
      <c r="R3220" s="239">
        <f t="shared" si="610"/>
        <v>4.4431765374943252E-3</v>
      </c>
      <c r="T3220" s="239">
        <f>MAX($H$4:H3220)</f>
        <v>290.98732864638936</v>
      </c>
      <c r="U3220" s="239">
        <f>MAX($K$4:K3220)</f>
        <v>290.98732864638936</v>
      </c>
      <c r="V3220" s="239">
        <f>MAX($K$4:L3220)</f>
        <v>290.98732864638936</v>
      </c>
      <c r="W3220" s="239">
        <f t="shared" si="611"/>
        <v>-0.46822340598820106</v>
      </c>
      <c r="X3220" s="239">
        <f t="shared" si="612"/>
        <v>-0.46822340598820106</v>
      </c>
      <c r="Y3220" s="239">
        <f t="shared" si="613"/>
        <v>-0.46822340598820106</v>
      </c>
    </row>
    <row r="3221" spans="1:25">
      <c r="A3221" s="147">
        <v>39934</v>
      </c>
      <c r="B3221" s="243">
        <v>5.1642278169887756E-3</v>
      </c>
      <c r="C3221" s="243">
        <v>-3.5949333910880732E-3</v>
      </c>
      <c r="D3221" s="243">
        <v>-5.5741615877730188E-3</v>
      </c>
      <c r="E3221" s="243">
        <v>-4.6658707104517694E-3</v>
      </c>
      <c r="F3221" s="243">
        <v>-9.1950328742074205E-4</v>
      </c>
      <c r="H3221" s="239">
        <f t="shared" si="606"/>
        <v>154.18396963459986</v>
      </c>
      <c r="I3221" s="239"/>
      <c r="J3221" s="239">
        <f t="shared" si="607"/>
        <v>135.23686277822372</v>
      </c>
      <c r="K3221" s="239">
        <f t="shared" si="602"/>
        <v>154.18396963459986</v>
      </c>
      <c r="L3221" s="239" t="b">
        <f t="shared" si="603"/>
        <v>0</v>
      </c>
      <c r="M3221" s="239">
        <f t="shared" si="608"/>
        <v>-3.5949333910880099E-3</v>
      </c>
      <c r="O3221" s="239">
        <f t="shared" si="609"/>
        <v>154.05575361822639</v>
      </c>
      <c r="P3221" s="239">
        <f t="shared" si="604"/>
        <v>154.18396963459986</v>
      </c>
      <c r="Q3221" s="239">
        <f t="shared" si="605"/>
        <v>0</v>
      </c>
      <c r="R3221" s="239">
        <f t="shared" si="610"/>
        <v>-3.5949333910880099E-3</v>
      </c>
      <c r="T3221" s="239">
        <f>MAX($H$4:H3221)</f>
        <v>290.98732864638936</v>
      </c>
      <c r="U3221" s="239">
        <f>MAX($K$4:K3221)</f>
        <v>290.98732864638936</v>
      </c>
      <c r="V3221" s="239">
        <f>MAX($K$4:L3221)</f>
        <v>290.98732864638936</v>
      </c>
      <c r="W3221" s="239">
        <f t="shared" si="611"/>
        <v>-0.47013510742261316</v>
      </c>
      <c r="X3221" s="239">
        <f t="shared" si="612"/>
        <v>-0.47013510742261316</v>
      </c>
      <c r="Y3221" s="239">
        <f t="shared" si="613"/>
        <v>-0.47013510742261316</v>
      </c>
    </row>
    <row r="3222" spans="1:25">
      <c r="A3222" s="147">
        <v>39937</v>
      </c>
      <c r="B3222" s="243">
        <v>3.4861057291875275E-2</v>
      </c>
      <c r="C3222" s="243">
        <v>1.6828021920204606E-2</v>
      </c>
      <c r="D3222" s="243">
        <v>6.828170202315631E-3</v>
      </c>
      <c r="E3222" s="243">
        <v>4.9768706282833364E-2</v>
      </c>
      <c r="F3222" s="243">
        <v>1.9419349027893107E-2</v>
      </c>
      <c r="H3222" s="239">
        <f t="shared" si="606"/>
        <v>156.77858085535507</v>
      </c>
      <c r="I3222" s="239"/>
      <c r="J3222" s="239">
        <f t="shared" si="607"/>
        <v>135.23686277822372</v>
      </c>
      <c r="K3222" s="239">
        <f t="shared" si="602"/>
        <v>156.77858085535507</v>
      </c>
      <c r="L3222" s="239" t="b">
        <f t="shared" si="603"/>
        <v>0</v>
      </c>
      <c r="M3222" s="239">
        <f t="shared" si="608"/>
        <v>1.6828021920204633E-2</v>
      </c>
      <c r="O3222" s="239">
        <f t="shared" si="609"/>
        <v>154.05575361822639</v>
      </c>
      <c r="P3222" s="239">
        <f t="shared" si="604"/>
        <v>156.77858085535507</v>
      </c>
      <c r="Q3222" s="239">
        <f t="shared" si="605"/>
        <v>0</v>
      </c>
      <c r="R3222" s="239">
        <f t="shared" si="610"/>
        <v>1.6828021920204633E-2</v>
      </c>
      <c r="T3222" s="239">
        <f>MAX($H$4:H3222)</f>
        <v>290.98732864638936</v>
      </c>
      <c r="U3222" s="239">
        <f>MAX($K$4:K3222)</f>
        <v>290.98732864638936</v>
      </c>
      <c r="V3222" s="239">
        <f>MAX($K$4:L3222)</f>
        <v>290.98732864638936</v>
      </c>
      <c r="W3222" s="239">
        <f t="shared" si="611"/>
        <v>-0.46121852939557401</v>
      </c>
      <c r="X3222" s="239">
        <f t="shared" si="612"/>
        <v>-0.46121852939557401</v>
      </c>
      <c r="Y3222" s="239">
        <f t="shared" si="613"/>
        <v>-0.46121852939557401</v>
      </c>
    </row>
    <row r="3223" spans="1:25">
      <c r="A3223" s="147">
        <v>39938</v>
      </c>
      <c r="B3223" s="243">
        <v>-3.7418671202471554E-3</v>
      </c>
      <c r="C3223" s="243">
        <v>8.4298501521762326E-3</v>
      </c>
      <c r="D3223" s="243">
        <v>7.4070522783031834E-3</v>
      </c>
      <c r="E3223" s="243">
        <v>6.1280210716465611E-3</v>
      </c>
      <c r="F3223" s="243">
        <v>1.7069896332405854E-2</v>
      </c>
      <c r="H3223" s="239">
        <f t="shared" si="606"/>
        <v>158.10020079903657</v>
      </c>
      <c r="I3223" s="239"/>
      <c r="J3223" s="239">
        <f t="shared" si="607"/>
        <v>135.23686277822372</v>
      </c>
      <c r="K3223" s="239">
        <f t="shared" si="602"/>
        <v>158.10020079903657</v>
      </c>
      <c r="L3223" s="239" t="b">
        <f t="shared" si="603"/>
        <v>0</v>
      </c>
      <c r="M3223" s="239">
        <f t="shared" si="608"/>
        <v>8.4298501521762881E-3</v>
      </c>
      <c r="O3223" s="239">
        <f t="shared" si="609"/>
        <v>154.05575361822639</v>
      </c>
      <c r="P3223" s="239">
        <f t="shared" si="604"/>
        <v>158.10020079903657</v>
      </c>
      <c r="Q3223" s="239">
        <f t="shared" si="605"/>
        <v>0</v>
      </c>
      <c r="R3223" s="239">
        <f t="shared" si="610"/>
        <v>8.4298501521762881E-3</v>
      </c>
      <c r="T3223" s="239">
        <f>MAX($H$4:H3223)</f>
        <v>290.98732864638936</v>
      </c>
      <c r="U3223" s="239">
        <f>MAX($K$4:K3223)</f>
        <v>290.98732864638936</v>
      </c>
      <c r="V3223" s="239">
        <f>MAX($K$4:L3223)</f>
        <v>290.98732864638936</v>
      </c>
      <c r="W3223" s="239">
        <f t="shared" si="611"/>
        <v>-0.45667668233360953</v>
      </c>
      <c r="X3223" s="239">
        <f t="shared" si="612"/>
        <v>-0.45667668233360953</v>
      </c>
      <c r="Y3223" s="239">
        <f t="shared" si="613"/>
        <v>-0.45667668233360953</v>
      </c>
    </row>
    <row r="3224" spans="1:25">
      <c r="A3224" s="147">
        <v>39939</v>
      </c>
      <c r="B3224" s="243">
        <v>1.6523634352812122E-2</v>
      </c>
      <c r="C3224" s="243">
        <v>1.5282669709940189E-2</v>
      </c>
      <c r="D3224" s="243">
        <v>8.3828224518365246E-3</v>
      </c>
      <c r="E3224" s="243">
        <v>1.5321062419499709E-2</v>
      </c>
      <c r="F3224" s="243">
        <v>1.1487729779366962E-2</v>
      </c>
      <c r="H3224" s="239">
        <f t="shared" si="606"/>
        <v>160.51639394892348</v>
      </c>
      <c r="I3224" s="239"/>
      <c r="J3224" s="239">
        <f t="shared" si="607"/>
        <v>135.23686277822372</v>
      </c>
      <c r="K3224" s="239">
        <f t="shared" si="602"/>
        <v>160.51639394892348</v>
      </c>
      <c r="L3224" s="239" t="b">
        <f t="shared" si="603"/>
        <v>0</v>
      </c>
      <c r="M3224" s="239">
        <f t="shared" si="608"/>
        <v>1.5282669709940253E-2</v>
      </c>
      <c r="O3224" s="239">
        <f t="shared" si="609"/>
        <v>154.05575361822639</v>
      </c>
      <c r="P3224" s="239">
        <f t="shared" si="604"/>
        <v>160.51639394892348</v>
      </c>
      <c r="Q3224" s="239">
        <f t="shared" si="605"/>
        <v>0</v>
      </c>
      <c r="R3224" s="239">
        <f t="shared" si="610"/>
        <v>1.5282669709940253E-2</v>
      </c>
      <c r="T3224" s="239">
        <f>MAX($H$4:H3224)</f>
        <v>290.98732864638936</v>
      </c>
      <c r="U3224" s="239">
        <f>MAX($K$4:K3224)</f>
        <v>290.98732864638936</v>
      </c>
      <c r="V3224" s="239">
        <f>MAX($K$4:L3224)</f>
        <v>290.98732864638936</v>
      </c>
      <c r="W3224" s="239">
        <f t="shared" si="611"/>
        <v>-0.44837325152400515</v>
      </c>
      <c r="X3224" s="239">
        <f t="shared" si="612"/>
        <v>-0.44837325152400515</v>
      </c>
      <c r="Y3224" s="239">
        <f t="shared" si="613"/>
        <v>-0.44837325152400515</v>
      </c>
    </row>
    <row r="3225" spans="1:25">
      <c r="A3225" s="147">
        <v>39940</v>
      </c>
      <c r="B3225" s="243">
        <v>-1.44862309407634E-2</v>
      </c>
      <c r="C3225" s="243">
        <v>-5.8487518777550207E-3</v>
      </c>
      <c r="D3225" s="243">
        <v>3.4704135469830089E-2</v>
      </c>
      <c r="E3225" s="243">
        <v>-2.5324799035162382E-3</v>
      </c>
      <c r="F3225" s="243">
        <v>-4.9149625876069303E-3</v>
      </c>
      <c r="H3225" s="239">
        <f t="shared" si="606"/>
        <v>159.57757338840426</v>
      </c>
      <c r="I3225" s="239"/>
      <c r="J3225" s="239">
        <f t="shared" si="607"/>
        <v>135.23686277822372</v>
      </c>
      <c r="K3225" s="239">
        <f t="shared" si="602"/>
        <v>159.57757338840426</v>
      </c>
      <c r="L3225" s="239" t="b">
        <f t="shared" si="603"/>
        <v>0</v>
      </c>
      <c r="M3225" s="239">
        <f t="shared" si="608"/>
        <v>-5.8487518777549426E-3</v>
      </c>
      <c r="O3225" s="239">
        <f t="shared" si="609"/>
        <v>154.05575361822639</v>
      </c>
      <c r="P3225" s="239">
        <f t="shared" si="604"/>
        <v>159.57757338840426</v>
      </c>
      <c r="Q3225" s="239">
        <f t="shared" si="605"/>
        <v>0</v>
      </c>
      <c r="R3225" s="239">
        <f t="shared" si="610"/>
        <v>-5.8487518777549426E-3</v>
      </c>
      <c r="T3225" s="239">
        <f>MAX($H$4:H3225)</f>
        <v>290.98732864638936</v>
      </c>
      <c r="U3225" s="239">
        <f>MAX($K$4:K3225)</f>
        <v>290.98732864638936</v>
      </c>
      <c r="V3225" s="239">
        <f>MAX($K$4:L3225)</f>
        <v>290.98732864638936</v>
      </c>
      <c r="W3225" s="239">
        <f t="shared" si="611"/>
        <v>-0.45159957950497398</v>
      </c>
      <c r="X3225" s="239">
        <f t="shared" si="612"/>
        <v>-0.45159957950497398</v>
      </c>
      <c r="Y3225" s="239">
        <f t="shared" si="613"/>
        <v>-0.45159957950497398</v>
      </c>
    </row>
    <row r="3226" spans="1:25">
      <c r="A3226" s="147">
        <v>39941</v>
      </c>
      <c r="B3226" s="243">
        <v>2.486688771908474E-2</v>
      </c>
      <c r="C3226" s="243">
        <v>3.5836571131799833E-3</v>
      </c>
      <c r="D3226" s="243">
        <v>-1.0549569767860478E-2</v>
      </c>
      <c r="E3226" s="243">
        <v>-3.2905590969393161E-3</v>
      </c>
      <c r="F3226" s="243">
        <v>-4.5109299510176504E-3</v>
      </c>
      <c r="H3226" s="239">
        <f t="shared" si="606"/>
        <v>160.14944469438163</v>
      </c>
      <c r="I3226" s="239"/>
      <c r="J3226" s="239">
        <f t="shared" si="607"/>
        <v>135.23686277822372</v>
      </c>
      <c r="K3226" s="239">
        <f t="shared" si="602"/>
        <v>160.14944469438163</v>
      </c>
      <c r="L3226" s="239" t="b">
        <f t="shared" si="603"/>
        <v>0</v>
      </c>
      <c r="M3226" s="239">
        <f t="shared" si="608"/>
        <v>3.5836571131800583E-3</v>
      </c>
      <c r="O3226" s="239">
        <f t="shared" si="609"/>
        <v>154.05575361822639</v>
      </c>
      <c r="P3226" s="239">
        <f t="shared" si="604"/>
        <v>160.14944469438163</v>
      </c>
      <c r="Q3226" s="239">
        <f t="shared" si="605"/>
        <v>0</v>
      </c>
      <c r="R3226" s="239">
        <f t="shared" si="610"/>
        <v>3.5836571131800583E-3</v>
      </c>
      <c r="T3226" s="239">
        <f>MAX($H$4:H3226)</f>
        <v>290.98732864638936</v>
      </c>
      <c r="U3226" s="239">
        <f>MAX($K$4:K3226)</f>
        <v>290.98732864638936</v>
      </c>
      <c r="V3226" s="239">
        <f>MAX($K$4:L3226)</f>
        <v>290.98732864638936</v>
      </c>
      <c r="W3226" s="239">
        <f t="shared" si="611"/>
        <v>-0.44963430043719604</v>
      </c>
      <c r="X3226" s="239">
        <f t="shared" si="612"/>
        <v>-0.44963430043719604</v>
      </c>
      <c r="Y3226" s="239">
        <f t="shared" si="613"/>
        <v>-0.44963430043719604</v>
      </c>
    </row>
    <row r="3227" spans="1:25">
      <c r="A3227" s="147">
        <v>39944</v>
      </c>
      <c r="B3227" s="243">
        <v>-2.0888077823048357E-2</v>
      </c>
      <c r="C3227" s="243">
        <v>-1.1796785111156671E-3</v>
      </c>
      <c r="D3227" s="243">
        <v>1.3348034221229765E-2</v>
      </c>
      <c r="E3227" s="243">
        <v>5.014586823559597E-4</v>
      </c>
      <c r="F3227" s="243">
        <v>-9.1372510689416986E-3</v>
      </c>
      <c r="H3227" s="239">
        <f t="shared" si="606"/>
        <v>159.96051983590857</v>
      </c>
      <c r="I3227" s="239"/>
      <c r="J3227" s="239">
        <f t="shared" si="607"/>
        <v>135.23686277822372</v>
      </c>
      <c r="K3227" s="239">
        <f t="shared" si="602"/>
        <v>159.96051983590857</v>
      </c>
      <c r="L3227" s="239" t="b">
        <f t="shared" si="603"/>
        <v>0</v>
      </c>
      <c r="M3227" s="239">
        <f t="shared" si="608"/>
        <v>-1.1796785111155988E-3</v>
      </c>
      <c r="O3227" s="239">
        <f t="shared" si="609"/>
        <v>154.05575361822639</v>
      </c>
      <c r="P3227" s="239">
        <f t="shared" si="604"/>
        <v>159.96051983590857</v>
      </c>
      <c r="Q3227" s="239">
        <f t="shared" si="605"/>
        <v>0</v>
      </c>
      <c r="R3227" s="239">
        <f t="shared" si="610"/>
        <v>-1.1796785111155988E-3</v>
      </c>
      <c r="T3227" s="239">
        <f>MAX($H$4:H3227)</f>
        <v>290.98732864638936</v>
      </c>
      <c r="U3227" s="239">
        <f>MAX($K$4:K3227)</f>
        <v>290.98732864638936</v>
      </c>
      <c r="V3227" s="239">
        <f>MAX($K$4:L3227)</f>
        <v>290.98732864638936</v>
      </c>
      <c r="W3227" s="239">
        <f t="shared" si="611"/>
        <v>-0.45028355502622536</v>
      </c>
      <c r="X3227" s="239">
        <f t="shared" si="612"/>
        <v>-0.45028355502622536</v>
      </c>
      <c r="Y3227" s="239">
        <f t="shared" si="613"/>
        <v>-0.45028355502622536</v>
      </c>
    </row>
    <row r="3228" spans="1:25">
      <c r="A3228" s="147">
        <v>39945</v>
      </c>
      <c r="B3228" s="243">
        <v>-1.8758629936711513E-3</v>
      </c>
      <c r="C3228" s="243">
        <v>2.6302258712029847E-4</v>
      </c>
      <c r="D3228" s="243">
        <v>-7.3177646065359925E-3</v>
      </c>
      <c r="E3228" s="243">
        <v>-3.5936143458594749E-3</v>
      </c>
      <c r="F3228" s="243">
        <v>3.1964879621806386E-3</v>
      </c>
      <c r="H3228" s="239">
        <f t="shared" si="606"/>
        <v>160.00259306567293</v>
      </c>
      <c r="I3228" s="239"/>
      <c r="J3228" s="239">
        <f t="shared" si="607"/>
        <v>135.23686277822372</v>
      </c>
      <c r="K3228" s="239">
        <f t="shared" si="602"/>
        <v>160.00259306567293</v>
      </c>
      <c r="L3228" s="239" t="b">
        <f t="shared" si="603"/>
        <v>0</v>
      </c>
      <c r="M3228" s="239">
        <f t="shared" si="608"/>
        <v>2.6302258712034129E-4</v>
      </c>
      <c r="O3228" s="239">
        <f t="shared" si="609"/>
        <v>154.05575361822639</v>
      </c>
      <c r="P3228" s="239">
        <f t="shared" si="604"/>
        <v>160.00259306567293</v>
      </c>
      <c r="Q3228" s="239">
        <f t="shared" si="605"/>
        <v>0</v>
      </c>
      <c r="R3228" s="239">
        <f t="shared" si="610"/>
        <v>2.6302258712034129E-4</v>
      </c>
      <c r="T3228" s="239">
        <f>MAX($H$4:H3228)</f>
        <v>290.98732864638936</v>
      </c>
      <c r="U3228" s="239">
        <f>MAX($K$4:K3228)</f>
        <v>290.98732864638936</v>
      </c>
      <c r="V3228" s="239">
        <f>MAX($K$4:L3228)</f>
        <v>290.98732864638936</v>
      </c>
      <c r="W3228" s="239">
        <f t="shared" si="611"/>
        <v>-0.45013896718468577</v>
      </c>
      <c r="X3228" s="239">
        <f t="shared" si="612"/>
        <v>-0.45013896718468577</v>
      </c>
      <c r="Y3228" s="239">
        <f t="shared" si="613"/>
        <v>-0.45013896718468577</v>
      </c>
    </row>
    <row r="3229" spans="1:25">
      <c r="A3229" s="147">
        <v>39946</v>
      </c>
      <c r="B3229" s="243">
        <v>-2.7990617266090312E-2</v>
      </c>
      <c r="C3229" s="243">
        <v>-2.7946262233095376E-2</v>
      </c>
      <c r="D3229" s="243">
        <v>2.9249282526031539E-3</v>
      </c>
      <c r="E3229" s="243">
        <v>-1.5889678456804335E-2</v>
      </c>
      <c r="F3229" s="243">
        <v>-3.6115738048165147E-2</v>
      </c>
      <c r="H3229" s="239">
        <f t="shared" si="606"/>
        <v>155.53111864188438</v>
      </c>
      <c r="I3229" s="239"/>
      <c r="J3229" s="239">
        <f t="shared" si="607"/>
        <v>135.23686277822372</v>
      </c>
      <c r="K3229" s="239">
        <f t="shared" si="602"/>
        <v>155.53111864188438</v>
      </c>
      <c r="L3229" s="239" t="b">
        <f t="shared" si="603"/>
        <v>0</v>
      </c>
      <c r="M3229" s="239">
        <f t="shared" si="608"/>
        <v>-2.7946262233095417E-2</v>
      </c>
      <c r="O3229" s="239">
        <f t="shared" si="609"/>
        <v>154.05575361822639</v>
      </c>
      <c r="P3229" s="239">
        <f t="shared" si="604"/>
        <v>155.53111864188438</v>
      </c>
      <c r="Q3229" s="239">
        <f t="shared" si="605"/>
        <v>0</v>
      </c>
      <c r="R3229" s="239">
        <f t="shared" si="610"/>
        <v>-2.7946262233095417E-2</v>
      </c>
      <c r="T3229" s="239">
        <f>MAX($H$4:H3229)</f>
        <v>290.98732864638936</v>
      </c>
      <c r="U3229" s="239">
        <f>MAX($K$4:K3229)</f>
        <v>290.98732864638936</v>
      </c>
      <c r="V3229" s="239">
        <f>MAX($K$4:L3229)</f>
        <v>290.98732864638936</v>
      </c>
      <c r="W3229" s="239">
        <f t="shared" si="611"/>
        <v>-0.46550552779950322</v>
      </c>
      <c r="X3229" s="239">
        <f t="shared" si="612"/>
        <v>-0.46550552779950322</v>
      </c>
      <c r="Y3229" s="239">
        <f t="shared" si="613"/>
        <v>-0.46550552779950322</v>
      </c>
    </row>
    <row r="3230" spans="1:25">
      <c r="A3230" s="147">
        <v>39947</v>
      </c>
      <c r="B3230" s="243">
        <v>1.0976038668399468E-2</v>
      </c>
      <c r="C3230" s="243">
        <v>2.7095769714093887E-3</v>
      </c>
      <c r="D3230" s="243">
        <v>-3.0366362778430522E-2</v>
      </c>
      <c r="E3230" s="243">
        <v>-1.5291568348591245E-2</v>
      </c>
      <c r="F3230" s="243">
        <v>5.6821511196576413E-3</v>
      </c>
      <c r="H3230" s="239">
        <f t="shared" si="606"/>
        <v>155.95254217929397</v>
      </c>
      <c r="I3230" s="239"/>
      <c r="J3230" s="239">
        <f t="shared" si="607"/>
        <v>135.23686277822372</v>
      </c>
      <c r="K3230" s="239">
        <f t="shared" si="602"/>
        <v>155.95254217929397</v>
      </c>
      <c r="L3230" s="239" t="b">
        <f t="shared" si="603"/>
        <v>0</v>
      </c>
      <c r="M3230" s="239">
        <f t="shared" si="608"/>
        <v>2.7095769714094117E-3</v>
      </c>
      <c r="O3230" s="239">
        <f t="shared" si="609"/>
        <v>154.05575361822639</v>
      </c>
      <c r="P3230" s="239">
        <f t="shared" si="604"/>
        <v>155.95254217929397</v>
      </c>
      <c r="Q3230" s="239">
        <f t="shared" si="605"/>
        <v>0</v>
      </c>
      <c r="R3230" s="239">
        <f t="shared" si="610"/>
        <v>2.7095769714094117E-3</v>
      </c>
      <c r="T3230" s="239">
        <f>MAX($H$4:H3230)</f>
        <v>290.98732864638936</v>
      </c>
      <c r="U3230" s="239">
        <f>MAX($K$4:K3230)</f>
        <v>290.98732864638936</v>
      </c>
      <c r="V3230" s="239">
        <f>MAX($K$4:L3230)</f>
        <v>290.98732864638936</v>
      </c>
      <c r="W3230" s="239">
        <f t="shared" si="611"/>
        <v>-0.46405727388628315</v>
      </c>
      <c r="X3230" s="239">
        <f t="shared" si="612"/>
        <v>-0.46405727388628315</v>
      </c>
      <c r="Y3230" s="239">
        <f t="shared" si="613"/>
        <v>-0.46405727388628315</v>
      </c>
    </row>
    <row r="3231" spans="1:25">
      <c r="A3231" s="147">
        <v>39948</v>
      </c>
      <c r="B3231" s="243">
        <v>-1.0969915433024169E-2</v>
      </c>
      <c r="C3231" s="243">
        <v>1.5327314028803274E-2</v>
      </c>
      <c r="D3231" s="243">
        <v>3.2176597935928308E-2</v>
      </c>
      <c r="E3231" s="243">
        <v>2.1481597415607734E-2</v>
      </c>
      <c r="F3231" s="243">
        <v>2.1912303479376227E-2</v>
      </c>
      <c r="H3231" s="239">
        <f t="shared" si="606"/>
        <v>158.3428757668662</v>
      </c>
      <c r="I3231" s="239"/>
      <c r="J3231" s="239">
        <f t="shared" si="607"/>
        <v>135.23686277822372</v>
      </c>
      <c r="K3231" s="239">
        <f t="shared" si="602"/>
        <v>158.3428757668662</v>
      </c>
      <c r="L3231" s="239" t="b">
        <f t="shared" si="603"/>
        <v>0</v>
      </c>
      <c r="M3231" s="239">
        <f t="shared" si="608"/>
        <v>1.5327314028803289E-2</v>
      </c>
      <c r="O3231" s="239">
        <f t="shared" si="609"/>
        <v>154.05575361822639</v>
      </c>
      <c r="P3231" s="239">
        <f t="shared" si="604"/>
        <v>158.3428757668662</v>
      </c>
      <c r="Q3231" s="239">
        <f t="shared" si="605"/>
        <v>0</v>
      </c>
      <c r="R3231" s="239">
        <f t="shared" si="610"/>
        <v>1.5327314028803289E-2</v>
      </c>
      <c r="T3231" s="239">
        <f>MAX($H$4:H3231)</f>
        <v>290.98732864638936</v>
      </c>
      <c r="U3231" s="239">
        <f>MAX($K$4:K3231)</f>
        <v>290.98732864638936</v>
      </c>
      <c r="V3231" s="239">
        <f>MAX($K$4:L3231)</f>
        <v>290.98732864638936</v>
      </c>
      <c r="W3231" s="239">
        <f t="shared" si="611"/>
        <v>-0.45584271142168525</v>
      </c>
      <c r="X3231" s="239">
        <f t="shared" si="612"/>
        <v>-0.45584271142168525</v>
      </c>
      <c r="Y3231" s="239">
        <f t="shared" si="613"/>
        <v>-0.45584271142168525</v>
      </c>
    </row>
    <row r="3232" spans="1:25">
      <c r="A3232" s="147">
        <v>39951</v>
      </c>
      <c r="B3232" s="243">
        <v>3.1430525726355851E-2</v>
      </c>
      <c r="C3232" s="243">
        <v>1.4135906324787451E-2</v>
      </c>
      <c r="D3232" s="243">
        <v>-2.397278375807832E-2</v>
      </c>
      <c r="E3232" s="243">
        <v>2.5429494440536882E-2</v>
      </c>
      <c r="F3232" s="243">
        <v>9.6019182339306397E-3</v>
      </c>
      <c r="H3232" s="239">
        <f t="shared" si="606"/>
        <v>160.58119582590408</v>
      </c>
      <c r="I3232" s="239"/>
      <c r="J3232" s="239">
        <f t="shared" si="607"/>
        <v>135.23686277822372</v>
      </c>
      <c r="K3232" s="239">
        <f t="shared" si="602"/>
        <v>160.58119582590408</v>
      </c>
      <c r="L3232" s="239" t="b">
        <f t="shared" si="603"/>
        <v>0</v>
      </c>
      <c r="M3232" s="239">
        <f t="shared" si="608"/>
        <v>1.4135906324787435E-2</v>
      </c>
      <c r="O3232" s="239">
        <f t="shared" si="609"/>
        <v>154.05575361822639</v>
      </c>
      <c r="P3232" s="239">
        <f t="shared" si="604"/>
        <v>160.58119582590408</v>
      </c>
      <c r="Q3232" s="239">
        <f t="shared" si="605"/>
        <v>0</v>
      </c>
      <c r="R3232" s="239">
        <f t="shared" si="610"/>
        <v>1.4135906324787435E-2</v>
      </c>
      <c r="T3232" s="239">
        <f>MAX($H$4:H3232)</f>
        <v>290.98732864638936</v>
      </c>
      <c r="U3232" s="239">
        <f>MAX($K$4:K3232)</f>
        <v>290.98732864638936</v>
      </c>
      <c r="V3232" s="239">
        <f>MAX($K$4:L3232)</f>
        <v>290.98732864638936</v>
      </c>
      <c r="W3232" s="239">
        <f t="shared" si="611"/>
        <v>-0.44815055496439188</v>
      </c>
      <c r="X3232" s="239">
        <f t="shared" si="612"/>
        <v>-0.44815055496439188</v>
      </c>
      <c r="Y3232" s="239">
        <f t="shared" si="613"/>
        <v>-0.44815055496439188</v>
      </c>
    </row>
    <row r="3233" spans="1:25">
      <c r="A3233" s="147">
        <v>39952</v>
      </c>
      <c r="B3233" s="243">
        <v>-9.1184600926708104E-4</v>
      </c>
      <c r="C3233" s="243">
        <v>1.886258443715505E-2</v>
      </c>
      <c r="D3233" s="243">
        <v>2.1851175004985013E-2</v>
      </c>
      <c r="E3233" s="243">
        <v>1.9788825344367433E-2</v>
      </c>
      <c r="F3233" s="243">
        <v>2.1954872193622021E-2</v>
      </c>
      <c r="H3233" s="239">
        <f t="shared" si="606"/>
        <v>163.61017219118952</v>
      </c>
      <c r="I3233" s="239"/>
      <c r="J3233" s="239">
        <f t="shared" si="607"/>
        <v>135.23686277822372</v>
      </c>
      <c r="K3233" s="239">
        <f t="shared" si="602"/>
        <v>163.61017219118952</v>
      </c>
      <c r="L3233" s="239" t="b">
        <f t="shared" si="603"/>
        <v>0</v>
      </c>
      <c r="M3233" s="239">
        <f t="shared" si="608"/>
        <v>1.8862584437155043E-2</v>
      </c>
      <c r="O3233" s="239">
        <f t="shared" si="609"/>
        <v>154.05575361822639</v>
      </c>
      <c r="P3233" s="239">
        <f t="shared" si="604"/>
        <v>163.61017219118952</v>
      </c>
      <c r="Q3233" s="239">
        <f t="shared" si="605"/>
        <v>0</v>
      </c>
      <c r="R3233" s="239">
        <f t="shared" si="610"/>
        <v>1.8862584437155043E-2</v>
      </c>
      <c r="T3233" s="239">
        <f>MAX($H$4:H3233)</f>
        <v>290.98732864638936</v>
      </c>
      <c r="U3233" s="239">
        <f>MAX($K$4:K3233)</f>
        <v>290.98732864638936</v>
      </c>
      <c r="V3233" s="239">
        <f>MAX($K$4:L3233)</f>
        <v>290.98732864638936</v>
      </c>
      <c r="W3233" s="239">
        <f t="shared" si="611"/>
        <v>-0.43774124821081056</v>
      </c>
      <c r="X3233" s="239">
        <f t="shared" si="612"/>
        <v>-0.43774124821081056</v>
      </c>
      <c r="Y3233" s="239">
        <f t="shared" si="613"/>
        <v>-0.43774124821081056</v>
      </c>
    </row>
    <row r="3234" spans="1:25">
      <c r="A3234" s="147">
        <v>39953</v>
      </c>
      <c r="B3234" s="243">
        <v>-4.6687167176600042E-3</v>
      </c>
      <c r="C3234" s="243">
        <v>6.5544605616605356E-3</v>
      </c>
      <c r="D3234" s="243">
        <v>3.3777105301568966E-4</v>
      </c>
      <c r="E3234" s="243">
        <v>2.2186618852337858E-3</v>
      </c>
      <c r="F3234" s="243">
        <v>1.1106839169255256E-2</v>
      </c>
      <c r="H3234" s="239">
        <f t="shared" si="606"/>
        <v>164.68254861230315</v>
      </c>
      <c r="I3234" s="239"/>
      <c r="J3234" s="239">
        <f t="shared" si="607"/>
        <v>135.23686277822372</v>
      </c>
      <c r="K3234" s="239">
        <f t="shared" si="602"/>
        <v>164.68254861230315</v>
      </c>
      <c r="L3234" s="239" t="b">
        <f t="shared" si="603"/>
        <v>0</v>
      </c>
      <c r="M3234" s="239">
        <f t="shared" si="608"/>
        <v>6.5544605616604766E-3</v>
      </c>
      <c r="O3234" s="239">
        <f t="shared" si="609"/>
        <v>154.05575361822639</v>
      </c>
      <c r="P3234" s="239">
        <f t="shared" si="604"/>
        <v>164.68254861230315</v>
      </c>
      <c r="Q3234" s="239">
        <f t="shared" si="605"/>
        <v>0</v>
      </c>
      <c r="R3234" s="239">
        <f t="shared" si="610"/>
        <v>6.5544605616604766E-3</v>
      </c>
      <c r="T3234" s="239">
        <f>MAX($H$4:H3234)</f>
        <v>290.98732864638936</v>
      </c>
      <c r="U3234" s="239">
        <f>MAX($K$4:K3234)</f>
        <v>290.98732864638936</v>
      </c>
      <c r="V3234" s="239">
        <f>MAX($K$4:L3234)</f>
        <v>290.98732864638936</v>
      </c>
      <c r="W3234" s="239">
        <f t="shared" si="611"/>
        <v>-0.4340559453967599</v>
      </c>
      <c r="X3234" s="239">
        <f t="shared" si="612"/>
        <v>-0.4340559453967599</v>
      </c>
      <c r="Y3234" s="239">
        <f t="shared" si="613"/>
        <v>-0.4340559453967599</v>
      </c>
    </row>
    <row r="3235" spans="1:25">
      <c r="A3235" s="147">
        <v>39954</v>
      </c>
      <c r="B3235" s="243">
        <v>-1.6723384534184316E-2</v>
      </c>
      <c r="C3235" s="243">
        <v>-3.0102512427948369E-2</v>
      </c>
      <c r="D3235" s="243">
        <v>-1.3486567931100035E-2</v>
      </c>
      <c r="E3235" s="243">
        <v>-2.9413053416186385E-2</v>
      </c>
      <c r="F3235" s="243">
        <v>-2.6911314171221168E-2</v>
      </c>
      <c r="H3235" s="239">
        <f t="shared" si="606"/>
        <v>159.72519014603509</v>
      </c>
      <c r="I3235" s="239"/>
      <c r="J3235" s="239">
        <f t="shared" si="607"/>
        <v>135.23686277822372</v>
      </c>
      <c r="K3235" s="239">
        <f t="shared" si="602"/>
        <v>159.72519014603509</v>
      </c>
      <c r="L3235" s="239" t="b">
        <f t="shared" si="603"/>
        <v>0</v>
      </c>
      <c r="M3235" s="239">
        <f t="shared" si="608"/>
        <v>-3.0102512427948338E-2</v>
      </c>
      <c r="O3235" s="239">
        <f t="shared" si="609"/>
        <v>154.05575361822639</v>
      </c>
      <c r="P3235" s="239">
        <f t="shared" si="604"/>
        <v>159.72519014603509</v>
      </c>
      <c r="Q3235" s="239">
        <f t="shared" si="605"/>
        <v>0</v>
      </c>
      <c r="R3235" s="239">
        <f t="shared" si="610"/>
        <v>-3.0102512427948338E-2</v>
      </c>
      <c r="T3235" s="239">
        <f>MAX($H$4:H3235)</f>
        <v>290.98732864638936</v>
      </c>
      <c r="U3235" s="239">
        <f>MAX($K$4:K3235)</f>
        <v>290.98732864638936</v>
      </c>
      <c r="V3235" s="239">
        <f>MAX($K$4:L3235)</f>
        <v>290.98732864638936</v>
      </c>
      <c r="W3235" s="239">
        <f t="shared" si="611"/>
        <v>-0.45109228333397738</v>
      </c>
      <c r="X3235" s="239">
        <f t="shared" si="612"/>
        <v>-0.45109228333397738</v>
      </c>
      <c r="Y3235" s="239">
        <f t="shared" si="613"/>
        <v>-0.45109228333397738</v>
      </c>
    </row>
    <row r="3236" spans="1:25">
      <c r="A3236" s="147">
        <v>39955</v>
      </c>
      <c r="B3236" s="243">
        <v>-1.4214541176924556E-3</v>
      </c>
      <c r="C3236" s="243">
        <v>5.8947779377773735E-3</v>
      </c>
      <c r="D3236" s="243">
        <v>-1.0920112882035204E-2</v>
      </c>
      <c r="E3236" s="243">
        <v>-6.8600472198587781E-5</v>
      </c>
      <c r="F3236" s="243">
        <v>5.614330756880781E-3</v>
      </c>
      <c r="H3236" s="239">
        <f t="shared" si="606"/>
        <v>160.66673467301524</v>
      </c>
      <c r="I3236" s="239"/>
      <c r="J3236" s="239">
        <f t="shared" si="607"/>
        <v>135.23686277822372</v>
      </c>
      <c r="K3236" s="239">
        <f t="shared" si="602"/>
        <v>160.66673467301524</v>
      </c>
      <c r="L3236" s="239" t="b">
        <f t="shared" si="603"/>
        <v>0</v>
      </c>
      <c r="M3236" s="239">
        <f t="shared" si="608"/>
        <v>5.8947779377774281E-3</v>
      </c>
      <c r="O3236" s="239">
        <f t="shared" si="609"/>
        <v>154.05575361822639</v>
      </c>
      <c r="P3236" s="239">
        <f t="shared" si="604"/>
        <v>160.66673467301524</v>
      </c>
      <c r="Q3236" s="239">
        <f t="shared" si="605"/>
        <v>0</v>
      </c>
      <c r="R3236" s="239">
        <f t="shared" si="610"/>
        <v>5.8947779377774281E-3</v>
      </c>
      <c r="T3236" s="239">
        <f>MAX($H$4:H3236)</f>
        <v>290.98732864638936</v>
      </c>
      <c r="U3236" s="239">
        <f>MAX($K$4:K3236)</f>
        <v>290.98732864638936</v>
      </c>
      <c r="V3236" s="239">
        <f>MAX($K$4:L3236)</f>
        <v>290.98732864638936</v>
      </c>
      <c r="W3236" s="239">
        <f t="shared" si="611"/>
        <v>-0.44785659423589874</v>
      </c>
      <c r="X3236" s="239">
        <f t="shared" si="612"/>
        <v>-0.44785659423589874</v>
      </c>
      <c r="Y3236" s="239">
        <f t="shared" si="613"/>
        <v>-0.44785659423589874</v>
      </c>
    </row>
    <row r="3237" spans="1:25">
      <c r="A3237" s="147">
        <v>39958</v>
      </c>
      <c r="B3237" s="243">
        <v>0</v>
      </c>
      <c r="C3237" s="243">
        <v>2.1148407942204184E-3</v>
      </c>
      <c r="D3237" s="243">
        <v>4.6482606486408784E-4</v>
      </c>
      <c r="E3237" s="243">
        <v>7.6574768662829307E-4</v>
      </c>
      <c r="F3237" s="243">
        <v>5.6573062676434915E-4</v>
      </c>
      <c r="H3237" s="239">
        <f t="shared" si="606"/>
        <v>161.00651923777593</v>
      </c>
      <c r="I3237" s="239"/>
      <c r="J3237" s="239">
        <f t="shared" si="607"/>
        <v>135.23686277822372</v>
      </c>
      <c r="K3237" s="239">
        <f t="shared" si="602"/>
        <v>161.00651923777593</v>
      </c>
      <c r="L3237" s="239" t="b">
        <f t="shared" si="603"/>
        <v>0</v>
      </c>
      <c r="M3237" s="239">
        <f t="shared" si="608"/>
        <v>2.1148407942204843E-3</v>
      </c>
      <c r="O3237" s="239">
        <f t="shared" si="609"/>
        <v>154.05575361822639</v>
      </c>
      <c r="P3237" s="239">
        <f t="shared" si="604"/>
        <v>161.00651923777593</v>
      </c>
      <c r="Q3237" s="239">
        <f t="shared" si="605"/>
        <v>0</v>
      </c>
      <c r="R3237" s="239">
        <f t="shared" si="610"/>
        <v>2.1148407942204843E-3</v>
      </c>
      <c r="T3237" s="239">
        <f>MAX($H$4:H3237)</f>
        <v>290.98732864638936</v>
      </c>
      <c r="U3237" s="239">
        <f>MAX($K$4:K3237)</f>
        <v>290.98732864638936</v>
      </c>
      <c r="V3237" s="239">
        <f>MAX($K$4:L3237)</f>
        <v>290.98732864638936</v>
      </c>
      <c r="W3237" s="239">
        <f t="shared" si="611"/>
        <v>-0.44668889883712898</v>
      </c>
      <c r="X3237" s="239">
        <f t="shared" si="612"/>
        <v>-0.44668889883712898</v>
      </c>
      <c r="Y3237" s="239">
        <f t="shared" si="613"/>
        <v>-0.44668889883712898</v>
      </c>
    </row>
    <row r="3238" spans="1:25">
      <c r="A3238" s="147">
        <v>39959</v>
      </c>
      <c r="B3238" s="243">
        <v>2.6834926754251365E-2</v>
      </c>
      <c r="C3238" s="243">
        <v>8.7013600216092613E-3</v>
      </c>
      <c r="D3238" s="243">
        <v>6.1705357449992615E-3</v>
      </c>
      <c r="E3238" s="243">
        <v>-7.5050056438675794E-3</v>
      </c>
      <c r="F3238" s="243">
        <v>-2.5424608475443922E-4</v>
      </c>
      <c r="H3238" s="239">
        <f t="shared" si="606"/>
        <v>162.40749492748998</v>
      </c>
      <c r="I3238" s="239"/>
      <c r="J3238" s="239">
        <f t="shared" si="607"/>
        <v>135.23686277822372</v>
      </c>
      <c r="K3238" s="239">
        <f t="shared" si="602"/>
        <v>162.40749492748998</v>
      </c>
      <c r="L3238" s="239" t="b">
        <f t="shared" si="603"/>
        <v>0</v>
      </c>
      <c r="M3238" s="239">
        <f t="shared" si="608"/>
        <v>8.7013600216092543E-3</v>
      </c>
      <c r="O3238" s="239">
        <f t="shared" si="609"/>
        <v>154.05575361822639</v>
      </c>
      <c r="P3238" s="239">
        <f t="shared" si="604"/>
        <v>162.40749492748998</v>
      </c>
      <c r="Q3238" s="239">
        <f t="shared" si="605"/>
        <v>0</v>
      </c>
      <c r="R3238" s="239">
        <f t="shared" si="610"/>
        <v>8.7013600216092543E-3</v>
      </c>
      <c r="T3238" s="239">
        <f>MAX($H$4:H3238)</f>
        <v>290.98732864638936</v>
      </c>
      <c r="U3238" s="239">
        <f>MAX($K$4:K3238)</f>
        <v>290.98732864638936</v>
      </c>
      <c r="V3238" s="239">
        <f>MAX($K$4:L3238)</f>
        <v>290.98732864638936</v>
      </c>
      <c r="W3238" s="239">
        <f t="shared" si="611"/>
        <v>-0.44187433974195778</v>
      </c>
      <c r="X3238" s="239">
        <f t="shared" si="612"/>
        <v>-0.44187433974195778</v>
      </c>
      <c r="Y3238" s="239">
        <f t="shared" si="613"/>
        <v>-0.44187433974195778</v>
      </c>
    </row>
    <row r="3239" spans="1:25">
      <c r="A3239" s="147">
        <v>39960</v>
      </c>
      <c r="B3239" s="243">
        <v>-1.8434997922298191E-2</v>
      </c>
      <c r="C3239" s="243">
        <v>7.3346760679766643E-3</v>
      </c>
      <c r="D3239" s="243">
        <v>1.6690877906778478E-2</v>
      </c>
      <c r="E3239" s="243">
        <v>2.4280312617212418E-2</v>
      </c>
      <c r="F3239" s="243">
        <v>1.2042723821343415E-2</v>
      </c>
      <c r="H3239" s="239">
        <f t="shared" si="606"/>
        <v>163.59870129379468</v>
      </c>
      <c r="I3239" s="239"/>
      <c r="J3239" s="239">
        <f t="shared" si="607"/>
        <v>135.23686277822372</v>
      </c>
      <c r="K3239" s="239">
        <f t="shared" si="602"/>
        <v>163.59870129379468</v>
      </c>
      <c r="L3239" s="239" t="b">
        <f t="shared" si="603"/>
        <v>0</v>
      </c>
      <c r="M3239" s="239">
        <f t="shared" si="608"/>
        <v>7.3346760679766374E-3</v>
      </c>
      <c r="O3239" s="239">
        <f t="shared" si="609"/>
        <v>154.05575361822639</v>
      </c>
      <c r="P3239" s="239">
        <f t="shared" si="604"/>
        <v>163.59870129379468</v>
      </c>
      <c r="Q3239" s="239">
        <f t="shared" si="605"/>
        <v>0</v>
      </c>
      <c r="R3239" s="239">
        <f t="shared" si="610"/>
        <v>7.3346760679766374E-3</v>
      </c>
      <c r="T3239" s="239">
        <f>MAX($H$4:H3239)</f>
        <v>290.98732864638936</v>
      </c>
      <c r="U3239" s="239">
        <f>MAX($K$4:K3239)</f>
        <v>290.98732864638936</v>
      </c>
      <c r="V3239" s="239">
        <f>MAX($K$4:L3239)</f>
        <v>290.98732864638936</v>
      </c>
      <c r="W3239" s="239">
        <f t="shared" si="611"/>
        <v>-0.43778066881873945</v>
      </c>
      <c r="X3239" s="239">
        <f t="shared" si="612"/>
        <v>-0.43778066881873945</v>
      </c>
      <c r="Y3239" s="239">
        <f t="shared" si="613"/>
        <v>-0.43778066881873945</v>
      </c>
    </row>
    <row r="3240" spans="1:25">
      <c r="A3240" s="147">
        <v>39961</v>
      </c>
      <c r="B3240" s="243">
        <v>1.4889513576926694E-2</v>
      </c>
      <c r="C3240" s="243">
        <v>-9.9915008266852068E-3</v>
      </c>
      <c r="D3240" s="243">
        <v>-1.3272529663613031E-2</v>
      </c>
      <c r="E3240" s="243">
        <v>1.0342170688833585E-2</v>
      </c>
      <c r="F3240" s="243">
        <v>-8.6604499006346369E-3</v>
      </c>
      <c r="H3240" s="239">
        <f t="shared" si="606"/>
        <v>161.96410473457311</v>
      </c>
      <c r="I3240" s="239"/>
      <c r="J3240" s="239">
        <f t="shared" si="607"/>
        <v>135.23686277822372</v>
      </c>
      <c r="K3240" s="239">
        <f t="shared" si="602"/>
        <v>161.96410473457311</v>
      </c>
      <c r="L3240" s="239" t="b">
        <f t="shared" si="603"/>
        <v>0</v>
      </c>
      <c r="M3240" s="239">
        <f t="shared" si="608"/>
        <v>-9.9915008266851322E-3</v>
      </c>
      <c r="O3240" s="239">
        <f t="shared" si="609"/>
        <v>154.05575361822639</v>
      </c>
      <c r="P3240" s="239">
        <f t="shared" si="604"/>
        <v>161.96410473457311</v>
      </c>
      <c r="Q3240" s="239">
        <f t="shared" si="605"/>
        <v>0</v>
      </c>
      <c r="R3240" s="239">
        <f t="shared" si="610"/>
        <v>-9.9915008266851322E-3</v>
      </c>
      <c r="T3240" s="239">
        <f>MAX($H$4:H3240)</f>
        <v>290.98732864638936</v>
      </c>
      <c r="U3240" s="239">
        <f>MAX($K$4:K3240)</f>
        <v>290.98732864638936</v>
      </c>
      <c r="V3240" s="239">
        <f>MAX($K$4:L3240)</f>
        <v>290.98732864638936</v>
      </c>
      <c r="W3240" s="239">
        <f t="shared" si="611"/>
        <v>-0.44339808373101541</v>
      </c>
      <c r="X3240" s="239">
        <f t="shared" si="612"/>
        <v>-0.44339808373101541</v>
      </c>
      <c r="Y3240" s="239">
        <f t="shared" si="613"/>
        <v>-0.44339808373101541</v>
      </c>
    </row>
    <row r="3241" spans="1:25">
      <c r="A3241" s="147">
        <v>39962</v>
      </c>
      <c r="B3241" s="243">
        <v>1.3699619806200491E-2</v>
      </c>
      <c r="C3241" s="243">
        <v>-5.1717858553790297E-4</v>
      </c>
      <c r="D3241" s="243">
        <v>4.3144803898309547E-3</v>
      </c>
      <c r="E3241" s="243">
        <v>-2.2487091643695889E-3</v>
      </c>
      <c r="F3241" s="243">
        <v>-1.3079109549062329E-3</v>
      </c>
      <c r="H3241" s="239">
        <f t="shared" si="606"/>
        <v>161.88034036797856</v>
      </c>
      <c r="I3241" s="239"/>
      <c r="J3241" s="239">
        <f t="shared" si="607"/>
        <v>135.23686277822372</v>
      </c>
      <c r="K3241" s="239">
        <f t="shared" si="602"/>
        <v>161.88034036797856</v>
      </c>
      <c r="L3241" s="239" t="b">
        <f t="shared" si="603"/>
        <v>0</v>
      </c>
      <c r="M3241" s="239">
        <f t="shared" si="608"/>
        <v>-5.1717858553797312E-4</v>
      </c>
      <c r="O3241" s="239">
        <f t="shared" si="609"/>
        <v>154.05575361822639</v>
      </c>
      <c r="P3241" s="239">
        <f t="shared" si="604"/>
        <v>161.88034036797856</v>
      </c>
      <c r="Q3241" s="239">
        <f t="shared" si="605"/>
        <v>0</v>
      </c>
      <c r="R3241" s="239">
        <f t="shared" si="610"/>
        <v>-5.1717858553797312E-4</v>
      </c>
      <c r="T3241" s="239">
        <f>MAX($H$4:H3241)</f>
        <v>290.98732864638936</v>
      </c>
      <c r="U3241" s="239">
        <f>MAX($K$4:K3241)</f>
        <v>290.98732864638936</v>
      </c>
      <c r="V3241" s="239">
        <f>MAX($K$4:L3241)</f>
        <v>290.98732864638936</v>
      </c>
      <c r="W3241" s="239">
        <f t="shared" si="611"/>
        <v>-0.44368594632277913</v>
      </c>
      <c r="X3241" s="239">
        <f t="shared" si="612"/>
        <v>-0.44368594632277913</v>
      </c>
      <c r="Y3241" s="239">
        <f t="shared" si="613"/>
        <v>-0.44368594632277913</v>
      </c>
    </row>
    <row r="3242" spans="1:25">
      <c r="A3242" s="147">
        <v>39965</v>
      </c>
      <c r="B3242" s="243">
        <v>2.7018347650864305E-2</v>
      </c>
      <c r="C3242" s="243">
        <v>2.786645360889306E-2</v>
      </c>
      <c r="D3242" s="243">
        <v>1.0037239735653625E-2</v>
      </c>
      <c r="E3242" s="243">
        <v>3.5696001280040246E-2</v>
      </c>
      <c r="F3242" s="243">
        <v>2.3626728403836061E-2</v>
      </c>
      <c r="H3242" s="239">
        <f t="shared" si="606"/>
        <v>166.39137136303466</v>
      </c>
      <c r="I3242" s="239"/>
      <c r="J3242" s="239">
        <f t="shared" si="607"/>
        <v>135.23686277822372</v>
      </c>
      <c r="K3242" s="239">
        <f t="shared" si="602"/>
        <v>166.39137136303466</v>
      </c>
      <c r="L3242" s="239" t="b">
        <f t="shared" si="603"/>
        <v>0</v>
      </c>
      <c r="M3242" s="239">
        <f t="shared" si="608"/>
        <v>2.7866453608893123E-2</v>
      </c>
      <c r="O3242" s="239">
        <f t="shared" si="609"/>
        <v>154.05575361822639</v>
      </c>
      <c r="P3242" s="239">
        <f t="shared" si="604"/>
        <v>166.39137136303466</v>
      </c>
      <c r="Q3242" s="239">
        <f t="shared" si="605"/>
        <v>0</v>
      </c>
      <c r="R3242" s="239">
        <f t="shared" si="610"/>
        <v>2.7866453608893123E-2</v>
      </c>
      <c r="T3242" s="239">
        <f>MAX($H$4:H3242)</f>
        <v>290.98732864638936</v>
      </c>
      <c r="U3242" s="239">
        <f>MAX($K$4:K3242)</f>
        <v>290.98732864638936</v>
      </c>
      <c r="V3242" s="239">
        <f>MAX($K$4:L3242)</f>
        <v>290.98732864638936</v>
      </c>
      <c r="W3242" s="239">
        <f t="shared" si="611"/>
        <v>-0.42818344655400759</v>
      </c>
      <c r="X3242" s="239">
        <f t="shared" si="612"/>
        <v>-0.42818344655400759</v>
      </c>
      <c r="Y3242" s="239">
        <f t="shared" si="613"/>
        <v>-0.42818344655400759</v>
      </c>
    </row>
    <row r="3243" spans="1:25">
      <c r="A3243" s="147">
        <v>39966</v>
      </c>
      <c r="B3243" s="243">
        <v>2.0264864170471686E-3</v>
      </c>
      <c r="C3243" s="243">
        <v>2.1095361409690927E-3</v>
      </c>
      <c r="D3243" s="243">
        <v>2.7732898046501919E-3</v>
      </c>
      <c r="E3243" s="243">
        <v>-1.5509466281830142E-2</v>
      </c>
      <c r="F3243" s="243">
        <v>9.2876440439886299E-3</v>
      </c>
      <c r="H3243" s="239">
        <f t="shared" si="606"/>
        <v>166.7423799744704</v>
      </c>
      <c r="I3243" s="239"/>
      <c r="J3243" s="239">
        <f t="shared" si="607"/>
        <v>135.23686277822372</v>
      </c>
      <c r="K3243" s="239">
        <f t="shared" si="602"/>
        <v>166.7423799744704</v>
      </c>
      <c r="L3243" s="239" t="b">
        <f t="shared" si="603"/>
        <v>0</v>
      </c>
      <c r="M3243" s="239">
        <f t="shared" si="608"/>
        <v>2.1095361409690888E-3</v>
      </c>
      <c r="O3243" s="239">
        <f t="shared" si="609"/>
        <v>154.05575361822639</v>
      </c>
      <c r="P3243" s="239">
        <f t="shared" si="604"/>
        <v>166.7423799744704</v>
      </c>
      <c r="Q3243" s="239">
        <f t="shared" si="605"/>
        <v>0</v>
      </c>
      <c r="R3243" s="239">
        <f t="shared" si="610"/>
        <v>2.1095361409690888E-3</v>
      </c>
      <c r="T3243" s="239">
        <f>MAX($H$4:H3243)</f>
        <v>290.98732864638936</v>
      </c>
      <c r="U3243" s="239">
        <f>MAX($K$4:K3243)</f>
        <v>290.98732864638936</v>
      </c>
      <c r="V3243" s="239">
        <f>MAX($K$4:L3243)</f>
        <v>290.98732864638936</v>
      </c>
      <c r="W3243" s="239">
        <f t="shared" si="611"/>
        <v>-0.42697717886850889</v>
      </c>
      <c r="X3243" s="239">
        <f t="shared" si="612"/>
        <v>-0.42697717886850889</v>
      </c>
      <c r="Y3243" s="239">
        <f t="shared" si="613"/>
        <v>-0.42697717886850889</v>
      </c>
    </row>
    <row r="3244" spans="1:25">
      <c r="A3244" s="147">
        <v>39967</v>
      </c>
      <c r="B3244" s="243">
        <v>-1.440899975060228E-2</v>
      </c>
      <c r="C3244" s="243">
        <v>-1.5780079645622336E-2</v>
      </c>
      <c r="D3244" s="243">
        <v>1.5923653525334647E-2</v>
      </c>
      <c r="E3244" s="243">
        <v>-2.8057381984721852E-3</v>
      </c>
      <c r="F3244" s="243">
        <v>-7.7281362926810981E-3</v>
      </c>
      <c r="H3244" s="239">
        <f t="shared" si="606"/>
        <v>164.11117193817262</v>
      </c>
      <c r="I3244" s="239"/>
      <c r="J3244" s="239">
        <f t="shared" si="607"/>
        <v>135.23686277822372</v>
      </c>
      <c r="K3244" s="239">
        <f t="shared" si="602"/>
        <v>164.11117193817262</v>
      </c>
      <c r="L3244" s="239" t="b">
        <f t="shared" si="603"/>
        <v>0</v>
      </c>
      <c r="M3244" s="239">
        <f t="shared" si="608"/>
        <v>-1.5780079645622412E-2</v>
      </c>
      <c r="O3244" s="239">
        <f t="shared" si="609"/>
        <v>154.05575361822639</v>
      </c>
      <c r="P3244" s="239">
        <f t="shared" si="604"/>
        <v>164.11117193817262</v>
      </c>
      <c r="Q3244" s="239">
        <f t="shared" si="605"/>
        <v>0</v>
      </c>
      <c r="R3244" s="239">
        <f t="shared" si="610"/>
        <v>-1.5780079645622412E-2</v>
      </c>
      <c r="T3244" s="239">
        <f>MAX($H$4:H3244)</f>
        <v>290.98732864638936</v>
      </c>
      <c r="U3244" s="239">
        <f>MAX($K$4:K3244)</f>
        <v>290.98732864638936</v>
      </c>
      <c r="V3244" s="239">
        <f>MAX($K$4:L3244)</f>
        <v>290.98732864638936</v>
      </c>
      <c r="W3244" s="239">
        <f t="shared" si="611"/>
        <v>-0.43601952462472304</v>
      </c>
      <c r="X3244" s="239">
        <f t="shared" si="612"/>
        <v>-0.43601952462472304</v>
      </c>
      <c r="Y3244" s="239">
        <f t="shared" si="613"/>
        <v>-0.43601952462472304</v>
      </c>
    </row>
    <row r="3245" spans="1:25">
      <c r="A3245" s="147">
        <v>39968</v>
      </c>
      <c r="B3245" s="243">
        <v>1.1905603392208253E-2</v>
      </c>
      <c r="C3245" s="243">
        <v>-5.0173178325348955E-3</v>
      </c>
      <c r="D3245" s="243">
        <v>-1.8290123491025434E-2</v>
      </c>
      <c r="E3245" s="243">
        <v>-5.9131572459079074E-3</v>
      </c>
      <c r="F3245" s="243">
        <v>-7.9691587725319035E-3</v>
      </c>
      <c r="H3245" s="239">
        <f t="shared" si="606"/>
        <v>163.28777402868903</v>
      </c>
      <c r="I3245" s="239"/>
      <c r="J3245" s="239">
        <f t="shared" si="607"/>
        <v>135.23686277822372</v>
      </c>
      <c r="K3245" s="239">
        <f t="shared" si="602"/>
        <v>163.28777402868903</v>
      </c>
      <c r="L3245" s="239" t="b">
        <f t="shared" si="603"/>
        <v>0</v>
      </c>
      <c r="M3245" s="239">
        <f t="shared" si="608"/>
        <v>-5.0173178325348651E-3</v>
      </c>
      <c r="O3245" s="239">
        <f t="shared" si="609"/>
        <v>154.05575361822639</v>
      </c>
      <c r="P3245" s="239">
        <f t="shared" si="604"/>
        <v>163.28777402868903</v>
      </c>
      <c r="Q3245" s="239">
        <f t="shared" si="605"/>
        <v>0</v>
      </c>
      <c r="R3245" s="239">
        <f t="shared" si="610"/>
        <v>-5.0173178325348651E-3</v>
      </c>
      <c r="T3245" s="239">
        <f>MAX($H$4:H3245)</f>
        <v>290.98732864638936</v>
      </c>
      <c r="U3245" s="239">
        <f>MAX($K$4:K3245)</f>
        <v>290.98732864638936</v>
      </c>
      <c r="V3245" s="239">
        <f>MAX($K$4:L3245)</f>
        <v>290.98732864638936</v>
      </c>
      <c r="W3245" s="239">
        <f t="shared" si="611"/>
        <v>-0.43884919392102489</v>
      </c>
      <c r="X3245" s="239">
        <f t="shared" si="612"/>
        <v>-0.43884919392102489</v>
      </c>
      <c r="Y3245" s="239">
        <f t="shared" si="613"/>
        <v>-0.43884919392102489</v>
      </c>
    </row>
    <row r="3246" spans="1:25">
      <c r="A3246" s="147">
        <v>39969</v>
      </c>
      <c r="B3246" s="243">
        <v>-2.2720922427291734E-3</v>
      </c>
      <c r="C3246" s="243">
        <v>7.6504491344648873E-3</v>
      </c>
      <c r="D3246" s="243">
        <v>1.1507607049108692E-2</v>
      </c>
      <c r="E3246" s="243">
        <v>2.1213642072904548E-2</v>
      </c>
      <c r="F3246" s="243">
        <v>5.5069727480090425E-3</v>
      </c>
      <c r="H3246" s="239">
        <f t="shared" si="606"/>
        <v>164.53699883817552</v>
      </c>
      <c r="I3246" s="239"/>
      <c r="J3246" s="239">
        <f t="shared" si="607"/>
        <v>135.23686277822372</v>
      </c>
      <c r="K3246" s="239">
        <f t="shared" si="602"/>
        <v>164.53699883817552</v>
      </c>
      <c r="L3246" s="239" t="b">
        <f t="shared" si="603"/>
        <v>0</v>
      </c>
      <c r="M3246" s="239">
        <f t="shared" si="608"/>
        <v>7.650449134464948E-3</v>
      </c>
      <c r="O3246" s="239">
        <f t="shared" si="609"/>
        <v>154.05575361822639</v>
      </c>
      <c r="P3246" s="239">
        <f t="shared" si="604"/>
        <v>164.53699883817552</v>
      </c>
      <c r="Q3246" s="239">
        <f t="shared" si="605"/>
        <v>0</v>
      </c>
      <c r="R3246" s="239">
        <f t="shared" si="610"/>
        <v>7.650449134464948E-3</v>
      </c>
      <c r="T3246" s="239">
        <f>MAX($H$4:H3246)</f>
        <v>290.98732864638936</v>
      </c>
      <c r="U3246" s="239">
        <f>MAX($K$4:K3246)</f>
        <v>290.98732864638936</v>
      </c>
      <c r="V3246" s="239">
        <f>MAX($K$4:L3246)</f>
        <v>290.98732864638936</v>
      </c>
      <c r="W3246" s="239">
        <f t="shared" si="611"/>
        <v>-0.43455613822235373</v>
      </c>
      <c r="X3246" s="239">
        <f t="shared" si="612"/>
        <v>-0.43455613822235373</v>
      </c>
      <c r="Y3246" s="239">
        <f t="shared" si="613"/>
        <v>-0.43455613822235373</v>
      </c>
    </row>
    <row r="3247" spans="1:25">
      <c r="A3247" s="147">
        <v>39972</v>
      </c>
      <c r="B3247" s="243">
        <v>-1.5692714446038369E-3</v>
      </c>
      <c r="C3247" s="243">
        <v>-1.2636749463295627E-2</v>
      </c>
      <c r="D3247" s="243">
        <v>4.8526655434910637E-4</v>
      </c>
      <c r="E3247" s="243">
        <v>-1.3868336722227204E-2</v>
      </c>
      <c r="F3247" s="243">
        <v>-1.2550882845788869E-2</v>
      </c>
      <c r="H3247" s="239">
        <f t="shared" si="606"/>
        <v>162.45778600641492</v>
      </c>
      <c r="I3247" s="239"/>
      <c r="J3247" s="239">
        <f t="shared" si="607"/>
        <v>135.23686277822372</v>
      </c>
      <c r="K3247" s="239">
        <f t="shared" si="602"/>
        <v>162.45778600641492</v>
      </c>
      <c r="L3247" s="239" t="b">
        <f t="shared" si="603"/>
        <v>0</v>
      </c>
      <c r="M3247" s="239">
        <f t="shared" si="608"/>
        <v>-1.2636749463295701E-2</v>
      </c>
      <c r="O3247" s="239">
        <f t="shared" si="609"/>
        <v>154.05575361822639</v>
      </c>
      <c r="P3247" s="239">
        <f t="shared" si="604"/>
        <v>162.45778600641492</v>
      </c>
      <c r="Q3247" s="239">
        <f t="shared" si="605"/>
        <v>0</v>
      </c>
      <c r="R3247" s="239">
        <f t="shared" si="610"/>
        <v>-1.2636749463295701E-2</v>
      </c>
      <c r="T3247" s="239">
        <f>MAX($H$4:H3247)</f>
        <v>290.98732864638936</v>
      </c>
      <c r="U3247" s="239">
        <f>MAX($K$4:K3247)</f>
        <v>290.98732864638936</v>
      </c>
      <c r="V3247" s="239">
        <f>MAX($K$4:L3247)</f>
        <v>290.98732864638936</v>
      </c>
      <c r="W3247" s="239">
        <f t="shared" si="611"/>
        <v>-0.44170151063919622</v>
      </c>
      <c r="X3247" s="239">
        <f t="shared" si="612"/>
        <v>-0.44170151063919622</v>
      </c>
      <c r="Y3247" s="239">
        <f t="shared" si="613"/>
        <v>-0.44170151063919622</v>
      </c>
    </row>
    <row r="3248" spans="1:25">
      <c r="A3248" s="147">
        <v>39973</v>
      </c>
      <c r="B3248" s="243">
        <v>4.5533928253567169E-3</v>
      </c>
      <c r="C3248" s="243">
        <v>6.0298112622341193E-3</v>
      </c>
      <c r="D3248" s="243">
        <v>-7.2650289352469422E-3</v>
      </c>
      <c r="E3248" s="243">
        <v>-1.0465596605335525E-2</v>
      </c>
      <c r="F3248" s="243">
        <v>5.9512022244028184E-3</v>
      </c>
      <c r="H3248" s="239">
        <f t="shared" si="606"/>
        <v>163.43737579411402</v>
      </c>
      <c r="I3248" s="239"/>
      <c r="J3248" s="239">
        <f t="shared" si="607"/>
        <v>135.23686277822372</v>
      </c>
      <c r="K3248" s="239">
        <f t="shared" si="602"/>
        <v>163.43737579411402</v>
      </c>
      <c r="L3248" s="239" t="b">
        <f t="shared" si="603"/>
        <v>0</v>
      </c>
      <c r="M3248" s="239">
        <f t="shared" si="608"/>
        <v>6.0298112622340985E-3</v>
      </c>
      <c r="O3248" s="239">
        <f t="shared" si="609"/>
        <v>154.05575361822639</v>
      </c>
      <c r="P3248" s="239">
        <f t="shared" si="604"/>
        <v>163.43737579411402</v>
      </c>
      <c r="Q3248" s="239">
        <f t="shared" si="605"/>
        <v>0</v>
      </c>
      <c r="R3248" s="239">
        <f t="shared" si="610"/>
        <v>6.0298112622340985E-3</v>
      </c>
      <c r="T3248" s="239">
        <f>MAX($H$4:H3248)</f>
        <v>290.98732864638936</v>
      </c>
      <c r="U3248" s="239">
        <f>MAX($K$4:K3248)</f>
        <v>290.98732864638936</v>
      </c>
      <c r="V3248" s="239">
        <f>MAX($K$4:L3248)</f>
        <v>290.98732864638936</v>
      </c>
      <c r="W3248" s="239">
        <f t="shared" si="611"/>
        <v>-0.43833507612036016</v>
      </c>
      <c r="X3248" s="239">
        <f t="shared" si="612"/>
        <v>-0.43833507612036016</v>
      </c>
      <c r="Y3248" s="239">
        <f t="shared" si="613"/>
        <v>-0.43833507612036016</v>
      </c>
    </row>
    <row r="3249" spans="1:25">
      <c r="A3249" s="147">
        <v>39974</v>
      </c>
      <c r="B3249" s="243">
        <v>-3.1453360016027165E-3</v>
      </c>
      <c r="C3249" s="243">
        <v>1.4848941420515516E-2</v>
      </c>
      <c r="D3249" s="243">
        <v>2.1151540651503709E-2</v>
      </c>
      <c r="E3249" s="243">
        <v>2.6022930902166452E-2</v>
      </c>
      <c r="F3249" s="243">
        <v>1.5067801434646144E-2</v>
      </c>
      <c r="H3249" s="239">
        <f t="shared" si="606"/>
        <v>165.8642478132036</v>
      </c>
      <c r="I3249" s="239"/>
      <c r="J3249" s="239">
        <f t="shared" si="607"/>
        <v>135.23686277822372</v>
      </c>
      <c r="K3249" s="239">
        <f t="shared" si="602"/>
        <v>165.8642478132036</v>
      </c>
      <c r="L3249" s="239" t="b">
        <f t="shared" si="603"/>
        <v>0</v>
      </c>
      <c r="M3249" s="239">
        <f t="shared" si="608"/>
        <v>1.4848941420515557E-2</v>
      </c>
      <c r="O3249" s="239">
        <f t="shared" si="609"/>
        <v>154.05575361822639</v>
      </c>
      <c r="P3249" s="239">
        <f t="shared" si="604"/>
        <v>165.8642478132036</v>
      </c>
      <c r="Q3249" s="239">
        <f t="shared" si="605"/>
        <v>0</v>
      </c>
      <c r="R3249" s="239">
        <f t="shared" si="610"/>
        <v>1.4848941420515557E-2</v>
      </c>
      <c r="T3249" s="239">
        <f>MAX($H$4:H3249)</f>
        <v>290.98732864638936</v>
      </c>
      <c r="U3249" s="239">
        <f>MAX($K$4:K3249)</f>
        <v>290.98732864638936</v>
      </c>
      <c r="V3249" s="239">
        <f>MAX($K$4:L3249)</f>
        <v>290.98732864638936</v>
      </c>
      <c r="W3249" s="239">
        <f t="shared" si="611"/>
        <v>-0.42999494656771309</v>
      </c>
      <c r="X3249" s="239">
        <f t="shared" si="612"/>
        <v>-0.42999494656771309</v>
      </c>
      <c r="Y3249" s="239">
        <f t="shared" si="613"/>
        <v>-0.42999494656771309</v>
      </c>
    </row>
    <row r="3250" spans="1:25">
      <c r="A3250" s="147">
        <v>39975</v>
      </c>
      <c r="B3250" s="243">
        <v>6.2947754855122717E-3</v>
      </c>
      <c r="C3250" s="243">
        <v>6.4720623081555573E-3</v>
      </c>
      <c r="D3250" s="243">
        <v>-3.9672225403442063E-4</v>
      </c>
      <c r="E3250" s="243">
        <v>-4.8260535482343991E-3</v>
      </c>
      <c r="F3250" s="243">
        <v>4.8578324755865765E-3</v>
      </c>
      <c r="H3250" s="239">
        <f t="shared" si="606"/>
        <v>166.93773155974603</v>
      </c>
      <c r="I3250" s="239"/>
      <c r="J3250" s="239">
        <f t="shared" si="607"/>
        <v>135.23686277822372</v>
      </c>
      <c r="K3250" s="239">
        <f t="shared" si="602"/>
        <v>166.93773155974603</v>
      </c>
      <c r="L3250" s="239" t="b">
        <f t="shared" si="603"/>
        <v>0</v>
      </c>
      <c r="M3250" s="239">
        <f t="shared" si="608"/>
        <v>6.4720623081556431E-3</v>
      </c>
      <c r="O3250" s="239">
        <f t="shared" si="609"/>
        <v>154.05575361822639</v>
      </c>
      <c r="P3250" s="239">
        <f t="shared" si="604"/>
        <v>166.93773155974603</v>
      </c>
      <c r="Q3250" s="239">
        <f t="shared" si="605"/>
        <v>0</v>
      </c>
      <c r="R3250" s="239">
        <f t="shared" si="610"/>
        <v>6.4720623081556431E-3</v>
      </c>
      <c r="T3250" s="239">
        <f>MAX($H$4:H3250)</f>
        <v>290.98732864638936</v>
      </c>
      <c r="U3250" s="239">
        <f>MAX($K$4:K3250)</f>
        <v>290.98732864638936</v>
      </c>
      <c r="V3250" s="239">
        <f>MAX($K$4:L3250)</f>
        <v>290.98732864638936</v>
      </c>
      <c r="W3250" s="239">
        <f t="shared" si="611"/>
        <v>-0.42630583834593572</v>
      </c>
      <c r="X3250" s="239">
        <f t="shared" si="612"/>
        <v>-0.42630583834593572</v>
      </c>
      <c r="Y3250" s="239">
        <f t="shared" si="613"/>
        <v>-0.42630583834593572</v>
      </c>
    </row>
    <row r="3251" spans="1:25">
      <c r="A3251" s="147">
        <v>39976</v>
      </c>
      <c r="B3251" s="243">
        <v>6.9175030119983383E-4</v>
      </c>
      <c r="C3251" s="243">
        <v>-2.3561192875186654E-3</v>
      </c>
      <c r="D3251" s="243">
        <v>9.5571366549749293E-3</v>
      </c>
      <c r="E3251" s="243">
        <v>4.606863650301829E-3</v>
      </c>
      <c r="F3251" s="243">
        <v>-2.4505288194887065E-3</v>
      </c>
      <c r="H3251" s="239">
        <f t="shared" si="606"/>
        <v>166.54440635060351</v>
      </c>
      <c r="I3251" s="239"/>
      <c r="J3251" s="239">
        <f t="shared" si="607"/>
        <v>135.23686277822372</v>
      </c>
      <c r="K3251" s="239">
        <f t="shared" si="602"/>
        <v>166.54440635060351</v>
      </c>
      <c r="L3251" s="239" t="b">
        <f t="shared" si="603"/>
        <v>0</v>
      </c>
      <c r="M3251" s="239">
        <f t="shared" si="608"/>
        <v>-2.3561192875185839E-3</v>
      </c>
      <c r="O3251" s="239">
        <f t="shared" si="609"/>
        <v>154.05575361822639</v>
      </c>
      <c r="P3251" s="239">
        <f t="shared" si="604"/>
        <v>166.54440635060351</v>
      </c>
      <c r="Q3251" s="239">
        <f t="shared" si="605"/>
        <v>0</v>
      </c>
      <c r="R3251" s="239">
        <f t="shared" si="610"/>
        <v>-2.3561192875185839E-3</v>
      </c>
      <c r="T3251" s="239">
        <f>MAX($H$4:H3251)</f>
        <v>290.98732864638936</v>
      </c>
      <c r="U3251" s="239">
        <f>MAX($K$4:K3251)</f>
        <v>290.98732864638936</v>
      </c>
      <c r="V3251" s="239">
        <f>MAX($K$4:L3251)</f>
        <v>290.98732864638936</v>
      </c>
      <c r="W3251" s="239">
        <f t="shared" si="611"/>
        <v>-0.42765753022534564</v>
      </c>
      <c r="X3251" s="239">
        <f t="shared" si="612"/>
        <v>-0.42765753022534564</v>
      </c>
      <c r="Y3251" s="239">
        <f t="shared" si="613"/>
        <v>-0.42765753022534564</v>
      </c>
    </row>
    <row r="3252" spans="1:25">
      <c r="A3252" s="147">
        <v>39979</v>
      </c>
      <c r="B3252" s="243">
        <v>-2.3956281976478588E-2</v>
      </c>
      <c r="C3252" s="243">
        <v>-2.0324647936994622E-2</v>
      </c>
      <c r="D3252" s="243">
        <v>5.7262000899176435E-3</v>
      </c>
      <c r="E3252" s="243">
        <v>-9.2660469932260847E-3</v>
      </c>
      <c r="F3252" s="243">
        <v>-1.2777618149155567E-2</v>
      </c>
      <c r="H3252" s="239">
        <f t="shared" si="606"/>
        <v>163.15944992565173</v>
      </c>
      <c r="I3252" s="239"/>
      <c r="J3252" s="239">
        <f t="shared" si="607"/>
        <v>135.23686277822372</v>
      </c>
      <c r="K3252" s="239">
        <f t="shared" si="602"/>
        <v>163.15944992565173</v>
      </c>
      <c r="L3252" s="239" t="b">
        <f t="shared" si="603"/>
        <v>0</v>
      </c>
      <c r="M3252" s="239">
        <f t="shared" si="608"/>
        <v>-2.0324647936994584E-2</v>
      </c>
      <c r="O3252" s="239">
        <f t="shared" si="609"/>
        <v>154.05575361822639</v>
      </c>
      <c r="P3252" s="239">
        <f t="shared" si="604"/>
        <v>163.15944992565173</v>
      </c>
      <c r="Q3252" s="239">
        <f t="shared" si="605"/>
        <v>0</v>
      </c>
      <c r="R3252" s="239">
        <f t="shared" si="610"/>
        <v>-2.0324647936994584E-2</v>
      </c>
      <c r="T3252" s="239">
        <f>MAX($H$4:H3252)</f>
        <v>290.98732864638936</v>
      </c>
      <c r="U3252" s="239">
        <f>MAX($K$4:K3252)</f>
        <v>290.98732864638936</v>
      </c>
      <c r="V3252" s="239">
        <f>MAX($K$4:L3252)</f>
        <v>290.98732864638936</v>
      </c>
      <c r="W3252" s="239">
        <f t="shared" si="611"/>
        <v>-0.43929018942290549</v>
      </c>
      <c r="X3252" s="239">
        <f t="shared" si="612"/>
        <v>-0.43929018942290549</v>
      </c>
      <c r="Y3252" s="239">
        <f t="shared" si="613"/>
        <v>-0.43929018942290549</v>
      </c>
    </row>
    <row r="3253" spans="1:25">
      <c r="A3253" s="147">
        <v>39980</v>
      </c>
      <c r="B3253" s="243">
        <v>-1.3188419788363048E-2</v>
      </c>
      <c r="C3253" s="243">
        <v>-1.2099804877310216E-3</v>
      </c>
      <c r="D3253" s="243">
        <v>-2.2078798691011037E-2</v>
      </c>
      <c r="E3253" s="243">
        <v>-1.0935766362369481E-2</v>
      </c>
      <c r="F3253" s="243">
        <v>-3.8492907490015327E-3</v>
      </c>
      <c r="H3253" s="239">
        <f t="shared" si="606"/>
        <v>162.96203017485277</v>
      </c>
      <c r="I3253" s="239"/>
      <c r="J3253" s="239">
        <f t="shared" si="607"/>
        <v>135.23686277822372</v>
      </c>
      <c r="K3253" s="239">
        <f t="shared" si="602"/>
        <v>162.96203017485277</v>
      </c>
      <c r="L3253" s="239" t="b">
        <f t="shared" si="603"/>
        <v>0</v>
      </c>
      <c r="M3253" s="239">
        <f t="shared" si="608"/>
        <v>-1.2099804877309724E-3</v>
      </c>
      <c r="O3253" s="239">
        <f t="shared" si="609"/>
        <v>154.05575361822639</v>
      </c>
      <c r="P3253" s="239">
        <f t="shared" si="604"/>
        <v>162.96203017485277</v>
      </c>
      <c r="Q3253" s="239">
        <f t="shared" si="605"/>
        <v>0</v>
      </c>
      <c r="R3253" s="239">
        <f t="shared" si="610"/>
        <v>-1.2099804877309724E-3</v>
      </c>
      <c r="T3253" s="239">
        <f>MAX($H$4:H3253)</f>
        <v>290.98732864638936</v>
      </c>
      <c r="U3253" s="239">
        <f>MAX($K$4:K3253)</f>
        <v>290.98732864638936</v>
      </c>
      <c r="V3253" s="239">
        <f>MAX($K$4:L3253)</f>
        <v>290.98732864638936</v>
      </c>
      <c r="W3253" s="239">
        <f t="shared" si="611"/>
        <v>-0.43996863735298308</v>
      </c>
      <c r="X3253" s="239">
        <f t="shared" si="612"/>
        <v>-0.43996863735298308</v>
      </c>
      <c r="Y3253" s="239">
        <f t="shared" si="613"/>
        <v>-0.43996863735298308</v>
      </c>
    </row>
    <row r="3254" spans="1:25">
      <c r="A3254" s="147">
        <v>39981</v>
      </c>
      <c r="B3254" s="243">
        <v>-1.612271375945884E-3</v>
      </c>
      <c r="C3254" s="243">
        <v>-2.2997990739470286E-2</v>
      </c>
      <c r="D3254" s="243">
        <v>3.784696489642414E-3</v>
      </c>
      <c r="E3254" s="243">
        <v>-2.2010207200093723E-2</v>
      </c>
      <c r="F3254" s="243">
        <v>-2.9394470665047079E-2</v>
      </c>
      <c r="H3254" s="239">
        <f t="shared" si="606"/>
        <v>159.21423091400624</v>
      </c>
      <c r="I3254" s="239"/>
      <c r="J3254" s="239">
        <f t="shared" si="607"/>
        <v>135.23686277822372</v>
      </c>
      <c r="K3254" s="239">
        <f t="shared" si="602"/>
        <v>159.21423091400624</v>
      </c>
      <c r="L3254" s="239" t="b">
        <f t="shared" si="603"/>
        <v>0</v>
      </c>
      <c r="M3254" s="239">
        <f t="shared" si="608"/>
        <v>-2.2997990739470241E-2</v>
      </c>
      <c r="O3254" s="239">
        <f t="shared" si="609"/>
        <v>154.05575361822639</v>
      </c>
      <c r="P3254" s="239">
        <f t="shared" si="604"/>
        <v>159.21423091400624</v>
      </c>
      <c r="Q3254" s="239">
        <f t="shared" si="605"/>
        <v>0</v>
      </c>
      <c r="R3254" s="239">
        <f t="shared" si="610"/>
        <v>-2.2997990739470241E-2</v>
      </c>
      <c r="T3254" s="239">
        <f>MAX($H$4:H3254)</f>
        <v>290.98732864638936</v>
      </c>
      <c r="U3254" s="239">
        <f>MAX($K$4:K3254)</f>
        <v>290.98732864638936</v>
      </c>
      <c r="V3254" s="239">
        <f>MAX($K$4:L3254)</f>
        <v>290.98732864638936</v>
      </c>
      <c r="W3254" s="239">
        <f t="shared" si="611"/>
        <v>-0.45284823344495206</v>
      </c>
      <c r="X3254" s="239">
        <f t="shared" si="612"/>
        <v>-0.45284823344495206</v>
      </c>
      <c r="Y3254" s="239">
        <f t="shared" si="613"/>
        <v>-0.45284823344495206</v>
      </c>
    </row>
    <row r="3255" spans="1:25">
      <c r="A3255" s="147">
        <v>39982</v>
      </c>
      <c r="B3255" s="243">
        <v>8.0332970621170841E-3</v>
      </c>
      <c r="C3255" s="243">
        <v>4.749733644820564E-3</v>
      </c>
      <c r="D3255" s="243">
        <v>-1.9743977112591238E-2</v>
      </c>
      <c r="E3255" s="243">
        <v>-1.3861301641550305E-2</v>
      </c>
      <c r="F3255" s="243">
        <v>-4.5801639274054562E-3</v>
      </c>
      <c r="H3255" s="239">
        <f t="shared" si="606"/>
        <v>159.97045610331273</v>
      </c>
      <c r="I3255" s="239"/>
      <c r="J3255" s="239">
        <f t="shared" si="607"/>
        <v>135.23686277822372</v>
      </c>
      <c r="K3255" s="239">
        <f t="shared" si="602"/>
        <v>159.97045610331273</v>
      </c>
      <c r="L3255" s="239" t="b">
        <f t="shared" si="603"/>
        <v>0</v>
      </c>
      <c r="M3255" s="239">
        <f t="shared" si="608"/>
        <v>4.749733644820597E-3</v>
      </c>
      <c r="O3255" s="239">
        <f t="shared" si="609"/>
        <v>154.05575361822639</v>
      </c>
      <c r="P3255" s="239">
        <f t="shared" si="604"/>
        <v>159.97045610331273</v>
      </c>
      <c r="Q3255" s="239">
        <f t="shared" si="605"/>
        <v>0</v>
      </c>
      <c r="R3255" s="239">
        <f t="shared" si="610"/>
        <v>4.749733644820597E-3</v>
      </c>
      <c r="T3255" s="239">
        <f>MAX($H$4:H3255)</f>
        <v>290.98732864638936</v>
      </c>
      <c r="U3255" s="239">
        <f>MAX($K$4:K3255)</f>
        <v>290.98732864638936</v>
      </c>
      <c r="V3255" s="239">
        <f>MAX($K$4:L3255)</f>
        <v>290.98732864638936</v>
      </c>
      <c r="W3255" s="239">
        <f t="shared" si="611"/>
        <v>-0.45024940829052257</v>
      </c>
      <c r="X3255" s="239">
        <f t="shared" si="612"/>
        <v>-0.45024940829052257</v>
      </c>
      <c r="Y3255" s="239">
        <f t="shared" si="613"/>
        <v>-0.45024940829052257</v>
      </c>
    </row>
    <row r="3256" spans="1:25">
      <c r="A3256" s="147">
        <v>39983</v>
      </c>
      <c r="B3256" s="243">
        <v>3.3220179837227803E-3</v>
      </c>
      <c r="C3256" s="243">
        <v>1.3111267695608664E-2</v>
      </c>
      <c r="D3256" s="243">
        <v>1.019179462445452E-2</v>
      </c>
      <c r="E3256" s="243">
        <v>1.1574488381393966E-2</v>
      </c>
      <c r="F3256" s="243">
        <v>1.0910736480518102E-2</v>
      </c>
      <c r="H3256" s="239">
        <f t="shared" si="606"/>
        <v>162.06787157667188</v>
      </c>
      <c r="I3256" s="239"/>
      <c r="J3256" s="239">
        <f t="shared" si="607"/>
        <v>135.23686277822372</v>
      </c>
      <c r="K3256" s="239">
        <f t="shared" si="602"/>
        <v>162.06787157667188</v>
      </c>
      <c r="L3256" s="239" t="b">
        <f t="shared" si="603"/>
        <v>0</v>
      </c>
      <c r="M3256" s="239">
        <f t="shared" si="608"/>
        <v>1.3111267695608671E-2</v>
      </c>
      <c r="O3256" s="239">
        <f t="shared" si="609"/>
        <v>154.05575361822639</v>
      </c>
      <c r="P3256" s="239">
        <f t="shared" si="604"/>
        <v>162.06787157667188</v>
      </c>
      <c r="Q3256" s="239">
        <f t="shared" si="605"/>
        <v>0</v>
      </c>
      <c r="R3256" s="239">
        <f t="shared" si="610"/>
        <v>1.3111267695608671E-2</v>
      </c>
      <c r="T3256" s="239">
        <f>MAX($H$4:H3256)</f>
        <v>290.98732864638936</v>
      </c>
      <c r="U3256" s="239">
        <f>MAX($K$4:K3256)</f>
        <v>290.98732864638936</v>
      </c>
      <c r="V3256" s="239">
        <f>MAX($K$4:L3256)</f>
        <v>290.98732864638936</v>
      </c>
      <c r="W3256" s="239">
        <f t="shared" si="611"/>
        <v>-0.44304148111680031</v>
      </c>
      <c r="X3256" s="239">
        <f t="shared" si="612"/>
        <v>-0.44304148111680031</v>
      </c>
      <c r="Y3256" s="239">
        <f t="shared" si="613"/>
        <v>-0.44304148111680031</v>
      </c>
    </row>
    <row r="3257" spans="1:25">
      <c r="A3257" s="147">
        <v>39986</v>
      </c>
      <c r="B3257" s="243">
        <v>-3.0948674979046964E-2</v>
      </c>
      <c r="C3257" s="243">
        <v>-2.6342188858334725E-2</v>
      </c>
      <c r="D3257" s="243">
        <v>8.8331171557365362E-3</v>
      </c>
      <c r="E3257" s="243">
        <v>-1.4158707001898363E-2</v>
      </c>
      <c r="F3257" s="243">
        <v>-2.5380961665596558E-2</v>
      </c>
      <c r="H3257" s="239">
        <f t="shared" si="606"/>
        <v>157.79864909573084</v>
      </c>
      <c r="I3257" s="239"/>
      <c r="J3257" s="239">
        <f t="shared" si="607"/>
        <v>135.23686277822372</v>
      </c>
      <c r="K3257" s="239">
        <f t="shared" si="602"/>
        <v>157.79864909573084</v>
      </c>
      <c r="L3257" s="239" t="b">
        <f t="shared" si="603"/>
        <v>0</v>
      </c>
      <c r="M3257" s="239">
        <f t="shared" si="608"/>
        <v>-2.6342188858334788E-2</v>
      </c>
      <c r="O3257" s="239">
        <f t="shared" si="609"/>
        <v>154.05575361822639</v>
      </c>
      <c r="P3257" s="239">
        <f t="shared" si="604"/>
        <v>157.79864909573084</v>
      </c>
      <c r="Q3257" s="239">
        <f t="shared" si="605"/>
        <v>0</v>
      </c>
      <c r="R3257" s="239">
        <f t="shared" si="610"/>
        <v>-2.6342188858334788E-2</v>
      </c>
      <c r="T3257" s="239">
        <f>MAX($H$4:H3257)</f>
        <v>290.98732864638936</v>
      </c>
      <c r="U3257" s="239">
        <f>MAX($K$4:K3257)</f>
        <v>290.98732864638936</v>
      </c>
      <c r="V3257" s="239">
        <f>MAX($K$4:L3257)</f>
        <v>290.98732864638936</v>
      </c>
      <c r="W3257" s="239">
        <f t="shared" si="611"/>
        <v>-0.45771298760747997</v>
      </c>
      <c r="X3257" s="239">
        <f t="shared" si="612"/>
        <v>-0.45771298760747997</v>
      </c>
      <c r="Y3257" s="239">
        <f t="shared" si="613"/>
        <v>-0.45771298760747997</v>
      </c>
    </row>
    <row r="3258" spans="1:25">
      <c r="A3258" s="147">
        <v>39987</v>
      </c>
      <c r="B3258" s="243">
        <v>1.9188184793352825E-3</v>
      </c>
      <c r="C3258" s="243">
        <v>-1.1335659185956248E-2</v>
      </c>
      <c r="D3258" s="243">
        <v>-3.6414013302879966E-2</v>
      </c>
      <c r="E3258" s="243">
        <v>-3.2516481048122103E-2</v>
      </c>
      <c r="F3258" s="243">
        <v>-1.1042841089585198E-2</v>
      </c>
      <c r="H3258" s="239">
        <f t="shared" si="606"/>
        <v>156.00989738957733</v>
      </c>
      <c r="I3258" s="239"/>
      <c r="J3258" s="239">
        <f t="shared" si="607"/>
        <v>135.23686277822372</v>
      </c>
      <c r="K3258" s="239">
        <f t="shared" si="602"/>
        <v>156.00989738957733</v>
      </c>
      <c r="L3258" s="239" t="b">
        <f t="shared" si="603"/>
        <v>0</v>
      </c>
      <c r="M3258" s="239">
        <f t="shared" si="608"/>
        <v>-1.1335659185956229E-2</v>
      </c>
      <c r="O3258" s="239">
        <f t="shared" si="609"/>
        <v>154.05575361822639</v>
      </c>
      <c r="P3258" s="239">
        <f t="shared" si="604"/>
        <v>156.00989738957733</v>
      </c>
      <c r="Q3258" s="239">
        <f t="shared" si="605"/>
        <v>0</v>
      </c>
      <c r="R3258" s="239">
        <f t="shared" si="610"/>
        <v>-1.1335659185956229E-2</v>
      </c>
      <c r="T3258" s="239">
        <f>MAX($H$4:H3258)</f>
        <v>290.98732864638936</v>
      </c>
      <c r="U3258" s="239">
        <f>MAX($K$4:K3258)</f>
        <v>290.98732864638936</v>
      </c>
      <c r="V3258" s="239">
        <f>MAX($K$4:L3258)</f>
        <v>290.98732864638936</v>
      </c>
      <c r="W3258" s="239">
        <f t="shared" si="611"/>
        <v>-0.46386016836093202</v>
      </c>
      <c r="X3258" s="239">
        <f t="shared" si="612"/>
        <v>-0.46386016836093202</v>
      </c>
      <c r="Y3258" s="239">
        <f t="shared" si="613"/>
        <v>-0.46386016836093202</v>
      </c>
    </row>
    <row r="3259" spans="1:25">
      <c r="A3259" s="147">
        <v>39988</v>
      </c>
      <c r="B3259" s="243">
        <v>7.3677472376394437E-3</v>
      </c>
      <c r="C3259" s="243">
        <v>3.2974253121240027E-2</v>
      </c>
      <c r="D3259" s="243">
        <v>1.5331771682951523E-2</v>
      </c>
      <c r="E3259" s="243">
        <v>3.2749844011989993E-2</v>
      </c>
      <c r="F3259" s="243">
        <v>3.2646255422814185E-2</v>
      </c>
      <c r="H3259" s="239">
        <f t="shared" si="606"/>
        <v>161.15420723551995</v>
      </c>
      <c r="I3259" s="239"/>
      <c r="J3259" s="239">
        <f t="shared" si="607"/>
        <v>135.23686277822372</v>
      </c>
      <c r="K3259" s="239">
        <f t="shared" si="602"/>
        <v>161.15420723551995</v>
      </c>
      <c r="L3259" s="239" t="b">
        <f t="shared" si="603"/>
        <v>0</v>
      </c>
      <c r="M3259" s="239">
        <f t="shared" si="608"/>
        <v>3.2974253121240082E-2</v>
      </c>
      <c r="O3259" s="239">
        <f t="shared" si="609"/>
        <v>154.05575361822639</v>
      </c>
      <c r="P3259" s="239">
        <f t="shared" si="604"/>
        <v>161.15420723551995</v>
      </c>
      <c r="Q3259" s="239">
        <f t="shared" si="605"/>
        <v>0</v>
      </c>
      <c r="R3259" s="239">
        <f t="shared" si="610"/>
        <v>3.2974253121240082E-2</v>
      </c>
      <c r="T3259" s="239">
        <f>MAX($H$4:H3259)</f>
        <v>290.98732864638936</v>
      </c>
      <c r="U3259" s="239">
        <f>MAX($K$4:K3259)</f>
        <v>290.98732864638936</v>
      </c>
      <c r="V3259" s="239">
        <f>MAX($K$4:L3259)</f>
        <v>290.98732864638936</v>
      </c>
      <c r="W3259" s="239">
        <f t="shared" si="611"/>
        <v>-0.44618135784408636</v>
      </c>
      <c r="X3259" s="239">
        <f t="shared" si="612"/>
        <v>-0.44618135784408636</v>
      </c>
      <c r="Y3259" s="239">
        <f t="shared" si="613"/>
        <v>-0.44618135784408636</v>
      </c>
    </row>
    <row r="3260" spans="1:25">
      <c r="A3260" s="147">
        <v>39989</v>
      </c>
      <c r="B3260" s="243">
        <v>2.1566977755187899E-2</v>
      </c>
      <c r="C3260" s="243">
        <v>-1.4068811073035481E-2</v>
      </c>
      <c r="D3260" s="243">
        <v>1.1733168961461482E-2</v>
      </c>
      <c r="E3260" s="243">
        <v>1.4570135229110104E-2</v>
      </c>
      <c r="F3260" s="243">
        <v>-5.068291716980311E-3</v>
      </c>
      <c r="H3260" s="239">
        <f t="shared" si="606"/>
        <v>158.88695914029861</v>
      </c>
      <c r="I3260" s="239"/>
      <c r="J3260" s="239">
        <f t="shared" si="607"/>
        <v>135.23686277822372</v>
      </c>
      <c r="K3260" s="239">
        <f t="shared" si="602"/>
        <v>158.88695914029861</v>
      </c>
      <c r="L3260" s="239" t="b">
        <f t="shared" si="603"/>
        <v>0</v>
      </c>
      <c r="M3260" s="239">
        <f t="shared" si="608"/>
        <v>-1.4068811073035455E-2</v>
      </c>
      <c r="O3260" s="239">
        <f t="shared" si="609"/>
        <v>154.05575361822639</v>
      </c>
      <c r="P3260" s="239">
        <f t="shared" si="604"/>
        <v>158.88695914029861</v>
      </c>
      <c r="Q3260" s="239">
        <f t="shared" si="605"/>
        <v>0</v>
      </c>
      <c r="R3260" s="239">
        <f t="shared" si="610"/>
        <v>-1.4068811073035455E-2</v>
      </c>
      <c r="T3260" s="239">
        <f>MAX($H$4:H3260)</f>
        <v>290.98732864638936</v>
      </c>
      <c r="U3260" s="239">
        <f>MAX($K$4:K3260)</f>
        <v>290.98732864638936</v>
      </c>
      <c r="V3260" s="239">
        <f>MAX($K$4:L3260)</f>
        <v>290.98732864638936</v>
      </c>
      <c r="W3260" s="239">
        <f t="shared" si="611"/>
        <v>-0.45397292768930292</v>
      </c>
      <c r="X3260" s="239">
        <f t="shared" si="612"/>
        <v>-0.45397292768930292</v>
      </c>
      <c r="Y3260" s="239">
        <f t="shared" si="613"/>
        <v>-0.45397292768930292</v>
      </c>
    </row>
    <row r="3261" spans="1:25">
      <c r="A3261" s="147">
        <v>39990</v>
      </c>
      <c r="B3261" s="243">
        <v>-4.5646381126951407E-4</v>
      </c>
      <c r="C3261" s="243">
        <v>2.3266966588639804E-3</v>
      </c>
      <c r="D3261" s="243">
        <v>1.1066535098335883E-2</v>
      </c>
      <c r="E3261" s="243">
        <v>7.3792676243527033E-3</v>
      </c>
      <c r="F3261" s="243">
        <v>8.6052698259644345E-3</v>
      </c>
      <c r="H3261" s="239">
        <f t="shared" si="606"/>
        <v>159.2566408972674</v>
      </c>
      <c r="I3261" s="239"/>
      <c r="J3261" s="239">
        <f t="shared" si="607"/>
        <v>135.23686277822372</v>
      </c>
      <c r="K3261" s="239">
        <f t="shared" si="602"/>
        <v>159.2566408972674</v>
      </c>
      <c r="L3261" s="239" t="b">
        <f t="shared" si="603"/>
        <v>0</v>
      </c>
      <c r="M3261" s="239">
        <f t="shared" si="608"/>
        <v>2.3266966588639643E-3</v>
      </c>
      <c r="O3261" s="239">
        <f t="shared" si="609"/>
        <v>154.05575361822639</v>
      </c>
      <c r="P3261" s="239">
        <f t="shared" si="604"/>
        <v>159.2566408972674</v>
      </c>
      <c r="Q3261" s="239">
        <f t="shared" si="605"/>
        <v>0</v>
      </c>
      <c r="R3261" s="239">
        <f t="shared" si="610"/>
        <v>2.3266966588639643E-3</v>
      </c>
      <c r="T3261" s="239">
        <f>MAX($H$4:H3261)</f>
        <v>290.98732864638936</v>
      </c>
      <c r="U3261" s="239">
        <f>MAX($K$4:K3261)</f>
        <v>290.98732864638936</v>
      </c>
      <c r="V3261" s="239">
        <f>MAX($K$4:L3261)</f>
        <v>290.98732864638936</v>
      </c>
      <c r="W3261" s="239">
        <f t="shared" si="611"/>
        <v>-0.45270248832450838</v>
      </c>
      <c r="X3261" s="239">
        <f t="shared" si="612"/>
        <v>-0.45270248832450838</v>
      </c>
      <c r="Y3261" s="239">
        <f t="shared" si="613"/>
        <v>-0.45270248832450838</v>
      </c>
    </row>
    <row r="3262" spans="1:25">
      <c r="A3262" s="147">
        <v>39993</v>
      </c>
      <c r="B3262" s="243">
        <v>8.9106163592884702E-3</v>
      </c>
      <c r="C3262" s="243">
        <v>1.5656898182947687E-2</v>
      </c>
      <c r="D3262" s="243">
        <v>-1.4209031055425592E-2</v>
      </c>
      <c r="E3262" s="243">
        <v>2.5049283043578896E-3</v>
      </c>
      <c r="F3262" s="243">
        <v>1.0251604878661835E-2</v>
      </c>
      <c r="H3262" s="239">
        <f t="shared" si="606"/>
        <v>161.75010590875419</v>
      </c>
      <c r="I3262" s="239"/>
      <c r="J3262" s="239">
        <f t="shared" si="607"/>
        <v>135.23686277822372</v>
      </c>
      <c r="K3262" s="239">
        <f t="shared" si="602"/>
        <v>161.75010590875419</v>
      </c>
      <c r="L3262" s="239" t="b">
        <f t="shared" si="603"/>
        <v>0</v>
      </c>
      <c r="M3262" s="239">
        <f t="shared" si="608"/>
        <v>1.5656898182947764E-2</v>
      </c>
      <c r="O3262" s="239">
        <f t="shared" si="609"/>
        <v>154.05575361822639</v>
      </c>
      <c r="P3262" s="239">
        <f t="shared" si="604"/>
        <v>161.75010590875419</v>
      </c>
      <c r="Q3262" s="239">
        <f t="shared" si="605"/>
        <v>0</v>
      </c>
      <c r="R3262" s="239">
        <f t="shared" si="610"/>
        <v>1.5656898182947764E-2</v>
      </c>
      <c r="T3262" s="239">
        <f>MAX($H$4:H3262)</f>
        <v>290.98732864638936</v>
      </c>
      <c r="U3262" s="239">
        <f>MAX($K$4:K3262)</f>
        <v>290.98732864638936</v>
      </c>
      <c r="V3262" s="239">
        <f>MAX($K$4:L3262)</f>
        <v>290.98732864638936</v>
      </c>
      <c r="W3262" s="239">
        <f t="shared" si="611"/>
        <v>-0.44413350690842451</v>
      </c>
      <c r="X3262" s="239">
        <f t="shared" si="612"/>
        <v>-0.44413350690842451</v>
      </c>
      <c r="Y3262" s="239">
        <f t="shared" si="613"/>
        <v>-0.44413350690842451</v>
      </c>
    </row>
    <row r="3263" spans="1:25">
      <c r="A3263" s="147">
        <v>39994</v>
      </c>
      <c r="B3263" s="243">
        <v>-7.7989947047958363E-3</v>
      </c>
      <c r="C3263" s="243">
        <v>-1.1250830667718703E-2</v>
      </c>
      <c r="D3263" s="243">
        <v>1.091213720036377E-2</v>
      </c>
      <c r="E3263" s="243">
        <v>-2.774044278535337E-3</v>
      </c>
      <c r="F3263" s="243">
        <v>-5.0143414648999851E-3</v>
      </c>
      <c r="H3263" s="239">
        <f t="shared" si="606"/>
        <v>159.93028285668925</v>
      </c>
      <c r="I3263" s="239"/>
      <c r="J3263" s="239">
        <f t="shared" si="607"/>
        <v>135.23686277822372</v>
      </c>
      <c r="K3263" s="239">
        <f t="shared" si="602"/>
        <v>159.93028285668925</v>
      </c>
      <c r="L3263" s="239" t="b">
        <f t="shared" si="603"/>
        <v>0</v>
      </c>
      <c r="M3263" s="239">
        <f t="shared" si="608"/>
        <v>-1.1250830667718627E-2</v>
      </c>
      <c r="O3263" s="239">
        <f t="shared" si="609"/>
        <v>154.05575361822639</v>
      </c>
      <c r="P3263" s="239">
        <f t="shared" si="604"/>
        <v>159.93028285668925</v>
      </c>
      <c r="Q3263" s="239">
        <f t="shared" si="605"/>
        <v>0</v>
      </c>
      <c r="R3263" s="239">
        <f t="shared" si="610"/>
        <v>-1.1250830667718627E-2</v>
      </c>
      <c r="T3263" s="239">
        <f>MAX($H$4:H3263)</f>
        <v>290.98732864638936</v>
      </c>
      <c r="U3263" s="239">
        <f>MAX($K$4:K3263)</f>
        <v>290.98732864638936</v>
      </c>
      <c r="V3263" s="239">
        <f>MAX($K$4:L3263)</f>
        <v>290.98732864638936</v>
      </c>
      <c r="W3263" s="239">
        <f t="shared" si="611"/>
        <v>-0.45038746669605645</v>
      </c>
      <c r="X3263" s="239">
        <f t="shared" si="612"/>
        <v>-0.45038746669605645</v>
      </c>
      <c r="Y3263" s="239">
        <f t="shared" si="613"/>
        <v>-0.45038746669605645</v>
      </c>
    </row>
    <row r="3264" spans="1:25">
      <c r="A3264" s="147">
        <v>39995</v>
      </c>
      <c r="B3264" s="243">
        <v>4.7587510024271751E-3</v>
      </c>
      <c r="C3264" s="243">
        <v>1.7660656657536133E-2</v>
      </c>
      <c r="D3264" s="243">
        <v>-1.4199725576445554E-2</v>
      </c>
      <c r="E3264" s="243">
        <v>7.6830231105631253E-3</v>
      </c>
      <c r="F3264" s="243">
        <v>1.1357649375758783E-2</v>
      </c>
      <c r="H3264" s="239">
        <f t="shared" si="606"/>
        <v>162.75475667136388</v>
      </c>
      <c r="I3264" s="239"/>
      <c r="J3264" s="239">
        <f t="shared" si="607"/>
        <v>135.23686277822372</v>
      </c>
      <c r="K3264" s="239">
        <f t="shared" si="602"/>
        <v>162.75475667136388</v>
      </c>
      <c r="L3264" s="239" t="b">
        <f t="shared" si="603"/>
        <v>0</v>
      </c>
      <c r="M3264" s="239">
        <f t="shared" si="608"/>
        <v>1.7660656657536179E-2</v>
      </c>
      <c r="O3264" s="239">
        <f t="shared" si="609"/>
        <v>154.05575361822639</v>
      </c>
      <c r="P3264" s="239">
        <f t="shared" si="604"/>
        <v>162.75475667136388</v>
      </c>
      <c r="Q3264" s="239">
        <f t="shared" si="605"/>
        <v>0</v>
      </c>
      <c r="R3264" s="239">
        <f t="shared" si="610"/>
        <v>1.7660656657536179E-2</v>
      </c>
      <c r="T3264" s="239">
        <f>MAX($H$4:H3264)</f>
        <v>290.98732864638936</v>
      </c>
      <c r="U3264" s="239">
        <f>MAX($K$4:K3264)</f>
        <v>290.98732864638936</v>
      </c>
      <c r="V3264" s="239">
        <f>MAX($K$4:L3264)</f>
        <v>290.98732864638936</v>
      </c>
      <c r="W3264" s="239">
        <f t="shared" si="611"/>
        <v>-0.44068094845069683</v>
      </c>
      <c r="X3264" s="239">
        <f t="shared" si="612"/>
        <v>-0.44068094845069683</v>
      </c>
      <c r="Y3264" s="239">
        <f t="shared" si="613"/>
        <v>-0.44068094845069683</v>
      </c>
    </row>
    <row r="3265" spans="1:25">
      <c r="A3265" s="147">
        <v>39996</v>
      </c>
      <c r="B3265" s="243">
        <v>-2.9051578175936954E-2</v>
      </c>
      <c r="C3265" s="243">
        <v>-2.3211688799832264E-2</v>
      </c>
      <c r="D3265" s="243">
        <v>7.6257764617042589E-3</v>
      </c>
      <c r="E3265" s="243">
        <v>1.6104806958499029E-3</v>
      </c>
      <c r="F3265" s="243">
        <v>-1.1905284597437671E-2</v>
      </c>
      <c r="H3265" s="239">
        <f t="shared" si="606"/>
        <v>158.97694390881577</v>
      </c>
      <c r="I3265" s="239"/>
      <c r="J3265" s="239">
        <f t="shared" si="607"/>
        <v>135.23686277822372</v>
      </c>
      <c r="K3265" s="239">
        <f t="shared" si="602"/>
        <v>158.97694390881577</v>
      </c>
      <c r="L3265" s="239" t="b">
        <f t="shared" si="603"/>
        <v>0</v>
      </c>
      <c r="M3265" s="239">
        <f t="shared" si="608"/>
        <v>-2.3211688799832181E-2</v>
      </c>
      <c r="O3265" s="239">
        <f t="shared" si="609"/>
        <v>154.05575361822639</v>
      </c>
      <c r="P3265" s="239">
        <f t="shared" si="604"/>
        <v>158.97694390881577</v>
      </c>
      <c r="Q3265" s="239">
        <f t="shared" si="605"/>
        <v>0</v>
      </c>
      <c r="R3265" s="239">
        <f t="shared" si="610"/>
        <v>-2.3211688799832181E-2</v>
      </c>
      <c r="T3265" s="239">
        <f>MAX($H$4:H3265)</f>
        <v>290.98732864638936</v>
      </c>
      <c r="U3265" s="239">
        <f>MAX($K$4:K3265)</f>
        <v>290.98732864638936</v>
      </c>
      <c r="V3265" s="239">
        <f>MAX($K$4:L3265)</f>
        <v>290.98732864638936</v>
      </c>
      <c r="W3265" s="239">
        <f t="shared" si="611"/>
        <v>-0.45366368821507652</v>
      </c>
      <c r="X3265" s="239">
        <f t="shared" si="612"/>
        <v>-0.45366368821507652</v>
      </c>
      <c r="Y3265" s="239">
        <f t="shared" si="613"/>
        <v>-0.45366368821507652</v>
      </c>
    </row>
    <row r="3266" spans="1:25">
      <c r="A3266" s="147">
        <v>39997</v>
      </c>
      <c r="B3266" s="243">
        <v>0</v>
      </c>
      <c r="C3266" s="243">
        <v>1.0193808966896256E-3</v>
      </c>
      <c r="D3266" s="243">
        <v>-2.5443024698613703E-3</v>
      </c>
      <c r="E3266" s="243">
        <v>2.5449350302786389E-3</v>
      </c>
      <c r="F3266" s="243">
        <v>-2.2941039501145344E-3</v>
      </c>
      <c r="H3266" s="239">
        <f t="shared" si="606"/>
        <v>159.13900196845051</v>
      </c>
      <c r="I3266" s="239"/>
      <c r="J3266" s="239">
        <f t="shared" si="607"/>
        <v>135.23686277822372</v>
      </c>
      <c r="K3266" s="239">
        <f t="shared" si="602"/>
        <v>159.13900196845051</v>
      </c>
      <c r="L3266" s="239" t="b">
        <f t="shared" si="603"/>
        <v>0</v>
      </c>
      <c r="M3266" s="239">
        <f t="shared" si="608"/>
        <v>1.0193808966896271E-3</v>
      </c>
      <c r="O3266" s="239">
        <f t="shared" si="609"/>
        <v>154.05575361822639</v>
      </c>
      <c r="P3266" s="239">
        <f t="shared" si="604"/>
        <v>159.13900196845051</v>
      </c>
      <c r="Q3266" s="239">
        <f t="shared" si="605"/>
        <v>0</v>
      </c>
      <c r="R3266" s="239">
        <f t="shared" si="610"/>
        <v>1.0193808966896271E-3</v>
      </c>
      <c r="T3266" s="239">
        <f>MAX($H$4:H3266)</f>
        <v>290.98732864638936</v>
      </c>
      <c r="U3266" s="239">
        <f>MAX($K$4:K3266)</f>
        <v>290.98732864638936</v>
      </c>
      <c r="V3266" s="239">
        <f>MAX($K$4:L3266)</f>
        <v>290.98732864638936</v>
      </c>
      <c r="W3266" s="239">
        <f t="shared" si="611"/>
        <v>-0.45310676341567513</v>
      </c>
      <c r="X3266" s="239">
        <f t="shared" si="612"/>
        <v>-0.45310676341567513</v>
      </c>
      <c r="Y3266" s="239">
        <f t="shared" si="613"/>
        <v>-0.45310676341567513</v>
      </c>
    </row>
    <row r="3267" spans="1:25">
      <c r="A3267" s="147">
        <v>40000</v>
      </c>
      <c r="B3267" s="243">
        <v>1.3299879754511412E-3</v>
      </c>
      <c r="C3267" s="243">
        <v>-1.3821247843496143E-2</v>
      </c>
      <c r="D3267" s="243">
        <v>6.5291191304517326E-4</v>
      </c>
      <c r="E3267" s="243">
        <v>-1.5541025133389619E-2</v>
      </c>
      <c r="F3267" s="243">
        <v>-1.4235418192628635E-2</v>
      </c>
      <c r="H3267" s="239">
        <f t="shared" si="606"/>
        <v>156.93950238067794</v>
      </c>
      <c r="I3267" s="239"/>
      <c r="J3267" s="239">
        <f t="shared" si="607"/>
        <v>135.23686277822372</v>
      </c>
      <c r="K3267" s="239">
        <f t="shared" si="602"/>
        <v>156.93950238067794</v>
      </c>
      <c r="L3267" s="239" t="b">
        <f t="shared" si="603"/>
        <v>0</v>
      </c>
      <c r="M3267" s="239">
        <f t="shared" si="608"/>
        <v>-1.3821247843496164E-2</v>
      </c>
      <c r="O3267" s="239">
        <f t="shared" si="609"/>
        <v>154.05575361822639</v>
      </c>
      <c r="P3267" s="239">
        <f t="shared" si="604"/>
        <v>156.93950238067794</v>
      </c>
      <c r="Q3267" s="239">
        <f t="shared" si="605"/>
        <v>0</v>
      </c>
      <c r="R3267" s="239">
        <f t="shared" si="610"/>
        <v>-1.3821247843496164E-2</v>
      </c>
      <c r="T3267" s="239">
        <f>MAX($H$4:H3267)</f>
        <v>290.98732864638936</v>
      </c>
      <c r="U3267" s="239">
        <f>MAX($K$4:K3267)</f>
        <v>290.98732864638936</v>
      </c>
      <c r="V3267" s="239">
        <f>MAX($K$4:L3267)</f>
        <v>290.98732864638936</v>
      </c>
      <c r="W3267" s="239">
        <f t="shared" si="611"/>
        <v>-0.46066551038243886</v>
      </c>
      <c r="X3267" s="239">
        <f t="shared" si="612"/>
        <v>-0.46066551038243886</v>
      </c>
      <c r="Y3267" s="239">
        <f t="shared" si="613"/>
        <v>-0.46066551038243886</v>
      </c>
    </row>
    <row r="3268" spans="1:25">
      <c r="A3268" s="147">
        <v>40001</v>
      </c>
      <c r="B3268" s="243">
        <v>-1.9977039876968417E-2</v>
      </c>
      <c r="C3268" s="243">
        <v>-2.8217832106285368E-3</v>
      </c>
      <c r="D3268" s="243">
        <v>-5.5503226405326789E-3</v>
      </c>
      <c r="E3268" s="243">
        <v>-1.7694472172978815E-3</v>
      </c>
      <c r="F3268" s="243">
        <v>3.8159171403373549E-5</v>
      </c>
      <c r="H3268" s="239">
        <f t="shared" si="606"/>
        <v>156.49665312777574</v>
      </c>
      <c r="I3268" s="239"/>
      <c r="J3268" s="239">
        <f t="shared" si="607"/>
        <v>135.23686277822372</v>
      </c>
      <c r="K3268" s="239">
        <f t="shared" si="602"/>
        <v>156.49665312777574</v>
      </c>
      <c r="L3268" s="239" t="b">
        <f t="shared" si="603"/>
        <v>0</v>
      </c>
      <c r="M3268" s="239">
        <f t="shared" si="608"/>
        <v>-2.8217832106285246E-3</v>
      </c>
      <c r="O3268" s="239">
        <f t="shared" si="609"/>
        <v>154.05575361822639</v>
      </c>
      <c r="P3268" s="239">
        <f t="shared" si="604"/>
        <v>156.49665312777574</v>
      </c>
      <c r="Q3268" s="239">
        <f t="shared" si="605"/>
        <v>0</v>
      </c>
      <c r="R3268" s="239">
        <f t="shared" si="610"/>
        <v>-2.8217832106285246E-3</v>
      </c>
      <c r="T3268" s="239">
        <f>MAX($H$4:H3268)</f>
        <v>290.98732864638936</v>
      </c>
      <c r="U3268" s="239">
        <f>MAX($K$4:K3268)</f>
        <v>290.98732864638936</v>
      </c>
      <c r="V3268" s="239">
        <f>MAX($K$4:L3268)</f>
        <v>290.98732864638936</v>
      </c>
      <c r="W3268" s="239">
        <f t="shared" si="611"/>
        <v>-0.46218739539015458</v>
      </c>
      <c r="X3268" s="239">
        <f t="shared" si="612"/>
        <v>-0.46218739539015458</v>
      </c>
      <c r="Y3268" s="239">
        <f t="shared" si="613"/>
        <v>-0.46218739539015458</v>
      </c>
    </row>
    <row r="3269" spans="1:25">
      <c r="A3269" s="147">
        <v>40002</v>
      </c>
      <c r="B3269" s="243">
        <v>-1.4733210858637324E-3</v>
      </c>
      <c r="C3269" s="243">
        <v>-1.1263274528929057E-2</v>
      </c>
      <c r="D3269" s="243">
        <v>-6.6033794303770321E-3</v>
      </c>
      <c r="E3269" s="243">
        <v>-8.3136830119835414E-3</v>
      </c>
      <c r="F3269" s="243">
        <v>-1.4615420689206626E-2</v>
      </c>
      <c r="H3269" s="239">
        <f t="shared" si="606"/>
        <v>154.73398836073903</v>
      </c>
      <c r="I3269" s="239"/>
      <c r="J3269" s="239">
        <f t="shared" si="607"/>
        <v>135.23686277822372</v>
      </c>
      <c r="K3269" s="239">
        <f t="shared" ref="K3269:K3332" si="614">MAX(H3269:J3269)</f>
        <v>154.73398836073903</v>
      </c>
      <c r="L3269" s="239" t="b">
        <f t="shared" ref="L3269:L3332" si="615">J3269=K3269</f>
        <v>0</v>
      </c>
      <c r="M3269" s="239">
        <f t="shared" si="608"/>
        <v>-1.1263274528928982E-2</v>
      </c>
      <c r="O3269" s="239">
        <f t="shared" si="609"/>
        <v>154.05575361822639</v>
      </c>
      <c r="P3269" s="239">
        <f t="shared" ref="P3269:P3332" si="616">MAX(H3269,O3269)</f>
        <v>154.73398836073903</v>
      </c>
      <c r="Q3269" s="239">
        <f t="shared" ref="Q3269:Q3332" si="617">P3269-H3269</f>
        <v>0</v>
      </c>
      <c r="R3269" s="239">
        <f t="shared" si="610"/>
        <v>-1.1263274528928982E-2</v>
      </c>
      <c r="T3269" s="239">
        <f>MAX($H$4:H3269)</f>
        <v>290.98732864638936</v>
      </c>
      <c r="U3269" s="239">
        <f>MAX($K$4:K3269)</f>
        <v>290.98732864638936</v>
      </c>
      <c r="V3269" s="239">
        <f>MAX($K$4:L3269)</f>
        <v>290.98732864638936</v>
      </c>
      <c r="W3269" s="239">
        <f t="shared" si="611"/>
        <v>-0.46824492640099363</v>
      </c>
      <c r="X3269" s="239">
        <f t="shared" si="612"/>
        <v>-0.46824492640099363</v>
      </c>
      <c r="Y3269" s="239">
        <f t="shared" si="613"/>
        <v>-0.46824492640099363</v>
      </c>
    </row>
    <row r="3270" spans="1:25">
      <c r="A3270" s="147">
        <v>40003</v>
      </c>
      <c r="B3270" s="243">
        <v>4.0408994985619007E-3</v>
      </c>
      <c r="C3270" s="243">
        <v>-1.453511363687876E-3</v>
      </c>
      <c r="D3270" s="243">
        <v>-1.6092943134563775E-2</v>
      </c>
      <c r="E3270" s="243">
        <v>-1.0839006076481694E-2</v>
      </c>
      <c r="F3270" s="243">
        <v>-3.4619129234439994E-3</v>
      </c>
      <c r="H3270" s="239">
        <f t="shared" ref="H3270:H3333" si="618">(1+C3270)*H3269</f>
        <v>154.50908075030796</v>
      </c>
      <c r="I3270" s="239"/>
      <c r="J3270" s="239">
        <f t="shared" ref="J3270:J3333" si="619">IF(NOT(YEAR(A3270)=YEAR(A3269)),$J$1*H3270,J3269)</f>
        <v>135.23686277822372</v>
      </c>
      <c r="K3270" s="239">
        <f t="shared" si="614"/>
        <v>154.50908075030796</v>
      </c>
      <c r="L3270" s="239" t="b">
        <f t="shared" si="615"/>
        <v>0</v>
      </c>
      <c r="M3270" s="239">
        <f t="shared" ref="M3270:M3333" si="620">(K3270-K3269)/K3269</f>
        <v>-1.4535113636878296E-3</v>
      </c>
      <c r="O3270" s="239">
        <f t="shared" ref="O3270:O3333" si="621">IF(AND(MONTH(A3270)=$O$2,MONTH(A3269)=$O$2-1),$O$1*H3270,O3269)</f>
        <v>154.05575361822639</v>
      </c>
      <c r="P3270" s="239">
        <f t="shared" si="616"/>
        <v>154.50908075030796</v>
      </c>
      <c r="Q3270" s="239">
        <f t="shared" si="617"/>
        <v>0</v>
      </c>
      <c r="R3270" s="239">
        <f t="shared" ref="R3270:R3333" si="622">(P3270-P3269)/P3269</f>
        <v>-1.4535113636878296E-3</v>
      </c>
      <c r="T3270" s="239">
        <f>MAX($H$4:H3270)</f>
        <v>290.98732864638936</v>
      </c>
      <c r="U3270" s="239">
        <f>MAX($K$4:K3270)</f>
        <v>290.98732864638936</v>
      </c>
      <c r="V3270" s="239">
        <f>MAX($K$4:L3270)</f>
        <v>290.98732864638936</v>
      </c>
      <c r="W3270" s="239">
        <f t="shared" ref="W3270:W3333" si="623">(H3270-T3270)/T3270</f>
        <v>-0.46901783844316841</v>
      </c>
      <c r="X3270" s="239">
        <f t="shared" ref="X3270:X3333" si="624">(K3270-U3270)/U3270</f>
        <v>-0.46901783844316841</v>
      </c>
      <c r="Y3270" s="239">
        <f t="shared" ref="Y3270:Y3333" si="625">(P3270-V3270)/V3270</f>
        <v>-0.46901783844316841</v>
      </c>
    </row>
    <row r="3271" spans="1:25">
      <c r="A3271" s="147">
        <v>40004</v>
      </c>
      <c r="B3271" s="243">
        <v>-3.8672310916384456E-3</v>
      </c>
      <c r="C3271" s="243">
        <v>-5.0573014729653476E-3</v>
      </c>
      <c r="D3271" s="243">
        <v>1.1679562423991152E-2</v>
      </c>
      <c r="E3271" s="243">
        <v>4.166181608036279E-4</v>
      </c>
      <c r="F3271" s="243">
        <v>-1.6605073078493904E-3</v>
      </c>
      <c r="H3271" s="239">
        <f t="shared" si="618"/>
        <v>153.72768174864291</v>
      </c>
      <c r="I3271" s="239"/>
      <c r="J3271" s="239">
        <f t="shared" si="619"/>
        <v>135.23686277822372</v>
      </c>
      <c r="K3271" s="239">
        <f t="shared" si="614"/>
        <v>153.72768174864291</v>
      </c>
      <c r="L3271" s="239" t="b">
        <f t="shared" si="615"/>
        <v>0</v>
      </c>
      <c r="M3271" s="239">
        <f t="shared" si="620"/>
        <v>-5.0573014729653242E-3</v>
      </c>
      <c r="O3271" s="239">
        <f t="shared" si="621"/>
        <v>154.05575361822639</v>
      </c>
      <c r="P3271" s="239">
        <f t="shared" si="616"/>
        <v>154.05575361822639</v>
      </c>
      <c r="Q3271" s="239">
        <f t="shared" si="617"/>
        <v>0.32807186958348211</v>
      </c>
      <c r="R3271" s="239">
        <f t="shared" si="622"/>
        <v>-2.9339837495646033E-3</v>
      </c>
      <c r="T3271" s="239">
        <f>MAX($H$4:H3271)</f>
        <v>290.98732864638936</v>
      </c>
      <c r="U3271" s="239">
        <f>MAX($K$4:K3271)</f>
        <v>290.98732864638936</v>
      </c>
      <c r="V3271" s="239">
        <f>MAX($K$4:L3271)</f>
        <v>290.98732864638936</v>
      </c>
      <c r="W3271" s="239">
        <f t="shared" si="623"/>
        <v>-0.47170317531092809</v>
      </c>
      <c r="X3271" s="239">
        <f t="shared" si="624"/>
        <v>-0.47170317531092809</v>
      </c>
      <c r="Y3271" s="239">
        <f t="shared" si="625"/>
        <v>-0.47057573147648485</v>
      </c>
    </row>
    <row r="3272" spans="1:25">
      <c r="A3272" s="147">
        <v>40007</v>
      </c>
      <c r="B3272" s="243">
        <v>2.448146738312551E-2</v>
      </c>
      <c r="C3272" s="243">
        <v>1.6380560152419621E-2</v>
      </c>
      <c r="D3272" s="243">
        <v>-2.4091170183172417E-2</v>
      </c>
      <c r="E3272" s="243">
        <v>-1.9530709334564134E-2</v>
      </c>
      <c r="F3272" s="243">
        <v>8.6964308733425977E-3</v>
      </c>
      <c r="H3272" s="239">
        <f t="shared" si="618"/>
        <v>156.24582728661858</v>
      </c>
      <c r="I3272" s="239"/>
      <c r="J3272" s="239">
        <f t="shared" si="619"/>
        <v>135.23686277822372</v>
      </c>
      <c r="K3272" s="239">
        <f t="shared" si="614"/>
        <v>156.24582728661858</v>
      </c>
      <c r="L3272" s="239" t="b">
        <f t="shared" si="615"/>
        <v>0</v>
      </c>
      <c r="M3272" s="239">
        <f t="shared" si="620"/>
        <v>1.6380560152419652E-2</v>
      </c>
      <c r="O3272" s="239">
        <f t="shared" si="621"/>
        <v>154.05575361822639</v>
      </c>
      <c r="P3272" s="239">
        <f t="shared" si="616"/>
        <v>156.24582728661858</v>
      </c>
      <c r="Q3272" s="239">
        <f t="shared" si="617"/>
        <v>0</v>
      </c>
      <c r="R3272" s="239">
        <f t="shared" si="622"/>
        <v>1.4216110836207545E-2</v>
      </c>
      <c r="T3272" s="239">
        <f>MAX($H$4:H3272)</f>
        <v>290.98732864638936</v>
      </c>
      <c r="U3272" s="239">
        <f>MAX($K$4:K3272)</f>
        <v>290.98732864638936</v>
      </c>
      <c r="V3272" s="239">
        <f>MAX($K$4:L3272)</f>
        <v>290.98732864638936</v>
      </c>
      <c r="W3272" s="239">
        <f t="shared" si="623"/>
        <v>-0.46304937739577645</v>
      </c>
      <c r="X3272" s="239">
        <f t="shared" si="624"/>
        <v>-0.46304937739577645</v>
      </c>
      <c r="Y3272" s="239">
        <f t="shared" si="625"/>
        <v>-0.46304937739577645</v>
      </c>
    </row>
    <row r="3273" spans="1:25">
      <c r="A3273" s="147">
        <v>40008</v>
      </c>
      <c r="B3273" s="243">
        <v>5.7863879683914821E-3</v>
      </c>
      <c r="C3273" s="243">
        <v>1.3531074025986634E-2</v>
      </c>
      <c r="D3273" s="243">
        <v>2.4028686445078273E-2</v>
      </c>
      <c r="E3273" s="243">
        <v>2.3777316761387501E-2</v>
      </c>
      <c r="F3273" s="243">
        <v>1.5599191372190013E-2</v>
      </c>
      <c r="H3273" s="239">
        <f t="shared" si="618"/>
        <v>158.36000114188533</v>
      </c>
      <c r="I3273" s="239"/>
      <c r="J3273" s="239">
        <f t="shared" si="619"/>
        <v>135.23686277822372</v>
      </c>
      <c r="K3273" s="239">
        <f t="shared" si="614"/>
        <v>158.36000114188533</v>
      </c>
      <c r="L3273" s="239" t="b">
        <f t="shared" si="615"/>
        <v>0</v>
      </c>
      <c r="M3273" s="239">
        <f t="shared" si="620"/>
        <v>1.353107402598662E-2</v>
      </c>
      <c r="O3273" s="239">
        <f t="shared" si="621"/>
        <v>154.05575361822639</v>
      </c>
      <c r="P3273" s="239">
        <f t="shared" si="616"/>
        <v>158.36000114188533</v>
      </c>
      <c r="Q3273" s="239">
        <f t="shared" si="617"/>
        <v>0</v>
      </c>
      <c r="R3273" s="239">
        <f t="shared" si="622"/>
        <v>1.353107402598662E-2</v>
      </c>
      <c r="T3273" s="239">
        <f>MAX($H$4:H3273)</f>
        <v>290.98732864638936</v>
      </c>
      <c r="U3273" s="239">
        <f>MAX($K$4:K3273)</f>
        <v>290.98732864638936</v>
      </c>
      <c r="V3273" s="239">
        <f>MAX($K$4:L3273)</f>
        <v>290.98732864638936</v>
      </c>
      <c r="W3273" s="239">
        <f t="shared" si="623"/>
        <v>-0.45578385877301908</v>
      </c>
      <c r="X3273" s="239">
        <f t="shared" si="624"/>
        <v>-0.45578385877301908</v>
      </c>
      <c r="Y3273" s="239">
        <f t="shared" si="625"/>
        <v>-0.45578385877301908</v>
      </c>
    </row>
    <row r="3274" spans="1:25">
      <c r="A3274" s="147">
        <v>40009</v>
      </c>
      <c r="B3274" s="243">
        <v>2.9684320584132839E-2</v>
      </c>
      <c r="C3274" s="243">
        <v>2.7554510152507428E-2</v>
      </c>
      <c r="D3274" s="243">
        <v>-7.429389259089425E-3</v>
      </c>
      <c r="E3274" s="243">
        <v>2.6436363606372248E-2</v>
      </c>
      <c r="F3274" s="243">
        <v>2.0478056944155165E-2</v>
      </c>
      <c r="H3274" s="239">
        <f t="shared" si="618"/>
        <v>162.7235334011005</v>
      </c>
      <c r="I3274" s="239"/>
      <c r="J3274" s="239">
        <f t="shared" si="619"/>
        <v>135.23686277822372</v>
      </c>
      <c r="K3274" s="239">
        <f t="shared" si="614"/>
        <v>162.7235334011005</v>
      </c>
      <c r="L3274" s="239" t="b">
        <f t="shared" si="615"/>
        <v>0</v>
      </c>
      <c r="M3274" s="239">
        <f t="shared" si="620"/>
        <v>2.7554510152507396E-2</v>
      </c>
      <c r="O3274" s="239">
        <f t="shared" si="621"/>
        <v>154.05575361822639</v>
      </c>
      <c r="P3274" s="239">
        <f t="shared" si="616"/>
        <v>162.7235334011005</v>
      </c>
      <c r="Q3274" s="239">
        <f t="shared" si="617"/>
        <v>0</v>
      </c>
      <c r="R3274" s="239">
        <f t="shared" si="622"/>
        <v>2.7554510152507396E-2</v>
      </c>
      <c r="T3274" s="239">
        <f>MAX($H$4:H3274)</f>
        <v>290.98732864638936</v>
      </c>
      <c r="U3274" s="239">
        <f>MAX($K$4:K3274)</f>
        <v>290.98732864638936</v>
      </c>
      <c r="V3274" s="239">
        <f>MAX($K$4:L3274)</f>
        <v>290.98732864638936</v>
      </c>
      <c r="W3274" s="239">
        <f t="shared" si="623"/>
        <v>-0.44078824958442187</v>
      </c>
      <c r="X3274" s="239">
        <f t="shared" si="624"/>
        <v>-0.44078824958442187</v>
      </c>
      <c r="Y3274" s="239">
        <f t="shared" si="625"/>
        <v>-0.44078824958442187</v>
      </c>
    </row>
    <row r="3275" spans="1:25">
      <c r="A3275" s="147">
        <v>40010</v>
      </c>
      <c r="B3275" s="243">
        <v>9.3259804586187656E-3</v>
      </c>
      <c r="C3275" s="243">
        <v>4.3947782939379731E-3</v>
      </c>
      <c r="D3275" s="243">
        <v>9.4260970474115968E-3</v>
      </c>
      <c r="E3275" s="243">
        <v>8.0538315702760599E-3</v>
      </c>
      <c r="F3275" s="243">
        <v>2.498319801755633E-3</v>
      </c>
      <c r="H3275" s="239">
        <f t="shared" si="618"/>
        <v>163.43866725360454</v>
      </c>
      <c r="I3275" s="239"/>
      <c r="J3275" s="239">
        <f t="shared" si="619"/>
        <v>135.23686277822372</v>
      </c>
      <c r="K3275" s="239">
        <f t="shared" si="614"/>
        <v>163.43866725360454</v>
      </c>
      <c r="L3275" s="239" t="b">
        <f t="shared" si="615"/>
        <v>0</v>
      </c>
      <c r="M3275" s="239">
        <f t="shared" si="620"/>
        <v>4.3947782939379211E-3</v>
      </c>
      <c r="O3275" s="239">
        <f t="shared" si="621"/>
        <v>154.05575361822639</v>
      </c>
      <c r="P3275" s="239">
        <f t="shared" si="616"/>
        <v>163.43866725360454</v>
      </c>
      <c r="Q3275" s="239">
        <f t="shared" si="617"/>
        <v>0</v>
      </c>
      <c r="R3275" s="239">
        <f t="shared" si="622"/>
        <v>4.3947782939379211E-3</v>
      </c>
      <c r="T3275" s="239">
        <f>MAX($H$4:H3275)</f>
        <v>290.98732864638936</v>
      </c>
      <c r="U3275" s="239">
        <f>MAX($K$4:K3275)</f>
        <v>290.98732864638936</v>
      </c>
      <c r="V3275" s="239">
        <f>MAX($K$4:L3275)</f>
        <v>290.98732864638936</v>
      </c>
      <c r="W3275" s="239">
        <f t="shared" si="623"/>
        <v>-0.43833063792198046</v>
      </c>
      <c r="X3275" s="239">
        <f t="shared" si="624"/>
        <v>-0.43833063792198046</v>
      </c>
      <c r="Y3275" s="239">
        <f t="shared" si="625"/>
        <v>-0.43833063792198046</v>
      </c>
    </row>
    <row r="3276" spans="1:25">
      <c r="A3276" s="147">
        <v>40011</v>
      </c>
      <c r="B3276" s="243">
        <v>-4.8523986307469347E-4</v>
      </c>
      <c r="C3276" s="243">
        <v>4.6725513893943749E-3</v>
      </c>
      <c r="D3276" s="243">
        <v>4.769857147551626E-3</v>
      </c>
      <c r="E3276" s="243">
        <v>1.3195891126853043E-2</v>
      </c>
      <c r="F3276" s="243">
        <v>2.0794922901661295E-3</v>
      </c>
      <c r="H3276" s="239">
        <f t="shared" si="618"/>
        <v>164.20234282536114</v>
      </c>
      <c r="I3276" s="239"/>
      <c r="J3276" s="239">
        <f t="shared" si="619"/>
        <v>135.23686277822372</v>
      </c>
      <c r="K3276" s="239">
        <f t="shared" si="614"/>
        <v>164.20234282536114</v>
      </c>
      <c r="L3276" s="239" t="b">
        <f t="shared" si="615"/>
        <v>0</v>
      </c>
      <c r="M3276" s="239">
        <f t="shared" si="620"/>
        <v>4.6725513893944529E-3</v>
      </c>
      <c r="O3276" s="239">
        <f t="shared" si="621"/>
        <v>154.05575361822639</v>
      </c>
      <c r="P3276" s="239">
        <f t="shared" si="616"/>
        <v>164.20234282536114</v>
      </c>
      <c r="Q3276" s="239">
        <f t="shared" si="617"/>
        <v>0</v>
      </c>
      <c r="R3276" s="239">
        <f t="shared" si="622"/>
        <v>4.6725513893944529E-3</v>
      </c>
      <c r="T3276" s="239">
        <f>MAX($H$4:H3276)</f>
        <v>290.98732864638936</v>
      </c>
      <c r="U3276" s="239">
        <f>MAX($K$4:K3276)</f>
        <v>290.98732864638936</v>
      </c>
      <c r="V3276" s="239">
        <f>MAX($K$4:L3276)</f>
        <v>290.98732864638936</v>
      </c>
      <c r="W3276" s="239">
        <f t="shared" si="623"/>
        <v>-0.43570620896382251</v>
      </c>
      <c r="X3276" s="239">
        <f t="shared" si="624"/>
        <v>-0.43570620896382251</v>
      </c>
      <c r="Y3276" s="239">
        <f t="shared" si="625"/>
        <v>-0.43570620896382251</v>
      </c>
    </row>
    <row r="3277" spans="1:25">
      <c r="A3277" s="147">
        <v>40014</v>
      </c>
      <c r="B3277" s="243">
        <v>1.2159216093634795E-2</v>
      </c>
      <c r="C3277" s="243">
        <v>9.9478078810113502E-3</v>
      </c>
      <c r="D3277" s="243">
        <v>-3.8215376287665803E-3</v>
      </c>
      <c r="E3277" s="243">
        <v>2.1922333931750915E-2</v>
      </c>
      <c r="F3277" s="243">
        <v>9.0357510747651748E-3</v>
      </c>
      <c r="H3277" s="239">
        <f t="shared" si="618"/>
        <v>165.8357961853998</v>
      </c>
      <c r="I3277" s="239"/>
      <c r="J3277" s="239">
        <f t="shared" si="619"/>
        <v>135.23686277822372</v>
      </c>
      <c r="K3277" s="239">
        <f t="shared" si="614"/>
        <v>165.8357961853998</v>
      </c>
      <c r="L3277" s="239" t="b">
        <f t="shared" si="615"/>
        <v>0</v>
      </c>
      <c r="M3277" s="239">
        <f t="shared" si="620"/>
        <v>9.9478078810113675E-3</v>
      </c>
      <c r="O3277" s="239">
        <f t="shared" si="621"/>
        <v>154.05575361822639</v>
      </c>
      <c r="P3277" s="239">
        <f t="shared" si="616"/>
        <v>165.8357961853998</v>
      </c>
      <c r="Q3277" s="239">
        <f t="shared" si="617"/>
        <v>0</v>
      </c>
      <c r="R3277" s="239">
        <f t="shared" si="622"/>
        <v>9.9478078810113675E-3</v>
      </c>
      <c r="T3277" s="239">
        <f>MAX($H$4:H3277)</f>
        <v>290.98732864638936</v>
      </c>
      <c r="U3277" s="239">
        <f>MAX($K$4:K3277)</f>
        <v>290.98732864638936</v>
      </c>
      <c r="V3277" s="239">
        <f>MAX($K$4:L3277)</f>
        <v>290.98732864638936</v>
      </c>
      <c r="W3277" s="239">
        <f t="shared" si="623"/>
        <v>-0.43009272274214705</v>
      </c>
      <c r="X3277" s="239">
        <f t="shared" si="624"/>
        <v>-0.43009272274214705</v>
      </c>
      <c r="Y3277" s="239">
        <f t="shared" si="625"/>
        <v>-0.43009272274214705</v>
      </c>
    </row>
    <row r="3278" spans="1:25">
      <c r="A3278" s="147">
        <v>40015</v>
      </c>
      <c r="B3278" s="243">
        <v>3.5903796781568964E-3</v>
      </c>
      <c r="C3278" s="243">
        <v>1.2908510892527314E-2</v>
      </c>
      <c r="D3278" s="243">
        <v>2.934537889825628E-2</v>
      </c>
      <c r="E3278" s="243">
        <v>7.9957821478302549E-3</v>
      </c>
      <c r="F3278" s="243">
        <v>1.4060461296621307E-2</v>
      </c>
      <c r="H3278" s="239">
        <f t="shared" si="618"/>
        <v>167.97648936682998</v>
      </c>
      <c r="I3278" s="239"/>
      <c r="J3278" s="239">
        <f t="shared" si="619"/>
        <v>135.23686277822372</v>
      </c>
      <c r="K3278" s="239">
        <f t="shared" si="614"/>
        <v>167.97648936682998</v>
      </c>
      <c r="L3278" s="239" t="b">
        <f t="shared" si="615"/>
        <v>0</v>
      </c>
      <c r="M3278" s="239">
        <f t="shared" si="620"/>
        <v>1.2908510892527356E-2</v>
      </c>
      <c r="O3278" s="239">
        <f t="shared" si="621"/>
        <v>154.05575361822639</v>
      </c>
      <c r="P3278" s="239">
        <f t="shared" si="616"/>
        <v>167.97648936682998</v>
      </c>
      <c r="Q3278" s="239">
        <f t="shared" si="617"/>
        <v>0</v>
      </c>
      <c r="R3278" s="239">
        <f t="shared" si="622"/>
        <v>1.2908510892527356E-2</v>
      </c>
      <c r="T3278" s="239">
        <f>MAX($H$4:H3278)</f>
        <v>290.98732864638936</v>
      </c>
      <c r="U3278" s="239">
        <f>MAX($K$4:K3278)</f>
        <v>290.98732864638936</v>
      </c>
      <c r="V3278" s="239">
        <f>MAX($K$4:L3278)</f>
        <v>290.98732864638936</v>
      </c>
      <c r="W3278" s="239">
        <f t="shared" si="623"/>
        <v>-0.42273606844593342</v>
      </c>
      <c r="X3278" s="239">
        <f t="shared" si="624"/>
        <v>-0.42273606844593342</v>
      </c>
      <c r="Y3278" s="239">
        <f t="shared" si="625"/>
        <v>-0.42273606844593342</v>
      </c>
    </row>
    <row r="3279" spans="1:25">
      <c r="A3279" s="147">
        <v>40016</v>
      </c>
      <c r="B3279" s="243">
        <v>-7.3683867711005213E-5</v>
      </c>
      <c r="C3279" s="243">
        <v>-2.2612461753372948E-3</v>
      </c>
      <c r="D3279" s="243">
        <v>-5.4819523192739528E-4</v>
      </c>
      <c r="E3279" s="243">
        <v>-8.6605682498636094E-3</v>
      </c>
      <c r="F3279" s="243">
        <v>-1.8962574386280906E-3</v>
      </c>
      <c r="H3279" s="239">
        <f t="shared" si="618"/>
        <v>167.59665317270264</v>
      </c>
      <c r="I3279" s="239"/>
      <c r="J3279" s="239">
        <f t="shared" si="619"/>
        <v>135.23686277822372</v>
      </c>
      <c r="K3279" s="239">
        <f t="shared" si="614"/>
        <v>167.59665317270264</v>
      </c>
      <c r="L3279" s="239" t="b">
        <f t="shared" si="615"/>
        <v>0</v>
      </c>
      <c r="M3279" s="239">
        <f t="shared" si="620"/>
        <v>-2.2612461753373277E-3</v>
      </c>
      <c r="O3279" s="239">
        <f t="shared" si="621"/>
        <v>154.05575361822639</v>
      </c>
      <c r="P3279" s="239">
        <f t="shared" si="616"/>
        <v>167.59665317270264</v>
      </c>
      <c r="Q3279" s="239">
        <f t="shared" si="617"/>
        <v>0</v>
      </c>
      <c r="R3279" s="239">
        <f t="shared" si="622"/>
        <v>-2.2612461753373277E-3</v>
      </c>
      <c r="T3279" s="239">
        <f>MAX($H$4:H3279)</f>
        <v>290.98732864638936</v>
      </c>
      <c r="U3279" s="239">
        <f>MAX($K$4:K3279)</f>
        <v>290.98732864638936</v>
      </c>
      <c r="V3279" s="239">
        <f>MAX($K$4:L3279)</f>
        <v>290.98732864638936</v>
      </c>
      <c r="W3279" s="239">
        <f t="shared" si="623"/>
        <v>-0.42404140430332027</v>
      </c>
      <c r="X3279" s="239">
        <f t="shared" si="624"/>
        <v>-0.42404140430332027</v>
      </c>
      <c r="Y3279" s="239">
        <f t="shared" si="625"/>
        <v>-0.42404140430332027</v>
      </c>
    </row>
    <row r="3280" spans="1:25">
      <c r="A3280" s="147">
        <v>40017</v>
      </c>
      <c r="B3280" s="243">
        <v>2.3570804218936203E-2</v>
      </c>
      <c r="C3280" s="243">
        <v>2.1489077666734024E-2</v>
      </c>
      <c r="D3280" s="243">
        <v>-3.4917524888613549E-3</v>
      </c>
      <c r="E3280" s="243">
        <v>1.861159183671357E-2</v>
      </c>
      <c r="F3280" s="243">
        <v>1.5617962647794581E-2</v>
      </c>
      <c r="H3280" s="239">
        <f t="shared" si="618"/>
        <v>171.19815066941553</v>
      </c>
      <c r="I3280" s="239"/>
      <c r="J3280" s="239">
        <f t="shared" si="619"/>
        <v>135.23686277822372</v>
      </c>
      <c r="K3280" s="239">
        <f t="shared" si="614"/>
        <v>171.19815066941553</v>
      </c>
      <c r="L3280" s="239" t="b">
        <f t="shared" si="615"/>
        <v>0</v>
      </c>
      <c r="M3280" s="239">
        <f t="shared" si="620"/>
        <v>2.1489077666733955E-2</v>
      </c>
      <c r="O3280" s="239">
        <f t="shared" si="621"/>
        <v>154.05575361822639</v>
      </c>
      <c r="P3280" s="239">
        <f t="shared" si="616"/>
        <v>171.19815066941553</v>
      </c>
      <c r="Q3280" s="239">
        <f t="shared" si="617"/>
        <v>0</v>
      </c>
      <c r="R3280" s="239">
        <f t="shared" si="622"/>
        <v>2.1489077666733955E-2</v>
      </c>
      <c r="T3280" s="239">
        <f>MAX($H$4:H3280)</f>
        <v>290.98732864638936</v>
      </c>
      <c r="U3280" s="239">
        <f>MAX($K$4:K3280)</f>
        <v>290.98732864638936</v>
      </c>
      <c r="V3280" s="239">
        <f>MAX($K$4:L3280)</f>
        <v>290.98732864638936</v>
      </c>
      <c r="W3280" s="239">
        <f t="shared" si="623"/>
        <v>-0.41166458530757127</v>
      </c>
      <c r="X3280" s="239">
        <f t="shared" si="624"/>
        <v>-0.41166458530757127</v>
      </c>
      <c r="Y3280" s="239">
        <f t="shared" si="625"/>
        <v>-0.41166458530757127</v>
      </c>
    </row>
    <row r="3281" spans="1:25">
      <c r="A3281" s="147">
        <v>40018</v>
      </c>
      <c r="B3281" s="243">
        <v>3.6051874287781338E-3</v>
      </c>
      <c r="C3281" s="243">
        <v>-7.1965153605646481E-4</v>
      </c>
      <c r="D3281" s="243">
        <v>1.3782247658681968E-2</v>
      </c>
      <c r="E3281" s="243">
        <v>5.1746480577190557E-3</v>
      </c>
      <c r="F3281" s="243">
        <v>6.2499972725604813E-4</v>
      </c>
      <c r="H3281" s="239">
        <f t="shared" si="618"/>
        <v>171.07494765731624</v>
      </c>
      <c r="I3281" s="239"/>
      <c r="J3281" s="239">
        <f t="shared" si="619"/>
        <v>135.23686277822372</v>
      </c>
      <c r="K3281" s="239">
        <f t="shared" si="614"/>
        <v>171.07494765731624</v>
      </c>
      <c r="L3281" s="239" t="b">
        <f t="shared" si="615"/>
        <v>0</v>
      </c>
      <c r="M3281" s="239">
        <f t="shared" si="620"/>
        <v>-7.196515360565277E-4</v>
      </c>
      <c r="O3281" s="239">
        <f t="shared" si="621"/>
        <v>154.05575361822639</v>
      </c>
      <c r="P3281" s="239">
        <f t="shared" si="616"/>
        <v>171.07494765731624</v>
      </c>
      <c r="Q3281" s="239">
        <f t="shared" si="617"/>
        <v>0</v>
      </c>
      <c r="R3281" s="239">
        <f t="shared" si="622"/>
        <v>-7.196515360565277E-4</v>
      </c>
      <c r="T3281" s="239">
        <f>MAX($H$4:H3281)</f>
        <v>290.98732864638936</v>
      </c>
      <c r="U3281" s="239">
        <f>MAX($K$4:K3281)</f>
        <v>290.98732864638936</v>
      </c>
      <c r="V3281" s="239">
        <f>MAX($K$4:L3281)</f>
        <v>290.98732864638936</v>
      </c>
      <c r="W3281" s="239">
        <f t="shared" si="623"/>
        <v>-0.41208798179247114</v>
      </c>
      <c r="X3281" s="239">
        <f t="shared" si="624"/>
        <v>-0.41208798179247114</v>
      </c>
      <c r="Y3281" s="239">
        <f t="shared" si="625"/>
        <v>-0.41208798179247114</v>
      </c>
    </row>
    <row r="3282" spans="1:25">
      <c r="A3282" s="147">
        <v>40021</v>
      </c>
      <c r="B3282" s="243">
        <v>2.9727899163725091E-3</v>
      </c>
      <c r="C3282" s="243">
        <v>4.5779400299774675E-3</v>
      </c>
      <c r="D3282" s="243">
        <v>5.8699084209252739E-3</v>
      </c>
      <c r="E3282" s="243">
        <v>1.0585919727092996E-2</v>
      </c>
      <c r="F3282" s="243">
        <v>1.5704562402563127E-3</v>
      </c>
      <c r="H3282" s="239">
        <f t="shared" si="618"/>
        <v>171.85811850832297</v>
      </c>
      <c r="I3282" s="239"/>
      <c r="J3282" s="239">
        <f t="shared" si="619"/>
        <v>135.23686277822372</v>
      </c>
      <c r="K3282" s="239">
        <f t="shared" si="614"/>
        <v>171.85811850832297</v>
      </c>
      <c r="L3282" s="239" t="b">
        <f t="shared" si="615"/>
        <v>0</v>
      </c>
      <c r="M3282" s="239">
        <f t="shared" si="620"/>
        <v>4.5779400299774797E-3</v>
      </c>
      <c r="O3282" s="239">
        <f t="shared" si="621"/>
        <v>154.05575361822639</v>
      </c>
      <c r="P3282" s="239">
        <f t="shared" si="616"/>
        <v>171.85811850832297</v>
      </c>
      <c r="Q3282" s="239">
        <f t="shared" si="617"/>
        <v>0</v>
      </c>
      <c r="R3282" s="239">
        <f t="shared" si="622"/>
        <v>4.5779400299774797E-3</v>
      </c>
      <c r="T3282" s="239">
        <f>MAX($H$4:H3282)</f>
        <v>290.98732864638936</v>
      </c>
      <c r="U3282" s="239">
        <f>MAX($K$4:K3282)</f>
        <v>290.98732864638936</v>
      </c>
      <c r="V3282" s="239">
        <f>MAX($K$4:L3282)</f>
        <v>290.98732864638936</v>
      </c>
      <c r="W3282" s="239">
        <f t="shared" si="623"/>
        <v>-0.40939655583021406</v>
      </c>
      <c r="X3282" s="239">
        <f t="shared" si="624"/>
        <v>-0.40939655583021406</v>
      </c>
      <c r="Y3282" s="239">
        <f t="shared" si="625"/>
        <v>-0.40939655583021406</v>
      </c>
    </row>
    <row r="3283" spans="1:25">
      <c r="A3283" s="147">
        <v>40022</v>
      </c>
      <c r="B3283" s="243">
        <v>-2.7095055952456315E-3</v>
      </c>
      <c r="C3283" s="243">
        <v>-7.8528405092355147E-3</v>
      </c>
      <c r="D3283" s="243">
        <v>1.7506996994218094E-2</v>
      </c>
      <c r="E3283" s="243">
        <v>7.7903376406625036E-3</v>
      </c>
      <c r="F3283" s="243">
        <v>-8.1322393164157125E-3</v>
      </c>
      <c r="H3283" s="239">
        <f t="shared" si="618"/>
        <v>170.50854411345981</v>
      </c>
      <c r="I3283" s="239"/>
      <c r="J3283" s="239">
        <f t="shared" si="619"/>
        <v>135.23686277822372</v>
      </c>
      <c r="K3283" s="239">
        <f t="shared" si="614"/>
        <v>170.50854411345981</v>
      </c>
      <c r="L3283" s="239" t="b">
        <f t="shared" si="615"/>
        <v>0</v>
      </c>
      <c r="M3283" s="239">
        <f t="shared" si="620"/>
        <v>-7.8528405092355841E-3</v>
      </c>
      <c r="O3283" s="239">
        <f t="shared" si="621"/>
        <v>154.05575361822639</v>
      </c>
      <c r="P3283" s="239">
        <f t="shared" si="616"/>
        <v>170.50854411345981</v>
      </c>
      <c r="Q3283" s="239">
        <f t="shared" si="617"/>
        <v>0</v>
      </c>
      <c r="R3283" s="239">
        <f t="shared" si="622"/>
        <v>-7.8528405092355841E-3</v>
      </c>
      <c r="T3283" s="239">
        <f>MAX($H$4:H3283)</f>
        <v>290.98732864638936</v>
      </c>
      <c r="U3283" s="239">
        <f>MAX($K$4:K3283)</f>
        <v>290.98732864638936</v>
      </c>
      <c r="V3283" s="239">
        <f>MAX($K$4:L3283)</f>
        <v>290.98732864638936</v>
      </c>
      <c r="W3283" s="239">
        <f t="shared" si="623"/>
        <v>-0.41403447048148462</v>
      </c>
      <c r="X3283" s="239">
        <f t="shared" si="624"/>
        <v>-0.41403447048148462</v>
      </c>
      <c r="Y3283" s="239">
        <f t="shared" si="625"/>
        <v>-0.41403447048148462</v>
      </c>
    </row>
    <row r="3284" spans="1:25">
      <c r="A3284" s="147">
        <v>40023</v>
      </c>
      <c r="B3284" s="243">
        <v>-5.021667182410483E-3</v>
      </c>
      <c r="C3284" s="243">
        <v>9.6712479967122622E-3</v>
      </c>
      <c r="D3284" s="243">
        <v>-3.8795604155339447E-4</v>
      </c>
      <c r="E3284" s="243">
        <v>-7.7147837798449137E-3</v>
      </c>
      <c r="F3284" s="243">
        <v>7.7394183954844209E-3</v>
      </c>
      <c r="H3284" s="239">
        <f t="shared" si="618"/>
        <v>172.15757452913942</v>
      </c>
      <c r="I3284" s="239"/>
      <c r="J3284" s="239">
        <f t="shared" si="619"/>
        <v>135.23686277822372</v>
      </c>
      <c r="K3284" s="239">
        <f t="shared" si="614"/>
        <v>172.15757452913942</v>
      </c>
      <c r="L3284" s="239" t="b">
        <f t="shared" si="615"/>
        <v>0</v>
      </c>
      <c r="M3284" s="239">
        <f t="shared" si="620"/>
        <v>9.6712479967122379E-3</v>
      </c>
      <c r="O3284" s="239">
        <f t="shared" si="621"/>
        <v>154.05575361822639</v>
      </c>
      <c r="P3284" s="239">
        <f t="shared" si="616"/>
        <v>172.15757452913942</v>
      </c>
      <c r="Q3284" s="239">
        <f t="shared" si="617"/>
        <v>0</v>
      </c>
      <c r="R3284" s="239">
        <f t="shared" si="622"/>
        <v>9.6712479967122379E-3</v>
      </c>
      <c r="T3284" s="239">
        <f>MAX($H$4:H3284)</f>
        <v>290.98732864638936</v>
      </c>
      <c r="U3284" s="239">
        <f>MAX($K$4:K3284)</f>
        <v>290.98732864638936</v>
      </c>
      <c r="V3284" s="239">
        <f>MAX($K$4:L3284)</f>
        <v>290.98732864638936</v>
      </c>
      <c r="W3284" s="239">
        <f t="shared" si="623"/>
        <v>-0.40836745252798623</v>
      </c>
      <c r="X3284" s="239">
        <f t="shared" si="624"/>
        <v>-0.40836745252798623</v>
      </c>
      <c r="Y3284" s="239">
        <f t="shared" si="625"/>
        <v>-0.40836745252798623</v>
      </c>
    </row>
    <row r="3285" spans="1:25">
      <c r="A3285" s="147">
        <v>40024</v>
      </c>
      <c r="B3285" s="243">
        <v>1.2150419582118266E-2</v>
      </c>
      <c r="C3285" s="243">
        <v>1.9160592417918343E-2</v>
      </c>
      <c r="D3285" s="243">
        <v>5.6396588469163067E-3</v>
      </c>
      <c r="E3285" s="243">
        <v>1.0923512563212112E-2</v>
      </c>
      <c r="F3285" s="243">
        <v>1.7192718195470968E-2</v>
      </c>
      <c r="H3285" s="239">
        <f t="shared" si="618"/>
        <v>175.45621564634968</v>
      </c>
      <c r="I3285" s="239"/>
      <c r="J3285" s="239">
        <f t="shared" si="619"/>
        <v>135.23686277822372</v>
      </c>
      <c r="K3285" s="239">
        <f t="shared" si="614"/>
        <v>175.45621564634968</v>
      </c>
      <c r="L3285" s="239" t="b">
        <f t="shared" si="615"/>
        <v>0</v>
      </c>
      <c r="M3285" s="239">
        <f t="shared" si="620"/>
        <v>1.9160592417918409E-2</v>
      </c>
      <c r="O3285" s="239">
        <f t="shared" si="621"/>
        <v>154.05575361822639</v>
      </c>
      <c r="P3285" s="239">
        <f t="shared" si="616"/>
        <v>175.45621564634968</v>
      </c>
      <c r="Q3285" s="239">
        <f t="shared" si="617"/>
        <v>0</v>
      </c>
      <c r="R3285" s="239">
        <f t="shared" si="622"/>
        <v>1.9160592417918409E-2</v>
      </c>
      <c r="T3285" s="239">
        <f>MAX($H$4:H3285)</f>
        <v>290.98732864638936</v>
      </c>
      <c r="U3285" s="239">
        <f>MAX($K$4:K3285)</f>
        <v>290.98732864638936</v>
      </c>
      <c r="V3285" s="239">
        <f>MAX($K$4:L3285)</f>
        <v>290.98732864638936</v>
      </c>
      <c r="W3285" s="239">
        <f t="shared" si="623"/>
        <v>-0.39703142242470019</v>
      </c>
      <c r="X3285" s="239">
        <f t="shared" si="624"/>
        <v>-0.39703142242470019</v>
      </c>
      <c r="Y3285" s="239">
        <f t="shared" si="625"/>
        <v>-0.39703142242470019</v>
      </c>
    </row>
    <row r="3286" spans="1:25">
      <c r="A3286" s="147">
        <v>40025</v>
      </c>
      <c r="B3286" s="243">
        <v>6.4641749757354816E-4</v>
      </c>
      <c r="C3286" s="243">
        <v>-7.3793655578364703E-3</v>
      </c>
      <c r="D3286" s="243">
        <v>5.6289254579473536E-3</v>
      </c>
      <c r="E3286" s="243">
        <v>-5.6625089959283503E-4</v>
      </c>
      <c r="F3286" s="243">
        <v>2.6521072855112404E-3</v>
      </c>
      <c r="H3286" s="239">
        <f t="shared" si="618"/>
        <v>174.16146009170066</v>
      </c>
      <c r="I3286" s="239"/>
      <c r="J3286" s="239">
        <f t="shared" si="619"/>
        <v>135.23686277822372</v>
      </c>
      <c r="K3286" s="239">
        <f t="shared" si="614"/>
        <v>174.16146009170066</v>
      </c>
      <c r="L3286" s="239" t="b">
        <f t="shared" si="615"/>
        <v>0</v>
      </c>
      <c r="M3286" s="239">
        <f t="shared" si="620"/>
        <v>-7.3793655578365492E-3</v>
      </c>
      <c r="O3286" s="239">
        <f t="shared" si="621"/>
        <v>154.05575361822639</v>
      </c>
      <c r="P3286" s="239">
        <f t="shared" si="616"/>
        <v>174.16146009170066</v>
      </c>
      <c r="Q3286" s="239">
        <f t="shared" si="617"/>
        <v>0</v>
      </c>
      <c r="R3286" s="239">
        <f t="shared" si="622"/>
        <v>-7.3793655578365492E-3</v>
      </c>
      <c r="T3286" s="239">
        <f>MAX($H$4:H3286)</f>
        <v>290.98732864638936</v>
      </c>
      <c r="U3286" s="239">
        <f>MAX($K$4:K3286)</f>
        <v>290.98732864638936</v>
      </c>
      <c r="V3286" s="239">
        <f>MAX($K$4:L3286)</f>
        <v>290.98732864638936</v>
      </c>
      <c r="W3286" s="239">
        <f t="shared" si="623"/>
        <v>-0.40148094797851708</v>
      </c>
      <c r="X3286" s="239">
        <f t="shared" si="624"/>
        <v>-0.40148094797851708</v>
      </c>
      <c r="Y3286" s="239">
        <f t="shared" si="625"/>
        <v>-0.40148094797851708</v>
      </c>
    </row>
    <row r="3287" spans="1:25">
      <c r="A3287" s="147">
        <v>40028</v>
      </c>
      <c r="B3287" s="243">
        <v>1.6258909530130428E-2</v>
      </c>
      <c r="C3287" s="243">
        <v>2.2239303132884247E-2</v>
      </c>
      <c r="D3287" s="243">
        <v>-3.4228199121699721E-4</v>
      </c>
      <c r="E3287" s="243">
        <v>1.4440655567432792E-2</v>
      </c>
      <c r="F3287" s="243">
        <v>2.5493883904248449E-2</v>
      </c>
      <c r="H3287" s="239">
        <f t="shared" si="618"/>
        <v>178.03468959674572</v>
      </c>
      <c r="I3287" s="239"/>
      <c r="J3287" s="239">
        <f t="shared" si="619"/>
        <v>135.23686277822372</v>
      </c>
      <c r="K3287" s="239">
        <f t="shared" si="614"/>
        <v>178.03468959674572</v>
      </c>
      <c r="L3287" s="239" t="b">
        <f t="shared" si="615"/>
        <v>0</v>
      </c>
      <c r="M3287" s="239">
        <f t="shared" si="620"/>
        <v>2.2239303132884285E-2</v>
      </c>
      <c r="O3287" s="239">
        <f t="shared" si="621"/>
        <v>154.05575361822639</v>
      </c>
      <c r="P3287" s="239">
        <f t="shared" si="616"/>
        <v>178.03468959674572</v>
      </c>
      <c r="Q3287" s="239">
        <f t="shared" si="617"/>
        <v>0</v>
      </c>
      <c r="R3287" s="239">
        <f t="shared" si="622"/>
        <v>2.2239303132884285E-2</v>
      </c>
      <c r="T3287" s="239">
        <f>MAX($H$4:H3287)</f>
        <v>290.98732864638936</v>
      </c>
      <c r="U3287" s="239">
        <f>MAX($K$4:K3287)</f>
        <v>290.98732864638936</v>
      </c>
      <c r="V3287" s="239">
        <f>MAX($K$4:L3287)</f>
        <v>290.98732864638936</v>
      </c>
      <c r="W3287" s="239">
        <f t="shared" si="623"/>
        <v>-0.38817030134980479</v>
      </c>
      <c r="X3287" s="239">
        <f t="shared" si="624"/>
        <v>-0.38817030134980479</v>
      </c>
      <c r="Y3287" s="239">
        <f t="shared" si="625"/>
        <v>-0.38817030134980479</v>
      </c>
    </row>
    <row r="3288" spans="1:25">
      <c r="A3288" s="147">
        <v>40029</v>
      </c>
      <c r="B3288" s="243">
        <v>3.3659664424754432E-3</v>
      </c>
      <c r="C3288" s="243">
        <v>-6.1155731770087263E-3</v>
      </c>
      <c r="D3288" s="243">
        <v>-3.5689223905654988E-4</v>
      </c>
      <c r="E3288" s="243">
        <v>-6.4808265533463638E-3</v>
      </c>
      <c r="F3288" s="243">
        <v>-2.8560700742974454E-3</v>
      </c>
      <c r="H3288" s="239">
        <f t="shared" si="618"/>
        <v>176.94590542447079</v>
      </c>
      <c r="I3288" s="239"/>
      <c r="J3288" s="239">
        <f t="shared" si="619"/>
        <v>135.23686277822372</v>
      </c>
      <c r="K3288" s="239">
        <f t="shared" si="614"/>
        <v>176.94590542447079</v>
      </c>
      <c r="L3288" s="239" t="b">
        <f t="shared" si="615"/>
        <v>0</v>
      </c>
      <c r="M3288" s="239">
        <f t="shared" si="620"/>
        <v>-6.1155731770086959E-3</v>
      </c>
      <c r="O3288" s="239">
        <f t="shared" si="621"/>
        <v>154.05575361822639</v>
      </c>
      <c r="P3288" s="239">
        <f t="shared" si="616"/>
        <v>176.94590542447079</v>
      </c>
      <c r="Q3288" s="239">
        <f t="shared" si="617"/>
        <v>0</v>
      </c>
      <c r="R3288" s="239">
        <f t="shared" si="622"/>
        <v>-6.1155731770086959E-3</v>
      </c>
      <c r="T3288" s="239">
        <f>MAX($H$4:H3288)</f>
        <v>290.98732864638936</v>
      </c>
      <c r="U3288" s="239">
        <f>MAX($K$4:K3288)</f>
        <v>290.98732864638936</v>
      </c>
      <c r="V3288" s="239">
        <f>MAX($K$4:L3288)</f>
        <v>290.98732864638936</v>
      </c>
      <c r="W3288" s="239">
        <f t="shared" si="623"/>
        <v>-0.39191199064376719</v>
      </c>
      <c r="X3288" s="239">
        <f t="shared" si="624"/>
        <v>-0.39191199064376719</v>
      </c>
      <c r="Y3288" s="239">
        <f t="shared" si="625"/>
        <v>-0.39191199064376719</v>
      </c>
    </row>
    <row r="3289" spans="1:25">
      <c r="A3289" s="147">
        <v>40030</v>
      </c>
      <c r="B3289" s="243">
        <v>-2.35945455302633E-3</v>
      </c>
      <c r="C3289" s="243">
        <v>-4.0451858853745026E-3</v>
      </c>
      <c r="D3289" s="243">
        <v>-8.6545168690266294E-3</v>
      </c>
      <c r="E3289" s="243">
        <v>-6.1012767257174749E-3</v>
      </c>
      <c r="F3289" s="243">
        <v>6.8932684948488365E-3</v>
      </c>
      <c r="H3289" s="239">
        <f t="shared" si="618"/>
        <v>176.23012634537292</v>
      </c>
      <c r="I3289" s="239"/>
      <c r="J3289" s="239">
        <f t="shared" si="619"/>
        <v>135.23686277822372</v>
      </c>
      <c r="K3289" s="239">
        <f t="shared" si="614"/>
        <v>176.23012634537292</v>
      </c>
      <c r="L3289" s="239" t="b">
        <f t="shared" si="615"/>
        <v>0</v>
      </c>
      <c r="M3289" s="239">
        <f t="shared" si="620"/>
        <v>-4.0451858853744463E-3</v>
      </c>
      <c r="O3289" s="239">
        <f t="shared" si="621"/>
        <v>154.05575361822639</v>
      </c>
      <c r="P3289" s="239">
        <f t="shared" si="616"/>
        <v>176.23012634537292</v>
      </c>
      <c r="Q3289" s="239">
        <f t="shared" si="617"/>
        <v>0</v>
      </c>
      <c r="R3289" s="239">
        <f t="shared" si="622"/>
        <v>-4.0451858853744463E-3</v>
      </c>
      <c r="T3289" s="239">
        <f>MAX($H$4:H3289)</f>
        <v>290.98732864638936</v>
      </c>
      <c r="U3289" s="239">
        <f>MAX($K$4:K3289)</f>
        <v>290.98732864638936</v>
      </c>
      <c r="V3289" s="239">
        <f>MAX($K$4:L3289)</f>
        <v>290.98732864638936</v>
      </c>
      <c r="W3289" s="239">
        <f t="shared" si="623"/>
        <v>-0.39437181967628049</v>
      </c>
      <c r="X3289" s="239">
        <f t="shared" si="624"/>
        <v>-0.39437181967628049</v>
      </c>
      <c r="Y3289" s="239">
        <f t="shared" si="625"/>
        <v>-0.39437181967628049</v>
      </c>
    </row>
    <row r="3290" spans="1:25">
      <c r="A3290" s="147">
        <v>40031</v>
      </c>
      <c r="B3290" s="243">
        <v>-5.8184724712506686E-3</v>
      </c>
      <c r="C3290" s="243">
        <v>8.1201702002073883E-3</v>
      </c>
      <c r="D3290" s="243">
        <v>1.1240091956409515E-2</v>
      </c>
      <c r="E3290" s="243">
        <v>6.4746231739822857E-3</v>
      </c>
      <c r="F3290" s="243">
        <v>9.2495431933470318E-3</v>
      </c>
      <c r="H3290" s="239">
        <f t="shared" si="618"/>
        <v>177.6611449657014</v>
      </c>
      <c r="I3290" s="239"/>
      <c r="J3290" s="239">
        <f t="shared" si="619"/>
        <v>135.23686277822372</v>
      </c>
      <c r="K3290" s="239">
        <f t="shared" si="614"/>
        <v>177.6611449657014</v>
      </c>
      <c r="L3290" s="239" t="b">
        <f t="shared" si="615"/>
        <v>0</v>
      </c>
      <c r="M3290" s="239">
        <f t="shared" si="620"/>
        <v>8.1201702002073467E-3</v>
      </c>
      <c r="O3290" s="239">
        <f t="shared" si="621"/>
        <v>154.05575361822639</v>
      </c>
      <c r="P3290" s="239">
        <f t="shared" si="616"/>
        <v>177.6611449657014</v>
      </c>
      <c r="Q3290" s="239">
        <f t="shared" si="617"/>
        <v>0</v>
      </c>
      <c r="R3290" s="239">
        <f t="shared" si="622"/>
        <v>8.1201702002073467E-3</v>
      </c>
      <c r="T3290" s="239">
        <f>MAX($H$4:H3290)</f>
        <v>290.98732864638936</v>
      </c>
      <c r="U3290" s="239">
        <f>MAX($K$4:K3290)</f>
        <v>290.98732864638936</v>
      </c>
      <c r="V3290" s="239">
        <f>MAX($K$4:L3290)</f>
        <v>290.98732864638936</v>
      </c>
      <c r="W3290" s="239">
        <f t="shared" si="623"/>
        <v>-0.38945401577401001</v>
      </c>
      <c r="X3290" s="239">
        <f t="shared" si="624"/>
        <v>-0.38945401577401001</v>
      </c>
      <c r="Y3290" s="239">
        <f t="shared" si="625"/>
        <v>-0.38945401577401001</v>
      </c>
    </row>
    <row r="3291" spans="1:25">
      <c r="A3291" s="147">
        <v>40032</v>
      </c>
      <c r="B3291" s="243">
        <v>1.416362422698203E-2</v>
      </c>
      <c r="C3291" s="243">
        <v>1.2607836727469568E-2</v>
      </c>
      <c r="D3291" s="243">
        <v>-6.4799910699238072E-3</v>
      </c>
      <c r="E3291" s="243">
        <v>8.1804793134365728E-3</v>
      </c>
      <c r="F3291" s="243">
        <v>6.8697551309042648E-3</v>
      </c>
      <c r="H3291" s="239">
        <f t="shared" si="618"/>
        <v>179.90106767424427</v>
      </c>
      <c r="I3291" s="239"/>
      <c r="J3291" s="239">
        <f t="shared" si="619"/>
        <v>135.23686277822372</v>
      </c>
      <c r="K3291" s="239">
        <f t="shared" si="614"/>
        <v>179.90106767424427</v>
      </c>
      <c r="L3291" s="239" t="b">
        <f t="shared" si="615"/>
        <v>0</v>
      </c>
      <c r="M3291" s="239">
        <f t="shared" si="620"/>
        <v>1.2607836727469637E-2</v>
      </c>
      <c r="O3291" s="239">
        <f t="shared" si="621"/>
        <v>154.05575361822639</v>
      </c>
      <c r="P3291" s="239">
        <f t="shared" si="616"/>
        <v>179.90106767424427</v>
      </c>
      <c r="Q3291" s="239">
        <f t="shared" si="617"/>
        <v>0</v>
      </c>
      <c r="R3291" s="239">
        <f t="shared" si="622"/>
        <v>1.2607836727469637E-2</v>
      </c>
      <c r="T3291" s="239">
        <f>MAX($H$4:H3291)</f>
        <v>290.98732864638936</v>
      </c>
      <c r="U3291" s="239">
        <f>MAX($K$4:K3291)</f>
        <v>290.98732864638936</v>
      </c>
      <c r="V3291" s="239">
        <f>MAX($K$4:L3291)</f>
        <v>290.98732864638936</v>
      </c>
      <c r="W3291" s="239">
        <f t="shared" si="623"/>
        <v>-0.3817563516902765</v>
      </c>
      <c r="X3291" s="239">
        <f t="shared" si="624"/>
        <v>-0.3817563516902765</v>
      </c>
      <c r="Y3291" s="239">
        <f t="shared" si="625"/>
        <v>-0.3817563516902765</v>
      </c>
    </row>
    <row r="3292" spans="1:25">
      <c r="A3292" s="147">
        <v>40035</v>
      </c>
      <c r="B3292" s="243">
        <v>-3.4466037095745028E-3</v>
      </c>
      <c r="C3292" s="243">
        <v>-5.3197851174742183E-3</v>
      </c>
      <c r="D3292" s="243">
        <v>1.3448084303222307E-2</v>
      </c>
      <c r="E3292" s="243">
        <v>5.2598469253002378E-3</v>
      </c>
      <c r="F3292" s="243">
        <v>1.6140764303500532E-3</v>
      </c>
      <c r="H3292" s="239">
        <f t="shared" si="618"/>
        <v>178.9440326518131</v>
      </c>
      <c r="I3292" s="239"/>
      <c r="J3292" s="239">
        <f t="shared" si="619"/>
        <v>135.23686277822372</v>
      </c>
      <c r="K3292" s="239">
        <f t="shared" si="614"/>
        <v>178.9440326518131</v>
      </c>
      <c r="L3292" s="239" t="b">
        <f t="shared" si="615"/>
        <v>0</v>
      </c>
      <c r="M3292" s="239">
        <f t="shared" si="620"/>
        <v>-5.3197851174742409E-3</v>
      </c>
      <c r="O3292" s="239">
        <f t="shared" si="621"/>
        <v>154.05575361822639</v>
      </c>
      <c r="P3292" s="239">
        <f t="shared" si="616"/>
        <v>178.9440326518131</v>
      </c>
      <c r="Q3292" s="239">
        <f t="shared" si="617"/>
        <v>0</v>
      </c>
      <c r="R3292" s="239">
        <f t="shared" si="622"/>
        <v>-5.3197851174742409E-3</v>
      </c>
      <c r="T3292" s="239">
        <f>MAX($H$4:H3292)</f>
        <v>290.98732864638936</v>
      </c>
      <c r="U3292" s="239">
        <f>MAX($K$4:K3292)</f>
        <v>290.98732864638936</v>
      </c>
      <c r="V3292" s="239">
        <f>MAX($K$4:L3292)</f>
        <v>290.98732864638936</v>
      </c>
      <c r="W3292" s="239">
        <f t="shared" si="623"/>
        <v>-0.38504527504952751</v>
      </c>
      <c r="X3292" s="239">
        <f t="shared" si="624"/>
        <v>-0.38504527504952751</v>
      </c>
      <c r="Y3292" s="239">
        <f t="shared" si="625"/>
        <v>-0.38504527504952751</v>
      </c>
    </row>
    <row r="3293" spans="1:25">
      <c r="A3293" s="147">
        <v>40036</v>
      </c>
      <c r="B3293" s="243">
        <v>-1.242699056493457E-2</v>
      </c>
      <c r="C3293" s="243">
        <v>-1.6635702297507549E-2</v>
      </c>
      <c r="D3293" s="243">
        <v>1.1974064527978223E-2</v>
      </c>
      <c r="E3293" s="243">
        <v>-1.2840724148097338E-2</v>
      </c>
      <c r="F3293" s="243">
        <v>-1.6309231907410293E-2</v>
      </c>
      <c r="H3293" s="239">
        <f t="shared" si="618"/>
        <v>175.96717299670206</v>
      </c>
      <c r="I3293" s="239"/>
      <c r="J3293" s="239">
        <f t="shared" si="619"/>
        <v>135.23686277822372</v>
      </c>
      <c r="K3293" s="239">
        <f t="shared" si="614"/>
        <v>175.96717299670206</v>
      </c>
      <c r="L3293" s="239" t="b">
        <f t="shared" si="615"/>
        <v>0</v>
      </c>
      <c r="M3293" s="239">
        <f t="shared" si="620"/>
        <v>-1.6635702297507597E-2</v>
      </c>
      <c r="O3293" s="239">
        <f t="shared" si="621"/>
        <v>154.05575361822639</v>
      </c>
      <c r="P3293" s="239">
        <f t="shared" si="616"/>
        <v>175.96717299670206</v>
      </c>
      <c r="Q3293" s="239">
        <f t="shared" si="617"/>
        <v>0</v>
      </c>
      <c r="R3293" s="239">
        <f t="shared" si="622"/>
        <v>-1.6635702297507597E-2</v>
      </c>
      <c r="T3293" s="239">
        <f>MAX($H$4:H3293)</f>
        <v>290.98732864638936</v>
      </c>
      <c r="U3293" s="239">
        <f>MAX($K$4:K3293)</f>
        <v>290.98732864638936</v>
      </c>
      <c r="V3293" s="239">
        <f>MAX($K$4:L3293)</f>
        <v>290.98732864638936</v>
      </c>
      <c r="W3293" s="239">
        <f t="shared" si="623"/>
        <v>-0.39527547878024927</v>
      </c>
      <c r="X3293" s="239">
        <f t="shared" si="624"/>
        <v>-0.39527547878024927</v>
      </c>
      <c r="Y3293" s="239">
        <f t="shared" si="625"/>
        <v>-0.39527547878024927</v>
      </c>
    </row>
    <row r="3294" spans="1:25">
      <c r="A3294" s="147">
        <v>40037</v>
      </c>
      <c r="B3294" s="243">
        <v>1.179656284787689E-2</v>
      </c>
      <c r="C3294" s="243">
        <v>1.1665958053357128E-2</v>
      </c>
      <c r="D3294" s="243">
        <v>-1.6995841198629624E-2</v>
      </c>
      <c r="E3294" s="243">
        <v>-9.6583115119333041E-3</v>
      </c>
      <c r="F3294" s="243">
        <v>8.0088474073531923E-3</v>
      </c>
      <c r="H3294" s="239">
        <f t="shared" si="618"/>
        <v>178.01999865564943</v>
      </c>
      <c r="I3294" s="239"/>
      <c r="J3294" s="239">
        <f t="shared" si="619"/>
        <v>135.23686277822372</v>
      </c>
      <c r="K3294" s="239">
        <f t="shared" si="614"/>
        <v>178.01999865564943</v>
      </c>
      <c r="L3294" s="239" t="b">
        <f t="shared" si="615"/>
        <v>0</v>
      </c>
      <c r="M3294" s="239">
        <f t="shared" si="620"/>
        <v>1.1665958053357165E-2</v>
      </c>
      <c r="O3294" s="239">
        <f t="shared" si="621"/>
        <v>154.05575361822639</v>
      </c>
      <c r="P3294" s="239">
        <f t="shared" si="616"/>
        <v>178.01999865564943</v>
      </c>
      <c r="Q3294" s="239">
        <f t="shared" si="617"/>
        <v>0</v>
      </c>
      <c r="R3294" s="239">
        <f t="shared" si="622"/>
        <v>1.1665958053357165E-2</v>
      </c>
      <c r="T3294" s="239">
        <f>MAX($H$4:H3294)</f>
        <v>290.98732864638936</v>
      </c>
      <c r="U3294" s="239">
        <f>MAX($K$4:K3294)</f>
        <v>290.98732864638936</v>
      </c>
      <c r="V3294" s="239">
        <f>MAX($K$4:L3294)</f>
        <v>290.98732864638936</v>
      </c>
      <c r="W3294" s="239">
        <f t="shared" si="623"/>
        <v>-0.38822078788186315</v>
      </c>
      <c r="X3294" s="239">
        <f t="shared" si="624"/>
        <v>-0.38822078788186315</v>
      </c>
      <c r="Y3294" s="239">
        <f t="shared" si="625"/>
        <v>-0.38822078788186315</v>
      </c>
    </row>
    <row r="3295" spans="1:25">
      <c r="A3295" s="147">
        <v>40038</v>
      </c>
      <c r="B3295" s="243">
        <v>7.2388672196805892E-3</v>
      </c>
      <c r="C3295" s="243">
        <v>9.084245835102811E-3</v>
      </c>
      <c r="D3295" s="243">
        <v>1.6699066142299435E-2</v>
      </c>
      <c r="E3295" s="243">
        <v>1.4303564913954459E-2</v>
      </c>
      <c r="F3295" s="243">
        <v>1.4092994343401832E-2</v>
      </c>
      <c r="H3295" s="239">
        <f t="shared" si="618"/>
        <v>179.63717608700202</v>
      </c>
      <c r="I3295" s="239"/>
      <c r="J3295" s="239">
        <f t="shared" si="619"/>
        <v>135.23686277822372</v>
      </c>
      <c r="K3295" s="239">
        <f t="shared" si="614"/>
        <v>179.63717608700202</v>
      </c>
      <c r="L3295" s="239" t="b">
        <f t="shared" si="615"/>
        <v>0</v>
      </c>
      <c r="M3295" s="239">
        <f t="shared" si="620"/>
        <v>9.0842458351027885E-3</v>
      </c>
      <c r="O3295" s="239">
        <f t="shared" si="621"/>
        <v>154.05575361822639</v>
      </c>
      <c r="P3295" s="239">
        <f t="shared" si="616"/>
        <v>179.63717608700202</v>
      </c>
      <c r="Q3295" s="239">
        <f t="shared" si="617"/>
        <v>0</v>
      </c>
      <c r="R3295" s="239">
        <f t="shared" si="622"/>
        <v>9.0842458351027885E-3</v>
      </c>
      <c r="T3295" s="239">
        <f>MAX($H$4:H3295)</f>
        <v>290.98732864638936</v>
      </c>
      <c r="U3295" s="239">
        <f>MAX($K$4:K3295)</f>
        <v>290.98732864638936</v>
      </c>
      <c r="V3295" s="239">
        <f>MAX($K$4:L3295)</f>
        <v>290.98732864638936</v>
      </c>
      <c r="W3295" s="239">
        <f t="shared" si="623"/>
        <v>-0.38266323512217654</v>
      </c>
      <c r="X3295" s="239">
        <f t="shared" si="624"/>
        <v>-0.38266323512217654</v>
      </c>
      <c r="Y3295" s="239">
        <f t="shared" si="625"/>
        <v>-0.38266323512217654</v>
      </c>
    </row>
    <row r="3296" spans="1:25">
      <c r="A3296" s="147">
        <v>40039</v>
      </c>
      <c r="B3296" s="243">
        <v>-8.968647571058086E-3</v>
      </c>
      <c r="C3296" s="243">
        <v>-6.8343373496959625E-3</v>
      </c>
      <c r="D3296" s="243">
        <v>1.5209627517236424E-2</v>
      </c>
      <c r="E3296" s="243">
        <v>1.8750028540772679E-3</v>
      </c>
      <c r="F3296" s="243">
        <v>3.6764182394046774E-3</v>
      </c>
      <c r="H3296" s="239">
        <f t="shared" si="618"/>
        <v>178.40947502507672</v>
      </c>
      <c r="I3296" s="239"/>
      <c r="J3296" s="239">
        <f t="shared" si="619"/>
        <v>135.23686277822372</v>
      </c>
      <c r="K3296" s="239">
        <f t="shared" si="614"/>
        <v>178.40947502507672</v>
      </c>
      <c r="L3296" s="239" t="b">
        <f t="shared" si="615"/>
        <v>0</v>
      </c>
      <c r="M3296" s="239">
        <f t="shared" si="620"/>
        <v>-6.834337349695927E-3</v>
      </c>
      <c r="O3296" s="239">
        <f t="shared" si="621"/>
        <v>154.05575361822639</v>
      </c>
      <c r="P3296" s="239">
        <f t="shared" si="616"/>
        <v>178.40947502507672</v>
      </c>
      <c r="Q3296" s="239">
        <f t="shared" si="617"/>
        <v>0</v>
      </c>
      <c r="R3296" s="239">
        <f t="shared" si="622"/>
        <v>-6.834337349695927E-3</v>
      </c>
      <c r="T3296" s="239">
        <f>MAX($H$4:H3296)</f>
        <v>290.98732864638936</v>
      </c>
      <c r="U3296" s="239">
        <f>MAX($K$4:K3296)</f>
        <v>290.98732864638936</v>
      </c>
      <c r="V3296" s="239">
        <f>MAX($K$4:L3296)</f>
        <v>290.98732864638936</v>
      </c>
      <c r="W3296" s="239">
        <f t="shared" si="623"/>
        <v>-0.38688232283172147</v>
      </c>
      <c r="X3296" s="239">
        <f t="shared" si="624"/>
        <v>-0.38688232283172147</v>
      </c>
      <c r="Y3296" s="239">
        <f t="shared" si="625"/>
        <v>-0.38688232283172147</v>
      </c>
    </row>
    <row r="3297" spans="1:25">
      <c r="A3297" s="147">
        <v>40042</v>
      </c>
      <c r="B3297" s="243">
        <v>-2.4690877144538659E-2</v>
      </c>
      <c r="C3297" s="243">
        <v>-2.2399997808608019E-2</v>
      </c>
      <c r="D3297" s="243">
        <v>-1.934088647886989E-2</v>
      </c>
      <c r="E3297" s="243">
        <v>-3.0110240822547762E-2</v>
      </c>
      <c r="F3297" s="243">
        <v>-2.4640083373158483E-2</v>
      </c>
      <c r="H3297" s="239">
        <f t="shared" si="618"/>
        <v>174.4131031754801</v>
      </c>
      <c r="I3297" s="239"/>
      <c r="J3297" s="239">
        <f t="shared" si="619"/>
        <v>135.23686277822372</v>
      </c>
      <c r="K3297" s="239">
        <f t="shared" si="614"/>
        <v>174.4131031754801</v>
      </c>
      <c r="L3297" s="239" t="b">
        <f t="shared" si="615"/>
        <v>0</v>
      </c>
      <c r="M3297" s="239">
        <f t="shared" si="620"/>
        <v>-2.2399997808607949E-2</v>
      </c>
      <c r="O3297" s="239">
        <f t="shared" si="621"/>
        <v>154.05575361822639</v>
      </c>
      <c r="P3297" s="239">
        <f t="shared" si="616"/>
        <v>174.4131031754801</v>
      </c>
      <c r="Q3297" s="239">
        <f t="shared" si="617"/>
        <v>0</v>
      </c>
      <c r="R3297" s="239">
        <f t="shared" si="622"/>
        <v>-2.2399997808607949E-2</v>
      </c>
      <c r="T3297" s="239">
        <f>MAX($H$4:H3297)</f>
        <v>290.98732864638936</v>
      </c>
      <c r="U3297" s="239">
        <f>MAX($K$4:K3297)</f>
        <v>290.98732864638936</v>
      </c>
      <c r="V3297" s="239">
        <f>MAX($K$4:L3297)</f>
        <v>290.98732864638936</v>
      </c>
      <c r="W3297" s="239">
        <f t="shared" si="623"/>
        <v>-0.4006161574567097</v>
      </c>
      <c r="X3297" s="239">
        <f t="shared" si="624"/>
        <v>-0.4006161574567097</v>
      </c>
      <c r="Y3297" s="239">
        <f t="shared" si="625"/>
        <v>-0.4006161574567097</v>
      </c>
    </row>
    <row r="3298" spans="1:25">
      <c r="A3298" s="147">
        <v>40043</v>
      </c>
      <c r="B3298" s="243">
        <v>1.0685424318860104E-2</v>
      </c>
      <c r="C3298" s="243">
        <v>1.2836845097854876E-2</v>
      </c>
      <c r="D3298" s="243">
        <v>-3.5549840089270646E-3</v>
      </c>
      <c r="E3298" s="243">
        <v>3.825960496756986E-3</v>
      </c>
      <c r="F3298" s="243">
        <v>1.1956090173461886E-2</v>
      </c>
      <c r="H3298" s="239">
        <f t="shared" si="618"/>
        <v>176.65201716397993</v>
      </c>
      <c r="I3298" s="239"/>
      <c r="J3298" s="239">
        <f t="shared" si="619"/>
        <v>135.23686277822372</v>
      </c>
      <c r="K3298" s="239">
        <f t="shared" si="614"/>
        <v>176.65201716397993</v>
      </c>
      <c r="L3298" s="239" t="b">
        <f t="shared" si="615"/>
        <v>0</v>
      </c>
      <c r="M3298" s="239">
        <f t="shared" si="620"/>
        <v>1.2836845097854951E-2</v>
      </c>
      <c r="O3298" s="239">
        <f t="shared" si="621"/>
        <v>154.05575361822639</v>
      </c>
      <c r="P3298" s="239">
        <f t="shared" si="616"/>
        <v>176.65201716397993</v>
      </c>
      <c r="Q3298" s="239">
        <f t="shared" si="617"/>
        <v>0</v>
      </c>
      <c r="R3298" s="239">
        <f t="shared" si="622"/>
        <v>1.2836845097854951E-2</v>
      </c>
      <c r="T3298" s="239">
        <f>MAX($H$4:H3298)</f>
        <v>290.98732864638936</v>
      </c>
      <c r="U3298" s="239">
        <f>MAX($K$4:K3298)</f>
        <v>290.98732864638936</v>
      </c>
      <c r="V3298" s="239">
        <f>MAX($K$4:L3298)</f>
        <v>290.98732864638936</v>
      </c>
      <c r="W3298" s="239">
        <f t="shared" si="623"/>
        <v>-0.3929219599158244</v>
      </c>
      <c r="X3298" s="239">
        <f t="shared" si="624"/>
        <v>-0.3929219599158244</v>
      </c>
      <c r="Y3298" s="239">
        <f t="shared" si="625"/>
        <v>-0.3929219599158244</v>
      </c>
    </row>
    <row r="3299" spans="1:25">
      <c r="A3299" s="147">
        <v>40044</v>
      </c>
      <c r="B3299" s="243">
        <v>6.9249313962305159E-3</v>
      </c>
      <c r="C3299" s="243">
        <v>-3.4724512849405587E-3</v>
      </c>
      <c r="D3299" s="243">
        <v>-8.1907209209388654E-3</v>
      </c>
      <c r="E3299" s="243">
        <v>-1.1947793942260754E-2</v>
      </c>
      <c r="F3299" s="243">
        <v>-5.2495732819308749E-3</v>
      </c>
      <c r="H3299" s="239">
        <f t="shared" si="618"/>
        <v>176.03860163999153</v>
      </c>
      <c r="I3299" s="239"/>
      <c r="J3299" s="239">
        <f t="shared" si="619"/>
        <v>135.23686277822372</v>
      </c>
      <c r="K3299" s="239">
        <f t="shared" si="614"/>
        <v>176.03860163999153</v>
      </c>
      <c r="L3299" s="239" t="b">
        <f t="shared" si="615"/>
        <v>0</v>
      </c>
      <c r="M3299" s="239">
        <f t="shared" si="620"/>
        <v>-3.4724512849405829E-3</v>
      </c>
      <c r="O3299" s="239">
        <f t="shared" si="621"/>
        <v>154.05575361822639</v>
      </c>
      <c r="P3299" s="239">
        <f t="shared" si="616"/>
        <v>176.03860163999153</v>
      </c>
      <c r="Q3299" s="239">
        <f t="shared" si="617"/>
        <v>0</v>
      </c>
      <c r="R3299" s="239">
        <f t="shared" si="622"/>
        <v>-3.4724512849405829E-3</v>
      </c>
      <c r="T3299" s="239">
        <f>MAX($H$4:H3299)</f>
        <v>290.98732864638936</v>
      </c>
      <c r="U3299" s="239">
        <f>MAX($K$4:K3299)</f>
        <v>290.98732864638936</v>
      </c>
      <c r="V3299" s="239">
        <f>MAX($K$4:L3299)</f>
        <v>290.98732864638936</v>
      </c>
      <c r="W3299" s="239">
        <f t="shared" si="623"/>
        <v>-0.3950300088361739</v>
      </c>
      <c r="X3299" s="239">
        <f t="shared" si="624"/>
        <v>-0.3950300088361739</v>
      </c>
      <c r="Y3299" s="239">
        <f t="shared" si="625"/>
        <v>-0.3950300088361739</v>
      </c>
    </row>
    <row r="3300" spans="1:25">
      <c r="A3300" s="147">
        <v>40045</v>
      </c>
      <c r="B3300" s="243">
        <v>1.084088865679611E-2</v>
      </c>
      <c r="C3300" s="243">
        <v>1.6335036868669883E-2</v>
      </c>
      <c r="D3300" s="243">
        <v>1.1829587652949503E-2</v>
      </c>
      <c r="E3300" s="243">
        <v>1.8635566152188643E-2</v>
      </c>
      <c r="F3300" s="243">
        <v>1.794602295206893E-2</v>
      </c>
      <c r="H3300" s="239">
        <f t="shared" si="618"/>
        <v>178.91419868808987</v>
      </c>
      <c r="I3300" s="239"/>
      <c r="J3300" s="239">
        <f t="shared" si="619"/>
        <v>135.23686277822372</v>
      </c>
      <c r="K3300" s="239">
        <f t="shared" si="614"/>
        <v>178.91419868808987</v>
      </c>
      <c r="L3300" s="239" t="b">
        <f t="shared" si="615"/>
        <v>0</v>
      </c>
      <c r="M3300" s="239">
        <f t="shared" si="620"/>
        <v>1.6335036868669828E-2</v>
      </c>
      <c r="O3300" s="239">
        <f t="shared" si="621"/>
        <v>154.05575361822639</v>
      </c>
      <c r="P3300" s="239">
        <f t="shared" si="616"/>
        <v>178.91419868808987</v>
      </c>
      <c r="Q3300" s="239">
        <f t="shared" si="617"/>
        <v>0</v>
      </c>
      <c r="R3300" s="239">
        <f t="shared" si="622"/>
        <v>1.6335036868669828E-2</v>
      </c>
      <c r="T3300" s="239">
        <f>MAX($H$4:H3300)</f>
        <v>290.98732864638936</v>
      </c>
      <c r="U3300" s="239">
        <f>MAX($K$4:K3300)</f>
        <v>290.98732864638936</v>
      </c>
      <c r="V3300" s="239">
        <f>MAX($K$4:L3300)</f>
        <v>290.98732864638936</v>
      </c>
      <c r="W3300" s="239">
        <f t="shared" si="623"/>
        <v>-0.38514780172607394</v>
      </c>
      <c r="X3300" s="239">
        <f t="shared" si="624"/>
        <v>-0.38514780172607394</v>
      </c>
      <c r="Y3300" s="239">
        <f t="shared" si="625"/>
        <v>-0.38514780172607394</v>
      </c>
    </row>
    <row r="3301" spans="1:25">
      <c r="A3301" s="147">
        <v>40046</v>
      </c>
      <c r="B3301" s="243">
        <v>1.8569463284469512E-2</v>
      </c>
      <c r="C3301" s="243">
        <v>2.1321278118848319E-2</v>
      </c>
      <c r="D3301" s="243">
        <v>-1.9476927447479864E-2</v>
      </c>
      <c r="E3301" s="243">
        <v>3.6902433381800215E-3</v>
      </c>
      <c r="F3301" s="243">
        <v>1.4155303775279293E-2</v>
      </c>
      <c r="H3301" s="239">
        <f t="shared" si="618"/>
        <v>182.72887807772952</v>
      </c>
      <c r="I3301" s="239"/>
      <c r="J3301" s="239">
        <f t="shared" si="619"/>
        <v>135.23686277822372</v>
      </c>
      <c r="K3301" s="239">
        <f t="shared" si="614"/>
        <v>182.72887807772952</v>
      </c>
      <c r="L3301" s="239" t="b">
        <f t="shared" si="615"/>
        <v>0</v>
      </c>
      <c r="M3301" s="239">
        <f t="shared" si="620"/>
        <v>2.1321278118848316E-2</v>
      </c>
      <c r="O3301" s="239">
        <f t="shared" si="621"/>
        <v>154.05575361822639</v>
      </c>
      <c r="P3301" s="239">
        <f t="shared" si="616"/>
        <v>182.72887807772952</v>
      </c>
      <c r="Q3301" s="239">
        <f t="shared" si="617"/>
        <v>0</v>
      </c>
      <c r="R3301" s="239">
        <f t="shared" si="622"/>
        <v>2.1321278118848316E-2</v>
      </c>
      <c r="T3301" s="239">
        <f>MAX($H$4:H3301)</f>
        <v>290.98732864638936</v>
      </c>
      <c r="U3301" s="239">
        <f>MAX($K$4:K3301)</f>
        <v>290.98732864638936</v>
      </c>
      <c r="V3301" s="239">
        <f>MAX($K$4:L3301)</f>
        <v>290.98732864638936</v>
      </c>
      <c r="W3301" s="239">
        <f t="shared" si="623"/>
        <v>-0.37203836700469034</v>
      </c>
      <c r="X3301" s="239">
        <f t="shared" si="624"/>
        <v>-0.37203836700469034</v>
      </c>
      <c r="Y3301" s="239">
        <f t="shared" si="625"/>
        <v>-0.37203836700469034</v>
      </c>
    </row>
    <row r="3302" spans="1:25">
      <c r="A3302" s="147">
        <v>40049</v>
      </c>
      <c r="B3302" s="243">
        <v>-9.3739634015410633E-4</v>
      </c>
      <c r="C3302" s="243">
        <v>9.2010760959906346E-3</v>
      </c>
      <c r="D3302" s="243">
        <v>2.5546760253617684E-2</v>
      </c>
      <c r="E3302" s="243">
        <v>1.8911298682821487E-2</v>
      </c>
      <c r="F3302" s="243">
        <v>1.368680718784554E-2</v>
      </c>
      <c r="H3302" s="239">
        <f t="shared" si="618"/>
        <v>184.41018038985771</v>
      </c>
      <c r="I3302" s="239"/>
      <c r="J3302" s="239">
        <f t="shared" si="619"/>
        <v>135.23686277822372</v>
      </c>
      <c r="K3302" s="239">
        <f t="shared" si="614"/>
        <v>184.41018038985771</v>
      </c>
      <c r="L3302" s="239" t="b">
        <f t="shared" si="615"/>
        <v>0</v>
      </c>
      <c r="M3302" s="239">
        <f t="shared" si="620"/>
        <v>9.2010760959906988E-3</v>
      </c>
      <c r="O3302" s="239">
        <f t="shared" si="621"/>
        <v>154.05575361822639</v>
      </c>
      <c r="P3302" s="239">
        <f t="shared" si="616"/>
        <v>184.41018038985771</v>
      </c>
      <c r="Q3302" s="239">
        <f t="shared" si="617"/>
        <v>0</v>
      </c>
      <c r="R3302" s="239">
        <f t="shared" si="622"/>
        <v>9.2010760959906988E-3</v>
      </c>
      <c r="T3302" s="239">
        <f>MAX($H$4:H3302)</f>
        <v>290.98732864638936</v>
      </c>
      <c r="U3302" s="239">
        <f>MAX($K$4:K3302)</f>
        <v>290.98732864638936</v>
      </c>
      <c r="V3302" s="239">
        <f>MAX($K$4:L3302)</f>
        <v>290.98732864638936</v>
      </c>
      <c r="W3302" s="239">
        <f t="shared" si="623"/>
        <v>-0.36626044423413789</v>
      </c>
      <c r="X3302" s="239">
        <f t="shared" si="624"/>
        <v>-0.36626044423413789</v>
      </c>
      <c r="Y3302" s="239">
        <f t="shared" si="625"/>
        <v>-0.36626044423413789</v>
      </c>
    </row>
    <row r="3303" spans="1:25">
      <c r="A3303" s="147">
        <v>40050</v>
      </c>
      <c r="B3303" s="243">
        <v>2.4427657381236312E-3</v>
      </c>
      <c r="C3303" s="243">
        <v>5.2982936759613519E-3</v>
      </c>
      <c r="D3303" s="243">
        <v>-1.0215173689152035E-3</v>
      </c>
      <c r="E3303" s="243">
        <v>-3.1268267616004763E-3</v>
      </c>
      <c r="F3303" s="243">
        <v>5.1583759453877054E-3</v>
      </c>
      <c r="H3303" s="239">
        <f t="shared" si="618"/>
        <v>185.38723968240018</v>
      </c>
      <c r="I3303" s="239"/>
      <c r="J3303" s="239">
        <f t="shared" si="619"/>
        <v>135.23686277822372</v>
      </c>
      <c r="K3303" s="239">
        <f t="shared" si="614"/>
        <v>185.38723968240018</v>
      </c>
      <c r="L3303" s="239" t="b">
        <f t="shared" si="615"/>
        <v>0</v>
      </c>
      <c r="M3303" s="239">
        <f t="shared" si="620"/>
        <v>5.2982936759612895E-3</v>
      </c>
      <c r="O3303" s="239">
        <f t="shared" si="621"/>
        <v>154.05575361822639</v>
      </c>
      <c r="P3303" s="239">
        <f t="shared" si="616"/>
        <v>185.38723968240018</v>
      </c>
      <c r="Q3303" s="239">
        <f t="shared" si="617"/>
        <v>0</v>
      </c>
      <c r="R3303" s="239">
        <f t="shared" si="622"/>
        <v>5.2982936759612895E-3</v>
      </c>
      <c r="T3303" s="239">
        <f>MAX($H$4:H3303)</f>
        <v>290.98732864638936</v>
      </c>
      <c r="U3303" s="239">
        <f>MAX($K$4:K3303)</f>
        <v>290.98732864638936</v>
      </c>
      <c r="V3303" s="239">
        <f>MAX($K$4:L3303)</f>
        <v>290.98732864638936</v>
      </c>
      <c r="W3303" s="239">
        <f t="shared" si="623"/>
        <v>-0.36290270595361712</v>
      </c>
      <c r="X3303" s="239">
        <f t="shared" si="624"/>
        <v>-0.36290270595361712</v>
      </c>
      <c r="Y3303" s="239">
        <f t="shared" si="625"/>
        <v>-0.36290270595361712</v>
      </c>
    </row>
    <row r="3304" spans="1:25">
      <c r="A3304" s="147">
        <v>40051</v>
      </c>
      <c r="B3304" s="243">
        <v>1.680560809924625E-4</v>
      </c>
      <c r="C3304" s="243">
        <v>-6.6585655552467982E-3</v>
      </c>
      <c r="D3304" s="243">
        <v>1.2614603495187948E-2</v>
      </c>
      <c r="E3304" s="243">
        <v>-1.6589608278673174E-3</v>
      </c>
      <c r="F3304" s="243">
        <v>-4.939514071859441E-3</v>
      </c>
      <c r="H3304" s="239">
        <f t="shared" si="618"/>
        <v>184.15282659386867</v>
      </c>
      <c r="I3304" s="239"/>
      <c r="J3304" s="239">
        <f t="shared" si="619"/>
        <v>135.23686277822372</v>
      </c>
      <c r="K3304" s="239">
        <f t="shared" si="614"/>
        <v>184.15282659386867</v>
      </c>
      <c r="L3304" s="239" t="b">
        <f t="shared" si="615"/>
        <v>0</v>
      </c>
      <c r="M3304" s="239">
        <f t="shared" si="620"/>
        <v>-6.6585655552467921E-3</v>
      </c>
      <c r="O3304" s="239">
        <f t="shared" si="621"/>
        <v>154.05575361822639</v>
      </c>
      <c r="P3304" s="239">
        <f t="shared" si="616"/>
        <v>184.15282659386867</v>
      </c>
      <c r="Q3304" s="239">
        <f t="shared" si="617"/>
        <v>0</v>
      </c>
      <c r="R3304" s="239">
        <f t="shared" si="622"/>
        <v>-6.6585655552467921E-3</v>
      </c>
      <c r="T3304" s="239">
        <f>MAX($H$4:H3304)</f>
        <v>290.98732864638936</v>
      </c>
      <c r="U3304" s="239">
        <f>MAX($K$4:K3304)</f>
        <v>290.98732864638936</v>
      </c>
      <c r="V3304" s="239">
        <f>MAX($K$4:L3304)</f>
        <v>290.98732864638936</v>
      </c>
      <c r="W3304" s="239">
        <f t="shared" si="623"/>
        <v>-0.36714486005109531</v>
      </c>
      <c r="X3304" s="239">
        <f t="shared" si="624"/>
        <v>-0.36714486005109531</v>
      </c>
      <c r="Y3304" s="239">
        <f t="shared" si="625"/>
        <v>-0.36714486005109531</v>
      </c>
    </row>
    <row r="3305" spans="1:25">
      <c r="A3305" s="147">
        <v>40052</v>
      </c>
      <c r="B3305" s="243">
        <v>2.9615849169768449E-3</v>
      </c>
      <c r="C3305" s="243">
        <v>-7.3550232930492676E-3</v>
      </c>
      <c r="D3305" s="243">
        <v>-4.7678290036026194E-3</v>
      </c>
      <c r="E3305" s="243">
        <v>-1.1199522693010611E-2</v>
      </c>
      <c r="F3305" s="243">
        <v>-8.509419952888897E-3</v>
      </c>
      <c r="H3305" s="239">
        <f t="shared" si="618"/>
        <v>182.7983782647899</v>
      </c>
      <c r="I3305" s="239"/>
      <c r="J3305" s="239">
        <f t="shared" si="619"/>
        <v>135.23686277822372</v>
      </c>
      <c r="K3305" s="239">
        <f t="shared" si="614"/>
        <v>182.7983782647899</v>
      </c>
      <c r="L3305" s="239" t="b">
        <f t="shared" si="615"/>
        <v>0</v>
      </c>
      <c r="M3305" s="239">
        <f t="shared" si="620"/>
        <v>-7.3550232930492529E-3</v>
      </c>
      <c r="O3305" s="239">
        <f t="shared" si="621"/>
        <v>154.05575361822639</v>
      </c>
      <c r="P3305" s="239">
        <f t="shared" si="616"/>
        <v>182.7983782647899</v>
      </c>
      <c r="Q3305" s="239">
        <f t="shared" si="617"/>
        <v>0</v>
      </c>
      <c r="R3305" s="239">
        <f t="shared" si="622"/>
        <v>-7.3550232930492529E-3</v>
      </c>
      <c r="T3305" s="239">
        <f>MAX($H$4:H3305)</f>
        <v>290.98732864638936</v>
      </c>
      <c r="U3305" s="239">
        <f>MAX($K$4:K3305)</f>
        <v>290.98732864638936</v>
      </c>
      <c r="V3305" s="239">
        <f>MAX($K$4:L3305)</f>
        <v>290.98732864638936</v>
      </c>
      <c r="W3305" s="239">
        <f t="shared" si="623"/>
        <v>-0.3717995243465454</v>
      </c>
      <c r="X3305" s="239">
        <f t="shared" si="624"/>
        <v>-0.3717995243465454</v>
      </c>
      <c r="Y3305" s="239">
        <f t="shared" si="625"/>
        <v>-0.3717995243465454</v>
      </c>
    </row>
    <row r="3306" spans="1:25">
      <c r="A3306" s="147">
        <v>40053</v>
      </c>
      <c r="B3306" s="243">
        <v>-1.3053197319643495E-3</v>
      </c>
      <c r="C3306" s="243">
        <v>1.7359955290586093E-2</v>
      </c>
      <c r="D3306" s="243">
        <v>7.342807112888039E-3</v>
      </c>
      <c r="E3306" s="243">
        <v>6.3345639564487133E-3</v>
      </c>
      <c r="F3306" s="243">
        <v>1.8976322252500344E-2</v>
      </c>
      <c r="H3306" s="239">
        <f t="shared" si="618"/>
        <v>185.97174993865829</v>
      </c>
      <c r="I3306" s="239"/>
      <c r="J3306" s="239">
        <f t="shared" si="619"/>
        <v>135.23686277822372</v>
      </c>
      <c r="K3306" s="239">
        <f t="shared" si="614"/>
        <v>185.97174993865829</v>
      </c>
      <c r="L3306" s="239" t="b">
        <f t="shared" si="615"/>
        <v>0</v>
      </c>
      <c r="M3306" s="239">
        <f t="shared" si="620"/>
        <v>1.7359955290586041E-2</v>
      </c>
      <c r="O3306" s="239">
        <f t="shared" si="621"/>
        <v>154.05575361822639</v>
      </c>
      <c r="P3306" s="239">
        <f t="shared" si="616"/>
        <v>185.97174993865829</v>
      </c>
      <c r="Q3306" s="239">
        <f t="shared" si="617"/>
        <v>0</v>
      </c>
      <c r="R3306" s="239">
        <f t="shared" si="622"/>
        <v>1.7359955290586041E-2</v>
      </c>
      <c r="T3306" s="239">
        <f>MAX($H$4:H3306)</f>
        <v>290.98732864638936</v>
      </c>
      <c r="U3306" s="239">
        <f>MAX($K$4:K3306)</f>
        <v>290.98732864638936</v>
      </c>
      <c r="V3306" s="239">
        <f>MAX($K$4:L3306)</f>
        <v>290.98732864638936</v>
      </c>
      <c r="W3306" s="239">
        <f t="shared" si="623"/>
        <v>-0.36089399217567658</v>
      </c>
      <c r="X3306" s="239">
        <f t="shared" si="624"/>
        <v>-0.36089399217567658</v>
      </c>
      <c r="Y3306" s="239">
        <f t="shared" si="625"/>
        <v>-0.36089399217567658</v>
      </c>
    </row>
    <row r="3307" spans="1:25">
      <c r="A3307" s="147">
        <v>40056</v>
      </c>
      <c r="B3307" s="243">
        <v>-8.6436720392011335E-3</v>
      </c>
      <c r="C3307" s="243">
        <v>-1.0344147607066922E-2</v>
      </c>
      <c r="D3307" s="243">
        <v>-3.8190411525352852E-3</v>
      </c>
      <c r="E3307" s="243">
        <v>-1.6763798374961558E-2</v>
      </c>
      <c r="F3307" s="243">
        <v>-1.1728236418826365E-2</v>
      </c>
      <c r="H3307" s="239">
        <f t="shared" si="618"/>
        <v>184.04803070654827</v>
      </c>
      <c r="I3307" s="239"/>
      <c r="J3307" s="239">
        <f t="shared" si="619"/>
        <v>135.23686277822372</v>
      </c>
      <c r="K3307" s="239">
        <f t="shared" si="614"/>
        <v>184.04803070654827</v>
      </c>
      <c r="L3307" s="239" t="b">
        <f t="shared" si="615"/>
        <v>0</v>
      </c>
      <c r="M3307" s="239">
        <f t="shared" si="620"/>
        <v>-1.0344147607066903E-2</v>
      </c>
      <c r="O3307" s="239">
        <f t="shared" si="621"/>
        <v>154.05575361822639</v>
      </c>
      <c r="P3307" s="239">
        <f t="shared" si="616"/>
        <v>184.04803070654827</v>
      </c>
      <c r="Q3307" s="239">
        <f t="shared" si="617"/>
        <v>0</v>
      </c>
      <c r="R3307" s="239">
        <f t="shared" si="622"/>
        <v>-1.0344147607066903E-2</v>
      </c>
      <c r="T3307" s="239">
        <f>MAX($H$4:H3307)</f>
        <v>290.98732864638936</v>
      </c>
      <c r="U3307" s="239">
        <f>MAX($K$4:K3307)</f>
        <v>290.98732864638936</v>
      </c>
      <c r="V3307" s="239">
        <f>MAX($K$4:L3307)</f>
        <v>290.98732864638936</v>
      </c>
      <c r="W3307" s="239">
        <f t="shared" si="623"/>
        <v>-0.3675049990571746</v>
      </c>
      <c r="X3307" s="239">
        <f t="shared" si="624"/>
        <v>-0.3675049990571746</v>
      </c>
      <c r="Y3307" s="239">
        <f t="shared" si="625"/>
        <v>-0.3675049990571746</v>
      </c>
    </row>
    <row r="3308" spans="1:25">
      <c r="A3308" s="147">
        <v>40057</v>
      </c>
      <c r="B3308" s="243">
        <v>-2.1966994305555931E-2</v>
      </c>
      <c r="C3308" s="243">
        <v>-1.3927193328437615E-2</v>
      </c>
      <c r="D3308" s="243">
        <v>8.8645825052102722E-3</v>
      </c>
      <c r="E3308" s="243">
        <v>1.0945480261509433E-2</v>
      </c>
      <c r="F3308" s="243">
        <v>-1.2425085677803649E-2</v>
      </c>
      <c r="H3308" s="239">
        <f t="shared" si="618"/>
        <v>181.48475820117994</v>
      </c>
      <c r="I3308" s="239"/>
      <c r="J3308" s="239">
        <f t="shared" si="619"/>
        <v>135.23686277822372</v>
      </c>
      <c r="K3308" s="239">
        <f t="shared" si="614"/>
        <v>181.48475820117994</v>
      </c>
      <c r="L3308" s="239" t="b">
        <f t="shared" si="615"/>
        <v>0</v>
      </c>
      <c r="M3308" s="239">
        <f t="shared" si="620"/>
        <v>-1.3927193328437676E-2</v>
      </c>
      <c r="O3308" s="239">
        <f t="shared" si="621"/>
        <v>154.05575361822639</v>
      </c>
      <c r="P3308" s="239">
        <f t="shared" si="616"/>
        <v>181.48475820117994</v>
      </c>
      <c r="Q3308" s="239">
        <f t="shared" si="617"/>
        <v>0</v>
      </c>
      <c r="R3308" s="239">
        <f t="shared" si="622"/>
        <v>-1.3927193328437676E-2</v>
      </c>
      <c r="T3308" s="239">
        <f>MAX($H$4:H3308)</f>
        <v>290.98732864638936</v>
      </c>
      <c r="U3308" s="239">
        <f>MAX($K$4:K3308)</f>
        <v>290.98732864638936</v>
      </c>
      <c r="V3308" s="239">
        <f>MAX($K$4:L3308)</f>
        <v>290.98732864638936</v>
      </c>
      <c r="W3308" s="239">
        <f t="shared" si="623"/>
        <v>-0.37631387921457571</v>
      </c>
      <c r="X3308" s="239">
        <f t="shared" si="624"/>
        <v>-0.37631387921457571</v>
      </c>
      <c r="Y3308" s="239">
        <f t="shared" si="625"/>
        <v>-0.37631387921457571</v>
      </c>
    </row>
    <row r="3309" spans="1:25">
      <c r="A3309" s="147">
        <v>40058</v>
      </c>
      <c r="B3309" s="243">
        <v>-3.1072670480729592E-3</v>
      </c>
      <c r="C3309" s="243">
        <v>-1.2472988926672146E-2</v>
      </c>
      <c r="D3309" s="243">
        <v>-1.9047562905024296E-2</v>
      </c>
      <c r="E3309" s="243">
        <v>-1.7022835989379148E-2</v>
      </c>
      <c r="F3309" s="243">
        <v>-1.9574963102082288E-2</v>
      </c>
      <c r="H3309" s="239">
        <f t="shared" si="618"/>
        <v>179.22110082177684</v>
      </c>
      <c r="I3309" s="239"/>
      <c r="J3309" s="239">
        <f t="shared" si="619"/>
        <v>135.23686277822372</v>
      </c>
      <c r="K3309" s="239">
        <f t="shared" si="614"/>
        <v>179.22110082177684</v>
      </c>
      <c r="L3309" s="239" t="b">
        <f t="shared" si="615"/>
        <v>0</v>
      </c>
      <c r="M3309" s="239">
        <f t="shared" si="620"/>
        <v>-1.2472988926672202E-2</v>
      </c>
      <c r="O3309" s="239">
        <f t="shared" si="621"/>
        <v>154.05575361822639</v>
      </c>
      <c r="P3309" s="239">
        <f t="shared" si="616"/>
        <v>179.22110082177684</v>
      </c>
      <c r="Q3309" s="239">
        <f t="shared" si="617"/>
        <v>0</v>
      </c>
      <c r="R3309" s="239">
        <f t="shared" si="622"/>
        <v>-1.2472988926672202E-2</v>
      </c>
      <c r="T3309" s="239">
        <f>MAX($H$4:H3309)</f>
        <v>290.98732864638936</v>
      </c>
      <c r="U3309" s="239">
        <f>MAX($K$4:K3309)</f>
        <v>290.98732864638936</v>
      </c>
      <c r="V3309" s="239">
        <f>MAX($K$4:L3309)</f>
        <v>290.98732864638936</v>
      </c>
      <c r="W3309" s="239">
        <f t="shared" si="623"/>
        <v>-0.38409310929285145</v>
      </c>
      <c r="X3309" s="239">
        <f t="shared" si="624"/>
        <v>-0.38409310929285145</v>
      </c>
      <c r="Y3309" s="239">
        <f t="shared" si="625"/>
        <v>-0.38409310929285145</v>
      </c>
    </row>
    <row r="3310" spans="1:25">
      <c r="A3310" s="147">
        <v>40059</v>
      </c>
      <c r="B3310" s="243">
        <v>9.1990950331890531E-3</v>
      </c>
      <c r="C3310" s="243">
        <v>3.334576620182661E-3</v>
      </c>
      <c r="D3310" s="243">
        <v>-1.5410517842417981E-3</v>
      </c>
      <c r="E3310" s="243">
        <v>1.405533942840953E-2</v>
      </c>
      <c r="F3310" s="243">
        <v>1.3754638042049683E-2</v>
      </c>
      <c r="H3310" s="239">
        <f t="shared" si="618"/>
        <v>179.81872731442053</v>
      </c>
      <c r="I3310" s="239"/>
      <c r="J3310" s="239">
        <f t="shared" si="619"/>
        <v>135.23686277822372</v>
      </c>
      <c r="K3310" s="239">
        <f t="shared" si="614"/>
        <v>179.81872731442053</v>
      </c>
      <c r="L3310" s="239" t="b">
        <f t="shared" si="615"/>
        <v>0</v>
      </c>
      <c r="M3310" s="239">
        <f t="shared" si="620"/>
        <v>3.3345766201825912E-3</v>
      </c>
      <c r="O3310" s="239">
        <f t="shared" si="621"/>
        <v>154.05575361822639</v>
      </c>
      <c r="P3310" s="239">
        <f t="shared" si="616"/>
        <v>179.81872731442053</v>
      </c>
      <c r="Q3310" s="239">
        <f t="shared" si="617"/>
        <v>0</v>
      </c>
      <c r="R3310" s="239">
        <f t="shared" si="622"/>
        <v>3.3345766201825912E-3</v>
      </c>
      <c r="T3310" s="239">
        <f>MAX($H$4:H3310)</f>
        <v>290.98732864638936</v>
      </c>
      <c r="U3310" s="239">
        <f>MAX($K$4:K3310)</f>
        <v>290.98732864638936</v>
      </c>
      <c r="V3310" s="239">
        <f>MAX($K$4:L3310)</f>
        <v>290.98732864638936</v>
      </c>
      <c r="W3310" s="239">
        <f t="shared" si="623"/>
        <v>-0.38203932057489004</v>
      </c>
      <c r="X3310" s="239">
        <f t="shared" si="624"/>
        <v>-0.38203932057489004</v>
      </c>
      <c r="Y3310" s="239">
        <f t="shared" si="625"/>
        <v>-0.38203932057489004</v>
      </c>
    </row>
    <row r="3311" spans="1:25">
      <c r="A3311" s="147">
        <v>40060</v>
      </c>
      <c r="B3311" s="243">
        <v>1.3262987100620016E-2</v>
      </c>
      <c r="C3311" s="243">
        <v>8.9813481162632769E-3</v>
      </c>
      <c r="D3311" s="243">
        <v>-5.5096535112627576E-3</v>
      </c>
      <c r="E3311" s="243">
        <v>1.2045025095124728E-2</v>
      </c>
      <c r="F3311" s="243">
        <v>1.1076586033826663E-2</v>
      </c>
      <c r="H3311" s="239">
        <f t="shared" si="618"/>
        <v>181.43374190225475</v>
      </c>
      <c r="I3311" s="239"/>
      <c r="J3311" s="239">
        <f t="shared" si="619"/>
        <v>135.23686277822372</v>
      </c>
      <c r="K3311" s="239">
        <f t="shared" si="614"/>
        <v>181.43374190225475</v>
      </c>
      <c r="L3311" s="239" t="b">
        <f t="shared" si="615"/>
        <v>0</v>
      </c>
      <c r="M3311" s="239">
        <f t="shared" si="620"/>
        <v>8.9813481162632422E-3</v>
      </c>
      <c r="O3311" s="239">
        <f t="shared" si="621"/>
        <v>154.05575361822639</v>
      </c>
      <c r="P3311" s="239">
        <f t="shared" si="616"/>
        <v>181.43374190225475</v>
      </c>
      <c r="Q3311" s="239">
        <f t="shared" si="617"/>
        <v>0</v>
      </c>
      <c r="R3311" s="239">
        <f t="shared" si="622"/>
        <v>8.9813481162632422E-3</v>
      </c>
      <c r="T3311" s="239">
        <f>MAX($H$4:H3311)</f>
        <v>290.98732864638936</v>
      </c>
      <c r="U3311" s="239">
        <f>MAX($K$4:K3311)</f>
        <v>290.98732864638936</v>
      </c>
      <c r="V3311" s="239">
        <f>MAX($K$4:L3311)</f>
        <v>290.98732864638936</v>
      </c>
      <c r="W3311" s="239">
        <f t="shared" si="623"/>
        <v>-0.37648920059081059</v>
      </c>
      <c r="X3311" s="239">
        <f t="shared" si="624"/>
        <v>-0.37648920059081059</v>
      </c>
      <c r="Y3311" s="239">
        <f t="shared" si="625"/>
        <v>-0.37648920059081059</v>
      </c>
    </row>
    <row r="3312" spans="1:25">
      <c r="A3312" s="147">
        <v>40063</v>
      </c>
      <c r="B3312" s="243">
        <v>0</v>
      </c>
      <c r="C3312" s="243">
        <v>1.8665041352363243E-2</v>
      </c>
      <c r="D3312" s="243">
        <v>8.8983821188677314E-3</v>
      </c>
      <c r="E3312" s="243">
        <v>1.1086142386819597E-2</v>
      </c>
      <c r="F3312" s="243">
        <v>2.1603647732205467E-2</v>
      </c>
      <c r="H3312" s="239">
        <f t="shared" si="618"/>
        <v>184.82021019757434</v>
      </c>
      <c r="I3312" s="239"/>
      <c r="J3312" s="239">
        <f t="shared" si="619"/>
        <v>135.23686277822372</v>
      </c>
      <c r="K3312" s="239">
        <f t="shared" si="614"/>
        <v>184.82021019757434</v>
      </c>
      <c r="L3312" s="239" t="b">
        <f t="shared" si="615"/>
        <v>0</v>
      </c>
      <c r="M3312" s="239">
        <f t="shared" si="620"/>
        <v>1.8665041352363264E-2</v>
      </c>
      <c r="O3312" s="239">
        <f t="shared" si="621"/>
        <v>154.05575361822639</v>
      </c>
      <c r="P3312" s="239">
        <f t="shared" si="616"/>
        <v>184.82021019757434</v>
      </c>
      <c r="Q3312" s="239">
        <f t="shared" si="617"/>
        <v>0</v>
      </c>
      <c r="R3312" s="239">
        <f t="shared" si="622"/>
        <v>1.8665041352363264E-2</v>
      </c>
      <c r="T3312" s="239">
        <f>MAX($H$4:H3312)</f>
        <v>290.98732864638936</v>
      </c>
      <c r="U3312" s="239">
        <f>MAX($K$4:K3312)</f>
        <v>290.98732864638936</v>
      </c>
      <c r="V3312" s="239">
        <f>MAX($K$4:L3312)</f>
        <v>290.98732864638936</v>
      </c>
      <c r="W3312" s="239">
        <f t="shared" si="623"/>
        <v>-0.36485134573619299</v>
      </c>
      <c r="X3312" s="239">
        <f t="shared" si="624"/>
        <v>-0.36485134573619299</v>
      </c>
      <c r="Y3312" s="239">
        <f t="shared" si="625"/>
        <v>-0.36485134573619299</v>
      </c>
    </row>
    <row r="3313" spans="1:25">
      <c r="A3313" s="147">
        <v>40064</v>
      </c>
      <c r="B3313" s="243">
        <v>9.7455909858039647E-3</v>
      </c>
      <c r="C3313" s="243">
        <v>2.6429429848375818E-3</v>
      </c>
      <c r="D3313" s="243">
        <v>2.575094062484018E-3</v>
      </c>
      <c r="E3313" s="243">
        <v>5.5069534131104714E-3</v>
      </c>
      <c r="F3313" s="243">
        <v>8.5783407557777913E-3</v>
      </c>
      <c r="H3313" s="239">
        <f t="shared" si="618"/>
        <v>185.30867947557223</v>
      </c>
      <c r="I3313" s="239"/>
      <c r="J3313" s="239">
        <f t="shared" si="619"/>
        <v>135.23686277822372</v>
      </c>
      <c r="K3313" s="239">
        <f t="shared" si="614"/>
        <v>185.30867947557223</v>
      </c>
      <c r="L3313" s="239" t="b">
        <f t="shared" si="615"/>
        <v>0</v>
      </c>
      <c r="M3313" s="239">
        <f t="shared" si="620"/>
        <v>2.6429429848376196E-3</v>
      </c>
      <c r="O3313" s="239">
        <f t="shared" si="621"/>
        <v>154.05575361822639</v>
      </c>
      <c r="P3313" s="239">
        <f t="shared" si="616"/>
        <v>185.30867947557223</v>
      </c>
      <c r="Q3313" s="239">
        <f t="shared" si="617"/>
        <v>0</v>
      </c>
      <c r="R3313" s="239">
        <f t="shared" si="622"/>
        <v>2.6429429848376196E-3</v>
      </c>
      <c r="T3313" s="239">
        <f>MAX($H$4:H3313)</f>
        <v>290.98732864638936</v>
      </c>
      <c r="U3313" s="239">
        <f>MAX($K$4:K3313)</f>
        <v>290.98732864638936</v>
      </c>
      <c r="V3313" s="239">
        <f>MAX($K$4:L3313)</f>
        <v>290.98732864638936</v>
      </c>
      <c r="W3313" s="239">
        <f t="shared" si="623"/>
        <v>-0.36317268405607739</v>
      </c>
      <c r="X3313" s="239">
        <f t="shared" si="624"/>
        <v>-0.36317268405607739</v>
      </c>
      <c r="Y3313" s="239">
        <f t="shared" si="625"/>
        <v>-0.36317268405607739</v>
      </c>
    </row>
    <row r="3314" spans="1:25">
      <c r="A3314" s="147">
        <v>40065</v>
      </c>
      <c r="B3314" s="243">
        <v>8.3513443742426752E-3</v>
      </c>
      <c r="C3314" s="243">
        <v>1.0328871605089551E-2</v>
      </c>
      <c r="D3314" s="243">
        <v>-6.0197469652812918E-3</v>
      </c>
      <c r="E3314" s="243">
        <v>-4.5003294702582464E-3</v>
      </c>
      <c r="F3314" s="243">
        <v>1.0444295014816252E-2</v>
      </c>
      <c r="H3314" s="239">
        <f t="shared" si="618"/>
        <v>187.22270903318412</v>
      </c>
      <c r="I3314" s="239"/>
      <c r="J3314" s="239">
        <f t="shared" si="619"/>
        <v>135.23686277822372</v>
      </c>
      <c r="K3314" s="239">
        <f t="shared" si="614"/>
        <v>187.22270903318412</v>
      </c>
      <c r="L3314" s="239" t="b">
        <f t="shared" si="615"/>
        <v>0</v>
      </c>
      <c r="M3314" s="239">
        <f t="shared" si="620"/>
        <v>1.0328871605089574E-2</v>
      </c>
      <c r="O3314" s="239">
        <f t="shared" si="621"/>
        <v>154.05575361822639</v>
      </c>
      <c r="P3314" s="239">
        <f t="shared" si="616"/>
        <v>187.22270903318412</v>
      </c>
      <c r="Q3314" s="239">
        <f t="shared" si="617"/>
        <v>0</v>
      </c>
      <c r="R3314" s="239">
        <f t="shared" si="622"/>
        <v>1.0328871605089574E-2</v>
      </c>
      <c r="T3314" s="239">
        <f>MAX($H$4:H3314)</f>
        <v>290.98732864638936</v>
      </c>
      <c r="U3314" s="239">
        <f>MAX($K$4:K3314)</f>
        <v>290.98732864638936</v>
      </c>
      <c r="V3314" s="239">
        <f>MAX($K$4:L3314)</f>
        <v>290.98732864638936</v>
      </c>
      <c r="W3314" s="239">
        <f t="shared" si="623"/>
        <v>-0.35659497647507882</v>
      </c>
      <c r="X3314" s="239">
        <f t="shared" si="624"/>
        <v>-0.35659497647507882</v>
      </c>
      <c r="Y3314" s="239">
        <f t="shared" si="625"/>
        <v>-0.35659497647507882</v>
      </c>
    </row>
    <row r="3315" spans="1:25">
      <c r="A3315" s="147">
        <v>40066</v>
      </c>
      <c r="B3315" s="243">
        <v>1.0639757066106093E-2</v>
      </c>
      <c r="C3315" s="243">
        <v>-1.2159124495938478E-3</v>
      </c>
      <c r="D3315" s="243">
        <v>1.3399242013443668E-2</v>
      </c>
      <c r="E3315" s="243">
        <v>6.9847463097740814E-3</v>
      </c>
      <c r="F3315" s="243">
        <v>1.3860857618226419E-3</v>
      </c>
      <c r="H3315" s="239">
        <f t="shared" si="618"/>
        <v>186.99506261042399</v>
      </c>
      <c r="I3315" s="239"/>
      <c r="J3315" s="239">
        <f t="shared" si="619"/>
        <v>135.23686277822372</v>
      </c>
      <c r="K3315" s="239">
        <f t="shared" si="614"/>
        <v>186.99506261042399</v>
      </c>
      <c r="L3315" s="239" t="b">
        <f t="shared" si="615"/>
        <v>0</v>
      </c>
      <c r="M3315" s="239">
        <f t="shared" si="620"/>
        <v>-1.2159124495938255E-3</v>
      </c>
      <c r="O3315" s="239">
        <f t="shared" si="621"/>
        <v>154.05575361822639</v>
      </c>
      <c r="P3315" s="239">
        <f t="shared" si="616"/>
        <v>186.99506261042399</v>
      </c>
      <c r="Q3315" s="239">
        <f t="shared" si="617"/>
        <v>0</v>
      </c>
      <c r="R3315" s="239">
        <f t="shared" si="622"/>
        <v>-1.2159124495938255E-3</v>
      </c>
      <c r="T3315" s="239">
        <f>MAX($H$4:H3315)</f>
        <v>290.98732864638936</v>
      </c>
      <c r="U3315" s="239">
        <f>MAX($K$4:K3315)</f>
        <v>290.98732864638936</v>
      </c>
      <c r="V3315" s="239">
        <f>MAX($K$4:L3315)</f>
        <v>290.98732864638936</v>
      </c>
      <c r="W3315" s="239">
        <f t="shared" si="623"/>
        <v>-0.35737730065331397</v>
      </c>
      <c r="X3315" s="239">
        <f t="shared" si="624"/>
        <v>-0.35737730065331397</v>
      </c>
      <c r="Y3315" s="239">
        <f t="shared" si="625"/>
        <v>-0.35737730065331397</v>
      </c>
    </row>
    <row r="3316" spans="1:25">
      <c r="A3316" s="147">
        <v>40067</v>
      </c>
      <c r="B3316" s="243">
        <v>-7.9915890466786266E-4</v>
      </c>
      <c r="C3316" s="243">
        <v>9.7843822348651077E-3</v>
      </c>
      <c r="D3316" s="243">
        <v>7.8631128023469721E-3</v>
      </c>
      <c r="E3316" s="243">
        <v>9.7037791614156266E-3</v>
      </c>
      <c r="F3316" s="243">
        <v>1.1020441759466593E-2</v>
      </c>
      <c r="H3316" s="239">
        <f t="shared" si="618"/>
        <v>188.82469377903692</v>
      </c>
      <c r="I3316" s="239"/>
      <c r="J3316" s="239">
        <f t="shared" si="619"/>
        <v>135.23686277822372</v>
      </c>
      <c r="K3316" s="239">
        <f t="shared" si="614"/>
        <v>188.82469377903692</v>
      </c>
      <c r="L3316" s="239" t="b">
        <f t="shared" si="615"/>
        <v>0</v>
      </c>
      <c r="M3316" s="239">
        <f t="shared" si="620"/>
        <v>9.7843822348651788E-3</v>
      </c>
      <c r="O3316" s="239">
        <f t="shared" si="621"/>
        <v>154.05575361822639</v>
      </c>
      <c r="P3316" s="239">
        <f t="shared" si="616"/>
        <v>188.82469377903692</v>
      </c>
      <c r="Q3316" s="239">
        <f t="shared" si="617"/>
        <v>0</v>
      </c>
      <c r="R3316" s="239">
        <f t="shared" si="622"/>
        <v>9.7843822348651788E-3</v>
      </c>
      <c r="T3316" s="239">
        <f>MAX($H$4:H3316)</f>
        <v>290.98732864638936</v>
      </c>
      <c r="U3316" s="239">
        <f>MAX($K$4:K3316)</f>
        <v>290.98732864638936</v>
      </c>
      <c r="V3316" s="239">
        <f>MAX($K$4:L3316)</f>
        <v>290.98732864638936</v>
      </c>
      <c r="W3316" s="239">
        <f t="shared" si="623"/>
        <v>-0.35108963453010517</v>
      </c>
      <c r="X3316" s="239">
        <f t="shared" si="624"/>
        <v>-0.35108963453010517</v>
      </c>
      <c r="Y3316" s="239">
        <f t="shared" si="625"/>
        <v>-0.35108963453010517</v>
      </c>
    </row>
    <row r="3317" spans="1:25">
      <c r="A3317" s="147">
        <v>40070</v>
      </c>
      <c r="B3317" s="243">
        <v>6.7488745090551472E-3</v>
      </c>
      <c r="C3317" s="243">
        <v>-5.319801104038957E-3</v>
      </c>
      <c r="D3317" s="243">
        <v>-2.2166846827092024E-2</v>
      </c>
      <c r="E3317" s="243">
        <v>-1.3799025574918855E-2</v>
      </c>
      <c r="F3317" s="243">
        <v>-8.5093751649432114E-3</v>
      </c>
      <c r="H3317" s="239">
        <f t="shared" si="618"/>
        <v>187.82018396460137</v>
      </c>
      <c r="I3317" s="239"/>
      <c r="J3317" s="239">
        <f t="shared" si="619"/>
        <v>135.23686277822372</v>
      </c>
      <c r="K3317" s="239">
        <f t="shared" si="614"/>
        <v>187.82018396460137</v>
      </c>
      <c r="L3317" s="239" t="b">
        <f t="shared" si="615"/>
        <v>0</v>
      </c>
      <c r="M3317" s="239">
        <f t="shared" si="620"/>
        <v>-5.3198011040390212E-3</v>
      </c>
      <c r="O3317" s="239">
        <f t="shared" si="621"/>
        <v>154.05575361822639</v>
      </c>
      <c r="P3317" s="239">
        <f t="shared" si="616"/>
        <v>187.82018396460137</v>
      </c>
      <c r="Q3317" s="239">
        <f t="shared" si="617"/>
        <v>0</v>
      </c>
      <c r="R3317" s="239">
        <f t="shared" si="622"/>
        <v>-5.3198011040390212E-3</v>
      </c>
      <c r="T3317" s="239">
        <f>MAX($H$4:H3317)</f>
        <v>290.98732864638936</v>
      </c>
      <c r="U3317" s="239">
        <f>MAX($K$4:K3317)</f>
        <v>290.98732864638936</v>
      </c>
      <c r="V3317" s="239">
        <f>MAX($K$4:L3317)</f>
        <v>290.98732864638936</v>
      </c>
      <c r="W3317" s="239">
        <f t="shared" si="623"/>
        <v>-0.35454170860875428</v>
      </c>
      <c r="X3317" s="239">
        <f t="shared" si="624"/>
        <v>-0.35454170860875428</v>
      </c>
      <c r="Y3317" s="239">
        <f t="shared" si="625"/>
        <v>-0.35454170860875428</v>
      </c>
    </row>
    <row r="3318" spans="1:25">
      <c r="A3318" s="147">
        <v>40071</v>
      </c>
      <c r="B3318" s="243">
        <v>4.0890871773682225E-3</v>
      </c>
      <c r="C3318" s="243">
        <v>-1.5321843361818521E-3</v>
      </c>
      <c r="D3318" s="243">
        <v>-5.8860102021220939E-3</v>
      </c>
      <c r="E3318" s="243">
        <v>9.7602542919998925E-3</v>
      </c>
      <c r="F3318" s="243">
        <v>1.4079974444125565E-3</v>
      </c>
      <c r="H3318" s="239">
        <f t="shared" si="618"/>
        <v>187.53240882071202</v>
      </c>
      <c r="I3318" s="239"/>
      <c r="J3318" s="239">
        <f t="shared" si="619"/>
        <v>135.23686277822372</v>
      </c>
      <c r="K3318" s="239">
        <f t="shared" si="614"/>
        <v>187.53240882071202</v>
      </c>
      <c r="L3318" s="239" t="b">
        <f t="shared" si="615"/>
        <v>0</v>
      </c>
      <c r="M3318" s="239">
        <f t="shared" si="620"/>
        <v>-1.5321843361818107E-3</v>
      </c>
      <c r="O3318" s="239">
        <f t="shared" si="621"/>
        <v>154.05575361822639</v>
      </c>
      <c r="P3318" s="239">
        <f t="shared" si="616"/>
        <v>187.53240882071202</v>
      </c>
      <c r="Q3318" s="239">
        <f t="shared" si="617"/>
        <v>0</v>
      </c>
      <c r="R3318" s="239">
        <f t="shared" si="622"/>
        <v>-1.5321843361818107E-3</v>
      </c>
      <c r="T3318" s="239">
        <f>MAX($H$4:H3318)</f>
        <v>290.98732864638936</v>
      </c>
      <c r="U3318" s="239">
        <f>MAX($K$4:K3318)</f>
        <v>290.98732864638936</v>
      </c>
      <c r="V3318" s="239">
        <f>MAX($K$4:L3318)</f>
        <v>290.98732864638936</v>
      </c>
      <c r="W3318" s="239">
        <f t="shared" si="623"/>
        <v>-0.35553066969248259</v>
      </c>
      <c r="X3318" s="239">
        <f t="shared" si="624"/>
        <v>-0.35553066969248259</v>
      </c>
      <c r="Y3318" s="239">
        <f t="shared" si="625"/>
        <v>-0.35553066969248259</v>
      </c>
    </row>
    <row r="3319" spans="1:25">
      <c r="A3319" s="147">
        <v>40072</v>
      </c>
      <c r="B3319" s="243">
        <v>1.5588238524653297E-2</v>
      </c>
      <c r="C3319" s="243">
        <v>1.5896037801141683E-2</v>
      </c>
      <c r="D3319" s="243">
        <v>7.898324221128572E-3</v>
      </c>
      <c r="E3319" s="243">
        <v>1.7352067728106491E-2</v>
      </c>
      <c r="F3319" s="243">
        <v>1.7394553350012831E-2</v>
      </c>
      <c r="H3319" s="239">
        <f t="shared" si="618"/>
        <v>190.51343108026521</v>
      </c>
      <c r="I3319" s="239"/>
      <c r="J3319" s="239">
        <f t="shared" si="619"/>
        <v>135.23686277822372</v>
      </c>
      <c r="K3319" s="239">
        <f t="shared" si="614"/>
        <v>190.51343108026521</v>
      </c>
      <c r="L3319" s="239" t="b">
        <f t="shared" si="615"/>
        <v>0</v>
      </c>
      <c r="M3319" s="239">
        <f t="shared" si="620"/>
        <v>1.5896037801141637E-2</v>
      </c>
      <c r="O3319" s="239">
        <f t="shared" si="621"/>
        <v>154.05575361822639</v>
      </c>
      <c r="P3319" s="239">
        <f t="shared" si="616"/>
        <v>190.51343108026521</v>
      </c>
      <c r="Q3319" s="239">
        <f t="shared" si="617"/>
        <v>0</v>
      </c>
      <c r="R3319" s="239">
        <f t="shared" si="622"/>
        <v>1.5896037801141637E-2</v>
      </c>
      <c r="T3319" s="239">
        <f>MAX($H$4:H3319)</f>
        <v>290.98732864638936</v>
      </c>
      <c r="U3319" s="239">
        <f>MAX($K$4:K3319)</f>
        <v>290.98732864638936</v>
      </c>
      <c r="V3319" s="239">
        <f>MAX($K$4:L3319)</f>
        <v>290.98732864638936</v>
      </c>
      <c r="W3319" s="239">
        <f t="shared" si="623"/>
        <v>-0.34528616085623787</v>
      </c>
      <c r="X3319" s="239">
        <f t="shared" si="624"/>
        <v>-0.34528616085623787</v>
      </c>
      <c r="Y3319" s="239">
        <f t="shared" si="625"/>
        <v>-0.34528616085623787</v>
      </c>
    </row>
    <row r="3320" spans="1:25">
      <c r="A3320" s="147">
        <v>40073</v>
      </c>
      <c r="B3320" s="243">
        <v>-3.3321724985994061E-3</v>
      </c>
      <c r="C3320" s="243">
        <v>8.013466574981809E-3</v>
      </c>
      <c r="D3320" s="243">
        <v>1.0517154602863732E-2</v>
      </c>
      <c r="E3320" s="243">
        <v>5.9898513512530727E-3</v>
      </c>
      <c r="F3320" s="243">
        <v>7.5156447111204283E-3</v>
      </c>
      <c r="H3320" s="239">
        <f t="shared" si="618"/>
        <v>192.04010409231202</v>
      </c>
      <c r="I3320" s="239"/>
      <c r="J3320" s="239">
        <f t="shared" si="619"/>
        <v>135.23686277822372</v>
      </c>
      <c r="K3320" s="239">
        <f t="shared" si="614"/>
        <v>192.04010409231202</v>
      </c>
      <c r="L3320" s="239" t="b">
        <f t="shared" si="615"/>
        <v>0</v>
      </c>
      <c r="M3320" s="239">
        <f t="shared" si="620"/>
        <v>8.0134665749818524E-3</v>
      </c>
      <c r="O3320" s="239">
        <f t="shared" si="621"/>
        <v>154.05575361822639</v>
      </c>
      <c r="P3320" s="239">
        <f t="shared" si="616"/>
        <v>192.04010409231202</v>
      </c>
      <c r="Q3320" s="239">
        <f t="shared" si="617"/>
        <v>0</v>
      </c>
      <c r="R3320" s="239">
        <f t="shared" si="622"/>
        <v>8.0134665749818524E-3</v>
      </c>
      <c r="T3320" s="239">
        <f>MAX($H$4:H3320)</f>
        <v>290.98732864638936</v>
      </c>
      <c r="U3320" s="239">
        <f>MAX($K$4:K3320)</f>
        <v>290.98732864638936</v>
      </c>
      <c r="V3320" s="239">
        <f>MAX($K$4:L3320)</f>
        <v>290.98732864638936</v>
      </c>
      <c r="W3320" s="239">
        <f t="shared" si="623"/>
        <v>-0.34003963339008131</v>
      </c>
      <c r="X3320" s="239">
        <f t="shared" si="624"/>
        <v>-0.34003963339008131</v>
      </c>
      <c r="Y3320" s="239">
        <f t="shared" si="625"/>
        <v>-0.34003963339008131</v>
      </c>
    </row>
    <row r="3321" spans="1:25">
      <c r="A3321" s="147">
        <v>40074</v>
      </c>
      <c r="B3321" s="243">
        <v>2.3294315355113504E-3</v>
      </c>
      <c r="C3321" s="243">
        <v>-5.6625151830715925E-3</v>
      </c>
      <c r="D3321" s="243">
        <v>-5.2712605666787038E-3</v>
      </c>
      <c r="E3321" s="243">
        <v>-8.4992603209488315E-4</v>
      </c>
      <c r="F3321" s="243">
        <v>-6.0677012711369827E-3</v>
      </c>
      <c r="H3321" s="239">
        <f t="shared" si="618"/>
        <v>190.95267408713065</v>
      </c>
      <c r="I3321" s="239"/>
      <c r="J3321" s="239">
        <f t="shared" si="619"/>
        <v>135.23686277822372</v>
      </c>
      <c r="K3321" s="239">
        <f t="shared" si="614"/>
        <v>190.95267408713065</v>
      </c>
      <c r="L3321" s="239" t="b">
        <f t="shared" si="615"/>
        <v>0</v>
      </c>
      <c r="M3321" s="239">
        <f t="shared" si="620"/>
        <v>-5.6625151830716385E-3</v>
      </c>
      <c r="O3321" s="239">
        <f t="shared" si="621"/>
        <v>154.05575361822639</v>
      </c>
      <c r="P3321" s="239">
        <f t="shared" si="616"/>
        <v>190.95267408713065</v>
      </c>
      <c r="Q3321" s="239">
        <f t="shared" si="617"/>
        <v>0</v>
      </c>
      <c r="R3321" s="239">
        <f t="shared" si="622"/>
        <v>-5.6625151830716385E-3</v>
      </c>
      <c r="T3321" s="239">
        <f>MAX($H$4:H3321)</f>
        <v>290.98732864638936</v>
      </c>
      <c r="U3321" s="239">
        <f>MAX($K$4:K3321)</f>
        <v>290.98732864638936</v>
      </c>
      <c r="V3321" s="239">
        <f>MAX($K$4:L3321)</f>
        <v>290.98732864638936</v>
      </c>
      <c r="W3321" s="239">
        <f t="shared" si="623"/>
        <v>-0.34377666898623549</v>
      </c>
      <c r="X3321" s="239">
        <f t="shared" si="624"/>
        <v>-0.34377666898623549</v>
      </c>
      <c r="Y3321" s="239">
        <f t="shared" si="625"/>
        <v>-0.34377666898623549</v>
      </c>
    </row>
    <row r="3322" spans="1:25">
      <c r="A3322" s="147">
        <v>40077</v>
      </c>
      <c r="B3322" s="243">
        <v>-3.1457242220765957E-3</v>
      </c>
      <c r="C3322" s="243">
        <v>-9.7988341232395637E-3</v>
      </c>
      <c r="D3322" s="243">
        <v>-6.9580705557978906E-3</v>
      </c>
      <c r="E3322" s="243">
        <v>-6.5357034920712209E-3</v>
      </c>
      <c r="F3322" s="243">
        <v>-1.1809945820127066E-2</v>
      </c>
      <c r="H3322" s="239">
        <f t="shared" si="618"/>
        <v>189.08156050836183</v>
      </c>
      <c r="I3322" s="239"/>
      <c r="J3322" s="239">
        <f t="shared" si="619"/>
        <v>135.23686277822372</v>
      </c>
      <c r="K3322" s="239">
        <f t="shared" si="614"/>
        <v>189.08156050836183</v>
      </c>
      <c r="L3322" s="239" t="b">
        <f t="shared" si="615"/>
        <v>0</v>
      </c>
      <c r="M3322" s="239">
        <f t="shared" si="620"/>
        <v>-9.798834123239536E-3</v>
      </c>
      <c r="O3322" s="239">
        <f t="shared" si="621"/>
        <v>154.05575361822639</v>
      </c>
      <c r="P3322" s="239">
        <f t="shared" si="616"/>
        <v>189.08156050836183</v>
      </c>
      <c r="Q3322" s="239">
        <f t="shared" si="617"/>
        <v>0</v>
      </c>
      <c r="R3322" s="239">
        <f t="shared" si="622"/>
        <v>-9.798834123239536E-3</v>
      </c>
      <c r="T3322" s="239">
        <f>MAX($H$4:H3322)</f>
        <v>290.98732864638936</v>
      </c>
      <c r="U3322" s="239">
        <f>MAX($K$4:K3322)</f>
        <v>290.98732864638936</v>
      </c>
      <c r="V3322" s="239">
        <f>MAX($K$4:L3322)</f>
        <v>290.98732864638936</v>
      </c>
      <c r="W3322" s="239">
        <f t="shared" si="623"/>
        <v>-0.35020689255463905</v>
      </c>
      <c r="X3322" s="239">
        <f t="shared" si="624"/>
        <v>-0.35020689255463905</v>
      </c>
      <c r="Y3322" s="239">
        <f t="shared" si="625"/>
        <v>-0.35020689255463905</v>
      </c>
    </row>
    <row r="3323" spans="1:25">
      <c r="A3323" s="147">
        <v>40078</v>
      </c>
      <c r="B3323" s="243">
        <v>6.8144975321702272E-3</v>
      </c>
      <c r="C3323" s="243">
        <v>7.4611466635308155E-3</v>
      </c>
      <c r="D3323" s="243">
        <v>5.4124817128415881E-3</v>
      </c>
      <c r="E3323" s="243">
        <v>5.6916809814107072E-3</v>
      </c>
      <c r="F3323" s="243">
        <v>9.6324595544312608E-3</v>
      </c>
      <c r="H3323" s="239">
        <f t="shared" si="618"/>
        <v>190.492325762684</v>
      </c>
      <c r="I3323" s="239"/>
      <c r="J3323" s="239">
        <f t="shared" si="619"/>
        <v>135.23686277822372</v>
      </c>
      <c r="K3323" s="239">
        <f t="shared" si="614"/>
        <v>190.492325762684</v>
      </c>
      <c r="L3323" s="239" t="b">
        <f t="shared" si="615"/>
        <v>0</v>
      </c>
      <c r="M3323" s="239">
        <f t="shared" si="620"/>
        <v>7.4611466635308571E-3</v>
      </c>
      <c r="O3323" s="239">
        <f t="shared" si="621"/>
        <v>154.05575361822639</v>
      </c>
      <c r="P3323" s="239">
        <f t="shared" si="616"/>
        <v>190.492325762684</v>
      </c>
      <c r="Q3323" s="239">
        <f t="shared" si="617"/>
        <v>0</v>
      </c>
      <c r="R3323" s="239">
        <f t="shared" si="622"/>
        <v>7.4611466635308571E-3</v>
      </c>
      <c r="T3323" s="239">
        <f>MAX($H$4:H3323)</f>
        <v>290.98732864638936</v>
      </c>
      <c r="U3323" s="239">
        <f>MAX($K$4:K3323)</f>
        <v>290.98732864638936</v>
      </c>
      <c r="V3323" s="239">
        <f>MAX($K$4:L3323)</f>
        <v>290.98732864638936</v>
      </c>
      <c r="W3323" s="239">
        <f t="shared" si="623"/>
        <v>-0.34535869087903776</v>
      </c>
      <c r="X3323" s="239">
        <f t="shared" si="624"/>
        <v>-0.34535869087903776</v>
      </c>
      <c r="Y3323" s="239">
        <f t="shared" si="625"/>
        <v>-0.34535869087903776</v>
      </c>
    </row>
    <row r="3324" spans="1:25">
      <c r="A3324" s="147">
        <v>40079</v>
      </c>
      <c r="B3324" s="243">
        <v>-1.0620709988961474E-2</v>
      </c>
      <c r="C3324" s="243">
        <v>1.6023245758667315E-3</v>
      </c>
      <c r="D3324" s="243">
        <v>1.7616854577238161E-3</v>
      </c>
      <c r="E3324" s="243">
        <v>-3.6141084850066507E-3</v>
      </c>
      <c r="F3324" s="243">
        <v>5.0231630718977627E-4</v>
      </c>
      <c r="H3324" s="239">
        <f t="shared" si="618"/>
        <v>190.79755629776756</v>
      </c>
      <c r="I3324" s="239"/>
      <c r="J3324" s="239">
        <f t="shared" si="619"/>
        <v>135.23686277822372</v>
      </c>
      <c r="K3324" s="239">
        <f t="shared" si="614"/>
        <v>190.79755629776756</v>
      </c>
      <c r="L3324" s="239" t="b">
        <f t="shared" si="615"/>
        <v>0</v>
      </c>
      <c r="M3324" s="239">
        <f t="shared" si="620"/>
        <v>1.6023245758666925E-3</v>
      </c>
      <c r="O3324" s="239">
        <f t="shared" si="621"/>
        <v>154.05575361822639</v>
      </c>
      <c r="P3324" s="239">
        <f t="shared" si="616"/>
        <v>190.79755629776756</v>
      </c>
      <c r="Q3324" s="239">
        <f t="shared" si="617"/>
        <v>0</v>
      </c>
      <c r="R3324" s="239">
        <f t="shared" si="622"/>
        <v>1.6023245758666925E-3</v>
      </c>
      <c r="T3324" s="239">
        <f>MAX($H$4:H3324)</f>
        <v>290.98732864638936</v>
      </c>
      <c r="U3324" s="239">
        <f>MAX($K$4:K3324)</f>
        <v>290.98732864638936</v>
      </c>
      <c r="V3324" s="239">
        <f>MAX($K$4:L3324)</f>
        <v>290.98732864638936</v>
      </c>
      <c r="W3324" s="239">
        <f t="shared" si="623"/>
        <v>-0.34430974302105571</v>
      </c>
      <c r="X3324" s="239">
        <f t="shared" si="624"/>
        <v>-0.34430974302105571</v>
      </c>
      <c r="Y3324" s="239">
        <f t="shared" si="625"/>
        <v>-0.34430974302105571</v>
      </c>
    </row>
    <row r="3325" spans="1:25">
      <c r="A3325" s="147">
        <v>40080</v>
      </c>
      <c r="B3325" s="243">
        <v>-1.0318603650488201E-2</v>
      </c>
      <c r="C3325" s="243">
        <v>-1.7925461610704629E-2</v>
      </c>
      <c r="D3325" s="243">
        <v>1.0837134114940472E-2</v>
      </c>
      <c r="E3325" s="243">
        <v>-5.1426429037791932E-3</v>
      </c>
      <c r="F3325" s="243">
        <v>-1.7513480080456278E-2</v>
      </c>
      <c r="H3325" s="239">
        <f t="shared" si="618"/>
        <v>187.37742202693568</v>
      </c>
      <c r="I3325" s="239"/>
      <c r="J3325" s="239">
        <f t="shared" si="619"/>
        <v>135.23686277822372</v>
      </c>
      <c r="K3325" s="239">
        <f t="shared" si="614"/>
        <v>187.37742202693568</v>
      </c>
      <c r="L3325" s="239" t="b">
        <f t="shared" si="615"/>
        <v>0</v>
      </c>
      <c r="M3325" s="239">
        <f t="shared" si="620"/>
        <v>-1.7925461610704591E-2</v>
      </c>
      <c r="O3325" s="239">
        <f t="shared" si="621"/>
        <v>154.05575361822639</v>
      </c>
      <c r="P3325" s="239">
        <f t="shared" si="616"/>
        <v>187.37742202693568</v>
      </c>
      <c r="Q3325" s="239">
        <f t="shared" si="617"/>
        <v>0</v>
      </c>
      <c r="R3325" s="239">
        <f t="shared" si="622"/>
        <v>-1.7925461610704591E-2</v>
      </c>
      <c r="T3325" s="239">
        <f>MAX($H$4:H3325)</f>
        <v>290.98732864638936</v>
      </c>
      <c r="U3325" s="239">
        <f>MAX($K$4:K3325)</f>
        <v>290.98732864638936</v>
      </c>
      <c r="V3325" s="239">
        <f>MAX($K$4:L3325)</f>
        <v>290.98732864638936</v>
      </c>
      <c r="W3325" s="239">
        <f t="shared" si="623"/>
        <v>-0.35606329355104482</v>
      </c>
      <c r="X3325" s="239">
        <f t="shared" si="624"/>
        <v>-0.35606329355104482</v>
      </c>
      <c r="Y3325" s="239">
        <f t="shared" si="625"/>
        <v>-0.35606329355104482</v>
      </c>
    </row>
    <row r="3326" spans="1:25">
      <c r="A3326" s="147">
        <v>40081</v>
      </c>
      <c r="B3326" s="243">
        <v>-5.9862538690140799E-3</v>
      </c>
      <c r="C3326" s="243">
        <v>-5.7049506615957091E-3</v>
      </c>
      <c r="D3326" s="243">
        <v>-7.2151555875447082E-3</v>
      </c>
      <c r="E3326" s="243">
        <v>-4.5006496502697502E-4</v>
      </c>
      <c r="F3326" s="243">
        <v>-7.932832380817878E-3</v>
      </c>
      <c r="H3326" s="239">
        <f t="shared" si="618"/>
        <v>186.30844307917502</v>
      </c>
      <c r="I3326" s="239"/>
      <c r="J3326" s="239">
        <f t="shared" si="619"/>
        <v>135.23686277822372</v>
      </c>
      <c r="K3326" s="239">
        <f t="shared" si="614"/>
        <v>186.30844307917502</v>
      </c>
      <c r="L3326" s="239" t="b">
        <f t="shared" si="615"/>
        <v>0</v>
      </c>
      <c r="M3326" s="239">
        <f t="shared" si="620"/>
        <v>-5.704950661595657E-3</v>
      </c>
      <c r="O3326" s="239">
        <f t="shared" si="621"/>
        <v>154.05575361822639</v>
      </c>
      <c r="P3326" s="239">
        <f t="shared" si="616"/>
        <v>186.30844307917502</v>
      </c>
      <c r="Q3326" s="239">
        <f t="shared" si="617"/>
        <v>0</v>
      </c>
      <c r="R3326" s="239">
        <f t="shared" si="622"/>
        <v>-5.704950661595657E-3</v>
      </c>
      <c r="T3326" s="239">
        <f>MAX($H$4:H3326)</f>
        <v>290.98732864638936</v>
      </c>
      <c r="U3326" s="239">
        <f>MAX($K$4:K3326)</f>
        <v>290.98732864638936</v>
      </c>
      <c r="V3326" s="239">
        <f>MAX($K$4:L3326)</f>
        <v>290.98732864638936</v>
      </c>
      <c r="W3326" s="239">
        <f t="shared" si="623"/>
        <v>-0.35973692069052648</v>
      </c>
      <c r="X3326" s="239">
        <f t="shared" si="624"/>
        <v>-0.35973692069052648</v>
      </c>
      <c r="Y3326" s="239">
        <f t="shared" si="625"/>
        <v>-0.35973692069052648</v>
      </c>
    </row>
    <row r="3327" spans="1:25">
      <c r="A3327" s="147">
        <v>40084</v>
      </c>
      <c r="B3327" s="243">
        <v>1.8232046035796312E-2</v>
      </c>
      <c r="C3327" s="243">
        <v>1.8596980786368844E-2</v>
      </c>
      <c r="D3327" s="243">
        <v>-9.4307390316779038E-3</v>
      </c>
      <c r="E3327" s="243">
        <v>1.0843279776080461E-3</v>
      </c>
      <c r="F3327" s="243">
        <v>1.4167709385940475E-2</v>
      </c>
      <c r="H3327" s="239">
        <f t="shared" si="618"/>
        <v>189.77321761545673</v>
      </c>
      <c r="I3327" s="239"/>
      <c r="J3327" s="239">
        <f t="shared" si="619"/>
        <v>135.23686277822372</v>
      </c>
      <c r="K3327" s="239">
        <f t="shared" si="614"/>
        <v>189.77321761545673</v>
      </c>
      <c r="L3327" s="239" t="b">
        <f t="shared" si="615"/>
        <v>0</v>
      </c>
      <c r="M3327" s="239">
        <f t="shared" si="620"/>
        <v>1.8596980786368834E-2</v>
      </c>
      <c r="O3327" s="239">
        <f t="shared" si="621"/>
        <v>154.05575361822639</v>
      </c>
      <c r="P3327" s="239">
        <f t="shared" si="616"/>
        <v>189.77321761545673</v>
      </c>
      <c r="Q3327" s="239">
        <f t="shared" si="617"/>
        <v>0</v>
      </c>
      <c r="R3327" s="239">
        <f t="shared" si="622"/>
        <v>1.8596980786368834E-2</v>
      </c>
      <c r="T3327" s="239">
        <f>MAX($H$4:H3327)</f>
        <v>290.98732864638936</v>
      </c>
      <c r="U3327" s="239">
        <f>MAX($K$4:K3327)</f>
        <v>290.98732864638936</v>
      </c>
      <c r="V3327" s="239">
        <f>MAX($K$4:L3327)</f>
        <v>290.98732864638936</v>
      </c>
      <c r="W3327" s="239">
        <f t="shared" si="623"/>
        <v>-0.34782996050638687</v>
      </c>
      <c r="X3327" s="239">
        <f t="shared" si="624"/>
        <v>-0.34782996050638687</v>
      </c>
      <c r="Y3327" s="239">
        <f t="shared" si="625"/>
        <v>-0.34782996050638687</v>
      </c>
    </row>
    <row r="3328" spans="1:25">
      <c r="A3328" s="147">
        <v>40085</v>
      </c>
      <c r="B3328" s="243">
        <v>-1.6028792325917252E-3</v>
      </c>
      <c r="C3328" s="243">
        <v>-1.9954282354112118E-3</v>
      </c>
      <c r="D3328" s="243">
        <v>4.1294255883184139E-3</v>
      </c>
      <c r="E3328" s="243">
        <v>1.2134333850880807E-2</v>
      </c>
      <c r="F3328" s="243">
        <v>6.0004550455472483E-4</v>
      </c>
      <c r="H3328" s="239">
        <f t="shared" si="618"/>
        <v>189.39453877870201</v>
      </c>
      <c r="I3328" s="239"/>
      <c r="J3328" s="239">
        <f t="shared" si="619"/>
        <v>135.23686277822372</v>
      </c>
      <c r="K3328" s="239">
        <f t="shared" si="614"/>
        <v>189.39453877870201</v>
      </c>
      <c r="L3328" s="239" t="b">
        <f t="shared" si="615"/>
        <v>0</v>
      </c>
      <c r="M3328" s="239">
        <f t="shared" si="620"/>
        <v>-1.9954282354111975E-3</v>
      </c>
      <c r="O3328" s="239">
        <f t="shared" si="621"/>
        <v>154.05575361822639</v>
      </c>
      <c r="P3328" s="239">
        <f t="shared" si="616"/>
        <v>189.39453877870201</v>
      </c>
      <c r="Q3328" s="239">
        <f t="shared" si="617"/>
        <v>0</v>
      </c>
      <c r="R3328" s="239">
        <f t="shared" si="622"/>
        <v>-1.9954282354111975E-3</v>
      </c>
      <c r="T3328" s="239">
        <f>MAX($H$4:H3328)</f>
        <v>290.98732864638936</v>
      </c>
      <c r="U3328" s="239">
        <f>MAX($K$4:K3328)</f>
        <v>290.98732864638936</v>
      </c>
      <c r="V3328" s="239">
        <f>MAX($K$4:L3328)</f>
        <v>290.98732864638936</v>
      </c>
      <c r="W3328" s="239">
        <f t="shared" si="623"/>
        <v>-0.34913131901748168</v>
      </c>
      <c r="X3328" s="239">
        <f t="shared" si="624"/>
        <v>-0.34913131901748168</v>
      </c>
      <c r="Y3328" s="239">
        <f t="shared" si="625"/>
        <v>-0.34913131901748168</v>
      </c>
    </row>
    <row r="3329" spans="1:25">
      <c r="A3329" s="147">
        <v>40086</v>
      </c>
      <c r="B3329" s="243">
        <v>-3.3420885855154348E-3</v>
      </c>
      <c r="C3329" s="243">
        <v>-4.035171937598836E-3</v>
      </c>
      <c r="D3329" s="243">
        <v>9.4216182506559054E-3</v>
      </c>
      <c r="E3329" s="243">
        <v>-3.3312460247136855E-3</v>
      </c>
      <c r="F3329" s="243">
        <v>-7.091686509924644E-4</v>
      </c>
      <c r="H3329" s="239">
        <f t="shared" si="618"/>
        <v>188.63029925068773</v>
      </c>
      <c r="I3329" s="239"/>
      <c r="J3329" s="239">
        <f t="shared" si="619"/>
        <v>135.23686277822372</v>
      </c>
      <c r="K3329" s="239">
        <f t="shared" si="614"/>
        <v>188.63029925068773</v>
      </c>
      <c r="L3329" s="239" t="b">
        <f t="shared" si="615"/>
        <v>0</v>
      </c>
      <c r="M3329" s="239">
        <f t="shared" si="620"/>
        <v>-4.0351719375988021E-3</v>
      </c>
      <c r="O3329" s="239">
        <f t="shared" si="621"/>
        <v>154.05575361822639</v>
      </c>
      <c r="P3329" s="239">
        <f t="shared" si="616"/>
        <v>188.63029925068773</v>
      </c>
      <c r="Q3329" s="239">
        <f t="shared" si="617"/>
        <v>0</v>
      </c>
      <c r="R3329" s="239">
        <f t="shared" si="622"/>
        <v>-4.0351719375988021E-3</v>
      </c>
      <c r="T3329" s="239">
        <f>MAX($H$4:H3329)</f>
        <v>290.98732864638936</v>
      </c>
      <c r="U3329" s="239">
        <f>MAX($K$4:K3329)</f>
        <v>290.98732864638936</v>
      </c>
      <c r="V3329" s="239">
        <f>MAX($K$4:L3329)</f>
        <v>290.98732864638936</v>
      </c>
      <c r="W3329" s="239">
        <f t="shared" si="623"/>
        <v>-0.35175768605404428</v>
      </c>
      <c r="X3329" s="239">
        <f t="shared" si="624"/>
        <v>-0.35175768605404428</v>
      </c>
      <c r="Y3329" s="239">
        <f t="shared" si="625"/>
        <v>-0.35175768605404428</v>
      </c>
    </row>
    <row r="3330" spans="1:25">
      <c r="A3330" s="147">
        <v>40087</v>
      </c>
      <c r="B3330" s="243">
        <v>-2.6348728886944395E-2</v>
      </c>
      <c r="C3330" s="243">
        <v>-1.3316297049573267E-2</v>
      </c>
      <c r="D3330" s="243">
        <v>-8.4136479068398495E-3</v>
      </c>
      <c r="E3330" s="243">
        <v>3.6591555300691248E-3</v>
      </c>
      <c r="F3330" s="243">
        <v>-1.0111618392849464E-2</v>
      </c>
      <c r="H3330" s="239">
        <f t="shared" si="618"/>
        <v>186.11844215331567</v>
      </c>
      <c r="I3330" s="239"/>
      <c r="J3330" s="239">
        <f t="shared" si="619"/>
        <v>135.23686277822372</v>
      </c>
      <c r="K3330" s="239">
        <f t="shared" si="614"/>
        <v>186.11844215331567</v>
      </c>
      <c r="L3330" s="239" t="b">
        <f t="shared" si="615"/>
        <v>0</v>
      </c>
      <c r="M3330" s="239">
        <f t="shared" si="620"/>
        <v>-1.3316297049573281E-2</v>
      </c>
      <c r="O3330" s="239">
        <f t="shared" si="621"/>
        <v>154.05575361822639</v>
      </c>
      <c r="P3330" s="239">
        <f t="shared" si="616"/>
        <v>186.11844215331567</v>
      </c>
      <c r="Q3330" s="239">
        <f t="shared" si="617"/>
        <v>0</v>
      </c>
      <c r="R3330" s="239">
        <f t="shared" si="622"/>
        <v>-1.3316297049573281E-2</v>
      </c>
      <c r="T3330" s="239">
        <f>MAX($H$4:H3330)</f>
        <v>290.98732864638936</v>
      </c>
      <c r="U3330" s="239">
        <f>MAX($K$4:K3330)</f>
        <v>290.98732864638936</v>
      </c>
      <c r="V3330" s="239">
        <f>MAX($K$4:L3330)</f>
        <v>290.98732864638936</v>
      </c>
      <c r="W3330" s="239">
        <f t="shared" si="623"/>
        <v>-0.36038987326665134</v>
      </c>
      <c r="X3330" s="239">
        <f t="shared" si="624"/>
        <v>-0.36038987326665134</v>
      </c>
      <c r="Y3330" s="239">
        <f t="shared" si="625"/>
        <v>-0.36038987326665134</v>
      </c>
    </row>
    <row r="3331" spans="1:25">
      <c r="A3331" s="147">
        <v>40088</v>
      </c>
      <c r="B3331" s="243">
        <v>-5.010468433861659E-3</v>
      </c>
      <c r="C3331" s="243">
        <v>-1.764632134605193E-2</v>
      </c>
      <c r="D3331" s="243">
        <v>-2.5388582986392905E-2</v>
      </c>
      <c r="E3331" s="243">
        <v>-1.2717319923300052E-2</v>
      </c>
      <c r="F3331" s="243">
        <v>-2.1058096783714841E-2</v>
      </c>
      <c r="H3331" s="239">
        <f t="shared" si="618"/>
        <v>182.83413631465169</v>
      </c>
      <c r="I3331" s="239"/>
      <c r="J3331" s="239">
        <f t="shared" si="619"/>
        <v>135.23686277822372</v>
      </c>
      <c r="K3331" s="239">
        <f t="shared" si="614"/>
        <v>182.83413631465169</v>
      </c>
      <c r="L3331" s="239" t="b">
        <f t="shared" si="615"/>
        <v>0</v>
      </c>
      <c r="M3331" s="239">
        <f t="shared" si="620"/>
        <v>-1.7646321346051912E-2</v>
      </c>
      <c r="O3331" s="239">
        <f t="shared" si="621"/>
        <v>154.05575361822639</v>
      </c>
      <c r="P3331" s="239">
        <f t="shared" si="616"/>
        <v>182.83413631465169</v>
      </c>
      <c r="Q3331" s="239">
        <f t="shared" si="617"/>
        <v>0</v>
      </c>
      <c r="R3331" s="239">
        <f t="shared" si="622"/>
        <v>-1.7646321346051912E-2</v>
      </c>
      <c r="T3331" s="239">
        <f>MAX($H$4:H3331)</f>
        <v>290.98732864638936</v>
      </c>
      <c r="U3331" s="239">
        <f>MAX($K$4:K3331)</f>
        <v>290.98732864638936</v>
      </c>
      <c r="V3331" s="239">
        <f>MAX($K$4:L3331)</f>
        <v>290.98732864638936</v>
      </c>
      <c r="W3331" s="239">
        <f t="shared" si="623"/>
        <v>-0.37167663909917703</v>
      </c>
      <c r="X3331" s="239">
        <f t="shared" si="624"/>
        <v>-0.37167663909917703</v>
      </c>
      <c r="Y3331" s="239">
        <f t="shared" si="625"/>
        <v>-0.37167663909917703</v>
      </c>
    </row>
    <row r="3332" spans="1:25">
      <c r="A3332" s="147">
        <v>40091</v>
      </c>
      <c r="B3332" s="243">
        <v>1.5598625381958442E-2</v>
      </c>
      <c r="C3332" s="243">
        <v>5.0163405495839974E-3</v>
      </c>
      <c r="D3332" s="243">
        <v>-1.326419946805335E-2</v>
      </c>
      <c r="E3332" s="243">
        <v>1.3193477309672019E-3</v>
      </c>
      <c r="F3332" s="243">
        <v>6.0861914035514886E-3</v>
      </c>
      <c r="H3332" s="239">
        <f t="shared" si="618"/>
        <v>183.75129460649504</v>
      </c>
      <c r="I3332" s="239"/>
      <c r="J3332" s="239">
        <f t="shared" si="619"/>
        <v>135.23686277822372</v>
      </c>
      <c r="K3332" s="239">
        <f t="shared" si="614"/>
        <v>183.75129460649504</v>
      </c>
      <c r="L3332" s="239" t="b">
        <f t="shared" si="615"/>
        <v>0</v>
      </c>
      <c r="M3332" s="239">
        <f t="shared" si="620"/>
        <v>5.0163405495839688E-3</v>
      </c>
      <c r="O3332" s="239">
        <f t="shared" si="621"/>
        <v>154.05575361822639</v>
      </c>
      <c r="P3332" s="239">
        <f t="shared" si="616"/>
        <v>183.75129460649504</v>
      </c>
      <c r="Q3332" s="239">
        <f t="shared" si="617"/>
        <v>0</v>
      </c>
      <c r="R3332" s="239">
        <f t="shared" si="622"/>
        <v>5.0163405495839688E-3</v>
      </c>
      <c r="T3332" s="239">
        <f>MAX($H$4:H3332)</f>
        <v>290.98732864638936</v>
      </c>
      <c r="U3332" s="239">
        <f>MAX($K$4:K3332)</f>
        <v>290.98732864638936</v>
      </c>
      <c r="V3332" s="239">
        <f>MAX($K$4:L3332)</f>
        <v>290.98732864638936</v>
      </c>
      <c r="W3332" s="239">
        <f t="shared" si="623"/>
        <v>-0.36852475514563932</v>
      </c>
      <c r="X3332" s="239">
        <f t="shared" si="624"/>
        <v>-0.36852475514563932</v>
      </c>
      <c r="Y3332" s="239">
        <f t="shared" si="625"/>
        <v>-0.36852475514563932</v>
      </c>
    </row>
    <row r="3333" spans="1:25">
      <c r="A3333" s="147">
        <v>40092</v>
      </c>
      <c r="B3333" s="243">
        <v>1.3691066250382189E-2</v>
      </c>
      <c r="C3333" s="243">
        <v>2.4623736716320899E-2</v>
      </c>
      <c r="D3333" s="243">
        <v>1.2276585762438064E-2</v>
      </c>
      <c r="E3333" s="243">
        <v>1.5749421393081553E-2</v>
      </c>
      <c r="F3333" s="243">
        <v>2.4448940861604429E-2</v>
      </c>
      <c r="H3333" s="239">
        <f t="shared" si="618"/>
        <v>188.2759381061685</v>
      </c>
      <c r="I3333" s="239"/>
      <c r="J3333" s="239">
        <f t="shared" si="619"/>
        <v>135.23686277822372</v>
      </c>
      <c r="K3333" s="239">
        <f t="shared" ref="K3333:K3396" si="626">MAX(H3333:J3333)</f>
        <v>188.2759381061685</v>
      </c>
      <c r="L3333" s="239" t="b">
        <f t="shared" ref="L3333:L3396" si="627">J3333=K3333</f>
        <v>0</v>
      </c>
      <c r="M3333" s="239">
        <f t="shared" si="620"/>
        <v>2.4623736716320947E-2</v>
      </c>
      <c r="O3333" s="239">
        <f t="shared" si="621"/>
        <v>154.05575361822639</v>
      </c>
      <c r="P3333" s="239">
        <f t="shared" ref="P3333:P3396" si="628">MAX(H3333,O3333)</f>
        <v>188.2759381061685</v>
      </c>
      <c r="Q3333" s="239">
        <f t="shared" ref="Q3333:Q3396" si="629">P3333-H3333</f>
        <v>0</v>
      </c>
      <c r="R3333" s="239">
        <f t="shared" si="622"/>
        <v>2.4623736716320947E-2</v>
      </c>
      <c r="T3333" s="239">
        <f>MAX($H$4:H3333)</f>
        <v>290.98732864638936</v>
      </c>
      <c r="U3333" s="239">
        <f>MAX($K$4:K3333)</f>
        <v>290.98732864638936</v>
      </c>
      <c r="V3333" s="239">
        <f>MAX($K$4:L3333)</f>
        <v>290.98732864638936</v>
      </c>
      <c r="W3333" s="239">
        <f t="shared" si="623"/>
        <v>-0.35297547497347126</v>
      </c>
      <c r="X3333" s="239">
        <f t="shared" si="624"/>
        <v>-0.35297547497347126</v>
      </c>
      <c r="Y3333" s="239">
        <f t="shared" si="625"/>
        <v>-0.35297547497347126</v>
      </c>
    </row>
    <row r="3334" spans="1:25">
      <c r="A3334" s="147">
        <v>40093</v>
      </c>
      <c r="B3334" s="243">
        <v>3.1037281295009933E-3</v>
      </c>
      <c r="C3334" s="243">
        <v>-4.9952302011234684E-3</v>
      </c>
      <c r="D3334" s="243">
        <v>1.7680067082175288E-2</v>
      </c>
      <c r="E3334" s="243">
        <v>6.4578056303685738E-3</v>
      </c>
      <c r="F3334" s="243">
        <v>6.666868920248703E-4</v>
      </c>
      <c r="H3334" s="239">
        <f t="shared" ref="H3334:H3397" si="630">(1+C3334)*H3333</f>
        <v>187.3354564539957</v>
      </c>
      <c r="I3334" s="239"/>
      <c r="J3334" s="239">
        <f t="shared" ref="J3334:J3397" si="631">IF(NOT(YEAR(A3334)=YEAR(A3333)),$J$1*H3334,J3333)</f>
        <v>135.23686277822372</v>
      </c>
      <c r="K3334" s="239">
        <f t="shared" si="626"/>
        <v>187.3354564539957</v>
      </c>
      <c r="L3334" s="239" t="b">
        <f t="shared" si="627"/>
        <v>0</v>
      </c>
      <c r="M3334" s="239">
        <f t="shared" ref="M3334:M3397" si="632">(K3334-K3333)/K3333</f>
        <v>-4.9952302011235031E-3</v>
      </c>
      <c r="O3334" s="239">
        <f t="shared" ref="O3334:O3397" si="633">IF(AND(MONTH(A3334)=$O$2,MONTH(A3333)=$O$2-1),$O$1*H3334,O3333)</f>
        <v>154.05575361822639</v>
      </c>
      <c r="P3334" s="239">
        <f t="shared" si="628"/>
        <v>187.3354564539957</v>
      </c>
      <c r="Q3334" s="239">
        <f t="shared" si="629"/>
        <v>0</v>
      </c>
      <c r="R3334" s="239">
        <f t="shared" ref="R3334:R3397" si="634">(P3334-P3333)/P3333</f>
        <v>-4.9952302011235031E-3</v>
      </c>
      <c r="T3334" s="239">
        <f>MAX($H$4:H3334)</f>
        <v>290.98732864638936</v>
      </c>
      <c r="U3334" s="239">
        <f>MAX($K$4:K3334)</f>
        <v>290.98732864638936</v>
      </c>
      <c r="V3334" s="239">
        <f>MAX($K$4:L3334)</f>
        <v>290.98732864638936</v>
      </c>
      <c r="W3334" s="239">
        <f t="shared" ref="W3334:W3397" si="635">(H3334-T3334)/T3334</f>
        <v>-0.35620751142175133</v>
      </c>
      <c r="X3334" s="239">
        <f t="shared" ref="X3334:X3397" si="636">(K3334-U3334)/U3334</f>
        <v>-0.35620751142175133</v>
      </c>
      <c r="Y3334" s="239">
        <f t="shared" ref="Y3334:Y3397" si="637">(P3334-V3334)/V3334</f>
        <v>-0.35620751142175133</v>
      </c>
    </row>
    <row r="3335" spans="1:25">
      <c r="A3335" s="147">
        <v>40094</v>
      </c>
      <c r="B3335" s="243">
        <v>8.2746883097477575E-3</v>
      </c>
      <c r="C3335" s="243">
        <v>9.3427330784678908E-3</v>
      </c>
      <c r="D3335" s="243">
        <v>7.8075587667918445E-3</v>
      </c>
      <c r="E3335" s="243">
        <v>2.788929752065572E-3</v>
      </c>
      <c r="F3335" s="243">
        <v>1.1574055528570382E-2</v>
      </c>
      <c r="H3335" s="239">
        <f t="shared" si="630"/>
        <v>189.08568161977834</v>
      </c>
      <c r="I3335" s="239"/>
      <c r="J3335" s="239">
        <f t="shared" si="631"/>
        <v>135.23686277822372</v>
      </c>
      <c r="K3335" s="239">
        <f t="shared" si="626"/>
        <v>189.08568161977834</v>
      </c>
      <c r="L3335" s="239" t="b">
        <f t="shared" si="627"/>
        <v>0</v>
      </c>
      <c r="M3335" s="239">
        <f t="shared" si="632"/>
        <v>9.3427330784679498E-3</v>
      </c>
      <c r="O3335" s="239">
        <f t="shared" si="633"/>
        <v>154.05575361822639</v>
      </c>
      <c r="P3335" s="239">
        <f t="shared" si="628"/>
        <v>189.08568161977834</v>
      </c>
      <c r="Q3335" s="239">
        <f t="shared" si="629"/>
        <v>0</v>
      </c>
      <c r="R3335" s="239">
        <f t="shared" si="634"/>
        <v>9.3427330784679498E-3</v>
      </c>
      <c r="T3335" s="239">
        <f>MAX($H$4:H3335)</f>
        <v>290.98732864638936</v>
      </c>
      <c r="U3335" s="239">
        <f>MAX($K$4:K3335)</f>
        <v>290.98732864638936</v>
      </c>
      <c r="V3335" s="239">
        <f>MAX($K$4:L3335)</f>
        <v>290.98732864638936</v>
      </c>
      <c r="W3335" s="239">
        <f t="shared" si="635"/>
        <v>-0.35019273004304213</v>
      </c>
      <c r="X3335" s="239">
        <f t="shared" si="636"/>
        <v>-0.35019273004304213</v>
      </c>
      <c r="Y3335" s="239">
        <f t="shared" si="637"/>
        <v>-0.35019273004304213</v>
      </c>
    </row>
    <row r="3336" spans="1:25">
      <c r="A3336" s="147">
        <v>40095</v>
      </c>
      <c r="B3336" s="243">
        <v>5.7087813085667793E-3</v>
      </c>
      <c r="C3336" s="243">
        <v>1.7268045772120821E-3</v>
      </c>
      <c r="D3336" s="243">
        <v>4.8592259972553009E-3</v>
      </c>
      <c r="E3336" s="243">
        <v>1.1909037003453138E-2</v>
      </c>
      <c r="F3336" s="243">
        <v>3.7656614376093689E-3</v>
      </c>
      <c r="H3336" s="239">
        <f t="shared" si="630"/>
        <v>189.41219564028464</v>
      </c>
      <c r="I3336" s="239"/>
      <c r="J3336" s="239">
        <f t="shared" si="631"/>
        <v>135.23686277822372</v>
      </c>
      <c r="K3336" s="239">
        <f t="shared" si="626"/>
        <v>189.41219564028464</v>
      </c>
      <c r="L3336" s="239" t="b">
        <f t="shared" si="627"/>
        <v>0</v>
      </c>
      <c r="M3336" s="239">
        <f t="shared" si="632"/>
        <v>1.7268045772120565E-3</v>
      </c>
      <c r="O3336" s="239">
        <f t="shared" si="633"/>
        <v>154.05575361822639</v>
      </c>
      <c r="P3336" s="239">
        <f t="shared" si="628"/>
        <v>189.41219564028464</v>
      </c>
      <c r="Q3336" s="239">
        <f t="shared" si="629"/>
        <v>0</v>
      </c>
      <c r="R3336" s="239">
        <f t="shared" si="634"/>
        <v>1.7268045772120565E-3</v>
      </c>
      <c r="T3336" s="239">
        <f>MAX($H$4:H3336)</f>
        <v>290.98732864638936</v>
      </c>
      <c r="U3336" s="239">
        <f>MAX($K$4:K3336)</f>
        <v>290.98732864638936</v>
      </c>
      <c r="V3336" s="239">
        <f>MAX($K$4:L3336)</f>
        <v>290.98732864638936</v>
      </c>
      <c r="W3336" s="239">
        <f t="shared" si="635"/>
        <v>-0.34907063987497483</v>
      </c>
      <c r="X3336" s="239">
        <f t="shared" si="636"/>
        <v>-0.34907063987497483</v>
      </c>
      <c r="Y3336" s="239">
        <f t="shared" si="637"/>
        <v>-0.34907063987497483</v>
      </c>
    </row>
    <row r="3337" spans="1:25">
      <c r="A3337" s="147">
        <v>40098</v>
      </c>
      <c r="B3337" s="243">
        <v>4.3153253170185035E-3</v>
      </c>
      <c r="C3337" s="243">
        <v>6.385778835984679E-3</v>
      </c>
      <c r="D3337" s="243">
        <v>-6.0328796165182164E-3</v>
      </c>
      <c r="E3337" s="243">
        <v>6.6770292419393584E-4</v>
      </c>
      <c r="F3337" s="243">
        <v>6.2616047213610582E-3</v>
      </c>
      <c r="H3337" s="239">
        <f t="shared" si="630"/>
        <v>190.62174003048176</v>
      </c>
      <c r="I3337" s="239"/>
      <c r="J3337" s="239">
        <f t="shared" si="631"/>
        <v>135.23686277822372</v>
      </c>
      <c r="K3337" s="239">
        <f t="shared" si="626"/>
        <v>190.62174003048176</v>
      </c>
      <c r="L3337" s="239" t="b">
        <f t="shared" si="627"/>
        <v>0</v>
      </c>
      <c r="M3337" s="239">
        <f t="shared" si="632"/>
        <v>6.3857788359847033E-3</v>
      </c>
      <c r="O3337" s="239">
        <f t="shared" si="633"/>
        <v>154.05575361822639</v>
      </c>
      <c r="P3337" s="239">
        <f t="shared" si="628"/>
        <v>190.62174003048176</v>
      </c>
      <c r="Q3337" s="239">
        <f t="shared" si="629"/>
        <v>0</v>
      </c>
      <c r="R3337" s="239">
        <f t="shared" si="634"/>
        <v>6.3857788359847033E-3</v>
      </c>
      <c r="T3337" s="239">
        <f>MAX($H$4:H3337)</f>
        <v>290.98732864638936</v>
      </c>
      <c r="U3337" s="239">
        <f>MAX($K$4:K3337)</f>
        <v>290.98732864638936</v>
      </c>
      <c r="V3337" s="239">
        <f>MAX($K$4:L3337)</f>
        <v>290.98732864638936</v>
      </c>
      <c r="W3337" s="239">
        <f t="shared" si="635"/>
        <v>-0.34491394894336735</v>
      </c>
      <c r="X3337" s="239">
        <f t="shared" si="636"/>
        <v>-0.34491394894336735</v>
      </c>
      <c r="Y3337" s="239">
        <f t="shared" si="637"/>
        <v>-0.34491394894336735</v>
      </c>
    </row>
    <row r="3338" spans="1:25">
      <c r="A3338" s="147">
        <v>40099</v>
      </c>
      <c r="B3338" s="243">
        <v>-2.878955746030698E-3</v>
      </c>
      <c r="C3338" s="243">
        <v>-1.1918852273691494E-2</v>
      </c>
      <c r="D3338" s="243">
        <v>1.9215050007004297E-3</v>
      </c>
      <c r="E3338" s="243">
        <v>-2.6007070281995892E-3</v>
      </c>
      <c r="F3338" s="243">
        <v>-1.0367697953222454E-2</v>
      </c>
      <c r="H3338" s="239">
        <f t="shared" si="630"/>
        <v>188.34974767090443</v>
      </c>
      <c r="I3338" s="239"/>
      <c r="J3338" s="239">
        <f t="shared" si="631"/>
        <v>135.23686277822372</v>
      </c>
      <c r="K3338" s="239">
        <f t="shared" si="626"/>
        <v>188.34974767090443</v>
      </c>
      <c r="L3338" s="239" t="b">
        <f t="shared" si="627"/>
        <v>0</v>
      </c>
      <c r="M3338" s="239">
        <f t="shared" si="632"/>
        <v>-1.1918852273691435E-2</v>
      </c>
      <c r="O3338" s="239">
        <f t="shared" si="633"/>
        <v>154.05575361822639</v>
      </c>
      <c r="P3338" s="239">
        <f t="shared" si="628"/>
        <v>188.34974767090443</v>
      </c>
      <c r="Q3338" s="239">
        <f t="shared" si="629"/>
        <v>0</v>
      </c>
      <c r="R3338" s="239">
        <f t="shared" si="634"/>
        <v>-1.1918852273691435E-2</v>
      </c>
      <c r="T3338" s="239">
        <f>MAX($H$4:H3338)</f>
        <v>290.98732864638936</v>
      </c>
      <c r="U3338" s="239">
        <f>MAX($K$4:K3338)</f>
        <v>290.98732864638936</v>
      </c>
      <c r="V3338" s="239">
        <f>MAX($K$4:L3338)</f>
        <v>290.98732864638936</v>
      </c>
      <c r="W3338" s="239">
        <f t="shared" si="635"/>
        <v>-0.35272182281246728</v>
      </c>
      <c r="X3338" s="239">
        <f t="shared" si="636"/>
        <v>-0.35272182281246728</v>
      </c>
      <c r="Y3338" s="239">
        <f t="shared" si="637"/>
        <v>-0.35272182281246728</v>
      </c>
    </row>
    <row r="3339" spans="1:25">
      <c r="A3339" s="147">
        <v>40100</v>
      </c>
      <c r="B3339" s="243">
        <v>1.7632971345165505E-2</v>
      </c>
      <c r="C3339" s="243">
        <v>2.2342569266293744E-2</v>
      </c>
      <c r="D3339" s="243">
        <v>-2.2534372416171955E-5</v>
      </c>
      <c r="E3339" s="243">
        <v>1.821559986202681E-2</v>
      </c>
      <c r="F3339" s="243">
        <v>1.6698302875807869E-2</v>
      </c>
      <c r="H3339" s="239">
        <f t="shared" si="630"/>
        <v>192.55796495453058</v>
      </c>
      <c r="I3339" s="239"/>
      <c r="J3339" s="239">
        <f t="shared" si="631"/>
        <v>135.23686277822372</v>
      </c>
      <c r="K3339" s="239">
        <f t="shared" si="626"/>
        <v>192.55796495453058</v>
      </c>
      <c r="L3339" s="239" t="b">
        <f t="shared" si="627"/>
        <v>0</v>
      </c>
      <c r="M3339" s="239">
        <f t="shared" si="632"/>
        <v>2.2342569266293796E-2</v>
      </c>
      <c r="O3339" s="239">
        <f t="shared" si="633"/>
        <v>154.05575361822639</v>
      </c>
      <c r="P3339" s="239">
        <f t="shared" si="628"/>
        <v>192.55796495453058</v>
      </c>
      <c r="Q3339" s="239">
        <f t="shared" si="629"/>
        <v>0</v>
      </c>
      <c r="R3339" s="239">
        <f t="shared" si="634"/>
        <v>2.2342569266293796E-2</v>
      </c>
      <c r="T3339" s="239">
        <f>MAX($H$4:H3339)</f>
        <v>290.98732864638936</v>
      </c>
      <c r="U3339" s="239">
        <f>MAX($K$4:K3339)</f>
        <v>290.98732864638936</v>
      </c>
      <c r="V3339" s="239">
        <f>MAX($K$4:L3339)</f>
        <v>290.98732864638936</v>
      </c>
      <c r="W3339" s="239">
        <f t="shared" si="635"/>
        <v>-0.33825996530409441</v>
      </c>
      <c r="X3339" s="239">
        <f t="shared" si="636"/>
        <v>-0.33825996530409441</v>
      </c>
      <c r="Y3339" s="239">
        <f t="shared" si="637"/>
        <v>-0.33825996530409441</v>
      </c>
    </row>
    <row r="3340" spans="1:25">
      <c r="A3340" s="147">
        <v>40101</v>
      </c>
      <c r="B3340" s="243">
        <v>3.9809515278241836E-3</v>
      </c>
      <c r="C3340" s="243">
        <v>2.1010887908530229E-3</v>
      </c>
      <c r="D3340" s="243">
        <v>2.3457184911348516E-3</v>
      </c>
      <c r="E3340" s="243">
        <v>2.2901369634369395E-3</v>
      </c>
      <c r="F3340" s="243">
        <v>3.7008259687967282E-3</v>
      </c>
      <c r="H3340" s="239">
        <f t="shared" si="630"/>
        <v>192.96254633628601</v>
      </c>
      <c r="I3340" s="239"/>
      <c r="J3340" s="239">
        <f t="shared" si="631"/>
        <v>135.23686277822372</v>
      </c>
      <c r="K3340" s="239">
        <f t="shared" si="626"/>
        <v>192.96254633628601</v>
      </c>
      <c r="L3340" s="239" t="b">
        <f t="shared" si="627"/>
        <v>0</v>
      </c>
      <c r="M3340" s="239">
        <f t="shared" si="632"/>
        <v>2.1010887908530294E-3</v>
      </c>
      <c r="O3340" s="239">
        <f t="shared" si="633"/>
        <v>154.05575361822639</v>
      </c>
      <c r="P3340" s="239">
        <f t="shared" si="628"/>
        <v>192.96254633628601</v>
      </c>
      <c r="Q3340" s="239">
        <f t="shared" si="629"/>
        <v>0</v>
      </c>
      <c r="R3340" s="239">
        <f t="shared" si="634"/>
        <v>2.1010887908530294E-3</v>
      </c>
      <c r="T3340" s="239">
        <f>MAX($H$4:H3340)</f>
        <v>290.98732864638936</v>
      </c>
      <c r="U3340" s="239">
        <f>MAX($K$4:K3340)</f>
        <v>290.98732864638936</v>
      </c>
      <c r="V3340" s="239">
        <f>MAX($K$4:L3340)</f>
        <v>290.98732864638936</v>
      </c>
      <c r="W3340" s="239">
        <f t="shared" si="635"/>
        <v>-0.33686959073473616</v>
      </c>
      <c r="X3340" s="239">
        <f t="shared" si="636"/>
        <v>-0.33686959073473616</v>
      </c>
      <c r="Y3340" s="239">
        <f t="shared" si="637"/>
        <v>-0.33686959073473616</v>
      </c>
    </row>
    <row r="3341" spans="1:25">
      <c r="A3341" s="147">
        <v>40102</v>
      </c>
      <c r="B3341" s="243">
        <v>-8.2946025893717579E-3</v>
      </c>
      <c r="C3341" s="243">
        <v>-9.8473381582753206E-3</v>
      </c>
      <c r="D3341" s="243">
        <v>-7.362285903965482E-3</v>
      </c>
      <c r="E3341" s="243">
        <v>-9.007744641798765E-3</v>
      </c>
      <c r="F3341" s="243">
        <v>-7.5908105222346478E-3</v>
      </c>
      <c r="H3341" s="239">
        <f t="shared" si="630"/>
        <v>191.06237889063073</v>
      </c>
      <c r="I3341" s="239"/>
      <c r="J3341" s="239">
        <f t="shared" si="631"/>
        <v>135.23686277822372</v>
      </c>
      <c r="K3341" s="239">
        <f t="shared" si="626"/>
        <v>191.06237889063073</v>
      </c>
      <c r="L3341" s="239" t="b">
        <f t="shared" si="627"/>
        <v>0</v>
      </c>
      <c r="M3341" s="239">
        <f t="shared" si="632"/>
        <v>-9.8473381582753518E-3</v>
      </c>
      <c r="O3341" s="239">
        <f t="shared" si="633"/>
        <v>154.05575361822639</v>
      </c>
      <c r="P3341" s="239">
        <f t="shared" si="628"/>
        <v>191.06237889063073</v>
      </c>
      <c r="Q3341" s="239">
        <f t="shared" si="629"/>
        <v>0</v>
      </c>
      <c r="R3341" s="239">
        <f t="shared" si="634"/>
        <v>-9.8473381582753518E-3</v>
      </c>
      <c r="T3341" s="239">
        <f>MAX($H$4:H3341)</f>
        <v>290.98732864638936</v>
      </c>
      <c r="U3341" s="239">
        <f>MAX($K$4:K3341)</f>
        <v>290.98732864638936</v>
      </c>
      <c r="V3341" s="239">
        <f>MAX($K$4:L3341)</f>
        <v>290.98732864638936</v>
      </c>
      <c r="W3341" s="239">
        <f t="shared" si="635"/>
        <v>-0.34339966011780676</v>
      </c>
      <c r="X3341" s="239">
        <f t="shared" si="636"/>
        <v>-0.34339966011780676</v>
      </c>
      <c r="Y3341" s="239">
        <f t="shared" si="637"/>
        <v>-0.34339966011780676</v>
      </c>
    </row>
    <row r="3342" spans="1:25">
      <c r="A3342" s="147">
        <v>40105</v>
      </c>
      <c r="B3342" s="243">
        <v>9.596631880809614E-3</v>
      </c>
      <c r="C3342" s="243">
        <v>1.7524940228653252E-2</v>
      </c>
      <c r="D3342" s="243">
        <v>3.7167463895415587E-3</v>
      </c>
      <c r="E3342" s="243">
        <v>8.7640349030781994E-3</v>
      </c>
      <c r="F3342" s="243">
        <v>1.0962674425024632E-2</v>
      </c>
      <c r="H3342" s="239">
        <f t="shared" si="630"/>
        <v>194.41073566063332</v>
      </c>
      <c r="I3342" s="239"/>
      <c r="J3342" s="239">
        <f t="shared" si="631"/>
        <v>135.23686277822372</v>
      </c>
      <c r="K3342" s="239">
        <f t="shared" si="626"/>
        <v>194.41073566063332</v>
      </c>
      <c r="L3342" s="239" t="b">
        <f t="shared" si="627"/>
        <v>0</v>
      </c>
      <c r="M3342" s="239">
        <f t="shared" si="632"/>
        <v>1.7524940228653207E-2</v>
      </c>
      <c r="O3342" s="239">
        <f t="shared" si="633"/>
        <v>154.05575361822639</v>
      </c>
      <c r="P3342" s="239">
        <f t="shared" si="628"/>
        <v>194.41073566063332</v>
      </c>
      <c r="Q3342" s="239">
        <f t="shared" si="629"/>
        <v>0</v>
      </c>
      <c r="R3342" s="239">
        <f t="shared" si="634"/>
        <v>1.7524940228653207E-2</v>
      </c>
      <c r="T3342" s="239">
        <f>MAX($H$4:H3342)</f>
        <v>290.98732864638936</v>
      </c>
      <c r="U3342" s="239">
        <f>MAX($K$4:K3342)</f>
        <v>290.98732864638936</v>
      </c>
      <c r="V3342" s="239">
        <f>MAX($K$4:L3342)</f>
        <v>290.98732864638936</v>
      </c>
      <c r="W3342" s="239">
        <f t="shared" si="635"/>
        <v>-0.33189277840725789</v>
      </c>
      <c r="X3342" s="239">
        <f t="shared" si="636"/>
        <v>-0.33189277840725789</v>
      </c>
      <c r="Y3342" s="239">
        <f t="shared" si="637"/>
        <v>-0.33189277840725789</v>
      </c>
    </row>
    <row r="3343" spans="1:25">
      <c r="A3343" s="147">
        <v>40106</v>
      </c>
      <c r="B3343" s="243">
        <v>-6.534466371794112E-3</v>
      </c>
      <c r="C3343" s="243">
        <v>-2.013136588417952E-3</v>
      </c>
      <c r="D3343" s="243">
        <v>1.0933041912843278E-2</v>
      </c>
      <c r="E3343" s="243">
        <v>-2.2261134398495752E-3</v>
      </c>
      <c r="F3343" s="243">
        <v>-2.9678033877161836E-3</v>
      </c>
      <c r="H3343" s="239">
        <f t="shared" si="630"/>
        <v>194.01936029549364</v>
      </c>
      <c r="I3343" s="239"/>
      <c r="J3343" s="239">
        <f t="shared" si="631"/>
        <v>135.23686277822372</v>
      </c>
      <c r="K3343" s="239">
        <f t="shared" si="626"/>
        <v>194.01936029549364</v>
      </c>
      <c r="L3343" s="239" t="b">
        <f t="shared" si="627"/>
        <v>0</v>
      </c>
      <c r="M3343" s="239">
        <f t="shared" si="632"/>
        <v>-2.0131365884179966E-3</v>
      </c>
      <c r="O3343" s="239">
        <f t="shared" si="633"/>
        <v>154.05575361822639</v>
      </c>
      <c r="P3343" s="239">
        <f t="shared" si="628"/>
        <v>194.01936029549364</v>
      </c>
      <c r="Q3343" s="239">
        <f t="shared" si="629"/>
        <v>0</v>
      </c>
      <c r="R3343" s="239">
        <f t="shared" si="634"/>
        <v>-2.0131365884179966E-3</v>
      </c>
      <c r="T3343" s="239">
        <f>MAX($H$4:H3343)</f>
        <v>290.98732864638936</v>
      </c>
      <c r="U3343" s="239">
        <f>MAX($K$4:K3343)</f>
        <v>290.98732864638936</v>
      </c>
      <c r="V3343" s="239">
        <f>MAX($K$4:L3343)</f>
        <v>290.98732864638936</v>
      </c>
      <c r="W3343" s="239">
        <f t="shared" si="635"/>
        <v>-0.33323776950003253</v>
      </c>
      <c r="X3343" s="239">
        <f t="shared" si="636"/>
        <v>-0.33323776950003253</v>
      </c>
      <c r="Y3343" s="239">
        <f t="shared" si="637"/>
        <v>-0.33323776950003253</v>
      </c>
    </row>
    <row r="3344" spans="1:25">
      <c r="A3344" s="147">
        <v>40107</v>
      </c>
      <c r="B3344" s="243">
        <v>-8.9128372685004509E-3</v>
      </c>
      <c r="C3344" s="243">
        <v>1.1944275874256061E-3</v>
      </c>
      <c r="D3344" s="243">
        <v>-9.6163014760983767E-3</v>
      </c>
      <c r="E3344" s="243">
        <v>-1.105662882957148E-2</v>
      </c>
      <c r="F3344" s="243">
        <v>-7.2887013926973276E-3</v>
      </c>
      <c r="H3344" s="239">
        <f t="shared" si="630"/>
        <v>194.25110237192524</v>
      </c>
      <c r="I3344" s="239"/>
      <c r="J3344" s="239">
        <f t="shared" si="631"/>
        <v>135.23686277822372</v>
      </c>
      <c r="K3344" s="239">
        <f t="shared" si="626"/>
        <v>194.25110237192524</v>
      </c>
      <c r="L3344" s="239" t="b">
        <f t="shared" si="627"/>
        <v>0</v>
      </c>
      <c r="M3344" s="239">
        <f t="shared" si="632"/>
        <v>1.1944275874255818E-3</v>
      </c>
      <c r="O3344" s="239">
        <f t="shared" si="633"/>
        <v>154.05575361822639</v>
      </c>
      <c r="P3344" s="239">
        <f t="shared" si="628"/>
        <v>194.25110237192524</v>
      </c>
      <c r="Q3344" s="239">
        <f t="shared" si="629"/>
        <v>0</v>
      </c>
      <c r="R3344" s="239">
        <f t="shared" si="634"/>
        <v>1.1944275874255818E-3</v>
      </c>
      <c r="T3344" s="239">
        <f>MAX($H$4:H3344)</f>
        <v>290.98732864638936</v>
      </c>
      <c r="U3344" s="239">
        <f>MAX($K$4:K3344)</f>
        <v>290.98732864638936</v>
      </c>
      <c r="V3344" s="239">
        <f>MAX($K$4:L3344)</f>
        <v>290.98732864638936</v>
      </c>
      <c r="W3344" s="239">
        <f t="shared" si="635"/>
        <v>-0.33244137029766996</v>
      </c>
      <c r="X3344" s="239">
        <f t="shared" si="636"/>
        <v>-0.33244137029766996</v>
      </c>
      <c r="Y3344" s="239">
        <f t="shared" si="637"/>
        <v>-0.33244137029766996</v>
      </c>
    </row>
    <row r="3345" spans="1:25">
      <c r="A3345" s="147">
        <v>40108</v>
      </c>
      <c r="B3345" s="243">
        <v>1.063209625970285E-2</v>
      </c>
      <c r="C3345" s="243">
        <v>-1.0734806940640218E-2</v>
      </c>
      <c r="D3345" s="243">
        <v>-9.3398575977170495E-3</v>
      </c>
      <c r="E3345" s="243">
        <v>-6.5768021619792005E-3</v>
      </c>
      <c r="F3345" s="243">
        <v>-1.1763651019704668E-2</v>
      </c>
      <c r="H3345" s="239">
        <f t="shared" si="630"/>
        <v>192.16585428995609</v>
      </c>
      <c r="I3345" s="239"/>
      <c r="J3345" s="239">
        <f t="shared" si="631"/>
        <v>135.23686277822372</v>
      </c>
      <c r="K3345" s="239">
        <f t="shared" si="626"/>
        <v>192.16585428995609</v>
      </c>
      <c r="L3345" s="239" t="b">
        <f t="shared" si="627"/>
        <v>0</v>
      </c>
      <c r="M3345" s="239">
        <f t="shared" si="632"/>
        <v>-1.0734806940640209E-2</v>
      </c>
      <c r="O3345" s="239">
        <f t="shared" si="633"/>
        <v>154.05575361822639</v>
      </c>
      <c r="P3345" s="239">
        <f t="shared" si="628"/>
        <v>192.16585428995609</v>
      </c>
      <c r="Q3345" s="239">
        <f t="shared" si="629"/>
        <v>0</v>
      </c>
      <c r="R3345" s="239">
        <f t="shared" si="634"/>
        <v>-1.0734806940640209E-2</v>
      </c>
      <c r="T3345" s="239">
        <f>MAX($H$4:H3345)</f>
        <v>290.98732864638936</v>
      </c>
      <c r="U3345" s="239">
        <f>MAX($K$4:K3345)</f>
        <v>290.98732864638936</v>
      </c>
      <c r="V3345" s="239">
        <f>MAX($K$4:L3345)</f>
        <v>290.98732864638936</v>
      </c>
      <c r="W3345" s="239">
        <f t="shared" si="635"/>
        <v>-0.3396074833090828</v>
      </c>
      <c r="X3345" s="239">
        <f t="shared" si="636"/>
        <v>-0.3396074833090828</v>
      </c>
      <c r="Y3345" s="239">
        <f t="shared" si="637"/>
        <v>-0.3396074833090828</v>
      </c>
    </row>
    <row r="3346" spans="1:25">
      <c r="A3346" s="147">
        <v>40109</v>
      </c>
      <c r="B3346" s="243">
        <v>-1.2397725726188802E-2</v>
      </c>
      <c r="C3346" s="243">
        <v>-4.8297898518495641E-3</v>
      </c>
      <c r="D3346" s="243">
        <v>-3.4570953595912668E-3</v>
      </c>
      <c r="E3346" s="243">
        <v>6.624810893713251E-3</v>
      </c>
      <c r="F3346" s="243">
        <v>-4.4299239383290834E-3</v>
      </c>
      <c r="H3346" s="239">
        <f t="shared" si="630"/>
        <v>191.23773359703446</v>
      </c>
      <c r="I3346" s="239"/>
      <c r="J3346" s="239">
        <f t="shared" si="631"/>
        <v>135.23686277822372</v>
      </c>
      <c r="K3346" s="239">
        <f t="shared" si="626"/>
        <v>191.23773359703446</v>
      </c>
      <c r="L3346" s="239" t="b">
        <f t="shared" si="627"/>
        <v>0</v>
      </c>
      <c r="M3346" s="239">
        <f t="shared" si="632"/>
        <v>-4.8297898518495225E-3</v>
      </c>
      <c r="O3346" s="239">
        <f t="shared" si="633"/>
        <v>154.05575361822639</v>
      </c>
      <c r="P3346" s="239">
        <f t="shared" si="628"/>
        <v>191.23773359703446</v>
      </c>
      <c r="Q3346" s="239">
        <f t="shared" si="629"/>
        <v>0</v>
      </c>
      <c r="R3346" s="239">
        <f t="shared" si="634"/>
        <v>-4.8297898518495225E-3</v>
      </c>
      <c r="T3346" s="239">
        <f>MAX($H$4:H3346)</f>
        <v>290.98732864638936</v>
      </c>
      <c r="U3346" s="239">
        <f>MAX($K$4:K3346)</f>
        <v>290.98732864638936</v>
      </c>
      <c r="V3346" s="239">
        <f>MAX($K$4:L3346)</f>
        <v>290.98732864638936</v>
      </c>
      <c r="W3346" s="239">
        <f t="shared" si="635"/>
        <v>-0.34279704038443398</v>
      </c>
      <c r="X3346" s="239">
        <f t="shared" si="636"/>
        <v>-0.34279704038443398</v>
      </c>
      <c r="Y3346" s="239">
        <f t="shared" si="637"/>
        <v>-0.34279704038443398</v>
      </c>
    </row>
    <row r="3347" spans="1:25">
      <c r="A3347" s="147">
        <v>40112</v>
      </c>
      <c r="B3347" s="243">
        <v>-1.192538743050453E-2</v>
      </c>
      <c r="C3347" s="243">
        <v>-7.641015248196048E-3</v>
      </c>
      <c r="D3347" s="243">
        <v>1.258298788481893E-2</v>
      </c>
      <c r="E3347" s="243">
        <v>8.0874029831969896E-3</v>
      </c>
      <c r="F3347" s="243">
        <v>-1.0195822512789721E-2</v>
      </c>
      <c r="H3347" s="239">
        <f t="shared" si="630"/>
        <v>189.77648315858906</v>
      </c>
      <c r="I3347" s="239"/>
      <c r="J3347" s="239">
        <f t="shared" si="631"/>
        <v>135.23686277822372</v>
      </c>
      <c r="K3347" s="239">
        <f t="shared" si="626"/>
        <v>189.77648315858906</v>
      </c>
      <c r="L3347" s="239" t="b">
        <f t="shared" si="627"/>
        <v>0</v>
      </c>
      <c r="M3347" s="239">
        <f t="shared" si="632"/>
        <v>-7.641015248196101E-3</v>
      </c>
      <c r="O3347" s="239">
        <f t="shared" si="633"/>
        <v>154.05575361822639</v>
      </c>
      <c r="P3347" s="239">
        <f t="shared" si="628"/>
        <v>189.77648315858906</v>
      </c>
      <c r="Q3347" s="239">
        <f t="shared" si="629"/>
        <v>0</v>
      </c>
      <c r="R3347" s="239">
        <f t="shared" si="634"/>
        <v>-7.641015248196101E-3</v>
      </c>
      <c r="T3347" s="239">
        <f>MAX($H$4:H3347)</f>
        <v>290.98732864638936</v>
      </c>
      <c r="U3347" s="239">
        <f>MAX($K$4:K3347)</f>
        <v>290.98732864638936</v>
      </c>
      <c r="V3347" s="239">
        <f>MAX($K$4:L3347)</f>
        <v>290.98732864638936</v>
      </c>
      <c r="W3347" s="239">
        <f t="shared" si="635"/>
        <v>-0.34781873822001613</v>
      </c>
      <c r="X3347" s="239">
        <f t="shared" si="636"/>
        <v>-0.34781873822001613</v>
      </c>
      <c r="Y3347" s="239">
        <f t="shared" si="637"/>
        <v>-0.34781873822001613</v>
      </c>
    </row>
    <row r="3348" spans="1:25">
      <c r="A3348" s="147">
        <v>40113</v>
      </c>
      <c r="B3348" s="243">
        <v>-4.1999090212413437E-3</v>
      </c>
      <c r="C3348" s="243">
        <v>-5.751581184261223E-4</v>
      </c>
      <c r="D3348" s="243">
        <v>-1.2982450266032619E-2</v>
      </c>
      <c r="E3348" s="243">
        <v>-1.5106288375866694E-2</v>
      </c>
      <c r="F3348" s="243">
        <v>-1.059828151820652E-2</v>
      </c>
      <c r="H3348" s="239">
        <f t="shared" si="630"/>
        <v>189.66733167361403</v>
      </c>
      <c r="I3348" s="239"/>
      <c r="J3348" s="239">
        <f t="shared" si="631"/>
        <v>135.23686277822372</v>
      </c>
      <c r="K3348" s="239">
        <f t="shared" si="626"/>
        <v>189.66733167361403</v>
      </c>
      <c r="L3348" s="239" t="b">
        <f t="shared" si="627"/>
        <v>0</v>
      </c>
      <c r="M3348" s="239">
        <f t="shared" si="632"/>
        <v>-5.7515811842616925E-4</v>
      </c>
      <c r="O3348" s="239">
        <f t="shared" si="633"/>
        <v>154.05575361822639</v>
      </c>
      <c r="P3348" s="239">
        <f t="shared" si="628"/>
        <v>189.66733167361403</v>
      </c>
      <c r="Q3348" s="239">
        <f t="shared" si="629"/>
        <v>0</v>
      </c>
      <c r="R3348" s="239">
        <f t="shared" si="634"/>
        <v>-5.7515811842616925E-4</v>
      </c>
      <c r="T3348" s="239">
        <f>MAX($H$4:H3348)</f>
        <v>290.98732864638936</v>
      </c>
      <c r="U3348" s="239">
        <f>MAX($K$4:K3348)</f>
        <v>290.98732864638936</v>
      </c>
      <c r="V3348" s="239">
        <f>MAX($K$4:L3348)</f>
        <v>290.98732864638936</v>
      </c>
      <c r="W3348" s="239">
        <f t="shared" si="635"/>
        <v>-0.34819384556741428</v>
      </c>
      <c r="X3348" s="239">
        <f t="shared" si="636"/>
        <v>-0.34819384556741428</v>
      </c>
      <c r="Y3348" s="239">
        <f t="shared" si="637"/>
        <v>-0.34819384556741428</v>
      </c>
    </row>
    <row r="3349" spans="1:25">
      <c r="A3349" s="147">
        <v>40114</v>
      </c>
      <c r="B3349" s="243">
        <v>-2.0995952548116814E-2</v>
      </c>
      <c r="C3349" s="243">
        <v>-1.9145282016236775E-2</v>
      </c>
      <c r="D3349" s="243">
        <v>-4.0918975244369493E-3</v>
      </c>
      <c r="E3349" s="243">
        <v>-2.7898980644355142E-2</v>
      </c>
      <c r="F3349" s="243">
        <v>-2.9058520446378355E-2</v>
      </c>
      <c r="H3349" s="239">
        <f t="shared" si="630"/>
        <v>186.03609711945558</v>
      </c>
      <c r="I3349" s="239"/>
      <c r="J3349" s="239">
        <f t="shared" si="631"/>
        <v>135.23686277822372</v>
      </c>
      <c r="K3349" s="239">
        <f t="shared" si="626"/>
        <v>186.03609711945558</v>
      </c>
      <c r="L3349" s="239" t="b">
        <f t="shared" si="627"/>
        <v>0</v>
      </c>
      <c r="M3349" s="239">
        <f t="shared" si="632"/>
        <v>-1.9145282016236748E-2</v>
      </c>
      <c r="O3349" s="239">
        <f t="shared" si="633"/>
        <v>154.05575361822639</v>
      </c>
      <c r="P3349" s="239">
        <f t="shared" si="628"/>
        <v>186.03609711945558</v>
      </c>
      <c r="Q3349" s="239">
        <f t="shared" si="629"/>
        <v>0</v>
      </c>
      <c r="R3349" s="239">
        <f t="shared" si="634"/>
        <v>-1.9145282016236748E-2</v>
      </c>
      <c r="T3349" s="239">
        <f>MAX($H$4:H3349)</f>
        <v>290.98732864638936</v>
      </c>
      <c r="U3349" s="239">
        <f>MAX($K$4:K3349)</f>
        <v>290.98732864638936</v>
      </c>
      <c r="V3349" s="239">
        <f>MAX($K$4:L3349)</f>
        <v>290.98732864638936</v>
      </c>
      <c r="W3349" s="239">
        <f t="shared" si="635"/>
        <v>-0.3606728582139449</v>
      </c>
      <c r="X3349" s="239">
        <f t="shared" si="636"/>
        <v>-0.3606728582139449</v>
      </c>
      <c r="Y3349" s="239">
        <f t="shared" si="637"/>
        <v>-0.3606728582139449</v>
      </c>
    </row>
    <row r="3350" spans="1:25">
      <c r="A3350" s="147">
        <v>40115</v>
      </c>
      <c r="B3350" s="243">
        <v>2.2738585028698965E-2</v>
      </c>
      <c r="C3350" s="243">
        <v>1.4048225387222724E-2</v>
      </c>
      <c r="D3350" s="243">
        <v>-1.8638609537964812E-2</v>
      </c>
      <c r="E3350" s="243">
        <v>-2.1147354639160509E-3</v>
      </c>
      <c r="F3350" s="243">
        <v>1.8885182966297709E-2</v>
      </c>
      <c r="H3350" s="239">
        <f t="shared" si="630"/>
        <v>188.64957414194893</v>
      </c>
      <c r="I3350" s="239"/>
      <c r="J3350" s="239">
        <f t="shared" si="631"/>
        <v>135.23686277822372</v>
      </c>
      <c r="K3350" s="239">
        <f t="shared" si="626"/>
        <v>188.64957414194893</v>
      </c>
      <c r="L3350" s="239" t="b">
        <f t="shared" si="627"/>
        <v>0</v>
      </c>
      <c r="M3350" s="239">
        <f t="shared" si="632"/>
        <v>1.4048225387222659E-2</v>
      </c>
      <c r="O3350" s="239">
        <f t="shared" si="633"/>
        <v>154.05575361822639</v>
      </c>
      <c r="P3350" s="239">
        <f t="shared" si="628"/>
        <v>188.64957414194893</v>
      </c>
      <c r="Q3350" s="239">
        <f t="shared" si="629"/>
        <v>0</v>
      </c>
      <c r="R3350" s="239">
        <f t="shared" si="634"/>
        <v>1.4048225387222659E-2</v>
      </c>
      <c r="T3350" s="239">
        <f>MAX($H$4:H3350)</f>
        <v>290.98732864638936</v>
      </c>
      <c r="U3350" s="239">
        <f>MAX($K$4:K3350)</f>
        <v>290.98732864638936</v>
      </c>
      <c r="V3350" s="239">
        <f>MAX($K$4:L3350)</f>
        <v>290.98732864638936</v>
      </c>
      <c r="W3350" s="239">
        <f t="shared" si="635"/>
        <v>-0.35169144642996558</v>
      </c>
      <c r="X3350" s="239">
        <f t="shared" si="636"/>
        <v>-0.35169144642996558</v>
      </c>
      <c r="Y3350" s="239">
        <f t="shared" si="637"/>
        <v>-0.35169144642996558</v>
      </c>
    </row>
    <row r="3351" spans="1:25">
      <c r="A3351" s="147">
        <v>40116</v>
      </c>
      <c r="B3351" s="243">
        <v>-2.8080746732609851E-2</v>
      </c>
      <c r="C3351" s="243">
        <v>-1.6817785986516731E-2</v>
      </c>
      <c r="D3351" s="243">
        <v>2.6572317099029297E-2</v>
      </c>
      <c r="E3351" s="243">
        <v>4.1799683736964965E-5</v>
      </c>
      <c r="F3351" s="243">
        <v>-1.0211875889587607E-2</v>
      </c>
      <c r="H3351" s="239">
        <f t="shared" si="630"/>
        <v>185.47690597758211</v>
      </c>
      <c r="I3351" s="239"/>
      <c r="J3351" s="239">
        <f t="shared" si="631"/>
        <v>135.23686277822372</v>
      </c>
      <c r="K3351" s="239">
        <f t="shared" si="626"/>
        <v>185.47690597758211</v>
      </c>
      <c r="L3351" s="239" t="b">
        <f t="shared" si="627"/>
        <v>0</v>
      </c>
      <c r="M3351" s="239">
        <f t="shared" si="632"/>
        <v>-1.6817785986516773E-2</v>
      </c>
      <c r="O3351" s="239">
        <f t="shared" si="633"/>
        <v>154.05575361822639</v>
      </c>
      <c r="P3351" s="239">
        <f t="shared" si="628"/>
        <v>185.47690597758211</v>
      </c>
      <c r="Q3351" s="239">
        <f t="shared" si="629"/>
        <v>0</v>
      </c>
      <c r="R3351" s="239">
        <f t="shared" si="634"/>
        <v>-1.6817785986516773E-2</v>
      </c>
      <c r="T3351" s="239">
        <f>MAX($H$4:H3351)</f>
        <v>290.98732864638936</v>
      </c>
      <c r="U3351" s="239">
        <f>MAX($K$4:K3351)</f>
        <v>290.98732864638936</v>
      </c>
      <c r="V3351" s="239">
        <f>MAX($K$4:L3351)</f>
        <v>290.98732864638936</v>
      </c>
      <c r="W3351" s="239">
        <f t="shared" si="635"/>
        <v>-0.36259456093713466</v>
      </c>
      <c r="X3351" s="239">
        <f t="shared" si="636"/>
        <v>-0.36259456093713466</v>
      </c>
      <c r="Y3351" s="239">
        <f t="shared" si="637"/>
        <v>-0.36259456093713466</v>
      </c>
    </row>
    <row r="3352" spans="1:25">
      <c r="A3352" s="147">
        <v>40119</v>
      </c>
      <c r="B3352" s="243">
        <v>6.2243386779972099E-3</v>
      </c>
      <c r="C3352" s="243">
        <v>4.6046259260592581E-3</v>
      </c>
      <c r="D3352" s="243">
        <v>-1.9421921870576786E-2</v>
      </c>
      <c r="E3352" s="243">
        <v>-6.2944355931735529E-3</v>
      </c>
      <c r="F3352" s="243">
        <v>-2.6195098259462757E-4</v>
      </c>
      <c r="H3352" s="239">
        <f t="shared" si="630"/>
        <v>186.33095774753173</v>
      </c>
      <c r="I3352" s="239"/>
      <c r="J3352" s="239">
        <f t="shared" si="631"/>
        <v>135.23686277822372</v>
      </c>
      <c r="K3352" s="239">
        <f t="shared" si="626"/>
        <v>186.33095774753173</v>
      </c>
      <c r="L3352" s="239" t="b">
        <f t="shared" si="627"/>
        <v>0</v>
      </c>
      <c r="M3352" s="239">
        <f t="shared" si="632"/>
        <v>4.6046259260592078E-3</v>
      </c>
      <c r="O3352" s="239">
        <f t="shared" si="633"/>
        <v>167.69786197277855</v>
      </c>
      <c r="P3352" s="239">
        <f t="shared" si="628"/>
        <v>186.33095774753173</v>
      </c>
      <c r="Q3352" s="239">
        <f t="shared" si="629"/>
        <v>0</v>
      </c>
      <c r="R3352" s="239">
        <f t="shared" si="634"/>
        <v>4.6046259260592078E-3</v>
      </c>
      <c r="T3352" s="239">
        <f>MAX($H$4:H3352)</f>
        <v>290.98732864638936</v>
      </c>
      <c r="U3352" s="239">
        <f>MAX($K$4:K3352)</f>
        <v>290.98732864638936</v>
      </c>
      <c r="V3352" s="239">
        <f>MAX($K$4:L3352)</f>
        <v>290.98732864638936</v>
      </c>
      <c r="W3352" s="239">
        <f t="shared" si="635"/>
        <v>-0.35965954732701461</v>
      </c>
      <c r="X3352" s="239">
        <f t="shared" si="636"/>
        <v>-0.35965954732701461</v>
      </c>
      <c r="Y3352" s="239">
        <f t="shared" si="637"/>
        <v>-0.35965954732701461</v>
      </c>
    </row>
    <row r="3353" spans="1:25">
      <c r="A3353" s="147">
        <v>40120</v>
      </c>
      <c r="B3353" s="243">
        <v>3.6505843825243023E-3</v>
      </c>
      <c r="C3353" s="243">
        <v>-1.5536628108113848E-2</v>
      </c>
      <c r="D3353" s="243">
        <v>2.6735818247269894E-3</v>
      </c>
      <c r="E3353" s="243">
        <v>-3.2693775992361784E-3</v>
      </c>
      <c r="F3353" s="243">
        <v>-1.3003265692582699E-2</v>
      </c>
      <c r="H3353" s="239">
        <f t="shared" si="630"/>
        <v>183.43600295197965</v>
      </c>
      <c r="I3353" s="239"/>
      <c r="J3353" s="239">
        <f t="shared" si="631"/>
        <v>135.23686277822372</v>
      </c>
      <c r="K3353" s="239">
        <f t="shared" si="626"/>
        <v>183.43600295197965</v>
      </c>
      <c r="L3353" s="239" t="b">
        <f t="shared" si="627"/>
        <v>0</v>
      </c>
      <c r="M3353" s="239">
        <f t="shared" si="632"/>
        <v>-1.5536628108113881E-2</v>
      </c>
      <c r="O3353" s="239">
        <f t="shared" si="633"/>
        <v>167.69786197277855</v>
      </c>
      <c r="P3353" s="239">
        <f t="shared" si="628"/>
        <v>183.43600295197965</v>
      </c>
      <c r="Q3353" s="239">
        <f t="shared" si="629"/>
        <v>0</v>
      </c>
      <c r="R3353" s="239">
        <f t="shared" si="634"/>
        <v>-1.5536628108113881E-2</v>
      </c>
      <c r="T3353" s="239">
        <f>MAX($H$4:H3353)</f>
        <v>290.98732864638936</v>
      </c>
      <c r="U3353" s="239">
        <f>MAX($K$4:K3353)</f>
        <v>290.98732864638936</v>
      </c>
      <c r="V3353" s="239">
        <f>MAX($K$4:L3353)</f>
        <v>290.98732864638936</v>
      </c>
      <c r="W3353" s="239">
        <f t="shared" si="635"/>
        <v>-0.36960827880277608</v>
      </c>
      <c r="X3353" s="239">
        <f t="shared" si="636"/>
        <v>-0.36960827880277608</v>
      </c>
      <c r="Y3353" s="239">
        <f t="shared" si="637"/>
        <v>-0.36960827880277608</v>
      </c>
    </row>
    <row r="3354" spans="1:25">
      <c r="A3354" s="147">
        <v>40121</v>
      </c>
      <c r="B3354" s="243">
        <v>9.7245881448637661E-4</v>
      </c>
      <c r="C3354" s="243">
        <v>1.7856427097381999E-2</v>
      </c>
      <c r="D3354" s="243">
        <v>-8.6458588086035792E-3</v>
      </c>
      <c r="E3354" s="243">
        <v>1.4396663790483766E-2</v>
      </c>
      <c r="F3354" s="243">
        <v>2.536586784568251E-2</v>
      </c>
      <c r="H3354" s="239">
        <f t="shared" si="630"/>
        <v>186.71151456572682</v>
      </c>
      <c r="I3354" s="239"/>
      <c r="J3354" s="239">
        <f t="shared" si="631"/>
        <v>135.23686277822372</v>
      </c>
      <c r="K3354" s="239">
        <f t="shared" si="626"/>
        <v>186.71151456572682</v>
      </c>
      <c r="L3354" s="239" t="b">
        <f t="shared" si="627"/>
        <v>0</v>
      </c>
      <c r="M3354" s="239">
        <f t="shared" si="632"/>
        <v>1.7856427097381979E-2</v>
      </c>
      <c r="O3354" s="239">
        <f t="shared" si="633"/>
        <v>167.69786197277855</v>
      </c>
      <c r="P3354" s="239">
        <f t="shared" si="628"/>
        <v>186.71151456572682</v>
      </c>
      <c r="Q3354" s="239">
        <f t="shared" si="629"/>
        <v>0</v>
      </c>
      <c r="R3354" s="239">
        <f t="shared" si="634"/>
        <v>1.7856427097381979E-2</v>
      </c>
      <c r="T3354" s="239">
        <f>MAX($H$4:H3354)</f>
        <v>290.98732864638936</v>
      </c>
      <c r="U3354" s="239">
        <f>MAX($K$4:K3354)</f>
        <v>290.98732864638936</v>
      </c>
      <c r="V3354" s="239">
        <f>MAX($K$4:L3354)</f>
        <v>290.98732864638936</v>
      </c>
      <c r="W3354" s="239">
        <f t="shared" si="635"/>
        <v>-0.35835173499042472</v>
      </c>
      <c r="X3354" s="239">
        <f t="shared" si="636"/>
        <v>-0.35835173499042472</v>
      </c>
      <c r="Y3354" s="239">
        <f t="shared" si="637"/>
        <v>-0.35835173499042472</v>
      </c>
    </row>
    <row r="3355" spans="1:25">
      <c r="A3355" s="147">
        <v>40122</v>
      </c>
      <c r="B3355" s="243">
        <v>1.9814977102660336E-2</v>
      </c>
      <c r="C3355" s="243">
        <v>8.1364397552452505E-3</v>
      </c>
      <c r="D3355" s="243">
        <v>-6.856827615205785E-3</v>
      </c>
      <c r="E3355" s="243">
        <v>2.9190289137464021E-3</v>
      </c>
      <c r="F3355" s="243">
        <v>7.7694621703860989E-3</v>
      </c>
      <c r="H3355" s="239">
        <f t="shared" si="630"/>
        <v>188.23068155560145</v>
      </c>
      <c r="I3355" s="239"/>
      <c r="J3355" s="239">
        <f t="shared" si="631"/>
        <v>135.23686277822372</v>
      </c>
      <c r="K3355" s="239">
        <f t="shared" si="626"/>
        <v>188.23068155560145</v>
      </c>
      <c r="L3355" s="239" t="b">
        <f t="shared" si="627"/>
        <v>0</v>
      </c>
      <c r="M3355" s="239">
        <f t="shared" si="632"/>
        <v>8.1364397552452592E-3</v>
      </c>
      <c r="O3355" s="239">
        <f t="shared" si="633"/>
        <v>167.69786197277855</v>
      </c>
      <c r="P3355" s="239">
        <f t="shared" si="628"/>
        <v>188.23068155560145</v>
      </c>
      <c r="Q3355" s="239">
        <f t="shared" si="629"/>
        <v>0</v>
      </c>
      <c r="R3355" s="239">
        <f t="shared" si="634"/>
        <v>8.1364397552452592E-3</v>
      </c>
      <c r="T3355" s="239">
        <f>MAX($H$4:H3355)</f>
        <v>290.98732864638936</v>
      </c>
      <c r="U3355" s="239">
        <f>MAX($K$4:K3355)</f>
        <v>290.98732864638936</v>
      </c>
      <c r="V3355" s="239">
        <f>MAX($K$4:L3355)</f>
        <v>290.98732864638936</v>
      </c>
      <c r="W3355" s="239">
        <f t="shared" si="635"/>
        <v>-0.35313100253811669</v>
      </c>
      <c r="X3355" s="239">
        <f t="shared" si="636"/>
        <v>-0.35313100253811669</v>
      </c>
      <c r="Y3355" s="239">
        <f t="shared" si="637"/>
        <v>-0.35313100253811669</v>
      </c>
    </row>
    <row r="3356" spans="1:25">
      <c r="A3356" s="147">
        <v>40123</v>
      </c>
      <c r="B3356" s="243">
        <v>2.2864748250877032E-3</v>
      </c>
      <c r="C3356" s="243">
        <v>1.5862613651973501E-3</v>
      </c>
      <c r="D3356" s="243">
        <v>1.4697204575056633E-2</v>
      </c>
      <c r="E3356" s="243">
        <v>7.7062363235069764E-3</v>
      </c>
      <c r="F3356" s="243">
        <v>4.6040041836199475E-3</v>
      </c>
      <c r="H3356" s="239">
        <f t="shared" si="630"/>
        <v>188.52926461349787</v>
      </c>
      <c r="I3356" s="239"/>
      <c r="J3356" s="239">
        <f t="shared" si="631"/>
        <v>135.23686277822372</v>
      </c>
      <c r="K3356" s="239">
        <f t="shared" si="626"/>
        <v>188.52926461349787</v>
      </c>
      <c r="L3356" s="239" t="b">
        <f t="shared" si="627"/>
        <v>0</v>
      </c>
      <c r="M3356" s="239">
        <f t="shared" si="632"/>
        <v>1.586261365197385E-3</v>
      </c>
      <c r="O3356" s="239">
        <f t="shared" si="633"/>
        <v>167.69786197277855</v>
      </c>
      <c r="P3356" s="239">
        <f t="shared" si="628"/>
        <v>188.52926461349787</v>
      </c>
      <c r="Q3356" s="239">
        <f t="shared" si="629"/>
        <v>0</v>
      </c>
      <c r="R3356" s="239">
        <f t="shared" si="634"/>
        <v>1.586261365197385E-3</v>
      </c>
      <c r="T3356" s="239">
        <f>MAX($H$4:H3356)</f>
        <v>290.98732864638936</v>
      </c>
      <c r="U3356" s="239">
        <f>MAX($K$4:K3356)</f>
        <v>290.98732864638936</v>
      </c>
      <c r="V3356" s="239">
        <f>MAX($K$4:L3356)</f>
        <v>290.98732864638936</v>
      </c>
      <c r="W3356" s="239">
        <f t="shared" si="635"/>
        <v>-0.35210489923909893</v>
      </c>
      <c r="X3356" s="239">
        <f t="shared" si="636"/>
        <v>-0.35210489923909893</v>
      </c>
      <c r="Y3356" s="239">
        <f t="shared" si="637"/>
        <v>-0.35210489923909893</v>
      </c>
    </row>
    <row r="3357" spans="1:25">
      <c r="A3357" s="147">
        <v>40126</v>
      </c>
      <c r="B3357" s="243">
        <v>2.2654898806579116E-2</v>
      </c>
      <c r="C3357" s="243">
        <v>1.8038974207567948E-2</v>
      </c>
      <c r="D3357" s="243">
        <v>-2.8415853504750732E-3</v>
      </c>
      <c r="E3357" s="243">
        <v>1.4060220068938589E-2</v>
      </c>
      <c r="F3357" s="243">
        <v>1.2658533735981914E-2</v>
      </c>
      <c r="H3357" s="239">
        <f t="shared" si="630"/>
        <v>191.93013915523252</v>
      </c>
      <c r="I3357" s="239"/>
      <c r="J3357" s="239">
        <f t="shared" si="631"/>
        <v>135.23686277822372</v>
      </c>
      <c r="K3357" s="239">
        <f t="shared" si="626"/>
        <v>191.93013915523252</v>
      </c>
      <c r="L3357" s="239" t="b">
        <f t="shared" si="627"/>
        <v>0</v>
      </c>
      <c r="M3357" s="239">
        <f t="shared" si="632"/>
        <v>1.8038974207568007E-2</v>
      </c>
      <c r="O3357" s="239">
        <f t="shared" si="633"/>
        <v>167.69786197277855</v>
      </c>
      <c r="P3357" s="239">
        <f t="shared" si="628"/>
        <v>191.93013915523252</v>
      </c>
      <c r="Q3357" s="239">
        <f t="shared" si="629"/>
        <v>0</v>
      </c>
      <c r="R3357" s="239">
        <f t="shared" si="634"/>
        <v>1.8038974207568007E-2</v>
      </c>
      <c r="T3357" s="239">
        <f>MAX($H$4:H3357)</f>
        <v>290.98732864638936</v>
      </c>
      <c r="U3357" s="239">
        <f>MAX($K$4:K3357)</f>
        <v>290.98732864638936</v>
      </c>
      <c r="V3357" s="239">
        <f>MAX($K$4:L3357)</f>
        <v>290.98732864638936</v>
      </c>
      <c r="W3357" s="239">
        <f t="shared" si="635"/>
        <v>-0.34041753622726334</v>
      </c>
      <c r="X3357" s="239">
        <f t="shared" si="636"/>
        <v>-0.34041753622726334</v>
      </c>
      <c r="Y3357" s="239">
        <f t="shared" si="637"/>
        <v>-0.34041753622726334</v>
      </c>
    </row>
    <row r="3358" spans="1:25">
      <c r="A3358" s="147">
        <v>40127</v>
      </c>
      <c r="B3358" s="243">
        <v>2.219430781280618E-4</v>
      </c>
      <c r="C3358" s="243">
        <v>-1.550376367077555E-3</v>
      </c>
      <c r="D3358" s="243">
        <v>7.5705555447946882E-3</v>
      </c>
      <c r="E3358" s="243">
        <v>6.3957749566749822E-3</v>
      </c>
      <c r="F3358" s="243">
        <v>-5.6806445273835937E-3</v>
      </c>
      <c r="H3358" s="239">
        <f t="shared" si="630"/>
        <v>191.63257520335634</v>
      </c>
      <c r="I3358" s="239"/>
      <c r="J3358" s="239">
        <f t="shared" si="631"/>
        <v>135.23686277822372</v>
      </c>
      <c r="K3358" s="239">
        <f t="shared" si="626"/>
        <v>191.63257520335634</v>
      </c>
      <c r="L3358" s="239" t="b">
        <f t="shared" si="627"/>
        <v>0</v>
      </c>
      <c r="M3358" s="239">
        <f t="shared" si="632"/>
        <v>-1.5503763670775875E-3</v>
      </c>
      <c r="O3358" s="239">
        <f t="shared" si="633"/>
        <v>167.69786197277855</v>
      </c>
      <c r="P3358" s="239">
        <f t="shared" si="628"/>
        <v>191.63257520335634</v>
      </c>
      <c r="Q3358" s="239">
        <f t="shared" si="629"/>
        <v>0</v>
      </c>
      <c r="R3358" s="239">
        <f t="shared" si="634"/>
        <v>-1.5503763670775875E-3</v>
      </c>
      <c r="T3358" s="239">
        <f>MAX($H$4:H3358)</f>
        <v>290.98732864638936</v>
      </c>
      <c r="U3358" s="239">
        <f>MAX($K$4:K3358)</f>
        <v>290.98732864638936</v>
      </c>
      <c r="V3358" s="239">
        <f>MAX($K$4:L3358)</f>
        <v>290.98732864638936</v>
      </c>
      <c r="W3358" s="239">
        <f t="shared" si="635"/>
        <v>-0.3414401372912354</v>
      </c>
      <c r="X3358" s="239">
        <f t="shared" si="636"/>
        <v>-0.3414401372912354</v>
      </c>
      <c r="Y3358" s="239">
        <f t="shared" si="637"/>
        <v>-0.3414401372912354</v>
      </c>
    </row>
    <row r="3359" spans="1:25">
      <c r="A3359" s="147">
        <v>40128</v>
      </c>
      <c r="B3359" s="243">
        <v>5.2083314959772142E-3</v>
      </c>
      <c r="C3359" s="243">
        <v>5.5836085121996337E-3</v>
      </c>
      <c r="D3359" s="243">
        <v>2.5748164878600655E-3</v>
      </c>
      <c r="E3359" s="243">
        <v>9.3494569477101663E-3</v>
      </c>
      <c r="F3359" s="243">
        <v>6.4969453350558481E-3</v>
      </c>
      <c r="H3359" s="239">
        <f t="shared" si="630"/>
        <v>192.70257648147654</v>
      </c>
      <c r="I3359" s="239"/>
      <c r="J3359" s="239">
        <f t="shared" si="631"/>
        <v>135.23686277822372</v>
      </c>
      <c r="K3359" s="239">
        <f t="shared" si="626"/>
        <v>192.70257648147654</v>
      </c>
      <c r="L3359" s="239" t="b">
        <f t="shared" si="627"/>
        <v>0</v>
      </c>
      <c r="M3359" s="239">
        <f t="shared" si="632"/>
        <v>5.5836085121996597E-3</v>
      </c>
      <c r="O3359" s="239">
        <f t="shared" si="633"/>
        <v>167.69786197277855</v>
      </c>
      <c r="P3359" s="239">
        <f t="shared" si="628"/>
        <v>192.70257648147654</v>
      </c>
      <c r="Q3359" s="239">
        <f t="shared" si="629"/>
        <v>0</v>
      </c>
      <c r="R3359" s="239">
        <f t="shared" si="634"/>
        <v>5.5836085121996597E-3</v>
      </c>
      <c r="T3359" s="239">
        <f>MAX($H$4:H3359)</f>
        <v>290.98732864638936</v>
      </c>
      <c r="U3359" s="239">
        <f>MAX($K$4:K3359)</f>
        <v>290.98732864638936</v>
      </c>
      <c r="V3359" s="239">
        <f>MAX($K$4:L3359)</f>
        <v>290.98732864638936</v>
      </c>
      <c r="W3359" s="239">
        <f t="shared" si="635"/>
        <v>-0.33776299683602168</v>
      </c>
      <c r="X3359" s="239">
        <f t="shared" si="636"/>
        <v>-0.33776299683602168</v>
      </c>
      <c r="Y3359" s="239">
        <f t="shared" si="637"/>
        <v>-0.33776299683602168</v>
      </c>
    </row>
    <row r="3360" spans="1:25">
      <c r="A3360" s="147">
        <v>40129</v>
      </c>
      <c r="B3360" s="243">
        <v>-1.0743465500220539E-2</v>
      </c>
      <c r="C3360" s="243">
        <v>6.1533338571484464E-4</v>
      </c>
      <c r="D3360" s="243">
        <v>-1.4394200881270303E-3</v>
      </c>
      <c r="E3360" s="243">
        <v>-7.3145966020596864E-3</v>
      </c>
      <c r="F3360" s="243">
        <v>3.3107355404708994E-3</v>
      </c>
      <c r="H3360" s="239">
        <f t="shared" si="630"/>
        <v>192.82115281029886</v>
      </c>
      <c r="I3360" s="239"/>
      <c r="J3360" s="239">
        <f t="shared" si="631"/>
        <v>135.23686277822372</v>
      </c>
      <c r="K3360" s="239">
        <f t="shared" si="626"/>
        <v>192.82115281029886</v>
      </c>
      <c r="L3360" s="239" t="b">
        <f t="shared" si="627"/>
        <v>0</v>
      </c>
      <c r="M3360" s="239">
        <f t="shared" si="632"/>
        <v>6.1533338571481103E-4</v>
      </c>
      <c r="O3360" s="239">
        <f t="shared" si="633"/>
        <v>167.69786197277855</v>
      </c>
      <c r="P3360" s="239">
        <f t="shared" si="628"/>
        <v>192.82115281029886</v>
      </c>
      <c r="Q3360" s="239">
        <f t="shared" si="629"/>
        <v>0</v>
      </c>
      <c r="R3360" s="239">
        <f t="shared" si="634"/>
        <v>6.1533338571481103E-4</v>
      </c>
      <c r="T3360" s="239">
        <f>MAX($H$4:H3360)</f>
        <v>290.98732864638936</v>
      </c>
      <c r="U3360" s="239">
        <f>MAX($K$4:K3360)</f>
        <v>290.98732864638936</v>
      </c>
      <c r="V3360" s="239">
        <f>MAX($K$4:L3360)</f>
        <v>290.98732864638936</v>
      </c>
      <c r="W3360" s="239">
        <f t="shared" si="635"/>
        <v>-0.33735550029871919</v>
      </c>
      <c r="X3360" s="239">
        <f t="shared" si="636"/>
        <v>-0.33735550029871919</v>
      </c>
      <c r="Y3360" s="239">
        <f t="shared" si="637"/>
        <v>-0.33735550029871919</v>
      </c>
    </row>
    <row r="3361" spans="1:25">
      <c r="A3361" s="147">
        <v>40130</v>
      </c>
      <c r="B3361" s="243">
        <v>6.0712917370266961E-3</v>
      </c>
      <c r="C3361" s="243">
        <v>3.0431653430529337E-3</v>
      </c>
      <c r="D3361" s="243">
        <v>1.4176991434273756E-3</v>
      </c>
      <c r="E3361" s="243">
        <v>1.6287772807888068E-3</v>
      </c>
      <c r="F3361" s="243">
        <v>3.283861889284978E-3</v>
      </c>
      <c r="H3361" s="239">
        <f t="shared" si="630"/>
        <v>193.40793945993866</v>
      </c>
      <c r="I3361" s="239"/>
      <c r="J3361" s="239">
        <f t="shared" si="631"/>
        <v>135.23686277822372</v>
      </c>
      <c r="K3361" s="239">
        <f t="shared" si="626"/>
        <v>193.40793945993866</v>
      </c>
      <c r="L3361" s="239" t="b">
        <f t="shared" si="627"/>
        <v>0</v>
      </c>
      <c r="M3361" s="239">
        <f t="shared" si="632"/>
        <v>3.0431653430528808E-3</v>
      </c>
      <c r="O3361" s="239">
        <f t="shared" si="633"/>
        <v>167.69786197277855</v>
      </c>
      <c r="P3361" s="239">
        <f t="shared" si="628"/>
        <v>193.40793945993866</v>
      </c>
      <c r="Q3361" s="239">
        <f t="shared" si="629"/>
        <v>0</v>
      </c>
      <c r="R3361" s="239">
        <f t="shared" si="634"/>
        <v>3.0431653430528808E-3</v>
      </c>
      <c r="T3361" s="239">
        <f>MAX($H$4:H3361)</f>
        <v>290.98732864638936</v>
      </c>
      <c r="U3361" s="239">
        <f>MAX($K$4:K3361)</f>
        <v>290.98732864638936</v>
      </c>
      <c r="V3361" s="239">
        <f>MAX($K$4:L3361)</f>
        <v>290.98732864638936</v>
      </c>
      <c r="W3361" s="239">
        <f t="shared" si="635"/>
        <v>-0.33533896352246362</v>
      </c>
      <c r="X3361" s="239">
        <f t="shared" si="636"/>
        <v>-0.33533896352246362</v>
      </c>
      <c r="Y3361" s="239">
        <f t="shared" si="637"/>
        <v>-0.33533896352246362</v>
      </c>
    </row>
    <row r="3362" spans="1:25">
      <c r="A3362" s="147">
        <v>40133</v>
      </c>
      <c r="B3362" s="243">
        <v>1.4939240904471518E-2</v>
      </c>
      <c r="C3362" s="243">
        <v>1.6873420005743434E-2</v>
      </c>
      <c r="D3362" s="243">
        <v>9.6510442231823035E-4</v>
      </c>
      <c r="E3362" s="243">
        <v>1.7019869801118359E-2</v>
      </c>
      <c r="F3362" s="243">
        <v>1.7393960619749071E-2</v>
      </c>
      <c r="H3362" s="239">
        <f t="shared" si="630"/>
        <v>196.67139285489159</v>
      </c>
      <c r="I3362" s="239"/>
      <c r="J3362" s="239">
        <f t="shared" si="631"/>
        <v>135.23686277822372</v>
      </c>
      <c r="K3362" s="239">
        <f t="shared" si="626"/>
        <v>196.67139285489159</v>
      </c>
      <c r="L3362" s="239" t="b">
        <f t="shared" si="627"/>
        <v>0</v>
      </c>
      <c r="M3362" s="239">
        <f t="shared" si="632"/>
        <v>1.6873420005743375E-2</v>
      </c>
      <c r="O3362" s="239">
        <f t="shared" si="633"/>
        <v>167.69786197277855</v>
      </c>
      <c r="P3362" s="239">
        <f t="shared" si="628"/>
        <v>196.67139285489159</v>
      </c>
      <c r="Q3362" s="239">
        <f t="shared" si="629"/>
        <v>0</v>
      </c>
      <c r="R3362" s="239">
        <f t="shared" si="634"/>
        <v>1.6873420005743375E-2</v>
      </c>
      <c r="T3362" s="239">
        <f>MAX($H$4:H3362)</f>
        <v>290.98732864638936</v>
      </c>
      <c r="U3362" s="239">
        <f>MAX($K$4:K3362)</f>
        <v>290.98732864638936</v>
      </c>
      <c r="V3362" s="239">
        <f>MAX($K$4:L3362)</f>
        <v>290.98732864638936</v>
      </c>
      <c r="W3362" s="239">
        <f t="shared" si="635"/>
        <v>-0.32412385869252547</v>
      </c>
      <c r="X3362" s="239">
        <f t="shared" si="636"/>
        <v>-0.32412385869252547</v>
      </c>
      <c r="Y3362" s="239">
        <f t="shared" si="637"/>
        <v>-0.32412385869252547</v>
      </c>
    </row>
    <row r="3363" spans="1:25">
      <c r="A3363" s="147">
        <v>40134</v>
      </c>
      <c r="B3363" s="243">
        <v>9.6514600004660167E-4</v>
      </c>
      <c r="C3363" s="243">
        <v>-5.3637324555102506E-3</v>
      </c>
      <c r="D3363" s="243">
        <v>-3.7252837000112393E-4</v>
      </c>
      <c r="E3363" s="243">
        <v>5.4256339674172427E-3</v>
      </c>
      <c r="F3363" s="243">
        <v>-5.4513036838891304E-3</v>
      </c>
      <c r="H3363" s="239">
        <f t="shared" si="630"/>
        <v>195.6165001219654</v>
      </c>
      <c r="I3363" s="239"/>
      <c r="J3363" s="239">
        <f t="shared" si="631"/>
        <v>135.23686277822372</v>
      </c>
      <c r="K3363" s="239">
        <f t="shared" si="626"/>
        <v>195.6165001219654</v>
      </c>
      <c r="L3363" s="239" t="b">
        <f t="shared" si="627"/>
        <v>0</v>
      </c>
      <c r="M3363" s="239">
        <f t="shared" si="632"/>
        <v>-5.3637324555102636E-3</v>
      </c>
      <c r="O3363" s="239">
        <f t="shared" si="633"/>
        <v>167.69786197277855</v>
      </c>
      <c r="P3363" s="239">
        <f t="shared" si="628"/>
        <v>195.6165001219654</v>
      </c>
      <c r="Q3363" s="239">
        <f t="shared" si="629"/>
        <v>0</v>
      </c>
      <c r="R3363" s="239">
        <f t="shared" si="634"/>
        <v>-5.3637324555102636E-3</v>
      </c>
      <c r="T3363" s="239">
        <f>MAX($H$4:H3363)</f>
        <v>290.98732864638936</v>
      </c>
      <c r="U3363" s="239">
        <f>MAX($K$4:K3363)</f>
        <v>290.98732864638936</v>
      </c>
      <c r="V3363" s="239">
        <f>MAX($K$4:L3363)</f>
        <v>290.98732864638936</v>
      </c>
      <c r="W3363" s="239">
        <f t="shared" si="635"/>
        <v>-0.32774907748756138</v>
      </c>
      <c r="X3363" s="239">
        <f t="shared" si="636"/>
        <v>-0.32774907748756138</v>
      </c>
      <c r="Y3363" s="239">
        <f t="shared" si="637"/>
        <v>-0.32774907748756138</v>
      </c>
    </row>
    <row r="3364" spans="1:25">
      <c r="A3364" s="147">
        <v>40135</v>
      </c>
      <c r="B3364" s="243">
        <v>-7.5422607831254762E-4</v>
      </c>
      <c r="C3364" s="243">
        <v>-8.1412160823790547E-4</v>
      </c>
      <c r="D3364" s="243">
        <v>-9.7680787773380962E-3</v>
      </c>
      <c r="E3364" s="243">
        <v>-5.8109711760654381E-3</v>
      </c>
      <c r="F3364" s="243">
        <v>-1.4362085773638178E-3</v>
      </c>
      <c r="H3364" s="239">
        <f t="shared" si="630"/>
        <v>195.45724450228823</v>
      </c>
      <c r="I3364" s="239"/>
      <c r="J3364" s="239">
        <f t="shared" si="631"/>
        <v>135.23686277822372</v>
      </c>
      <c r="K3364" s="239">
        <f t="shared" si="626"/>
        <v>195.45724450228823</v>
      </c>
      <c r="L3364" s="239" t="b">
        <f t="shared" si="627"/>
        <v>0</v>
      </c>
      <c r="M3364" s="239">
        <f t="shared" si="632"/>
        <v>-8.1412160823792217E-4</v>
      </c>
      <c r="O3364" s="239">
        <f t="shared" si="633"/>
        <v>167.69786197277855</v>
      </c>
      <c r="P3364" s="239">
        <f t="shared" si="628"/>
        <v>195.45724450228823</v>
      </c>
      <c r="Q3364" s="239">
        <f t="shared" si="629"/>
        <v>0</v>
      </c>
      <c r="R3364" s="239">
        <f t="shared" si="634"/>
        <v>-8.1412160823792217E-4</v>
      </c>
      <c r="T3364" s="239">
        <f>MAX($H$4:H3364)</f>
        <v>290.98732864638936</v>
      </c>
      <c r="U3364" s="239">
        <f>MAX($K$4:K3364)</f>
        <v>290.98732864638936</v>
      </c>
      <c r="V3364" s="239">
        <f>MAX($K$4:L3364)</f>
        <v>290.98732864638936</v>
      </c>
      <c r="W3364" s="239">
        <f t="shared" si="635"/>
        <v>-0.32829637148973662</v>
      </c>
      <c r="X3364" s="239">
        <f t="shared" si="636"/>
        <v>-0.32829637148973662</v>
      </c>
      <c r="Y3364" s="239">
        <f t="shared" si="637"/>
        <v>-0.32829637148973662</v>
      </c>
    </row>
    <row r="3365" spans="1:25">
      <c r="A3365" s="147">
        <v>40136</v>
      </c>
      <c r="B3365" s="243">
        <v>-1.3949646500118429E-2</v>
      </c>
      <c r="C3365" s="243">
        <v>-2.0485056392193224E-2</v>
      </c>
      <c r="D3365" s="243">
        <v>-7.2683592879454473E-3</v>
      </c>
      <c r="E3365" s="243">
        <v>-1.0530057641622736E-2</v>
      </c>
      <c r="F3365" s="243">
        <v>-2.3202506210450835E-2</v>
      </c>
      <c r="H3365" s="239">
        <f t="shared" si="630"/>
        <v>191.45329182639617</v>
      </c>
      <c r="I3365" s="239"/>
      <c r="J3365" s="239">
        <f t="shared" si="631"/>
        <v>135.23686277822372</v>
      </c>
      <c r="K3365" s="239">
        <f t="shared" si="626"/>
        <v>191.45329182639617</v>
      </c>
      <c r="L3365" s="239" t="b">
        <f t="shared" si="627"/>
        <v>0</v>
      </c>
      <c r="M3365" s="239">
        <f t="shared" si="632"/>
        <v>-2.0485056392193186E-2</v>
      </c>
      <c r="O3365" s="239">
        <f t="shared" si="633"/>
        <v>167.69786197277855</v>
      </c>
      <c r="P3365" s="239">
        <f t="shared" si="628"/>
        <v>191.45329182639617</v>
      </c>
      <c r="Q3365" s="239">
        <f t="shared" si="629"/>
        <v>0</v>
      </c>
      <c r="R3365" s="239">
        <f t="shared" si="634"/>
        <v>-2.0485056392193186E-2</v>
      </c>
      <c r="T3365" s="239">
        <f>MAX($H$4:H3365)</f>
        <v>290.98732864638936</v>
      </c>
      <c r="U3365" s="239">
        <f>MAX($K$4:K3365)</f>
        <v>290.98732864638936</v>
      </c>
      <c r="V3365" s="239">
        <f>MAX($K$4:L3365)</f>
        <v>290.98732864638936</v>
      </c>
      <c r="W3365" s="239">
        <f t="shared" si="635"/>
        <v>-0.34205625819861019</v>
      </c>
      <c r="X3365" s="239">
        <f t="shared" si="636"/>
        <v>-0.34205625819861019</v>
      </c>
      <c r="Y3365" s="239">
        <f t="shared" si="637"/>
        <v>-0.34205625819861019</v>
      </c>
    </row>
    <row r="3366" spans="1:25">
      <c r="A3366" s="147">
        <v>40137</v>
      </c>
      <c r="B3366" s="243">
        <v>-3.3232749722943433E-3</v>
      </c>
      <c r="C3366" s="243">
        <v>-5.6145408353587278E-3</v>
      </c>
      <c r="D3366" s="243">
        <v>-2.2319656919224107E-3</v>
      </c>
      <c r="E3366" s="243">
        <v>-3.8914566601921941E-4</v>
      </c>
      <c r="F3366" s="243">
        <v>-6.4433290182749348E-3</v>
      </c>
      <c r="H3366" s="239">
        <f t="shared" si="630"/>
        <v>190.37836950137302</v>
      </c>
      <c r="I3366" s="239"/>
      <c r="J3366" s="239">
        <f t="shared" si="631"/>
        <v>135.23686277822372</v>
      </c>
      <c r="K3366" s="239">
        <f t="shared" si="626"/>
        <v>190.37836950137302</v>
      </c>
      <c r="L3366" s="239" t="b">
        <f t="shared" si="627"/>
        <v>0</v>
      </c>
      <c r="M3366" s="239">
        <f t="shared" si="632"/>
        <v>-5.6145408353587261E-3</v>
      </c>
      <c r="O3366" s="239">
        <f t="shared" si="633"/>
        <v>167.69786197277855</v>
      </c>
      <c r="P3366" s="239">
        <f t="shared" si="628"/>
        <v>190.37836950137302</v>
      </c>
      <c r="Q3366" s="239">
        <f t="shared" si="629"/>
        <v>0</v>
      </c>
      <c r="R3366" s="239">
        <f t="shared" si="634"/>
        <v>-5.6145408353587261E-3</v>
      </c>
      <c r="T3366" s="239">
        <f>MAX($H$4:H3366)</f>
        <v>290.98732864638936</v>
      </c>
      <c r="U3366" s="239">
        <f>MAX($K$4:K3366)</f>
        <v>290.98732864638936</v>
      </c>
      <c r="V3366" s="239">
        <f>MAX($K$4:L3366)</f>
        <v>290.98732864638936</v>
      </c>
      <c r="W3366" s="239">
        <f t="shared" si="635"/>
        <v>-0.34575031020432279</v>
      </c>
      <c r="X3366" s="239">
        <f t="shared" si="636"/>
        <v>-0.34575031020432279</v>
      </c>
      <c r="Y3366" s="239">
        <f t="shared" si="637"/>
        <v>-0.34575031020432279</v>
      </c>
    </row>
    <row r="3367" spans="1:25">
      <c r="A3367" s="147">
        <v>40140</v>
      </c>
      <c r="B3367" s="243">
        <v>1.3093903437277676E-2</v>
      </c>
      <c r="C3367" s="243">
        <v>2.1551686032349693E-2</v>
      </c>
      <c r="D3367" s="243">
        <v>-1.3975837021374948E-3</v>
      </c>
      <c r="E3367" s="243">
        <v>4.6731774612935872E-3</v>
      </c>
      <c r="F3367" s="243">
        <v>1.3549126657261601E-2</v>
      </c>
      <c r="H3367" s="239">
        <f t="shared" si="630"/>
        <v>194.48134434821728</v>
      </c>
      <c r="I3367" s="239"/>
      <c r="J3367" s="239">
        <f t="shared" si="631"/>
        <v>135.23686277822372</v>
      </c>
      <c r="K3367" s="239">
        <f t="shared" si="626"/>
        <v>194.48134434821728</v>
      </c>
      <c r="L3367" s="239" t="b">
        <f t="shared" si="627"/>
        <v>0</v>
      </c>
      <c r="M3367" s="239">
        <f t="shared" si="632"/>
        <v>2.1551686032349759E-2</v>
      </c>
      <c r="O3367" s="239">
        <f t="shared" si="633"/>
        <v>167.69786197277855</v>
      </c>
      <c r="P3367" s="239">
        <f t="shared" si="628"/>
        <v>194.48134434821728</v>
      </c>
      <c r="Q3367" s="239">
        <f t="shared" si="629"/>
        <v>0</v>
      </c>
      <c r="R3367" s="239">
        <f t="shared" si="634"/>
        <v>2.1551686032349759E-2</v>
      </c>
      <c r="T3367" s="239">
        <f>MAX($H$4:H3367)</f>
        <v>290.98732864638936</v>
      </c>
      <c r="U3367" s="239">
        <f>MAX($K$4:K3367)</f>
        <v>290.98732864638936</v>
      </c>
      <c r="V3367" s="239">
        <f>MAX($K$4:L3367)</f>
        <v>290.98732864638936</v>
      </c>
      <c r="W3367" s="239">
        <f t="shared" si="635"/>
        <v>-0.3316501263030841</v>
      </c>
      <c r="X3367" s="239">
        <f t="shared" si="636"/>
        <v>-0.3316501263030841</v>
      </c>
      <c r="Y3367" s="239">
        <f t="shared" si="637"/>
        <v>-0.3316501263030841</v>
      </c>
    </row>
    <row r="3368" spans="1:25">
      <c r="A3368" s="147">
        <v>40141</v>
      </c>
      <c r="B3368" s="243">
        <v>-6.2622563171166323E-4</v>
      </c>
      <c r="C3368" s="243">
        <v>-6.8704238734361711E-3</v>
      </c>
      <c r="D3368" s="243">
        <v>-6.4379594244182714E-3</v>
      </c>
      <c r="E3368" s="243">
        <v>-3.1311063942135453E-3</v>
      </c>
      <c r="F3368" s="243">
        <v>-5.5545789155044822E-3</v>
      </c>
      <c r="H3368" s="239">
        <f t="shared" si="630"/>
        <v>193.14517507706933</v>
      </c>
      <c r="I3368" s="239"/>
      <c r="J3368" s="239">
        <f t="shared" si="631"/>
        <v>135.23686277822372</v>
      </c>
      <c r="K3368" s="239">
        <f t="shared" si="626"/>
        <v>193.14517507706933</v>
      </c>
      <c r="L3368" s="239" t="b">
        <f t="shared" si="627"/>
        <v>0</v>
      </c>
      <c r="M3368" s="239">
        <f t="shared" si="632"/>
        <v>-6.8704238734361676E-3</v>
      </c>
      <c r="O3368" s="239">
        <f t="shared" si="633"/>
        <v>167.69786197277855</v>
      </c>
      <c r="P3368" s="239">
        <f t="shared" si="628"/>
        <v>193.14517507706933</v>
      </c>
      <c r="Q3368" s="239">
        <f t="shared" si="629"/>
        <v>0</v>
      </c>
      <c r="R3368" s="239">
        <f t="shared" si="634"/>
        <v>-6.8704238734361676E-3</v>
      </c>
      <c r="T3368" s="239">
        <f>MAX($H$4:H3368)</f>
        <v>290.98732864638936</v>
      </c>
      <c r="U3368" s="239">
        <f>MAX($K$4:K3368)</f>
        <v>290.98732864638936</v>
      </c>
      <c r="V3368" s="239">
        <f>MAX($K$4:L3368)</f>
        <v>290.98732864638936</v>
      </c>
      <c r="W3368" s="239">
        <f t="shared" si="635"/>
        <v>-0.33624197323113947</v>
      </c>
      <c r="X3368" s="239">
        <f t="shared" si="636"/>
        <v>-0.33624197323113947</v>
      </c>
      <c r="Y3368" s="239">
        <f t="shared" si="637"/>
        <v>-0.33624197323113947</v>
      </c>
    </row>
    <row r="3369" spans="1:25">
      <c r="A3369" s="147">
        <v>40142</v>
      </c>
      <c r="B3369" s="243">
        <v>5.0391260999851362E-3</v>
      </c>
      <c r="C3369" s="243">
        <v>2.9250104686371348E-3</v>
      </c>
      <c r="D3369" s="243">
        <v>6.641435814381369E-3</v>
      </c>
      <c r="E3369" s="243">
        <v>-2.0825735018846769E-3</v>
      </c>
      <c r="F3369" s="243">
        <v>-2.9544270629972003E-3</v>
      </c>
      <c r="H3369" s="239">
        <f t="shared" si="630"/>
        <v>193.71012673613652</v>
      </c>
      <c r="I3369" s="239"/>
      <c r="J3369" s="239">
        <f t="shared" si="631"/>
        <v>135.23686277822372</v>
      </c>
      <c r="K3369" s="239">
        <f t="shared" si="626"/>
        <v>193.71012673613652</v>
      </c>
      <c r="L3369" s="239" t="b">
        <f t="shared" si="627"/>
        <v>0</v>
      </c>
      <c r="M3369" s="239">
        <f t="shared" si="632"/>
        <v>2.9250104686371907E-3</v>
      </c>
      <c r="O3369" s="239">
        <f t="shared" si="633"/>
        <v>167.69786197277855</v>
      </c>
      <c r="P3369" s="239">
        <f t="shared" si="628"/>
        <v>193.71012673613652</v>
      </c>
      <c r="Q3369" s="239">
        <f t="shared" si="629"/>
        <v>0</v>
      </c>
      <c r="R3369" s="239">
        <f t="shared" si="634"/>
        <v>2.9250104686371907E-3</v>
      </c>
      <c r="T3369" s="239">
        <f>MAX($H$4:H3369)</f>
        <v>290.98732864638936</v>
      </c>
      <c r="U3369" s="239">
        <f>MAX($K$4:K3369)</f>
        <v>290.98732864638936</v>
      </c>
      <c r="V3369" s="239">
        <f>MAX($K$4:L3369)</f>
        <v>290.98732864638936</v>
      </c>
      <c r="W3369" s="239">
        <f t="shared" si="635"/>
        <v>-0.3343004740541986</v>
      </c>
      <c r="X3369" s="239">
        <f t="shared" si="636"/>
        <v>-0.3343004740541986</v>
      </c>
      <c r="Y3369" s="239">
        <f t="shared" si="637"/>
        <v>-0.3343004740541986</v>
      </c>
    </row>
    <row r="3370" spans="1:25">
      <c r="A3370" s="147">
        <v>40143</v>
      </c>
      <c r="B3370" s="243">
        <v>0</v>
      </c>
      <c r="C3370" s="243">
        <v>-3.285857644747181E-2</v>
      </c>
      <c r="D3370" s="243">
        <v>2.7789767307329072E-3</v>
      </c>
      <c r="E3370" s="243">
        <v>-1.6608167937893548E-2</v>
      </c>
      <c r="F3370" s="243">
        <v>-2.8916823986734674E-2</v>
      </c>
      <c r="H3370" s="239">
        <f t="shared" si="630"/>
        <v>187.34508772812771</v>
      </c>
      <c r="I3370" s="239"/>
      <c r="J3370" s="239">
        <f t="shared" si="631"/>
        <v>135.23686277822372</v>
      </c>
      <c r="K3370" s="239">
        <f t="shared" si="626"/>
        <v>187.34508772812771</v>
      </c>
      <c r="L3370" s="239" t="b">
        <f t="shared" si="627"/>
        <v>0</v>
      </c>
      <c r="M3370" s="239">
        <f t="shared" si="632"/>
        <v>-3.2858576447471873E-2</v>
      </c>
      <c r="O3370" s="239">
        <f t="shared" si="633"/>
        <v>167.69786197277855</v>
      </c>
      <c r="P3370" s="239">
        <f t="shared" si="628"/>
        <v>187.34508772812771</v>
      </c>
      <c r="Q3370" s="239">
        <f t="shared" si="629"/>
        <v>0</v>
      </c>
      <c r="R3370" s="239">
        <f t="shared" si="634"/>
        <v>-3.2858576447471873E-2</v>
      </c>
      <c r="T3370" s="239">
        <f>MAX($H$4:H3370)</f>
        <v>290.98732864638936</v>
      </c>
      <c r="U3370" s="239">
        <f>MAX($K$4:K3370)</f>
        <v>290.98732864638936</v>
      </c>
      <c r="V3370" s="239">
        <f>MAX($K$4:L3370)</f>
        <v>290.98732864638936</v>
      </c>
      <c r="W3370" s="239">
        <f t="shared" si="635"/>
        <v>-0.35617441281853451</v>
      </c>
      <c r="X3370" s="239">
        <f t="shared" si="636"/>
        <v>-0.35617441281853451</v>
      </c>
      <c r="Y3370" s="239">
        <f t="shared" si="637"/>
        <v>-0.35617441281853451</v>
      </c>
    </row>
    <row r="3371" spans="1:25">
      <c r="A3371" s="147">
        <v>40144</v>
      </c>
      <c r="B3371" s="243">
        <v>-1.7203776703106022E-2</v>
      </c>
      <c r="C3371" s="243">
        <v>1.2355223352759737E-2</v>
      </c>
      <c r="D3371" s="243">
        <v>-2.5154822491677553E-2</v>
      </c>
      <c r="E3371" s="243">
        <v>-1.6209444449419075E-2</v>
      </c>
      <c r="F3371" s="243">
        <v>1.3245469636315788E-2</v>
      </c>
      <c r="H3371" s="239">
        <f t="shared" si="630"/>
        <v>189.6597781310511</v>
      </c>
      <c r="I3371" s="239"/>
      <c r="J3371" s="239">
        <f t="shared" si="631"/>
        <v>135.23686277822372</v>
      </c>
      <c r="K3371" s="239">
        <f t="shared" si="626"/>
        <v>189.6597781310511</v>
      </c>
      <c r="L3371" s="239" t="b">
        <f t="shared" si="627"/>
        <v>0</v>
      </c>
      <c r="M3371" s="239">
        <f t="shared" si="632"/>
        <v>1.2355223352759761E-2</v>
      </c>
      <c r="O3371" s="239">
        <f t="shared" si="633"/>
        <v>167.69786197277855</v>
      </c>
      <c r="P3371" s="239">
        <f t="shared" si="628"/>
        <v>189.6597781310511</v>
      </c>
      <c r="Q3371" s="239">
        <f t="shared" si="629"/>
        <v>0</v>
      </c>
      <c r="R3371" s="239">
        <f t="shared" si="634"/>
        <v>1.2355223352759761E-2</v>
      </c>
      <c r="T3371" s="239">
        <f>MAX($H$4:H3371)</f>
        <v>290.98732864638936</v>
      </c>
      <c r="U3371" s="239">
        <f>MAX($K$4:K3371)</f>
        <v>290.98732864638936</v>
      </c>
      <c r="V3371" s="239">
        <f>MAX($K$4:L3371)</f>
        <v>290.98732864638936</v>
      </c>
      <c r="W3371" s="239">
        <f t="shared" si="635"/>
        <v>-0.34821980388868579</v>
      </c>
      <c r="X3371" s="239">
        <f t="shared" si="636"/>
        <v>-0.34821980388868579</v>
      </c>
      <c r="Y3371" s="239">
        <f t="shared" si="637"/>
        <v>-0.34821980388868579</v>
      </c>
    </row>
    <row r="3372" spans="1:25">
      <c r="A3372" s="147">
        <v>40147</v>
      </c>
      <c r="B3372" s="243">
        <v>3.7296487104208076E-3</v>
      </c>
      <c r="C3372" s="243">
        <v>-1.0934925740195389E-2</v>
      </c>
      <c r="D3372" s="243">
        <v>3.8913844665176667E-2</v>
      </c>
      <c r="E3372" s="243">
        <v>1.3778262997657498E-2</v>
      </c>
      <c r="F3372" s="243">
        <v>-1.0775353429496981E-2</v>
      </c>
      <c r="H3372" s="239">
        <f t="shared" si="630"/>
        <v>187.58586254128613</v>
      </c>
      <c r="I3372" s="239"/>
      <c r="J3372" s="239">
        <f t="shared" si="631"/>
        <v>135.23686277822372</v>
      </c>
      <c r="K3372" s="239">
        <f t="shared" si="626"/>
        <v>187.58586254128613</v>
      </c>
      <c r="L3372" s="239" t="b">
        <f t="shared" si="627"/>
        <v>0</v>
      </c>
      <c r="M3372" s="239">
        <f t="shared" si="632"/>
        <v>-1.0934925740195327E-2</v>
      </c>
      <c r="O3372" s="239">
        <f t="shared" si="633"/>
        <v>167.69786197277855</v>
      </c>
      <c r="P3372" s="239">
        <f t="shared" si="628"/>
        <v>187.58586254128613</v>
      </c>
      <c r="Q3372" s="239">
        <f t="shared" si="629"/>
        <v>0</v>
      </c>
      <c r="R3372" s="239">
        <f t="shared" si="634"/>
        <v>-1.0934925740195327E-2</v>
      </c>
      <c r="T3372" s="239">
        <f>MAX($H$4:H3372)</f>
        <v>290.98732864638936</v>
      </c>
      <c r="U3372" s="239">
        <f>MAX($K$4:K3372)</f>
        <v>290.98732864638936</v>
      </c>
      <c r="V3372" s="239">
        <f>MAX($K$4:L3372)</f>
        <v>290.98732864638936</v>
      </c>
      <c r="W3372" s="239">
        <f t="shared" si="635"/>
        <v>-0.35534697193209297</v>
      </c>
      <c r="X3372" s="239">
        <f t="shared" si="636"/>
        <v>-0.35534697193209297</v>
      </c>
      <c r="Y3372" s="239">
        <f t="shared" si="637"/>
        <v>-0.35534697193209297</v>
      </c>
    </row>
    <row r="3373" spans="1:25">
      <c r="A3373" s="147">
        <v>40148</v>
      </c>
      <c r="B3373" s="243">
        <v>1.2650165032770611E-2</v>
      </c>
      <c r="C3373" s="243">
        <v>2.4343150414244175E-2</v>
      </c>
      <c r="D3373" s="243">
        <v>6.3467419951825921E-3</v>
      </c>
      <c r="E3373" s="243">
        <v>1.3215225895833793E-2</v>
      </c>
      <c r="F3373" s="243">
        <v>2.1569991137625921E-2</v>
      </c>
      <c r="H3373" s="239">
        <f t="shared" si="630"/>
        <v>192.1522934087144</v>
      </c>
      <c r="I3373" s="239"/>
      <c r="J3373" s="239">
        <f t="shared" si="631"/>
        <v>135.23686277822372</v>
      </c>
      <c r="K3373" s="239">
        <f t="shared" si="626"/>
        <v>192.1522934087144</v>
      </c>
      <c r="L3373" s="239" t="b">
        <f t="shared" si="627"/>
        <v>0</v>
      </c>
      <c r="M3373" s="239">
        <f t="shared" si="632"/>
        <v>2.4343150414244209E-2</v>
      </c>
      <c r="O3373" s="239">
        <f t="shared" si="633"/>
        <v>167.69786197277855</v>
      </c>
      <c r="P3373" s="239">
        <f t="shared" si="628"/>
        <v>192.1522934087144</v>
      </c>
      <c r="Q3373" s="239">
        <f t="shared" si="629"/>
        <v>0</v>
      </c>
      <c r="R3373" s="239">
        <f t="shared" si="634"/>
        <v>2.4343150414244209E-2</v>
      </c>
      <c r="T3373" s="239">
        <f>MAX($H$4:H3373)</f>
        <v>290.98732864638936</v>
      </c>
      <c r="U3373" s="239">
        <f>MAX($K$4:K3373)</f>
        <v>290.98732864638936</v>
      </c>
      <c r="V3373" s="239">
        <f>MAX($K$4:L3373)</f>
        <v>290.98732864638936</v>
      </c>
      <c r="W3373" s="239">
        <f t="shared" si="635"/>
        <v>-0.3396540863048379</v>
      </c>
      <c r="X3373" s="239">
        <f t="shared" si="636"/>
        <v>-0.3396540863048379</v>
      </c>
      <c r="Y3373" s="239">
        <f t="shared" si="637"/>
        <v>-0.3396540863048379</v>
      </c>
    </row>
    <row r="3374" spans="1:25">
      <c r="A3374" s="147">
        <v>40149</v>
      </c>
      <c r="B3374" s="243">
        <v>1.115450131764284E-3</v>
      </c>
      <c r="C3374" s="243">
        <v>6.8932409971997899E-3</v>
      </c>
      <c r="D3374" s="243">
        <v>4.3969225538671441E-3</v>
      </c>
      <c r="E3374" s="243">
        <v>1.1950237822583532E-2</v>
      </c>
      <c r="F3374" s="243">
        <v>7.3156628631192433E-3</v>
      </c>
      <c r="H3374" s="239">
        <f t="shared" si="630"/>
        <v>193.4768454753453</v>
      </c>
      <c r="I3374" s="239"/>
      <c r="J3374" s="239">
        <f t="shared" si="631"/>
        <v>135.23686277822372</v>
      </c>
      <c r="K3374" s="239">
        <f t="shared" si="626"/>
        <v>193.4768454753453</v>
      </c>
      <c r="L3374" s="239" t="b">
        <f t="shared" si="627"/>
        <v>0</v>
      </c>
      <c r="M3374" s="239">
        <f t="shared" si="632"/>
        <v>6.8932409971997248E-3</v>
      </c>
      <c r="O3374" s="239">
        <f t="shared" si="633"/>
        <v>167.69786197277855</v>
      </c>
      <c r="P3374" s="239">
        <f t="shared" si="628"/>
        <v>193.4768454753453</v>
      </c>
      <c r="Q3374" s="239">
        <f t="shared" si="629"/>
        <v>0</v>
      </c>
      <c r="R3374" s="239">
        <f t="shared" si="634"/>
        <v>6.8932409971997248E-3</v>
      </c>
      <c r="T3374" s="239">
        <f>MAX($H$4:H3374)</f>
        <v>290.98732864638936</v>
      </c>
      <c r="U3374" s="239">
        <f>MAX($K$4:K3374)</f>
        <v>290.98732864638936</v>
      </c>
      <c r="V3374" s="239">
        <f>MAX($K$4:L3374)</f>
        <v>290.98732864638936</v>
      </c>
      <c r="W3374" s="239">
        <f t="shared" si="635"/>
        <v>-0.33510216278022109</v>
      </c>
      <c r="X3374" s="239">
        <f t="shared" si="636"/>
        <v>-0.33510216278022109</v>
      </c>
      <c r="Y3374" s="239">
        <f t="shared" si="637"/>
        <v>-0.33510216278022109</v>
      </c>
    </row>
    <row r="3375" spans="1:25">
      <c r="A3375" s="147">
        <v>40150</v>
      </c>
      <c r="B3375" s="243">
        <v>-8.4083055678759733E-3</v>
      </c>
      <c r="C3375" s="243">
        <v>-3.9179563838280806E-3</v>
      </c>
      <c r="D3375" s="243">
        <v>1.4495678766006881E-2</v>
      </c>
      <c r="E3375" s="243">
        <v>1.9365437938396735E-3</v>
      </c>
      <c r="F3375" s="243">
        <v>-4.1489836150697679E-3</v>
      </c>
      <c r="H3375" s="239">
        <f t="shared" si="630"/>
        <v>192.71881163349227</v>
      </c>
      <c r="I3375" s="239"/>
      <c r="J3375" s="239">
        <f t="shared" si="631"/>
        <v>135.23686277822372</v>
      </c>
      <c r="K3375" s="239">
        <f t="shared" si="626"/>
        <v>192.71881163349227</v>
      </c>
      <c r="L3375" s="239" t="b">
        <f t="shared" si="627"/>
        <v>0</v>
      </c>
      <c r="M3375" s="239">
        <f t="shared" si="632"/>
        <v>-3.9179563838280104E-3</v>
      </c>
      <c r="O3375" s="239">
        <f t="shared" si="633"/>
        <v>167.69786197277855</v>
      </c>
      <c r="P3375" s="239">
        <f t="shared" si="628"/>
        <v>192.71881163349227</v>
      </c>
      <c r="Q3375" s="239">
        <f t="shared" si="629"/>
        <v>0</v>
      </c>
      <c r="R3375" s="239">
        <f t="shared" si="634"/>
        <v>-3.9179563838280104E-3</v>
      </c>
      <c r="T3375" s="239">
        <f>MAX($H$4:H3375)</f>
        <v>290.98732864638936</v>
      </c>
      <c r="U3375" s="239">
        <f>MAX($K$4:K3375)</f>
        <v>290.98732864638936</v>
      </c>
      <c r="V3375" s="239">
        <f>MAX($K$4:L3375)</f>
        <v>290.98732864638936</v>
      </c>
      <c r="W3375" s="239">
        <f t="shared" si="635"/>
        <v>-0.33770720350614974</v>
      </c>
      <c r="X3375" s="239">
        <f t="shared" si="636"/>
        <v>-0.33770720350614974</v>
      </c>
      <c r="Y3375" s="239">
        <f t="shared" si="637"/>
        <v>-0.33770720350614974</v>
      </c>
    </row>
    <row r="3376" spans="1:25">
      <c r="A3376" s="147">
        <v>40151</v>
      </c>
      <c r="B3376" s="243">
        <v>6.0424495125690481E-3</v>
      </c>
      <c r="C3376" s="243">
        <v>1.2933451767067394E-2</v>
      </c>
      <c r="D3376" s="243">
        <v>-2.8895233117323116E-3</v>
      </c>
      <c r="E3376" s="243">
        <v>1.2403061748547106E-2</v>
      </c>
      <c r="F3376" s="243">
        <v>1.016673263822665E-2</v>
      </c>
      <c r="H3376" s="239">
        <f t="shared" si="630"/>
        <v>195.21133108836059</v>
      </c>
      <c r="I3376" s="239"/>
      <c r="J3376" s="239">
        <f t="shared" si="631"/>
        <v>135.23686277822372</v>
      </c>
      <c r="K3376" s="239">
        <f t="shared" si="626"/>
        <v>195.21133108836059</v>
      </c>
      <c r="L3376" s="239" t="b">
        <f t="shared" si="627"/>
        <v>0</v>
      </c>
      <c r="M3376" s="239">
        <f t="shared" si="632"/>
        <v>1.2933451767067448E-2</v>
      </c>
      <c r="O3376" s="239">
        <f t="shared" si="633"/>
        <v>167.69786197277855</v>
      </c>
      <c r="P3376" s="239">
        <f t="shared" si="628"/>
        <v>195.21133108836059</v>
      </c>
      <c r="Q3376" s="239">
        <f t="shared" si="629"/>
        <v>0</v>
      </c>
      <c r="R3376" s="239">
        <f t="shared" si="634"/>
        <v>1.2933451767067448E-2</v>
      </c>
      <c r="T3376" s="239">
        <f>MAX($H$4:H3376)</f>
        <v>290.98732864638936</v>
      </c>
      <c r="U3376" s="239">
        <f>MAX($K$4:K3376)</f>
        <v>290.98732864638936</v>
      </c>
      <c r="V3376" s="239">
        <f>MAX($K$4:L3376)</f>
        <v>290.98732864638936</v>
      </c>
      <c r="W3376" s="239">
        <f t="shared" si="635"/>
        <v>-0.32914147156702034</v>
      </c>
      <c r="X3376" s="239">
        <f t="shared" si="636"/>
        <v>-0.32914147156702034</v>
      </c>
      <c r="Y3376" s="239">
        <f t="shared" si="637"/>
        <v>-0.32914147156702034</v>
      </c>
    </row>
    <row r="3377" spans="1:25">
      <c r="A3377" s="147">
        <v>40154</v>
      </c>
      <c r="B3377" s="243">
        <v>-2.2150121561065328E-3</v>
      </c>
      <c r="C3377" s="243">
        <v>-8.1365678349930581E-3</v>
      </c>
      <c r="D3377" s="243">
        <v>7.0308214268604008E-3</v>
      </c>
      <c r="E3377" s="243">
        <v>-1.9644710802544374E-3</v>
      </c>
      <c r="F3377" s="243">
        <v>-3.2331748066108945E-3</v>
      </c>
      <c r="H3377" s="239">
        <f t="shared" si="630"/>
        <v>193.62298085080087</v>
      </c>
      <c r="I3377" s="239"/>
      <c r="J3377" s="239">
        <f t="shared" si="631"/>
        <v>135.23686277822372</v>
      </c>
      <c r="K3377" s="239">
        <f t="shared" si="626"/>
        <v>193.62298085080087</v>
      </c>
      <c r="L3377" s="239" t="b">
        <f t="shared" si="627"/>
        <v>0</v>
      </c>
      <c r="M3377" s="239">
        <f t="shared" si="632"/>
        <v>-8.1365678349929957E-3</v>
      </c>
      <c r="O3377" s="239">
        <f t="shared" si="633"/>
        <v>167.69786197277855</v>
      </c>
      <c r="P3377" s="239">
        <f t="shared" si="628"/>
        <v>193.62298085080087</v>
      </c>
      <c r="Q3377" s="239">
        <f t="shared" si="629"/>
        <v>0</v>
      </c>
      <c r="R3377" s="239">
        <f t="shared" si="634"/>
        <v>-8.1365678349929957E-3</v>
      </c>
      <c r="T3377" s="239">
        <f>MAX($H$4:H3377)</f>
        <v>290.98732864638936</v>
      </c>
      <c r="U3377" s="239">
        <f>MAX($K$4:K3377)</f>
        <v>290.98732864638936</v>
      </c>
      <c r="V3377" s="239">
        <f>MAX($K$4:L3377)</f>
        <v>290.98732864638936</v>
      </c>
      <c r="W3377" s="239">
        <f t="shared" si="635"/>
        <v>-0.33459995749129884</v>
      </c>
      <c r="X3377" s="239">
        <f t="shared" si="636"/>
        <v>-0.33459995749129884</v>
      </c>
      <c r="Y3377" s="239">
        <f t="shared" si="637"/>
        <v>-0.33459995749129884</v>
      </c>
    </row>
    <row r="3378" spans="1:25">
      <c r="A3378" s="147">
        <v>40155</v>
      </c>
      <c r="B3378" s="243">
        <v>-9.9024480286350469E-3</v>
      </c>
      <c r="C3378" s="243">
        <v>-1.3488231902284986E-2</v>
      </c>
      <c r="D3378" s="243">
        <v>1.4495572339991991E-2</v>
      </c>
      <c r="E3378" s="243">
        <v>-2.812653936146936E-3</v>
      </c>
      <c r="F3378" s="243">
        <v>-1.028805352988571E-2</v>
      </c>
      <c r="H3378" s="239">
        <f t="shared" si="630"/>
        <v>191.01134918347358</v>
      </c>
      <c r="I3378" s="239"/>
      <c r="J3378" s="239">
        <f t="shared" si="631"/>
        <v>135.23686277822372</v>
      </c>
      <c r="K3378" s="239">
        <f t="shared" si="626"/>
        <v>191.01134918347358</v>
      </c>
      <c r="L3378" s="239" t="b">
        <f t="shared" si="627"/>
        <v>0</v>
      </c>
      <c r="M3378" s="239">
        <f t="shared" si="632"/>
        <v>-1.3488231902284988E-2</v>
      </c>
      <c r="O3378" s="239">
        <f t="shared" si="633"/>
        <v>167.69786197277855</v>
      </c>
      <c r="P3378" s="239">
        <f t="shared" si="628"/>
        <v>191.01134918347358</v>
      </c>
      <c r="Q3378" s="239">
        <f t="shared" si="629"/>
        <v>0</v>
      </c>
      <c r="R3378" s="239">
        <f t="shared" si="634"/>
        <v>-1.3488231902284988E-2</v>
      </c>
      <c r="T3378" s="239">
        <f>MAX($H$4:H3378)</f>
        <v>290.98732864638936</v>
      </c>
      <c r="U3378" s="239">
        <f>MAX($K$4:K3378)</f>
        <v>290.98732864638936</v>
      </c>
      <c r="V3378" s="239">
        <f>MAX($K$4:L3378)</f>
        <v>290.98732864638936</v>
      </c>
      <c r="W3378" s="239">
        <f t="shared" si="635"/>
        <v>-0.34357502757244651</v>
      </c>
      <c r="X3378" s="239">
        <f t="shared" si="636"/>
        <v>-0.34357502757244651</v>
      </c>
      <c r="Y3378" s="239">
        <f t="shared" si="637"/>
        <v>-0.34357502757244651</v>
      </c>
    </row>
    <row r="3379" spans="1:25">
      <c r="A3379" s="147">
        <v>40156</v>
      </c>
      <c r="B3379" s="243">
        <v>3.6063715736296409E-3</v>
      </c>
      <c r="C3379" s="243">
        <v>-7.7426400945910245E-3</v>
      </c>
      <c r="D3379" s="243">
        <v>-5.8051444679353414E-3</v>
      </c>
      <c r="E3379" s="243">
        <v>-5.0431373870098994E-3</v>
      </c>
      <c r="F3379" s="243">
        <v>-8.8812117816958747E-3</v>
      </c>
      <c r="H3379" s="239">
        <f t="shared" si="630"/>
        <v>189.53241705276369</v>
      </c>
      <c r="I3379" s="239"/>
      <c r="J3379" s="239">
        <f t="shared" si="631"/>
        <v>135.23686277822372</v>
      </c>
      <c r="K3379" s="239">
        <f t="shared" si="626"/>
        <v>189.53241705276369</v>
      </c>
      <c r="L3379" s="239" t="b">
        <f t="shared" si="627"/>
        <v>0</v>
      </c>
      <c r="M3379" s="239">
        <f t="shared" si="632"/>
        <v>-7.7426400945910454E-3</v>
      </c>
      <c r="O3379" s="239">
        <f t="shared" si="633"/>
        <v>167.69786197277855</v>
      </c>
      <c r="P3379" s="239">
        <f t="shared" si="628"/>
        <v>189.53241705276369</v>
      </c>
      <c r="Q3379" s="239">
        <f t="shared" si="629"/>
        <v>0</v>
      </c>
      <c r="R3379" s="239">
        <f t="shared" si="634"/>
        <v>-7.7426400945910454E-3</v>
      </c>
      <c r="T3379" s="239">
        <f>MAX($H$4:H3379)</f>
        <v>290.98732864638936</v>
      </c>
      <c r="U3379" s="239">
        <f>MAX($K$4:K3379)</f>
        <v>290.98732864638936</v>
      </c>
      <c r="V3379" s="239">
        <f>MAX($K$4:L3379)</f>
        <v>290.98732864638936</v>
      </c>
      <c r="W3379" s="239">
        <f t="shared" si="635"/>
        <v>-0.34865748988305489</v>
      </c>
      <c r="X3379" s="239">
        <f t="shared" si="636"/>
        <v>-0.34865748988305489</v>
      </c>
      <c r="Y3379" s="239">
        <f t="shared" si="637"/>
        <v>-0.34865748988305489</v>
      </c>
    </row>
    <row r="3380" spans="1:25">
      <c r="A3380" s="147">
        <v>40157</v>
      </c>
      <c r="B3380" s="243">
        <v>6.0062274577723507E-3</v>
      </c>
      <c r="C3380" s="243">
        <v>7.6954251576033528E-3</v>
      </c>
      <c r="D3380" s="243">
        <v>-1.1267872080683805E-2</v>
      </c>
      <c r="E3380" s="243">
        <v>1.8184902327624819E-3</v>
      </c>
      <c r="F3380" s="243">
        <v>2.9411047061265183E-3</v>
      </c>
      <c r="H3380" s="239">
        <f t="shared" si="630"/>
        <v>190.9909495831329</v>
      </c>
      <c r="I3380" s="239"/>
      <c r="J3380" s="239">
        <f t="shared" si="631"/>
        <v>135.23686277822372</v>
      </c>
      <c r="K3380" s="239">
        <f t="shared" si="626"/>
        <v>190.9909495831329</v>
      </c>
      <c r="L3380" s="239" t="b">
        <f t="shared" si="627"/>
        <v>0</v>
      </c>
      <c r="M3380" s="239">
        <f t="shared" si="632"/>
        <v>7.6954251576033693E-3</v>
      </c>
      <c r="O3380" s="239">
        <f t="shared" si="633"/>
        <v>167.69786197277855</v>
      </c>
      <c r="P3380" s="239">
        <f t="shared" si="628"/>
        <v>190.9909495831329</v>
      </c>
      <c r="Q3380" s="239">
        <f t="shared" si="629"/>
        <v>0</v>
      </c>
      <c r="R3380" s="239">
        <f t="shared" si="634"/>
        <v>7.6954251576033693E-3</v>
      </c>
      <c r="T3380" s="239">
        <f>MAX($H$4:H3380)</f>
        <v>290.98732864638936</v>
      </c>
      <c r="U3380" s="239">
        <f>MAX($K$4:K3380)</f>
        <v>290.98732864638936</v>
      </c>
      <c r="V3380" s="239">
        <f>MAX($K$4:L3380)</f>
        <v>290.98732864638936</v>
      </c>
      <c r="W3380" s="239">
        <f t="shared" si="635"/>
        <v>-0.34364513234448441</v>
      </c>
      <c r="X3380" s="239">
        <f t="shared" si="636"/>
        <v>-0.34364513234448441</v>
      </c>
      <c r="Y3380" s="239">
        <f t="shared" si="637"/>
        <v>-0.34364513234448441</v>
      </c>
    </row>
    <row r="3381" spans="1:25">
      <c r="A3381" s="147">
        <v>40158</v>
      </c>
      <c r="B3381" s="243">
        <v>4.0941561671521409E-3</v>
      </c>
      <c r="C3381" s="243">
        <v>4.6823277355061421E-3</v>
      </c>
      <c r="D3381" s="243">
        <v>9.3502934609526189E-3</v>
      </c>
      <c r="E3381" s="243">
        <v>1.4339977859825215E-2</v>
      </c>
      <c r="F3381" s="243">
        <v>5.8900030264756875E-3</v>
      </c>
      <c r="H3381" s="239">
        <f t="shared" si="630"/>
        <v>191.88523180359667</v>
      </c>
      <c r="I3381" s="239"/>
      <c r="J3381" s="239">
        <f t="shared" si="631"/>
        <v>135.23686277822372</v>
      </c>
      <c r="K3381" s="239">
        <f t="shared" si="626"/>
        <v>191.88523180359667</v>
      </c>
      <c r="L3381" s="239" t="b">
        <f t="shared" si="627"/>
        <v>0</v>
      </c>
      <c r="M3381" s="239">
        <f t="shared" si="632"/>
        <v>4.6823277355061768E-3</v>
      </c>
      <c r="O3381" s="239">
        <f t="shared" si="633"/>
        <v>167.69786197277855</v>
      </c>
      <c r="P3381" s="239">
        <f t="shared" si="628"/>
        <v>191.88523180359667</v>
      </c>
      <c r="Q3381" s="239">
        <f t="shared" si="629"/>
        <v>0</v>
      </c>
      <c r="R3381" s="239">
        <f t="shared" si="634"/>
        <v>4.6823277355061768E-3</v>
      </c>
      <c r="T3381" s="239">
        <f>MAX($H$4:H3381)</f>
        <v>290.98732864638936</v>
      </c>
      <c r="U3381" s="239">
        <f>MAX($K$4:K3381)</f>
        <v>290.98732864638936</v>
      </c>
      <c r="V3381" s="239">
        <f>MAX($K$4:L3381)</f>
        <v>290.98732864638936</v>
      </c>
      <c r="W3381" s="239">
        <f t="shared" si="635"/>
        <v>-0.34057186374332654</v>
      </c>
      <c r="X3381" s="239">
        <f t="shared" si="636"/>
        <v>-0.34057186374332654</v>
      </c>
      <c r="Y3381" s="239">
        <f t="shared" si="637"/>
        <v>-0.34057186374332654</v>
      </c>
    </row>
    <row r="3382" spans="1:25">
      <c r="A3382" s="147">
        <v>40161</v>
      </c>
      <c r="B3382" s="243">
        <v>7.8486544965070681E-3</v>
      </c>
      <c r="C3382" s="243">
        <v>7.3945615036499213E-3</v>
      </c>
      <c r="D3382" s="243">
        <v>3.9693646848422137E-3</v>
      </c>
      <c r="E3382" s="243">
        <v>3.7606520798125764E-3</v>
      </c>
      <c r="F3382" s="243">
        <v>4.0818203687860155E-3</v>
      </c>
      <c r="H3382" s="239">
        <f t="shared" si="630"/>
        <v>193.30413895181047</v>
      </c>
      <c r="I3382" s="239"/>
      <c r="J3382" s="239">
        <f t="shared" si="631"/>
        <v>135.23686277822372</v>
      </c>
      <c r="K3382" s="239">
        <f t="shared" si="626"/>
        <v>193.30413895181047</v>
      </c>
      <c r="L3382" s="239" t="b">
        <f t="shared" si="627"/>
        <v>0</v>
      </c>
      <c r="M3382" s="239">
        <f t="shared" si="632"/>
        <v>7.3945615036498545E-3</v>
      </c>
      <c r="O3382" s="239">
        <f t="shared" si="633"/>
        <v>167.69786197277855</v>
      </c>
      <c r="P3382" s="239">
        <f t="shared" si="628"/>
        <v>193.30413895181047</v>
      </c>
      <c r="Q3382" s="239">
        <f t="shared" si="629"/>
        <v>0</v>
      </c>
      <c r="R3382" s="239">
        <f t="shared" si="634"/>
        <v>7.3945615036498545E-3</v>
      </c>
      <c r="T3382" s="239">
        <f>MAX($H$4:H3382)</f>
        <v>290.98732864638936</v>
      </c>
      <c r="U3382" s="239">
        <f>MAX($K$4:K3382)</f>
        <v>290.98732864638936</v>
      </c>
      <c r="V3382" s="239">
        <f>MAX($K$4:L3382)</f>
        <v>290.98732864638936</v>
      </c>
      <c r="W3382" s="239">
        <f t="shared" si="635"/>
        <v>-0.33569568183253934</v>
      </c>
      <c r="X3382" s="239">
        <f t="shared" si="636"/>
        <v>-0.33569568183253934</v>
      </c>
      <c r="Y3382" s="239">
        <f t="shared" si="637"/>
        <v>-0.33569568183253934</v>
      </c>
    </row>
    <row r="3383" spans="1:25">
      <c r="A3383" s="147">
        <v>40162</v>
      </c>
      <c r="B3383" s="243">
        <v>-4.9680575595155707E-3</v>
      </c>
      <c r="C3383" s="243">
        <v>3.4214102041514316E-3</v>
      </c>
      <c r="D3383" s="243">
        <v>-5.5243115521730335E-4</v>
      </c>
      <c r="E3383" s="243">
        <v>5.1758932591134954E-3</v>
      </c>
      <c r="F3383" s="243">
        <v>4.8883682754372604E-3</v>
      </c>
      <c r="H3383" s="239">
        <f t="shared" si="630"/>
        <v>193.9655117053249</v>
      </c>
      <c r="I3383" s="239"/>
      <c r="J3383" s="239">
        <f t="shared" si="631"/>
        <v>135.23686277822372</v>
      </c>
      <c r="K3383" s="239">
        <f t="shared" si="626"/>
        <v>193.9655117053249</v>
      </c>
      <c r="L3383" s="239" t="b">
        <f t="shared" si="627"/>
        <v>0</v>
      </c>
      <c r="M3383" s="239">
        <f t="shared" si="632"/>
        <v>3.4214102041514173E-3</v>
      </c>
      <c r="O3383" s="239">
        <f t="shared" si="633"/>
        <v>167.69786197277855</v>
      </c>
      <c r="P3383" s="239">
        <f t="shared" si="628"/>
        <v>193.9655117053249</v>
      </c>
      <c r="Q3383" s="239">
        <f t="shared" si="629"/>
        <v>0</v>
      </c>
      <c r="R3383" s="239">
        <f t="shared" si="634"/>
        <v>3.4214102041514173E-3</v>
      </c>
      <c r="T3383" s="239">
        <f>MAX($H$4:H3383)</f>
        <v>290.98732864638936</v>
      </c>
      <c r="U3383" s="239">
        <f>MAX($K$4:K3383)</f>
        <v>290.98732864638936</v>
      </c>
      <c r="V3383" s="239">
        <f>MAX($K$4:L3383)</f>
        <v>290.98732864638936</v>
      </c>
      <c r="W3383" s="239">
        <f t="shared" si="635"/>
        <v>-0.33342282425969938</v>
      </c>
      <c r="X3383" s="239">
        <f t="shared" si="636"/>
        <v>-0.33342282425969938</v>
      </c>
      <c r="Y3383" s="239">
        <f t="shared" si="637"/>
        <v>-0.33342282425969938</v>
      </c>
    </row>
    <row r="3384" spans="1:25">
      <c r="A3384" s="147">
        <v>40163</v>
      </c>
      <c r="B3384" s="243">
        <v>1.7148989953263971E-3</v>
      </c>
      <c r="C3384" s="243">
        <v>1.316989984218897E-2</v>
      </c>
      <c r="D3384" s="243">
        <v>6.2057843001706026E-3</v>
      </c>
      <c r="E3384" s="243">
        <v>-2.865694570742594E-3</v>
      </c>
      <c r="F3384" s="243">
        <v>1.1701702798189828E-2</v>
      </c>
      <c r="H3384" s="239">
        <f t="shared" si="630"/>
        <v>196.52001806732295</v>
      </c>
      <c r="I3384" s="239"/>
      <c r="J3384" s="239">
        <f t="shared" si="631"/>
        <v>135.23686277822372</v>
      </c>
      <c r="K3384" s="239">
        <f t="shared" si="626"/>
        <v>196.52001806732295</v>
      </c>
      <c r="L3384" s="239" t="b">
        <f t="shared" si="627"/>
        <v>0</v>
      </c>
      <c r="M3384" s="239">
        <f t="shared" si="632"/>
        <v>1.3169899842188918E-2</v>
      </c>
      <c r="O3384" s="239">
        <f t="shared" si="633"/>
        <v>167.69786197277855</v>
      </c>
      <c r="P3384" s="239">
        <f t="shared" si="628"/>
        <v>196.52001806732295</v>
      </c>
      <c r="Q3384" s="239">
        <f t="shared" si="629"/>
        <v>0</v>
      </c>
      <c r="R3384" s="239">
        <f t="shared" si="634"/>
        <v>1.3169899842188918E-2</v>
      </c>
      <c r="T3384" s="239">
        <f>MAX($H$4:H3384)</f>
        <v>290.98732864638936</v>
      </c>
      <c r="U3384" s="239">
        <f>MAX($K$4:K3384)</f>
        <v>290.98732864638936</v>
      </c>
      <c r="V3384" s="239">
        <f>MAX($K$4:L3384)</f>
        <v>290.98732864638936</v>
      </c>
      <c r="W3384" s="239">
        <f t="shared" si="635"/>
        <v>-0.32464406961811043</v>
      </c>
      <c r="X3384" s="239">
        <f t="shared" si="636"/>
        <v>-0.32464406961811043</v>
      </c>
      <c r="Y3384" s="239">
        <f t="shared" si="637"/>
        <v>-0.32464406961811043</v>
      </c>
    </row>
    <row r="3385" spans="1:25">
      <c r="A3385" s="147">
        <v>40164</v>
      </c>
      <c r="B3385" s="243">
        <v>-1.1582657505281646E-2</v>
      </c>
      <c r="C3385" s="243">
        <v>-1.4872329376780513E-2</v>
      </c>
      <c r="D3385" s="243">
        <v>3.7182506201920429E-3</v>
      </c>
      <c r="E3385" s="243">
        <v>-4.9294369850099162E-3</v>
      </c>
      <c r="F3385" s="243">
        <v>-8.5359870705324914E-3</v>
      </c>
      <c r="H3385" s="239">
        <f t="shared" si="630"/>
        <v>193.59730762949488</v>
      </c>
      <c r="I3385" s="239"/>
      <c r="J3385" s="239">
        <f t="shared" si="631"/>
        <v>135.23686277822372</v>
      </c>
      <c r="K3385" s="239">
        <f t="shared" si="626"/>
        <v>193.59730762949488</v>
      </c>
      <c r="L3385" s="239" t="b">
        <f t="shared" si="627"/>
        <v>0</v>
      </c>
      <c r="M3385" s="239">
        <f t="shared" si="632"/>
        <v>-1.4872329376780454E-2</v>
      </c>
      <c r="O3385" s="239">
        <f t="shared" si="633"/>
        <v>167.69786197277855</v>
      </c>
      <c r="P3385" s="239">
        <f t="shared" si="628"/>
        <v>193.59730762949488</v>
      </c>
      <c r="Q3385" s="239">
        <f t="shared" si="629"/>
        <v>0</v>
      </c>
      <c r="R3385" s="239">
        <f t="shared" si="634"/>
        <v>-1.4872329376780454E-2</v>
      </c>
      <c r="T3385" s="239">
        <f>MAX($H$4:H3385)</f>
        <v>290.98732864638936</v>
      </c>
      <c r="U3385" s="239">
        <f>MAX($K$4:K3385)</f>
        <v>290.98732864638936</v>
      </c>
      <c r="V3385" s="239">
        <f>MAX($K$4:L3385)</f>
        <v>290.98732864638936</v>
      </c>
      <c r="W3385" s="239">
        <f t="shared" si="635"/>
        <v>-0.3346881854613119</v>
      </c>
      <c r="X3385" s="239">
        <f t="shared" si="636"/>
        <v>-0.3346881854613119</v>
      </c>
      <c r="Y3385" s="239">
        <f t="shared" si="637"/>
        <v>-0.3346881854613119</v>
      </c>
    </row>
    <row r="3386" spans="1:25">
      <c r="A3386" s="147">
        <v>40165</v>
      </c>
      <c r="B3386" s="243">
        <v>5.9638785166977737E-3</v>
      </c>
      <c r="C3386" s="243">
        <v>-9.2669218131594677E-3</v>
      </c>
      <c r="D3386" s="243">
        <v>-8.1196929563286391E-3</v>
      </c>
      <c r="E3386" s="243">
        <v>-5.1924787304361564E-3</v>
      </c>
      <c r="F3386" s="243">
        <v>-6.504231822253459E-3</v>
      </c>
      <c r="H3386" s="239">
        <f t="shared" si="630"/>
        <v>191.80325651645416</v>
      </c>
      <c r="I3386" s="239"/>
      <c r="J3386" s="239">
        <f t="shared" si="631"/>
        <v>135.23686277822372</v>
      </c>
      <c r="K3386" s="239">
        <f t="shared" si="626"/>
        <v>191.80325651645416</v>
      </c>
      <c r="L3386" s="239" t="b">
        <f t="shared" si="627"/>
        <v>0</v>
      </c>
      <c r="M3386" s="239">
        <f t="shared" si="632"/>
        <v>-9.2669218131595354E-3</v>
      </c>
      <c r="O3386" s="239">
        <f t="shared" si="633"/>
        <v>167.69786197277855</v>
      </c>
      <c r="P3386" s="239">
        <f t="shared" si="628"/>
        <v>191.80325651645416</v>
      </c>
      <c r="Q3386" s="239">
        <f t="shared" si="629"/>
        <v>0</v>
      </c>
      <c r="R3386" s="239">
        <f t="shared" si="634"/>
        <v>-9.2669218131595354E-3</v>
      </c>
      <c r="T3386" s="239">
        <f>MAX($H$4:H3386)</f>
        <v>290.98732864638936</v>
      </c>
      <c r="U3386" s="239">
        <f>MAX($K$4:K3386)</f>
        <v>290.98732864638936</v>
      </c>
      <c r="V3386" s="239">
        <f>MAX($K$4:L3386)</f>
        <v>290.98732864638936</v>
      </c>
      <c r="W3386" s="239">
        <f t="shared" si="635"/>
        <v>-0.34085357802801325</v>
      </c>
      <c r="X3386" s="239">
        <f t="shared" si="636"/>
        <v>-0.34085357802801325</v>
      </c>
      <c r="Y3386" s="239">
        <f t="shared" si="637"/>
        <v>-0.34085357802801325</v>
      </c>
    </row>
    <row r="3387" spans="1:25">
      <c r="A3387" s="147">
        <v>40168</v>
      </c>
      <c r="B3387" s="243">
        <v>1.054667066217152E-2</v>
      </c>
      <c r="C3387" s="243">
        <v>1.8631328049907525E-2</v>
      </c>
      <c r="D3387" s="243">
        <v>-3.3543316459230255E-3</v>
      </c>
      <c r="E3387" s="243">
        <v>-2.0072762202784089E-3</v>
      </c>
      <c r="F3387" s="243">
        <v>1.1202192706370573E-2</v>
      </c>
      <c r="H3387" s="239">
        <f t="shared" si="630"/>
        <v>195.37680590965277</v>
      </c>
      <c r="I3387" s="239"/>
      <c r="J3387" s="239">
        <f t="shared" si="631"/>
        <v>135.23686277822372</v>
      </c>
      <c r="K3387" s="239">
        <f t="shared" si="626"/>
        <v>195.37680590965277</v>
      </c>
      <c r="L3387" s="239" t="b">
        <f t="shared" si="627"/>
        <v>0</v>
      </c>
      <c r="M3387" s="239">
        <f t="shared" si="632"/>
        <v>1.8631328049907515E-2</v>
      </c>
      <c r="O3387" s="239">
        <f t="shared" si="633"/>
        <v>167.69786197277855</v>
      </c>
      <c r="P3387" s="239">
        <f t="shared" si="628"/>
        <v>195.37680590965277</v>
      </c>
      <c r="Q3387" s="239">
        <f t="shared" si="629"/>
        <v>0</v>
      </c>
      <c r="R3387" s="239">
        <f t="shared" si="634"/>
        <v>1.8631328049907515E-2</v>
      </c>
      <c r="T3387" s="239">
        <f>MAX($H$4:H3387)</f>
        <v>290.98732864638936</v>
      </c>
      <c r="U3387" s="239">
        <f>MAX($K$4:K3387)</f>
        <v>290.98732864638936</v>
      </c>
      <c r="V3387" s="239">
        <f>MAX($K$4:L3387)</f>
        <v>290.98732864638936</v>
      </c>
      <c r="W3387" s="239">
        <f t="shared" si="635"/>
        <v>-0.32857280480733037</v>
      </c>
      <c r="X3387" s="239">
        <f t="shared" si="636"/>
        <v>-0.32857280480733037</v>
      </c>
      <c r="Y3387" s="239">
        <f t="shared" si="637"/>
        <v>-0.32857280480733037</v>
      </c>
    </row>
    <row r="3388" spans="1:25">
      <c r="A3388" s="147">
        <v>40169</v>
      </c>
      <c r="B3388" s="243">
        <v>4.160794508205834E-3</v>
      </c>
      <c r="C3388" s="243">
        <v>3.4204649208267046E-3</v>
      </c>
      <c r="D3388" s="243">
        <v>8.1974413049228367E-3</v>
      </c>
      <c r="E3388" s="243">
        <v>1.0611584366703175E-2</v>
      </c>
      <c r="F3388" s="243">
        <v>6.5767752544365621E-4</v>
      </c>
      <c r="H3388" s="239">
        <f t="shared" si="630"/>
        <v>196.04508542060992</v>
      </c>
      <c r="I3388" s="239"/>
      <c r="J3388" s="239">
        <f t="shared" si="631"/>
        <v>135.23686277822372</v>
      </c>
      <c r="K3388" s="239">
        <f t="shared" si="626"/>
        <v>196.04508542060992</v>
      </c>
      <c r="L3388" s="239" t="b">
        <f t="shared" si="627"/>
        <v>0</v>
      </c>
      <c r="M3388" s="239">
        <f t="shared" si="632"/>
        <v>3.4204649208267749E-3</v>
      </c>
      <c r="O3388" s="239">
        <f t="shared" si="633"/>
        <v>167.69786197277855</v>
      </c>
      <c r="P3388" s="239">
        <f t="shared" si="628"/>
        <v>196.04508542060992</v>
      </c>
      <c r="Q3388" s="239">
        <f t="shared" si="629"/>
        <v>0</v>
      </c>
      <c r="R3388" s="239">
        <f t="shared" si="634"/>
        <v>3.4204649208267749E-3</v>
      </c>
      <c r="T3388" s="239">
        <f>MAX($H$4:H3388)</f>
        <v>290.98732864638936</v>
      </c>
      <c r="U3388" s="239">
        <f>MAX($K$4:K3388)</f>
        <v>290.98732864638936</v>
      </c>
      <c r="V3388" s="239">
        <f>MAX($K$4:L3388)</f>
        <v>290.98732864638936</v>
      </c>
      <c r="W3388" s="239">
        <f t="shared" si="635"/>
        <v>-0.32627621163928472</v>
      </c>
      <c r="X3388" s="239">
        <f t="shared" si="636"/>
        <v>-0.32627621163928472</v>
      </c>
      <c r="Y3388" s="239">
        <f t="shared" si="637"/>
        <v>-0.32627621163928472</v>
      </c>
    </row>
    <row r="3389" spans="1:25">
      <c r="A3389" s="147">
        <v>40170</v>
      </c>
      <c r="B3389" s="243">
        <v>2.9777614518800011E-3</v>
      </c>
      <c r="C3389" s="243">
        <v>4.8281767263218534E-3</v>
      </c>
      <c r="D3389" s="243">
        <v>1.707467616931746E-3</v>
      </c>
      <c r="E3389" s="243">
        <v>5.6432532550760861E-3</v>
      </c>
      <c r="F3389" s="243">
        <v>3.0020464956275195E-3</v>
      </c>
      <c r="H3389" s="239">
        <f t="shared" si="630"/>
        <v>196.99162573934748</v>
      </c>
      <c r="I3389" s="239"/>
      <c r="J3389" s="239">
        <f t="shared" si="631"/>
        <v>135.23686277822372</v>
      </c>
      <c r="K3389" s="239">
        <f t="shared" si="626"/>
        <v>196.99162573934748</v>
      </c>
      <c r="L3389" s="239" t="b">
        <f t="shared" si="627"/>
        <v>0</v>
      </c>
      <c r="M3389" s="239">
        <f t="shared" si="632"/>
        <v>4.8281767263218169E-3</v>
      </c>
      <c r="O3389" s="239">
        <f t="shared" si="633"/>
        <v>167.69786197277855</v>
      </c>
      <c r="P3389" s="239">
        <f t="shared" si="628"/>
        <v>196.99162573934748</v>
      </c>
      <c r="Q3389" s="239">
        <f t="shared" si="629"/>
        <v>0</v>
      </c>
      <c r="R3389" s="239">
        <f t="shared" si="634"/>
        <v>4.8281767263218169E-3</v>
      </c>
      <c r="T3389" s="239">
        <f>MAX($H$4:H3389)</f>
        <v>290.98732864638936</v>
      </c>
      <c r="U3389" s="239">
        <f>MAX($K$4:K3389)</f>
        <v>290.98732864638936</v>
      </c>
      <c r="V3389" s="239">
        <f>MAX($K$4:L3389)</f>
        <v>290.98732864638936</v>
      </c>
      <c r="W3389" s="239">
        <f t="shared" si="635"/>
        <v>-0.32302335412435218</v>
      </c>
      <c r="X3389" s="239">
        <f t="shared" si="636"/>
        <v>-0.32302335412435218</v>
      </c>
      <c r="Y3389" s="239">
        <f t="shared" si="637"/>
        <v>-0.32302335412435218</v>
      </c>
    </row>
    <row r="3390" spans="1:25">
      <c r="A3390" s="147">
        <v>40171</v>
      </c>
      <c r="B3390" s="243">
        <v>5.3195727517230118E-3</v>
      </c>
      <c r="C3390" s="243">
        <v>1.5358704116787969E-3</v>
      </c>
      <c r="D3390" s="243">
        <v>9.170513557450688E-3</v>
      </c>
      <c r="E3390" s="243">
        <v>9.5272193810203021E-3</v>
      </c>
      <c r="F3390" s="243">
        <v>5.9894258034365322E-4</v>
      </c>
      <c r="H3390" s="239">
        <f t="shared" si="630"/>
        <v>197.29417934866905</v>
      </c>
      <c r="I3390" s="239"/>
      <c r="J3390" s="239">
        <f t="shared" si="631"/>
        <v>135.23686277822372</v>
      </c>
      <c r="K3390" s="239">
        <f t="shared" si="626"/>
        <v>197.29417934866905</v>
      </c>
      <c r="L3390" s="239" t="b">
        <f t="shared" si="627"/>
        <v>0</v>
      </c>
      <c r="M3390" s="239">
        <f t="shared" si="632"/>
        <v>1.5358704116787787E-3</v>
      </c>
      <c r="O3390" s="239">
        <f t="shared" si="633"/>
        <v>167.69786197277855</v>
      </c>
      <c r="P3390" s="239">
        <f t="shared" si="628"/>
        <v>197.29417934866905</v>
      </c>
      <c r="Q3390" s="239">
        <f t="shared" si="629"/>
        <v>0</v>
      </c>
      <c r="R3390" s="239">
        <f t="shared" si="634"/>
        <v>1.5358704116787787E-3</v>
      </c>
      <c r="T3390" s="239">
        <f>MAX($H$4:H3390)</f>
        <v>290.98732864638936</v>
      </c>
      <c r="U3390" s="239">
        <f>MAX($K$4:K3390)</f>
        <v>290.98732864638936</v>
      </c>
      <c r="V3390" s="239">
        <f>MAX($K$4:L3390)</f>
        <v>290.98732864638936</v>
      </c>
      <c r="W3390" s="239">
        <f t="shared" si="635"/>
        <v>-0.3219836057245542</v>
      </c>
      <c r="X3390" s="239">
        <f t="shared" si="636"/>
        <v>-0.3219836057245542</v>
      </c>
      <c r="Y3390" s="239">
        <f t="shared" si="637"/>
        <v>-0.3219836057245542</v>
      </c>
    </row>
    <row r="3391" spans="1:25">
      <c r="A3391" s="147">
        <v>40172</v>
      </c>
      <c r="B3391" s="243">
        <v>0</v>
      </c>
      <c r="C3391" s="243">
        <v>-3.8859204774130962E-3</v>
      </c>
      <c r="D3391" s="243">
        <v>-7.2169600691821545E-3</v>
      </c>
      <c r="E3391" s="243">
        <v>-3.5444941445650358E-3</v>
      </c>
      <c r="F3391" s="243">
        <v>-3.8859204774130962E-3</v>
      </c>
      <c r="H3391" s="239">
        <f t="shared" si="630"/>
        <v>196.52750985706365</v>
      </c>
      <c r="I3391" s="239"/>
      <c r="J3391" s="239">
        <f t="shared" si="631"/>
        <v>135.23686277822372</v>
      </c>
      <c r="K3391" s="239">
        <f t="shared" si="626"/>
        <v>196.52750985706365</v>
      </c>
      <c r="L3391" s="239" t="b">
        <f t="shared" si="627"/>
        <v>0</v>
      </c>
      <c r="M3391" s="239">
        <f t="shared" si="632"/>
        <v>-3.8859204774130628E-3</v>
      </c>
      <c r="O3391" s="239">
        <f t="shared" si="633"/>
        <v>167.69786197277855</v>
      </c>
      <c r="P3391" s="239">
        <f t="shared" si="628"/>
        <v>196.52750985706365</v>
      </c>
      <c r="Q3391" s="239">
        <f t="shared" si="629"/>
        <v>0</v>
      </c>
      <c r="R3391" s="239">
        <f t="shared" si="634"/>
        <v>-3.8859204774130628E-3</v>
      </c>
      <c r="T3391" s="239">
        <f>MAX($H$4:H3391)</f>
        <v>290.98732864638936</v>
      </c>
      <c r="U3391" s="239">
        <f>MAX($K$4:K3391)</f>
        <v>290.98732864638936</v>
      </c>
      <c r="V3391" s="239">
        <f>MAX($K$4:L3391)</f>
        <v>290.98732864638936</v>
      </c>
      <c r="W3391" s="239">
        <f t="shared" si="635"/>
        <v>-0.32461832351509096</v>
      </c>
      <c r="X3391" s="239">
        <f t="shared" si="636"/>
        <v>-0.32461832351509096</v>
      </c>
      <c r="Y3391" s="239">
        <f t="shared" si="637"/>
        <v>-0.32461832351509096</v>
      </c>
    </row>
    <row r="3392" spans="1:25">
      <c r="A3392" s="147">
        <v>40175</v>
      </c>
      <c r="B3392" s="243">
        <v>9.3236017743758559E-4</v>
      </c>
      <c r="C3392" s="243">
        <v>9.3446664599141638E-3</v>
      </c>
      <c r="D3392" s="243">
        <v>8.8317641184962881E-3</v>
      </c>
      <c r="E3392" s="243">
        <v>9.0223757433314233E-3</v>
      </c>
      <c r="F3392" s="243">
        <v>7.2335760797404003E-3</v>
      </c>
      <c r="H3392" s="239">
        <f t="shared" si="630"/>
        <v>198.36399388687539</v>
      </c>
      <c r="I3392" s="239"/>
      <c r="J3392" s="239">
        <f t="shared" si="631"/>
        <v>135.23686277822372</v>
      </c>
      <c r="K3392" s="239">
        <f t="shared" si="626"/>
        <v>198.36399388687539</v>
      </c>
      <c r="L3392" s="239" t="b">
        <f t="shared" si="627"/>
        <v>0</v>
      </c>
      <c r="M3392" s="239">
        <f t="shared" si="632"/>
        <v>9.3446664599141135E-3</v>
      </c>
      <c r="O3392" s="239">
        <f t="shared" si="633"/>
        <v>167.69786197277855</v>
      </c>
      <c r="P3392" s="239">
        <f t="shared" si="628"/>
        <v>198.36399388687539</v>
      </c>
      <c r="Q3392" s="239">
        <f t="shared" si="629"/>
        <v>0</v>
      </c>
      <c r="R3392" s="239">
        <f t="shared" si="634"/>
        <v>9.3446664599141135E-3</v>
      </c>
      <c r="T3392" s="239">
        <f>MAX($H$4:H3392)</f>
        <v>290.98732864638936</v>
      </c>
      <c r="U3392" s="239">
        <f>MAX($K$4:K3392)</f>
        <v>290.98732864638936</v>
      </c>
      <c r="V3392" s="239">
        <f>MAX($K$4:L3392)</f>
        <v>290.98732864638936</v>
      </c>
      <c r="W3392" s="239">
        <f t="shared" si="635"/>
        <v>-0.31830710701520182</v>
      </c>
      <c r="X3392" s="239">
        <f t="shared" si="636"/>
        <v>-0.31830710701520182</v>
      </c>
      <c r="Y3392" s="239">
        <f t="shared" si="637"/>
        <v>-0.31830710701520182</v>
      </c>
    </row>
    <row r="3393" spans="1:25">
      <c r="A3393" s="147">
        <v>40176</v>
      </c>
      <c r="B3393" s="243">
        <v>-1.3681815215973447E-3</v>
      </c>
      <c r="C3393" s="243">
        <v>7.1273302101519942E-3</v>
      </c>
      <c r="D3393" s="243">
        <v>8.2170721358769683E-3</v>
      </c>
      <c r="E3393" s="243">
        <v>2.150903214554134E-3</v>
      </c>
      <c r="F3393" s="243">
        <v>8.5788628808680656E-3</v>
      </c>
      <c r="H3393" s="239">
        <f t="shared" si="630"/>
        <v>199.77779957311174</v>
      </c>
      <c r="I3393" s="239"/>
      <c r="J3393" s="239">
        <f t="shared" si="631"/>
        <v>135.23686277822372</v>
      </c>
      <c r="K3393" s="239">
        <f t="shared" si="626"/>
        <v>199.77779957311174</v>
      </c>
      <c r="L3393" s="239" t="b">
        <f t="shared" si="627"/>
        <v>0</v>
      </c>
      <c r="M3393" s="239">
        <f t="shared" si="632"/>
        <v>7.1273302101520532E-3</v>
      </c>
      <c r="O3393" s="239">
        <f t="shared" si="633"/>
        <v>167.69786197277855</v>
      </c>
      <c r="P3393" s="239">
        <f t="shared" si="628"/>
        <v>199.77779957311174</v>
      </c>
      <c r="Q3393" s="239">
        <f t="shared" si="629"/>
        <v>0</v>
      </c>
      <c r="R3393" s="239">
        <f t="shared" si="634"/>
        <v>7.1273302101520532E-3</v>
      </c>
      <c r="T3393" s="239">
        <f>MAX($H$4:H3393)</f>
        <v>290.98732864638936</v>
      </c>
      <c r="U3393" s="239">
        <f>MAX($K$4:K3393)</f>
        <v>290.98732864638936</v>
      </c>
      <c r="V3393" s="239">
        <f>MAX($K$4:L3393)</f>
        <v>290.98732864638936</v>
      </c>
      <c r="W3393" s="239">
        <f t="shared" si="635"/>
        <v>-0.31344845666498533</v>
      </c>
      <c r="X3393" s="239">
        <f t="shared" si="636"/>
        <v>-0.31344845666498533</v>
      </c>
      <c r="Y3393" s="239">
        <f t="shared" si="637"/>
        <v>-0.31344845666498533</v>
      </c>
    </row>
    <row r="3394" spans="1:25">
      <c r="A3394" s="147">
        <v>40177</v>
      </c>
      <c r="B3394" s="243">
        <v>1.4530897042974722E-4</v>
      </c>
      <c r="C3394" s="243">
        <v>-1.0675589142869257E-2</v>
      </c>
      <c r="D3394" s="243">
        <v>-1.1584396006014686E-2</v>
      </c>
      <c r="E3394" s="243">
        <v>6.5408746290840369E-4</v>
      </c>
      <c r="F3394" s="243">
        <v>-4.1768152519944257E-3</v>
      </c>
      <c r="H3394" s="239">
        <f t="shared" si="630"/>
        <v>197.64505386500272</v>
      </c>
      <c r="I3394" s="239"/>
      <c r="J3394" s="239">
        <f t="shared" si="631"/>
        <v>135.23686277822372</v>
      </c>
      <c r="K3394" s="239">
        <f t="shared" si="626"/>
        <v>197.64505386500272</v>
      </c>
      <c r="L3394" s="239" t="b">
        <f t="shared" si="627"/>
        <v>0</v>
      </c>
      <c r="M3394" s="239">
        <f t="shared" si="632"/>
        <v>-1.0675589142869212E-2</v>
      </c>
      <c r="O3394" s="239">
        <f t="shared" si="633"/>
        <v>167.69786197277855</v>
      </c>
      <c r="P3394" s="239">
        <f t="shared" si="628"/>
        <v>197.64505386500272</v>
      </c>
      <c r="Q3394" s="239">
        <f t="shared" si="629"/>
        <v>0</v>
      </c>
      <c r="R3394" s="239">
        <f t="shared" si="634"/>
        <v>-1.0675589142869212E-2</v>
      </c>
      <c r="T3394" s="239">
        <f>MAX($H$4:H3394)</f>
        <v>290.98732864638936</v>
      </c>
      <c r="U3394" s="239">
        <f>MAX($K$4:K3394)</f>
        <v>290.98732864638936</v>
      </c>
      <c r="V3394" s="239">
        <f>MAX($K$4:L3394)</f>
        <v>290.98732864638936</v>
      </c>
      <c r="W3394" s="239">
        <f t="shared" si="635"/>
        <v>-0.32077779886703273</v>
      </c>
      <c r="X3394" s="239">
        <f t="shared" si="636"/>
        <v>-0.32077779886703273</v>
      </c>
      <c r="Y3394" s="239">
        <f t="shared" si="637"/>
        <v>-0.32077779886703273</v>
      </c>
    </row>
    <row r="3395" spans="1:25">
      <c r="A3395" s="147">
        <v>40178</v>
      </c>
      <c r="B3395" s="243">
        <v>-1.0142589655708467E-2</v>
      </c>
      <c r="C3395" s="243">
        <v>6.7916104811829303E-3</v>
      </c>
      <c r="D3395" s="243">
        <v>2.3603914474907839E-3</v>
      </c>
      <c r="E3395" s="243">
        <v>9.528629421633461E-3</v>
      </c>
      <c r="F3395" s="243">
        <v>6.1085276642252051E-3</v>
      </c>
      <c r="H3395" s="239">
        <f t="shared" si="630"/>
        <v>198.98738208438624</v>
      </c>
      <c r="I3395" s="239"/>
      <c r="J3395" s="239">
        <f t="shared" si="631"/>
        <v>135.23686277822372</v>
      </c>
      <c r="K3395" s="239">
        <f t="shared" si="626"/>
        <v>198.98738208438624</v>
      </c>
      <c r="L3395" s="239" t="b">
        <f t="shared" si="627"/>
        <v>0</v>
      </c>
      <c r="M3395" s="239">
        <f t="shared" si="632"/>
        <v>6.7916104811829329E-3</v>
      </c>
      <c r="O3395" s="239">
        <f t="shared" si="633"/>
        <v>167.69786197277855</v>
      </c>
      <c r="P3395" s="239">
        <f t="shared" si="628"/>
        <v>198.98738208438624</v>
      </c>
      <c r="Q3395" s="239">
        <f t="shared" si="629"/>
        <v>0</v>
      </c>
      <c r="R3395" s="239">
        <f t="shared" si="634"/>
        <v>6.7916104811829329E-3</v>
      </c>
      <c r="T3395" s="239">
        <f>MAX($H$4:H3395)</f>
        <v>290.98732864638936</v>
      </c>
      <c r="U3395" s="239">
        <f>MAX($K$4:K3395)</f>
        <v>290.98732864638936</v>
      </c>
      <c r="V3395" s="239">
        <f>MAX($K$4:L3395)</f>
        <v>290.98732864638936</v>
      </c>
      <c r="W3395" s="239">
        <f t="shared" si="635"/>
        <v>-0.31616478624676592</v>
      </c>
      <c r="X3395" s="239">
        <f t="shared" si="636"/>
        <v>-0.31616478624676592</v>
      </c>
      <c r="Y3395" s="239">
        <f t="shared" si="637"/>
        <v>-0.31616478624676592</v>
      </c>
    </row>
    <row r="3396" spans="1:25">
      <c r="A3396" s="147">
        <v>40179</v>
      </c>
      <c r="B3396" s="243">
        <v>0</v>
      </c>
      <c r="C3396" s="243">
        <v>4.8869030996945284E-4</v>
      </c>
      <c r="D3396" s="243">
        <v>4.8869030996945284E-4</v>
      </c>
      <c r="E3396" s="243">
        <v>4.8869030996945284E-4</v>
      </c>
      <c r="F3396" s="243">
        <v>4.8869030996945284E-4</v>
      </c>
      <c r="H3396" s="239">
        <f t="shared" si="630"/>
        <v>199.08462528981707</v>
      </c>
      <c r="I3396" s="239"/>
      <c r="J3396" s="239">
        <f t="shared" si="631"/>
        <v>179.17616276083535</v>
      </c>
      <c r="K3396" s="239">
        <f t="shared" si="626"/>
        <v>199.08462528981707</v>
      </c>
      <c r="L3396" s="239" t="b">
        <f t="shared" si="627"/>
        <v>0</v>
      </c>
      <c r="M3396" s="239">
        <f t="shared" si="632"/>
        <v>4.8869030996945219E-4</v>
      </c>
      <c r="O3396" s="239">
        <f t="shared" si="633"/>
        <v>167.69786197277855</v>
      </c>
      <c r="P3396" s="239">
        <f t="shared" si="628"/>
        <v>199.08462528981707</v>
      </c>
      <c r="Q3396" s="239">
        <f t="shared" si="629"/>
        <v>0</v>
      </c>
      <c r="R3396" s="239">
        <f t="shared" si="634"/>
        <v>4.8869030996945219E-4</v>
      </c>
      <c r="T3396" s="239">
        <f>MAX($H$4:H3396)</f>
        <v>290.98732864638936</v>
      </c>
      <c r="U3396" s="239">
        <f>MAX($K$4:K3396)</f>
        <v>290.98732864638936</v>
      </c>
      <c r="V3396" s="239">
        <f>MAX($K$4:L3396)</f>
        <v>290.98732864638936</v>
      </c>
      <c r="W3396" s="239">
        <f t="shared" si="635"/>
        <v>-0.31583060260418883</v>
      </c>
      <c r="X3396" s="239">
        <f t="shared" si="636"/>
        <v>-0.31583060260418883</v>
      </c>
      <c r="Y3396" s="239">
        <f t="shared" si="637"/>
        <v>-0.31583060260418883</v>
      </c>
    </row>
    <row r="3397" spans="1:25">
      <c r="A3397" s="147">
        <v>40182</v>
      </c>
      <c r="B3397" s="243">
        <v>1.618804448257638E-2</v>
      </c>
      <c r="C3397" s="243">
        <v>1.4563273533658716E-2</v>
      </c>
      <c r="D3397" s="243">
        <v>8.9175260288785196E-3</v>
      </c>
      <c r="E3397" s="243">
        <v>8.8861748804309748E-3</v>
      </c>
      <c r="F3397" s="243">
        <v>1.8876207776876042E-2</v>
      </c>
      <c r="H3397" s="239">
        <f t="shared" si="630"/>
        <v>201.98394914425862</v>
      </c>
      <c r="I3397" s="239"/>
      <c r="J3397" s="239">
        <f t="shared" si="631"/>
        <v>179.17616276083535</v>
      </c>
      <c r="K3397" s="239">
        <f t="shared" ref="K3397:K3460" si="638">MAX(H3397:J3397)</f>
        <v>201.98394914425862</v>
      </c>
      <c r="L3397" s="239" t="b">
        <f t="shared" ref="L3397:L3460" si="639">J3397=K3397</f>
        <v>0</v>
      </c>
      <c r="M3397" s="239">
        <f t="shared" si="632"/>
        <v>1.4563273533658676E-2</v>
      </c>
      <c r="O3397" s="239">
        <f t="shared" si="633"/>
        <v>167.69786197277855</v>
      </c>
      <c r="P3397" s="239">
        <f t="shared" ref="P3397:P3460" si="640">MAX(H3397,O3397)</f>
        <v>201.98394914425862</v>
      </c>
      <c r="Q3397" s="239">
        <f t="shared" ref="Q3397:Q3460" si="641">P3397-H3397</f>
        <v>0</v>
      </c>
      <c r="R3397" s="239">
        <f t="shared" si="634"/>
        <v>1.4563273533658676E-2</v>
      </c>
      <c r="T3397" s="239">
        <f>MAX($H$4:H3397)</f>
        <v>290.98732864638936</v>
      </c>
      <c r="U3397" s="239">
        <f>MAX($K$4:K3397)</f>
        <v>290.98732864638936</v>
      </c>
      <c r="V3397" s="239">
        <f>MAX($K$4:L3397)</f>
        <v>290.98732864638936</v>
      </c>
      <c r="W3397" s="239">
        <f t="shared" si="635"/>
        <v>-0.30586685652655521</v>
      </c>
      <c r="X3397" s="239">
        <f t="shared" si="636"/>
        <v>-0.30586685652655521</v>
      </c>
      <c r="Y3397" s="239">
        <f t="shared" si="637"/>
        <v>-0.30586685652655521</v>
      </c>
    </row>
    <row r="3398" spans="1:25">
      <c r="A3398" s="147">
        <v>40183</v>
      </c>
      <c r="B3398" s="243">
        <v>3.349482017590999E-3</v>
      </c>
      <c r="C3398" s="243">
        <v>-1.7877381365083433E-4</v>
      </c>
      <c r="D3398" s="243">
        <v>1.4405988459942565E-2</v>
      </c>
      <c r="E3398" s="243">
        <v>1.2321324163957703E-2</v>
      </c>
      <c r="F3398" s="243">
        <v>7.0279234660532985E-3</v>
      </c>
      <c r="H3398" s="239">
        <f t="shared" ref="H3398:H3461" si="642">(1+C3398)*H3397</f>
        <v>201.94783970337383</v>
      </c>
      <c r="I3398" s="239"/>
      <c r="J3398" s="239">
        <f t="shared" ref="J3398:J3461" si="643">IF(NOT(YEAR(A3398)=YEAR(A3397)),$J$1*H3398,J3397)</f>
        <v>179.17616276083535</v>
      </c>
      <c r="K3398" s="239">
        <f t="shared" si="638"/>
        <v>201.94783970337383</v>
      </c>
      <c r="L3398" s="239" t="b">
        <f t="shared" si="639"/>
        <v>0</v>
      </c>
      <c r="M3398" s="239">
        <f t="shared" ref="M3398:M3461" si="644">(K3398-K3397)/K3397</f>
        <v>-1.7877381365088827E-4</v>
      </c>
      <c r="O3398" s="239">
        <f t="shared" ref="O3398:O3461" si="645">IF(AND(MONTH(A3398)=$O$2,MONTH(A3397)=$O$2-1),$O$1*H3398,O3397)</f>
        <v>167.69786197277855</v>
      </c>
      <c r="P3398" s="239">
        <f t="shared" si="640"/>
        <v>201.94783970337383</v>
      </c>
      <c r="Q3398" s="239">
        <f t="shared" si="641"/>
        <v>0</v>
      </c>
      <c r="R3398" s="239">
        <f t="shared" ref="R3398:R3461" si="646">(P3398-P3397)/P3397</f>
        <v>-1.7877381365088827E-4</v>
      </c>
      <c r="T3398" s="239">
        <f>MAX($H$4:H3398)</f>
        <v>290.98732864638936</v>
      </c>
      <c r="U3398" s="239">
        <f>MAX($K$4:K3398)</f>
        <v>290.98732864638936</v>
      </c>
      <c r="V3398" s="239">
        <f>MAX($K$4:L3398)</f>
        <v>290.98732864638936</v>
      </c>
      <c r="W3398" s="239">
        <f t="shared" ref="W3398:W3461" si="647">(H3398-T3398)/T3398</f>
        <v>-0.30599094935579541</v>
      </c>
      <c r="X3398" s="239">
        <f t="shared" ref="X3398:X3461" si="648">(K3398-U3398)/U3398</f>
        <v>-0.30599094935579541</v>
      </c>
      <c r="Y3398" s="239">
        <f t="shared" ref="Y3398:Y3461" si="649">(P3398-V3398)/V3398</f>
        <v>-0.30599094935579541</v>
      </c>
    </row>
    <row r="3399" spans="1:25">
      <c r="A3399" s="147">
        <v>40184</v>
      </c>
      <c r="B3399" s="243">
        <v>1.4176482883709873E-3</v>
      </c>
      <c r="C3399" s="243">
        <v>-1.8390800775900384E-3</v>
      </c>
      <c r="D3399" s="243">
        <v>1.1396200717617155E-4</v>
      </c>
      <c r="E3399" s="243">
        <v>5.5580107282398039E-3</v>
      </c>
      <c r="F3399" s="243">
        <v>2.2121783010664586E-3</v>
      </c>
      <c r="H3399" s="239">
        <f t="shared" si="642"/>
        <v>201.57644145466301</v>
      </c>
      <c r="I3399" s="239"/>
      <c r="J3399" s="239">
        <f t="shared" si="643"/>
        <v>179.17616276083535</v>
      </c>
      <c r="K3399" s="239">
        <f t="shared" si="638"/>
        <v>201.57644145466301</v>
      </c>
      <c r="L3399" s="239" t="b">
        <f t="shared" si="639"/>
        <v>0</v>
      </c>
      <c r="M3399" s="239">
        <f t="shared" si="644"/>
        <v>-1.839080077590023E-3</v>
      </c>
      <c r="O3399" s="239">
        <f t="shared" si="645"/>
        <v>167.69786197277855</v>
      </c>
      <c r="P3399" s="239">
        <f t="shared" si="640"/>
        <v>201.57644145466301</v>
      </c>
      <c r="Q3399" s="239">
        <f t="shared" si="641"/>
        <v>0</v>
      </c>
      <c r="R3399" s="239">
        <f t="shared" si="646"/>
        <v>-1.839080077590023E-3</v>
      </c>
      <c r="T3399" s="239">
        <f>MAX($H$4:H3399)</f>
        <v>290.98732864638936</v>
      </c>
      <c r="U3399" s="239">
        <f>MAX($K$4:K3399)</f>
        <v>290.98732864638936</v>
      </c>
      <c r="V3399" s="239">
        <f>MAX($K$4:L3399)</f>
        <v>290.98732864638936</v>
      </c>
      <c r="W3399" s="239">
        <f t="shared" si="647"/>
        <v>-0.30726728757450233</v>
      </c>
      <c r="X3399" s="239">
        <f t="shared" si="648"/>
        <v>-0.30726728757450233</v>
      </c>
      <c r="Y3399" s="239">
        <f t="shared" si="649"/>
        <v>-0.30726728757450233</v>
      </c>
    </row>
    <row r="3400" spans="1:25">
      <c r="A3400" s="147">
        <v>40185</v>
      </c>
      <c r="B3400" s="243">
        <v>4.0550299035309045E-3</v>
      </c>
      <c r="C3400" s="243">
        <v>1.3515004992830093E-3</v>
      </c>
      <c r="D3400" s="243">
        <v>1.1727223039537105E-3</v>
      </c>
      <c r="E3400" s="243">
        <v>-1.6273455837749751E-3</v>
      </c>
      <c r="F3400" s="243">
        <v>5.4545138535899707E-3</v>
      </c>
      <c r="H3400" s="239">
        <f t="shared" si="642"/>
        <v>201.84887211593269</v>
      </c>
      <c r="I3400" s="239"/>
      <c r="J3400" s="239">
        <f t="shared" si="643"/>
        <v>179.17616276083535</v>
      </c>
      <c r="K3400" s="239">
        <f t="shared" si="638"/>
        <v>201.84887211593269</v>
      </c>
      <c r="L3400" s="239" t="b">
        <f t="shared" si="639"/>
        <v>0</v>
      </c>
      <c r="M3400" s="239">
        <f t="shared" si="644"/>
        <v>1.3515004992830657E-3</v>
      </c>
      <c r="O3400" s="239">
        <f t="shared" si="645"/>
        <v>167.69786197277855</v>
      </c>
      <c r="P3400" s="239">
        <f t="shared" si="640"/>
        <v>201.84887211593269</v>
      </c>
      <c r="Q3400" s="239">
        <f t="shared" si="641"/>
        <v>0</v>
      </c>
      <c r="R3400" s="239">
        <f t="shared" si="646"/>
        <v>1.3515004992830657E-3</v>
      </c>
      <c r="T3400" s="239">
        <f>MAX($H$4:H3400)</f>
        <v>290.98732864638936</v>
      </c>
      <c r="U3400" s="239">
        <f>MAX($K$4:K3400)</f>
        <v>290.98732864638936</v>
      </c>
      <c r="V3400" s="239">
        <f>MAX($K$4:L3400)</f>
        <v>290.98732864638936</v>
      </c>
      <c r="W3400" s="239">
        <f t="shared" si="647"/>
        <v>-0.30633105896778956</v>
      </c>
      <c r="X3400" s="239">
        <f t="shared" si="648"/>
        <v>-0.30633105896778956</v>
      </c>
      <c r="Y3400" s="239">
        <f t="shared" si="649"/>
        <v>-0.30633105896778956</v>
      </c>
    </row>
    <row r="3401" spans="1:25">
      <c r="A3401" s="147">
        <v>40186</v>
      </c>
      <c r="B3401" s="243">
        <v>3.141398121665917E-3</v>
      </c>
      <c r="C3401" s="243">
        <v>-1.95260498623262E-3</v>
      </c>
      <c r="D3401" s="243">
        <v>3.4767002321971496E-3</v>
      </c>
      <c r="E3401" s="243">
        <v>-3.9474480446005655E-3</v>
      </c>
      <c r="F3401" s="243">
        <v>-2.029477255344192E-4</v>
      </c>
      <c r="H3401" s="239">
        <f t="shared" si="642"/>
        <v>201.4547410017737</v>
      </c>
      <c r="I3401" s="239"/>
      <c r="J3401" s="239">
        <f t="shared" si="643"/>
        <v>179.17616276083535</v>
      </c>
      <c r="K3401" s="239">
        <f t="shared" si="638"/>
        <v>201.4547410017737</v>
      </c>
      <c r="L3401" s="239" t="b">
        <f t="shared" si="639"/>
        <v>0</v>
      </c>
      <c r="M3401" s="239">
        <f t="shared" si="644"/>
        <v>-1.9526049862325918E-3</v>
      </c>
      <c r="O3401" s="239">
        <f t="shared" si="645"/>
        <v>167.69786197277855</v>
      </c>
      <c r="P3401" s="239">
        <f t="shared" si="640"/>
        <v>201.4547410017737</v>
      </c>
      <c r="Q3401" s="239">
        <f t="shared" si="641"/>
        <v>0</v>
      </c>
      <c r="R3401" s="239">
        <f t="shared" si="646"/>
        <v>-1.9526049862325918E-3</v>
      </c>
      <c r="T3401" s="239">
        <f>MAX($H$4:H3401)</f>
        <v>290.98732864638936</v>
      </c>
      <c r="U3401" s="239">
        <f>MAX($K$4:K3401)</f>
        <v>290.98732864638936</v>
      </c>
      <c r="V3401" s="239">
        <f>MAX($K$4:L3401)</f>
        <v>290.98732864638936</v>
      </c>
      <c r="W3401" s="239">
        <f t="shared" si="647"/>
        <v>-0.30768552040084374</v>
      </c>
      <c r="X3401" s="239">
        <f t="shared" si="648"/>
        <v>-0.30768552040084374</v>
      </c>
      <c r="Y3401" s="239">
        <f t="shared" si="649"/>
        <v>-0.30768552040084374</v>
      </c>
    </row>
    <row r="3402" spans="1:25">
      <c r="A3402" s="147">
        <v>40189</v>
      </c>
      <c r="B3402" s="243">
        <v>1.5114651753007635E-3</v>
      </c>
      <c r="C3402" s="243">
        <v>7.394142395795944E-3</v>
      </c>
      <c r="D3402" s="243">
        <v>6.1510601100807083E-3</v>
      </c>
      <c r="E3402" s="243">
        <v>4.5489322538183607E-3</v>
      </c>
      <c r="F3402" s="243">
        <v>9.0168012401341535E-3</v>
      </c>
      <c r="H3402" s="239">
        <f t="shared" si="642"/>
        <v>202.94432604304902</v>
      </c>
      <c r="I3402" s="239"/>
      <c r="J3402" s="239">
        <f t="shared" si="643"/>
        <v>179.17616276083535</v>
      </c>
      <c r="K3402" s="239">
        <f t="shared" si="638"/>
        <v>202.94432604304902</v>
      </c>
      <c r="L3402" s="239" t="b">
        <f t="shared" si="639"/>
        <v>0</v>
      </c>
      <c r="M3402" s="239">
        <f t="shared" si="644"/>
        <v>7.3941423957960073E-3</v>
      </c>
      <c r="O3402" s="239">
        <f t="shared" si="645"/>
        <v>167.69786197277855</v>
      </c>
      <c r="P3402" s="239">
        <f t="shared" si="640"/>
        <v>202.94432604304902</v>
      </c>
      <c r="Q3402" s="239">
        <f t="shared" si="641"/>
        <v>0</v>
      </c>
      <c r="R3402" s="239">
        <f t="shared" si="646"/>
        <v>7.3941423957960073E-3</v>
      </c>
      <c r="T3402" s="239">
        <f>MAX($H$4:H3402)</f>
        <v>290.98732864638936</v>
      </c>
      <c r="U3402" s="239">
        <f>MAX($K$4:K3402)</f>
        <v>290.98732864638936</v>
      </c>
      <c r="V3402" s="239">
        <f>MAX($K$4:L3402)</f>
        <v>290.98732864638936</v>
      </c>
      <c r="W3402" s="239">
        <f t="shared" si="647"/>
        <v>-0.30256644855601617</v>
      </c>
      <c r="X3402" s="239">
        <f t="shared" si="648"/>
        <v>-0.30256644855601617</v>
      </c>
      <c r="Y3402" s="239">
        <f t="shared" si="649"/>
        <v>-0.30256644855601617</v>
      </c>
    </row>
    <row r="3403" spans="1:25">
      <c r="A3403" s="147">
        <v>40190</v>
      </c>
      <c r="B3403" s="243">
        <v>-9.9018095858219857E-3</v>
      </c>
      <c r="C3403" s="243">
        <v>-9.6080224584148555E-3</v>
      </c>
      <c r="D3403" s="243">
        <v>1.2137587536593886E-2</v>
      </c>
      <c r="E3403" s="243">
        <v>-6.5590081023039204E-3</v>
      </c>
      <c r="F3403" s="243">
        <v>-1.2211186182033762E-2</v>
      </c>
      <c r="H3403" s="239">
        <f t="shared" si="642"/>
        <v>200.99443240061953</v>
      </c>
      <c r="I3403" s="239"/>
      <c r="J3403" s="239">
        <f t="shared" si="643"/>
        <v>179.17616276083535</v>
      </c>
      <c r="K3403" s="239">
        <f t="shared" si="638"/>
        <v>200.99443240061953</v>
      </c>
      <c r="L3403" s="239" t="b">
        <f t="shared" si="639"/>
        <v>0</v>
      </c>
      <c r="M3403" s="239">
        <f t="shared" si="644"/>
        <v>-9.6080224584148798E-3</v>
      </c>
      <c r="O3403" s="239">
        <f t="shared" si="645"/>
        <v>167.69786197277855</v>
      </c>
      <c r="P3403" s="239">
        <f t="shared" si="640"/>
        <v>200.99443240061953</v>
      </c>
      <c r="Q3403" s="239">
        <f t="shared" si="641"/>
        <v>0</v>
      </c>
      <c r="R3403" s="239">
        <f t="shared" si="646"/>
        <v>-9.6080224584148798E-3</v>
      </c>
      <c r="T3403" s="239">
        <f>MAX($H$4:H3403)</f>
        <v>290.98732864638936</v>
      </c>
      <c r="U3403" s="239">
        <f>MAX($K$4:K3403)</f>
        <v>290.98732864638936</v>
      </c>
      <c r="V3403" s="239">
        <f>MAX($K$4:L3403)</f>
        <v>290.98732864638936</v>
      </c>
      <c r="W3403" s="239">
        <f t="shared" si="647"/>
        <v>-0.30926740578154205</v>
      </c>
      <c r="X3403" s="239">
        <f t="shared" si="648"/>
        <v>-0.30926740578154205</v>
      </c>
      <c r="Y3403" s="239">
        <f t="shared" si="649"/>
        <v>-0.30926740578154205</v>
      </c>
    </row>
    <row r="3404" spans="1:25">
      <c r="A3404" s="147">
        <v>40191</v>
      </c>
      <c r="B3404" s="243">
        <v>8.8004929462572878E-3</v>
      </c>
      <c r="C3404" s="243">
        <v>-4.3316317325126086E-5</v>
      </c>
      <c r="D3404" s="243">
        <v>-1.3714353452553341E-2</v>
      </c>
      <c r="E3404" s="243">
        <v>-8.6891245074237622E-3</v>
      </c>
      <c r="F3404" s="243">
        <v>2.7162986549427171E-3</v>
      </c>
      <c r="H3404" s="239">
        <f t="shared" si="642"/>
        <v>200.98572606200509</v>
      </c>
      <c r="I3404" s="239"/>
      <c r="J3404" s="239">
        <f t="shared" si="643"/>
        <v>179.17616276083535</v>
      </c>
      <c r="K3404" s="239">
        <f t="shared" si="638"/>
        <v>200.98572606200509</v>
      </c>
      <c r="L3404" s="239" t="b">
        <f t="shared" si="639"/>
        <v>0</v>
      </c>
      <c r="M3404" s="239">
        <f t="shared" si="644"/>
        <v>-4.3316317325107133E-5</v>
      </c>
      <c r="O3404" s="239">
        <f t="shared" si="645"/>
        <v>167.69786197277855</v>
      </c>
      <c r="P3404" s="239">
        <f t="shared" si="640"/>
        <v>200.98572606200509</v>
      </c>
      <c r="Q3404" s="239">
        <f t="shared" si="641"/>
        <v>0</v>
      </c>
      <c r="R3404" s="239">
        <f t="shared" si="646"/>
        <v>-4.3316317325107133E-5</v>
      </c>
      <c r="T3404" s="239">
        <f>MAX($H$4:H3404)</f>
        <v>290.98732864638936</v>
      </c>
      <c r="U3404" s="239">
        <f>MAX($K$4:K3404)</f>
        <v>290.98732864638936</v>
      </c>
      <c r="V3404" s="239">
        <f>MAX($K$4:L3404)</f>
        <v>290.98732864638936</v>
      </c>
      <c r="W3404" s="239">
        <f t="shared" si="647"/>
        <v>-0.30929732577378</v>
      </c>
      <c r="X3404" s="239">
        <f t="shared" si="648"/>
        <v>-0.30929732577378</v>
      </c>
      <c r="Y3404" s="239">
        <f t="shared" si="649"/>
        <v>-0.30929732577378</v>
      </c>
    </row>
    <row r="3405" spans="1:25">
      <c r="A3405" s="147">
        <v>40192</v>
      </c>
      <c r="B3405" s="243">
        <v>2.2377337307366574E-3</v>
      </c>
      <c r="C3405" s="243">
        <v>5.7699552323493553E-3</v>
      </c>
      <c r="D3405" s="243">
        <v>1.6614554492855982E-2</v>
      </c>
      <c r="E3405" s="243">
        <v>1.940454755861909E-3</v>
      </c>
      <c r="F3405" s="243">
        <v>6.0805753131161211E-3</v>
      </c>
      <c r="H3405" s="239">
        <f t="shared" si="642"/>
        <v>202.1454047037241</v>
      </c>
      <c r="I3405" s="239"/>
      <c r="J3405" s="239">
        <f t="shared" si="643"/>
        <v>179.17616276083535</v>
      </c>
      <c r="K3405" s="239">
        <f t="shared" si="638"/>
        <v>202.1454047037241</v>
      </c>
      <c r="L3405" s="239" t="b">
        <f t="shared" si="639"/>
        <v>0</v>
      </c>
      <c r="M3405" s="239">
        <f t="shared" si="644"/>
        <v>5.7699552323494116E-3</v>
      </c>
      <c r="O3405" s="239">
        <f t="shared" si="645"/>
        <v>167.69786197277855</v>
      </c>
      <c r="P3405" s="239">
        <f t="shared" si="640"/>
        <v>202.1454047037241</v>
      </c>
      <c r="Q3405" s="239">
        <f t="shared" si="641"/>
        <v>0</v>
      </c>
      <c r="R3405" s="239">
        <f t="shared" si="646"/>
        <v>5.7699552323494116E-3</v>
      </c>
      <c r="T3405" s="239">
        <f>MAX($H$4:H3405)</f>
        <v>290.98732864638936</v>
      </c>
      <c r="U3405" s="239">
        <f>MAX($K$4:K3405)</f>
        <v>290.98732864638936</v>
      </c>
      <c r="V3405" s="239">
        <f>MAX($K$4:L3405)</f>
        <v>290.98732864638936</v>
      </c>
      <c r="W3405" s="239">
        <f t="shared" si="647"/>
        <v>-0.30531200226463068</v>
      </c>
      <c r="X3405" s="239">
        <f t="shared" si="648"/>
        <v>-0.30531200226463068</v>
      </c>
      <c r="Y3405" s="239">
        <f t="shared" si="649"/>
        <v>-0.30531200226463068</v>
      </c>
    </row>
    <row r="3406" spans="1:25">
      <c r="A3406" s="147">
        <v>40193</v>
      </c>
      <c r="B3406" s="243">
        <v>-1.0899639501416369E-2</v>
      </c>
      <c r="C3406" s="243">
        <v>-9.4526694635792552E-3</v>
      </c>
      <c r="D3406" s="243">
        <v>1.2306220244300059E-2</v>
      </c>
      <c r="E3406" s="243">
        <v>4.9733000661293936E-3</v>
      </c>
      <c r="F3406" s="243">
        <v>-3.0976523954300283E-3</v>
      </c>
      <c r="H3406" s="239">
        <f t="shared" si="642"/>
        <v>200.23459100947832</v>
      </c>
      <c r="I3406" s="239"/>
      <c r="J3406" s="239">
        <f t="shared" si="643"/>
        <v>179.17616276083535</v>
      </c>
      <c r="K3406" s="239">
        <f t="shared" si="638"/>
        <v>200.23459100947832</v>
      </c>
      <c r="L3406" s="239" t="b">
        <f t="shared" si="639"/>
        <v>0</v>
      </c>
      <c r="M3406" s="239">
        <f t="shared" si="644"/>
        <v>-9.4526694635793124E-3</v>
      </c>
      <c r="O3406" s="239">
        <f t="shared" si="645"/>
        <v>167.69786197277855</v>
      </c>
      <c r="P3406" s="239">
        <f t="shared" si="640"/>
        <v>200.23459100947832</v>
      </c>
      <c r="Q3406" s="239">
        <f t="shared" si="641"/>
        <v>0</v>
      </c>
      <c r="R3406" s="239">
        <f t="shared" si="646"/>
        <v>-9.4526694635793124E-3</v>
      </c>
      <c r="T3406" s="239">
        <f>MAX($H$4:H3406)</f>
        <v>290.98732864638936</v>
      </c>
      <c r="U3406" s="239">
        <f>MAX($K$4:K3406)</f>
        <v>290.98732864638936</v>
      </c>
      <c r="V3406" s="239">
        <f>MAX($K$4:L3406)</f>
        <v>290.98732864638936</v>
      </c>
      <c r="W3406" s="239">
        <f t="shared" si="647"/>
        <v>-0.31187865828753886</v>
      </c>
      <c r="X3406" s="239">
        <f t="shared" si="648"/>
        <v>-0.31187865828753886</v>
      </c>
      <c r="Y3406" s="239">
        <f t="shared" si="649"/>
        <v>-0.31187865828753886</v>
      </c>
    </row>
    <row r="3407" spans="1:25">
      <c r="A3407" s="147">
        <v>40196</v>
      </c>
      <c r="B3407" s="243">
        <v>0</v>
      </c>
      <c r="C3407" s="243">
        <v>7.44879946337762E-3</v>
      </c>
      <c r="D3407" s="243">
        <v>-5.0756926122430546E-3</v>
      </c>
      <c r="E3407" s="243">
        <v>1.1520224283609881E-3</v>
      </c>
      <c r="F3407" s="243">
        <v>4.8344219134777155E-3</v>
      </c>
      <c r="H3407" s="239">
        <f t="shared" si="642"/>
        <v>201.72609832353936</v>
      </c>
      <c r="I3407" s="239"/>
      <c r="J3407" s="239">
        <f t="shared" si="643"/>
        <v>179.17616276083535</v>
      </c>
      <c r="K3407" s="239">
        <f t="shared" si="638"/>
        <v>201.72609832353936</v>
      </c>
      <c r="L3407" s="239" t="b">
        <f t="shared" si="639"/>
        <v>0</v>
      </c>
      <c r="M3407" s="239">
        <f t="shared" si="644"/>
        <v>7.4487994633776174E-3</v>
      </c>
      <c r="O3407" s="239">
        <f t="shared" si="645"/>
        <v>167.69786197277855</v>
      </c>
      <c r="P3407" s="239">
        <f t="shared" si="640"/>
        <v>201.72609832353936</v>
      </c>
      <c r="Q3407" s="239">
        <f t="shared" si="641"/>
        <v>0</v>
      </c>
      <c r="R3407" s="239">
        <f t="shared" si="646"/>
        <v>7.4487994633776174E-3</v>
      </c>
      <c r="T3407" s="239">
        <f>MAX($H$4:H3407)</f>
        <v>290.98732864638936</v>
      </c>
      <c r="U3407" s="239">
        <f>MAX($K$4:K3407)</f>
        <v>290.98732864638936</v>
      </c>
      <c r="V3407" s="239">
        <f>MAX($K$4:L3407)</f>
        <v>290.98732864638936</v>
      </c>
      <c r="W3407" s="239">
        <f t="shared" si="647"/>
        <v>-0.30675298040665239</v>
      </c>
      <c r="X3407" s="239">
        <f t="shared" si="648"/>
        <v>-0.30675298040665239</v>
      </c>
      <c r="Y3407" s="239">
        <f t="shared" si="649"/>
        <v>-0.30675298040665239</v>
      </c>
    </row>
    <row r="3408" spans="1:25">
      <c r="A3408" s="147">
        <v>40197</v>
      </c>
      <c r="B3408" s="243">
        <v>1.2393301253486921E-2</v>
      </c>
      <c r="C3408" s="243">
        <v>8.0964186894867396E-3</v>
      </c>
      <c r="D3408" s="243">
        <v>-4.4266366109684263E-3</v>
      </c>
      <c r="E3408" s="243">
        <v>8.0003302314723967E-3</v>
      </c>
      <c r="F3408" s="243">
        <v>5.2070408658519973E-3</v>
      </c>
      <c r="H3408" s="239">
        <f t="shared" si="642"/>
        <v>203.35935727616331</v>
      </c>
      <c r="I3408" s="239"/>
      <c r="J3408" s="239">
        <f t="shared" si="643"/>
        <v>179.17616276083535</v>
      </c>
      <c r="K3408" s="239">
        <f t="shared" si="638"/>
        <v>203.35935727616331</v>
      </c>
      <c r="L3408" s="239" t="b">
        <f t="shared" si="639"/>
        <v>0</v>
      </c>
      <c r="M3408" s="239">
        <f t="shared" si="644"/>
        <v>8.0964186894867569E-3</v>
      </c>
      <c r="O3408" s="239">
        <f t="shared" si="645"/>
        <v>167.69786197277855</v>
      </c>
      <c r="P3408" s="239">
        <f t="shared" si="640"/>
        <v>203.35935727616331</v>
      </c>
      <c r="Q3408" s="239">
        <f t="shared" si="641"/>
        <v>0</v>
      </c>
      <c r="R3408" s="239">
        <f t="shared" si="646"/>
        <v>8.0964186894867569E-3</v>
      </c>
      <c r="T3408" s="239">
        <f>MAX($H$4:H3408)</f>
        <v>290.98732864638936</v>
      </c>
      <c r="U3408" s="239">
        <f>MAX($K$4:K3408)</f>
        <v>290.98732864638936</v>
      </c>
      <c r="V3408" s="239">
        <f>MAX($K$4:L3408)</f>
        <v>290.98732864638936</v>
      </c>
      <c r="W3408" s="239">
        <f t="shared" si="647"/>
        <v>-0.30114016228078583</v>
      </c>
      <c r="X3408" s="239">
        <f t="shared" si="648"/>
        <v>-0.30114016228078583</v>
      </c>
      <c r="Y3408" s="239">
        <f t="shared" si="649"/>
        <v>-0.30114016228078583</v>
      </c>
    </row>
    <row r="3409" spans="1:25">
      <c r="A3409" s="147">
        <v>40198</v>
      </c>
      <c r="B3409" s="243">
        <v>-1.0154711186696197E-2</v>
      </c>
      <c r="C3409" s="243">
        <v>-1.4545955444763226E-2</v>
      </c>
      <c r="D3409" s="243">
        <v>4.2843318973575517E-3</v>
      </c>
      <c r="E3409" s="243">
        <v>-3.2960328409332718E-3</v>
      </c>
      <c r="F3409" s="243">
        <v>-6.8742434841883027E-3</v>
      </c>
      <c r="H3409" s="239">
        <f t="shared" si="642"/>
        <v>200.40130112594855</v>
      </c>
      <c r="I3409" s="239"/>
      <c r="J3409" s="239">
        <f t="shared" si="643"/>
        <v>179.17616276083535</v>
      </c>
      <c r="K3409" s="239">
        <f t="shared" si="638"/>
        <v>200.40130112594855</v>
      </c>
      <c r="L3409" s="239" t="b">
        <f t="shared" si="639"/>
        <v>0</v>
      </c>
      <c r="M3409" s="239">
        <f t="shared" si="644"/>
        <v>-1.4545955444763231E-2</v>
      </c>
      <c r="O3409" s="239">
        <f t="shared" si="645"/>
        <v>167.69786197277855</v>
      </c>
      <c r="P3409" s="239">
        <f t="shared" si="640"/>
        <v>200.40130112594855</v>
      </c>
      <c r="Q3409" s="239">
        <f t="shared" si="641"/>
        <v>0</v>
      </c>
      <c r="R3409" s="239">
        <f t="shared" si="646"/>
        <v>-1.4545955444763231E-2</v>
      </c>
      <c r="T3409" s="239">
        <f>MAX($H$4:H3409)</f>
        <v>290.98732864638936</v>
      </c>
      <c r="U3409" s="239">
        <f>MAX($K$4:K3409)</f>
        <v>290.98732864638936</v>
      </c>
      <c r="V3409" s="239">
        <f>MAX($K$4:L3409)</f>
        <v>290.98732864638936</v>
      </c>
      <c r="W3409" s="239">
        <f t="shared" si="647"/>
        <v>-0.311305746342384</v>
      </c>
      <c r="X3409" s="239">
        <f t="shared" si="648"/>
        <v>-0.311305746342384</v>
      </c>
      <c r="Y3409" s="239">
        <f t="shared" si="649"/>
        <v>-0.311305746342384</v>
      </c>
    </row>
    <row r="3410" spans="1:25">
      <c r="A3410" s="147">
        <v>40199</v>
      </c>
      <c r="B3410" s="243">
        <v>-1.8165966595717897E-2</v>
      </c>
      <c r="C3410" s="243">
        <v>-1.7229893357932347E-2</v>
      </c>
      <c r="D3410" s="243">
        <v>3.8371603421736289E-3</v>
      </c>
      <c r="E3410" s="243">
        <v>-1.5224901749327557E-2</v>
      </c>
      <c r="F3410" s="243">
        <v>-1.3014815566667948E-2</v>
      </c>
      <c r="H3410" s="239">
        <f t="shared" si="642"/>
        <v>196.94840807875758</v>
      </c>
      <c r="I3410" s="239"/>
      <c r="J3410" s="239">
        <f t="shared" si="643"/>
        <v>179.17616276083535</v>
      </c>
      <c r="K3410" s="239">
        <f t="shared" si="638"/>
        <v>196.94840807875758</v>
      </c>
      <c r="L3410" s="239" t="b">
        <f t="shared" si="639"/>
        <v>0</v>
      </c>
      <c r="M3410" s="239">
        <f t="shared" si="644"/>
        <v>-1.7229893357932288E-2</v>
      </c>
      <c r="O3410" s="239">
        <f t="shared" si="645"/>
        <v>167.69786197277855</v>
      </c>
      <c r="P3410" s="239">
        <f t="shared" si="640"/>
        <v>196.94840807875758</v>
      </c>
      <c r="Q3410" s="239">
        <f t="shared" si="641"/>
        <v>0</v>
      </c>
      <c r="R3410" s="239">
        <f t="shared" si="646"/>
        <v>-1.7229893357932288E-2</v>
      </c>
      <c r="T3410" s="239">
        <f>MAX($H$4:H3410)</f>
        <v>290.98732864638936</v>
      </c>
      <c r="U3410" s="239">
        <f>MAX($K$4:K3410)</f>
        <v>290.98732864638936</v>
      </c>
      <c r="V3410" s="239">
        <f>MAX($K$4:L3410)</f>
        <v>290.98732864638936</v>
      </c>
      <c r="W3410" s="239">
        <f t="shared" si="647"/>
        <v>-0.32317187488912547</v>
      </c>
      <c r="X3410" s="239">
        <f t="shared" si="648"/>
        <v>-0.32317187488912547</v>
      </c>
      <c r="Y3410" s="239">
        <f t="shared" si="649"/>
        <v>-0.32317187488912547</v>
      </c>
    </row>
    <row r="3411" spans="1:25">
      <c r="A3411" s="147">
        <v>40200</v>
      </c>
      <c r="B3411" s="243">
        <v>-2.1950144979965835E-2</v>
      </c>
      <c r="C3411" s="243">
        <v>-8.5770707507247801E-3</v>
      </c>
      <c r="D3411" s="243">
        <v>-1.0556056117404289E-2</v>
      </c>
      <c r="E3411" s="243">
        <v>-2.0239245359072289E-2</v>
      </c>
      <c r="F3411" s="243">
        <v>-1.3377559683608986E-2</v>
      </c>
      <c r="H3411" s="239">
        <f t="shared" si="642"/>
        <v>195.25916764842347</v>
      </c>
      <c r="I3411" s="239"/>
      <c r="J3411" s="239">
        <f t="shared" si="643"/>
        <v>179.17616276083535</v>
      </c>
      <c r="K3411" s="239">
        <f t="shared" si="638"/>
        <v>195.25916764842347</v>
      </c>
      <c r="L3411" s="239" t="b">
        <f t="shared" si="639"/>
        <v>0</v>
      </c>
      <c r="M3411" s="239">
        <f t="shared" si="644"/>
        <v>-8.577070750724728E-3</v>
      </c>
      <c r="O3411" s="239">
        <f t="shared" si="645"/>
        <v>167.69786197277855</v>
      </c>
      <c r="P3411" s="239">
        <f t="shared" si="640"/>
        <v>195.25916764842347</v>
      </c>
      <c r="Q3411" s="239">
        <f t="shared" si="641"/>
        <v>0</v>
      </c>
      <c r="R3411" s="239">
        <f t="shared" si="646"/>
        <v>-8.577070750724728E-3</v>
      </c>
      <c r="T3411" s="239">
        <f>MAX($H$4:H3411)</f>
        <v>290.98732864638936</v>
      </c>
      <c r="U3411" s="239">
        <f>MAX($K$4:K3411)</f>
        <v>290.98732864638936</v>
      </c>
      <c r="V3411" s="239">
        <f>MAX($K$4:L3411)</f>
        <v>290.98732864638936</v>
      </c>
      <c r="W3411" s="239">
        <f t="shared" si="647"/>
        <v>-0.3289770776042818</v>
      </c>
      <c r="X3411" s="239">
        <f t="shared" si="648"/>
        <v>-0.3289770776042818</v>
      </c>
      <c r="Y3411" s="239">
        <f t="shared" si="649"/>
        <v>-0.3289770776042818</v>
      </c>
    </row>
    <row r="3412" spans="1:25">
      <c r="A3412" s="147">
        <v>40203</v>
      </c>
      <c r="B3412" s="243">
        <v>4.5363300455945055E-3</v>
      </c>
      <c r="C3412" s="243">
        <v>-5.77283658402028E-3</v>
      </c>
      <c r="D3412" s="243">
        <v>-7.7625987674851959E-3</v>
      </c>
      <c r="E3412" s="243">
        <v>-5.7447289177346983E-3</v>
      </c>
      <c r="F3412" s="243">
        <v>4.3648795146911112E-4</v>
      </c>
      <c r="H3412" s="239">
        <f t="shared" si="642"/>
        <v>194.13196838205729</v>
      </c>
      <c r="I3412" s="239"/>
      <c r="J3412" s="239">
        <f t="shared" si="643"/>
        <v>179.17616276083535</v>
      </c>
      <c r="K3412" s="239">
        <f t="shared" si="638"/>
        <v>194.13196838205729</v>
      </c>
      <c r="L3412" s="239" t="b">
        <f t="shared" si="639"/>
        <v>0</v>
      </c>
      <c r="M3412" s="239">
        <f t="shared" si="644"/>
        <v>-5.7728365840203216E-3</v>
      </c>
      <c r="O3412" s="239">
        <f t="shared" si="645"/>
        <v>167.69786197277855</v>
      </c>
      <c r="P3412" s="239">
        <f t="shared" si="640"/>
        <v>194.13196838205729</v>
      </c>
      <c r="Q3412" s="239">
        <f t="shared" si="641"/>
        <v>0</v>
      </c>
      <c r="R3412" s="239">
        <f t="shared" si="646"/>
        <v>-5.7728365840203216E-3</v>
      </c>
      <c r="T3412" s="239">
        <f>MAX($H$4:H3412)</f>
        <v>290.98732864638936</v>
      </c>
      <c r="U3412" s="239">
        <f>MAX($K$4:K3412)</f>
        <v>290.98732864638936</v>
      </c>
      <c r="V3412" s="239">
        <f>MAX($K$4:L3412)</f>
        <v>290.98732864638936</v>
      </c>
      <c r="W3412" s="239">
        <f t="shared" si="647"/>
        <v>-0.33285078327940404</v>
      </c>
      <c r="X3412" s="239">
        <f t="shared" si="648"/>
        <v>-0.33285078327940404</v>
      </c>
      <c r="Y3412" s="239">
        <f t="shared" si="649"/>
        <v>-0.33285078327940404</v>
      </c>
    </row>
    <row r="3413" spans="1:25">
      <c r="A3413" s="147">
        <v>40204</v>
      </c>
      <c r="B3413" s="243">
        <v>-4.0960255964115344E-3</v>
      </c>
      <c r="C3413" s="243">
        <v>1.2436534428290624E-3</v>
      </c>
      <c r="D3413" s="243">
        <v>-8.9760492460232433E-3</v>
      </c>
      <c r="E3413" s="243">
        <v>-1.8554006081257346E-2</v>
      </c>
      <c r="F3413" s="243">
        <v>-2.5475167122712694E-3</v>
      </c>
      <c r="H3413" s="239">
        <f t="shared" si="642"/>
        <v>194.37340127289883</v>
      </c>
      <c r="I3413" s="239"/>
      <c r="J3413" s="239">
        <f t="shared" si="643"/>
        <v>179.17616276083535</v>
      </c>
      <c r="K3413" s="239">
        <f t="shared" si="638"/>
        <v>194.37340127289883</v>
      </c>
      <c r="L3413" s="239" t="b">
        <f t="shared" si="639"/>
        <v>0</v>
      </c>
      <c r="M3413" s="239">
        <f t="shared" si="644"/>
        <v>1.243653442829108E-3</v>
      </c>
      <c r="O3413" s="239">
        <f t="shared" si="645"/>
        <v>167.69786197277855</v>
      </c>
      <c r="P3413" s="239">
        <f t="shared" si="640"/>
        <v>194.37340127289883</v>
      </c>
      <c r="Q3413" s="239">
        <f t="shared" si="641"/>
        <v>0</v>
      </c>
      <c r="R3413" s="239">
        <f t="shared" si="646"/>
        <v>1.243653442829108E-3</v>
      </c>
      <c r="T3413" s="239">
        <f>MAX($H$4:H3413)</f>
        <v>290.98732864638936</v>
      </c>
      <c r="U3413" s="239">
        <f>MAX($K$4:K3413)</f>
        <v>290.98732864638936</v>
      </c>
      <c r="V3413" s="239">
        <f>MAX($K$4:L3413)</f>
        <v>290.98732864638936</v>
      </c>
      <c r="W3413" s="239">
        <f t="shared" si="647"/>
        <v>-0.33202108085914872</v>
      </c>
      <c r="X3413" s="239">
        <f t="shared" si="648"/>
        <v>-0.33202108085914872</v>
      </c>
      <c r="Y3413" s="239">
        <f t="shared" si="649"/>
        <v>-0.33202108085914872</v>
      </c>
    </row>
    <row r="3414" spans="1:25">
      <c r="A3414" s="147">
        <v>40205</v>
      </c>
      <c r="B3414" s="243">
        <v>4.3863165689537187E-3</v>
      </c>
      <c r="C3414" s="243">
        <v>-5.3386348097775871E-3</v>
      </c>
      <c r="D3414" s="243">
        <v>-7.0625713323156925E-3</v>
      </c>
      <c r="E3414" s="243">
        <v>-5.6073984274340738E-3</v>
      </c>
      <c r="F3414" s="243">
        <v>-8.8647426654364647E-4</v>
      </c>
      <c r="H3414" s="239">
        <f t="shared" si="642"/>
        <v>193.33571266676847</v>
      </c>
      <c r="I3414" s="239"/>
      <c r="J3414" s="239">
        <f t="shared" si="643"/>
        <v>179.17616276083535</v>
      </c>
      <c r="K3414" s="239">
        <f t="shared" si="638"/>
        <v>193.33571266676847</v>
      </c>
      <c r="L3414" s="239" t="b">
        <f t="shared" si="639"/>
        <v>0</v>
      </c>
      <c r="M3414" s="239">
        <f t="shared" si="644"/>
        <v>-5.3386348097775593E-3</v>
      </c>
      <c r="O3414" s="239">
        <f t="shared" si="645"/>
        <v>167.69786197277855</v>
      </c>
      <c r="P3414" s="239">
        <f t="shared" si="640"/>
        <v>193.33571266676847</v>
      </c>
      <c r="Q3414" s="239">
        <f t="shared" si="641"/>
        <v>0</v>
      </c>
      <c r="R3414" s="239">
        <f t="shared" si="646"/>
        <v>-5.3386348097775593E-3</v>
      </c>
      <c r="T3414" s="239">
        <f>MAX($H$4:H3414)</f>
        <v>290.98732864638936</v>
      </c>
      <c r="U3414" s="239">
        <f>MAX($K$4:K3414)</f>
        <v>290.98732864638936</v>
      </c>
      <c r="V3414" s="239">
        <f>MAX($K$4:L3414)</f>
        <v>290.98732864638936</v>
      </c>
      <c r="W3414" s="239">
        <f t="shared" si="647"/>
        <v>-0.33558717636907165</v>
      </c>
      <c r="X3414" s="239">
        <f t="shared" si="648"/>
        <v>-0.33558717636907165</v>
      </c>
      <c r="Y3414" s="239">
        <f t="shared" si="649"/>
        <v>-0.33558717636907165</v>
      </c>
    </row>
    <row r="3415" spans="1:25">
      <c r="A3415" s="147">
        <v>40206</v>
      </c>
      <c r="B3415" s="243">
        <v>-1.2049083150700191E-2</v>
      </c>
      <c r="C3415" s="243">
        <v>-1.2131833588410079E-2</v>
      </c>
      <c r="D3415" s="243">
        <v>9.2305775124936762E-3</v>
      </c>
      <c r="E3415" s="243">
        <v>1.7269267171732938E-2</v>
      </c>
      <c r="F3415" s="243">
        <v>-4.4285366855308927E-3</v>
      </c>
      <c r="H3415" s="239">
        <f t="shared" si="642"/>
        <v>190.99019597399857</v>
      </c>
      <c r="I3415" s="239"/>
      <c r="J3415" s="239">
        <f t="shared" si="643"/>
        <v>179.17616276083535</v>
      </c>
      <c r="K3415" s="239">
        <f t="shared" si="638"/>
        <v>190.99019597399857</v>
      </c>
      <c r="L3415" s="239" t="b">
        <f t="shared" si="639"/>
        <v>0</v>
      </c>
      <c r="M3415" s="239">
        <f t="shared" si="644"/>
        <v>-1.2131833588410098E-2</v>
      </c>
      <c r="O3415" s="239">
        <f t="shared" si="645"/>
        <v>167.69786197277855</v>
      </c>
      <c r="P3415" s="239">
        <f t="shared" si="640"/>
        <v>190.99019597399857</v>
      </c>
      <c r="Q3415" s="239">
        <f t="shared" si="641"/>
        <v>0</v>
      </c>
      <c r="R3415" s="239">
        <f t="shared" si="646"/>
        <v>-1.2131833588410098E-2</v>
      </c>
      <c r="T3415" s="239">
        <f>MAX($H$4:H3415)</f>
        <v>290.98732864638936</v>
      </c>
      <c r="U3415" s="239">
        <f>MAX($K$4:K3415)</f>
        <v>290.98732864638936</v>
      </c>
      <c r="V3415" s="239">
        <f>MAX($K$4:L3415)</f>
        <v>290.98732864638936</v>
      </c>
      <c r="W3415" s="239">
        <f t="shared" si="647"/>
        <v>-0.34364772217936773</v>
      </c>
      <c r="X3415" s="239">
        <f t="shared" si="648"/>
        <v>-0.34364772217936773</v>
      </c>
      <c r="Y3415" s="239">
        <f t="shared" si="649"/>
        <v>-0.34364772217936773</v>
      </c>
    </row>
    <row r="3416" spans="1:25">
      <c r="A3416" s="147">
        <v>40207</v>
      </c>
      <c r="B3416" s="243">
        <v>-1.0449811899151729E-2</v>
      </c>
      <c r="C3416" s="243">
        <v>1.3407304704942558E-2</v>
      </c>
      <c r="D3416" s="243">
        <v>-1.5084339685273895E-2</v>
      </c>
      <c r="E3416" s="243">
        <v>1.1053484638072764E-3</v>
      </c>
      <c r="F3416" s="243">
        <v>8.7299684487951446E-3</v>
      </c>
      <c r="H3416" s="239">
        <f t="shared" si="642"/>
        <v>193.55085972707866</v>
      </c>
      <c r="I3416" s="239"/>
      <c r="J3416" s="239">
        <f t="shared" si="643"/>
        <v>179.17616276083535</v>
      </c>
      <c r="K3416" s="239">
        <f t="shared" si="638"/>
        <v>193.55085972707866</v>
      </c>
      <c r="L3416" s="239" t="b">
        <f t="shared" si="639"/>
        <v>0</v>
      </c>
      <c r="M3416" s="239">
        <f t="shared" si="644"/>
        <v>1.3407304704942559E-2</v>
      </c>
      <c r="O3416" s="239">
        <f t="shared" si="645"/>
        <v>167.69786197277855</v>
      </c>
      <c r="P3416" s="239">
        <f t="shared" si="640"/>
        <v>193.55085972707866</v>
      </c>
      <c r="Q3416" s="239">
        <f t="shared" si="641"/>
        <v>0</v>
      </c>
      <c r="R3416" s="239">
        <f t="shared" si="646"/>
        <v>1.3407304704942559E-2</v>
      </c>
      <c r="T3416" s="239">
        <f>MAX($H$4:H3416)</f>
        <v>290.98732864638936</v>
      </c>
      <c r="U3416" s="239">
        <f>MAX($K$4:K3416)</f>
        <v>290.98732864638936</v>
      </c>
      <c r="V3416" s="239">
        <f>MAX($K$4:L3416)</f>
        <v>290.98732864638936</v>
      </c>
      <c r="W3416" s="239">
        <f t="shared" si="647"/>
        <v>-0.33484780719684343</v>
      </c>
      <c r="X3416" s="239">
        <f t="shared" si="648"/>
        <v>-0.33484780719684343</v>
      </c>
      <c r="Y3416" s="239">
        <f t="shared" si="649"/>
        <v>-0.33484780719684343</v>
      </c>
    </row>
    <row r="3417" spans="1:25">
      <c r="A3417" s="147">
        <v>40210</v>
      </c>
      <c r="B3417" s="243">
        <v>1.4767327675287767E-2</v>
      </c>
      <c r="C3417" s="243">
        <v>2.0300586134467391E-3</v>
      </c>
      <c r="D3417" s="243">
        <v>-8.7639759667803574E-3</v>
      </c>
      <c r="E3417" s="243">
        <v>-3.0481527117911522E-3</v>
      </c>
      <c r="F3417" s="243">
        <v>2.1279721681621844E-3</v>
      </c>
      <c r="H3417" s="239">
        <f t="shared" si="642"/>
        <v>193.94377931700762</v>
      </c>
      <c r="I3417" s="239"/>
      <c r="J3417" s="239">
        <f t="shared" si="643"/>
        <v>179.17616276083535</v>
      </c>
      <c r="K3417" s="239">
        <f t="shared" si="638"/>
        <v>193.94377931700762</v>
      </c>
      <c r="L3417" s="239" t="b">
        <f t="shared" si="639"/>
        <v>0</v>
      </c>
      <c r="M3417" s="239">
        <f t="shared" si="644"/>
        <v>2.0300586134466754E-3</v>
      </c>
      <c r="O3417" s="239">
        <f t="shared" si="645"/>
        <v>167.69786197277855</v>
      </c>
      <c r="P3417" s="239">
        <f t="shared" si="640"/>
        <v>193.94377931700762</v>
      </c>
      <c r="Q3417" s="239">
        <f t="shared" si="641"/>
        <v>0</v>
      </c>
      <c r="R3417" s="239">
        <f t="shared" si="646"/>
        <v>2.0300586134466754E-3</v>
      </c>
      <c r="T3417" s="239">
        <f>MAX($H$4:H3417)</f>
        <v>290.98732864638936</v>
      </c>
      <c r="U3417" s="239">
        <f>MAX($K$4:K3417)</f>
        <v>290.98732864638936</v>
      </c>
      <c r="V3417" s="239">
        <f>MAX($K$4:L3417)</f>
        <v>290.98732864638936</v>
      </c>
      <c r="W3417" s="239">
        <f t="shared" si="647"/>
        <v>-0.33349750925859045</v>
      </c>
      <c r="X3417" s="239">
        <f t="shared" si="648"/>
        <v>-0.33349750925859045</v>
      </c>
      <c r="Y3417" s="239">
        <f t="shared" si="649"/>
        <v>-0.33349750925859045</v>
      </c>
    </row>
    <row r="3418" spans="1:25">
      <c r="A3418" s="147">
        <v>40211</v>
      </c>
      <c r="B3418" s="243">
        <v>1.3118443018542036E-2</v>
      </c>
      <c r="C3418" s="243">
        <v>1.0218119898610212E-2</v>
      </c>
      <c r="D3418" s="243">
        <v>1.479230985172908E-2</v>
      </c>
      <c r="E3418" s="243">
        <v>3.8101925006337467E-3</v>
      </c>
      <c r="F3418" s="243">
        <v>1.4366103526850971E-2</v>
      </c>
      <c r="H3418" s="239">
        <f t="shared" si="642"/>
        <v>195.9255201076584</v>
      </c>
      <c r="I3418" s="239"/>
      <c r="J3418" s="239">
        <f t="shared" si="643"/>
        <v>179.17616276083535</v>
      </c>
      <c r="K3418" s="239">
        <f t="shared" si="638"/>
        <v>195.9255201076584</v>
      </c>
      <c r="L3418" s="239" t="b">
        <f t="shared" si="639"/>
        <v>0</v>
      </c>
      <c r="M3418" s="239">
        <f t="shared" si="644"/>
        <v>1.0218119898610172E-2</v>
      </c>
      <c r="O3418" s="239">
        <f t="shared" si="645"/>
        <v>167.69786197277855</v>
      </c>
      <c r="P3418" s="239">
        <f t="shared" si="640"/>
        <v>195.9255201076584</v>
      </c>
      <c r="Q3418" s="239">
        <f t="shared" si="641"/>
        <v>0</v>
      </c>
      <c r="R3418" s="239">
        <f t="shared" si="646"/>
        <v>1.0218119898610172E-2</v>
      </c>
      <c r="T3418" s="239">
        <f>MAX($H$4:H3418)</f>
        <v>290.98732864638936</v>
      </c>
      <c r="U3418" s="239">
        <f>MAX($K$4:K3418)</f>
        <v>290.98732864638936</v>
      </c>
      <c r="V3418" s="239">
        <f>MAX($K$4:L3418)</f>
        <v>290.98732864638936</v>
      </c>
      <c r="W3418" s="239">
        <f t="shared" si="647"/>
        <v>-0.32668710689547242</v>
      </c>
      <c r="X3418" s="239">
        <f t="shared" si="648"/>
        <v>-0.32668710689547242</v>
      </c>
      <c r="Y3418" s="239">
        <f t="shared" si="649"/>
        <v>-0.32668710689547242</v>
      </c>
    </row>
    <row r="3419" spans="1:25">
      <c r="A3419" s="147">
        <v>40212</v>
      </c>
      <c r="B3419" s="243">
        <v>-5.3110187077018978E-3</v>
      </c>
      <c r="C3419" s="243">
        <v>-4.6447790492666341E-3</v>
      </c>
      <c r="D3419" s="243">
        <v>3.7597078427014097E-3</v>
      </c>
      <c r="E3419" s="243">
        <v>1.605568587142292E-2</v>
      </c>
      <c r="F3419" s="243">
        <v>-2.8381385651972124E-3</v>
      </c>
      <c r="H3419" s="239">
        <f t="shared" si="642"/>
        <v>195.01548935664567</v>
      </c>
      <c r="I3419" s="239"/>
      <c r="J3419" s="239">
        <f t="shared" si="643"/>
        <v>179.17616276083535</v>
      </c>
      <c r="K3419" s="239">
        <f t="shared" si="638"/>
        <v>195.01548935664567</v>
      </c>
      <c r="L3419" s="239" t="b">
        <f t="shared" si="639"/>
        <v>0</v>
      </c>
      <c r="M3419" s="239">
        <f t="shared" si="644"/>
        <v>-4.6447790492666653E-3</v>
      </c>
      <c r="O3419" s="239">
        <f t="shared" si="645"/>
        <v>167.69786197277855</v>
      </c>
      <c r="P3419" s="239">
        <f t="shared" si="640"/>
        <v>195.01548935664567</v>
      </c>
      <c r="Q3419" s="239">
        <f t="shared" si="641"/>
        <v>0</v>
      </c>
      <c r="R3419" s="239">
        <f t="shared" si="646"/>
        <v>-4.6447790492666653E-3</v>
      </c>
      <c r="T3419" s="239">
        <f>MAX($H$4:H3419)</f>
        <v>290.98732864638936</v>
      </c>
      <c r="U3419" s="239">
        <f>MAX($K$4:K3419)</f>
        <v>290.98732864638936</v>
      </c>
      <c r="V3419" s="239">
        <f>MAX($K$4:L3419)</f>
        <v>290.98732864638936</v>
      </c>
      <c r="W3419" s="239">
        <f t="shared" si="647"/>
        <v>-0.32981449651496542</v>
      </c>
      <c r="X3419" s="239">
        <f t="shared" si="648"/>
        <v>-0.32981449651496542</v>
      </c>
      <c r="Y3419" s="239">
        <f t="shared" si="649"/>
        <v>-0.32981449651496542</v>
      </c>
    </row>
    <row r="3420" spans="1:25">
      <c r="A3420" s="147">
        <v>40213</v>
      </c>
      <c r="B3420" s="243">
        <v>-3.1489174452167479E-2</v>
      </c>
      <c r="C3420" s="243">
        <v>-2.5363602202951085E-2</v>
      </c>
      <c r="D3420" s="243">
        <v>5.661491744242575E-3</v>
      </c>
      <c r="E3420" s="243">
        <v>-1.6214058222231209E-2</v>
      </c>
      <c r="F3420" s="243">
        <v>-2.2659513259156383E-2</v>
      </c>
      <c r="H3420" s="239">
        <f t="shared" si="642"/>
        <v>190.06919406118988</v>
      </c>
      <c r="I3420" s="239"/>
      <c r="J3420" s="239">
        <f t="shared" si="643"/>
        <v>179.17616276083535</v>
      </c>
      <c r="K3420" s="239">
        <f t="shared" si="638"/>
        <v>190.06919406118988</v>
      </c>
      <c r="L3420" s="239" t="b">
        <f t="shared" si="639"/>
        <v>0</v>
      </c>
      <c r="M3420" s="239">
        <f t="shared" si="644"/>
        <v>-2.5363602202951061E-2</v>
      </c>
      <c r="O3420" s="239">
        <f t="shared" si="645"/>
        <v>167.69786197277855</v>
      </c>
      <c r="P3420" s="239">
        <f t="shared" si="640"/>
        <v>190.06919406118988</v>
      </c>
      <c r="Q3420" s="239">
        <f t="shared" si="641"/>
        <v>0</v>
      </c>
      <c r="R3420" s="239">
        <f t="shared" si="646"/>
        <v>-2.5363602202951061E-2</v>
      </c>
      <c r="T3420" s="239">
        <f>MAX($H$4:H3420)</f>
        <v>290.98732864638936</v>
      </c>
      <c r="U3420" s="239">
        <f>MAX($K$4:K3420)</f>
        <v>290.98732864638936</v>
      </c>
      <c r="V3420" s="239">
        <f>MAX($K$4:L3420)</f>
        <v>290.98732864638936</v>
      </c>
      <c r="W3420" s="239">
        <f t="shared" si="647"/>
        <v>-0.3468128150275443</v>
      </c>
      <c r="X3420" s="239">
        <f t="shared" si="648"/>
        <v>-0.3468128150275443</v>
      </c>
      <c r="Y3420" s="239">
        <f t="shared" si="649"/>
        <v>-0.3468128150275443</v>
      </c>
    </row>
    <row r="3421" spans="1:25">
      <c r="A3421" s="147">
        <v>40214</v>
      </c>
      <c r="B3421" s="243">
        <v>2.7156254488991394E-3</v>
      </c>
      <c r="C3421" s="243">
        <v>-2.3432735292923113E-2</v>
      </c>
      <c r="D3421" s="243">
        <v>-1.1374194314025421E-2</v>
      </c>
      <c r="E3421" s="243">
        <v>-2.5336363668586714E-2</v>
      </c>
      <c r="F3421" s="243">
        <v>-2.2914227319416836E-2</v>
      </c>
      <c r="H3421" s="239">
        <f t="shared" si="642"/>
        <v>185.61535294941478</v>
      </c>
      <c r="I3421" s="239"/>
      <c r="J3421" s="239">
        <f t="shared" si="643"/>
        <v>179.17616276083535</v>
      </c>
      <c r="K3421" s="239">
        <f t="shared" si="638"/>
        <v>185.61535294941478</v>
      </c>
      <c r="L3421" s="239" t="b">
        <f t="shared" si="639"/>
        <v>0</v>
      </c>
      <c r="M3421" s="239">
        <f t="shared" si="644"/>
        <v>-2.3432735292923088E-2</v>
      </c>
      <c r="O3421" s="239">
        <f t="shared" si="645"/>
        <v>167.69786197277855</v>
      </c>
      <c r="P3421" s="239">
        <f t="shared" si="640"/>
        <v>185.61535294941478</v>
      </c>
      <c r="Q3421" s="239">
        <f t="shared" si="641"/>
        <v>0</v>
      </c>
      <c r="R3421" s="239">
        <f t="shared" si="646"/>
        <v>-2.3432735292923088E-2</v>
      </c>
      <c r="T3421" s="239">
        <f>MAX($H$4:H3421)</f>
        <v>290.98732864638936</v>
      </c>
      <c r="U3421" s="239">
        <f>MAX($K$4:K3421)</f>
        <v>290.98732864638936</v>
      </c>
      <c r="V3421" s="239">
        <f>MAX($K$4:L3421)</f>
        <v>290.98732864638936</v>
      </c>
      <c r="W3421" s="239">
        <f t="shared" si="647"/>
        <v>-0.36211877742973347</v>
      </c>
      <c r="X3421" s="239">
        <f t="shared" si="648"/>
        <v>-0.36211877742973347</v>
      </c>
      <c r="Y3421" s="239">
        <f t="shared" si="649"/>
        <v>-0.36211877742973347</v>
      </c>
    </row>
    <row r="3422" spans="1:25">
      <c r="A3422" s="147">
        <v>40217</v>
      </c>
      <c r="B3422" s="243">
        <v>-8.1757966832928242E-3</v>
      </c>
      <c r="C3422" s="243">
        <v>7.6293137025480462E-3</v>
      </c>
      <c r="D3422" s="243">
        <v>-4.8844350262210456E-3</v>
      </c>
      <c r="E3422" s="243">
        <v>-5.2732129021378915E-3</v>
      </c>
      <c r="F3422" s="243">
        <v>-4.6427826839907649E-3</v>
      </c>
      <c r="H3422" s="239">
        <f t="shared" si="642"/>
        <v>187.03147070507504</v>
      </c>
      <c r="I3422" s="239"/>
      <c r="J3422" s="239">
        <f t="shared" si="643"/>
        <v>179.17616276083535</v>
      </c>
      <c r="K3422" s="239">
        <f t="shared" si="638"/>
        <v>187.03147070507504</v>
      </c>
      <c r="L3422" s="239" t="b">
        <f t="shared" si="639"/>
        <v>0</v>
      </c>
      <c r="M3422" s="239">
        <f t="shared" si="644"/>
        <v>7.6293137025479942E-3</v>
      </c>
      <c r="O3422" s="239">
        <f t="shared" si="645"/>
        <v>167.69786197277855</v>
      </c>
      <c r="P3422" s="239">
        <f t="shared" si="640"/>
        <v>187.03147070507504</v>
      </c>
      <c r="Q3422" s="239">
        <f t="shared" si="641"/>
        <v>0</v>
      </c>
      <c r="R3422" s="239">
        <f t="shared" si="646"/>
        <v>7.6293137025479942E-3</v>
      </c>
      <c r="T3422" s="239">
        <f>MAX($H$4:H3422)</f>
        <v>290.98732864638936</v>
      </c>
      <c r="U3422" s="239">
        <f>MAX($K$4:K3422)</f>
        <v>290.98732864638936</v>
      </c>
      <c r="V3422" s="239">
        <f>MAX($K$4:L3422)</f>
        <v>290.98732864638936</v>
      </c>
      <c r="W3422" s="239">
        <f t="shared" si="647"/>
        <v>-0.35725218147778004</v>
      </c>
      <c r="X3422" s="239">
        <f t="shared" si="648"/>
        <v>-0.35725218147778004</v>
      </c>
      <c r="Y3422" s="239">
        <f t="shared" si="649"/>
        <v>-0.35725218147778004</v>
      </c>
    </row>
    <row r="3423" spans="1:25">
      <c r="A3423" s="147">
        <v>40218</v>
      </c>
      <c r="B3423" s="243">
        <v>1.3093681909324584E-2</v>
      </c>
      <c r="C3423" s="243">
        <v>-2.7950286522797629E-3</v>
      </c>
      <c r="D3423" s="243">
        <v>-6.8894156229345471E-3</v>
      </c>
      <c r="E3423" s="243">
        <v>9.6335523589905492E-3</v>
      </c>
      <c r="F3423" s="243">
        <v>-1.3546230379450908E-3</v>
      </c>
      <c r="H3423" s="239">
        <f t="shared" si="642"/>
        <v>186.50871238557633</v>
      </c>
      <c r="I3423" s="239"/>
      <c r="J3423" s="239">
        <f t="shared" si="643"/>
        <v>179.17616276083535</v>
      </c>
      <c r="K3423" s="239">
        <f t="shared" si="638"/>
        <v>186.50871238557633</v>
      </c>
      <c r="L3423" s="239" t="b">
        <f t="shared" si="639"/>
        <v>0</v>
      </c>
      <c r="M3423" s="239">
        <f t="shared" si="644"/>
        <v>-2.7950286522797543E-3</v>
      </c>
      <c r="O3423" s="239">
        <f t="shared" si="645"/>
        <v>167.69786197277855</v>
      </c>
      <c r="P3423" s="239">
        <f t="shared" si="640"/>
        <v>186.50871238557633</v>
      </c>
      <c r="Q3423" s="239">
        <f t="shared" si="641"/>
        <v>0</v>
      </c>
      <c r="R3423" s="239">
        <f t="shared" si="646"/>
        <v>-2.7950286522797543E-3</v>
      </c>
      <c r="T3423" s="239">
        <f>MAX($H$4:H3423)</f>
        <v>290.98732864638936</v>
      </c>
      <c r="U3423" s="239">
        <f>MAX($K$4:K3423)</f>
        <v>290.98732864638936</v>
      </c>
      <c r="V3423" s="239">
        <f>MAX($K$4:L3423)</f>
        <v>290.98732864638936</v>
      </c>
      <c r="W3423" s="239">
        <f t="shared" si="647"/>
        <v>-0.35904868004673995</v>
      </c>
      <c r="X3423" s="239">
        <f t="shared" si="648"/>
        <v>-0.35904868004673995</v>
      </c>
      <c r="Y3423" s="239">
        <f t="shared" si="649"/>
        <v>-0.35904868004673995</v>
      </c>
    </row>
    <row r="3424" spans="1:25">
      <c r="A3424" s="147">
        <v>40219</v>
      </c>
      <c r="B3424" s="243">
        <v>-1.9109752798839308E-3</v>
      </c>
      <c r="C3424" s="243">
        <v>8.3309006678911057E-3</v>
      </c>
      <c r="D3424" s="243">
        <v>2.151245076704722E-3</v>
      </c>
      <c r="E3424" s="243">
        <v>7.5719558773856832E-3</v>
      </c>
      <c r="F3424" s="243">
        <v>7.3002580541396966E-3</v>
      </c>
      <c r="H3424" s="239">
        <f t="shared" si="642"/>
        <v>188.06249794215685</v>
      </c>
      <c r="I3424" s="239"/>
      <c r="J3424" s="239">
        <f t="shared" si="643"/>
        <v>179.17616276083535</v>
      </c>
      <c r="K3424" s="239">
        <f t="shared" si="638"/>
        <v>188.06249794215685</v>
      </c>
      <c r="L3424" s="239" t="b">
        <f t="shared" si="639"/>
        <v>0</v>
      </c>
      <c r="M3424" s="239">
        <f t="shared" si="644"/>
        <v>8.3309006678911786E-3</v>
      </c>
      <c r="O3424" s="239">
        <f t="shared" si="645"/>
        <v>167.69786197277855</v>
      </c>
      <c r="P3424" s="239">
        <f t="shared" si="640"/>
        <v>188.06249794215685</v>
      </c>
      <c r="Q3424" s="239">
        <f t="shared" si="641"/>
        <v>0</v>
      </c>
      <c r="R3424" s="239">
        <f t="shared" si="646"/>
        <v>8.3309006678911786E-3</v>
      </c>
      <c r="T3424" s="239">
        <f>MAX($H$4:H3424)</f>
        <v>290.98732864638936</v>
      </c>
      <c r="U3424" s="239">
        <f>MAX($K$4:K3424)</f>
        <v>290.98732864638936</v>
      </c>
      <c r="V3424" s="239">
        <f>MAX($K$4:L3424)</f>
        <v>290.98732864638936</v>
      </c>
      <c r="W3424" s="239">
        <f t="shared" si="647"/>
        <v>-0.35370897826725561</v>
      </c>
      <c r="X3424" s="239">
        <f t="shared" si="648"/>
        <v>-0.35370897826725561</v>
      </c>
      <c r="Y3424" s="239">
        <f t="shared" si="649"/>
        <v>-0.35370897826725561</v>
      </c>
    </row>
    <row r="3425" spans="1:25">
      <c r="A3425" s="147">
        <v>40220</v>
      </c>
      <c r="B3425" s="243">
        <v>1.0557696252680326E-2</v>
      </c>
      <c r="C3425" s="243">
        <v>1.2834069148170979E-3</v>
      </c>
      <c r="D3425" s="243">
        <v>1.1798956185035792E-2</v>
      </c>
      <c r="E3425" s="243">
        <v>1.6045163869481849E-2</v>
      </c>
      <c r="F3425" s="243">
        <v>2.6147017159454666E-3</v>
      </c>
      <c r="H3425" s="239">
        <f t="shared" si="642"/>
        <v>188.3038586524336</v>
      </c>
      <c r="I3425" s="239"/>
      <c r="J3425" s="239">
        <f t="shared" si="643"/>
        <v>179.17616276083535</v>
      </c>
      <c r="K3425" s="239">
        <f t="shared" si="638"/>
        <v>188.3038586524336</v>
      </c>
      <c r="L3425" s="239" t="b">
        <f t="shared" si="639"/>
        <v>0</v>
      </c>
      <c r="M3425" s="239">
        <f t="shared" si="644"/>
        <v>1.2834069148171569E-3</v>
      </c>
      <c r="O3425" s="239">
        <f t="shared" si="645"/>
        <v>167.69786197277855</v>
      </c>
      <c r="P3425" s="239">
        <f t="shared" si="640"/>
        <v>188.3038586524336</v>
      </c>
      <c r="Q3425" s="239">
        <f t="shared" si="641"/>
        <v>0</v>
      </c>
      <c r="R3425" s="239">
        <f t="shared" si="646"/>
        <v>1.2834069148171569E-3</v>
      </c>
      <c r="T3425" s="239">
        <f>MAX($H$4:H3425)</f>
        <v>290.98732864638936</v>
      </c>
      <c r="U3425" s="239">
        <f>MAX($K$4:K3425)</f>
        <v>290.98732864638936</v>
      </c>
      <c r="V3425" s="239">
        <f>MAX($K$4:L3425)</f>
        <v>290.98732864638936</v>
      </c>
      <c r="W3425" s="239">
        <f t="shared" si="647"/>
        <v>-0.3528795239009796</v>
      </c>
      <c r="X3425" s="239">
        <f t="shared" si="648"/>
        <v>-0.3528795239009796</v>
      </c>
      <c r="Y3425" s="239">
        <f t="shared" si="649"/>
        <v>-0.3528795239009796</v>
      </c>
    </row>
    <row r="3426" spans="1:25">
      <c r="A3426" s="147">
        <v>40221</v>
      </c>
      <c r="B3426" s="243">
        <v>-1.4620685843726999E-3</v>
      </c>
      <c r="C3426" s="243">
        <v>8.0833579648253995E-4</v>
      </c>
      <c r="D3426" s="243">
        <v>8.6890416580593932E-3</v>
      </c>
      <c r="E3426" s="243">
        <v>2.2141555374226574E-3</v>
      </c>
      <c r="F3426" s="243">
        <v>-2.4961973538480953E-3</v>
      </c>
      <c r="H3426" s="239">
        <f t="shared" si="642"/>
        <v>188.45607140199814</v>
      </c>
      <c r="I3426" s="239"/>
      <c r="J3426" s="239">
        <f t="shared" si="643"/>
        <v>179.17616276083535</v>
      </c>
      <c r="K3426" s="239">
        <f t="shared" si="638"/>
        <v>188.45607140199814</v>
      </c>
      <c r="L3426" s="239" t="b">
        <f t="shared" si="639"/>
        <v>0</v>
      </c>
      <c r="M3426" s="239">
        <f t="shared" si="644"/>
        <v>8.0833579648248758E-4</v>
      </c>
      <c r="O3426" s="239">
        <f t="shared" si="645"/>
        <v>167.69786197277855</v>
      </c>
      <c r="P3426" s="239">
        <f t="shared" si="640"/>
        <v>188.45607140199814</v>
      </c>
      <c r="Q3426" s="239">
        <f t="shared" si="641"/>
        <v>0</v>
      </c>
      <c r="R3426" s="239">
        <f t="shared" si="646"/>
        <v>8.0833579648248758E-4</v>
      </c>
      <c r="T3426" s="239">
        <f>MAX($H$4:H3426)</f>
        <v>290.98732864638936</v>
      </c>
      <c r="U3426" s="239">
        <f>MAX($K$4:K3426)</f>
        <v>290.98732864638936</v>
      </c>
      <c r="V3426" s="239">
        <f>MAX($K$4:L3426)</f>
        <v>290.98732864638936</v>
      </c>
      <c r="W3426" s="239">
        <f t="shared" si="647"/>
        <v>-0.35235643325551197</v>
      </c>
      <c r="X3426" s="239">
        <f t="shared" si="648"/>
        <v>-0.35235643325551197</v>
      </c>
      <c r="Y3426" s="239">
        <f t="shared" si="649"/>
        <v>-0.35235643325551197</v>
      </c>
    </row>
    <row r="3427" spans="1:25">
      <c r="A3427" s="147">
        <v>40224</v>
      </c>
      <c r="B3427" s="243">
        <v>0</v>
      </c>
      <c r="C3427" s="243">
        <v>4.7278319232881838E-3</v>
      </c>
      <c r="D3427" s="243">
        <v>-3.9789359884770947E-3</v>
      </c>
      <c r="E3427" s="243">
        <v>5.0742720342891179E-3</v>
      </c>
      <c r="F3427" s="243">
        <v>2.3962042052996235E-3</v>
      </c>
      <c r="H3427" s="239">
        <f t="shared" si="642"/>
        <v>189.34706003251</v>
      </c>
      <c r="I3427" s="239"/>
      <c r="J3427" s="239">
        <f t="shared" si="643"/>
        <v>179.17616276083535</v>
      </c>
      <c r="K3427" s="239">
        <f t="shared" si="638"/>
        <v>189.34706003251</v>
      </c>
      <c r="L3427" s="239" t="b">
        <f t="shared" si="639"/>
        <v>0</v>
      </c>
      <c r="M3427" s="239">
        <f t="shared" si="644"/>
        <v>4.7278319232882471E-3</v>
      </c>
      <c r="O3427" s="239">
        <f t="shared" si="645"/>
        <v>167.69786197277855</v>
      </c>
      <c r="P3427" s="239">
        <f t="shared" si="640"/>
        <v>189.34706003251</v>
      </c>
      <c r="Q3427" s="239">
        <f t="shared" si="641"/>
        <v>0</v>
      </c>
      <c r="R3427" s="239">
        <f t="shared" si="646"/>
        <v>4.7278319232882471E-3</v>
      </c>
      <c r="T3427" s="239">
        <f>MAX($H$4:H3427)</f>
        <v>290.98732864638936</v>
      </c>
      <c r="U3427" s="239">
        <f>MAX($K$4:K3427)</f>
        <v>290.98732864638936</v>
      </c>
      <c r="V3427" s="239">
        <f>MAX($K$4:L3427)</f>
        <v>290.98732864638936</v>
      </c>
      <c r="W3427" s="239">
        <f t="shared" si="647"/>
        <v>-0.34929448332574509</v>
      </c>
      <c r="X3427" s="239">
        <f t="shared" si="648"/>
        <v>-0.34929448332574509</v>
      </c>
      <c r="Y3427" s="239">
        <f t="shared" si="649"/>
        <v>-0.34929448332574509</v>
      </c>
    </row>
    <row r="3428" spans="1:25">
      <c r="A3428" s="147">
        <v>40225</v>
      </c>
      <c r="B3428" s="243">
        <v>1.8318405044231323E-2</v>
      </c>
      <c r="C3428" s="243">
        <v>7.2039186903871677E-3</v>
      </c>
      <c r="D3428" s="243">
        <v>-6.4347732821257164E-3</v>
      </c>
      <c r="E3428" s="243">
        <v>-2.3663162636237134E-3</v>
      </c>
      <c r="F3428" s="243">
        <v>2.622785856502885E-3</v>
      </c>
      <c r="H3428" s="239">
        <f t="shared" si="642"/>
        <v>190.71110085724806</v>
      </c>
      <c r="I3428" s="239"/>
      <c r="J3428" s="239">
        <f t="shared" si="643"/>
        <v>179.17616276083535</v>
      </c>
      <c r="K3428" s="239">
        <f t="shared" si="638"/>
        <v>190.71110085724806</v>
      </c>
      <c r="L3428" s="239" t="b">
        <f t="shared" si="639"/>
        <v>0</v>
      </c>
      <c r="M3428" s="239">
        <f t="shared" si="644"/>
        <v>7.2039186903871417E-3</v>
      </c>
      <c r="O3428" s="239">
        <f t="shared" si="645"/>
        <v>167.69786197277855</v>
      </c>
      <c r="P3428" s="239">
        <f t="shared" si="640"/>
        <v>190.71110085724806</v>
      </c>
      <c r="Q3428" s="239">
        <f t="shared" si="641"/>
        <v>0</v>
      </c>
      <c r="R3428" s="239">
        <f t="shared" si="646"/>
        <v>7.2039186903871417E-3</v>
      </c>
      <c r="T3428" s="239">
        <f>MAX($H$4:H3428)</f>
        <v>290.98732864638936</v>
      </c>
      <c r="U3428" s="239">
        <f>MAX($K$4:K3428)</f>
        <v>290.98732864638936</v>
      </c>
      <c r="V3428" s="239">
        <f>MAX($K$4:L3428)</f>
        <v>290.98732864638936</v>
      </c>
      <c r="W3428" s="239">
        <f t="shared" si="647"/>
        <v>-0.34460685369223742</v>
      </c>
      <c r="X3428" s="239">
        <f t="shared" si="648"/>
        <v>-0.34460685369223742</v>
      </c>
      <c r="Y3428" s="239">
        <f t="shared" si="649"/>
        <v>-0.34460685369223742</v>
      </c>
    </row>
    <row r="3429" spans="1:25">
      <c r="A3429" s="147">
        <v>40226</v>
      </c>
      <c r="B3429" s="243">
        <v>4.5860628008047577E-3</v>
      </c>
      <c r="C3429" s="243">
        <v>2.0316490883886429E-2</v>
      </c>
      <c r="D3429" s="243">
        <v>2.7675808997747797E-2</v>
      </c>
      <c r="E3429" s="243">
        <v>2.3811963291323845E-2</v>
      </c>
      <c r="F3429" s="243">
        <v>2.2970532977156344E-2</v>
      </c>
      <c r="H3429" s="239">
        <f t="shared" si="642"/>
        <v>194.58568119927028</v>
      </c>
      <c r="I3429" s="239"/>
      <c r="J3429" s="239">
        <f t="shared" si="643"/>
        <v>179.17616276083535</v>
      </c>
      <c r="K3429" s="239">
        <f t="shared" si="638"/>
        <v>194.58568119927028</v>
      </c>
      <c r="L3429" s="239" t="b">
        <f t="shared" si="639"/>
        <v>0</v>
      </c>
      <c r="M3429" s="239">
        <f t="shared" si="644"/>
        <v>2.0316490883886439E-2</v>
      </c>
      <c r="O3429" s="239">
        <f t="shared" si="645"/>
        <v>167.69786197277855</v>
      </c>
      <c r="P3429" s="239">
        <f t="shared" si="640"/>
        <v>194.58568119927028</v>
      </c>
      <c r="Q3429" s="239">
        <f t="shared" si="641"/>
        <v>0</v>
      </c>
      <c r="R3429" s="239">
        <f t="shared" si="646"/>
        <v>2.0316490883886439E-2</v>
      </c>
      <c r="T3429" s="239">
        <f>MAX($H$4:H3429)</f>
        <v>290.98732864638936</v>
      </c>
      <c r="U3429" s="239">
        <f>MAX($K$4:K3429)</f>
        <v>290.98732864638936</v>
      </c>
      <c r="V3429" s="239">
        <f>MAX($K$4:L3429)</f>
        <v>290.98732864638936</v>
      </c>
      <c r="W3429" s="239">
        <f t="shared" si="647"/>
        <v>-0.33129156480991412</v>
      </c>
      <c r="X3429" s="239">
        <f t="shared" si="648"/>
        <v>-0.33129156480991412</v>
      </c>
      <c r="Y3429" s="239">
        <f t="shared" si="649"/>
        <v>-0.33129156480991412</v>
      </c>
    </row>
    <row r="3430" spans="1:25">
      <c r="A3430" s="147">
        <v>40227</v>
      </c>
      <c r="B3430" s="243">
        <v>6.5398918838681652E-3</v>
      </c>
      <c r="C3430" s="243">
        <v>5.5752506835520244E-3</v>
      </c>
      <c r="D3430" s="243">
        <v>-3.1961075338116096E-4</v>
      </c>
      <c r="E3430" s="243">
        <v>-4.6109190374399311E-4</v>
      </c>
      <c r="F3430" s="243">
        <v>3.9865042095248437E-3</v>
      </c>
      <c r="H3430" s="239">
        <f t="shared" si="642"/>
        <v>195.67054515138594</v>
      </c>
      <c r="I3430" s="239"/>
      <c r="J3430" s="239">
        <f t="shared" si="643"/>
        <v>179.17616276083535</v>
      </c>
      <c r="K3430" s="239">
        <f t="shared" si="638"/>
        <v>195.67054515138594</v>
      </c>
      <c r="L3430" s="239" t="b">
        <f t="shared" si="639"/>
        <v>0</v>
      </c>
      <c r="M3430" s="239">
        <f t="shared" si="644"/>
        <v>5.5752506835519541E-3</v>
      </c>
      <c r="O3430" s="239">
        <f t="shared" si="645"/>
        <v>167.69786197277855</v>
      </c>
      <c r="P3430" s="239">
        <f t="shared" si="640"/>
        <v>195.67054515138594</v>
      </c>
      <c r="Q3430" s="239">
        <f t="shared" si="641"/>
        <v>0</v>
      </c>
      <c r="R3430" s="239">
        <f t="shared" si="646"/>
        <v>5.5752506835519541E-3</v>
      </c>
      <c r="T3430" s="239">
        <f>MAX($H$4:H3430)</f>
        <v>290.98732864638936</v>
      </c>
      <c r="U3430" s="239">
        <f>MAX($K$4:K3430)</f>
        <v>290.98732864638936</v>
      </c>
      <c r="V3430" s="239">
        <f>MAX($K$4:L3430)</f>
        <v>290.98732864638936</v>
      </c>
      <c r="W3430" s="239">
        <f t="shared" si="647"/>
        <v>-0.32756334764952361</v>
      </c>
      <c r="X3430" s="239">
        <f t="shared" si="648"/>
        <v>-0.32756334764952361</v>
      </c>
      <c r="Y3430" s="239">
        <f t="shared" si="649"/>
        <v>-0.32756334764952361</v>
      </c>
    </row>
    <row r="3431" spans="1:25">
      <c r="A3431" s="147">
        <v>40228</v>
      </c>
      <c r="B3431" s="243">
        <v>2.2882341145005203E-3</v>
      </c>
      <c r="C3431" s="243">
        <v>-4.9980786706338431E-3</v>
      </c>
      <c r="D3431" s="243">
        <v>-2.4596569616806563E-2</v>
      </c>
      <c r="E3431" s="243">
        <v>-1.1723503350873798E-2</v>
      </c>
      <c r="F3431" s="243">
        <v>-6.6992682671552783E-3</v>
      </c>
      <c r="H3431" s="239">
        <f t="shared" si="642"/>
        <v>194.6925683731935</v>
      </c>
      <c r="I3431" s="239"/>
      <c r="J3431" s="239">
        <f t="shared" si="643"/>
        <v>179.17616276083535</v>
      </c>
      <c r="K3431" s="239">
        <f t="shared" si="638"/>
        <v>194.6925683731935</v>
      </c>
      <c r="L3431" s="239" t="b">
        <f t="shared" si="639"/>
        <v>0</v>
      </c>
      <c r="M3431" s="239">
        <f t="shared" si="644"/>
        <v>-4.9980786706338614E-3</v>
      </c>
      <c r="O3431" s="239">
        <f t="shared" si="645"/>
        <v>167.69786197277855</v>
      </c>
      <c r="P3431" s="239">
        <f t="shared" si="640"/>
        <v>194.6925683731935</v>
      </c>
      <c r="Q3431" s="239">
        <f t="shared" si="641"/>
        <v>0</v>
      </c>
      <c r="R3431" s="239">
        <f t="shared" si="646"/>
        <v>-4.9980786706338614E-3</v>
      </c>
      <c r="T3431" s="239">
        <f>MAX($H$4:H3431)</f>
        <v>290.98732864638936</v>
      </c>
      <c r="U3431" s="239">
        <f>MAX($K$4:K3431)</f>
        <v>290.98732864638936</v>
      </c>
      <c r="V3431" s="239">
        <f>MAX($K$4:L3431)</f>
        <v>290.98732864638936</v>
      </c>
      <c r="W3431" s="239">
        <f t="shared" si="647"/>
        <v>-0.33092423893898898</v>
      </c>
      <c r="X3431" s="239">
        <f t="shared" si="648"/>
        <v>-0.33092423893898898</v>
      </c>
      <c r="Y3431" s="239">
        <f t="shared" si="649"/>
        <v>-0.33092423893898898</v>
      </c>
    </row>
    <row r="3432" spans="1:25">
      <c r="A3432" s="147">
        <v>40231</v>
      </c>
      <c r="B3432" s="243">
        <v>-1.1513026151998007E-3</v>
      </c>
      <c r="C3432" s="243">
        <v>4.5743261794155554E-3</v>
      </c>
      <c r="D3432" s="243">
        <v>3.0903451012213257E-2</v>
      </c>
      <c r="E3432" s="243">
        <v>1.2320572793846907E-2</v>
      </c>
      <c r="F3432" s="243">
        <v>8.2900793530591432E-3</v>
      </c>
      <c r="H3432" s="239">
        <f t="shared" si="642"/>
        <v>195.58315568564063</v>
      </c>
      <c r="I3432" s="239"/>
      <c r="J3432" s="239">
        <f t="shared" si="643"/>
        <v>179.17616276083535</v>
      </c>
      <c r="K3432" s="239">
        <f t="shared" si="638"/>
        <v>195.58315568564063</v>
      </c>
      <c r="L3432" s="239" t="b">
        <f t="shared" si="639"/>
        <v>0</v>
      </c>
      <c r="M3432" s="239">
        <f t="shared" si="644"/>
        <v>4.5743261794154852E-3</v>
      </c>
      <c r="O3432" s="239">
        <f t="shared" si="645"/>
        <v>167.69786197277855</v>
      </c>
      <c r="P3432" s="239">
        <f t="shared" si="640"/>
        <v>195.58315568564063</v>
      </c>
      <c r="Q3432" s="239">
        <f t="shared" si="641"/>
        <v>0</v>
      </c>
      <c r="R3432" s="239">
        <f t="shared" si="646"/>
        <v>4.5743261794154852E-3</v>
      </c>
      <c r="T3432" s="239">
        <f>MAX($H$4:H3432)</f>
        <v>290.98732864638936</v>
      </c>
      <c r="U3432" s="239">
        <f>MAX($K$4:K3432)</f>
        <v>290.98732864638936</v>
      </c>
      <c r="V3432" s="239">
        <f>MAX($K$4:L3432)</f>
        <v>290.98732864638936</v>
      </c>
      <c r="W3432" s="239">
        <f t="shared" si="647"/>
        <v>-0.32786366816915524</v>
      </c>
      <c r="X3432" s="239">
        <f t="shared" si="648"/>
        <v>-0.32786366816915524</v>
      </c>
      <c r="Y3432" s="239">
        <f t="shared" si="649"/>
        <v>-0.32786366816915524</v>
      </c>
    </row>
    <row r="3433" spans="1:25">
      <c r="A3433" s="147">
        <v>40232</v>
      </c>
      <c r="B3433" s="243">
        <v>-1.2569135407309528E-2</v>
      </c>
      <c r="C3433" s="243">
        <v>-8.1303361819197173E-3</v>
      </c>
      <c r="D3433" s="243">
        <v>1.1318890133370951E-2</v>
      </c>
      <c r="E3433" s="243">
        <v>2.0515322752774345E-3</v>
      </c>
      <c r="F3433" s="243">
        <v>-5.6817676860909661E-3</v>
      </c>
      <c r="H3433" s="239">
        <f t="shared" si="642"/>
        <v>193.99299887839564</v>
      </c>
      <c r="I3433" s="239"/>
      <c r="J3433" s="239">
        <f t="shared" si="643"/>
        <v>179.17616276083535</v>
      </c>
      <c r="K3433" s="239">
        <f t="shared" si="638"/>
        <v>193.99299887839564</v>
      </c>
      <c r="L3433" s="239" t="b">
        <f t="shared" si="639"/>
        <v>0</v>
      </c>
      <c r="M3433" s="239">
        <f t="shared" si="644"/>
        <v>-8.1303361819196843E-3</v>
      </c>
      <c r="O3433" s="239">
        <f t="shared" si="645"/>
        <v>167.69786197277855</v>
      </c>
      <c r="P3433" s="239">
        <f t="shared" si="640"/>
        <v>193.99299887839564</v>
      </c>
      <c r="Q3433" s="239">
        <f t="shared" si="641"/>
        <v>0</v>
      </c>
      <c r="R3433" s="239">
        <f t="shared" si="646"/>
        <v>-8.1303361819196843E-3</v>
      </c>
      <c r="T3433" s="239">
        <f>MAX($H$4:H3433)</f>
        <v>290.98732864638936</v>
      </c>
      <c r="U3433" s="239">
        <f>MAX($K$4:K3433)</f>
        <v>290.98732864638936</v>
      </c>
      <c r="V3433" s="239">
        <f>MAX($K$4:L3433)</f>
        <v>290.98732864638936</v>
      </c>
      <c r="W3433" s="239">
        <f t="shared" si="647"/>
        <v>-0.33332836250702236</v>
      </c>
      <c r="X3433" s="239">
        <f t="shared" si="648"/>
        <v>-0.33332836250702236</v>
      </c>
      <c r="Y3433" s="239">
        <f t="shared" si="649"/>
        <v>-0.33332836250702236</v>
      </c>
    </row>
    <row r="3434" spans="1:25">
      <c r="A3434" s="147">
        <v>40233</v>
      </c>
      <c r="B3434" s="243">
        <v>9.7183348960092619E-3</v>
      </c>
      <c r="C3434" s="243">
        <v>3.5508110121535985E-3</v>
      </c>
      <c r="D3434" s="243">
        <v>-1.2911258099163159E-2</v>
      </c>
      <c r="E3434" s="243">
        <v>-9.2818590259557965E-3</v>
      </c>
      <c r="F3434" s="243">
        <v>-1.4932727305826399E-3</v>
      </c>
      <c r="H3434" s="239">
        <f t="shared" si="642"/>
        <v>194.68183135509375</v>
      </c>
      <c r="I3434" s="239"/>
      <c r="J3434" s="239">
        <f t="shared" si="643"/>
        <v>179.17616276083535</v>
      </c>
      <c r="K3434" s="239">
        <f t="shared" si="638"/>
        <v>194.68183135509375</v>
      </c>
      <c r="L3434" s="239" t="b">
        <f t="shared" si="639"/>
        <v>0</v>
      </c>
      <c r="M3434" s="239">
        <f t="shared" si="644"/>
        <v>3.5508110121536094E-3</v>
      </c>
      <c r="O3434" s="239">
        <f t="shared" si="645"/>
        <v>167.69786197277855</v>
      </c>
      <c r="P3434" s="239">
        <f t="shared" si="640"/>
        <v>194.68183135509375</v>
      </c>
      <c r="Q3434" s="239">
        <f t="shared" si="641"/>
        <v>0</v>
      </c>
      <c r="R3434" s="239">
        <f t="shared" si="646"/>
        <v>3.5508110121536094E-3</v>
      </c>
      <c r="T3434" s="239">
        <f>MAX($H$4:H3434)</f>
        <v>290.98732864638936</v>
      </c>
      <c r="U3434" s="239">
        <f>MAX($K$4:K3434)</f>
        <v>290.98732864638936</v>
      </c>
      <c r="V3434" s="239">
        <f>MAX($K$4:L3434)</f>
        <v>290.98732864638936</v>
      </c>
      <c r="W3434" s="239">
        <f t="shared" si="647"/>
        <v>-0.33096113751512179</v>
      </c>
      <c r="X3434" s="239">
        <f t="shared" si="648"/>
        <v>-0.33096113751512179</v>
      </c>
      <c r="Y3434" s="239">
        <f t="shared" si="649"/>
        <v>-0.33096113751512179</v>
      </c>
    </row>
    <row r="3435" spans="1:25">
      <c r="A3435" s="147">
        <v>40234</v>
      </c>
      <c r="B3435" s="243">
        <v>-1.4187619006851282E-3</v>
      </c>
      <c r="C3435" s="243">
        <v>-2.0404195963869109E-2</v>
      </c>
      <c r="D3435" s="243">
        <v>-1.2410623079601724E-3</v>
      </c>
      <c r="E3435" s="243">
        <v>-9.3286671854583281E-3</v>
      </c>
      <c r="F3435" s="243">
        <v>-1.7100877997786812E-2</v>
      </c>
      <c r="H3435" s="239">
        <f t="shared" si="642"/>
        <v>190.70950511751951</v>
      </c>
      <c r="I3435" s="239"/>
      <c r="J3435" s="239">
        <f t="shared" si="643"/>
        <v>179.17616276083535</v>
      </c>
      <c r="K3435" s="239">
        <f t="shared" si="638"/>
        <v>190.70950511751951</v>
      </c>
      <c r="L3435" s="239" t="b">
        <f t="shared" si="639"/>
        <v>0</v>
      </c>
      <c r="M3435" s="239">
        <f t="shared" si="644"/>
        <v>-2.0404195963869037E-2</v>
      </c>
      <c r="O3435" s="239">
        <f t="shared" si="645"/>
        <v>167.69786197277855</v>
      </c>
      <c r="P3435" s="239">
        <f t="shared" si="640"/>
        <v>190.70950511751951</v>
      </c>
      <c r="Q3435" s="239">
        <f t="shared" si="641"/>
        <v>0</v>
      </c>
      <c r="R3435" s="239">
        <f t="shared" si="646"/>
        <v>-2.0404195963869037E-2</v>
      </c>
      <c r="T3435" s="239">
        <f>MAX($H$4:H3435)</f>
        <v>290.98732864638936</v>
      </c>
      <c r="U3435" s="239">
        <f>MAX($K$4:K3435)</f>
        <v>290.98732864638936</v>
      </c>
      <c r="V3435" s="239">
        <f>MAX($K$4:L3435)</f>
        <v>290.98732864638936</v>
      </c>
      <c r="W3435" s="239">
        <f t="shared" si="647"/>
        <v>-0.34461233757270726</v>
      </c>
      <c r="X3435" s="239">
        <f t="shared" si="648"/>
        <v>-0.34461233757270726</v>
      </c>
      <c r="Y3435" s="239">
        <f t="shared" si="649"/>
        <v>-0.34461233757270726</v>
      </c>
    </row>
    <row r="3436" spans="1:25">
      <c r="A3436" s="147">
        <v>40235</v>
      </c>
      <c r="B3436" s="243">
        <v>1.4356422295216387E-3</v>
      </c>
      <c r="C3436" s="243">
        <v>1.1635707755094815E-2</v>
      </c>
      <c r="D3436" s="243">
        <v>1.3101760420077824E-3</v>
      </c>
      <c r="E3436" s="243">
        <v>6.1972609787543931E-3</v>
      </c>
      <c r="F3436" s="243">
        <v>9.0938655777297317E-3</v>
      </c>
      <c r="H3436" s="239">
        <f t="shared" si="642"/>
        <v>192.92854518518573</v>
      </c>
      <c r="I3436" s="239"/>
      <c r="J3436" s="239">
        <f t="shared" si="643"/>
        <v>179.17616276083535</v>
      </c>
      <c r="K3436" s="239">
        <f t="shared" si="638"/>
        <v>192.92854518518573</v>
      </c>
      <c r="L3436" s="239" t="b">
        <f t="shared" si="639"/>
        <v>0</v>
      </c>
      <c r="M3436" s="239">
        <f t="shared" si="644"/>
        <v>1.1635707755094803E-2</v>
      </c>
      <c r="O3436" s="239">
        <f t="shared" si="645"/>
        <v>167.69786197277855</v>
      </c>
      <c r="P3436" s="239">
        <f t="shared" si="640"/>
        <v>192.92854518518573</v>
      </c>
      <c r="Q3436" s="239">
        <f t="shared" si="641"/>
        <v>0</v>
      </c>
      <c r="R3436" s="239">
        <f t="shared" si="646"/>
        <v>1.1635707755094803E-2</v>
      </c>
      <c r="T3436" s="239">
        <f>MAX($H$4:H3436)</f>
        <v>290.98732864638936</v>
      </c>
      <c r="U3436" s="239">
        <f>MAX($K$4:K3436)</f>
        <v>290.98732864638936</v>
      </c>
      <c r="V3436" s="239">
        <f>MAX($K$4:L3436)</f>
        <v>290.98732864638936</v>
      </c>
      <c r="W3436" s="239">
        <f t="shared" si="647"/>
        <v>-0.33698643826640856</v>
      </c>
      <c r="X3436" s="239">
        <f t="shared" si="648"/>
        <v>-0.33698643826640856</v>
      </c>
      <c r="Y3436" s="239">
        <f t="shared" si="649"/>
        <v>-0.33698643826640856</v>
      </c>
    </row>
    <row r="3437" spans="1:25">
      <c r="A3437" s="147">
        <v>40238</v>
      </c>
      <c r="B3437" s="243">
        <v>1.0825579448624056E-2</v>
      </c>
      <c r="C3437" s="243">
        <v>6.0256671239153903E-3</v>
      </c>
      <c r="D3437" s="243">
        <v>1.2030749971525534E-2</v>
      </c>
      <c r="E3437" s="243">
        <v>1.9885563131961215E-2</v>
      </c>
      <c r="F3437" s="243">
        <v>5.8064568219096113E-3</v>
      </c>
      <c r="H3437" s="239">
        <f t="shared" si="642"/>
        <v>194.09106837717292</v>
      </c>
      <c r="I3437" s="239"/>
      <c r="J3437" s="239">
        <f t="shared" si="643"/>
        <v>179.17616276083535</v>
      </c>
      <c r="K3437" s="239">
        <f t="shared" si="638"/>
        <v>194.09106837717292</v>
      </c>
      <c r="L3437" s="239" t="b">
        <f t="shared" si="639"/>
        <v>0</v>
      </c>
      <c r="M3437" s="239">
        <f t="shared" si="644"/>
        <v>6.0256671239153504E-3</v>
      </c>
      <c r="O3437" s="239">
        <f t="shared" si="645"/>
        <v>167.69786197277855</v>
      </c>
      <c r="P3437" s="239">
        <f t="shared" si="640"/>
        <v>194.09106837717292</v>
      </c>
      <c r="Q3437" s="239">
        <f t="shared" si="641"/>
        <v>0</v>
      </c>
      <c r="R3437" s="239">
        <f t="shared" si="646"/>
        <v>6.0256671239153504E-3</v>
      </c>
      <c r="T3437" s="239">
        <f>MAX($H$4:H3437)</f>
        <v>290.98732864638936</v>
      </c>
      <c r="U3437" s="239">
        <f>MAX($K$4:K3437)</f>
        <v>290.98732864638936</v>
      </c>
      <c r="V3437" s="239">
        <f>MAX($K$4:L3437)</f>
        <v>290.98732864638936</v>
      </c>
      <c r="W3437" s="239">
        <f t="shared" si="647"/>
        <v>-0.33299133924476043</v>
      </c>
      <c r="X3437" s="239">
        <f t="shared" si="648"/>
        <v>-0.33299133924476043</v>
      </c>
      <c r="Y3437" s="239">
        <f t="shared" si="649"/>
        <v>-0.33299133924476043</v>
      </c>
    </row>
    <row r="3438" spans="1:25">
      <c r="A3438" s="147">
        <v>40239</v>
      </c>
      <c r="B3438" s="243">
        <v>3.0270163945174122E-3</v>
      </c>
      <c r="C3438" s="243">
        <v>1.0269762232819168E-2</v>
      </c>
      <c r="D3438" s="243">
        <v>3.5061274612757654E-3</v>
      </c>
      <c r="E3438" s="243">
        <v>8.322490257054449E-3</v>
      </c>
      <c r="F3438" s="243">
        <v>1.0373869607344322E-2</v>
      </c>
      <c r="H3438" s="239">
        <f t="shared" si="642"/>
        <v>196.08433750092033</v>
      </c>
      <c r="I3438" s="239"/>
      <c r="J3438" s="239">
        <f t="shared" si="643"/>
        <v>179.17616276083535</v>
      </c>
      <c r="K3438" s="239">
        <f t="shared" si="638"/>
        <v>196.08433750092033</v>
      </c>
      <c r="L3438" s="239" t="b">
        <f t="shared" si="639"/>
        <v>0</v>
      </c>
      <c r="M3438" s="239">
        <f t="shared" si="644"/>
        <v>1.0269762232819153E-2</v>
      </c>
      <c r="O3438" s="239">
        <f t="shared" si="645"/>
        <v>167.69786197277855</v>
      </c>
      <c r="P3438" s="239">
        <f t="shared" si="640"/>
        <v>196.08433750092033</v>
      </c>
      <c r="Q3438" s="239">
        <f t="shared" si="641"/>
        <v>0</v>
      </c>
      <c r="R3438" s="239">
        <f t="shared" si="646"/>
        <v>1.0269762232819153E-2</v>
      </c>
      <c r="T3438" s="239">
        <f>MAX($H$4:H3438)</f>
        <v>290.98732864638936</v>
      </c>
      <c r="U3438" s="239">
        <f>MAX($K$4:K3438)</f>
        <v>290.98732864638936</v>
      </c>
      <c r="V3438" s="239">
        <f>MAX($K$4:L3438)</f>
        <v>290.98732864638936</v>
      </c>
      <c r="W3438" s="239">
        <f t="shared" si="647"/>
        <v>-0.326141318891573</v>
      </c>
      <c r="X3438" s="239">
        <f t="shared" si="648"/>
        <v>-0.326141318891573</v>
      </c>
      <c r="Y3438" s="239">
        <f t="shared" si="649"/>
        <v>-0.326141318891573</v>
      </c>
    </row>
    <row r="3439" spans="1:25">
      <c r="A3439" s="147">
        <v>40240</v>
      </c>
      <c r="B3439" s="243">
        <v>2.9688542673889096E-4</v>
      </c>
      <c r="C3439" s="243">
        <v>8.8077867408460353E-3</v>
      </c>
      <c r="D3439" s="243">
        <v>-7.9829949893706065E-4</v>
      </c>
      <c r="E3439" s="243">
        <v>-1.8177357377689995E-3</v>
      </c>
      <c r="F3439" s="243">
        <v>7.5908249560177055E-3</v>
      </c>
      <c r="H3439" s="239">
        <f t="shared" si="642"/>
        <v>197.81140652884852</v>
      </c>
      <c r="I3439" s="239"/>
      <c r="J3439" s="239">
        <f t="shared" si="643"/>
        <v>179.17616276083535</v>
      </c>
      <c r="K3439" s="239">
        <f t="shared" si="638"/>
        <v>197.81140652884852</v>
      </c>
      <c r="L3439" s="239" t="b">
        <f t="shared" si="639"/>
        <v>0</v>
      </c>
      <c r="M3439" s="239">
        <f t="shared" si="644"/>
        <v>8.8077867408460856E-3</v>
      </c>
      <c r="O3439" s="239">
        <f t="shared" si="645"/>
        <v>167.69786197277855</v>
      </c>
      <c r="P3439" s="239">
        <f t="shared" si="640"/>
        <v>197.81140652884852</v>
      </c>
      <c r="Q3439" s="239">
        <f t="shared" si="641"/>
        <v>0</v>
      </c>
      <c r="R3439" s="239">
        <f t="shared" si="646"/>
        <v>8.8077867408460856E-3</v>
      </c>
      <c r="T3439" s="239">
        <f>MAX($H$4:H3439)</f>
        <v>290.98732864638936</v>
      </c>
      <c r="U3439" s="239">
        <f>MAX($K$4:K3439)</f>
        <v>290.98732864638936</v>
      </c>
      <c r="V3439" s="239">
        <f>MAX($K$4:L3439)</f>
        <v>290.98732864638936</v>
      </c>
      <c r="W3439" s="239">
        <f t="shared" si="647"/>
        <v>-0.32020611533490217</v>
      </c>
      <c r="X3439" s="239">
        <f t="shared" si="648"/>
        <v>-0.32020611533490217</v>
      </c>
      <c r="Y3439" s="239">
        <f t="shared" si="649"/>
        <v>-0.32020611533490217</v>
      </c>
    </row>
    <row r="3440" spans="1:25">
      <c r="A3440" s="147">
        <v>40241</v>
      </c>
      <c r="B3440" s="243">
        <v>3.4672869458194366E-3</v>
      </c>
      <c r="C3440" s="243">
        <v>5.2800720503509702E-3</v>
      </c>
      <c r="D3440" s="243">
        <v>-2.0802035536959806E-4</v>
      </c>
      <c r="E3440" s="243">
        <v>4.4043140044498497E-3</v>
      </c>
      <c r="F3440" s="243">
        <v>8.5639497667930886E-3</v>
      </c>
      <c r="H3440" s="239">
        <f t="shared" si="642"/>
        <v>198.85586500770211</v>
      </c>
      <c r="I3440" s="239"/>
      <c r="J3440" s="239">
        <f t="shared" si="643"/>
        <v>179.17616276083535</v>
      </c>
      <c r="K3440" s="239">
        <f t="shared" si="638"/>
        <v>198.85586500770211</v>
      </c>
      <c r="L3440" s="239" t="b">
        <f t="shared" si="639"/>
        <v>0</v>
      </c>
      <c r="M3440" s="239">
        <f t="shared" si="644"/>
        <v>5.2800720503509624E-3</v>
      </c>
      <c r="O3440" s="239">
        <f t="shared" si="645"/>
        <v>167.69786197277855</v>
      </c>
      <c r="P3440" s="239">
        <f t="shared" si="640"/>
        <v>198.85586500770211</v>
      </c>
      <c r="Q3440" s="239">
        <f t="shared" si="641"/>
        <v>0</v>
      </c>
      <c r="R3440" s="239">
        <f t="shared" si="646"/>
        <v>5.2800720503509624E-3</v>
      </c>
      <c r="T3440" s="239">
        <f>MAX($H$4:H3440)</f>
        <v>290.98732864638936</v>
      </c>
      <c r="U3440" s="239">
        <f>MAX($K$4:K3440)</f>
        <v>290.98732864638936</v>
      </c>
      <c r="V3440" s="239">
        <f>MAX($K$4:L3440)</f>
        <v>290.98732864638936</v>
      </c>
      <c r="W3440" s="239">
        <f t="shared" si="647"/>
        <v>-0.31661675464448247</v>
      </c>
      <c r="X3440" s="239">
        <f t="shared" si="648"/>
        <v>-0.31661675464448247</v>
      </c>
      <c r="Y3440" s="239">
        <f t="shared" si="649"/>
        <v>-0.31661675464448247</v>
      </c>
    </row>
    <row r="3441" spans="1:25">
      <c r="A3441" s="147">
        <v>40242</v>
      </c>
      <c r="B3441" s="243">
        <v>1.4127512237048778E-2</v>
      </c>
      <c r="C3441" s="243">
        <v>1.3037808290663033E-2</v>
      </c>
      <c r="D3441" s="243">
        <v>-1.1030561165767949E-3</v>
      </c>
      <c r="E3441" s="243">
        <v>1.1014537532183732E-2</v>
      </c>
      <c r="F3441" s="243">
        <v>9.1389350305071115E-3</v>
      </c>
      <c r="H3441" s="239">
        <f t="shared" si="642"/>
        <v>201.44850965314649</v>
      </c>
      <c r="I3441" s="239"/>
      <c r="J3441" s="239">
        <f t="shared" si="643"/>
        <v>179.17616276083535</v>
      </c>
      <c r="K3441" s="239">
        <f t="shared" si="638"/>
        <v>201.44850965314649</v>
      </c>
      <c r="L3441" s="239" t="b">
        <f t="shared" si="639"/>
        <v>0</v>
      </c>
      <c r="M3441" s="239">
        <f t="shared" si="644"/>
        <v>1.3037808290662999E-2</v>
      </c>
      <c r="O3441" s="239">
        <f t="shared" si="645"/>
        <v>167.69786197277855</v>
      </c>
      <c r="P3441" s="239">
        <f t="shared" si="640"/>
        <v>201.44850965314649</v>
      </c>
      <c r="Q3441" s="239">
        <f t="shared" si="641"/>
        <v>0</v>
      </c>
      <c r="R3441" s="239">
        <f t="shared" si="646"/>
        <v>1.3037808290662999E-2</v>
      </c>
      <c r="T3441" s="239">
        <f>MAX($H$4:H3441)</f>
        <v>290.98732864638936</v>
      </c>
      <c r="U3441" s="239">
        <f>MAX($K$4:K3441)</f>
        <v>290.98732864638936</v>
      </c>
      <c r="V3441" s="239">
        <f>MAX($K$4:L3441)</f>
        <v>290.98732864638936</v>
      </c>
      <c r="W3441" s="239">
        <f t="shared" si="647"/>
        <v>-0.30770693490248613</v>
      </c>
      <c r="X3441" s="239">
        <f t="shared" si="648"/>
        <v>-0.30770693490248613</v>
      </c>
      <c r="Y3441" s="239">
        <f t="shared" si="649"/>
        <v>-0.30770693490248613</v>
      </c>
    </row>
    <row r="3442" spans="1:25">
      <c r="A3442" s="147">
        <v>40245</v>
      </c>
      <c r="B3442" s="243">
        <v>2.4616454896042583E-4</v>
      </c>
      <c r="C3442" s="243">
        <v>1.6395554411920976E-3</v>
      </c>
      <c r="D3442" s="243">
        <v>1.7513223964749747E-2</v>
      </c>
      <c r="E3442" s="243">
        <v>1.0598768823530058E-2</v>
      </c>
      <c r="F3442" s="243">
        <v>9.2677605529156715E-4</v>
      </c>
      <c r="H3442" s="239">
        <f t="shared" si="642"/>
        <v>201.77879565326833</v>
      </c>
      <c r="I3442" s="239"/>
      <c r="J3442" s="239">
        <f t="shared" si="643"/>
        <v>179.17616276083535</v>
      </c>
      <c r="K3442" s="239">
        <f t="shared" si="638"/>
        <v>201.77879565326833</v>
      </c>
      <c r="L3442" s="239" t="b">
        <f t="shared" si="639"/>
        <v>0</v>
      </c>
      <c r="M3442" s="239">
        <f t="shared" si="644"/>
        <v>1.6395554411920464E-3</v>
      </c>
      <c r="O3442" s="239">
        <f t="shared" si="645"/>
        <v>167.69786197277855</v>
      </c>
      <c r="P3442" s="239">
        <f t="shared" si="640"/>
        <v>201.77879565326833</v>
      </c>
      <c r="Q3442" s="239">
        <f t="shared" si="641"/>
        <v>0</v>
      </c>
      <c r="R3442" s="239">
        <f t="shared" si="646"/>
        <v>1.6395554411920464E-3</v>
      </c>
      <c r="T3442" s="239">
        <f>MAX($H$4:H3442)</f>
        <v>290.98732864638936</v>
      </c>
      <c r="U3442" s="239">
        <f>MAX($K$4:K3442)</f>
        <v>290.98732864638936</v>
      </c>
      <c r="V3442" s="239">
        <f>MAX($K$4:L3442)</f>
        <v>290.98732864638936</v>
      </c>
      <c r="W3442" s="239">
        <f t="shared" si="647"/>
        <v>-0.30657188204070601</v>
      </c>
      <c r="X3442" s="239">
        <f t="shared" si="648"/>
        <v>-0.30657188204070601</v>
      </c>
      <c r="Y3442" s="239">
        <f t="shared" si="649"/>
        <v>-0.30657188204070601</v>
      </c>
    </row>
    <row r="3443" spans="1:25">
      <c r="A3443" s="147">
        <v>40246</v>
      </c>
      <c r="B3443" s="243">
        <v>1.7825818579912944E-3</v>
      </c>
      <c r="C3443" s="243">
        <v>-3.1456904811012487E-3</v>
      </c>
      <c r="D3443" s="243">
        <v>5.7900456196338101E-3</v>
      </c>
      <c r="E3443" s="243">
        <v>2.6819952499979038E-3</v>
      </c>
      <c r="F3443" s="243">
        <v>-3.2232087485132288E-3</v>
      </c>
      <c r="H3443" s="239">
        <f t="shared" si="642"/>
        <v>201.14406201649376</v>
      </c>
      <c r="I3443" s="239"/>
      <c r="J3443" s="239">
        <f t="shared" si="643"/>
        <v>179.17616276083535</v>
      </c>
      <c r="K3443" s="239">
        <f t="shared" si="638"/>
        <v>201.14406201649376</v>
      </c>
      <c r="L3443" s="239" t="b">
        <f t="shared" si="639"/>
        <v>0</v>
      </c>
      <c r="M3443" s="239">
        <f t="shared" si="644"/>
        <v>-3.145690481101296E-3</v>
      </c>
      <c r="O3443" s="239">
        <f t="shared" si="645"/>
        <v>167.69786197277855</v>
      </c>
      <c r="P3443" s="239">
        <f t="shared" si="640"/>
        <v>201.14406201649376</v>
      </c>
      <c r="Q3443" s="239">
        <f t="shared" si="641"/>
        <v>0</v>
      </c>
      <c r="R3443" s="239">
        <f t="shared" si="646"/>
        <v>-3.145690481101296E-3</v>
      </c>
      <c r="T3443" s="239">
        <f>MAX($H$4:H3443)</f>
        <v>290.98732864638936</v>
      </c>
      <c r="U3443" s="239">
        <f>MAX($K$4:K3443)</f>
        <v>290.98732864638936</v>
      </c>
      <c r="V3443" s="239">
        <f>MAX($K$4:L3443)</f>
        <v>290.98732864638936</v>
      </c>
      <c r="W3443" s="239">
        <f t="shared" si="647"/>
        <v>-0.30875319227069853</v>
      </c>
      <c r="X3443" s="239">
        <f t="shared" si="648"/>
        <v>-0.30875319227069853</v>
      </c>
      <c r="Y3443" s="239">
        <f t="shared" si="649"/>
        <v>-0.30875319227069853</v>
      </c>
    </row>
    <row r="3444" spans="1:25">
      <c r="A3444" s="147">
        <v>40247</v>
      </c>
      <c r="B3444" s="243">
        <v>5.1002407594018528E-3</v>
      </c>
      <c r="C3444" s="243">
        <v>9.1236338395808136E-3</v>
      </c>
      <c r="D3444" s="243">
        <v>-8.9101842610574966E-3</v>
      </c>
      <c r="E3444" s="243">
        <v>4.0913285846060354E-3</v>
      </c>
      <c r="F3444" s="243">
        <v>9.8206458528657947E-3</v>
      </c>
      <c r="H3444" s="239">
        <f t="shared" si="642"/>
        <v>202.97922678733818</v>
      </c>
      <c r="I3444" s="239"/>
      <c r="J3444" s="239">
        <f t="shared" si="643"/>
        <v>179.17616276083535</v>
      </c>
      <c r="K3444" s="239">
        <f t="shared" si="638"/>
        <v>202.97922678733818</v>
      </c>
      <c r="L3444" s="239" t="b">
        <f t="shared" si="639"/>
        <v>0</v>
      </c>
      <c r="M3444" s="239">
        <f t="shared" si="644"/>
        <v>9.1236338395807668E-3</v>
      </c>
      <c r="O3444" s="239">
        <f t="shared" si="645"/>
        <v>167.69786197277855</v>
      </c>
      <c r="P3444" s="239">
        <f t="shared" si="640"/>
        <v>202.97922678733818</v>
      </c>
      <c r="Q3444" s="239">
        <f t="shared" si="641"/>
        <v>0</v>
      </c>
      <c r="R3444" s="239">
        <f t="shared" si="646"/>
        <v>9.1236338395807668E-3</v>
      </c>
      <c r="T3444" s="239">
        <f>MAX($H$4:H3444)</f>
        <v>290.98732864638936</v>
      </c>
      <c r="U3444" s="239">
        <f>MAX($K$4:K3444)</f>
        <v>290.98732864638936</v>
      </c>
      <c r="V3444" s="239">
        <f>MAX($K$4:L3444)</f>
        <v>290.98732864638936</v>
      </c>
      <c r="W3444" s="239">
        <f t="shared" si="647"/>
        <v>-0.30244650950419727</v>
      </c>
      <c r="X3444" s="239">
        <f t="shared" si="648"/>
        <v>-0.30244650950419727</v>
      </c>
      <c r="Y3444" s="239">
        <f t="shared" si="649"/>
        <v>-0.30244650950419727</v>
      </c>
    </row>
    <row r="3445" spans="1:25">
      <c r="A3445" s="147">
        <v>40248</v>
      </c>
      <c r="B3445" s="243">
        <v>4.1743919485044412E-3</v>
      </c>
      <c r="C3445" s="243">
        <v>-3.2899396562359184E-3</v>
      </c>
      <c r="D3445" s="243">
        <v>3.6589195393759155E-3</v>
      </c>
      <c r="E3445" s="243">
        <v>-5.1178748602785928E-3</v>
      </c>
      <c r="F3445" s="243">
        <v>2.4548548457081765E-4</v>
      </c>
      <c r="H3445" s="239">
        <f t="shared" si="642"/>
        <v>202.31143737973841</v>
      </c>
      <c r="I3445" s="239"/>
      <c r="J3445" s="239">
        <f t="shared" si="643"/>
        <v>179.17616276083535</v>
      </c>
      <c r="K3445" s="239">
        <f t="shared" si="638"/>
        <v>202.31143737973841</v>
      </c>
      <c r="L3445" s="239" t="b">
        <f t="shared" si="639"/>
        <v>0</v>
      </c>
      <c r="M3445" s="239">
        <f t="shared" si="644"/>
        <v>-3.2899396562359284E-3</v>
      </c>
      <c r="O3445" s="239">
        <f t="shared" si="645"/>
        <v>167.69786197277855</v>
      </c>
      <c r="P3445" s="239">
        <f t="shared" si="640"/>
        <v>202.31143737973841</v>
      </c>
      <c r="Q3445" s="239">
        <f t="shared" si="641"/>
        <v>0</v>
      </c>
      <c r="R3445" s="239">
        <f t="shared" si="646"/>
        <v>-3.2899396562359284E-3</v>
      </c>
      <c r="T3445" s="239">
        <f>MAX($H$4:H3445)</f>
        <v>290.98732864638936</v>
      </c>
      <c r="U3445" s="239">
        <f>MAX($K$4:K3445)</f>
        <v>290.98732864638936</v>
      </c>
      <c r="V3445" s="239">
        <f>MAX($K$4:L3445)</f>
        <v>290.98732864638936</v>
      </c>
      <c r="W3445" s="239">
        <f t="shared" si="647"/>
        <v>-0.30474141839492525</v>
      </c>
      <c r="X3445" s="239">
        <f t="shared" si="648"/>
        <v>-0.30474141839492525</v>
      </c>
      <c r="Y3445" s="239">
        <f t="shared" si="649"/>
        <v>-0.30474141839492525</v>
      </c>
    </row>
    <row r="3446" spans="1:25">
      <c r="A3446" s="147">
        <v>40249</v>
      </c>
      <c r="B3446" s="243">
        <v>1.3360729442912778E-4</v>
      </c>
      <c r="C3446" s="243">
        <v>1.5756649341158724E-3</v>
      </c>
      <c r="D3446" s="243">
        <v>-3.5934937585522242E-3</v>
      </c>
      <c r="E3446" s="243">
        <v>-4.2784484770919118E-3</v>
      </c>
      <c r="F3446" s="243">
        <v>4.64838886119745E-3</v>
      </c>
      <c r="H3446" s="239">
        <f t="shared" si="642"/>
        <v>202.63021241738824</v>
      </c>
      <c r="I3446" s="239"/>
      <c r="J3446" s="239">
        <f t="shared" si="643"/>
        <v>179.17616276083535</v>
      </c>
      <c r="K3446" s="239">
        <f t="shared" si="638"/>
        <v>202.63021241738824</v>
      </c>
      <c r="L3446" s="239" t="b">
        <f t="shared" si="639"/>
        <v>0</v>
      </c>
      <c r="M3446" s="239">
        <f t="shared" si="644"/>
        <v>1.5756649341158509E-3</v>
      </c>
      <c r="O3446" s="239">
        <f t="shared" si="645"/>
        <v>167.69786197277855</v>
      </c>
      <c r="P3446" s="239">
        <f t="shared" si="640"/>
        <v>202.63021241738824</v>
      </c>
      <c r="Q3446" s="239">
        <f t="shared" si="641"/>
        <v>0</v>
      </c>
      <c r="R3446" s="239">
        <f t="shared" si="646"/>
        <v>1.5756649341158509E-3</v>
      </c>
      <c r="T3446" s="239">
        <f>MAX($H$4:H3446)</f>
        <v>290.98732864638936</v>
      </c>
      <c r="U3446" s="239">
        <f>MAX($K$4:K3446)</f>
        <v>290.98732864638936</v>
      </c>
      <c r="V3446" s="239">
        <f>MAX($K$4:L3446)</f>
        <v>290.98732864638936</v>
      </c>
      <c r="W3446" s="239">
        <f t="shared" si="647"/>
        <v>-0.30364592382774697</v>
      </c>
      <c r="X3446" s="239">
        <f t="shared" si="648"/>
        <v>-0.30364592382774697</v>
      </c>
      <c r="Y3446" s="239">
        <f t="shared" si="649"/>
        <v>-0.30364592382774697</v>
      </c>
    </row>
    <row r="3447" spans="1:25">
      <c r="A3447" s="147">
        <v>40252</v>
      </c>
      <c r="B3447" s="243">
        <v>2.6784022570058852E-5</v>
      </c>
      <c r="C3447" s="243">
        <v>-7.1337605720784847E-3</v>
      </c>
      <c r="D3447" s="243">
        <v>7.1612741635826982E-3</v>
      </c>
      <c r="E3447" s="243">
        <v>-2.4705075956918954E-3</v>
      </c>
      <c r="F3447" s="243">
        <v>-5.2956024546445546E-3</v>
      </c>
      <c r="H3447" s="239">
        <f t="shared" si="642"/>
        <v>201.18469699733319</v>
      </c>
      <c r="I3447" s="239"/>
      <c r="J3447" s="239">
        <f t="shared" si="643"/>
        <v>179.17616276083535</v>
      </c>
      <c r="K3447" s="239">
        <f t="shared" si="638"/>
        <v>201.18469699733319</v>
      </c>
      <c r="L3447" s="239" t="b">
        <f t="shared" si="639"/>
        <v>0</v>
      </c>
      <c r="M3447" s="239">
        <f t="shared" si="644"/>
        <v>-7.13376057207845E-3</v>
      </c>
      <c r="O3447" s="239">
        <f t="shared" si="645"/>
        <v>167.69786197277855</v>
      </c>
      <c r="P3447" s="239">
        <f t="shared" si="640"/>
        <v>201.18469699733319</v>
      </c>
      <c r="Q3447" s="239">
        <f t="shared" si="641"/>
        <v>0</v>
      </c>
      <c r="R3447" s="239">
        <f t="shared" si="646"/>
        <v>-7.13376057207845E-3</v>
      </c>
      <c r="T3447" s="239">
        <f>MAX($H$4:H3447)</f>
        <v>290.98732864638936</v>
      </c>
      <c r="U3447" s="239">
        <f>MAX($K$4:K3447)</f>
        <v>290.98732864638936</v>
      </c>
      <c r="V3447" s="239">
        <f>MAX($K$4:L3447)</f>
        <v>290.98732864638936</v>
      </c>
      <c r="W3447" s="239">
        <f t="shared" si="647"/>
        <v>-0.30861354708055072</v>
      </c>
      <c r="X3447" s="239">
        <f t="shared" si="648"/>
        <v>-0.30861354708055072</v>
      </c>
      <c r="Y3447" s="239">
        <f t="shared" si="649"/>
        <v>-0.30861354708055072</v>
      </c>
    </row>
    <row r="3448" spans="1:25">
      <c r="A3448" s="147">
        <v>40253</v>
      </c>
      <c r="B3448" s="243">
        <v>8.1748599332334138E-3</v>
      </c>
      <c r="C3448" s="243">
        <v>1.2864488163524479E-2</v>
      </c>
      <c r="D3448" s="243">
        <v>-2.859185650385121E-3</v>
      </c>
      <c r="E3448" s="243">
        <v>4.4180498249239974E-3</v>
      </c>
      <c r="F3448" s="243">
        <v>1.1824381970376274E-2</v>
      </c>
      <c r="H3448" s="239">
        <f t="shared" si="642"/>
        <v>203.77283515053765</v>
      </c>
      <c r="I3448" s="239"/>
      <c r="J3448" s="239">
        <f t="shared" si="643"/>
        <v>179.17616276083535</v>
      </c>
      <c r="K3448" s="239">
        <f t="shared" si="638"/>
        <v>203.77283515053765</v>
      </c>
      <c r="L3448" s="239" t="b">
        <f t="shared" si="639"/>
        <v>0</v>
      </c>
      <c r="M3448" s="239">
        <f t="shared" si="644"/>
        <v>1.2864488163524493E-2</v>
      </c>
      <c r="O3448" s="239">
        <f t="shared" si="645"/>
        <v>167.69786197277855</v>
      </c>
      <c r="P3448" s="239">
        <f t="shared" si="640"/>
        <v>203.77283515053765</v>
      </c>
      <c r="Q3448" s="239">
        <f t="shared" si="641"/>
        <v>0</v>
      </c>
      <c r="R3448" s="239">
        <f t="shared" si="646"/>
        <v>1.2864488163524493E-2</v>
      </c>
      <c r="T3448" s="239">
        <f>MAX($H$4:H3448)</f>
        <v>290.98732864638936</v>
      </c>
      <c r="U3448" s="239">
        <f>MAX($K$4:K3448)</f>
        <v>290.98732864638936</v>
      </c>
      <c r="V3448" s="239">
        <f>MAX($K$4:L3448)</f>
        <v>290.98732864638936</v>
      </c>
      <c r="W3448" s="239">
        <f t="shared" si="647"/>
        <v>-0.29971921424054726</v>
      </c>
      <c r="X3448" s="239">
        <f t="shared" si="648"/>
        <v>-0.29971921424054726</v>
      </c>
      <c r="Y3448" s="239">
        <f t="shared" si="649"/>
        <v>-0.29971921424054726</v>
      </c>
    </row>
    <row r="3449" spans="1:25">
      <c r="A3449" s="147">
        <v>40254</v>
      </c>
      <c r="B3449" s="243">
        <v>5.9993538854605788E-3</v>
      </c>
      <c r="C3449" s="243">
        <v>4.3733948180930682E-3</v>
      </c>
      <c r="D3449" s="243">
        <v>9.841365548828529E-3</v>
      </c>
      <c r="E3449" s="243">
        <v>1.0884765468437418E-2</v>
      </c>
      <c r="F3449" s="243">
        <v>5.2405134653461527E-3</v>
      </c>
      <c r="H3449" s="239">
        <f t="shared" si="642"/>
        <v>204.66401421185313</v>
      </c>
      <c r="I3449" s="239"/>
      <c r="J3449" s="239">
        <f t="shared" si="643"/>
        <v>179.17616276083535</v>
      </c>
      <c r="K3449" s="239">
        <f t="shared" si="638"/>
        <v>204.66401421185313</v>
      </c>
      <c r="L3449" s="239" t="b">
        <f t="shared" si="639"/>
        <v>0</v>
      </c>
      <c r="M3449" s="239">
        <f t="shared" si="644"/>
        <v>4.3733948180930153E-3</v>
      </c>
      <c r="O3449" s="239">
        <f t="shared" si="645"/>
        <v>167.69786197277855</v>
      </c>
      <c r="P3449" s="239">
        <f t="shared" si="640"/>
        <v>204.66401421185313</v>
      </c>
      <c r="Q3449" s="239">
        <f t="shared" si="641"/>
        <v>0</v>
      </c>
      <c r="R3449" s="239">
        <f t="shared" si="646"/>
        <v>4.3733948180930153E-3</v>
      </c>
      <c r="T3449" s="239">
        <f>MAX($H$4:H3449)</f>
        <v>290.98732864638936</v>
      </c>
      <c r="U3449" s="239">
        <f>MAX($K$4:K3449)</f>
        <v>290.98732864638936</v>
      </c>
      <c r="V3449" s="239">
        <f>MAX($K$4:L3449)</f>
        <v>290.98732864638936</v>
      </c>
      <c r="W3449" s="239">
        <f t="shared" si="647"/>
        <v>-0.29665660988089676</v>
      </c>
      <c r="X3449" s="239">
        <f t="shared" si="648"/>
        <v>-0.29665660988089676</v>
      </c>
      <c r="Y3449" s="239">
        <f t="shared" si="649"/>
        <v>-0.29665660988089676</v>
      </c>
    </row>
    <row r="3450" spans="1:25">
      <c r="A3450" s="147">
        <v>40255</v>
      </c>
      <c r="B3450" s="243">
        <v>-8.4765462116842549E-4</v>
      </c>
      <c r="C3450" s="243">
        <v>-1.0798040256543295E-4</v>
      </c>
      <c r="D3450" s="243">
        <v>4.6923780491381351E-3</v>
      </c>
      <c r="E3450" s="243">
        <v>6.2301160282876022E-3</v>
      </c>
      <c r="F3450" s="243">
        <v>5.0035077476584533E-4</v>
      </c>
      <c r="H3450" s="239">
        <f t="shared" si="642"/>
        <v>204.64191450920788</v>
      </c>
      <c r="I3450" s="239"/>
      <c r="J3450" s="239">
        <f t="shared" si="643"/>
        <v>179.17616276083535</v>
      </c>
      <c r="K3450" s="239">
        <f t="shared" si="638"/>
        <v>204.64191450920788</v>
      </c>
      <c r="L3450" s="239" t="b">
        <f t="shared" si="639"/>
        <v>0</v>
      </c>
      <c r="M3450" s="239">
        <f t="shared" si="644"/>
        <v>-1.0798040256541349E-4</v>
      </c>
      <c r="O3450" s="239">
        <f t="shared" si="645"/>
        <v>167.69786197277855</v>
      </c>
      <c r="P3450" s="239">
        <f t="shared" si="640"/>
        <v>204.64191450920788</v>
      </c>
      <c r="Q3450" s="239">
        <f t="shared" si="641"/>
        <v>0</v>
      </c>
      <c r="R3450" s="239">
        <f t="shared" si="646"/>
        <v>-1.0798040256541349E-4</v>
      </c>
      <c r="T3450" s="239">
        <f>MAX($H$4:H3450)</f>
        <v>290.98732864638936</v>
      </c>
      <c r="U3450" s="239">
        <f>MAX($K$4:K3450)</f>
        <v>290.98732864638936</v>
      </c>
      <c r="V3450" s="239">
        <f>MAX($K$4:L3450)</f>
        <v>290.98732864638936</v>
      </c>
      <c r="W3450" s="239">
        <f t="shared" si="647"/>
        <v>-0.29673255718330355</v>
      </c>
      <c r="X3450" s="239">
        <f t="shared" si="648"/>
        <v>-0.29673255718330355</v>
      </c>
      <c r="Y3450" s="239">
        <f t="shared" si="649"/>
        <v>-0.29673255718330355</v>
      </c>
    </row>
    <row r="3451" spans="1:25">
      <c r="A3451" s="147">
        <v>40256</v>
      </c>
      <c r="B3451" s="243">
        <v>-5.5917618993390761E-3</v>
      </c>
      <c r="C3451" s="243">
        <v>-1.6613153669712277E-3</v>
      </c>
      <c r="D3451" s="243">
        <v>1.3048831023636964E-2</v>
      </c>
      <c r="E3451" s="243">
        <v>4.0770113079175996E-3</v>
      </c>
      <c r="F3451" s="243">
        <v>-7.7126215136935627E-4</v>
      </c>
      <c r="H3451" s="239">
        <f t="shared" si="642"/>
        <v>204.30193975190733</v>
      </c>
      <c r="I3451" s="239"/>
      <c r="J3451" s="239">
        <f t="shared" si="643"/>
        <v>179.17616276083535</v>
      </c>
      <c r="K3451" s="239">
        <f t="shared" si="638"/>
        <v>204.30193975190733</v>
      </c>
      <c r="L3451" s="239" t="b">
        <f t="shared" si="639"/>
        <v>0</v>
      </c>
      <c r="M3451" s="239">
        <f t="shared" si="644"/>
        <v>-1.6613153669711956E-3</v>
      </c>
      <c r="O3451" s="239">
        <f t="shared" si="645"/>
        <v>167.69786197277855</v>
      </c>
      <c r="P3451" s="239">
        <f t="shared" si="640"/>
        <v>204.30193975190733</v>
      </c>
      <c r="Q3451" s="239">
        <f t="shared" si="641"/>
        <v>0</v>
      </c>
      <c r="R3451" s="239">
        <f t="shared" si="646"/>
        <v>-1.6613153669711956E-3</v>
      </c>
      <c r="T3451" s="239">
        <f>MAX($H$4:H3451)</f>
        <v>290.98732864638936</v>
      </c>
      <c r="U3451" s="239">
        <f>MAX($K$4:K3451)</f>
        <v>290.98732864638936</v>
      </c>
      <c r="V3451" s="239">
        <f>MAX($K$4:L3451)</f>
        <v>290.98732864638936</v>
      </c>
      <c r="W3451" s="239">
        <f t="shared" si="647"/>
        <v>-0.29790090619314546</v>
      </c>
      <c r="X3451" s="239">
        <f t="shared" si="648"/>
        <v>-0.29790090619314546</v>
      </c>
      <c r="Y3451" s="239">
        <f t="shared" si="649"/>
        <v>-0.29790090619314546</v>
      </c>
    </row>
    <row r="3452" spans="1:25">
      <c r="A3452" s="147">
        <v>40259</v>
      </c>
      <c r="B3452" s="243">
        <v>5.7485521156337427E-3</v>
      </c>
      <c r="C3452" s="243">
        <v>-2.4547583708204312E-3</v>
      </c>
      <c r="D3452" s="243">
        <v>-2.784443077755272E-3</v>
      </c>
      <c r="E3452" s="243">
        <v>-1.0122055461644686E-2</v>
      </c>
      <c r="F3452" s="243">
        <v>-1.3660890420582605E-3</v>
      </c>
      <c r="H3452" s="239">
        <f t="shared" si="642"/>
        <v>203.80042785512649</v>
      </c>
      <c r="I3452" s="239"/>
      <c r="J3452" s="239">
        <f t="shared" si="643"/>
        <v>179.17616276083535</v>
      </c>
      <c r="K3452" s="239">
        <f t="shared" si="638"/>
        <v>203.80042785512649</v>
      </c>
      <c r="L3452" s="239" t="b">
        <f t="shared" si="639"/>
        <v>0</v>
      </c>
      <c r="M3452" s="239">
        <f t="shared" si="644"/>
        <v>-2.4547583708204048E-3</v>
      </c>
      <c r="O3452" s="239">
        <f t="shared" si="645"/>
        <v>167.69786197277855</v>
      </c>
      <c r="P3452" s="239">
        <f t="shared" si="640"/>
        <v>203.80042785512649</v>
      </c>
      <c r="Q3452" s="239">
        <f t="shared" si="641"/>
        <v>0</v>
      </c>
      <c r="R3452" s="239">
        <f t="shared" si="646"/>
        <v>-2.4547583708204048E-3</v>
      </c>
      <c r="T3452" s="239">
        <f>MAX($H$4:H3452)</f>
        <v>290.98732864638936</v>
      </c>
      <c r="U3452" s="239">
        <f>MAX($K$4:K3452)</f>
        <v>290.98732864638936</v>
      </c>
      <c r="V3452" s="239">
        <f>MAX($K$4:L3452)</f>
        <v>290.98732864638936</v>
      </c>
      <c r="W3452" s="239">
        <f t="shared" si="647"/>
        <v>-0.2996243898208133</v>
      </c>
      <c r="X3452" s="239">
        <f t="shared" si="648"/>
        <v>-0.2996243898208133</v>
      </c>
      <c r="Y3452" s="239">
        <f t="shared" si="649"/>
        <v>-0.2996243898208133</v>
      </c>
    </row>
    <row r="3453" spans="1:25">
      <c r="A3453" s="147">
        <v>40260</v>
      </c>
      <c r="B3453" s="243">
        <v>7.5097819983824809E-3</v>
      </c>
      <c r="C3453" s="243">
        <v>1.1396199773437088E-2</v>
      </c>
      <c r="D3453" s="243">
        <v>6.2942181947653886E-3</v>
      </c>
      <c r="E3453" s="243">
        <v>8.9617940712414246E-3</v>
      </c>
      <c r="F3453" s="243">
        <v>1.2787579468512611E-2</v>
      </c>
      <c r="H3453" s="239">
        <f t="shared" si="642"/>
        <v>206.12297824487547</v>
      </c>
      <c r="I3453" s="239"/>
      <c r="J3453" s="239">
        <f t="shared" si="643"/>
        <v>179.17616276083535</v>
      </c>
      <c r="K3453" s="239">
        <f t="shared" si="638"/>
        <v>206.12297824487547</v>
      </c>
      <c r="L3453" s="239" t="b">
        <f t="shared" si="639"/>
        <v>0</v>
      </c>
      <c r="M3453" s="239">
        <f t="shared" si="644"/>
        <v>1.1396199773437131E-2</v>
      </c>
      <c r="O3453" s="239">
        <f t="shared" si="645"/>
        <v>167.69786197277855</v>
      </c>
      <c r="P3453" s="239">
        <f t="shared" si="640"/>
        <v>206.12297824487547</v>
      </c>
      <c r="Q3453" s="239">
        <f t="shared" si="641"/>
        <v>0</v>
      </c>
      <c r="R3453" s="239">
        <f t="shared" si="646"/>
        <v>1.1396199773437131E-2</v>
      </c>
      <c r="T3453" s="239">
        <f>MAX($H$4:H3453)</f>
        <v>290.98732864638936</v>
      </c>
      <c r="U3453" s="239">
        <f>MAX($K$4:K3453)</f>
        <v>290.98732864638936</v>
      </c>
      <c r="V3453" s="239">
        <f>MAX($K$4:L3453)</f>
        <v>290.98732864638936</v>
      </c>
      <c r="W3453" s="239">
        <f t="shared" si="647"/>
        <v>-0.29164276945076834</v>
      </c>
      <c r="X3453" s="239">
        <f t="shared" si="648"/>
        <v>-0.29164276945076834</v>
      </c>
      <c r="Y3453" s="239">
        <f t="shared" si="649"/>
        <v>-0.29164276945076834</v>
      </c>
    </row>
    <row r="3454" spans="1:25">
      <c r="A3454" s="147">
        <v>40261</v>
      </c>
      <c r="B3454" s="243">
        <v>-5.4739390438157676E-3</v>
      </c>
      <c r="C3454" s="243">
        <v>-1.1642810655271285E-3</v>
      </c>
      <c r="D3454" s="243">
        <v>1.0759664596773355E-3</v>
      </c>
      <c r="E3454" s="243">
        <v>9.1714122130663878E-3</v>
      </c>
      <c r="F3454" s="243">
        <v>9.6748049751016474E-4</v>
      </c>
      <c r="H3454" s="239">
        <f t="shared" si="642"/>
        <v>205.88299316413489</v>
      </c>
      <c r="I3454" s="239"/>
      <c r="J3454" s="239">
        <f t="shared" si="643"/>
        <v>179.17616276083535</v>
      </c>
      <c r="K3454" s="239">
        <f t="shared" si="638"/>
        <v>205.88299316413489</v>
      </c>
      <c r="L3454" s="239" t="b">
        <f t="shared" si="639"/>
        <v>0</v>
      </c>
      <c r="M3454" s="239">
        <f t="shared" si="644"/>
        <v>-1.164281065527189E-3</v>
      </c>
      <c r="O3454" s="239">
        <f t="shared" si="645"/>
        <v>167.69786197277855</v>
      </c>
      <c r="P3454" s="239">
        <f t="shared" si="640"/>
        <v>205.88299316413489</v>
      </c>
      <c r="Q3454" s="239">
        <f t="shared" si="641"/>
        <v>0</v>
      </c>
      <c r="R3454" s="239">
        <f t="shared" si="646"/>
        <v>-1.164281065527189E-3</v>
      </c>
      <c r="T3454" s="239">
        <f>MAX($H$4:H3454)</f>
        <v>290.98732864638936</v>
      </c>
      <c r="U3454" s="239">
        <f>MAX($K$4:K3454)</f>
        <v>290.98732864638936</v>
      </c>
      <c r="V3454" s="239">
        <f>MAX($K$4:L3454)</f>
        <v>290.98732864638936</v>
      </c>
      <c r="W3454" s="239">
        <f t="shared" si="647"/>
        <v>-0.29246749636192609</v>
      </c>
      <c r="X3454" s="239">
        <f t="shared" si="648"/>
        <v>-0.29246749636192609</v>
      </c>
      <c r="Y3454" s="239">
        <f t="shared" si="649"/>
        <v>-0.29246749636192609</v>
      </c>
    </row>
    <row r="3455" spans="1:25">
      <c r="A3455" s="147">
        <v>40262</v>
      </c>
      <c r="B3455" s="243">
        <v>-2.4957809417412991E-3</v>
      </c>
      <c r="C3455" s="243">
        <v>1.241856812794051E-2</v>
      </c>
      <c r="D3455" s="243">
        <v>-2.3117109676381586E-3</v>
      </c>
      <c r="E3455" s="243">
        <v>9.4636463057651277E-4</v>
      </c>
      <c r="F3455" s="243">
        <v>1.2326726333539817E-2</v>
      </c>
      <c r="H3455" s="239">
        <f t="shared" si="642"/>
        <v>208.43976514112802</v>
      </c>
      <c r="I3455" s="239"/>
      <c r="J3455" s="239">
        <f t="shared" si="643"/>
        <v>179.17616276083535</v>
      </c>
      <c r="K3455" s="239">
        <f t="shared" si="638"/>
        <v>208.43976514112802</v>
      </c>
      <c r="L3455" s="239" t="b">
        <f t="shared" si="639"/>
        <v>0</v>
      </c>
      <c r="M3455" s="239">
        <f t="shared" si="644"/>
        <v>1.2418568127940576E-2</v>
      </c>
      <c r="O3455" s="239">
        <f t="shared" si="645"/>
        <v>167.69786197277855</v>
      </c>
      <c r="P3455" s="239">
        <f t="shared" si="640"/>
        <v>208.43976514112802</v>
      </c>
      <c r="Q3455" s="239">
        <f t="shared" si="641"/>
        <v>0</v>
      </c>
      <c r="R3455" s="239">
        <f t="shared" si="646"/>
        <v>1.2418568127940576E-2</v>
      </c>
      <c r="T3455" s="239">
        <f>MAX($H$4:H3455)</f>
        <v>290.98732864638936</v>
      </c>
      <c r="U3455" s="239">
        <f>MAX($K$4:K3455)</f>
        <v>290.98732864638936</v>
      </c>
      <c r="V3455" s="239">
        <f>MAX($K$4:L3455)</f>
        <v>290.98732864638936</v>
      </c>
      <c r="W3455" s="239">
        <f t="shared" si="647"/>
        <v>-0.28368095576276431</v>
      </c>
      <c r="X3455" s="239">
        <f t="shared" si="648"/>
        <v>-0.28368095576276431</v>
      </c>
      <c r="Y3455" s="239">
        <f t="shared" si="649"/>
        <v>-0.28368095576276431</v>
      </c>
    </row>
    <row r="3456" spans="1:25">
      <c r="A3456" s="147">
        <v>40263</v>
      </c>
      <c r="B3456" s="243">
        <v>6.6916531908756127E-4</v>
      </c>
      <c r="C3456" s="243">
        <v>-8.1993302330426454E-3</v>
      </c>
      <c r="D3456" s="243">
        <v>2.7686317769544111E-3</v>
      </c>
      <c r="E3456" s="243">
        <v>-4.6311735455649705E-3</v>
      </c>
      <c r="F3456" s="243">
        <v>-3.5338966909653768E-3</v>
      </c>
      <c r="H3456" s="239">
        <f t="shared" si="642"/>
        <v>206.73069867303806</v>
      </c>
      <c r="I3456" s="239"/>
      <c r="J3456" s="239">
        <f t="shared" si="643"/>
        <v>179.17616276083535</v>
      </c>
      <c r="K3456" s="239">
        <f t="shared" si="638"/>
        <v>206.73069867303806</v>
      </c>
      <c r="L3456" s="239" t="b">
        <f t="shared" si="639"/>
        <v>0</v>
      </c>
      <c r="M3456" s="239">
        <f t="shared" si="644"/>
        <v>-8.1993302330426385E-3</v>
      </c>
      <c r="O3456" s="239">
        <f t="shared" si="645"/>
        <v>167.69786197277855</v>
      </c>
      <c r="P3456" s="239">
        <f t="shared" si="640"/>
        <v>206.73069867303806</v>
      </c>
      <c r="Q3456" s="239">
        <f t="shared" si="641"/>
        <v>0</v>
      </c>
      <c r="R3456" s="239">
        <f t="shared" si="646"/>
        <v>-8.1993302330426385E-3</v>
      </c>
      <c r="T3456" s="239">
        <f>MAX($H$4:H3456)</f>
        <v>290.98732864638936</v>
      </c>
      <c r="U3456" s="239">
        <f>MAX($K$4:K3456)</f>
        <v>290.98732864638936</v>
      </c>
      <c r="V3456" s="239">
        <f>MAX($K$4:L3456)</f>
        <v>290.98732864638936</v>
      </c>
      <c r="W3456" s="239">
        <f t="shared" si="647"/>
        <v>-0.28955429215868289</v>
      </c>
      <c r="X3456" s="239">
        <f t="shared" si="648"/>
        <v>-0.28955429215868289</v>
      </c>
      <c r="Y3456" s="239">
        <f t="shared" si="649"/>
        <v>-0.28955429215868289</v>
      </c>
    </row>
    <row r="3457" spans="1:25">
      <c r="A3457" s="147">
        <v>40266</v>
      </c>
      <c r="B3457" s="243">
        <v>6.1786266036178983E-3</v>
      </c>
      <c r="C3457" s="243">
        <v>4.4159697098649087E-3</v>
      </c>
      <c r="D3457" s="243">
        <v>5.5873544558893151E-3</v>
      </c>
      <c r="E3457" s="243">
        <v>8.4310662545468151E-3</v>
      </c>
      <c r="F3457" s="243">
        <v>3.5794943501461507E-3</v>
      </c>
      <c r="H3457" s="239">
        <f t="shared" si="642"/>
        <v>207.6436151764774</v>
      </c>
      <c r="I3457" s="239"/>
      <c r="J3457" s="239">
        <f t="shared" si="643"/>
        <v>179.17616276083535</v>
      </c>
      <c r="K3457" s="239">
        <f t="shared" si="638"/>
        <v>207.6436151764774</v>
      </c>
      <c r="L3457" s="239" t="b">
        <f t="shared" si="639"/>
        <v>0</v>
      </c>
      <c r="M3457" s="239">
        <f t="shared" si="644"/>
        <v>4.4159697098648514E-3</v>
      </c>
      <c r="O3457" s="239">
        <f t="shared" si="645"/>
        <v>167.69786197277855</v>
      </c>
      <c r="P3457" s="239">
        <f t="shared" si="640"/>
        <v>207.6436151764774</v>
      </c>
      <c r="Q3457" s="239">
        <f t="shared" si="641"/>
        <v>0</v>
      </c>
      <c r="R3457" s="239">
        <f t="shared" si="646"/>
        <v>4.4159697098648514E-3</v>
      </c>
      <c r="T3457" s="239">
        <f>MAX($H$4:H3457)</f>
        <v>290.98732864638936</v>
      </c>
      <c r="U3457" s="239">
        <f>MAX($K$4:K3457)</f>
        <v>290.98732864638936</v>
      </c>
      <c r="V3457" s="239">
        <f>MAX($K$4:L3457)</f>
        <v>290.98732864638936</v>
      </c>
      <c r="W3457" s="239">
        <f t="shared" si="647"/>
        <v>-0.28641698543235211</v>
      </c>
      <c r="X3457" s="239">
        <f t="shared" si="648"/>
        <v>-0.28641698543235211</v>
      </c>
      <c r="Y3457" s="239">
        <f t="shared" si="649"/>
        <v>-0.28641698543235211</v>
      </c>
    </row>
    <row r="3458" spans="1:25">
      <c r="A3458" s="147">
        <v>40267</v>
      </c>
      <c r="B3458" s="243">
        <v>1.932236216526384E-4</v>
      </c>
      <c r="C3458" s="243">
        <v>-2.2741030433477416E-3</v>
      </c>
      <c r="D3458" s="243">
        <v>9.6677029659784086E-3</v>
      </c>
      <c r="E3458" s="243">
        <v>7.0877589242934746E-3</v>
      </c>
      <c r="F3458" s="243">
        <v>-2.5453257555141384E-3</v>
      </c>
      <c r="H3458" s="239">
        <f t="shared" si="642"/>
        <v>207.17141219927285</v>
      </c>
      <c r="I3458" s="239"/>
      <c r="J3458" s="239">
        <f t="shared" si="643"/>
        <v>179.17616276083535</v>
      </c>
      <c r="K3458" s="239">
        <f t="shared" si="638"/>
        <v>207.17141219927285</v>
      </c>
      <c r="L3458" s="239" t="b">
        <f t="shared" si="639"/>
        <v>0</v>
      </c>
      <c r="M3458" s="239">
        <f t="shared" si="644"/>
        <v>-2.2741030433477004E-3</v>
      </c>
      <c r="O3458" s="239">
        <f t="shared" si="645"/>
        <v>167.69786197277855</v>
      </c>
      <c r="P3458" s="239">
        <f t="shared" si="640"/>
        <v>207.17141219927285</v>
      </c>
      <c r="Q3458" s="239">
        <f t="shared" si="641"/>
        <v>0</v>
      </c>
      <c r="R3458" s="239">
        <f t="shared" si="646"/>
        <v>-2.2741030433477004E-3</v>
      </c>
      <c r="T3458" s="239">
        <f>MAX($H$4:H3458)</f>
        <v>290.98732864638936</v>
      </c>
      <c r="U3458" s="239">
        <f>MAX($K$4:K3458)</f>
        <v>290.98732864638936</v>
      </c>
      <c r="V3458" s="239">
        <f>MAX($K$4:L3458)</f>
        <v>290.98732864638936</v>
      </c>
      <c r="W3458" s="239">
        <f t="shared" si="647"/>
        <v>-0.28803974673746163</v>
      </c>
      <c r="X3458" s="239">
        <f t="shared" si="648"/>
        <v>-0.28803974673746163</v>
      </c>
      <c r="Y3458" s="239">
        <f t="shared" si="649"/>
        <v>-0.28803974673746163</v>
      </c>
    </row>
    <row r="3459" spans="1:25">
      <c r="A3459" s="147">
        <v>40268</v>
      </c>
      <c r="B3459" s="243">
        <v>-3.294215269820655E-3</v>
      </c>
      <c r="C3459" s="243">
        <v>-1.2160025681465791E-3</v>
      </c>
      <c r="D3459" s="243">
        <v>-1.5795713947998169E-2</v>
      </c>
      <c r="E3459" s="243">
        <v>-7.192125222181156E-3</v>
      </c>
      <c r="F3459" s="243">
        <v>-2.0849027842269052E-3</v>
      </c>
      <c r="H3459" s="239">
        <f t="shared" si="642"/>
        <v>206.91949122999199</v>
      </c>
      <c r="I3459" s="239"/>
      <c r="J3459" s="239">
        <f t="shared" si="643"/>
        <v>179.17616276083535</v>
      </c>
      <c r="K3459" s="239">
        <f t="shared" si="638"/>
        <v>206.91949122999199</v>
      </c>
      <c r="L3459" s="239" t="b">
        <f t="shared" si="639"/>
        <v>0</v>
      </c>
      <c r="M3459" s="239">
        <f t="shared" si="644"/>
        <v>-1.2160025681465349E-3</v>
      </c>
      <c r="O3459" s="239">
        <f t="shared" si="645"/>
        <v>167.69786197277855</v>
      </c>
      <c r="P3459" s="239">
        <f t="shared" si="640"/>
        <v>206.91949122999199</v>
      </c>
      <c r="Q3459" s="239">
        <f t="shared" si="641"/>
        <v>0</v>
      </c>
      <c r="R3459" s="239">
        <f t="shared" si="646"/>
        <v>-1.2160025681465349E-3</v>
      </c>
      <c r="T3459" s="239">
        <f>MAX($H$4:H3459)</f>
        <v>290.98732864638936</v>
      </c>
      <c r="U3459" s="239">
        <f>MAX($K$4:K3459)</f>
        <v>290.98732864638936</v>
      </c>
      <c r="V3459" s="239">
        <f>MAX($K$4:L3459)</f>
        <v>290.98732864638936</v>
      </c>
      <c r="W3459" s="239">
        <f t="shared" si="647"/>
        <v>-0.28890549223384715</v>
      </c>
      <c r="X3459" s="239">
        <f t="shared" si="648"/>
        <v>-0.28890549223384715</v>
      </c>
      <c r="Y3459" s="239">
        <f t="shared" si="649"/>
        <v>-0.28890549223384715</v>
      </c>
    </row>
    <row r="3460" spans="1:25">
      <c r="A3460" s="147">
        <v>40269</v>
      </c>
      <c r="B3460" s="243">
        <v>7.7042103558375707E-3</v>
      </c>
      <c r="C3460" s="243">
        <v>1.3389997190672354E-2</v>
      </c>
      <c r="D3460" s="243">
        <v>2.1990882927860333E-3</v>
      </c>
      <c r="E3460" s="243">
        <v>1.4694579147099152E-2</v>
      </c>
      <c r="F3460" s="243">
        <v>1.4791571320609265E-2</v>
      </c>
      <c r="H3460" s="239">
        <f t="shared" si="642"/>
        <v>209.69014263625692</v>
      </c>
      <c r="I3460" s="239"/>
      <c r="J3460" s="239">
        <f t="shared" si="643"/>
        <v>179.17616276083535</v>
      </c>
      <c r="K3460" s="239">
        <f t="shared" si="638"/>
        <v>209.69014263625692</v>
      </c>
      <c r="L3460" s="239" t="b">
        <f t="shared" si="639"/>
        <v>0</v>
      </c>
      <c r="M3460" s="239">
        <f t="shared" si="644"/>
        <v>1.3389997190672288E-2</v>
      </c>
      <c r="O3460" s="239">
        <f t="shared" si="645"/>
        <v>167.69786197277855</v>
      </c>
      <c r="P3460" s="239">
        <f t="shared" si="640"/>
        <v>209.69014263625692</v>
      </c>
      <c r="Q3460" s="239">
        <f t="shared" si="641"/>
        <v>0</v>
      </c>
      <c r="R3460" s="239">
        <f t="shared" si="646"/>
        <v>1.3389997190672288E-2</v>
      </c>
      <c r="T3460" s="239">
        <f>MAX($H$4:H3460)</f>
        <v>290.98732864638936</v>
      </c>
      <c r="U3460" s="239">
        <f>MAX($K$4:K3460)</f>
        <v>290.98732864638936</v>
      </c>
      <c r="V3460" s="239">
        <f>MAX($K$4:L3460)</f>
        <v>290.98732864638936</v>
      </c>
      <c r="W3460" s="239">
        <f t="shared" si="647"/>
        <v>-0.27938393877255585</v>
      </c>
      <c r="X3460" s="239">
        <f t="shared" si="648"/>
        <v>-0.27938393877255585</v>
      </c>
      <c r="Y3460" s="239">
        <f t="shared" si="649"/>
        <v>-0.27938393877255585</v>
      </c>
    </row>
    <row r="3461" spans="1:25">
      <c r="A3461" s="147">
        <v>40270</v>
      </c>
      <c r="B3461" s="243">
        <v>0</v>
      </c>
      <c r="C3461" s="243">
        <v>4.443127962085347E-3</v>
      </c>
      <c r="D3461" s="243">
        <v>7.6635515878722416E-3</v>
      </c>
      <c r="E3461" s="243">
        <v>5.6866467612968208E-3</v>
      </c>
      <c r="F3461" s="243">
        <v>4.443127962085347E-3</v>
      </c>
      <c r="H3461" s="239">
        <f t="shared" si="642"/>
        <v>210.62182277237775</v>
      </c>
      <c r="I3461" s="239"/>
      <c r="J3461" s="239">
        <f t="shared" si="643"/>
        <v>179.17616276083535</v>
      </c>
      <c r="K3461" s="239">
        <f t="shared" ref="K3461:K3524" si="650">MAX(H3461:J3461)</f>
        <v>210.62182277237775</v>
      </c>
      <c r="L3461" s="239" t="b">
        <f t="shared" ref="L3461:L3524" si="651">J3461=K3461</f>
        <v>0</v>
      </c>
      <c r="M3461" s="239">
        <f t="shared" si="644"/>
        <v>4.4431279620854138E-3</v>
      </c>
      <c r="O3461" s="239">
        <f t="shared" si="645"/>
        <v>167.69786197277855</v>
      </c>
      <c r="P3461" s="239">
        <f t="shared" ref="P3461:P3524" si="652">MAX(H3461,O3461)</f>
        <v>210.62182277237775</v>
      </c>
      <c r="Q3461" s="239">
        <f t="shared" ref="Q3461:Q3524" si="653">P3461-H3461</f>
        <v>0</v>
      </c>
      <c r="R3461" s="239">
        <f t="shared" si="646"/>
        <v>4.4431279620854138E-3</v>
      </c>
      <c r="T3461" s="239">
        <f>MAX($H$4:H3461)</f>
        <v>290.98732864638936</v>
      </c>
      <c r="U3461" s="239">
        <f>MAX($K$4:K3461)</f>
        <v>290.98732864638936</v>
      </c>
      <c r="V3461" s="239">
        <f>MAX($K$4:L3461)</f>
        <v>290.98732864638936</v>
      </c>
      <c r="W3461" s="239">
        <f t="shared" si="647"/>
        <v>-0.27618214940098834</v>
      </c>
      <c r="X3461" s="239">
        <f t="shared" si="648"/>
        <v>-0.27618214940098834</v>
      </c>
      <c r="Y3461" s="239">
        <f t="shared" si="649"/>
        <v>-0.27618214940098834</v>
      </c>
    </row>
    <row r="3462" spans="1:25">
      <c r="A3462" s="147">
        <v>40273</v>
      </c>
      <c r="B3462" s="243">
        <v>8.8658478967491572E-3</v>
      </c>
      <c r="C3462" s="243">
        <v>-2.7951918983407653E-3</v>
      </c>
      <c r="D3462" s="243">
        <v>8.8253344666666678E-5</v>
      </c>
      <c r="E3462" s="243">
        <v>7.5023945263466008E-3</v>
      </c>
      <c r="F3462" s="243">
        <v>-1.928445567386472E-3</v>
      </c>
      <c r="H3462" s="239">
        <f t="shared" ref="H3462:H3525" si="654">(1+C3462)*H3461</f>
        <v>210.03309435975063</v>
      </c>
      <c r="I3462" s="239"/>
      <c r="J3462" s="239">
        <f t="shared" ref="J3462:J3525" si="655">IF(NOT(YEAR(A3462)=YEAR(A3461)),$J$1*H3462,J3461)</f>
        <v>179.17616276083535</v>
      </c>
      <c r="K3462" s="239">
        <f t="shared" si="650"/>
        <v>210.03309435975063</v>
      </c>
      <c r="L3462" s="239" t="b">
        <f t="shared" si="651"/>
        <v>0</v>
      </c>
      <c r="M3462" s="239">
        <f t="shared" ref="M3462:M3525" si="656">(K3462-K3461)/K3461</f>
        <v>-2.7951918983407887E-3</v>
      </c>
      <c r="O3462" s="239">
        <f t="shared" ref="O3462:O3525" si="657">IF(AND(MONTH(A3462)=$O$2,MONTH(A3461)=$O$2-1),$O$1*H3462,O3461)</f>
        <v>167.69786197277855</v>
      </c>
      <c r="P3462" s="239">
        <f t="shared" si="652"/>
        <v>210.03309435975063</v>
      </c>
      <c r="Q3462" s="239">
        <f t="shared" si="653"/>
        <v>0</v>
      </c>
      <c r="R3462" s="239">
        <f t="shared" ref="R3462:R3525" si="658">(P3462-P3461)/P3461</f>
        <v>-2.7951918983407887E-3</v>
      </c>
      <c r="T3462" s="239">
        <f>MAX($H$4:H3462)</f>
        <v>290.98732864638936</v>
      </c>
      <c r="U3462" s="239">
        <f>MAX($K$4:K3462)</f>
        <v>290.98732864638936</v>
      </c>
      <c r="V3462" s="239">
        <f>MAX($K$4:L3462)</f>
        <v>290.98732864638936</v>
      </c>
      <c r="W3462" s="239">
        <f t="shared" ref="W3462:W3525" si="659">(H3462-T3462)/T3462</f>
        <v>-0.27820535919285716</v>
      </c>
      <c r="X3462" s="239">
        <f t="shared" ref="X3462:X3525" si="660">(K3462-U3462)/U3462</f>
        <v>-0.27820535919285716</v>
      </c>
      <c r="Y3462" s="239">
        <f t="shared" ref="Y3462:Y3525" si="661">(P3462-V3462)/V3462</f>
        <v>-0.27820535919285716</v>
      </c>
    </row>
    <row r="3463" spans="1:25">
      <c r="A3463" s="147">
        <v>40274</v>
      </c>
      <c r="B3463" s="243">
        <v>1.9314776475767292E-3</v>
      </c>
      <c r="C3463" s="243">
        <v>7.1025663787087634E-3</v>
      </c>
      <c r="D3463" s="243">
        <v>1.3737508593809622E-2</v>
      </c>
      <c r="E3463" s="243">
        <v>1.2575454536042807E-2</v>
      </c>
      <c r="F3463" s="243">
        <v>1.2408012327572937E-2</v>
      </c>
      <c r="H3463" s="239">
        <f t="shared" si="654"/>
        <v>211.52486835416636</v>
      </c>
      <c r="I3463" s="239"/>
      <c r="J3463" s="239">
        <f t="shared" si="655"/>
        <v>179.17616276083535</v>
      </c>
      <c r="K3463" s="239">
        <f t="shared" si="650"/>
        <v>211.52486835416636</v>
      </c>
      <c r="L3463" s="239" t="b">
        <f t="shared" si="651"/>
        <v>0</v>
      </c>
      <c r="M3463" s="239">
        <f t="shared" si="656"/>
        <v>7.1025663787087313E-3</v>
      </c>
      <c r="O3463" s="239">
        <f t="shared" si="657"/>
        <v>167.69786197277855</v>
      </c>
      <c r="P3463" s="239">
        <f t="shared" si="652"/>
        <v>211.52486835416636</v>
      </c>
      <c r="Q3463" s="239">
        <f t="shared" si="653"/>
        <v>0</v>
      </c>
      <c r="R3463" s="239">
        <f t="shared" si="658"/>
        <v>7.1025663787087313E-3</v>
      </c>
      <c r="T3463" s="239">
        <f>MAX($H$4:H3463)</f>
        <v>290.98732864638936</v>
      </c>
      <c r="U3463" s="239">
        <f>MAX($K$4:K3463)</f>
        <v>290.98732864638936</v>
      </c>
      <c r="V3463" s="239">
        <f>MAX($K$4:L3463)</f>
        <v>290.98732864638936</v>
      </c>
      <c r="W3463" s="239">
        <f t="shared" si="659"/>
        <v>-0.27307876484472821</v>
      </c>
      <c r="X3463" s="239">
        <f t="shared" si="660"/>
        <v>-0.27307876484472821</v>
      </c>
      <c r="Y3463" s="239">
        <f t="shared" si="661"/>
        <v>-0.27307876484472821</v>
      </c>
    </row>
    <row r="3464" spans="1:25">
      <c r="A3464" s="147">
        <v>40275</v>
      </c>
      <c r="B3464" s="243">
        <v>-5.4745282940555917E-3</v>
      </c>
      <c r="C3464" s="243">
        <v>-4.2269461901648375E-3</v>
      </c>
      <c r="D3464" s="243">
        <v>7.96282944804938E-3</v>
      </c>
      <c r="E3464" s="243">
        <v>5.0262206995264069E-3</v>
      </c>
      <c r="F3464" s="243">
        <v>-2.4890393502197128E-3</v>
      </c>
      <c r="H3464" s="239">
        <f t="shared" si="654"/>
        <v>210.6307641177516</v>
      </c>
      <c r="I3464" s="239"/>
      <c r="J3464" s="239">
        <f t="shared" si="655"/>
        <v>179.17616276083535</v>
      </c>
      <c r="K3464" s="239">
        <f t="shared" si="650"/>
        <v>210.6307641177516</v>
      </c>
      <c r="L3464" s="239" t="b">
        <f t="shared" si="651"/>
        <v>0</v>
      </c>
      <c r="M3464" s="239">
        <f t="shared" si="656"/>
        <v>-4.2269461901648358E-3</v>
      </c>
      <c r="O3464" s="239">
        <f t="shared" si="657"/>
        <v>167.69786197277855</v>
      </c>
      <c r="P3464" s="239">
        <f t="shared" si="652"/>
        <v>210.6307641177516</v>
      </c>
      <c r="Q3464" s="239">
        <f t="shared" si="653"/>
        <v>0</v>
      </c>
      <c r="R3464" s="239">
        <f t="shared" si="658"/>
        <v>-4.2269461901648358E-3</v>
      </c>
      <c r="T3464" s="239">
        <f>MAX($H$4:H3464)</f>
        <v>290.98732864638936</v>
      </c>
      <c r="U3464" s="239">
        <f>MAX($K$4:K3464)</f>
        <v>290.98732864638936</v>
      </c>
      <c r="V3464" s="239">
        <f>MAX($K$4:L3464)</f>
        <v>290.98732864638936</v>
      </c>
      <c r="W3464" s="239">
        <f t="shared" si="659"/>
        <v>-0.27615142179021768</v>
      </c>
      <c r="X3464" s="239">
        <f t="shared" si="660"/>
        <v>-0.27615142179021768</v>
      </c>
      <c r="Y3464" s="239">
        <f t="shared" si="661"/>
        <v>-0.27615142179021768</v>
      </c>
    </row>
    <row r="3465" spans="1:25">
      <c r="A3465" s="147">
        <v>40276</v>
      </c>
      <c r="B3465" s="243">
        <v>3.0385281517306684E-3</v>
      </c>
      <c r="C3465" s="243">
        <v>-7.2041157117113119E-3</v>
      </c>
      <c r="D3465" s="243">
        <v>-4.661073454722886E-3</v>
      </c>
      <c r="E3465" s="243">
        <v>-5.8478974005276019E-3</v>
      </c>
      <c r="F3465" s="243">
        <v>-3.8310139832338219E-3</v>
      </c>
      <c r="H3465" s="239">
        <f t="shared" si="654"/>
        <v>209.11335572060113</v>
      </c>
      <c r="I3465" s="239"/>
      <c r="J3465" s="239">
        <f t="shared" si="655"/>
        <v>179.17616276083535</v>
      </c>
      <c r="K3465" s="239">
        <f t="shared" si="650"/>
        <v>209.11335572060113</v>
      </c>
      <c r="L3465" s="239" t="b">
        <f t="shared" si="651"/>
        <v>0</v>
      </c>
      <c r="M3465" s="239">
        <f t="shared" si="656"/>
        <v>-7.2041157117113501E-3</v>
      </c>
      <c r="O3465" s="239">
        <f t="shared" si="657"/>
        <v>167.69786197277855</v>
      </c>
      <c r="P3465" s="239">
        <f t="shared" si="652"/>
        <v>209.11335572060113</v>
      </c>
      <c r="Q3465" s="239">
        <f t="shared" si="653"/>
        <v>0</v>
      </c>
      <c r="R3465" s="239">
        <f t="shared" si="658"/>
        <v>-7.2041157117113501E-3</v>
      </c>
      <c r="T3465" s="239">
        <f>MAX($H$4:H3465)</f>
        <v>290.98732864638936</v>
      </c>
      <c r="U3465" s="239">
        <f>MAX($K$4:K3465)</f>
        <v>290.98732864638936</v>
      </c>
      <c r="V3465" s="239">
        <f>MAX($K$4:L3465)</f>
        <v>290.98732864638936</v>
      </c>
      <c r="W3465" s="239">
        <f t="shared" si="659"/>
        <v>-0.28136611070539869</v>
      </c>
      <c r="X3465" s="239">
        <f t="shared" si="660"/>
        <v>-0.28136611070539869</v>
      </c>
      <c r="Y3465" s="239">
        <f t="shared" si="661"/>
        <v>-0.28136611070539869</v>
      </c>
    </row>
    <row r="3466" spans="1:25">
      <c r="A3466" s="147">
        <v>40277</v>
      </c>
      <c r="B3466" s="243">
        <v>6.9829666566381121E-3</v>
      </c>
      <c r="C3466" s="243">
        <v>8.5511913162343856E-3</v>
      </c>
      <c r="D3466" s="243">
        <v>-8.5966972984176104E-3</v>
      </c>
      <c r="E3466" s="243">
        <v>-3.7230138020224457E-3</v>
      </c>
      <c r="F3466" s="243">
        <v>5.5638881718558242E-3</v>
      </c>
      <c r="H3466" s="239">
        <f t="shared" si="654"/>
        <v>210.90152403214776</v>
      </c>
      <c r="I3466" s="239"/>
      <c r="J3466" s="239">
        <f t="shared" si="655"/>
        <v>179.17616276083535</v>
      </c>
      <c r="K3466" s="239">
        <f t="shared" si="650"/>
        <v>210.90152403214776</v>
      </c>
      <c r="L3466" s="239" t="b">
        <f t="shared" si="651"/>
        <v>0</v>
      </c>
      <c r="M3466" s="239">
        <f t="shared" si="656"/>
        <v>8.5511913162343422E-3</v>
      </c>
      <c r="O3466" s="239">
        <f t="shared" si="657"/>
        <v>167.69786197277855</v>
      </c>
      <c r="P3466" s="239">
        <f t="shared" si="652"/>
        <v>210.90152403214776</v>
      </c>
      <c r="Q3466" s="239">
        <f t="shared" si="653"/>
        <v>0</v>
      </c>
      <c r="R3466" s="239">
        <f t="shared" si="658"/>
        <v>8.5511913162343422E-3</v>
      </c>
      <c r="T3466" s="239">
        <f>MAX($H$4:H3466)</f>
        <v>290.98732864638936</v>
      </c>
      <c r="U3466" s="239">
        <f>MAX($K$4:K3466)</f>
        <v>290.98732864638936</v>
      </c>
      <c r="V3466" s="239">
        <f>MAX($K$4:L3466)</f>
        <v>290.98732864638936</v>
      </c>
      <c r="W3466" s="239">
        <f t="shared" si="659"/>
        <v>-0.27522093483171101</v>
      </c>
      <c r="X3466" s="239">
        <f t="shared" si="660"/>
        <v>-0.27522093483171101</v>
      </c>
      <c r="Y3466" s="239">
        <f t="shared" si="661"/>
        <v>-0.27522093483171101</v>
      </c>
    </row>
    <row r="3467" spans="1:25">
      <c r="A3467" s="147">
        <v>40280</v>
      </c>
      <c r="B3467" s="243">
        <v>1.774795488510561E-3</v>
      </c>
      <c r="C3467" s="243">
        <v>5.2775548637893355E-3</v>
      </c>
      <c r="D3467" s="243">
        <v>-2.2511759735355241E-4</v>
      </c>
      <c r="E3467" s="243">
        <v>-7.9922993545710197E-3</v>
      </c>
      <c r="F3467" s="243">
        <v>2.6693148844598724E-3</v>
      </c>
      <c r="H3467" s="239">
        <f t="shared" si="654"/>
        <v>212.0145683960842</v>
      </c>
      <c r="I3467" s="239"/>
      <c r="J3467" s="239">
        <f t="shared" si="655"/>
        <v>179.17616276083535</v>
      </c>
      <c r="K3467" s="239">
        <f t="shared" si="650"/>
        <v>212.0145683960842</v>
      </c>
      <c r="L3467" s="239" t="b">
        <f t="shared" si="651"/>
        <v>0</v>
      </c>
      <c r="M3467" s="239">
        <f t="shared" si="656"/>
        <v>5.277554863789306E-3</v>
      </c>
      <c r="O3467" s="239">
        <f t="shared" si="657"/>
        <v>167.69786197277855</v>
      </c>
      <c r="P3467" s="239">
        <f t="shared" si="652"/>
        <v>212.0145683960842</v>
      </c>
      <c r="Q3467" s="239">
        <f t="shared" si="653"/>
        <v>0</v>
      </c>
      <c r="R3467" s="239">
        <f t="shared" si="658"/>
        <v>5.277554863789306E-3</v>
      </c>
      <c r="T3467" s="239">
        <f>MAX($H$4:H3467)</f>
        <v>290.98732864638936</v>
      </c>
      <c r="U3467" s="239">
        <f>MAX($K$4:K3467)</f>
        <v>290.98732864638936</v>
      </c>
      <c r="V3467" s="239">
        <f>MAX($K$4:L3467)</f>
        <v>290.98732864638936</v>
      </c>
      <c r="W3467" s="239">
        <f t="shared" si="659"/>
        <v>-0.27139587355115941</v>
      </c>
      <c r="X3467" s="239">
        <f t="shared" si="660"/>
        <v>-0.27139587355115941</v>
      </c>
      <c r="Y3467" s="239">
        <f t="shared" si="661"/>
        <v>-0.27139587355115941</v>
      </c>
    </row>
    <row r="3468" spans="1:25">
      <c r="A3468" s="147">
        <v>40281</v>
      </c>
      <c r="B3468" s="243">
        <v>9.0042013260727138E-4</v>
      </c>
      <c r="C3468" s="243">
        <v>-6.0629657229571698E-3</v>
      </c>
      <c r="D3468" s="243">
        <v>-6.5650679644596588E-3</v>
      </c>
      <c r="E3468" s="243">
        <v>-7.6593623705608627E-3</v>
      </c>
      <c r="F3468" s="243">
        <v>-6.1563596122814479E-3</v>
      </c>
      <c r="H3468" s="239">
        <f t="shared" si="654"/>
        <v>210.72913133513117</v>
      </c>
      <c r="I3468" s="239"/>
      <c r="J3468" s="239">
        <f t="shared" si="655"/>
        <v>179.17616276083535</v>
      </c>
      <c r="K3468" s="239">
        <f t="shared" si="650"/>
        <v>210.72913133513117</v>
      </c>
      <c r="L3468" s="239" t="b">
        <f t="shared" si="651"/>
        <v>0</v>
      </c>
      <c r="M3468" s="239">
        <f t="shared" si="656"/>
        <v>-6.062965722957228E-3</v>
      </c>
      <c r="O3468" s="239">
        <f t="shared" si="657"/>
        <v>167.69786197277855</v>
      </c>
      <c r="P3468" s="239">
        <f t="shared" si="652"/>
        <v>210.72913133513117</v>
      </c>
      <c r="Q3468" s="239">
        <f t="shared" si="653"/>
        <v>0</v>
      </c>
      <c r="R3468" s="239">
        <f t="shared" si="658"/>
        <v>-6.062965722957228E-3</v>
      </c>
      <c r="T3468" s="239">
        <f>MAX($H$4:H3468)</f>
        <v>290.98732864638936</v>
      </c>
      <c r="U3468" s="239">
        <f>MAX($K$4:K3468)</f>
        <v>290.98732864638936</v>
      </c>
      <c r="V3468" s="239">
        <f>MAX($K$4:L3468)</f>
        <v>290.98732864638936</v>
      </c>
      <c r="W3468" s="239">
        <f t="shared" si="659"/>
        <v>-0.27581337539542394</v>
      </c>
      <c r="X3468" s="239">
        <f t="shared" si="660"/>
        <v>-0.27581337539542394</v>
      </c>
      <c r="Y3468" s="239">
        <f t="shared" si="661"/>
        <v>-0.27581337539542394</v>
      </c>
    </row>
    <row r="3469" spans="1:25">
      <c r="A3469" s="147">
        <v>40282</v>
      </c>
      <c r="B3469" s="243">
        <v>1.1461945668367779E-2</v>
      </c>
      <c r="C3469" s="243">
        <v>5.7502638242901138E-3</v>
      </c>
      <c r="D3469" s="243">
        <v>5.6219070442531383E-4</v>
      </c>
      <c r="E3469" s="243">
        <v>6.3335937930570907E-3</v>
      </c>
      <c r="F3469" s="243">
        <v>7.0349946733063717E-3</v>
      </c>
      <c r="H3469" s="239">
        <f t="shared" si="654"/>
        <v>211.94087943577165</v>
      </c>
      <c r="I3469" s="239"/>
      <c r="J3469" s="239">
        <f t="shared" si="655"/>
        <v>179.17616276083535</v>
      </c>
      <c r="K3469" s="239">
        <f t="shared" si="650"/>
        <v>211.94087943577165</v>
      </c>
      <c r="L3469" s="239" t="b">
        <f t="shared" si="651"/>
        <v>0</v>
      </c>
      <c r="M3469" s="239">
        <f t="shared" si="656"/>
        <v>5.7502638242900774E-3</v>
      </c>
      <c r="O3469" s="239">
        <f t="shared" si="657"/>
        <v>167.69786197277855</v>
      </c>
      <c r="P3469" s="239">
        <f t="shared" si="652"/>
        <v>211.94087943577165</v>
      </c>
      <c r="Q3469" s="239">
        <f t="shared" si="653"/>
        <v>0</v>
      </c>
      <c r="R3469" s="239">
        <f t="shared" si="658"/>
        <v>5.7502638242900774E-3</v>
      </c>
      <c r="T3469" s="239">
        <f>MAX($H$4:H3469)</f>
        <v>290.98732864638936</v>
      </c>
      <c r="U3469" s="239">
        <f>MAX($K$4:K3469)</f>
        <v>290.98732864638936</v>
      </c>
      <c r="V3469" s="239">
        <f>MAX($K$4:L3469)</f>
        <v>290.98732864638936</v>
      </c>
      <c r="W3469" s="239">
        <f t="shared" si="659"/>
        <v>-0.2716491112459255</v>
      </c>
      <c r="X3469" s="239">
        <f t="shared" si="660"/>
        <v>-0.2716491112459255</v>
      </c>
      <c r="Y3469" s="239">
        <f t="shared" si="661"/>
        <v>-0.2716491112459255</v>
      </c>
    </row>
    <row r="3470" spans="1:25">
      <c r="A3470" s="147">
        <v>40283</v>
      </c>
      <c r="B3470" s="243">
        <v>6.5969696561340996E-4</v>
      </c>
      <c r="C3470" s="243">
        <v>8.9939468017490309E-3</v>
      </c>
      <c r="D3470" s="243">
        <v>1.4075785473763869E-2</v>
      </c>
      <c r="E3470" s="243">
        <v>8.1765762801815356E-3</v>
      </c>
      <c r="F3470" s="243">
        <v>8.5380907259400285E-3</v>
      </c>
      <c r="H3470" s="239">
        <f t="shared" si="654"/>
        <v>213.8470644305329</v>
      </c>
      <c r="I3470" s="239"/>
      <c r="J3470" s="239">
        <f t="shared" si="655"/>
        <v>179.17616276083535</v>
      </c>
      <c r="K3470" s="239">
        <f t="shared" si="650"/>
        <v>213.8470644305329</v>
      </c>
      <c r="L3470" s="239" t="b">
        <f t="shared" si="651"/>
        <v>0</v>
      </c>
      <c r="M3470" s="239">
        <f t="shared" si="656"/>
        <v>8.9939468017490865E-3</v>
      </c>
      <c r="O3470" s="239">
        <f t="shared" si="657"/>
        <v>167.69786197277855</v>
      </c>
      <c r="P3470" s="239">
        <f t="shared" si="652"/>
        <v>213.8470644305329</v>
      </c>
      <c r="Q3470" s="239">
        <f t="shared" si="653"/>
        <v>0</v>
      </c>
      <c r="R3470" s="239">
        <f t="shared" si="658"/>
        <v>8.9939468017490865E-3</v>
      </c>
      <c r="T3470" s="239">
        <f>MAX($H$4:H3470)</f>
        <v>290.98732864638936</v>
      </c>
      <c r="U3470" s="239">
        <f>MAX($K$4:K3470)</f>
        <v>290.98732864638936</v>
      </c>
      <c r="V3470" s="239">
        <f>MAX($K$4:L3470)</f>
        <v>290.98732864638936</v>
      </c>
      <c r="W3470" s="239">
        <f t="shared" si="659"/>
        <v>-0.26509836209946469</v>
      </c>
      <c r="X3470" s="239">
        <f t="shared" si="660"/>
        <v>-0.26509836209946469</v>
      </c>
      <c r="Y3470" s="239">
        <f t="shared" si="661"/>
        <v>-0.26509836209946469</v>
      </c>
    </row>
    <row r="3471" spans="1:25">
      <c r="A3471" s="147">
        <v>40284</v>
      </c>
      <c r="B3471" s="243">
        <v>-1.5725513973849914E-2</v>
      </c>
      <c r="C3471" s="243">
        <v>-1.4943930068021749E-2</v>
      </c>
      <c r="D3471" s="243">
        <v>5.3242967551136999E-4</v>
      </c>
      <c r="E3471" s="243">
        <v>-9.8586387363812644E-3</v>
      </c>
      <c r="F3471" s="243">
        <v>-1.076355906807358E-2</v>
      </c>
      <c r="H3471" s="239">
        <f t="shared" si="654"/>
        <v>210.65134885443126</v>
      </c>
      <c r="I3471" s="239"/>
      <c r="J3471" s="239">
        <f t="shared" si="655"/>
        <v>179.17616276083535</v>
      </c>
      <c r="K3471" s="239">
        <f t="shared" si="650"/>
        <v>210.65134885443126</v>
      </c>
      <c r="L3471" s="239" t="b">
        <f t="shared" si="651"/>
        <v>0</v>
      </c>
      <c r="M3471" s="239">
        <f t="shared" si="656"/>
        <v>-1.4943930068021791E-2</v>
      </c>
      <c r="O3471" s="239">
        <f t="shared" si="657"/>
        <v>167.69786197277855</v>
      </c>
      <c r="P3471" s="239">
        <f t="shared" si="652"/>
        <v>210.65134885443126</v>
      </c>
      <c r="Q3471" s="239">
        <f t="shared" si="653"/>
        <v>0</v>
      </c>
      <c r="R3471" s="239">
        <f t="shared" si="658"/>
        <v>-1.4943930068021791E-2</v>
      </c>
      <c r="T3471" s="239">
        <f>MAX($H$4:H3471)</f>
        <v>290.98732864638936</v>
      </c>
      <c r="U3471" s="239">
        <f>MAX($K$4:K3471)</f>
        <v>290.98732864638936</v>
      </c>
      <c r="V3471" s="239">
        <f>MAX($K$4:L3471)</f>
        <v>290.98732864638936</v>
      </c>
      <c r="W3471" s="239">
        <f t="shared" si="659"/>
        <v>-0.27608068078312498</v>
      </c>
      <c r="X3471" s="239">
        <f t="shared" si="660"/>
        <v>-0.27608068078312498</v>
      </c>
      <c r="Y3471" s="239">
        <f t="shared" si="661"/>
        <v>-0.27608068078312498</v>
      </c>
    </row>
    <row r="3472" spans="1:25">
      <c r="A3472" s="147">
        <v>40287</v>
      </c>
      <c r="B3472" s="243">
        <v>3.440932201798752E-3</v>
      </c>
      <c r="C3472" s="243">
        <v>-6.4397949400092358E-3</v>
      </c>
      <c r="D3472" s="243">
        <v>-1.6614840267024533E-2</v>
      </c>
      <c r="E3472" s="243">
        <v>-1.7419993730415362E-2</v>
      </c>
      <c r="F3472" s="243">
        <v>-9.7135469013268638E-3</v>
      </c>
      <c r="H3472" s="239">
        <f t="shared" si="654"/>
        <v>209.29479736397238</v>
      </c>
      <c r="I3472" s="239"/>
      <c r="J3472" s="239">
        <f t="shared" si="655"/>
        <v>179.17616276083535</v>
      </c>
      <c r="K3472" s="239">
        <f t="shared" si="650"/>
        <v>209.29479736397238</v>
      </c>
      <c r="L3472" s="239" t="b">
        <f t="shared" si="651"/>
        <v>0</v>
      </c>
      <c r="M3472" s="239">
        <f t="shared" si="656"/>
        <v>-6.4397949400092219E-3</v>
      </c>
      <c r="O3472" s="239">
        <f t="shared" si="657"/>
        <v>167.69786197277855</v>
      </c>
      <c r="P3472" s="239">
        <f t="shared" si="652"/>
        <v>209.29479736397238</v>
      </c>
      <c r="Q3472" s="239">
        <f t="shared" si="653"/>
        <v>0</v>
      </c>
      <c r="R3472" s="239">
        <f t="shared" si="658"/>
        <v>-6.4397949400092219E-3</v>
      </c>
      <c r="T3472" s="239">
        <f>MAX($H$4:H3472)</f>
        <v>290.98732864638936</v>
      </c>
      <c r="U3472" s="239">
        <f>MAX($K$4:K3472)</f>
        <v>290.98732864638936</v>
      </c>
      <c r="V3472" s="239">
        <f>MAX($K$4:L3472)</f>
        <v>290.98732864638936</v>
      </c>
      <c r="W3472" s="239">
        <f t="shared" si="659"/>
        <v>-0.28074257275199271</v>
      </c>
      <c r="X3472" s="239">
        <f t="shared" si="660"/>
        <v>-0.28074257275199271</v>
      </c>
      <c r="Y3472" s="239">
        <f t="shared" si="661"/>
        <v>-0.28074257275199271</v>
      </c>
    </row>
    <row r="3473" spans="1:25">
      <c r="A3473" s="147">
        <v>40288</v>
      </c>
      <c r="B3473" s="243">
        <v>8.6327641049008808E-3</v>
      </c>
      <c r="C3473" s="243">
        <v>1.5956250424039586E-2</v>
      </c>
      <c r="D3473" s="243">
        <v>9.3355949341189515E-4</v>
      </c>
      <c r="E3473" s="243">
        <v>1.4199813109419646E-2</v>
      </c>
      <c r="F3473" s="243">
        <v>1.7893646469427704E-2</v>
      </c>
      <c r="H3473" s="239">
        <f t="shared" si="654"/>
        <v>212.63435756316053</v>
      </c>
      <c r="I3473" s="239"/>
      <c r="J3473" s="239">
        <f t="shared" si="655"/>
        <v>179.17616276083535</v>
      </c>
      <c r="K3473" s="239">
        <f t="shared" si="650"/>
        <v>212.63435756316053</v>
      </c>
      <c r="L3473" s="239" t="b">
        <f t="shared" si="651"/>
        <v>0</v>
      </c>
      <c r="M3473" s="239">
        <f t="shared" si="656"/>
        <v>1.5956250424039552E-2</v>
      </c>
      <c r="O3473" s="239">
        <f t="shared" si="657"/>
        <v>167.69786197277855</v>
      </c>
      <c r="P3473" s="239">
        <f t="shared" si="652"/>
        <v>212.63435756316053</v>
      </c>
      <c r="Q3473" s="239">
        <f t="shared" si="653"/>
        <v>0</v>
      </c>
      <c r="R3473" s="239">
        <f t="shared" si="658"/>
        <v>1.5956250424039552E-2</v>
      </c>
      <c r="T3473" s="239">
        <f>MAX($H$4:H3473)</f>
        <v>290.98732864638936</v>
      </c>
      <c r="U3473" s="239">
        <f>MAX($K$4:K3473)</f>
        <v>290.98732864638936</v>
      </c>
      <c r="V3473" s="239">
        <f>MAX($K$4:L3473)</f>
        <v>290.98732864638936</v>
      </c>
      <c r="W3473" s="239">
        <f t="shared" si="659"/>
        <v>-0.26926592112347308</v>
      </c>
      <c r="X3473" s="239">
        <f t="shared" si="660"/>
        <v>-0.26926592112347308</v>
      </c>
      <c r="Y3473" s="239">
        <f t="shared" si="661"/>
        <v>-0.26926592112347308</v>
      </c>
    </row>
    <row r="3474" spans="1:25">
      <c r="A3474" s="147">
        <v>40289</v>
      </c>
      <c r="B3474" s="243">
        <v>-6.7027352630211201E-4</v>
      </c>
      <c r="C3474" s="243">
        <v>-8.7051056773782554E-3</v>
      </c>
      <c r="D3474" s="243">
        <v>1.1962582517196285E-2</v>
      </c>
      <c r="E3474" s="243">
        <v>6.0665762211284946E-3</v>
      </c>
      <c r="F3474" s="243">
        <v>-1.4172612363403392E-3</v>
      </c>
      <c r="H3474" s="239">
        <f t="shared" si="654"/>
        <v>210.7833530099318</v>
      </c>
      <c r="I3474" s="239"/>
      <c r="J3474" s="239">
        <f t="shared" si="655"/>
        <v>179.17616276083535</v>
      </c>
      <c r="K3474" s="239">
        <f t="shared" si="650"/>
        <v>210.7833530099318</v>
      </c>
      <c r="L3474" s="239" t="b">
        <f t="shared" si="651"/>
        <v>0</v>
      </c>
      <c r="M3474" s="239">
        <f t="shared" si="656"/>
        <v>-8.7051056773781929E-3</v>
      </c>
      <c r="O3474" s="239">
        <f t="shared" si="657"/>
        <v>167.69786197277855</v>
      </c>
      <c r="P3474" s="239">
        <f t="shared" si="652"/>
        <v>210.7833530099318</v>
      </c>
      <c r="Q3474" s="239">
        <f t="shared" si="653"/>
        <v>0</v>
      </c>
      <c r="R3474" s="239">
        <f t="shared" si="658"/>
        <v>-8.7051056773781929E-3</v>
      </c>
      <c r="T3474" s="239">
        <f>MAX($H$4:H3474)</f>
        <v>290.98732864638936</v>
      </c>
      <c r="U3474" s="239">
        <f>MAX($K$4:K3474)</f>
        <v>290.98732864638936</v>
      </c>
      <c r="V3474" s="239">
        <f>MAX($K$4:L3474)</f>
        <v>290.98732864638936</v>
      </c>
      <c r="W3474" s="239">
        <f t="shared" si="659"/>
        <v>-0.27562703850215486</v>
      </c>
      <c r="X3474" s="239">
        <f t="shared" si="660"/>
        <v>-0.27562703850215486</v>
      </c>
      <c r="Y3474" s="239">
        <f t="shared" si="661"/>
        <v>-0.27562703850215486</v>
      </c>
    </row>
    <row r="3475" spans="1:25">
      <c r="A3475" s="147">
        <v>40290</v>
      </c>
      <c r="B3475" s="243">
        <v>3.1264756615918543E-3</v>
      </c>
      <c r="C3475" s="243">
        <v>-1.0308640855700935E-2</v>
      </c>
      <c r="D3475" s="243">
        <v>-1.4588207429092614E-3</v>
      </c>
      <c r="E3475" s="243">
        <v>1.5438191006205138E-3</v>
      </c>
      <c r="F3475" s="243">
        <v>-4.9775155626663459E-3</v>
      </c>
      <c r="H3475" s="239">
        <f t="shared" si="654"/>
        <v>208.61046312539199</v>
      </c>
      <c r="I3475" s="239"/>
      <c r="J3475" s="239">
        <f t="shared" si="655"/>
        <v>179.17616276083535</v>
      </c>
      <c r="K3475" s="239">
        <f t="shared" si="650"/>
        <v>208.61046312539199</v>
      </c>
      <c r="L3475" s="239" t="b">
        <f t="shared" si="651"/>
        <v>0</v>
      </c>
      <c r="M3475" s="239">
        <f t="shared" si="656"/>
        <v>-1.0308640855700924E-2</v>
      </c>
      <c r="O3475" s="239">
        <f t="shared" si="657"/>
        <v>167.69786197277855</v>
      </c>
      <c r="P3475" s="239">
        <f t="shared" si="652"/>
        <v>208.61046312539199</v>
      </c>
      <c r="Q3475" s="239">
        <f t="shared" si="653"/>
        <v>0</v>
      </c>
      <c r="R3475" s="239">
        <f t="shared" si="658"/>
        <v>-1.0308640855700924E-2</v>
      </c>
      <c r="T3475" s="239">
        <f>MAX($H$4:H3475)</f>
        <v>290.98732864638936</v>
      </c>
      <c r="U3475" s="239">
        <f>MAX($K$4:K3475)</f>
        <v>290.98732864638936</v>
      </c>
      <c r="V3475" s="239">
        <f>MAX($K$4:L3475)</f>
        <v>290.98732864638936</v>
      </c>
      <c r="W3475" s="239">
        <f t="shared" si="659"/>
        <v>-0.28309433920781663</v>
      </c>
      <c r="X3475" s="239">
        <f t="shared" si="660"/>
        <v>-0.28309433920781663</v>
      </c>
      <c r="Y3475" s="239">
        <f t="shared" si="661"/>
        <v>-0.28309433920781663</v>
      </c>
    </row>
    <row r="3476" spans="1:25">
      <c r="A3476" s="147">
        <v>40291</v>
      </c>
      <c r="B3476" s="243">
        <v>7.5465792635442952E-3</v>
      </c>
      <c r="C3476" s="243">
        <v>6.6606242823217254E-3</v>
      </c>
      <c r="D3476" s="243">
        <v>-1.7452315113212324E-2</v>
      </c>
      <c r="E3476" s="243">
        <v>-2.1945351023737736E-3</v>
      </c>
      <c r="F3476" s="243">
        <v>1.0039654672385101E-2</v>
      </c>
      <c r="H3476" s="239">
        <f t="shared" si="654"/>
        <v>209.99993904163136</v>
      </c>
      <c r="I3476" s="239"/>
      <c r="J3476" s="239">
        <f t="shared" si="655"/>
        <v>179.17616276083535</v>
      </c>
      <c r="K3476" s="239">
        <f t="shared" si="650"/>
        <v>209.99993904163136</v>
      </c>
      <c r="L3476" s="239" t="b">
        <f t="shared" si="651"/>
        <v>0</v>
      </c>
      <c r="M3476" s="239">
        <f t="shared" si="656"/>
        <v>6.660624282321774E-3</v>
      </c>
      <c r="O3476" s="239">
        <f t="shared" si="657"/>
        <v>167.69786197277855</v>
      </c>
      <c r="P3476" s="239">
        <f t="shared" si="652"/>
        <v>209.99993904163136</v>
      </c>
      <c r="Q3476" s="239">
        <f t="shared" si="653"/>
        <v>0</v>
      </c>
      <c r="R3476" s="239">
        <f t="shared" si="658"/>
        <v>6.660624282321774E-3</v>
      </c>
      <c r="T3476" s="239">
        <f>MAX($H$4:H3476)</f>
        <v>290.98732864638936</v>
      </c>
      <c r="U3476" s="239">
        <f>MAX($K$4:K3476)</f>
        <v>290.98732864638936</v>
      </c>
      <c r="V3476" s="239">
        <f>MAX($K$4:L3476)</f>
        <v>290.98732864638936</v>
      </c>
      <c r="W3476" s="239">
        <f t="shared" si="659"/>
        <v>-0.27831929995541027</v>
      </c>
      <c r="X3476" s="239">
        <f t="shared" si="660"/>
        <v>-0.27831929995541027</v>
      </c>
      <c r="Y3476" s="239">
        <f t="shared" si="661"/>
        <v>-0.27831929995541027</v>
      </c>
    </row>
    <row r="3477" spans="1:25">
      <c r="A3477" s="147">
        <v>40294</v>
      </c>
      <c r="B3477" s="243">
        <v>-4.2593987536806432E-3</v>
      </c>
      <c r="C3477" s="243">
        <v>1.0428159183297314E-2</v>
      </c>
      <c r="D3477" s="243">
        <v>1.951426030936787E-2</v>
      </c>
      <c r="E3477" s="243">
        <v>1.4237315788061755E-2</v>
      </c>
      <c r="F3477" s="243">
        <v>8.8422286054219423E-3</v>
      </c>
      <c r="H3477" s="239">
        <f t="shared" si="654"/>
        <v>212.18985183444022</v>
      </c>
      <c r="I3477" s="239"/>
      <c r="J3477" s="239">
        <f t="shared" si="655"/>
        <v>179.17616276083535</v>
      </c>
      <c r="K3477" s="239">
        <f t="shared" si="650"/>
        <v>212.18985183444022</v>
      </c>
      <c r="L3477" s="239" t="b">
        <f t="shared" si="651"/>
        <v>0</v>
      </c>
      <c r="M3477" s="239">
        <f t="shared" si="656"/>
        <v>1.0428159183297269E-2</v>
      </c>
      <c r="O3477" s="239">
        <f t="shared" si="657"/>
        <v>167.69786197277855</v>
      </c>
      <c r="P3477" s="239">
        <f t="shared" si="652"/>
        <v>212.18985183444022</v>
      </c>
      <c r="Q3477" s="239">
        <f t="shared" si="653"/>
        <v>0</v>
      </c>
      <c r="R3477" s="239">
        <f t="shared" si="658"/>
        <v>1.0428159183297269E-2</v>
      </c>
      <c r="T3477" s="239">
        <f>MAX($H$4:H3477)</f>
        <v>290.98732864638936</v>
      </c>
      <c r="U3477" s="239">
        <f>MAX($K$4:K3477)</f>
        <v>290.98732864638936</v>
      </c>
      <c r="V3477" s="239">
        <f>MAX($K$4:L3477)</f>
        <v>290.98732864638936</v>
      </c>
      <c r="W3477" s="239">
        <f t="shared" si="659"/>
        <v>-0.27079349873583192</v>
      </c>
      <c r="X3477" s="239">
        <f t="shared" si="660"/>
        <v>-0.27079349873583192</v>
      </c>
      <c r="Y3477" s="239">
        <f t="shared" si="661"/>
        <v>-0.27079349873583192</v>
      </c>
    </row>
    <row r="3478" spans="1:25">
      <c r="A3478" s="147">
        <v>40295</v>
      </c>
      <c r="B3478" s="243">
        <v>-2.3481264004481472E-2</v>
      </c>
      <c r="C3478" s="243">
        <v>-2.4877185671076107E-2</v>
      </c>
      <c r="D3478" s="243">
        <v>1.0571446560133868E-2</v>
      </c>
      <c r="E3478" s="243">
        <v>-7.4425796319009807E-3</v>
      </c>
      <c r="F3478" s="243">
        <v>-1.9444532300510242E-2</v>
      </c>
      <c r="H3478" s="239">
        <f t="shared" si="654"/>
        <v>206.91116549283672</v>
      </c>
      <c r="I3478" s="239"/>
      <c r="J3478" s="239">
        <f t="shared" si="655"/>
        <v>179.17616276083535</v>
      </c>
      <c r="K3478" s="239">
        <f t="shared" si="650"/>
        <v>206.91116549283672</v>
      </c>
      <c r="L3478" s="239" t="b">
        <f t="shared" si="651"/>
        <v>0</v>
      </c>
      <c r="M3478" s="239">
        <f t="shared" si="656"/>
        <v>-2.4877185671076128E-2</v>
      </c>
      <c r="O3478" s="239">
        <f t="shared" si="657"/>
        <v>167.69786197277855</v>
      </c>
      <c r="P3478" s="239">
        <f t="shared" si="652"/>
        <v>206.91116549283672</v>
      </c>
      <c r="Q3478" s="239">
        <f t="shared" si="653"/>
        <v>0</v>
      </c>
      <c r="R3478" s="239">
        <f t="shared" si="658"/>
        <v>-2.4877185671076128E-2</v>
      </c>
      <c r="T3478" s="239">
        <f>MAX($H$4:H3478)</f>
        <v>290.98732864638936</v>
      </c>
      <c r="U3478" s="239">
        <f>MAX($K$4:K3478)</f>
        <v>290.98732864638936</v>
      </c>
      <c r="V3478" s="239">
        <f>MAX($K$4:L3478)</f>
        <v>290.98732864638936</v>
      </c>
      <c r="W3478" s="239">
        <f t="shared" si="659"/>
        <v>-0.28893410426033644</v>
      </c>
      <c r="X3478" s="239">
        <f t="shared" si="660"/>
        <v>-0.28893410426033644</v>
      </c>
      <c r="Y3478" s="239">
        <f t="shared" si="661"/>
        <v>-0.28893410426033644</v>
      </c>
    </row>
    <row r="3479" spans="1:25">
      <c r="A3479" s="147">
        <v>40296</v>
      </c>
      <c r="B3479" s="243">
        <v>6.2041832860626478E-3</v>
      </c>
      <c r="C3479" s="243">
        <v>-1.3508154694865659E-2</v>
      </c>
      <c r="D3479" s="243">
        <v>-1.5350967907381885E-2</v>
      </c>
      <c r="E3479" s="243">
        <v>-8.1917209604179808E-3</v>
      </c>
      <c r="F3479" s="243">
        <v>-2.1303278448875362E-2</v>
      </c>
      <c r="H3479" s="239">
        <f t="shared" si="654"/>
        <v>204.11617746126453</v>
      </c>
      <c r="I3479" s="239"/>
      <c r="J3479" s="239">
        <f t="shared" si="655"/>
        <v>179.17616276083535</v>
      </c>
      <c r="K3479" s="239">
        <f t="shared" si="650"/>
        <v>204.11617746126453</v>
      </c>
      <c r="L3479" s="239" t="b">
        <f t="shared" si="651"/>
        <v>0</v>
      </c>
      <c r="M3479" s="239">
        <f t="shared" si="656"/>
        <v>-1.3508154694865663E-2</v>
      </c>
      <c r="O3479" s="239">
        <f t="shared" si="657"/>
        <v>167.69786197277855</v>
      </c>
      <c r="P3479" s="239">
        <f t="shared" si="652"/>
        <v>204.11617746126453</v>
      </c>
      <c r="Q3479" s="239">
        <f t="shared" si="653"/>
        <v>0</v>
      </c>
      <c r="R3479" s="239">
        <f t="shared" si="658"/>
        <v>-1.3508154694865663E-2</v>
      </c>
      <c r="T3479" s="239">
        <f>MAX($H$4:H3479)</f>
        <v>290.98732864638936</v>
      </c>
      <c r="U3479" s="239">
        <f>MAX($K$4:K3479)</f>
        <v>290.98732864638936</v>
      </c>
      <c r="V3479" s="239">
        <f>MAX($K$4:L3479)</f>
        <v>290.98732864638936</v>
      </c>
      <c r="W3479" s="239">
        <f t="shared" si="659"/>
        <v>-0.29853929237823101</v>
      </c>
      <c r="X3479" s="239">
        <f t="shared" si="660"/>
        <v>-0.29853929237823101</v>
      </c>
      <c r="Y3479" s="239">
        <f t="shared" si="661"/>
        <v>-0.29853929237823101</v>
      </c>
    </row>
    <row r="3480" spans="1:25">
      <c r="A3480" s="147">
        <v>40297</v>
      </c>
      <c r="B3480" s="243">
        <v>1.334164322748399E-2</v>
      </c>
      <c r="C3480" s="243">
        <v>1.0253774753035572E-2</v>
      </c>
      <c r="D3480" s="243">
        <v>-7.703012681252841E-3</v>
      </c>
      <c r="E3480" s="243">
        <v>2.6042404116639606E-3</v>
      </c>
      <c r="F3480" s="243">
        <v>1.375932132176283E-2</v>
      </c>
      <c r="H3480" s="239">
        <f t="shared" si="654"/>
        <v>206.20913876840297</v>
      </c>
      <c r="I3480" s="239"/>
      <c r="J3480" s="239">
        <f t="shared" si="655"/>
        <v>179.17616276083535</v>
      </c>
      <c r="K3480" s="239">
        <f t="shared" si="650"/>
        <v>206.20913876840297</v>
      </c>
      <c r="L3480" s="239" t="b">
        <f t="shared" si="651"/>
        <v>0</v>
      </c>
      <c r="M3480" s="239">
        <f t="shared" si="656"/>
        <v>1.0253774753035549E-2</v>
      </c>
      <c r="O3480" s="239">
        <f t="shared" si="657"/>
        <v>167.69786197277855</v>
      </c>
      <c r="P3480" s="239">
        <f t="shared" si="652"/>
        <v>206.20913876840297</v>
      </c>
      <c r="Q3480" s="239">
        <f t="shared" si="653"/>
        <v>0</v>
      </c>
      <c r="R3480" s="239">
        <f t="shared" si="658"/>
        <v>1.0253774753035549E-2</v>
      </c>
      <c r="T3480" s="239">
        <f>MAX($H$4:H3480)</f>
        <v>290.98732864638936</v>
      </c>
      <c r="U3480" s="239">
        <f>MAX($K$4:K3480)</f>
        <v>290.98732864638936</v>
      </c>
      <c r="V3480" s="239">
        <f>MAX($K$4:L3480)</f>
        <v>290.98732864638936</v>
      </c>
      <c r="W3480" s="239">
        <f t="shared" si="659"/>
        <v>-0.29134667228417249</v>
      </c>
      <c r="X3480" s="239">
        <f t="shared" si="660"/>
        <v>-0.29134667228417249</v>
      </c>
      <c r="Y3480" s="239">
        <f t="shared" si="661"/>
        <v>-0.29134667228417249</v>
      </c>
    </row>
    <row r="3481" spans="1:25">
      <c r="A3481" s="147">
        <v>40298</v>
      </c>
      <c r="B3481" s="243">
        <v>-1.6740984880903143E-2</v>
      </c>
      <c r="C3481" s="243">
        <v>-6.1523225029967987E-3</v>
      </c>
      <c r="D3481" s="243">
        <v>6.2813891937958388E-3</v>
      </c>
      <c r="E3481" s="243">
        <v>2.4172147138212807E-3</v>
      </c>
      <c r="F3481" s="243">
        <v>-2.4380775831522872E-3</v>
      </c>
      <c r="H3481" s="239">
        <f t="shared" si="654"/>
        <v>204.94047364363453</v>
      </c>
      <c r="I3481" s="239"/>
      <c r="J3481" s="239">
        <f t="shared" si="655"/>
        <v>179.17616276083535</v>
      </c>
      <c r="K3481" s="239">
        <f t="shared" si="650"/>
        <v>204.94047364363453</v>
      </c>
      <c r="L3481" s="239" t="b">
        <f t="shared" si="651"/>
        <v>0</v>
      </c>
      <c r="M3481" s="239">
        <f t="shared" si="656"/>
        <v>-6.1523225029967857E-3</v>
      </c>
      <c r="O3481" s="239">
        <f t="shared" si="657"/>
        <v>167.69786197277855</v>
      </c>
      <c r="P3481" s="239">
        <f t="shared" si="652"/>
        <v>204.94047364363453</v>
      </c>
      <c r="Q3481" s="239">
        <f t="shared" si="653"/>
        <v>0</v>
      </c>
      <c r="R3481" s="239">
        <f t="shared" si="658"/>
        <v>-6.1523225029967857E-3</v>
      </c>
      <c r="T3481" s="239">
        <f>MAX($H$4:H3481)</f>
        <v>290.98732864638936</v>
      </c>
      <c r="U3481" s="239">
        <f>MAX($K$4:K3481)</f>
        <v>290.98732864638936</v>
      </c>
      <c r="V3481" s="239">
        <f>MAX($K$4:L3481)</f>
        <v>290.98732864638936</v>
      </c>
      <c r="W3481" s="239">
        <f t="shared" si="659"/>
        <v>-0.29570653609910214</v>
      </c>
      <c r="X3481" s="239">
        <f t="shared" si="660"/>
        <v>-0.29570653609910214</v>
      </c>
      <c r="Y3481" s="239">
        <f t="shared" si="661"/>
        <v>-0.29570653609910214</v>
      </c>
    </row>
    <row r="3482" spans="1:25">
      <c r="A3482" s="147">
        <v>40301</v>
      </c>
      <c r="B3482" s="243">
        <v>1.313982069406805E-2</v>
      </c>
      <c r="C3482" s="243">
        <v>1.060495835561337E-3</v>
      </c>
      <c r="D3482" s="243">
        <v>-2.1759203784887937E-4</v>
      </c>
      <c r="E3482" s="243">
        <v>-3.9681919297619439E-3</v>
      </c>
      <c r="F3482" s="243">
        <v>3.16287591731923E-3</v>
      </c>
      <c r="H3482" s="239">
        <f t="shared" si="654"/>
        <v>205.15781216247157</v>
      </c>
      <c r="I3482" s="239"/>
      <c r="J3482" s="239">
        <f t="shared" si="655"/>
        <v>179.17616276083535</v>
      </c>
      <c r="K3482" s="239">
        <f t="shared" si="650"/>
        <v>205.15781216247157</v>
      </c>
      <c r="L3482" s="239" t="b">
        <f t="shared" si="651"/>
        <v>0</v>
      </c>
      <c r="M3482" s="239">
        <f t="shared" si="656"/>
        <v>1.0604958355613203E-3</v>
      </c>
      <c r="O3482" s="239">
        <f t="shared" si="657"/>
        <v>167.69786197277855</v>
      </c>
      <c r="P3482" s="239">
        <f t="shared" si="652"/>
        <v>205.15781216247157</v>
      </c>
      <c r="Q3482" s="239">
        <f t="shared" si="653"/>
        <v>0</v>
      </c>
      <c r="R3482" s="239">
        <f t="shared" si="658"/>
        <v>1.0604958355613203E-3</v>
      </c>
      <c r="T3482" s="239">
        <f>MAX($H$4:H3482)</f>
        <v>290.98732864638936</v>
      </c>
      <c r="U3482" s="239">
        <f>MAX($K$4:K3482)</f>
        <v>290.98732864638936</v>
      </c>
      <c r="V3482" s="239">
        <f>MAX($K$4:L3482)</f>
        <v>290.98732864638936</v>
      </c>
      <c r="W3482" s="239">
        <f t="shared" si="659"/>
        <v>-0.29495963581362217</v>
      </c>
      <c r="X3482" s="239">
        <f t="shared" si="660"/>
        <v>-0.29495963581362217</v>
      </c>
      <c r="Y3482" s="239">
        <f t="shared" si="661"/>
        <v>-0.29495963581362217</v>
      </c>
    </row>
    <row r="3483" spans="1:25">
      <c r="A3483" s="147">
        <v>40302</v>
      </c>
      <c r="B3483" s="243">
        <v>-2.4422267086793958E-2</v>
      </c>
      <c r="C3483" s="243">
        <v>-2.7088594125066368E-2</v>
      </c>
      <c r="D3483" s="243">
        <v>4.8862875644017922E-3</v>
      </c>
      <c r="E3483" s="243">
        <v>-5.4905812020502598E-3</v>
      </c>
      <c r="F3483" s="243">
        <v>-2.562037599976108E-2</v>
      </c>
      <c r="H3483" s="239">
        <f t="shared" si="654"/>
        <v>199.60037545721576</v>
      </c>
      <c r="I3483" s="239"/>
      <c r="J3483" s="239">
        <f t="shared" si="655"/>
        <v>179.17616276083535</v>
      </c>
      <c r="K3483" s="239">
        <f t="shared" si="650"/>
        <v>199.60037545721576</v>
      </c>
      <c r="L3483" s="239" t="b">
        <f t="shared" si="651"/>
        <v>0</v>
      </c>
      <c r="M3483" s="239">
        <f t="shared" si="656"/>
        <v>-2.7088594125066433E-2</v>
      </c>
      <c r="O3483" s="239">
        <f t="shared" si="657"/>
        <v>167.69786197277855</v>
      </c>
      <c r="P3483" s="239">
        <f t="shared" si="652"/>
        <v>199.60037545721576</v>
      </c>
      <c r="Q3483" s="239">
        <f t="shared" si="653"/>
        <v>0</v>
      </c>
      <c r="R3483" s="239">
        <f t="shared" si="658"/>
        <v>-2.7088594125066433E-2</v>
      </c>
      <c r="T3483" s="239">
        <f>MAX($H$4:H3483)</f>
        <v>290.98732864638936</v>
      </c>
      <c r="U3483" s="239">
        <f>MAX($K$4:K3483)</f>
        <v>290.98732864638936</v>
      </c>
      <c r="V3483" s="239">
        <f>MAX($K$4:L3483)</f>
        <v>290.98732864638936</v>
      </c>
      <c r="W3483" s="239">
        <f t="shared" si="659"/>
        <v>-0.31405818808085595</v>
      </c>
      <c r="X3483" s="239">
        <f t="shared" si="660"/>
        <v>-0.31405818808085595</v>
      </c>
      <c r="Y3483" s="239">
        <f t="shared" si="661"/>
        <v>-0.31405818808085595</v>
      </c>
    </row>
    <row r="3484" spans="1:25">
      <c r="A3484" s="147">
        <v>40303</v>
      </c>
      <c r="B3484" s="243">
        <v>-6.9843005071210662E-3</v>
      </c>
      <c r="C3484" s="243">
        <v>-9.3959882725100918E-3</v>
      </c>
      <c r="D3484" s="243">
        <v>6.3754081480296154E-3</v>
      </c>
      <c r="E3484" s="243">
        <v>-9.1331942357174567E-3</v>
      </c>
      <c r="F3484" s="243">
        <v>-1.4697000208386823E-2</v>
      </c>
      <c r="H3484" s="239">
        <f t="shared" si="654"/>
        <v>197.72493267023114</v>
      </c>
      <c r="I3484" s="239"/>
      <c r="J3484" s="239">
        <f t="shared" si="655"/>
        <v>179.17616276083535</v>
      </c>
      <c r="K3484" s="239">
        <f t="shared" si="650"/>
        <v>197.72493267023114</v>
      </c>
      <c r="L3484" s="239" t="b">
        <f t="shared" si="651"/>
        <v>0</v>
      </c>
      <c r="M3484" s="239">
        <f t="shared" si="656"/>
        <v>-9.3959882725101456E-3</v>
      </c>
      <c r="O3484" s="239">
        <f t="shared" si="657"/>
        <v>167.69786197277855</v>
      </c>
      <c r="P3484" s="239">
        <f t="shared" si="652"/>
        <v>197.72493267023114</v>
      </c>
      <c r="Q3484" s="239">
        <f t="shared" si="653"/>
        <v>0</v>
      </c>
      <c r="R3484" s="239">
        <f t="shared" si="658"/>
        <v>-9.3959882725101456E-3</v>
      </c>
      <c r="T3484" s="239">
        <f>MAX($H$4:H3484)</f>
        <v>290.98732864638936</v>
      </c>
      <c r="U3484" s="239">
        <f>MAX($K$4:K3484)</f>
        <v>290.98732864638936</v>
      </c>
      <c r="V3484" s="239">
        <f>MAX($K$4:L3484)</f>
        <v>290.98732864638936</v>
      </c>
      <c r="W3484" s="239">
        <f t="shared" si="659"/>
        <v>-0.32050328930127259</v>
      </c>
      <c r="X3484" s="239">
        <f t="shared" si="660"/>
        <v>-0.32050328930127259</v>
      </c>
      <c r="Y3484" s="239">
        <f t="shared" si="661"/>
        <v>-0.32050328930127259</v>
      </c>
    </row>
    <row r="3485" spans="1:25">
      <c r="A3485" s="147">
        <v>40304</v>
      </c>
      <c r="B3485" s="243">
        <v>-3.2424670466840944E-2</v>
      </c>
      <c r="C3485" s="243">
        <v>-1.4032132413559495E-2</v>
      </c>
      <c r="D3485" s="243">
        <v>-1.0346423872583776E-2</v>
      </c>
      <c r="E3485" s="243">
        <v>-9.9004725109910208E-3</v>
      </c>
      <c r="F3485" s="243">
        <v>-9.0570552998681109E-3</v>
      </c>
      <c r="H3485" s="239">
        <f t="shared" si="654"/>
        <v>194.95043023354032</v>
      </c>
      <c r="I3485" s="239"/>
      <c r="J3485" s="239">
        <f t="shared" si="655"/>
        <v>179.17616276083535</v>
      </c>
      <c r="K3485" s="239">
        <f t="shared" si="650"/>
        <v>194.95043023354032</v>
      </c>
      <c r="L3485" s="239" t="b">
        <f t="shared" si="651"/>
        <v>0</v>
      </c>
      <c r="M3485" s="239">
        <f t="shared" si="656"/>
        <v>-1.4032132413559519E-2</v>
      </c>
      <c r="O3485" s="239">
        <f t="shared" si="657"/>
        <v>167.69786197277855</v>
      </c>
      <c r="P3485" s="239">
        <f t="shared" si="652"/>
        <v>194.95043023354032</v>
      </c>
      <c r="Q3485" s="239">
        <f t="shared" si="653"/>
        <v>0</v>
      </c>
      <c r="R3485" s="239">
        <f t="shared" si="658"/>
        <v>-1.4032132413559519E-2</v>
      </c>
      <c r="T3485" s="239">
        <f>MAX($H$4:H3485)</f>
        <v>290.98732864638936</v>
      </c>
      <c r="U3485" s="239">
        <f>MAX($K$4:K3485)</f>
        <v>290.98732864638936</v>
      </c>
      <c r="V3485" s="239">
        <f>MAX($K$4:L3485)</f>
        <v>290.98732864638936</v>
      </c>
      <c r="W3485" s="239">
        <f t="shared" si="659"/>
        <v>-0.33003807712037531</v>
      </c>
      <c r="X3485" s="239">
        <f t="shared" si="660"/>
        <v>-0.33003807712037531</v>
      </c>
      <c r="Y3485" s="239">
        <f t="shared" si="661"/>
        <v>-0.33003807712037531</v>
      </c>
    </row>
    <row r="3486" spans="1:25">
      <c r="A3486" s="147">
        <v>40305</v>
      </c>
      <c r="B3486" s="243">
        <v>-1.6332999800956483E-2</v>
      </c>
      <c r="C3486" s="243">
        <v>-4.3985766813835814E-2</v>
      </c>
      <c r="D3486" s="243">
        <v>-1.1504020850562346E-2</v>
      </c>
      <c r="E3486" s="243">
        <v>-2.43247959501115E-2</v>
      </c>
      <c r="F3486" s="243">
        <v>-4.8234571540361038E-2</v>
      </c>
      <c r="H3486" s="239">
        <f t="shared" si="654"/>
        <v>186.37538606903084</v>
      </c>
      <c r="I3486" s="239"/>
      <c r="J3486" s="239">
        <f t="shared" si="655"/>
        <v>179.17616276083535</v>
      </c>
      <c r="K3486" s="239">
        <f t="shared" si="650"/>
        <v>186.37538606903084</v>
      </c>
      <c r="L3486" s="239" t="b">
        <f t="shared" si="651"/>
        <v>0</v>
      </c>
      <c r="M3486" s="239">
        <f t="shared" si="656"/>
        <v>-4.3985766813835848E-2</v>
      </c>
      <c r="O3486" s="239">
        <f t="shared" si="657"/>
        <v>167.69786197277855</v>
      </c>
      <c r="P3486" s="239">
        <f t="shared" si="652"/>
        <v>186.37538606903084</v>
      </c>
      <c r="Q3486" s="239">
        <f t="shared" si="653"/>
        <v>0</v>
      </c>
      <c r="R3486" s="239">
        <f t="shared" si="658"/>
        <v>-4.3985766813835848E-2</v>
      </c>
      <c r="T3486" s="239">
        <f>MAX($H$4:H3486)</f>
        <v>290.98732864638936</v>
      </c>
      <c r="U3486" s="239">
        <f>MAX($K$4:K3486)</f>
        <v>290.98732864638936</v>
      </c>
      <c r="V3486" s="239">
        <f>MAX($K$4:L3486)</f>
        <v>290.98732864638936</v>
      </c>
      <c r="W3486" s="239">
        <f t="shared" si="659"/>
        <v>-0.35950686603430754</v>
      </c>
      <c r="X3486" s="239">
        <f t="shared" si="660"/>
        <v>-0.35950686603430754</v>
      </c>
      <c r="Y3486" s="239">
        <f t="shared" si="661"/>
        <v>-0.35950686603430754</v>
      </c>
    </row>
    <row r="3487" spans="1:25">
      <c r="A3487" s="147">
        <v>40308</v>
      </c>
      <c r="B3487" s="243">
        <v>4.4469836747166092E-2</v>
      </c>
      <c r="C3487" s="243">
        <v>8.2084191705420029E-2</v>
      </c>
      <c r="D3487" s="243">
        <v>1.5991477671677412E-3</v>
      </c>
      <c r="E3487" s="243">
        <v>3.9027915262422219E-2</v>
      </c>
      <c r="F3487" s="243">
        <v>7.1681335028561444E-2</v>
      </c>
      <c r="H3487" s="239">
        <f t="shared" si="654"/>
        <v>201.67385898829284</v>
      </c>
      <c r="I3487" s="239"/>
      <c r="J3487" s="239">
        <f t="shared" si="655"/>
        <v>179.17616276083535</v>
      </c>
      <c r="K3487" s="239">
        <f t="shared" si="650"/>
        <v>201.67385898829284</v>
      </c>
      <c r="L3487" s="239" t="b">
        <f t="shared" si="651"/>
        <v>0</v>
      </c>
      <c r="M3487" s="239">
        <f t="shared" si="656"/>
        <v>8.2084191705420029E-2</v>
      </c>
      <c r="O3487" s="239">
        <f t="shared" si="657"/>
        <v>167.69786197277855</v>
      </c>
      <c r="P3487" s="239">
        <f t="shared" si="652"/>
        <v>201.67385898829284</v>
      </c>
      <c r="Q3487" s="239">
        <f t="shared" si="653"/>
        <v>0</v>
      </c>
      <c r="R3487" s="239">
        <f t="shared" si="658"/>
        <v>8.2084191705420029E-2</v>
      </c>
      <c r="T3487" s="239">
        <f>MAX($H$4:H3487)</f>
        <v>290.98732864638936</v>
      </c>
      <c r="U3487" s="239">
        <f>MAX($K$4:K3487)</f>
        <v>290.98732864638936</v>
      </c>
      <c r="V3487" s="239">
        <f>MAX($K$4:L3487)</f>
        <v>290.98732864638936</v>
      </c>
      <c r="W3487" s="239">
        <f t="shared" si="659"/>
        <v>-0.30693250483986234</v>
      </c>
      <c r="X3487" s="239">
        <f t="shared" si="660"/>
        <v>-0.30693250483986234</v>
      </c>
      <c r="Y3487" s="239">
        <f t="shared" si="661"/>
        <v>-0.30693250483986234</v>
      </c>
    </row>
    <row r="3488" spans="1:25">
      <c r="A3488" s="147">
        <v>40309</v>
      </c>
      <c r="B3488" s="243">
        <v>-2.7780423064851512E-3</v>
      </c>
      <c r="C3488" s="243">
        <v>-1.051952635922293E-2</v>
      </c>
      <c r="D3488" s="243">
        <v>-5.116045907454847E-3</v>
      </c>
      <c r="E3488" s="243">
        <v>-2.8241833188383803E-3</v>
      </c>
      <c r="F3488" s="243">
        <v>-8.5957268246311669E-3</v>
      </c>
      <c r="H3488" s="239">
        <f t="shared" si="654"/>
        <v>199.55234551269928</v>
      </c>
      <c r="I3488" s="239"/>
      <c r="J3488" s="239">
        <f t="shared" si="655"/>
        <v>179.17616276083535</v>
      </c>
      <c r="K3488" s="239">
        <f t="shared" si="650"/>
        <v>199.55234551269928</v>
      </c>
      <c r="L3488" s="239" t="b">
        <f t="shared" si="651"/>
        <v>0</v>
      </c>
      <c r="M3488" s="239">
        <f t="shared" si="656"/>
        <v>-1.0519526359222953E-2</v>
      </c>
      <c r="O3488" s="239">
        <f t="shared" si="657"/>
        <v>167.69786197277855</v>
      </c>
      <c r="P3488" s="239">
        <f t="shared" si="652"/>
        <v>199.55234551269928</v>
      </c>
      <c r="Q3488" s="239">
        <f t="shared" si="653"/>
        <v>0</v>
      </c>
      <c r="R3488" s="239">
        <f t="shared" si="658"/>
        <v>-1.0519526359222953E-2</v>
      </c>
      <c r="T3488" s="239">
        <f>MAX($H$4:H3488)</f>
        <v>290.98732864638936</v>
      </c>
      <c r="U3488" s="239">
        <f>MAX($K$4:K3488)</f>
        <v>290.98732864638936</v>
      </c>
      <c r="V3488" s="239">
        <f>MAX($K$4:L3488)</f>
        <v>290.98732864638936</v>
      </c>
      <c r="W3488" s="239">
        <f t="shared" si="659"/>
        <v>-0.31422324662392004</v>
      </c>
      <c r="X3488" s="239">
        <f t="shared" si="660"/>
        <v>-0.31422324662392004</v>
      </c>
      <c r="Y3488" s="239">
        <f t="shared" si="661"/>
        <v>-0.31422324662392004</v>
      </c>
    </row>
    <row r="3489" spans="1:25">
      <c r="A3489" s="147">
        <v>40310</v>
      </c>
      <c r="B3489" s="243">
        <v>1.5144752991211652E-2</v>
      </c>
      <c r="C3489" s="243">
        <v>2.0415999616605118E-2</v>
      </c>
      <c r="D3489" s="243">
        <v>6.4482775005925141E-3</v>
      </c>
      <c r="E3489" s="243">
        <v>1.6555773597589418E-2</v>
      </c>
      <c r="F3489" s="243">
        <v>2.9029326511526454E-2</v>
      </c>
      <c r="H3489" s="239">
        <f t="shared" si="654"/>
        <v>203.62640612217919</v>
      </c>
      <c r="I3489" s="239"/>
      <c r="J3489" s="239">
        <f t="shared" si="655"/>
        <v>179.17616276083535</v>
      </c>
      <c r="K3489" s="239">
        <f t="shared" si="650"/>
        <v>203.62640612217919</v>
      </c>
      <c r="L3489" s="239" t="b">
        <f t="shared" si="651"/>
        <v>0</v>
      </c>
      <c r="M3489" s="239">
        <f t="shared" si="656"/>
        <v>2.0415999616605091E-2</v>
      </c>
      <c r="O3489" s="239">
        <f t="shared" si="657"/>
        <v>167.69786197277855</v>
      </c>
      <c r="P3489" s="239">
        <f t="shared" si="652"/>
        <v>203.62640612217919</v>
      </c>
      <c r="Q3489" s="239">
        <f t="shared" si="653"/>
        <v>0</v>
      </c>
      <c r="R3489" s="239">
        <f t="shared" si="658"/>
        <v>2.0415999616605091E-2</v>
      </c>
      <c r="T3489" s="239">
        <f>MAX($H$4:H3489)</f>
        <v>290.98732864638936</v>
      </c>
      <c r="U3489" s="239">
        <f>MAX($K$4:K3489)</f>
        <v>290.98732864638936</v>
      </c>
      <c r="V3489" s="239">
        <f>MAX($K$4:L3489)</f>
        <v>290.98732864638936</v>
      </c>
      <c r="W3489" s="239">
        <f t="shared" si="659"/>
        <v>-0.30022242868991733</v>
      </c>
      <c r="X3489" s="239">
        <f t="shared" si="660"/>
        <v>-0.30022242868991733</v>
      </c>
      <c r="Y3489" s="239">
        <f t="shared" si="661"/>
        <v>-0.30022242868991733</v>
      </c>
    </row>
    <row r="3490" spans="1:25">
      <c r="A3490" s="147">
        <v>40311</v>
      </c>
      <c r="B3490" s="243">
        <v>-1.1717166492640652E-2</v>
      </c>
      <c r="C3490" s="243">
        <v>-4.3741220555226779E-4</v>
      </c>
      <c r="D3490" s="243">
        <v>2.6425535891535068E-2</v>
      </c>
      <c r="E3490" s="243">
        <v>1.4056406093071239E-2</v>
      </c>
      <c r="F3490" s="243">
        <v>-2.1767177536120563E-3</v>
      </c>
      <c r="H3490" s="239">
        <f t="shared" si="654"/>
        <v>203.53733744676862</v>
      </c>
      <c r="I3490" s="239"/>
      <c r="J3490" s="239">
        <f t="shared" si="655"/>
        <v>179.17616276083535</v>
      </c>
      <c r="K3490" s="239">
        <f t="shared" si="650"/>
        <v>203.53733744676862</v>
      </c>
      <c r="L3490" s="239" t="b">
        <f t="shared" si="651"/>
        <v>0</v>
      </c>
      <c r="M3490" s="239">
        <f t="shared" si="656"/>
        <v>-4.3741220555221255E-4</v>
      </c>
      <c r="O3490" s="239">
        <f t="shared" si="657"/>
        <v>167.69786197277855</v>
      </c>
      <c r="P3490" s="239">
        <f t="shared" si="652"/>
        <v>203.53733744676862</v>
      </c>
      <c r="Q3490" s="239">
        <f t="shared" si="653"/>
        <v>0</v>
      </c>
      <c r="R3490" s="239">
        <f t="shared" si="658"/>
        <v>-4.3741220555221255E-4</v>
      </c>
      <c r="T3490" s="239">
        <f>MAX($H$4:H3490)</f>
        <v>290.98732864638936</v>
      </c>
      <c r="U3490" s="239">
        <f>MAX($K$4:K3490)</f>
        <v>290.98732864638936</v>
      </c>
      <c r="V3490" s="239">
        <f>MAX($K$4:L3490)</f>
        <v>290.98732864638936</v>
      </c>
      <c r="W3490" s="239">
        <f t="shared" si="659"/>
        <v>-0.30052851994078006</v>
      </c>
      <c r="X3490" s="239">
        <f t="shared" si="660"/>
        <v>-0.30052851994078006</v>
      </c>
      <c r="Y3490" s="239">
        <f t="shared" si="661"/>
        <v>-0.30052851994078006</v>
      </c>
    </row>
    <row r="3491" spans="1:25">
      <c r="A3491" s="147">
        <v>40312</v>
      </c>
      <c r="B3491" s="243">
        <v>-1.9318885084346205E-2</v>
      </c>
      <c r="C3491" s="243">
        <v>-2.7570568644564086E-2</v>
      </c>
      <c r="D3491" s="243">
        <v>7.815248004311659E-3</v>
      </c>
      <c r="E3491" s="243">
        <v>1.5599106361228188E-3</v>
      </c>
      <c r="F3491" s="243">
        <v>-2.0319505445741681E-2</v>
      </c>
      <c r="H3491" s="239">
        <f t="shared" si="654"/>
        <v>197.92569731296066</v>
      </c>
      <c r="I3491" s="239"/>
      <c r="J3491" s="239">
        <f t="shared" si="655"/>
        <v>179.17616276083535</v>
      </c>
      <c r="K3491" s="239">
        <f t="shared" si="650"/>
        <v>197.92569731296066</v>
      </c>
      <c r="L3491" s="239" t="b">
        <f t="shared" si="651"/>
        <v>0</v>
      </c>
      <c r="M3491" s="239">
        <f t="shared" si="656"/>
        <v>-2.7570568644564156E-2</v>
      </c>
      <c r="O3491" s="239">
        <f t="shared" si="657"/>
        <v>167.69786197277855</v>
      </c>
      <c r="P3491" s="239">
        <f t="shared" si="652"/>
        <v>197.92569731296066</v>
      </c>
      <c r="Q3491" s="239">
        <f t="shared" si="653"/>
        <v>0</v>
      </c>
      <c r="R3491" s="239">
        <f t="shared" si="658"/>
        <v>-2.7570568644564156E-2</v>
      </c>
      <c r="T3491" s="239">
        <f>MAX($H$4:H3491)</f>
        <v>290.98732864638936</v>
      </c>
      <c r="U3491" s="239">
        <f>MAX($K$4:K3491)</f>
        <v>290.98732864638936</v>
      </c>
      <c r="V3491" s="239">
        <f>MAX($K$4:L3491)</f>
        <v>290.98732864638936</v>
      </c>
      <c r="W3491" s="239">
        <f t="shared" si="659"/>
        <v>-0.31981334639666764</v>
      </c>
      <c r="X3491" s="239">
        <f t="shared" si="660"/>
        <v>-0.31981334639666764</v>
      </c>
      <c r="Y3491" s="239">
        <f t="shared" si="661"/>
        <v>-0.31981334639666764</v>
      </c>
    </row>
    <row r="3492" spans="1:25">
      <c r="A3492" s="147">
        <v>40315</v>
      </c>
      <c r="B3492" s="243">
        <v>1.1974238376732949E-3</v>
      </c>
      <c r="C3492" s="243">
        <v>-5.0795289093312768E-3</v>
      </c>
      <c r="D3492" s="243">
        <v>-2.3110492701660434E-2</v>
      </c>
      <c r="E3492" s="243">
        <v>-1.7769058554140682E-2</v>
      </c>
      <c r="F3492" s="243">
        <v>-1.3515704622545588E-2</v>
      </c>
      <c r="H3492" s="239">
        <f t="shared" si="654"/>
        <v>196.92032801155992</v>
      </c>
      <c r="I3492" s="239"/>
      <c r="J3492" s="239">
        <f t="shared" si="655"/>
        <v>179.17616276083535</v>
      </c>
      <c r="K3492" s="239">
        <f t="shared" si="650"/>
        <v>196.92032801155992</v>
      </c>
      <c r="L3492" s="239" t="b">
        <f t="shared" si="651"/>
        <v>0</v>
      </c>
      <c r="M3492" s="239">
        <f t="shared" si="656"/>
        <v>-5.0795289093313392E-3</v>
      </c>
      <c r="O3492" s="239">
        <f t="shared" si="657"/>
        <v>167.69786197277855</v>
      </c>
      <c r="P3492" s="239">
        <f t="shared" si="652"/>
        <v>196.92032801155992</v>
      </c>
      <c r="Q3492" s="239">
        <f t="shared" si="653"/>
        <v>0</v>
      </c>
      <c r="R3492" s="239">
        <f t="shared" si="658"/>
        <v>-5.0795289093313392E-3</v>
      </c>
      <c r="T3492" s="239">
        <f>MAX($H$4:H3492)</f>
        <v>290.98732864638936</v>
      </c>
      <c r="U3492" s="239">
        <f>MAX($K$4:K3492)</f>
        <v>290.98732864638936</v>
      </c>
      <c r="V3492" s="239">
        <f>MAX($K$4:L3492)</f>
        <v>290.98732864638936</v>
      </c>
      <c r="W3492" s="239">
        <f t="shared" si="659"/>
        <v>-0.32326837416738713</v>
      </c>
      <c r="X3492" s="239">
        <f t="shared" si="660"/>
        <v>-0.32326837416738713</v>
      </c>
      <c r="Y3492" s="239">
        <f t="shared" si="661"/>
        <v>-0.32326837416738713</v>
      </c>
    </row>
    <row r="3493" spans="1:25">
      <c r="A3493" s="147">
        <v>40316</v>
      </c>
      <c r="B3493" s="243">
        <v>-1.4194656149046581E-2</v>
      </c>
      <c r="C3493" s="243">
        <v>1.4959623371620268E-2</v>
      </c>
      <c r="D3493" s="243">
        <v>-6.0500031313538427E-3</v>
      </c>
      <c r="E3493" s="243">
        <v>-1.0242519720039533E-3</v>
      </c>
      <c r="F3493" s="243">
        <v>9.360930546687074E-3</v>
      </c>
      <c r="H3493" s="239">
        <f t="shared" si="654"/>
        <v>199.86618195282878</v>
      </c>
      <c r="I3493" s="239"/>
      <c r="J3493" s="239">
        <f t="shared" si="655"/>
        <v>179.17616276083535</v>
      </c>
      <c r="K3493" s="239">
        <f t="shared" si="650"/>
        <v>199.86618195282878</v>
      </c>
      <c r="L3493" s="239" t="b">
        <f t="shared" si="651"/>
        <v>0</v>
      </c>
      <c r="M3493" s="239">
        <f t="shared" si="656"/>
        <v>1.4959623371620288E-2</v>
      </c>
      <c r="O3493" s="239">
        <f t="shared" si="657"/>
        <v>167.69786197277855</v>
      </c>
      <c r="P3493" s="239">
        <f t="shared" si="652"/>
        <v>199.86618195282878</v>
      </c>
      <c r="Q3493" s="239">
        <f t="shared" si="653"/>
        <v>0</v>
      </c>
      <c r="R3493" s="239">
        <f t="shared" si="658"/>
        <v>1.4959623371620288E-2</v>
      </c>
      <c r="T3493" s="239">
        <f>MAX($H$4:H3493)</f>
        <v>290.98732864638936</v>
      </c>
      <c r="U3493" s="239">
        <f>MAX($K$4:K3493)</f>
        <v>290.98732864638936</v>
      </c>
      <c r="V3493" s="239">
        <f>MAX($K$4:L3493)</f>
        <v>290.98732864638936</v>
      </c>
      <c r="W3493" s="239">
        <f t="shared" si="659"/>
        <v>-0.31314472392126697</v>
      </c>
      <c r="X3493" s="239">
        <f t="shared" si="660"/>
        <v>-0.31314472392126697</v>
      </c>
      <c r="Y3493" s="239">
        <f t="shared" si="661"/>
        <v>-0.31314472392126697</v>
      </c>
    </row>
    <row r="3494" spans="1:25">
      <c r="A3494" s="147">
        <v>40317</v>
      </c>
      <c r="B3494" s="243">
        <v>-5.6656027116489538E-3</v>
      </c>
      <c r="C3494" s="243">
        <v>-3.249879005965961E-2</v>
      </c>
      <c r="D3494" s="243">
        <v>-9.3781973228606041E-3</v>
      </c>
      <c r="E3494" s="243">
        <v>-3.1038499718925805E-2</v>
      </c>
      <c r="F3494" s="243">
        <v>-3.3662109413733377E-2</v>
      </c>
      <c r="H3494" s="239">
        <f t="shared" si="654"/>
        <v>193.37077286551806</v>
      </c>
      <c r="I3494" s="239"/>
      <c r="J3494" s="239">
        <f t="shared" si="655"/>
        <v>179.17616276083535</v>
      </c>
      <c r="K3494" s="239">
        <f t="shared" si="650"/>
        <v>193.37077286551806</v>
      </c>
      <c r="L3494" s="239" t="b">
        <f t="shared" si="651"/>
        <v>0</v>
      </c>
      <c r="M3494" s="239">
        <f t="shared" si="656"/>
        <v>-3.2498790059659652E-2</v>
      </c>
      <c r="O3494" s="239">
        <f t="shared" si="657"/>
        <v>167.69786197277855</v>
      </c>
      <c r="P3494" s="239">
        <f t="shared" si="652"/>
        <v>193.37077286551806</v>
      </c>
      <c r="Q3494" s="239">
        <f t="shared" si="653"/>
        <v>0</v>
      </c>
      <c r="R3494" s="239">
        <f t="shared" si="658"/>
        <v>-3.2498790059659652E-2</v>
      </c>
      <c r="T3494" s="239">
        <f>MAX($H$4:H3494)</f>
        <v>290.98732864638936</v>
      </c>
      <c r="U3494" s="239">
        <f>MAX($K$4:K3494)</f>
        <v>290.98732864638936</v>
      </c>
      <c r="V3494" s="239">
        <f>MAX($K$4:L3494)</f>
        <v>290.98732864638936</v>
      </c>
      <c r="W3494" s="239">
        <f t="shared" si="659"/>
        <v>-0.3354666893399193</v>
      </c>
      <c r="X3494" s="239">
        <f t="shared" si="660"/>
        <v>-0.3354666893399193</v>
      </c>
      <c r="Y3494" s="239">
        <f t="shared" si="661"/>
        <v>-0.3354666893399193</v>
      </c>
    </row>
    <row r="3495" spans="1:25">
      <c r="A3495" s="147">
        <v>40318</v>
      </c>
      <c r="B3495" s="243">
        <v>-3.9216332689850253E-2</v>
      </c>
      <c r="C3495" s="243">
        <v>-2.1312700354348957E-2</v>
      </c>
      <c r="D3495" s="243">
        <v>-7.6639978436174871E-3</v>
      </c>
      <c r="E3495" s="243">
        <v>-3.1083427919061268E-2</v>
      </c>
      <c r="F3495" s="243">
        <v>-2.7584167647630276E-2</v>
      </c>
      <c r="H3495" s="239">
        <f t="shared" si="654"/>
        <v>189.2495195261464</v>
      </c>
      <c r="I3495" s="239"/>
      <c r="J3495" s="239">
        <f t="shared" si="655"/>
        <v>179.17616276083535</v>
      </c>
      <c r="K3495" s="239">
        <f t="shared" si="650"/>
        <v>189.2495195261464</v>
      </c>
      <c r="L3495" s="239" t="b">
        <f t="shared" si="651"/>
        <v>0</v>
      </c>
      <c r="M3495" s="239">
        <f t="shared" si="656"/>
        <v>-2.1312700354348978E-2</v>
      </c>
      <c r="O3495" s="239">
        <f t="shared" si="657"/>
        <v>167.69786197277855</v>
      </c>
      <c r="P3495" s="239">
        <f t="shared" si="652"/>
        <v>189.2495195261464</v>
      </c>
      <c r="Q3495" s="239">
        <f t="shared" si="653"/>
        <v>0</v>
      </c>
      <c r="R3495" s="239">
        <f t="shared" si="658"/>
        <v>-2.1312700354348978E-2</v>
      </c>
      <c r="T3495" s="239">
        <f>MAX($H$4:H3495)</f>
        <v>290.98732864638936</v>
      </c>
      <c r="U3495" s="239">
        <f>MAX($K$4:K3495)</f>
        <v>290.98732864638936</v>
      </c>
      <c r="V3495" s="239">
        <f>MAX($K$4:L3495)</f>
        <v>290.98732864638936</v>
      </c>
      <c r="W3495" s="239">
        <f t="shared" si="659"/>
        <v>-0.34962968866550109</v>
      </c>
      <c r="X3495" s="239">
        <f t="shared" si="660"/>
        <v>-0.34962968866550109</v>
      </c>
      <c r="Y3495" s="239">
        <f t="shared" si="661"/>
        <v>-0.34962968866550109</v>
      </c>
    </row>
    <row r="3496" spans="1:25">
      <c r="A3496" s="147">
        <v>40319</v>
      </c>
      <c r="B3496" s="243">
        <v>1.5317306777344886E-2</v>
      </c>
      <c r="C3496" s="243">
        <v>-5.4892284113959855E-3</v>
      </c>
      <c r="D3496" s="243">
        <v>-3.2924376162924762E-2</v>
      </c>
      <c r="E3496" s="243">
        <v>-1.3252963826745678E-2</v>
      </c>
      <c r="F3496" s="243">
        <v>-7.1245568612088306E-4</v>
      </c>
      <c r="H3496" s="239">
        <f t="shared" si="654"/>
        <v>188.21068568672044</v>
      </c>
      <c r="I3496" s="239"/>
      <c r="J3496" s="239">
        <f t="shared" si="655"/>
        <v>179.17616276083535</v>
      </c>
      <c r="K3496" s="239">
        <f t="shared" si="650"/>
        <v>188.21068568672044</v>
      </c>
      <c r="L3496" s="239" t="b">
        <f t="shared" si="651"/>
        <v>0</v>
      </c>
      <c r="M3496" s="239">
        <f t="shared" si="656"/>
        <v>-5.4892284113959846E-3</v>
      </c>
      <c r="O3496" s="239">
        <f t="shared" si="657"/>
        <v>167.69786197277855</v>
      </c>
      <c r="P3496" s="239">
        <f t="shared" si="652"/>
        <v>188.21068568672044</v>
      </c>
      <c r="Q3496" s="239">
        <f t="shared" si="653"/>
        <v>0</v>
      </c>
      <c r="R3496" s="239">
        <f t="shared" si="658"/>
        <v>-5.4892284113959846E-3</v>
      </c>
      <c r="T3496" s="239">
        <f>MAX($H$4:H3496)</f>
        <v>290.98732864638936</v>
      </c>
      <c r="U3496" s="239">
        <f>MAX($K$4:K3496)</f>
        <v>290.98732864638936</v>
      </c>
      <c r="V3496" s="239">
        <f>MAX($K$4:L3496)</f>
        <v>290.98732864638936</v>
      </c>
      <c r="W3496" s="239">
        <f t="shared" si="659"/>
        <v>-0.35319971985640686</v>
      </c>
      <c r="X3496" s="239">
        <f t="shared" si="660"/>
        <v>-0.35319971985640686</v>
      </c>
      <c r="Y3496" s="239">
        <f t="shared" si="661"/>
        <v>-0.35319971985640686</v>
      </c>
    </row>
    <row r="3497" spans="1:25">
      <c r="A3497" s="147">
        <v>40322</v>
      </c>
      <c r="B3497" s="243">
        <v>-1.2412228410645154E-2</v>
      </c>
      <c r="C3497" s="243">
        <v>2.5720201087533479E-3</v>
      </c>
      <c r="D3497" s="243">
        <v>1.5502011509007874E-2</v>
      </c>
      <c r="E3497" s="243">
        <v>1.8577668295519656E-2</v>
      </c>
      <c r="F3497" s="243">
        <v>3.0538239565551795E-3</v>
      </c>
      <c r="H3497" s="239">
        <f t="shared" si="654"/>
        <v>188.69476735498893</v>
      </c>
      <c r="I3497" s="239"/>
      <c r="J3497" s="239">
        <f t="shared" si="655"/>
        <v>179.17616276083535</v>
      </c>
      <c r="K3497" s="239">
        <f t="shared" si="650"/>
        <v>188.69476735498893</v>
      </c>
      <c r="L3497" s="239" t="b">
        <f t="shared" si="651"/>
        <v>0</v>
      </c>
      <c r="M3497" s="239">
        <f t="shared" si="656"/>
        <v>2.5720201087532763E-3</v>
      </c>
      <c r="O3497" s="239">
        <f t="shared" si="657"/>
        <v>167.69786197277855</v>
      </c>
      <c r="P3497" s="239">
        <f t="shared" si="652"/>
        <v>188.69476735498893</v>
      </c>
      <c r="Q3497" s="239">
        <f t="shared" si="653"/>
        <v>0</v>
      </c>
      <c r="R3497" s="239">
        <f t="shared" si="658"/>
        <v>2.5720201087532763E-3</v>
      </c>
      <c r="T3497" s="239">
        <f>MAX($H$4:H3497)</f>
        <v>290.98732864638936</v>
      </c>
      <c r="U3497" s="239">
        <f>MAX($K$4:K3497)</f>
        <v>290.98732864638936</v>
      </c>
      <c r="V3497" s="239">
        <f>MAX($K$4:L3497)</f>
        <v>290.98732864638936</v>
      </c>
      <c r="W3497" s="239">
        <f t="shared" si="659"/>
        <v>-0.35153613652953031</v>
      </c>
      <c r="X3497" s="239">
        <f t="shared" si="660"/>
        <v>-0.35153613652953031</v>
      </c>
      <c r="Y3497" s="239">
        <f t="shared" si="661"/>
        <v>-0.35153613652953031</v>
      </c>
    </row>
    <row r="3498" spans="1:25">
      <c r="A3498" s="147">
        <v>40323</v>
      </c>
      <c r="B3498" s="243">
        <v>3.009234433826169E-4</v>
      </c>
      <c r="C3498" s="243">
        <v>-2.4729887441703569E-2</v>
      </c>
      <c r="D3498" s="243">
        <v>-1.4738407064680548E-2</v>
      </c>
      <c r="E3498" s="243">
        <v>-3.0456976810229519E-2</v>
      </c>
      <c r="F3498" s="243">
        <v>-3.035661636685083E-2</v>
      </c>
      <c r="H3498" s="239">
        <f t="shared" si="654"/>
        <v>184.0283669974616</v>
      </c>
      <c r="I3498" s="239"/>
      <c r="J3498" s="239">
        <f t="shared" si="655"/>
        <v>179.17616276083535</v>
      </c>
      <c r="K3498" s="239">
        <f t="shared" si="650"/>
        <v>184.0283669974616</v>
      </c>
      <c r="L3498" s="239" t="b">
        <f t="shared" si="651"/>
        <v>0</v>
      </c>
      <c r="M3498" s="239">
        <f t="shared" si="656"/>
        <v>-2.47298874417036E-2</v>
      </c>
      <c r="O3498" s="239">
        <f t="shared" si="657"/>
        <v>167.69786197277855</v>
      </c>
      <c r="P3498" s="239">
        <f t="shared" si="652"/>
        <v>184.0283669974616</v>
      </c>
      <c r="Q3498" s="239">
        <f t="shared" si="653"/>
        <v>0</v>
      </c>
      <c r="R3498" s="239">
        <f t="shared" si="658"/>
        <v>-2.47298874417036E-2</v>
      </c>
      <c r="T3498" s="239">
        <f>MAX($H$4:H3498)</f>
        <v>290.98732864638936</v>
      </c>
      <c r="U3498" s="239">
        <f>MAX($K$4:K3498)</f>
        <v>290.98732864638936</v>
      </c>
      <c r="V3498" s="239">
        <f>MAX($K$4:L3498)</f>
        <v>290.98732864638936</v>
      </c>
      <c r="W3498" s="239">
        <f t="shared" si="659"/>
        <v>-0.36757257488316725</v>
      </c>
      <c r="X3498" s="239">
        <f t="shared" si="660"/>
        <v>-0.36757257488316725</v>
      </c>
      <c r="Y3498" s="239">
        <f t="shared" si="661"/>
        <v>-0.36757257488316725</v>
      </c>
    </row>
    <row r="3499" spans="1:25">
      <c r="A3499" s="147">
        <v>40324</v>
      </c>
      <c r="B3499" s="243">
        <v>-4.4511280528984898E-3</v>
      </c>
      <c r="C3499" s="243">
        <v>2.6515692267514268E-2</v>
      </c>
      <c r="D3499" s="243">
        <v>6.9346568662065344E-3</v>
      </c>
      <c r="E3499" s="243">
        <v>3.7277781522629061E-2</v>
      </c>
      <c r="F3499" s="243">
        <v>3.0297702313347941E-2</v>
      </c>
      <c r="H3499" s="239">
        <f t="shared" si="654"/>
        <v>188.90800654525947</v>
      </c>
      <c r="I3499" s="239"/>
      <c r="J3499" s="239">
        <f t="shared" si="655"/>
        <v>179.17616276083535</v>
      </c>
      <c r="K3499" s="239">
        <f t="shared" si="650"/>
        <v>188.90800654525947</v>
      </c>
      <c r="L3499" s="239" t="b">
        <f t="shared" si="651"/>
        <v>0</v>
      </c>
      <c r="M3499" s="239">
        <f t="shared" si="656"/>
        <v>2.6515692267514237E-2</v>
      </c>
      <c r="O3499" s="239">
        <f t="shared" si="657"/>
        <v>167.69786197277855</v>
      </c>
      <c r="P3499" s="239">
        <f t="shared" si="652"/>
        <v>188.90800654525947</v>
      </c>
      <c r="Q3499" s="239">
        <f t="shared" si="653"/>
        <v>0</v>
      </c>
      <c r="R3499" s="239">
        <f t="shared" si="658"/>
        <v>2.6515692267514237E-2</v>
      </c>
      <c r="T3499" s="239">
        <f>MAX($H$4:H3499)</f>
        <v>290.98732864638936</v>
      </c>
      <c r="U3499" s="239">
        <f>MAX($K$4:K3499)</f>
        <v>290.98732864638936</v>
      </c>
      <c r="V3499" s="239">
        <f>MAX($K$4:L3499)</f>
        <v>290.98732864638936</v>
      </c>
      <c r="W3499" s="239">
        <f t="shared" si="659"/>
        <v>-0.3508033238972329</v>
      </c>
      <c r="X3499" s="239">
        <f t="shared" si="660"/>
        <v>-0.3508033238972329</v>
      </c>
      <c r="Y3499" s="239">
        <f t="shared" si="661"/>
        <v>-0.3508033238972329</v>
      </c>
    </row>
    <row r="3500" spans="1:25">
      <c r="A3500" s="147">
        <v>40325</v>
      </c>
      <c r="B3500" s="243">
        <v>3.3820549517507015E-2</v>
      </c>
      <c r="C3500" s="243">
        <v>2.3920658464189559E-2</v>
      </c>
      <c r="D3500" s="243">
        <v>6.3011249634770117E-3</v>
      </c>
      <c r="E3500" s="243">
        <v>1.432480083583676E-2</v>
      </c>
      <c r="F3500" s="243">
        <v>2.3217130745262438E-2</v>
      </c>
      <c r="H3500" s="239">
        <f t="shared" si="654"/>
        <v>193.4268104509795</v>
      </c>
      <c r="I3500" s="239"/>
      <c r="J3500" s="239">
        <f t="shared" si="655"/>
        <v>179.17616276083535</v>
      </c>
      <c r="K3500" s="239">
        <f t="shared" si="650"/>
        <v>193.4268104509795</v>
      </c>
      <c r="L3500" s="239" t="b">
        <f t="shared" si="651"/>
        <v>0</v>
      </c>
      <c r="M3500" s="239">
        <f t="shared" si="656"/>
        <v>2.3920658464189542E-2</v>
      </c>
      <c r="O3500" s="239">
        <f t="shared" si="657"/>
        <v>167.69786197277855</v>
      </c>
      <c r="P3500" s="239">
        <f t="shared" si="652"/>
        <v>193.4268104509795</v>
      </c>
      <c r="Q3500" s="239">
        <f t="shared" si="653"/>
        <v>0</v>
      </c>
      <c r="R3500" s="239">
        <f t="shared" si="658"/>
        <v>2.3920658464189542E-2</v>
      </c>
      <c r="T3500" s="239">
        <f>MAX($H$4:H3500)</f>
        <v>290.98732864638936</v>
      </c>
      <c r="U3500" s="239">
        <f>MAX($K$4:K3500)</f>
        <v>290.98732864638936</v>
      </c>
      <c r="V3500" s="239">
        <f>MAX($K$4:L3500)</f>
        <v>290.98732864638936</v>
      </c>
      <c r="W3500" s="239">
        <f t="shared" si="659"/>
        <v>-0.33527411193209156</v>
      </c>
      <c r="X3500" s="239">
        <f t="shared" si="660"/>
        <v>-0.33527411193209156</v>
      </c>
      <c r="Y3500" s="239">
        <f t="shared" si="661"/>
        <v>-0.33527411193209156</v>
      </c>
    </row>
    <row r="3501" spans="1:25">
      <c r="A3501" s="147">
        <v>40326</v>
      </c>
      <c r="B3501" s="243">
        <v>-1.1911345950224583E-2</v>
      </c>
      <c r="C3501" s="243">
        <v>8.6420277875665086E-3</v>
      </c>
      <c r="D3501" s="243">
        <v>1.7749668177220013E-2</v>
      </c>
      <c r="E3501" s="243">
        <v>2.0628079635220287E-2</v>
      </c>
      <c r="F3501" s="243">
        <v>9.5062947411901355E-3</v>
      </c>
      <c r="H3501" s="239">
        <f t="shared" si="654"/>
        <v>195.09841032175723</v>
      </c>
      <c r="I3501" s="239"/>
      <c r="J3501" s="239">
        <f t="shared" si="655"/>
        <v>179.17616276083535</v>
      </c>
      <c r="K3501" s="239">
        <f t="shared" si="650"/>
        <v>195.09841032175723</v>
      </c>
      <c r="L3501" s="239" t="b">
        <f t="shared" si="651"/>
        <v>0</v>
      </c>
      <c r="M3501" s="239">
        <f t="shared" si="656"/>
        <v>8.6420277875665155E-3</v>
      </c>
      <c r="O3501" s="239">
        <f t="shared" si="657"/>
        <v>167.69786197277855</v>
      </c>
      <c r="P3501" s="239">
        <f t="shared" si="652"/>
        <v>195.09841032175723</v>
      </c>
      <c r="Q3501" s="239">
        <f t="shared" si="653"/>
        <v>0</v>
      </c>
      <c r="R3501" s="239">
        <f t="shared" si="658"/>
        <v>8.6420277875665155E-3</v>
      </c>
      <c r="T3501" s="239">
        <f>MAX($H$4:H3501)</f>
        <v>290.98732864638936</v>
      </c>
      <c r="U3501" s="239">
        <f>MAX($K$4:K3501)</f>
        <v>290.98732864638936</v>
      </c>
      <c r="V3501" s="239">
        <f>MAX($K$4:L3501)</f>
        <v>290.98732864638936</v>
      </c>
      <c r="W3501" s="239">
        <f t="shared" si="659"/>
        <v>-0.32952953233629384</v>
      </c>
      <c r="X3501" s="239">
        <f t="shared" si="660"/>
        <v>-0.32952953233629384</v>
      </c>
      <c r="Y3501" s="239">
        <f t="shared" si="661"/>
        <v>-0.32952953233629384</v>
      </c>
    </row>
    <row r="3502" spans="1:25">
      <c r="A3502" s="147">
        <v>40329</v>
      </c>
      <c r="B3502" s="243">
        <v>0</v>
      </c>
      <c r="C3502" s="243">
        <v>-2.4831875217572463E-3</v>
      </c>
      <c r="D3502" s="243">
        <v>-5.9548588932155644E-3</v>
      </c>
      <c r="E3502" s="243">
        <v>8.6099219540702876E-3</v>
      </c>
      <c r="F3502" s="243">
        <v>2.9983096814389931E-4</v>
      </c>
      <c r="H3502" s="239">
        <f t="shared" si="654"/>
        <v>194.61394438373156</v>
      </c>
      <c r="I3502" s="239"/>
      <c r="J3502" s="239">
        <f t="shared" si="655"/>
        <v>179.17616276083535</v>
      </c>
      <c r="K3502" s="239">
        <f t="shared" si="650"/>
        <v>194.61394438373156</v>
      </c>
      <c r="L3502" s="239" t="b">
        <f t="shared" si="651"/>
        <v>0</v>
      </c>
      <c r="M3502" s="239">
        <f t="shared" si="656"/>
        <v>-2.483187521757255E-3</v>
      </c>
      <c r="O3502" s="239">
        <f t="shared" si="657"/>
        <v>167.69786197277855</v>
      </c>
      <c r="P3502" s="239">
        <f t="shared" si="652"/>
        <v>194.61394438373156</v>
      </c>
      <c r="Q3502" s="239">
        <f t="shared" si="653"/>
        <v>0</v>
      </c>
      <c r="R3502" s="239">
        <f t="shared" si="658"/>
        <v>-2.483187521757255E-3</v>
      </c>
      <c r="T3502" s="239">
        <f>MAX($H$4:H3502)</f>
        <v>290.98732864638936</v>
      </c>
      <c r="U3502" s="239">
        <f>MAX($K$4:K3502)</f>
        <v>290.98732864638936</v>
      </c>
      <c r="V3502" s="239">
        <f>MAX($K$4:L3502)</f>
        <v>290.98732864638936</v>
      </c>
      <c r="W3502" s="239">
        <f t="shared" si="659"/>
        <v>-0.33119443623530315</v>
      </c>
      <c r="X3502" s="239">
        <f t="shared" si="660"/>
        <v>-0.33119443623530315</v>
      </c>
      <c r="Y3502" s="239">
        <f t="shared" si="661"/>
        <v>-0.33119443623530315</v>
      </c>
    </row>
    <row r="3503" spans="1:25">
      <c r="A3503" s="147">
        <v>40330</v>
      </c>
      <c r="B3503" s="243">
        <v>-1.8246958869088004E-2</v>
      </c>
      <c r="C3503" s="243">
        <v>4.4441425095576026E-3</v>
      </c>
      <c r="D3503" s="243">
        <v>-2.3913042748622271E-3</v>
      </c>
      <c r="E3503" s="243">
        <v>-1.9257919388317113E-2</v>
      </c>
      <c r="F3503" s="243">
        <v>2.1782293961238874E-3</v>
      </c>
      <c r="H3503" s="239">
        <f t="shared" si="654"/>
        <v>195.47883648691999</v>
      </c>
      <c r="I3503" s="239"/>
      <c r="J3503" s="239">
        <f t="shared" si="655"/>
        <v>179.17616276083535</v>
      </c>
      <c r="K3503" s="239">
        <f t="shared" si="650"/>
        <v>195.47883648691999</v>
      </c>
      <c r="L3503" s="239" t="b">
        <f t="shared" si="651"/>
        <v>0</v>
      </c>
      <c r="M3503" s="239">
        <f t="shared" si="656"/>
        <v>4.4441425095576217E-3</v>
      </c>
      <c r="O3503" s="239">
        <f t="shared" si="657"/>
        <v>167.69786197277855</v>
      </c>
      <c r="P3503" s="239">
        <f t="shared" si="652"/>
        <v>195.47883648691999</v>
      </c>
      <c r="Q3503" s="239">
        <f t="shared" si="653"/>
        <v>0</v>
      </c>
      <c r="R3503" s="239">
        <f t="shared" si="658"/>
        <v>4.4441425095576217E-3</v>
      </c>
      <c r="T3503" s="239">
        <f>MAX($H$4:H3503)</f>
        <v>290.98732864638936</v>
      </c>
      <c r="U3503" s="239">
        <f>MAX($K$4:K3503)</f>
        <v>290.98732864638936</v>
      </c>
      <c r="V3503" s="239">
        <f>MAX($K$4:L3503)</f>
        <v>290.98732864638936</v>
      </c>
      <c r="W3503" s="239">
        <f t="shared" si="659"/>
        <v>-0.32822216899874779</v>
      </c>
      <c r="X3503" s="239">
        <f t="shared" si="660"/>
        <v>-0.32822216899874779</v>
      </c>
      <c r="Y3503" s="239">
        <f t="shared" si="661"/>
        <v>-0.32822216899874779</v>
      </c>
    </row>
    <row r="3504" spans="1:25">
      <c r="A3504" s="147">
        <v>40331</v>
      </c>
      <c r="B3504" s="243">
        <v>2.6338666439650771E-2</v>
      </c>
      <c r="C3504" s="243">
        <v>-4.3596475773677312E-3</v>
      </c>
      <c r="D3504" s="243">
        <v>-1.7296998216159709E-2</v>
      </c>
      <c r="E3504" s="243">
        <v>3.1453580373863588E-3</v>
      </c>
      <c r="F3504" s="243">
        <v>-2.3817464487468909E-3</v>
      </c>
      <c r="H3504" s="239">
        <f t="shared" si="654"/>
        <v>194.62661765100313</v>
      </c>
      <c r="I3504" s="239"/>
      <c r="J3504" s="239">
        <f t="shared" si="655"/>
        <v>179.17616276083535</v>
      </c>
      <c r="K3504" s="239">
        <f t="shared" si="650"/>
        <v>194.62661765100313</v>
      </c>
      <c r="L3504" s="239" t="b">
        <f t="shared" si="651"/>
        <v>0</v>
      </c>
      <c r="M3504" s="239">
        <f t="shared" si="656"/>
        <v>-4.3596475773677035E-3</v>
      </c>
      <c r="O3504" s="239">
        <f t="shared" si="657"/>
        <v>167.69786197277855</v>
      </c>
      <c r="P3504" s="239">
        <f t="shared" si="652"/>
        <v>194.62661765100313</v>
      </c>
      <c r="Q3504" s="239">
        <f t="shared" si="653"/>
        <v>0</v>
      </c>
      <c r="R3504" s="239">
        <f t="shared" si="658"/>
        <v>-4.3596475773677035E-3</v>
      </c>
      <c r="T3504" s="239">
        <f>MAX($H$4:H3504)</f>
        <v>290.98732864638936</v>
      </c>
      <c r="U3504" s="239">
        <f>MAX($K$4:K3504)</f>
        <v>290.98732864638936</v>
      </c>
      <c r="V3504" s="239">
        <f>MAX($K$4:L3504)</f>
        <v>290.98732864638936</v>
      </c>
      <c r="W3504" s="239">
        <f t="shared" si="659"/>
        <v>-0.33115088359220174</v>
      </c>
      <c r="X3504" s="239">
        <f t="shared" si="660"/>
        <v>-0.33115088359220174</v>
      </c>
      <c r="Y3504" s="239">
        <f t="shared" si="661"/>
        <v>-0.33115088359220174</v>
      </c>
    </row>
    <row r="3505" spans="1:25">
      <c r="A3505" s="147">
        <v>40332</v>
      </c>
      <c r="B3505" s="243">
        <v>4.6852585582632944E-3</v>
      </c>
      <c r="C3505" s="243">
        <v>2.1313779716994219E-2</v>
      </c>
      <c r="D3505" s="243">
        <v>3.3136515904945263E-2</v>
      </c>
      <c r="E3505" s="243">
        <v>2.4586121590801424E-2</v>
      </c>
      <c r="F3505" s="243">
        <v>2.341011108579516E-2</v>
      </c>
      <c r="H3505" s="239">
        <f t="shared" si="654"/>
        <v>198.77484650668026</v>
      </c>
      <c r="I3505" s="239"/>
      <c r="J3505" s="239">
        <f t="shared" si="655"/>
        <v>179.17616276083535</v>
      </c>
      <c r="K3505" s="239">
        <f t="shared" si="650"/>
        <v>198.77484650668026</v>
      </c>
      <c r="L3505" s="239" t="b">
        <f t="shared" si="651"/>
        <v>0</v>
      </c>
      <c r="M3505" s="239">
        <f t="shared" si="656"/>
        <v>2.1313779716994181E-2</v>
      </c>
      <c r="O3505" s="239">
        <f t="shared" si="657"/>
        <v>167.69786197277855</v>
      </c>
      <c r="P3505" s="239">
        <f t="shared" si="652"/>
        <v>198.77484650668026</v>
      </c>
      <c r="Q3505" s="239">
        <f t="shared" si="653"/>
        <v>0</v>
      </c>
      <c r="R3505" s="239">
        <f t="shared" si="658"/>
        <v>2.1313779716994181E-2</v>
      </c>
      <c r="T3505" s="239">
        <f>MAX($H$4:H3505)</f>
        <v>290.98732864638936</v>
      </c>
      <c r="U3505" s="239">
        <f>MAX($K$4:K3505)</f>
        <v>290.98732864638936</v>
      </c>
      <c r="V3505" s="239">
        <f>MAX($K$4:L3505)</f>
        <v>290.98732864638936</v>
      </c>
      <c r="W3505" s="239">
        <f t="shared" si="659"/>
        <v>-0.31689518086117974</v>
      </c>
      <c r="X3505" s="239">
        <f t="shared" si="660"/>
        <v>-0.31689518086117974</v>
      </c>
      <c r="Y3505" s="239">
        <f t="shared" si="661"/>
        <v>-0.31689518086117974</v>
      </c>
    </row>
    <row r="3506" spans="1:25">
      <c r="A3506" s="147">
        <v>40333</v>
      </c>
      <c r="B3506" s="243">
        <v>-3.49469649814379E-2</v>
      </c>
      <c r="C3506" s="243">
        <v>-1.4136228658025995E-2</v>
      </c>
      <c r="D3506" s="243">
        <v>1.4899996777341773E-2</v>
      </c>
      <c r="E3506" s="243">
        <v>5.2224448681486013E-3</v>
      </c>
      <c r="F3506" s="243">
        <v>-1.1075973191378208E-2</v>
      </c>
      <c r="H3506" s="239">
        <f t="shared" si="654"/>
        <v>195.96491982499782</v>
      </c>
      <c r="I3506" s="239"/>
      <c r="J3506" s="239">
        <f t="shared" si="655"/>
        <v>179.17616276083535</v>
      </c>
      <c r="K3506" s="239">
        <f t="shared" si="650"/>
        <v>195.96491982499782</v>
      </c>
      <c r="L3506" s="239" t="b">
        <f t="shared" si="651"/>
        <v>0</v>
      </c>
      <c r="M3506" s="239">
        <f t="shared" si="656"/>
        <v>-1.413622865802594E-2</v>
      </c>
      <c r="O3506" s="239">
        <f t="shared" si="657"/>
        <v>167.69786197277855</v>
      </c>
      <c r="P3506" s="239">
        <f t="shared" si="652"/>
        <v>195.96491982499782</v>
      </c>
      <c r="Q3506" s="239">
        <f t="shared" si="653"/>
        <v>0</v>
      </c>
      <c r="R3506" s="239">
        <f t="shared" si="658"/>
        <v>-1.413622865802594E-2</v>
      </c>
      <c r="T3506" s="239">
        <f>MAX($H$4:H3506)</f>
        <v>290.98732864638936</v>
      </c>
      <c r="U3506" s="239">
        <f>MAX($K$4:K3506)</f>
        <v>290.98732864638936</v>
      </c>
      <c r="V3506" s="239">
        <f>MAX($K$4:L3506)</f>
        <v>290.98732864638936</v>
      </c>
      <c r="W3506" s="239">
        <f t="shared" si="659"/>
        <v>-0.32655170678192552</v>
      </c>
      <c r="X3506" s="239">
        <f t="shared" si="660"/>
        <v>-0.32655170678192552</v>
      </c>
      <c r="Y3506" s="239">
        <f t="shared" si="661"/>
        <v>-0.32655170678192552</v>
      </c>
    </row>
    <row r="3507" spans="1:25">
      <c r="A3507" s="147">
        <v>40336</v>
      </c>
      <c r="B3507" s="243">
        <v>-1.4343144267410235E-2</v>
      </c>
      <c r="C3507" s="243">
        <v>-1.4948514432156834E-2</v>
      </c>
      <c r="D3507" s="243">
        <v>-3.3436710777474898E-2</v>
      </c>
      <c r="E3507" s="243">
        <v>-2.4932209939794503E-2</v>
      </c>
      <c r="F3507" s="243">
        <v>-1.7111359837332696E-2</v>
      </c>
      <c r="H3507" s="239">
        <f t="shared" si="654"/>
        <v>193.03553539279739</v>
      </c>
      <c r="I3507" s="239"/>
      <c r="J3507" s="239">
        <f t="shared" si="655"/>
        <v>179.17616276083535</v>
      </c>
      <c r="K3507" s="239">
        <f t="shared" si="650"/>
        <v>193.03553539279739</v>
      </c>
      <c r="L3507" s="239" t="b">
        <f t="shared" si="651"/>
        <v>0</v>
      </c>
      <c r="M3507" s="239">
        <f t="shared" si="656"/>
        <v>-1.4948514432156831E-2</v>
      </c>
      <c r="O3507" s="239">
        <f t="shared" si="657"/>
        <v>167.69786197277855</v>
      </c>
      <c r="P3507" s="239">
        <f t="shared" si="652"/>
        <v>193.03553539279739</v>
      </c>
      <c r="Q3507" s="239">
        <f t="shared" si="653"/>
        <v>0</v>
      </c>
      <c r="R3507" s="239">
        <f t="shared" si="658"/>
        <v>-1.4948514432156831E-2</v>
      </c>
      <c r="T3507" s="239">
        <f>MAX($H$4:H3507)</f>
        <v>290.98732864638936</v>
      </c>
      <c r="U3507" s="239">
        <f>MAX($K$4:K3507)</f>
        <v>290.98732864638936</v>
      </c>
      <c r="V3507" s="239">
        <f>MAX($K$4:L3507)</f>
        <v>290.98732864638936</v>
      </c>
      <c r="W3507" s="239">
        <f t="shared" si="659"/>
        <v>-0.33661875831240728</v>
      </c>
      <c r="X3507" s="239">
        <f t="shared" si="660"/>
        <v>-0.33661875831240728</v>
      </c>
      <c r="Y3507" s="239">
        <f t="shared" si="661"/>
        <v>-0.33661875831240728</v>
      </c>
    </row>
    <row r="3508" spans="1:25">
      <c r="A3508" s="147">
        <v>40337</v>
      </c>
      <c r="B3508" s="243">
        <v>1.0113123940059587E-2</v>
      </c>
      <c r="C3508" s="243">
        <v>-1.0915187841971208E-2</v>
      </c>
      <c r="D3508" s="243">
        <v>6.3821350055659476E-3</v>
      </c>
      <c r="E3508" s="243">
        <v>6.7039792720269276E-5</v>
      </c>
      <c r="F3508" s="243">
        <v>-1.3624322753738705E-2</v>
      </c>
      <c r="H3508" s="239">
        <f t="shared" si="654"/>
        <v>190.92851626380951</v>
      </c>
      <c r="I3508" s="239"/>
      <c r="J3508" s="239">
        <f t="shared" si="655"/>
        <v>179.17616276083535</v>
      </c>
      <c r="K3508" s="239">
        <f t="shared" si="650"/>
        <v>190.92851626380951</v>
      </c>
      <c r="L3508" s="239" t="b">
        <f t="shared" si="651"/>
        <v>0</v>
      </c>
      <c r="M3508" s="239">
        <f t="shared" si="656"/>
        <v>-1.0915187841971246E-2</v>
      </c>
      <c r="O3508" s="239">
        <f t="shared" si="657"/>
        <v>167.69786197277855</v>
      </c>
      <c r="P3508" s="239">
        <f t="shared" si="652"/>
        <v>190.92851626380951</v>
      </c>
      <c r="Q3508" s="239">
        <f t="shared" si="653"/>
        <v>0</v>
      </c>
      <c r="R3508" s="239">
        <f t="shared" si="658"/>
        <v>-1.0915187841971246E-2</v>
      </c>
      <c r="T3508" s="239">
        <f>MAX($H$4:H3508)</f>
        <v>290.98732864638936</v>
      </c>
      <c r="U3508" s="239">
        <f>MAX($K$4:K3508)</f>
        <v>290.98732864638936</v>
      </c>
      <c r="V3508" s="239">
        <f>MAX($K$4:L3508)</f>
        <v>290.98732864638936</v>
      </c>
      <c r="W3508" s="239">
        <f t="shared" si="659"/>
        <v>-0.34385968917626752</v>
      </c>
      <c r="X3508" s="239">
        <f t="shared" si="660"/>
        <v>-0.34385968917626752</v>
      </c>
      <c r="Y3508" s="239">
        <f t="shared" si="661"/>
        <v>-0.34385968917626752</v>
      </c>
    </row>
    <row r="3509" spans="1:25">
      <c r="A3509" s="147">
        <v>40338</v>
      </c>
      <c r="B3509" s="243">
        <v>-5.011819150946395E-3</v>
      </c>
      <c r="C3509" s="243">
        <v>2.291015555508058E-2</v>
      </c>
      <c r="D3509" s="243">
        <v>-9.4181348270329091E-3</v>
      </c>
      <c r="E3509" s="243">
        <v>-2.2239078412056301E-4</v>
      </c>
      <c r="F3509" s="243">
        <v>2.347207457656042E-2</v>
      </c>
      <c r="H3509" s="239">
        <f t="shared" si="654"/>
        <v>195.30271827131412</v>
      </c>
      <c r="I3509" s="239"/>
      <c r="J3509" s="239">
        <f t="shared" si="655"/>
        <v>179.17616276083535</v>
      </c>
      <c r="K3509" s="239">
        <f t="shared" si="650"/>
        <v>195.30271827131412</v>
      </c>
      <c r="L3509" s="239" t="b">
        <f t="shared" si="651"/>
        <v>0</v>
      </c>
      <c r="M3509" s="239">
        <f t="shared" si="656"/>
        <v>2.2910155555080573E-2</v>
      </c>
      <c r="O3509" s="239">
        <f t="shared" si="657"/>
        <v>167.69786197277855</v>
      </c>
      <c r="P3509" s="239">
        <f t="shared" si="652"/>
        <v>195.30271827131412</v>
      </c>
      <c r="Q3509" s="239">
        <f t="shared" si="653"/>
        <v>0</v>
      </c>
      <c r="R3509" s="239">
        <f t="shared" si="658"/>
        <v>2.2910155555080573E-2</v>
      </c>
      <c r="T3509" s="239">
        <f>MAX($H$4:H3509)</f>
        <v>290.98732864638936</v>
      </c>
      <c r="U3509" s="239">
        <f>MAX($K$4:K3509)</f>
        <v>290.98732864638936</v>
      </c>
      <c r="V3509" s="239">
        <f>MAX($K$4:L3509)</f>
        <v>290.98732864638936</v>
      </c>
      <c r="W3509" s="239">
        <f t="shared" si="659"/>
        <v>-0.3288274125893369</v>
      </c>
      <c r="X3509" s="239">
        <f t="shared" si="660"/>
        <v>-0.3288274125893369</v>
      </c>
      <c r="Y3509" s="239">
        <f t="shared" si="661"/>
        <v>-0.3288274125893369</v>
      </c>
    </row>
    <row r="3510" spans="1:25">
      <c r="A3510" s="147">
        <v>40339</v>
      </c>
      <c r="B3510" s="243">
        <v>2.9803494662475005E-2</v>
      </c>
      <c r="C3510" s="243">
        <v>1.5173624715525857E-2</v>
      </c>
      <c r="D3510" s="243">
        <v>9.2446320966850237E-3</v>
      </c>
      <c r="E3510" s="243">
        <v>8.9043697088286855E-3</v>
      </c>
      <c r="F3510" s="243">
        <v>1.8828089196309294E-2</v>
      </c>
      <c r="H3510" s="239">
        <f t="shared" si="654"/>
        <v>198.26616842428513</v>
      </c>
      <c r="I3510" s="239"/>
      <c r="J3510" s="239">
        <f t="shared" si="655"/>
        <v>179.17616276083535</v>
      </c>
      <c r="K3510" s="239">
        <f t="shared" si="650"/>
        <v>198.26616842428513</v>
      </c>
      <c r="L3510" s="239" t="b">
        <f t="shared" si="651"/>
        <v>0</v>
      </c>
      <c r="M3510" s="239">
        <f t="shared" si="656"/>
        <v>1.5173624715525915E-2</v>
      </c>
      <c r="O3510" s="239">
        <f t="shared" si="657"/>
        <v>167.69786197277855</v>
      </c>
      <c r="P3510" s="239">
        <f t="shared" si="652"/>
        <v>198.26616842428513</v>
      </c>
      <c r="Q3510" s="239">
        <f t="shared" si="653"/>
        <v>0</v>
      </c>
      <c r="R3510" s="239">
        <f t="shared" si="658"/>
        <v>1.5173624715525915E-2</v>
      </c>
      <c r="T3510" s="239">
        <f>MAX($H$4:H3510)</f>
        <v>290.98732864638936</v>
      </c>
      <c r="U3510" s="239">
        <f>MAX($K$4:K3510)</f>
        <v>290.98732864638936</v>
      </c>
      <c r="V3510" s="239">
        <f>MAX($K$4:L3510)</f>
        <v>290.98732864638936</v>
      </c>
      <c r="W3510" s="239">
        <f t="shared" si="659"/>
        <v>-0.31864329162861893</v>
      </c>
      <c r="X3510" s="239">
        <f t="shared" si="660"/>
        <v>-0.31864329162861893</v>
      </c>
      <c r="Y3510" s="239">
        <f t="shared" si="661"/>
        <v>-0.31864329162861893</v>
      </c>
    </row>
    <row r="3511" spans="1:25">
      <c r="A3511" s="147">
        <v>40340</v>
      </c>
      <c r="B3511" s="243">
        <v>5.421231043959196E-3</v>
      </c>
      <c r="C3511" s="243">
        <v>6.2688402171340307E-4</v>
      </c>
      <c r="D3511" s="243">
        <v>8.4301849305863374E-3</v>
      </c>
      <c r="E3511" s="243">
        <v>8.8749312970395344E-3</v>
      </c>
      <c r="F3511" s="243">
        <v>6.5738755479216593E-6</v>
      </c>
      <c r="H3511" s="239">
        <f t="shared" si="654"/>
        <v>198.39045831731664</v>
      </c>
      <c r="I3511" s="239"/>
      <c r="J3511" s="239">
        <f t="shared" si="655"/>
        <v>179.17616276083535</v>
      </c>
      <c r="K3511" s="239">
        <f t="shared" si="650"/>
        <v>198.39045831731664</v>
      </c>
      <c r="L3511" s="239" t="b">
        <f t="shared" si="651"/>
        <v>0</v>
      </c>
      <c r="M3511" s="239">
        <f t="shared" si="656"/>
        <v>6.2688402171337076E-4</v>
      </c>
      <c r="O3511" s="239">
        <f t="shared" si="657"/>
        <v>167.69786197277855</v>
      </c>
      <c r="P3511" s="239">
        <f t="shared" si="652"/>
        <v>198.39045831731664</v>
      </c>
      <c r="Q3511" s="239">
        <f t="shared" si="653"/>
        <v>0</v>
      </c>
      <c r="R3511" s="239">
        <f t="shared" si="658"/>
        <v>6.2688402171337076E-4</v>
      </c>
      <c r="T3511" s="239">
        <f>MAX($H$4:H3511)</f>
        <v>290.98732864638936</v>
      </c>
      <c r="U3511" s="239">
        <f>MAX($K$4:K3511)</f>
        <v>290.98732864638936</v>
      </c>
      <c r="V3511" s="239">
        <f>MAX($K$4:L3511)</f>
        <v>290.98732864638936</v>
      </c>
      <c r="W3511" s="239">
        <f t="shared" si="659"/>
        <v>-0.3182161599950537</v>
      </c>
      <c r="X3511" s="239">
        <f t="shared" si="660"/>
        <v>-0.3182161599950537</v>
      </c>
      <c r="Y3511" s="239">
        <f t="shared" si="661"/>
        <v>-0.3182161599950537</v>
      </c>
    </row>
    <row r="3512" spans="1:25">
      <c r="A3512" s="147">
        <v>40343</v>
      </c>
      <c r="B3512" s="243">
        <v>-1.2400215126255887E-3</v>
      </c>
      <c r="C3512" s="243">
        <v>1.59129974138148E-2</v>
      </c>
      <c r="D3512" s="243">
        <v>2.5094439742692209E-3</v>
      </c>
      <c r="E3512" s="243">
        <v>2.751895039347918E-3</v>
      </c>
      <c r="F3512" s="243">
        <v>1.6035005350823583E-2</v>
      </c>
      <c r="H3512" s="239">
        <f t="shared" si="654"/>
        <v>201.54744516744563</v>
      </c>
      <c r="I3512" s="239"/>
      <c r="J3512" s="239">
        <f t="shared" si="655"/>
        <v>179.17616276083535</v>
      </c>
      <c r="K3512" s="239">
        <f t="shared" si="650"/>
        <v>201.54744516744563</v>
      </c>
      <c r="L3512" s="239" t="b">
        <f t="shared" si="651"/>
        <v>0</v>
      </c>
      <c r="M3512" s="239">
        <f t="shared" si="656"/>
        <v>1.5912997413814776E-2</v>
      </c>
      <c r="O3512" s="239">
        <f t="shared" si="657"/>
        <v>167.69786197277855</v>
      </c>
      <c r="P3512" s="239">
        <f t="shared" si="652"/>
        <v>201.54744516744563</v>
      </c>
      <c r="Q3512" s="239">
        <f t="shared" si="653"/>
        <v>0</v>
      </c>
      <c r="R3512" s="239">
        <f t="shared" si="658"/>
        <v>1.5912997413814776E-2</v>
      </c>
      <c r="T3512" s="239">
        <f>MAX($H$4:H3512)</f>
        <v>290.98732864638936</v>
      </c>
      <c r="U3512" s="239">
        <f>MAX($K$4:K3512)</f>
        <v>290.98732864638936</v>
      </c>
      <c r="V3512" s="239">
        <f>MAX($K$4:L3512)</f>
        <v>290.98732864638936</v>
      </c>
      <c r="W3512" s="239">
        <f t="shared" si="659"/>
        <v>-0.30736693551227429</v>
      </c>
      <c r="X3512" s="239">
        <f t="shared" si="660"/>
        <v>-0.30736693551227429</v>
      </c>
      <c r="Y3512" s="239">
        <f t="shared" si="661"/>
        <v>-0.30736693551227429</v>
      </c>
    </row>
    <row r="3513" spans="1:25">
      <c r="A3513" s="147">
        <v>40344</v>
      </c>
      <c r="B3513" s="243">
        <v>2.3582730138401509E-2</v>
      </c>
      <c r="C3513" s="243">
        <v>2.8407449919807259E-3</v>
      </c>
      <c r="D3513" s="243">
        <v>-3.6849386224382386E-3</v>
      </c>
      <c r="E3513" s="243">
        <v>1.5938766583396546E-3</v>
      </c>
      <c r="F3513" s="243">
        <v>3.7362733898362865E-3</v>
      </c>
      <c r="H3513" s="239">
        <f t="shared" si="654"/>
        <v>202.11999006295156</v>
      </c>
      <c r="I3513" s="239"/>
      <c r="J3513" s="239">
        <f t="shared" si="655"/>
        <v>179.17616276083535</v>
      </c>
      <c r="K3513" s="239">
        <f t="shared" si="650"/>
        <v>202.11999006295156</v>
      </c>
      <c r="L3513" s="239" t="b">
        <f t="shared" si="651"/>
        <v>0</v>
      </c>
      <c r="M3513" s="239">
        <f t="shared" si="656"/>
        <v>2.8407449919807095E-3</v>
      </c>
      <c r="O3513" s="239">
        <f t="shared" si="657"/>
        <v>167.69786197277855</v>
      </c>
      <c r="P3513" s="239">
        <f t="shared" si="652"/>
        <v>202.11999006295156</v>
      </c>
      <c r="Q3513" s="239">
        <f t="shared" si="653"/>
        <v>0</v>
      </c>
      <c r="R3513" s="239">
        <f t="shared" si="658"/>
        <v>2.8407449919807095E-3</v>
      </c>
      <c r="T3513" s="239">
        <f>MAX($H$4:H3513)</f>
        <v>290.98732864638936</v>
      </c>
      <c r="U3513" s="239">
        <f>MAX($K$4:K3513)</f>
        <v>290.98732864638936</v>
      </c>
      <c r="V3513" s="239">
        <f>MAX($K$4:L3513)</f>
        <v>290.98732864638936</v>
      </c>
      <c r="W3513" s="239">
        <f t="shared" si="659"/>
        <v>-0.30539934160305054</v>
      </c>
      <c r="X3513" s="239">
        <f t="shared" si="660"/>
        <v>-0.30539934160305054</v>
      </c>
      <c r="Y3513" s="239">
        <f t="shared" si="661"/>
        <v>-0.30539934160305054</v>
      </c>
    </row>
    <row r="3514" spans="1:25">
      <c r="A3514" s="147">
        <v>40345</v>
      </c>
      <c r="B3514" s="243">
        <v>-9.9087997725078036E-4</v>
      </c>
      <c r="C3514" s="243">
        <v>3.4126469360911127E-3</v>
      </c>
      <c r="D3514" s="243">
        <v>1.4879885069819965E-2</v>
      </c>
      <c r="E3514" s="243">
        <v>7.5331299654683992E-3</v>
      </c>
      <c r="F3514" s="243">
        <v>-2.0033692639387368E-4</v>
      </c>
      <c r="H3514" s="239">
        <f t="shared" si="654"/>
        <v>202.80975422776265</v>
      </c>
      <c r="I3514" s="239"/>
      <c r="J3514" s="239">
        <f t="shared" si="655"/>
        <v>179.17616276083535</v>
      </c>
      <c r="K3514" s="239">
        <f t="shared" si="650"/>
        <v>202.80975422776265</v>
      </c>
      <c r="L3514" s="239" t="b">
        <f t="shared" si="651"/>
        <v>0</v>
      </c>
      <c r="M3514" s="239">
        <f t="shared" si="656"/>
        <v>3.4126469360910979E-3</v>
      </c>
      <c r="O3514" s="239">
        <f t="shared" si="657"/>
        <v>167.69786197277855</v>
      </c>
      <c r="P3514" s="239">
        <f t="shared" si="652"/>
        <v>202.80975422776265</v>
      </c>
      <c r="Q3514" s="239">
        <f t="shared" si="653"/>
        <v>0</v>
      </c>
      <c r="R3514" s="239">
        <f t="shared" si="658"/>
        <v>3.4126469360910979E-3</v>
      </c>
      <c r="T3514" s="239">
        <f>MAX($H$4:H3514)</f>
        <v>290.98732864638936</v>
      </c>
      <c r="U3514" s="239">
        <f>MAX($K$4:K3514)</f>
        <v>290.98732864638936</v>
      </c>
      <c r="V3514" s="239">
        <f>MAX($K$4:L3514)</f>
        <v>290.98732864638936</v>
      </c>
      <c r="W3514" s="239">
        <f t="shared" si="659"/>
        <v>-0.30302891479436533</v>
      </c>
      <c r="X3514" s="239">
        <f t="shared" si="660"/>
        <v>-0.30302891479436533</v>
      </c>
      <c r="Y3514" s="239">
        <f t="shared" si="661"/>
        <v>-0.30302891479436533</v>
      </c>
    </row>
    <row r="3515" spans="1:25">
      <c r="A3515" s="147">
        <v>40346</v>
      </c>
      <c r="B3515" s="243">
        <v>7.8345978143778972E-4</v>
      </c>
      <c r="C3515" s="243">
        <v>1.788690722012598E-3</v>
      </c>
      <c r="D3515" s="243">
        <v>-4.5161002931662919E-3</v>
      </c>
      <c r="E3515" s="243">
        <v>1.1709922230003222E-3</v>
      </c>
      <c r="F3515" s="243">
        <v>-6.3423952652541526E-4</v>
      </c>
      <c r="H3515" s="239">
        <f t="shared" si="654"/>
        <v>203.17251815348351</v>
      </c>
      <c r="I3515" s="239"/>
      <c r="J3515" s="239">
        <f t="shared" si="655"/>
        <v>179.17616276083535</v>
      </c>
      <c r="K3515" s="239">
        <f t="shared" si="650"/>
        <v>203.17251815348351</v>
      </c>
      <c r="L3515" s="239" t="b">
        <f t="shared" si="651"/>
        <v>0</v>
      </c>
      <c r="M3515" s="239">
        <f t="shared" si="656"/>
        <v>1.7886907220126048E-3</v>
      </c>
      <c r="O3515" s="239">
        <f t="shared" si="657"/>
        <v>167.69786197277855</v>
      </c>
      <c r="P3515" s="239">
        <f t="shared" si="652"/>
        <v>203.17251815348351</v>
      </c>
      <c r="Q3515" s="239">
        <f t="shared" si="653"/>
        <v>0</v>
      </c>
      <c r="R3515" s="239">
        <f t="shared" si="658"/>
        <v>1.7886907220126048E-3</v>
      </c>
      <c r="T3515" s="239">
        <f>MAX($H$4:H3515)</f>
        <v>290.98732864638936</v>
      </c>
      <c r="U3515" s="239">
        <f>MAX($K$4:K3515)</f>
        <v>290.98732864638936</v>
      </c>
      <c r="V3515" s="239">
        <f>MAX($K$4:L3515)</f>
        <v>290.98732864638936</v>
      </c>
      <c r="W3515" s="239">
        <f t="shared" si="659"/>
        <v>-0.30178224908074697</v>
      </c>
      <c r="X3515" s="239">
        <f t="shared" si="660"/>
        <v>-0.30178224908074697</v>
      </c>
      <c r="Y3515" s="239">
        <f t="shared" si="661"/>
        <v>-0.30178224908074697</v>
      </c>
    </row>
    <row r="3516" spans="1:25">
      <c r="A3516" s="147">
        <v>40347</v>
      </c>
      <c r="B3516" s="243">
        <v>9.4876114210262763E-4</v>
      </c>
      <c r="C3516" s="243">
        <v>9.5105618170698847E-4</v>
      </c>
      <c r="D3516" s="243">
        <v>-2.2330114249512478E-3</v>
      </c>
      <c r="E3516" s="243">
        <v>3.6214340535687395E-3</v>
      </c>
      <c r="F3516" s="243">
        <v>4.071592075316266E-3</v>
      </c>
      <c r="H3516" s="239">
        <f t="shared" si="654"/>
        <v>203.36574663282636</v>
      </c>
      <c r="I3516" s="239"/>
      <c r="J3516" s="239">
        <f t="shared" si="655"/>
        <v>179.17616276083535</v>
      </c>
      <c r="K3516" s="239">
        <f t="shared" si="650"/>
        <v>203.36574663282636</v>
      </c>
      <c r="L3516" s="239" t="b">
        <f t="shared" si="651"/>
        <v>0</v>
      </c>
      <c r="M3516" s="239">
        <f t="shared" si="656"/>
        <v>9.5105618170700592E-4</v>
      </c>
      <c r="O3516" s="239">
        <f t="shared" si="657"/>
        <v>167.69786197277855</v>
      </c>
      <c r="P3516" s="239">
        <f t="shared" si="652"/>
        <v>203.36574663282636</v>
      </c>
      <c r="Q3516" s="239">
        <f t="shared" si="653"/>
        <v>0</v>
      </c>
      <c r="R3516" s="239">
        <f t="shared" si="658"/>
        <v>9.5105618170700592E-4</v>
      </c>
      <c r="T3516" s="239">
        <f>MAX($H$4:H3516)</f>
        <v>290.98732864638936</v>
      </c>
      <c r="U3516" s="239">
        <f>MAX($K$4:K3516)</f>
        <v>290.98732864638936</v>
      </c>
      <c r="V3516" s="239">
        <f>MAX($K$4:L3516)</f>
        <v>290.98732864638936</v>
      </c>
      <c r="W3516" s="239">
        <f t="shared" si="659"/>
        <v>-0.30111820477255763</v>
      </c>
      <c r="X3516" s="239">
        <f t="shared" si="660"/>
        <v>-0.30111820477255763</v>
      </c>
      <c r="Y3516" s="239">
        <f t="shared" si="661"/>
        <v>-0.30111820477255763</v>
      </c>
    </row>
    <row r="3517" spans="1:25">
      <c r="A3517" s="147">
        <v>40350</v>
      </c>
      <c r="B3517" s="243">
        <v>-4.175057431565099E-3</v>
      </c>
      <c r="C3517" s="243">
        <v>1.4188543451135072E-2</v>
      </c>
      <c r="D3517" s="243">
        <v>2.4067167248691401E-2</v>
      </c>
      <c r="E3517" s="243">
        <v>2.9831714673488108E-2</v>
      </c>
      <c r="F3517" s="243">
        <v>9.9261657354239308E-3</v>
      </c>
      <c r="H3517" s="239">
        <f t="shared" si="654"/>
        <v>206.25121036539875</v>
      </c>
      <c r="I3517" s="239"/>
      <c r="J3517" s="239">
        <f t="shared" si="655"/>
        <v>179.17616276083535</v>
      </c>
      <c r="K3517" s="239">
        <f t="shared" si="650"/>
        <v>206.25121036539875</v>
      </c>
      <c r="L3517" s="239" t="b">
        <f t="shared" si="651"/>
        <v>0</v>
      </c>
      <c r="M3517" s="239">
        <f t="shared" si="656"/>
        <v>1.4188543451135108E-2</v>
      </c>
      <c r="O3517" s="239">
        <f t="shared" si="657"/>
        <v>167.69786197277855</v>
      </c>
      <c r="P3517" s="239">
        <f t="shared" si="652"/>
        <v>206.25121036539875</v>
      </c>
      <c r="Q3517" s="239">
        <f t="shared" si="653"/>
        <v>0</v>
      </c>
      <c r="R3517" s="239">
        <f t="shared" si="658"/>
        <v>1.4188543451135108E-2</v>
      </c>
      <c r="T3517" s="239">
        <f>MAX($H$4:H3517)</f>
        <v>290.98732864638936</v>
      </c>
      <c r="U3517" s="239">
        <f>MAX($K$4:K3517)</f>
        <v>290.98732864638936</v>
      </c>
      <c r="V3517" s="239">
        <f>MAX($K$4:L3517)</f>
        <v>290.98732864638936</v>
      </c>
      <c r="W3517" s="239">
        <f t="shared" si="659"/>
        <v>-0.29120209005376579</v>
      </c>
      <c r="X3517" s="239">
        <f t="shared" si="660"/>
        <v>-0.29120209005376579</v>
      </c>
      <c r="Y3517" s="239">
        <f t="shared" si="661"/>
        <v>-0.29120209005376579</v>
      </c>
    </row>
    <row r="3518" spans="1:25">
      <c r="A3518" s="147">
        <v>40351</v>
      </c>
      <c r="B3518" s="243">
        <v>-1.6663241371227766E-2</v>
      </c>
      <c r="C3518" s="243">
        <v>-9.7343856677362117E-3</v>
      </c>
      <c r="D3518" s="243">
        <v>-3.7764278069828405E-3</v>
      </c>
      <c r="E3518" s="243">
        <v>-8.0587305954504806E-3</v>
      </c>
      <c r="F3518" s="243">
        <v>-5.5514731521791871E-3</v>
      </c>
      <c r="H3518" s="239">
        <f t="shared" si="654"/>
        <v>204.24348153926456</v>
      </c>
      <c r="I3518" s="239"/>
      <c r="J3518" s="239">
        <f t="shared" si="655"/>
        <v>179.17616276083535</v>
      </c>
      <c r="K3518" s="239">
        <f t="shared" si="650"/>
        <v>204.24348153926456</v>
      </c>
      <c r="L3518" s="239" t="b">
        <f t="shared" si="651"/>
        <v>0</v>
      </c>
      <c r="M3518" s="239">
        <f t="shared" si="656"/>
        <v>-9.73438566773621E-3</v>
      </c>
      <c r="O3518" s="239">
        <f t="shared" si="657"/>
        <v>167.69786197277855</v>
      </c>
      <c r="P3518" s="239">
        <f t="shared" si="652"/>
        <v>204.24348153926456</v>
      </c>
      <c r="Q3518" s="239">
        <f t="shared" si="653"/>
        <v>0</v>
      </c>
      <c r="R3518" s="239">
        <f t="shared" si="658"/>
        <v>-9.73438566773621E-3</v>
      </c>
      <c r="T3518" s="239">
        <f>MAX($H$4:H3518)</f>
        <v>290.98732864638936</v>
      </c>
      <c r="U3518" s="239">
        <f>MAX($K$4:K3518)</f>
        <v>290.98732864638936</v>
      </c>
      <c r="V3518" s="239">
        <f>MAX($K$4:L3518)</f>
        <v>290.98732864638936</v>
      </c>
      <c r="W3518" s="239">
        <f t="shared" si="659"/>
        <v>-0.29810180226966776</v>
      </c>
      <c r="X3518" s="239">
        <f t="shared" si="660"/>
        <v>-0.29810180226966776</v>
      </c>
      <c r="Y3518" s="239">
        <f t="shared" si="661"/>
        <v>-0.29810180226966776</v>
      </c>
    </row>
    <row r="3519" spans="1:25">
      <c r="A3519" s="147">
        <v>40352</v>
      </c>
      <c r="B3519" s="243">
        <v>-2.7543136981247329E-3</v>
      </c>
      <c r="C3519" s="243">
        <v>-9.0360531059814342E-3</v>
      </c>
      <c r="D3519" s="243">
        <v>-8.7492188499643797E-3</v>
      </c>
      <c r="E3519" s="243">
        <v>-3.4798923193547493E-3</v>
      </c>
      <c r="F3519" s="243">
        <v>-4.3229345046306156E-3</v>
      </c>
      <c r="H3519" s="239">
        <f t="shared" si="654"/>
        <v>202.39792659352523</v>
      </c>
      <c r="I3519" s="239"/>
      <c r="J3519" s="239">
        <f t="shared" si="655"/>
        <v>179.17616276083535</v>
      </c>
      <c r="K3519" s="239">
        <f t="shared" si="650"/>
        <v>202.39792659352523</v>
      </c>
      <c r="L3519" s="239" t="b">
        <f t="shared" si="651"/>
        <v>0</v>
      </c>
      <c r="M3519" s="239">
        <f t="shared" si="656"/>
        <v>-9.036053105981455E-3</v>
      </c>
      <c r="O3519" s="239">
        <f t="shared" si="657"/>
        <v>167.69786197277855</v>
      </c>
      <c r="P3519" s="239">
        <f t="shared" si="652"/>
        <v>202.39792659352523</v>
      </c>
      <c r="Q3519" s="239">
        <f t="shared" si="653"/>
        <v>0</v>
      </c>
      <c r="R3519" s="239">
        <f t="shared" si="658"/>
        <v>-9.036053105981455E-3</v>
      </c>
      <c r="T3519" s="239">
        <f>MAX($H$4:H3519)</f>
        <v>290.98732864638936</v>
      </c>
      <c r="U3519" s="239">
        <f>MAX($K$4:K3519)</f>
        <v>290.98732864638936</v>
      </c>
      <c r="V3519" s="239">
        <f>MAX($K$4:L3519)</f>
        <v>290.98732864638936</v>
      </c>
      <c r="W3519" s="239">
        <f t="shared" si="659"/>
        <v>-0.30444419165935172</v>
      </c>
      <c r="X3519" s="239">
        <f t="shared" si="660"/>
        <v>-0.30444419165935172</v>
      </c>
      <c r="Y3519" s="239">
        <f t="shared" si="661"/>
        <v>-0.30444419165935172</v>
      </c>
    </row>
    <row r="3520" spans="1:25">
      <c r="A3520" s="147">
        <v>40353</v>
      </c>
      <c r="B3520" s="243">
        <v>-1.703709939070075E-2</v>
      </c>
      <c r="C3520" s="243">
        <v>-2.0160833210387197E-2</v>
      </c>
      <c r="D3520" s="243">
        <v>-5.1197162370950622E-3</v>
      </c>
      <c r="E3520" s="243">
        <v>-1.6362325791182242E-2</v>
      </c>
      <c r="F3520" s="243">
        <v>-1.9440348682362663E-2</v>
      </c>
      <c r="H3520" s="239">
        <f t="shared" si="654"/>
        <v>198.31741575334496</v>
      </c>
      <c r="I3520" s="239"/>
      <c r="J3520" s="239">
        <f t="shared" si="655"/>
        <v>179.17616276083535</v>
      </c>
      <c r="K3520" s="239">
        <f t="shared" si="650"/>
        <v>198.31741575334496</v>
      </c>
      <c r="L3520" s="239" t="b">
        <f t="shared" si="651"/>
        <v>0</v>
      </c>
      <c r="M3520" s="239">
        <f t="shared" si="656"/>
        <v>-2.0160833210387263E-2</v>
      </c>
      <c r="O3520" s="239">
        <f t="shared" si="657"/>
        <v>167.69786197277855</v>
      </c>
      <c r="P3520" s="239">
        <f t="shared" si="652"/>
        <v>198.31741575334496</v>
      </c>
      <c r="Q3520" s="239">
        <f t="shared" si="653"/>
        <v>0</v>
      </c>
      <c r="R3520" s="239">
        <f t="shared" si="658"/>
        <v>-2.0160833210387263E-2</v>
      </c>
      <c r="T3520" s="239">
        <f>MAX($H$4:H3520)</f>
        <v>290.98732864638936</v>
      </c>
      <c r="U3520" s="239">
        <f>MAX($K$4:K3520)</f>
        <v>290.98732864638936</v>
      </c>
      <c r="V3520" s="239">
        <f>MAX($K$4:L3520)</f>
        <v>290.98732864638936</v>
      </c>
      <c r="W3520" s="239">
        <f t="shared" si="659"/>
        <v>-0.31846717629982363</v>
      </c>
      <c r="X3520" s="239">
        <f t="shared" si="660"/>
        <v>-0.31846717629982363</v>
      </c>
      <c r="Y3520" s="239">
        <f t="shared" si="661"/>
        <v>-0.31846717629982363</v>
      </c>
    </row>
    <row r="3521" spans="1:25">
      <c r="A3521" s="147">
        <v>40354</v>
      </c>
      <c r="B3521" s="243">
        <v>2.9711969049648346E-3</v>
      </c>
      <c r="C3521" s="243">
        <v>-8.7542451329971627E-3</v>
      </c>
      <c r="D3521" s="243">
        <v>-1.3997457425935056E-2</v>
      </c>
      <c r="E3521" s="243">
        <v>-5.7509229591822253E-3</v>
      </c>
      <c r="F3521" s="243">
        <v>-7.9271323687954975E-3</v>
      </c>
      <c r="H3521" s="239">
        <f t="shared" si="654"/>
        <v>196.58129648169768</v>
      </c>
      <c r="I3521" s="239"/>
      <c r="J3521" s="239">
        <f t="shared" si="655"/>
        <v>179.17616276083535</v>
      </c>
      <c r="K3521" s="239">
        <f t="shared" si="650"/>
        <v>196.58129648169768</v>
      </c>
      <c r="L3521" s="239" t="b">
        <f t="shared" si="651"/>
        <v>0</v>
      </c>
      <c r="M3521" s="239">
        <f t="shared" si="656"/>
        <v>-8.754245132997102E-3</v>
      </c>
      <c r="O3521" s="239">
        <f t="shared" si="657"/>
        <v>167.69786197277855</v>
      </c>
      <c r="P3521" s="239">
        <f t="shared" si="652"/>
        <v>196.58129648169768</v>
      </c>
      <c r="Q3521" s="239">
        <f t="shared" si="653"/>
        <v>0</v>
      </c>
      <c r="R3521" s="239">
        <f t="shared" si="658"/>
        <v>-8.754245132997102E-3</v>
      </c>
      <c r="T3521" s="239">
        <f>MAX($H$4:H3521)</f>
        <v>290.98732864638936</v>
      </c>
      <c r="U3521" s="239">
        <f>MAX($K$4:K3521)</f>
        <v>290.98732864638936</v>
      </c>
      <c r="V3521" s="239">
        <f>MAX($K$4:L3521)</f>
        <v>290.98732864638936</v>
      </c>
      <c r="W3521" s="239">
        <f t="shared" si="659"/>
        <v>-0.32443348170467867</v>
      </c>
      <c r="X3521" s="239">
        <f t="shared" si="660"/>
        <v>-0.32443348170467867</v>
      </c>
      <c r="Y3521" s="239">
        <f t="shared" si="661"/>
        <v>-0.32443348170467867</v>
      </c>
    </row>
    <row r="3522" spans="1:25">
      <c r="A3522" s="147">
        <v>40357</v>
      </c>
      <c r="B3522" s="243">
        <v>-2.1746249483486357E-3</v>
      </c>
      <c r="C3522" s="243">
        <v>2.1502874142294015E-2</v>
      </c>
      <c r="D3522" s="243">
        <v>2.9565568731819702E-3</v>
      </c>
      <c r="E3522" s="243">
        <v>1.0261624283264714E-2</v>
      </c>
      <c r="F3522" s="243">
        <v>1.9051813007891827E-2</v>
      </c>
      <c r="H3522" s="239">
        <f t="shared" si="654"/>
        <v>200.80835935867262</v>
      </c>
      <c r="I3522" s="239"/>
      <c r="J3522" s="239">
        <f t="shared" si="655"/>
        <v>179.17616276083535</v>
      </c>
      <c r="K3522" s="239">
        <f t="shared" si="650"/>
        <v>200.80835935867262</v>
      </c>
      <c r="L3522" s="239" t="b">
        <f t="shared" si="651"/>
        <v>0</v>
      </c>
      <c r="M3522" s="239">
        <f t="shared" si="656"/>
        <v>2.1502874142294067E-2</v>
      </c>
      <c r="O3522" s="239">
        <f t="shared" si="657"/>
        <v>167.69786197277855</v>
      </c>
      <c r="P3522" s="239">
        <f t="shared" si="652"/>
        <v>200.80835935867262</v>
      </c>
      <c r="Q3522" s="239">
        <f t="shared" si="653"/>
        <v>0</v>
      </c>
      <c r="R3522" s="239">
        <f t="shared" si="658"/>
        <v>2.1502874142294067E-2</v>
      </c>
      <c r="T3522" s="239">
        <f>MAX($H$4:H3522)</f>
        <v>290.98732864638936</v>
      </c>
      <c r="U3522" s="239">
        <f>MAX($K$4:K3522)</f>
        <v>290.98732864638936</v>
      </c>
      <c r="V3522" s="239">
        <f>MAX($K$4:L3522)</f>
        <v>290.98732864638936</v>
      </c>
      <c r="W3522" s="239">
        <f t="shared" si="659"/>
        <v>-0.3099068598870266</v>
      </c>
      <c r="X3522" s="239">
        <f t="shared" si="660"/>
        <v>-0.3099068598870266</v>
      </c>
      <c r="Y3522" s="239">
        <f t="shared" si="661"/>
        <v>-0.3099068598870266</v>
      </c>
    </row>
    <row r="3523" spans="1:25">
      <c r="A3523" s="147">
        <v>40358</v>
      </c>
      <c r="B3523" s="243">
        <v>-3.1722796417658961E-2</v>
      </c>
      <c r="C3523" s="243">
        <v>-3.5003718177597842E-2</v>
      </c>
      <c r="D3523" s="243">
        <v>-3.569706343407586E-3</v>
      </c>
      <c r="E3523" s="243">
        <v>-2.1047128546311855E-2</v>
      </c>
      <c r="F3523" s="243">
        <v>-3.1750612834997805E-2</v>
      </c>
      <c r="H3523" s="239">
        <f t="shared" si="654"/>
        <v>193.77932013997585</v>
      </c>
      <c r="I3523" s="239"/>
      <c r="J3523" s="239">
        <f t="shared" si="655"/>
        <v>179.17616276083535</v>
      </c>
      <c r="K3523" s="239">
        <f t="shared" si="650"/>
        <v>193.77932013997585</v>
      </c>
      <c r="L3523" s="239" t="b">
        <f t="shared" si="651"/>
        <v>0</v>
      </c>
      <c r="M3523" s="239">
        <f t="shared" si="656"/>
        <v>-3.5003718177597835E-2</v>
      </c>
      <c r="O3523" s="239">
        <f t="shared" si="657"/>
        <v>167.69786197277855</v>
      </c>
      <c r="P3523" s="239">
        <f t="shared" si="652"/>
        <v>193.77932013997585</v>
      </c>
      <c r="Q3523" s="239">
        <f t="shared" si="653"/>
        <v>0</v>
      </c>
      <c r="R3523" s="239">
        <f t="shared" si="658"/>
        <v>-3.5003718177597835E-2</v>
      </c>
      <c r="T3523" s="239">
        <f>MAX($H$4:H3523)</f>
        <v>290.98732864638936</v>
      </c>
      <c r="U3523" s="239">
        <f>MAX($K$4:K3523)</f>
        <v>290.98732864638936</v>
      </c>
      <c r="V3523" s="239">
        <f>MAX($K$4:L3523)</f>
        <v>290.98732864638936</v>
      </c>
      <c r="W3523" s="239">
        <f t="shared" si="659"/>
        <v>-0.3340626856798346</v>
      </c>
      <c r="X3523" s="239">
        <f t="shared" si="660"/>
        <v>-0.3340626856798346</v>
      </c>
      <c r="Y3523" s="239">
        <f t="shared" si="661"/>
        <v>-0.3340626856798346</v>
      </c>
    </row>
    <row r="3524" spans="1:25">
      <c r="A3524" s="147">
        <v>40359</v>
      </c>
      <c r="B3524" s="243">
        <v>-9.7133102425981388E-3</v>
      </c>
      <c r="C3524" s="243">
        <v>-6.8614663386701302E-5</v>
      </c>
      <c r="D3524" s="243">
        <v>-1.745188600805514E-2</v>
      </c>
      <c r="E3524" s="243">
        <v>-1.083258212622662E-2</v>
      </c>
      <c r="F3524" s="243">
        <v>-2.70867902336136E-3</v>
      </c>
      <c r="H3524" s="239">
        <f t="shared" si="654"/>
        <v>193.76602403715313</v>
      </c>
      <c r="I3524" s="239"/>
      <c r="J3524" s="239">
        <f t="shared" si="655"/>
        <v>179.17616276083535</v>
      </c>
      <c r="K3524" s="239">
        <f t="shared" si="650"/>
        <v>193.76602403715313</v>
      </c>
      <c r="L3524" s="239" t="b">
        <f t="shared" si="651"/>
        <v>0</v>
      </c>
      <c r="M3524" s="239">
        <f t="shared" si="656"/>
        <v>-6.8614663386769173E-5</v>
      </c>
      <c r="O3524" s="239">
        <f t="shared" si="657"/>
        <v>167.69786197277855</v>
      </c>
      <c r="P3524" s="239">
        <f t="shared" si="652"/>
        <v>193.76602403715313</v>
      </c>
      <c r="Q3524" s="239">
        <f t="shared" si="653"/>
        <v>0</v>
      </c>
      <c r="R3524" s="239">
        <f t="shared" si="658"/>
        <v>-6.8614663386769173E-5</v>
      </c>
      <c r="T3524" s="239">
        <f>MAX($H$4:H3524)</f>
        <v>290.98732864638936</v>
      </c>
      <c r="U3524" s="239">
        <f>MAX($K$4:K3524)</f>
        <v>290.98732864638936</v>
      </c>
      <c r="V3524" s="239">
        <f>MAX($K$4:L3524)</f>
        <v>290.98732864638936</v>
      </c>
      <c r="W3524" s="239">
        <f t="shared" si="659"/>
        <v>-0.3341083787444934</v>
      </c>
      <c r="X3524" s="239">
        <f t="shared" si="660"/>
        <v>-0.3341083787444934</v>
      </c>
      <c r="Y3524" s="239">
        <f t="shared" si="661"/>
        <v>-0.3341083787444934</v>
      </c>
    </row>
    <row r="3525" spans="1:25">
      <c r="A3525" s="147">
        <v>40360</v>
      </c>
      <c r="B3525" s="243">
        <v>-3.4850972613893472E-3</v>
      </c>
      <c r="C3525" s="243">
        <v>-2.2999286305998123E-2</v>
      </c>
      <c r="D3525" s="243">
        <v>-2.0217276038830057E-2</v>
      </c>
      <c r="E3525" s="243">
        <v>-2.3897904022117888E-2</v>
      </c>
      <c r="F3525" s="243">
        <v>-2.2441923526530405E-2</v>
      </c>
      <c r="H3525" s="239">
        <f t="shared" si="654"/>
        <v>189.30954377394772</v>
      </c>
      <c r="I3525" s="239"/>
      <c r="J3525" s="239">
        <f t="shared" si="655"/>
        <v>179.17616276083535</v>
      </c>
      <c r="K3525" s="239">
        <f t="shared" ref="K3525:K3588" si="662">MAX(H3525:J3525)</f>
        <v>189.30954377394772</v>
      </c>
      <c r="L3525" s="239" t="b">
        <f t="shared" ref="L3525:L3588" si="663">J3525=K3525</f>
        <v>0</v>
      </c>
      <c r="M3525" s="239">
        <f t="shared" si="656"/>
        <v>-2.2999286305998162E-2</v>
      </c>
      <c r="O3525" s="239">
        <f t="shared" si="657"/>
        <v>167.69786197277855</v>
      </c>
      <c r="P3525" s="239">
        <f t="shared" ref="P3525:P3588" si="664">MAX(H3525,O3525)</f>
        <v>189.30954377394772</v>
      </c>
      <c r="Q3525" s="239">
        <f t="shared" ref="Q3525:Q3588" si="665">P3525-H3525</f>
        <v>0</v>
      </c>
      <c r="R3525" s="239">
        <f t="shared" si="658"/>
        <v>-2.2999286305998162E-2</v>
      </c>
      <c r="T3525" s="239">
        <f>MAX($H$4:H3525)</f>
        <v>290.98732864638936</v>
      </c>
      <c r="U3525" s="239">
        <f>MAX($K$4:K3525)</f>
        <v>290.98732864638936</v>
      </c>
      <c r="V3525" s="239">
        <f>MAX($K$4:L3525)</f>
        <v>290.98732864638936</v>
      </c>
      <c r="W3525" s="239">
        <f t="shared" si="659"/>
        <v>-0.34942341079051409</v>
      </c>
      <c r="X3525" s="239">
        <f t="shared" si="660"/>
        <v>-0.34942341079051409</v>
      </c>
      <c r="Y3525" s="239">
        <f t="shared" si="661"/>
        <v>-0.34942341079051409</v>
      </c>
    </row>
    <row r="3526" spans="1:25">
      <c r="A3526" s="147">
        <v>40361</v>
      </c>
      <c r="B3526" s="243">
        <v>-4.8836701083052603E-3</v>
      </c>
      <c r="C3526" s="243">
        <v>1.2221927372160213E-3</v>
      </c>
      <c r="D3526" s="243">
        <v>-1.0287923115289144E-2</v>
      </c>
      <c r="E3526" s="243">
        <v>-5.4542725650778001E-3</v>
      </c>
      <c r="F3526" s="243">
        <v>4.2534442203707723E-3</v>
      </c>
      <c r="H3526" s="239">
        <f t="shared" ref="H3526:H3589" si="666">(1+C3526)*H3525</f>
        <v>189.54091652343391</v>
      </c>
      <c r="I3526" s="239"/>
      <c r="J3526" s="239">
        <f t="shared" ref="J3526:J3589" si="667">IF(NOT(YEAR(A3526)=YEAR(A3525)),$J$1*H3526,J3525)</f>
        <v>179.17616276083535</v>
      </c>
      <c r="K3526" s="239">
        <f t="shared" si="662"/>
        <v>189.54091652343391</v>
      </c>
      <c r="L3526" s="239" t="b">
        <f t="shared" si="663"/>
        <v>0</v>
      </c>
      <c r="M3526" s="239">
        <f t="shared" ref="M3526:M3589" si="668">(K3526-K3525)/K3525</f>
        <v>1.2221927372159491E-3</v>
      </c>
      <c r="O3526" s="239">
        <f t="shared" ref="O3526:O3589" si="669">IF(AND(MONTH(A3526)=$O$2,MONTH(A3525)=$O$2-1),$O$1*H3526,O3525)</f>
        <v>167.69786197277855</v>
      </c>
      <c r="P3526" s="239">
        <f t="shared" si="664"/>
        <v>189.54091652343391</v>
      </c>
      <c r="Q3526" s="239">
        <f t="shared" si="665"/>
        <v>0</v>
      </c>
      <c r="R3526" s="239">
        <f t="shared" ref="R3526:R3589" si="670">(P3526-P3525)/P3525</f>
        <v>1.2221927372159491E-3</v>
      </c>
      <c r="T3526" s="239">
        <f>MAX($H$4:H3526)</f>
        <v>290.98732864638936</v>
      </c>
      <c r="U3526" s="239">
        <f>MAX($K$4:K3526)</f>
        <v>290.98732864638936</v>
      </c>
      <c r="V3526" s="239">
        <f>MAX($K$4:L3526)</f>
        <v>290.98732864638936</v>
      </c>
      <c r="W3526" s="239">
        <f t="shared" ref="W3526:W3589" si="671">(H3526-T3526)/T3526</f>
        <v>-0.34862828080817954</v>
      </c>
      <c r="X3526" s="239">
        <f t="shared" ref="X3526:X3589" si="672">(K3526-U3526)/U3526</f>
        <v>-0.34862828080817954</v>
      </c>
      <c r="Y3526" s="239">
        <f t="shared" ref="Y3526:Y3589" si="673">(P3526-V3526)/V3526</f>
        <v>-0.34862828080817954</v>
      </c>
    </row>
    <row r="3527" spans="1:25">
      <c r="A3527" s="147">
        <v>40364</v>
      </c>
      <c r="B3527" s="243">
        <v>0</v>
      </c>
      <c r="C3527" s="243">
        <v>-5.2775884688011088E-3</v>
      </c>
      <c r="D3527" s="243">
        <v>3.6240951653330189E-3</v>
      </c>
      <c r="E3527" s="243">
        <v>2.590900894335002E-3</v>
      </c>
      <c r="F3527" s="243">
        <v>-1.1089793368126433E-3</v>
      </c>
      <c r="H3527" s="239">
        <f t="shared" si="666"/>
        <v>188.54059756802383</v>
      </c>
      <c r="I3527" s="239"/>
      <c r="J3527" s="239">
        <f t="shared" si="667"/>
        <v>179.17616276083535</v>
      </c>
      <c r="K3527" s="239">
        <f t="shared" si="662"/>
        <v>188.54059756802383</v>
      </c>
      <c r="L3527" s="239" t="b">
        <f t="shared" si="663"/>
        <v>0</v>
      </c>
      <c r="M3527" s="239">
        <f t="shared" si="668"/>
        <v>-5.2775884688011704E-3</v>
      </c>
      <c r="O3527" s="239">
        <f t="shared" si="669"/>
        <v>167.69786197277855</v>
      </c>
      <c r="P3527" s="239">
        <f t="shared" si="664"/>
        <v>188.54059756802383</v>
      </c>
      <c r="Q3527" s="239">
        <f t="shared" si="665"/>
        <v>0</v>
      </c>
      <c r="R3527" s="239">
        <f t="shared" si="670"/>
        <v>-5.2775884688011704E-3</v>
      </c>
      <c r="T3527" s="239">
        <f>MAX($H$4:H3527)</f>
        <v>290.98732864638936</v>
      </c>
      <c r="U3527" s="239">
        <f>MAX($K$4:K3527)</f>
        <v>290.98732864638936</v>
      </c>
      <c r="V3527" s="239">
        <f>MAX($K$4:L3527)</f>
        <v>290.98732864638936</v>
      </c>
      <c r="W3527" s="239">
        <f t="shared" si="671"/>
        <v>-0.35206595268228946</v>
      </c>
      <c r="X3527" s="239">
        <f t="shared" si="672"/>
        <v>-0.35206595268228946</v>
      </c>
      <c r="Y3527" s="239">
        <f t="shared" si="673"/>
        <v>-0.35206595268228946</v>
      </c>
    </row>
    <row r="3528" spans="1:25">
      <c r="A3528" s="147">
        <v>40365</v>
      </c>
      <c r="B3528" s="243">
        <v>4.5295285935056384E-3</v>
      </c>
      <c r="C3528" s="243">
        <v>2.6161973635640878E-2</v>
      </c>
      <c r="D3528" s="243">
        <v>1.0887122994610365E-2</v>
      </c>
      <c r="E3528" s="243">
        <v>1.0844873147085599E-2</v>
      </c>
      <c r="F3528" s="243">
        <v>2.2534997478258267E-2</v>
      </c>
      <c r="H3528" s="239">
        <f t="shared" si="666"/>
        <v>193.47319171084644</v>
      </c>
      <c r="I3528" s="239"/>
      <c r="J3528" s="239">
        <f t="shared" si="667"/>
        <v>179.17616276083535</v>
      </c>
      <c r="K3528" s="239">
        <f t="shared" si="662"/>
        <v>193.47319171084644</v>
      </c>
      <c r="L3528" s="239" t="b">
        <f t="shared" si="663"/>
        <v>0</v>
      </c>
      <c r="M3528" s="239">
        <f t="shared" si="668"/>
        <v>2.616197363564084E-2</v>
      </c>
      <c r="O3528" s="239">
        <f t="shared" si="669"/>
        <v>167.69786197277855</v>
      </c>
      <c r="P3528" s="239">
        <f t="shared" si="664"/>
        <v>193.47319171084644</v>
      </c>
      <c r="Q3528" s="239">
        <f t="shared" si="665"/>
        <v>0</v>
      </c>
      <c r="R3528" s="239">
        <f t="shared" si="670"/>
        <v>2.616197363564084E-2</v>
      </c>
      <c r="T3528" s="239">
        <f>MAX($H$4:H3528)</f>
        <v>290.98732864638936</v>
      </c>
      <c r="U3528" s="239">
        <f>MAX($K$4:K3528)</f>
        <v>290.98732864638936</v>
      </c>
      <c r="V3528" s="239">
        <f>MAX($K$4:L3528)</f>
        <v>290.98732864638936</v>
      </c>
      <c r="W3528" s="239">
        <f t="shared" si="671"/>
        <v>-0.33511471921872948</v>
      </c>
      <c r="X3528" s="239">
        <f t="shared" si="672"/>
        <v>-0.33511471921872948</v>
      </c>
      <c r="Y3528" s="239">
        <f t="shared" si="673"/>
        <v>-0.33511471921872948</v>
      </c>
    </row>
    <row r="3529" spans="1:25">
      <c r="A3529" s="147">
        <v>40366</v>
      </c>
      <c r="B3529" s="243">
        <v>3.2245387301512274E-2</v>
      </c>
      <c r="C3529" s="243">
        <v>1.4809936266115153E-2</v>
      </c>
      <c r="D3529" s="243">
        <v>-1.0629298024252831E-3</v>
      </c>
      <c r="E3529" s="243">
        <v>2.1560120735166777E-3</v>
      </c>
      <c r="F3529" s="243">
        <v>1.0286951358659202E-2</v>
      </c>
      <c r="H3529" s="239">
        <f t="shared" si="666"/>
        <v>196.33851734928595</v>
      </c>
      <c r="I3529" s="239"/>
      <c r="J3529" s="239">
        <f t="shared" si="667"/>
        <v>179.17616276083535</v>
      </c>
      <c r="K3529" s="239">
        <f t="shared" si="662"/>
        <v>196.33851734928595</v>
      </c>
      <c r="L3529" s="239" t="b">
        <f t="shared" si="663"/>
        <v>0</v>
      </c>
      <c r="M3529" s="239">
        <f t="shared" si="668"/>
        <v>1.4809936266115157E-2</v>
      </c>
      <c r="O3529" s="239">
        <f t="shared" si="669"/>
        <v>167.69786197277855</v>
      </c>
      <c r="P3529" s="239">
        <f t="shared" si="664"/>
        <v>196.33851734928595</v>
      </c>
      <c r="Q3529" s="239">
        <f t="shared" si="665"/>
        <v>0</v>
      </c>
      <c r="R3529" s="239">
        <f t="shared" si="670"/>
        <v>1.4809936266115157E-2</v>
      </c>
      <c r="T3529" s="239">
        <f>MAX($H$4:H3529)</f>
        <v>290.98732864638936</v>
      </c>
      <c r="U3529" s="239">
        <f>MAX($K$4:K3529)</f>
        <v>290.98732864638936</v>
      </c>
      <c r="V3529" s="239">
        <f>MAX($K$4:L3529)</f>
        <v>290.98732864638936</v>
      </c>
      <c r="W3529" s="239">
        <f t="shared" si="671"/>
        <v>-0.32526781058608079</v>
      </c>
      <c r="X3529" s="239">
        <f t="shared" si="672"/>
        <v>-0.32526781058608079</v>
      </c>
      <c r="Y3529" s="239">
        <f t="shared" si="673"/>
        <v>-0.32526781058608079</v>
      </c>
    </row>
    <row r="3530" spans="1:25">
      <c r="A3530" s="147">
        <v>40367</v>
      </c>
      <c r="B3530" s="243">
        <v>9.5315034618128625E-3</v>
      </c>
      <c r="C3530" s="243">
        <v>1.0460467175372079E-2</v>
      </c>
      <c r="D3530" s="243">
        <v>1.3446484390355451E-2</v>
      </c>
      <c r="E3530" s="243">
        <v>8.0242040940454729E-3</v>
      </c>
      <c r="F3530" s="243">
        <v>1.0290435832494227E-2</v>
      </c>
      <c r="H3530" s="239">
        <f t="shared" si="666"/>
        <v>198.39230996527937</v>
      </c>
      <c r="I3530" s="239"/>
      <c r="J3530" s="239">
        <f t="shared" si="667"/>
        <v>179.17616276083535</v>
      </c>
      <c r="K3530" s="239">
        <f t="shared" si="662"/>
        <v>198.39230996527937</v>
      </c>
      <c r="L3530" s="239" t="b">
        <f t="shared" si="663"/>
        <v>0</v>
      </c>
      <c r="M3530" s="239">
        <f t="shared" si="668"/>
        <v>1.0460467175372022E-2</v>
      </c>
      <c r="O3530" s="239">
        <f t="shared" si="669"/>
        <v>167.69786197277855</v>
      </c>
      <c r="P3530" s="239">
        <f t="shared" si="664"/>
        <v>198.39230996527937</v>
      </c>
      <c r="Q3530" s="239">
        <f t="shared" si="665"/>
        <v>0</v>
      </c>
      <c r="R3530" s="239">
        <f t="shared" si="670"/>
        <v>1.0460467175372022E-2</v>
      </c>
      <c r="T3530" s="239">
        <f>MAX($H$4:H3530)</f>
        <v>290.98732864638936</v>
      </c>
      <c r="U3530" s="239">
        <f>MAX($K$4:K3530)</f>
        <v>290.98732864638936</v>
      </c>
      <c r="V3530" s="239">
        <f>MAX($K$4:L3530)</f>
        <v>290.98732864638936</v>
      </c>
      <c r="W3530" s="239">
        <f t="shared" si="671"/>
        <v>-0.31820979666654958</v>
      </c>
      <c r="X3530" s="239">
        <f t="shared" si="672"/>
        <v>-0.31820979666654958</v>
      </c>
      <c r="Y3530" s="239">
        <f t="shared" si="673"/>
        <v>-0.31820979666654958</v>
      </c>
    </row>
    <row r="3531" spans="1:25">
      <c r="A3531" s="147">
        <v>40368</v>
      </c>
      <c r="B3531" s="243">
        <v>7.5979970749993075E-3</v>
      </c>
      <c r="C3531" s="243">
        <v>3.5038977584078701E-3</v>
      </c>
      <c r="D3531" s="243">
        <v>5.7455779550785735E-3</v>
      </c>
      <c r="E3531" s="243">
        <v>1.2895372854184961E-2</v>
      </c>
      <c r="F3531" s="243">
        <v>1.1513780344956093E-3</v>
      </c>
      <c r="H3531" s="239">
        <f t="shared" si="666"/>
        <v>199.08745633545206</v>
      </c>
      <c r="I3531" s="239"/>
      <c r="J3531" s="239">
        <f t="shared" si="667"/>
        <v>179.17616276083535</v>
      </c>
      <c r="K3531" s="239">
        <f t="shared" si="662"/>
        <v>199.08745633545206</v>
      </c>
      <c r="L3531" s="239" t="b">
        <f t="shared" si="663"/>
        <v>0</v>
      </c>
      <c r="M3531" s="239">
        <f t="shared" si="668"/>
        <v>3.5038977584078293E-3</v>
      </c>
      <c r="O3531" s="239">
        <f t="shared" si="669"/>
        <v>167.69786197277855</v>
      </c>
      <c r="P3531" s="239">
        <f t="shared" si="664"/>
        <v>199.08745633545206</v>
      </c>
      <c r="Q3531" s="239">
        <f t="shared" si="665"/>
        <v>0</v>
      </c>
      <c r="R3531" s="239">
        <f t="shared" si="670"/>
        <v>3.5038977584078293E-3</v>
      </c>
      <c r="T3531" s="239">
        <f>MAX($H$4:H3531)</f>
        <v>290.98732864638936</v>
      </c>
      <c r="U3531" s="239">
        <f>MAX($K$4:K3531)</f>
        <v>290.98732864638936</v>
      </c>
      <c r="V3531" s="239">
        <f>MAX($K$4:L3531)</f>
        <v>290.98732864638936</v>
      </c>
      <c r="W3531" s="239">
        <f t="shared" si="671"/>
        <v>-0.31582087350138505</v>
      </c>
      <c r="X3531" s="239">
        <f t="shared" si="672"/>
        <v>-0.31582087350138505</v>
      </c>
      <c r="Y3531" s="239">
        <f t="shared" si="673"/>
        <v>-0.31582087350138505</v>
      </c>
    </row>
    <row r="3532" spans="1:25">
      <c r="A3532" s="147">
        <v>40371</v>
      </c>
      <c r="B3532" s="243">
        <v>-3.2301748894014715E-5</v>
      </c>
      <c r="C3532" s="243">
        <v>4.7369294452734856E-3</v>
      </c>
      <c r="D3532" s="243">
        <v>1.8758289785774096E-3</v>
      </c>
      <c r="E3532" s="243">
        <v>4.9240346506849164E-3</v>
      </c>
      <c r="F3532" s="243">
        <v>3.2371564674877895E-3</v>
      </c>
      <c r="H3532" s="239">
        <f t="shared" si="666"/>
        <v>200.03051956955207</v>
      </c>
      <c r="I3532" s="239"/>
      <c r="J3532" s="239">
        <f t="shared" si="667"/>
        <v>179.17616276083535</v>
      </c>
      <c r="K3532" s="239">
        <f t="shared" si="662"/>
        <v>200.03051956955207</v>
      </c>
      <c r="L3532" s="239" t="b">
        <f t="shared" si="663"/>
        <v>0</v>
      </c>
      <c r="M3532" s="239">
        <f t="shared" si="668"/>
        <v>4.7369294452735203E-3</v>
      </c>
      <c r="O3532" s="239">
        <f t="shared" si="669"/>
        <v>167.69786197277855</v>
      </c>
      <c r="P3532" s="239">
        <f t="shared" si="664"/>
        <v>200.03051956955207</v>
      </c>
      <c r="Q3532" s="239">
        <f t="shared" si="665"/>
        <v>0</v>
      </c>
      <c r="R3532" s="239">
        <f t="shared" si="670"/>
        <v>4.7369294452735203E-3</v>
      </c>
      <c r="T3532" s="239">
        <f>MAX($H$4:H3532)</f>
        <v>290.98732864638936</v>
      </c>
      <c r="U3532" s="239">
        <f>MAX($K$4:K3532)</f>
        <v>290.98732864638936</v>
      </c>
      <c r="V3532" s="239">
        <f>MAX($K$4:L3532)</f>
        <v>290.98732864638936</v>
      </c>
      <c r="W3532" s="239">
        <f t="shared" si="671"/>
        <v>-0.31257996525123227</v>
      </c>
      <c r="X3532" s="239">
        <f t="shared" si="672"/>
        <v>-0.31257996525123227</v>
      </c>
      <c r="Y3532" s="239">
        <f t="shared" si="673"/>
        <v>-0.31257996525123227</v>
      </c>
    </row>
    <row r="3533" spans="1:25">
      <c r="A3533" s="147">
        <v>40372</v>
      </c>
      <c r="B3533" s="243">
        <v>1.6152449517231382E-2</v>
      </c>
      <c r="C3533" s="243">
        <v>1.6643667613443602E-2</v>
      </c>
      <c r="D3533" s="243">
        <v>-8.5632991846023021E-3</v>
      </c>
      <c r="E3533" s="243">
        <v>-4.2943554551648777E-3</v>
      </c>
      <c r="F3533" s="243">
        <v>1.336755375889398E-2</v>
      </c>
      <c r="H3533" s="239">
        <f t="shared" si="666"/>
        <v>203.35976104981211</v>
      </c>
      <c r="I3533" s="239"/>
      <c r="J3533" s="239">
        <f t="shared" si="667"/>
        <v>179.17616276083535</v>
      </c>
      <c r="K3533" s="239">
        <f t="shared" si="662"/>
        <v>203.35976104981211</v>
      </c>
      <c r="L3533" s="239" t="b">
        <f t="shared" si="663"/>
        <v>0</v>
      </c>
      <c r="M3533" s="239">
        <f t="shared" si="668"/>
        <v>1.6643667613443536E-2</v>
      </c>
      <c r="O3533" s="239">
        <f t="shared" si="669"/>
        <v>167.69786197277855</v>
      </c>
      <c r="P3533" s="239">
        <f t="shared" si="664"/>
        <v>203.35976104981211</v>
      </c>
      <c r="Q3533" s="239">
        <f t="shared" si="665"/>
        <v>0</v>
      </c>
      <c r="R3533" s="239">
        <f t="shared" si="670"/>
        <v>1.6643667613443536E-2</v>
      </c>
      <c r="T3533" s="239">
        <f>MAX($H$4:H3533)</f>
        <v>290.98732864638936</v>
      </c>
      <c r="U3533" s="239">
        <f>MAX($K$4:K3533)</f>
        <v>290.98732864638936</v>
      </c>
      <c r="V3533" s="239">
        <f>MAX($K$4:L3533)</f>
        <v>290.98732864638936</v>
      </c>
      <c r="W3533" s="239">
        <f t="shared" si="671"/>
        <v>-0.30113877468205197</v>
      </c>
      <c r="X3533" s="239">
        <f t="shared" si="672"/>
        <v>-0.30113877468205197</v>
      </c>
      <c r="Y3533" s="239">
        <f t="shared" si="673"/>
        <v>-0.30113877468205197</v>
      </c>
    </row>
    <row r="3534" spans="1:25">
      <c r="A3534" s="147">
        <v>40373</v>
      </c>
      <c r="B3534" s="243">
        <v>-2.6709936994961936E-4</v>
      </c>
      <c r="C3534" s="243">
        <v>8.3592751620842343E-4</v>
      </c>
      <c r="D3534" s="243">
        <v>1.322440391131785E-2</v>
      </c>
      <c r="E3534" s="243">
        <v>7.739599515719231E-4</v>
      </c>
      <c r="F3534" s="243">
        <v>-7.322733003911619E-4</v>
      </c>
      <c r="H3534" s="239">
        <f t="shared" si="666"/>
        <v>203.52975506976321</v>
      </c>
      <c r="I3534" s="239"/>
      <c r="J3534" s="239">
        <f t="shared" si="667"/>
        <v>179.17616276083535</v>
      </c>
      <c r="K3534" s="239">
        <f t="shared" si="662"/>
        <v>203.52975506976321</v>
      </c>
      <c r="L3534" s="239" t="b">
        <f t="shared" si="663"/>
        <v>0</v>
      </c>
      <c r="M3534" s="239">
        <f t="shared" si="668"/>
        <v>8.3592751620840781E-4</v>
      </c>
      <c r="O3534" s="239">
        <f t="shared" si="669"/>
        <v>167.69786197277855</v>
      </c>
      <c r="P3534" s="239">
        <f t="shared" si="664"/>
        <v>203.52975506976321</v>
      </c>
      <c r="Q3534" s="239">
        <f t="shared" si="665"/>
        <v>0</v>
      </c>
      <c r="R3534" s="239">
        <f t="shared" si="670"/>
        <v>8.3592751620840781E-4</v>
      </c>
      <c r="T3534" s="239">
        <f>MAX($H$4:H3534)</f>
        <v>290.98732864638936</v>
      </c>
      <c r="U3534" s="239">
        <f>MAX($K$4:K3534)</f>
        <v>290.98732864638936</v>
      </c>
      <c r="V3534" s="239">
        <f>MAX($K$4:L3534)</f>
        <v>290.98732864638936</v>
      </c>
      <c r="W3534" s="239">
        <f t="shared" si="671"/>
        <v>-0.30055457735379759</v>
      </c>
      <c r="X3534" s="239">
        <f t="shared" si="672"/>
        <v>-0.30055457735379759</v>
      </c>
      <c r="Y3534" s="239">
        <f t="shared" si="673"/>
        <v>-0.30055457735379759</v>
      </c>
    </row>
    <row r="3535" spans="1:25">
      <c r="A3535" s="147">
        <v>40374</v>
      </c>
      <c r="B3535" s="243">
        <v>9.5220616317592821E-4</v>
      </c>
      <c r="C3535" s="243">
        <v>-8.2281280540462687E-3</v>
      </c>
      <c r="D3535" s="243">
        <v>-1.6051218115689991E-2</v>
      </c>
      <c r="E3535" s="243">
        <v>-1.3663847559367448E-2</v>
      </c>
      <c r="F3535" s="243">
        <v>-5.516676868105086E-3</v>
      </c>
      <c r="H3535" s="239">
        <f t="shared" si="666"/>
        <v>201.85508618224054</v>
      </c>
      <c r="I3535" s="239"/>
      <c r="J3535" s="239">
        <f t="shared" si="667"/>
        <v>179.17616276083535</v>
      </c>
      <c r="K3535" s="239">
        <f t="shared" si="662"/>
        <v>201.85508618224054</v>
      </c>
      <c r="L3535" s="239" t="b">
        <f t="shared" si="663"/>
        <v>0</v>
      </c>
      <c r="M3535" s="239">
        <f t="shared" si="668"/>
        <v>-8.2281280540462028E-3</v>
      </c>
      <c r="O3535" s="239">
        <f t="shared" si="669"/>
        <v>167.69786197277855</v>
      </c>
      <c r="P3535" s="239">
        <f t="shared" si="664"/>
        <v>201.85508618224054</v>
      </c>
      <c r="Q3535" s="239">
        <f t="shared" si="665"/>
        <v>0</v>
      </c>
      <c r="R3535" s="239">
        <f t="shared" si="670"/>
        <v>-8.2281280540462028E-3</v>
      </c>
      <c r="T3535" s="239">
        <f>MAX($H$4:H3535)</f>
        <v>290.98732864638936</v>
      </c>
      <c r="U3535" s="239">
        <f>MAX($K$4:K3535)</f>
        <v>290.98732864638936</v>
      </c>
      <c r="V3535" s="239">
        <f>MAX($K$4:L3535)</f>
        <v>290.98732864638936</v>
      </c>
      <c r="W3535" s="239">
        <f t="shared" si="671"/>
        <v>-0.30630970385814699</v>
      </c>
      <c r="X3535" s="239">
        <f t="shared" si="672"/>
        <v>-0.30630970385814699</v>
      </c>
      <c r="Y3535" s="239">
        <f t="shared" si="673"/>
        <v>-0.30630970385814699</v>
      </c>
    </row>
    <row r="3536" spans="1:25">
      <c r="A3536" s="147">
        <v>40375</v>
      </c>
      <c r="B3536" s="243">
        <v>-2.892367360074255E-2</v>
      </c>
      <c r="C3536" s="243">
        <v>-1.8739508038581154E-2</v>
      </c>
      <c r="D3536" s="243">
        <v>-1.0891619188562629E-2</v>
      </c>
      <c r="E3536" s="243">
        <v>-1.255332961075728E-2</v>
      </c>
      <c r="F3536" s="243">
        <v>-1.4206268877673067E-2</v>
      </c>
      <c r="H3536" s="239">
        <f t="shared" si="666"/>
        <v>198.07242117209995</v>
      </c>
      <c r="I3536" s="239"/>
      <c r="J3536" s="239">
        <f t="shared" si="667"/>
        <v>179.17616276083535</v>
      </c>
      <c r="K3536" s="239">
        <f t="shared" si="662"/>
        <v>198.07242117209995</v>
      </c>
      <c r="L3536" s="239" t="b">
        <f t="shared" si="663"/>
        <v>0</v>
      </c>
      <c r="M3536" s="239">
        <f t="shared" si="668"/>
        <v>-1.8739508038581165E-2</v>
      </c>
      <c r="O3536" s="239">
        <f t="shared" si="669"/>
        <v>167.69786197277855</v>
      </c>
      <c r="P3536" s="239">
        <f t="shared" si="664"/>
        <v>198.07242117209995</v>
      </c>
      <c r="Q3536" s="239">
        <f t="shared" si="665"/>
        <v>0</v>
      </c>
      <c r="R3536" s="239">
        <f t="shared" si="670"/>
        <v>-1.8739508038581165E-2</v>
      </c>
      <c r="T3536" s="239">
        <f>MAX($H$4:H3536)</f>
        <v>290.98732864638936</v>
      </c>
      <c r="U3536" s="239">
        <f>MAX($K$4:K3536)</f>
        <v>290.98732864638936</v>
      </c>
      <c r="V3536" s="239">
        <f>MAX($K$4:L3536)</f>
        <v>290.98732864638936</v>
      </c>
      <c r="W3536" s="239">
        <f t="shared" si="671"/>
        <v>-0.31930911873898299</v>
      </c>
      <c r="X3536" s="239">
        <f t="shared" si="672"/>
        <v>-0.31930911873898299</v>
      </c>
      <c r="Y3536" s="239">
        <f t="shared" si="673"/>
        <v>-0.31930911873898299</v>
      </c>
    </row>
    <row r="3537" spans="1:25">
      <c r="A3537" s="147">
        <v>40378</v>
      </c>
      <c r="B3537" s="243">
        <v>6.0054646207763351E-3</v>
      </c>
      <c r="C3537" s="243">
        <v>-8.4755305255348468E-3</v>
      </c>
      <c r="D3537" s="243">
        <v>-9.8547145833007832E-3</v>
      </c>
      <c r="E3537" s="243">
        <v>-6.1294391689059591E-3</v>
      </c>
      <c r="F3537" s="243">
        <v>-1.0012755291848863E-2</v>
      </c>
      <c r="H3537" s="239">
        <f t="shared" si="666"/>
        <v>196.39365232018923</v>
      </c>
      <c r="I3537" s="239"/>
      <c r="J3537" s="239">
        <f t="shared" si="667"/>
        <v>179.17616276083535</v>
      </c>
      <c r="K3537" s="239">
        <f t="shared" si="662"/>
        <v>196.39365232018923</v>
      </c>
      <c r="L3537" s="239" t="b">
        <f t="shared" si="663"/>
        <v>0</v>
      </c>
      <c r="M3537" s="239">
        <f t="shared" si="668"/>
        <v>-8.4755305255347965E-3</v>
      </c>
      <c r="O3537" s="239">
        <f t="shared" si="669"/>
        <v>167.69786197277855</v>
      </c>
      <c r="P3537" s="239">
        <f t="shared" si="664"/>
        <v>196.39365232018923</v>
      </c>
      <c r="Q3537" s="239">
        <f t="shared" si="665"/>
        <v>0</v>
      </c>
      <c r="R3537" s="239">
        <f t="shared" si="670"/>
        <v>-8.4755305255347965E-3</v>
      </c>
      <c r="T3537" s="239">
        <f>MAX($H$4:H3537)</f>
        <v>290.98732864638936</v>
      </c>
      <c r="U3537" s="239">
        <f>MAX($K$4:K3537)</f>
        <v>290.98732864638936</v>
      </c>
      <c r="V3537" s="239">
        <f>MAX($K$4:L3537)</f>
        <v>290.98732864638936</v>
      </c>
      <c r="W3537" s="239">
        <f t="shared" si="671"/>
        <v>-0.32507833508156392</v>
      </c>
      <c r="X3537" s="239">
        <f t="shared" si="672"/>
        <v>-0.32507833508156392</v>
      </c>
      <c r="Y3537" s="239">
        <f t="shared" si="673"/>
        <v>-0.32507833508156392</v>
      </c>
    </row>
    <row r="3538" spans="1:25">
      <c r="A3538" s="147">
        <v>40379</v>
      </c>
      <c r="B3538" s="243">
        <v>1.1871717445560703E-2</v>
      </c>
      <c r="C3538" s="243">
        <v>-1.1617931661769276E-3</v>
      </c>
      <c r="D3538" s="243">
        <v>8.7203588123951903E-4</v>
      </c>
      <c r="E3538" s="243">
        <v>1.3743702803683089E-2</v>
      </c>
      <c r="F3538" s="243">
        <v>-3.2269468228232068E-3</v>
      </c>
      <c r="H3538" s="239">
        <f t="shared" si="666"/>
        <v>196.1654835170431</v>
      </c>
      <c r="I3538" s="239"/>
      <c r="J3538" s="239">
        <f t="shared" si="667"/>
        <v>179.17616276083535</v>
      </c>
      <c r="K3538" s="239">
        <f t="shared" si="662"/>
        <v>196.1654835170431</v>
      </c>
      <c r="L3538" s="239" t="b">
        <f t="shared" si="663"/>
        <v>0</v>
      </c>
      <c r="M3538" s="239">
        <f t="shared" si="668"/>
        <v>-1.161793166176976E-3</v>
      </c>
      <c r="O3538" s="239">
        <f t="shared" si="669"/>
        <v>167.69786197277855</v>
      </c>
      <c r="P3538" s="239">
        <f t="shared" si="664"/>
        <v>196.1654835170431</v>
      </c>
      <c r="Q3538" s="239">
        <f t="shared" si="665"/>
        <v>0</v>
      </c>
      <c r="R3538" s="239">
        <f t="shared" si="670"/>
        <v>-1.161793166176976E-3</v>
      </c>
      <c r="T3538" s="239">
        <f>MAX($H$4:H3538)</f>
        <v>290.98732864638936</v>
      </c>
      <c r="U3538" s="239">
        <f>MAX($K$4:K3538)</f>
        <v>290.98732864638936</v>
      </c>
      <c r="V3538" s="239">
        <f>MAX($K$4:L3538)</f>
        <v>290.98732864638936</v>
      </c>
      <c r="W3538" s="239">
        <f t="shared" si="671"/>
        <v>-0.32586245445957096</v>
      </c>
      <c r="X3538" s="239">
        <f t="shared" si="672"/>
        <v>-0.32586245445957096</v>
      </c>
      <c r="Y3538" s="239">
        <f t="shared" si="673"/>
        <v>-0.32586245445957096</v>
      </c>
    </row>
    <row r="3539" spans="1:25">
      <c r="A3539" s="147">
        <v>40380</v>
      </c>
      <c r="B3539" s="243">
        <v>-1.2787713064510098E-2</v>
      </c>
      <c r="C3539" s="243">
        <v>1.362521750410739E-2</v>
      </c>
      <c r="D3539" s="243">
        <v>5.5935392237291826E-3</v>
      </c>
      <c r="E3539" s="243">
        <v>1.8868585347478151E-2</v>
      </c>
      <c r="F3539" s="243">
        <v>1.7989788074604496E-2</v>
      </c>
      <c r="H3539" s="239">
        <f t="shared" si="666"/>
        <v>198.8382808967612</v>
      </c>
      <c r="I3539" s="239"/>
      <c r="J3539" s="239">
        <f t="shared" si="667"/>
        <v>179.17616276083535</v>
      </c>
      <c r="K3539" s="239">
        <f t="shared" si="662"/>
        <v>198.8382808967612</v>
      </c>
      <c r="L3539" s="239" t="b">
        <f t="shared" si="663"/>
        <v>0</v>
      </c>
      <c r="M3539" s="239">
        <f t="shared" si="668"/>
        <v>1.3625217504107388E-2</v>
      </c>
      <c r="O3539" s="239">
        <f t="shared" si="669"/>
        <v>167.69786197277855</v>
      </c>
      <c r="P3539" s="239">
        <f t="shared" si="664"/>
        <v>198.8382808967612</v>
      </c>
      <c r="Q3539" s="239">
        <f t="shared" si="665"/>
        <v>0</v>
      </c>
      <c r="R3539" s="239">
        <f t="shared" si="670"/>
        <v>1.3625217504107388E-2</v>
      </c>
      <c r="T3539" s="239">
        <f>MAX($H$4:H3539)</f>
        <v>290.98732864638936</v>
      </c>
      <c r="U3539" s="239">
        <f>MAX($K$4:K3539)</f>
        <v>290.98732864638936</v>
      </c>
      <c r="V3539" s="239">
        <f>MAX($K$4:L3539)</f>
        <v>290.98732864638936</v>
      </c>
      <c r="W3539" s="239">
        <f t="shared" si="671"/>
        <v>-0.31667718377389753</v>
      </c>
      <c r="X3539" s="239">
        <f t="shared" si="672"/>
        <v>-0.31667718377389753</v>
      </c>
      <c r="Y3539" s="239">
        <f t="shared" si="673"/>
        <v>-0.31667718377389753</v>
      </c>
    </row>
    <row r="3540" spans="1:25">
      <c r="A3540" s="147">
        <v>40381</v>
      </c>
      <c r="B3540" s="243">
        <v>2.278478773167647E-2</v>
      </c>
      <c r="C3540" s="243">
        <v>2.1193906132175977E-2</v>
      </c>
      <c r="D3540" s="243">
        <v>-6.9159411921331237E-3</v>
      </c>
      <c r="E3540" s="243">
        <v>2.6845699272526335E-3</v>
      </c>
      <c r="F3540" s="243">
        <v>1.6090719450821966E-2</v>
      </c>
      <c r="H3540" s="239">
        <f t="shared" si="666"/>
        <v>203.05244075757039</v>
      </c>
      <c r="I3540" s="239"/>
      <c r="J3540" s="239">
        <f t="shared" si="667"/>
        <v>179.17616276083535</v>
      </c>
      <c r="K3540" s="239">
        <f t="shared" si="662"/>
        <v>203.05244075757039</v>
      </c>
      <c r="L3540" s="239" t="b">
        <f t="shared" si="663"/>
        <v>0</v>
      </c>
      <c r="M3540" s="239">
        <f t="shared" si="668"/>
        <v>2.1193906132175942E-2</v>
      </c>
      <c r="O3540" s="239">
        <f t="shared" si="669"/>
        <v>167.69786197277855</v>
      </c>
      <c r="P3540" s="239">
        <f t="shared" si="664"/>
        <v>203.05244075757039</v>
      </c>
      <c r="Q3540" s="239">
        <f t="shared" si="665"/>
        <v>0</v>
      </c>
      <c r="R3540" s="239">
        <f t="shared" si="670"/>
        <v>2.1193906132175942E-2</v>
      </c>
      <c r="T3540" s="239">
        <f>MAX($H$4:H3540)</f>
        <v>290.98732864638936</v>
      </c>
      <c r="U3540" s="239">
        <f>MAX($K$4:K3540)</f>
        <v>290.98732864638936</v>
      </c>
      <c r="V3540" s="239">
        <f>MAX($K$4:L3540)</f>
        <v>290.98732864638936</v>
      </c>
      <c r="W3540" s="239">
        <f t="shared" si="671"/>
        <v>-0.30219490414882738</v>
      </c>
      <c r="X3540" s="239">
        <f t="shared" si="672"/>
        <v>-0.30219490414882738</v>
      </c>
      <c r="Y3540" s="239">
        <f t="shared" si="673"/>
        <v>-0.30219490414882738</v>
      </c>
    </row>
    <row r="3541" spans="1:25">
      <c r="A3541" s="147">
        <v>40382</v>
      </c>
      <c r="B3541" s="243">
        <v>8.8115236878458791E-3</v>
      </c>
      <c r="C3541" s="243">
        <v>-2.4751272652057121E-3</v>
      </c>
      <c r="D3541" s="243">
        <v>1.6334458285075959E-2</v>
      </c>
      <c r="E3541" s="243">
        <v>6.863695169260664E-3</v>
      </c>
      <c r="F3541" s="243">
        <v>3.4912937657789467E-3</v>
      </c>
      <c r="H3541" s="239">
        <f t="shared" si="666"/>
        <v>202.54986012518478</v>
      </c>
      <c r="I3541" s="239"/>
      <c r="J3541" s="239">
        <f t="shared" si="667"/>
        <v>179.17616276083535</v>
      </c>
      <c r="K3541" s="239">
        <f t="shared" si="662"/>
        <v>202.54986012518478</v>
      </c>
      <c r="L3541" s="239" t="b">
        <f t="shared" si="663"/>
        <v>0</v>
      </c>
      <c r="M3541" s="239">
        <f t="shared" si="668"/>
        <v>-2.4751272652056423E-3</v>
      </c>
      <c r="O3541" s="239">
        <f t="shared" si="669"/>
        <v>167.69786197277855</v>
      </c>
      <c r="P3541" s="239">
        <f t="shared" si="664"/>
        <v>202.54986012518478</v>
      </c>
      <c r="Q3541" s="239">
        <f t="shared" si="665"/>
        <v>0</v>
      </c>
      <c r="R3541" s="239">
        <f t="shared" si="670"/>
        <v>-2.4751272652056423E-3</v>
      </c>
      <c r="T3541" s="239">
        <f>MAX($H$4:H3541)</f>
        <v>290.98732864638936</v>
      </c>
      <c r="U3541" s="239">
        <f>MAX($K$4:K3541)</f>
        <v>290.98732864638936</v>
      </c>
      <c r="V3541" s="239">
        <f>MAX($K$4:L3541)</f>
        <v>290.98732864638936</v>
      </c>
      <c r="W3541" s="239">
        <f t="shared" si="671"/>
        <v>-0.30392206056736804</v>
      </c>
      <c r="X3541" s="239">
        <f t="shared" si="672"/>
        <v>-0.30392206056736804</v>
      </c>
      <c r="Y3541" s="239">
        <f t="shared" si="673"/>
        <v>-0.30392206056736804</v>
      </c>
    </row>
    <row r="3542" spans="1:25">
      <c r="A3542" s="147">
        <v>40385</v>
      </c>
      <c r="B3542" s="243">
        <v>1.1831949418433352E-2</v>
      </c>
      <c r="C3542" s="243">
        <v>7.1378129534505064E-3</v>
      </c>
      <c r="D3542" s="243">
        <v>3.6278561300773227E-4</v>
      </c>
      <c r="E3542" s="243">
        <v>-2.1767798800594873E-3</v>
      </c>
      <c r="F3542" s="243">
        <v>7.1305596156867601E-3</v>
      </c>
      <c r="H3542" s="239">
        <f t="shared" si="666"/>
        <v>203.9956231405059</v>
      </c>
      <c r="I3542" s="239"/>
      <c r="J3542" s="239">
        <f t="shared" si="667"/>
        <v>179.17616276083535</v>
      </c>
      <c r="K3542" s="239">
        <f t="shared" si="662"/>
        <v>203.9956231405059</v>
      </c>
      <c r="L3542" s="239" t="b">
        <f t="shared" si="663"/>
        <v>0</v>
      </c>
      <c r="M3542" s="239">
        <f t="shared" si="668"/>
        <v>7.1378129534504457E-3</v>
      </c>
      <c r="O3542" s="239">
        <f t="shared" si="669"/>
        <v>167.69786197277855</v>
      </c>
      <c r="P3542" s="239">
        <f t="shared" si="664"/>
        <v>203.9956231405059</v>
      </c>
      <c r="Q3542" s="239">
        <f t="shared" si="665"/>
        <v>0</v>
      </c>
      <c r="R3542" s="239">
        <f t="shared" si="670"/>
        <v>7.1378129534504457E-3</v>
      </c>
      <c r="T3542" s="239">
        <f>MAX($H$4:H3542)</f>
        <v>290.98732864638936</v>
      </c>
      <c r="U3542" s="239">
        <f>MAX($K$4:K3542)</f>
        <v>290.98732864638936</v>
      </c>
      <c r="V3542" s="239">
        <f>MAX($K$4:L3542)</f>
        <v>290.98732864638936</v>
      </c>
      <c r="W3542" s="239">
        <f t="shared" si="671"/>
        <v>-0.29895358643467473</v>
      </c>
      <c r="X3542" s="239">
        <f t="shared" si="672"/>
        <v>-0.29895358643467473</v>
      </c>
      <c r="Y3542" s="239">
        <f t="shared" si="673"/>
        <v>-0.29895358643467473</v>
      </c>
    </row>
    <row r="3543" spans="1:25">
      <c r="A3543" s="147">
        <v>40386</v>
      </c>
      <c r="B3543" s="243">
        <v>-2.0172817873551629E-3</v>
      </c>
      <c r="C3543" s="243">
        <v>8.2852070064249883E-3</v>
      </c>
      <c r="D3543" s="243">
        <v>-2.1180187975667897E-3</v>
      </c>
      <c r="E3543" s="243">
        <v>6.1961101857617162E-3</v>
      </c>
      <c r="F3543" s="243">
        <v>1.9697395997568812E-3</v>
      </c>
      <c r="H3543" s="239">
        <f t="shared" si="666"/>
        <v>205.68576910662964</v>
      </c>
      <c r="I3543" s="239"/>
      <c r="J3543" s="239">
        <f t="shared" si="667"/>
        <v>179.17616276083535</v>
      </c>
      <c r="K3543" s="239">
        <f t="shared" si="662"/>
        <v>205.68576910662964</v>
      </c>
      <c r="L3543" s="239" t="b">
        <f t="shared" si="663"/>
        <v>0</v>
      </c>
      <c r="M3543" s="239">
        <f t="shared" si="668"/>
        <v>8.2852070064249189E-3</v>
      </c>
      <c r="O3543" s="239">
        <f t="shared" si="669"/>
        <v>167.69786197277855</v>
      </c>
      <c r="P3543" s="239">
        <f t="shared" si="664"/>
        <v>205.68576910662964</v>
      </c>
      <c r="Q3543" s="239">
        <f t="shared" si="665"/>
        <v>0</v>
      </c>
      <c r="R3543" s="239">
        <f t="shared" si="670"/>
        <v>8.2852070064249189E-3</v>
      </c>
      <c r="T3543" s="239">
        <f>MAX($H$4:H3543)</f>
        <v>290.98732864638936</v>
      </c>
      <c r="U3543" s="239">
        <f>MAX($K$4:K3543)</f>
        <v>290.98732864638936</v>
      </c>
      <c r="V3543" s="239">
        <f>MAX($K$4:L3543)</f>
        <v>290.98732864638936</v>
      </c>
      <c r="W3543" s="239">
        <f t="shared" si="671"/>
        <v>-0.2931452717771742</v>
      </c>
      <c r="X3543" s="239">
        <f t="shared" si="672"/>
        <v>-0.2931452717771742</v>
      </c>
      <c r="Y3543" s="239">
        <f t="shared" si="673"/>
        <v>-0.2931452717771742</v>
      </c>
    </row>
    <row r="3544" spans="1:25">
      <c r="A3544" s="147">
        <v>40387</v>
      </c>
      <c r="B3544" s="243">
        <v>-7.3617285883459394E-3</v>
      </c>
      <c r="C3544" s="243">
        <v>-1.8326858085511155E-3</v>
      </c>
      <c r="D3544" s="243">
        <v>1.6190443320091008E-2</v>
      </c>
      <c r="E3544" s="243">
        <v>-2.7033715521762591E-4</v>
      </c>
      <c r="F3544" s="243">
        <v>-2.5995651175956258E-3</v>
      </c>
      <c r="H3544" s="239">
        <f t="shared" si="666"/>
        <v>205.30881171656699</v>
      </c>
      <c r="I3544" s="239"/>
      <c r="J3544" s="239">
        <f t="shared" si="667"/>
        <v>179.17616276083535</v>
      </c>
      <c r="K3544" s="239">
        <f t="shared" si="662"/>
        <v>205.30881171656699</v>
      </c>
      <c r="L3544" s="239" t="b">
        <f t="shared" si="663"/>
        <v>0</v>
      </c>
      <c r="M3544" s="239">
        <f t="shared" si="668"/>
        <v>-1.8326858085511205E-3</v>
      </c>
      <c r="O3544" s="239">
        <f t="shared" si="669"/>
        <v>167.69786197277855</v>
      </c>
      <c r="P3544" s="239">
        <f t="shared" si="664"/>
        <v>205.30881171656699</v>
      </c>
      <c r="Q3544" s="239">
        <f t="shared" si="665"/>
        <v>0</v>
      </c>
      <c r="R3544" s="239">
        <f t="shared" si="670"/>
        <v>-1.8326858085511205E-3</v>
      </c>
      <c r="T3544" s="239">
        <f>MAX($H$4:H3544)</f>
        <v>290.98732864638936</v>
      </c>
      <c r="U3544" s="239">
        <f>MAX($K$4:K3544)</f>
        <v>290.98732864638936</v>
      </c>
      <c r="V3544" s="239">
        <f>MAX($K$4:L3544)</f>
        <v>290.98732864638936</v>
      </c>
      <c r="W3544" s="239">
        <f t="shared" si="671"/>
        <v>-0.29444071440629543</v>
      </c>
      <c r="X3544" s="239">
        <f t="shared" si="672"/>
        <v>-0.29444071440629543</v>
      </c>
      <c r="Y3544" s="239">
        <f t="shared" si="673"/>
        <v>-0.29444071440629543</v>
      </c>
    </row>
    <row r="3545" spans="1:25">
      <c r="A3545" s="147">
        <v>40388</v>
      </c>
      <c r="B3545" s="243">
        <v>-4.2105788955809631E-3</v>
      </c>
      <c r="C3545" s="243">
        <v>-4.7989670013336427E-3</v>
      </c>
      <c r="D3545" s="243">
        <v>-2.5955628126328456E-3</v>
      </c>
      <c r="E3545" s="243">
        <v>-3.6751523718933088E-3</v>
      </c>
      <c r="F3545" s="243">
        <v>-2.5949238756477477E-3</v>
      </c>
      <c r="H3545" s="239">
        <f t="shared" si="666"/>
        <v>204.32354150405615</v>
      </c>
      <c r="I3545" s="239"/>
      <c r="J3545" s="239">
        <f t="shared" si="667"/>
        <v>179.17616276083535</v>
      </c>
      <c r="K3545" s="239">
        <f t="shared" si="662"/>
        <v>204.32354150405615</v>
      </c>
      <c r="L3545" s="239" t="b">
        <f t="shared" si="663"/>
        <v>0</v>
      </c>
      <c r="M3545" s="239">
        <f t="shared" si="668"/>
        <v>-4.7989670013337104E-3</v>
      </c>
      <c r="O3545" s="239">
        <f t="shared" si="669"/>
        <v>167.69786197277855</v>
      </c>
      <c r="P3545" s="239">
        <f t="shared" si="664"/>
        <v>204.32354150405615</v>
      </c>
      <c r="Q3545" s="239">
        <f t="shared" si="665"/>
        <v>0</v>
      </c>
      <c r="R3545" s="239">
        <f t="shared" si="670"/>
        <v>-4.7989670013337104E-3</v>
      </c>
      <c r="T3545" s="239">
        <f>MAX($H$4:H3545)</f>
        <v>290.98732864638936</v>
      </c>
      <c r="U3545" s="239">
        <f>MAX($K$4:K3545)</f>
        <v>290.98732864638936</v>
      </c>
      <c r="V3545" s="239">
        <f>MAX($K$4:L3545)</f>
        <v>290.98732864638936</v>
      </c>
      <c r="W3545" s="239">
        <f t="shared" si="671"/>
        <v>-0.29782667013534425</v>
      </c>
      <c r="X3545" s="239">
        <f t="shared" si="672"/>
        <v>-0.29782667013534425</v>
      </c>
      <c r="Y3545" s="239">
        <f t="shared" si="673"/>
        <v>-0.29782667013534425</v>
      </c>
    </row>
    <row r="3546" spans="1:25">
      <c r="A3546" s="147">
        <v>40389</v>
      </c>
      <c r="B3546" s="243">
        <v>5.8270393177406454E-4</v>
      </c>
      <c r="C3546" s="243">
        <v>-5.7304555934143409E-3</v>
      </c>
      <c r="D3546" s="243">
        <v>-4.0426094173697802E-3</v>
      </c>
      <c r="E3546" s="243">
        <v>-2.8391854919007642E-4</v>
      </c>
      <c r="F3546" s="243">
        <v>-5.8848131624785749E-3</v>
      </c>
      <c r="H3546" s="239">
        <f t="shared" si="666"/>
        <v>203.152674522778</v>
      </c>
      <c r="I3546" s="239"/>
      <c r="J3546" s="239">
        <f t="shared" si="667"/>
        <v>179.17616276083535</v>
      </c>
      <c r="K3546" s="239">
        <f t="shared" si="662"/>
        <v>203.152674522778</v>
      </c>
      <c r="L3546" s="239" t="b">
        <f t="shared" si="663"/>
        <v>0</v>
      </c>
      <c r="M3546" s="239">
        <f t="shared" si="668"/>
        <v>-5.7304555934143721E-3</v>
      </c>
      <c r="O3546" s="239">
        <f t="shared" si="669"/>
        <v>167.69786197277855</v>
      </c>
      <c r="P3546" s="239">
        <f t="shared" si="664"/>
        <v>203.152674522778</v>
      </c>
      <c r="Q3546" s="239">
        <f t="shared" si="665"/>
        <v>0</v>
      </c>
      <c r="R3546" s="239">
        <f t="shared" si="670"/>
        <v>-5.7304555934143721E-3</v>
      </c>
      <c r="T3546" s="239">
        <f>MAX($H$4:H3546)</f>
        <v>290.98732864638936</v>
      </c>
      <c r="U3546" s="239">
        <f>MAX($K$4:K3546)</f>
        <v>290.98732864638936</v>
      </c>
      <c r="V3546" s="239">
        <f>MAX($K$4:L3546)</f>
        <v>290.98732864638936</v>
      </c>
      <c r="W3546" s="239">
        <f t="shared" si="671"/>
        <v>-0.30185044322101356</v>
      </c>
      <c r="X3546" s="239">
        <f t="shared" si="672"/>
        <v>-0.30185044322101356</v>
      </c>
      <c r="Y3546" s="239">
        <f t="shared" si="673"/>
        <v>-0.30185044322101356</v>
      </c>
    </row>
    <row r="3547" spans="1:25">
      <c r="A3547" s="147">
        <v>40392</v>
      </c>
      <c r="B3547" s="243">
        <v>2.1822189944939785E-2</v>
      </c>
      <c r="C3547" s="243">
        <v>3.0014306006158842E-2</v>
      </c>
      <c r="D3547" s="243">
        <v>7.2828653992429437E-4</v>
      </c>
      <c r="E3547" s="243">
        <v>1.2898809296158387E-2</v>
      </c>
      <c r="F3547" s="243">
        <v>2.4084865070457706E-2</v>
      </c>
      <c r="H3547" s="239">
        <f t="shared" si="666"/>
        <v>209.25016106187425</v>
      </c>
      <c r="I3547" s="239"/>
      <c r="J3547" s="239">
        <f t="shared" si="667"/>
        <v>179.17616276083535</v>
      </c>
      <c r="K3547" s="239">
        <f t="shared" si="662"/>
        <v>209.25016106187425</v>
      </c>
      <c r="L3547" s="239" t="b">
        <f t="shared" si="663"/>
        <v>0</v>
      </c>
      <c r="M3547" s="239">
        <f t="shared" si="668"/>
        <v>3.0014306006158863E-2</v>
      </c>
      <c r="O3547" s="239">
        <f t="shared" si="669"/>
        <v>167.69786197277855</v>
      </c>
      <c r="P3547" s="239">
        <f t="shared" si="664"/>
        <v>209.25016106187425</v>
      </c>
      <c r="Q3547" s="239">
        <f t="shared" si="665"/>
        <v>0</v>
      </c>
      <c r="R3547" s="239">
        <f t="shared" si="670"/>
        <v>3.0014306006158863E-2</v>
      </c>
      <c r="T3547" s="239">
        <f>MAX($H$4:H3547)</f>
        <v>290.98732864638936</v>
      </c>
      <c r="U3547" s="239">
        <f>MAX($K$4:K3547)</f>
        <v>290.98732864638936</v>
      </c>
      <c r="V3547" s="239">
        <f>MAX($K$4:L3547)</f>
        <v>290.98732864638936</v>
      </c>
      <c r="W3547" s="239">
        <f t="shared" si="671"/>
        <v>-0.28089596878578488</v>
      </c>
      <c r="X3547" s="239">
        <f t="shared" si="672"/>
        <v>-0.28089596878578488</v>
      </c>
      <c r="Y3547" s="239">
        <f t="shared" si="673"/>
        <v>-0.28089596878578488</v>
      </c>
    </row>
    <row r="3548" spans="1:25">
      <c r="A3548" s="147">
        <v>40393</v>
      </c>
      <c r="B3548" s="243">
        <v>-5.17236106924579E-3</v>
      </c>
      <c r="C3548" s="243">
        <v>-1.7683011346998345E-3</v>
      </c>
      <c r="D3548" s="243">
        <v>8.2220413591798103E-3</v>
      </c>
      <c r="E3548" s="243">
        <v>-7.6452159418259891E-3</v>
      </c>
      <c r="F3548" s="243">
        <v>-1.8411586905234811E-3</v>
      </c>
      <c r="H3548" s="239">
        <f t="shared" si="666"/>
        <v>208.88014376463241</v>
      </c>
      <c r="I3548" s="239"/>
      <c r="J3548" s="239">
        <f t="shared" si="667"/>
        <v>179.17616276083535</v>
      </c>
      <c r="K3548" s="239">
        <f t="shared" si="662"/>
        <v>208.88014376463241</v>
      </c>
      <c r="L3548" s="239" t="b">
        <f t="shared" si="663"/>
        <v>0</v>
      </c>
      <c r="M3548" s="239">
        <f t="shared" si="668"/>
        <v>-1.7683011346998772E-3</v>
      </c>
      <c r="O3548" s="239">
        <f t="shared" si="669"/>
        <v>167.69786197277855</v>
      </c>
      <c r="P3548" s="239">
        <f t="shared" si="664"/>
        <v>208.88014376463241</v>
      </c>
      <c r="Q3548" s="239">
        <f t="shared" si="665"/>
        <v>0</v>
      </c>
      <c r="R3548" s="239">
        <f t="shared" si="670"/>
        <v>-1.7683011346998772E-3</v>
      </c>
      <c r="T3548" s="239">
        <f>MAX($H$4:H3548)</f>
        <v>290.98732864638936</v>
      </c>
      <c r="U3548" s="239">
        <f>MAX($K$4:K3548)</f>
        <v>290.98732864638936</v>
      </c>
      <c r="V3548" s="239">
        <f>MAX($K$4:L3548)</f>
        <v>290.98732864638936</v>
      </c>
      <c r="W3548" s="239">
        <f t="shared" si="671"/>
        <v>-0.28216756126014819</v>
      </c>
      <c r="X3548" s="239">
        <f t="shared" si="672"/>
        <v>-0.28216756126014819</v>
      </c>
      <c r="Y3548" s="239">
        <f t="shared" si="673"/>
        <v>-0.28216756126014819</v>
      </c>
    </row>
    <row r="3549" spans="1:25">
      <c r="A3549" s="147">
        <v>40394</v>
      </c>
      <c r="B3549" s="243">
        <v>6.9743364550698406E-3</v>
      </c>
      <c r="C3549" s="243">
        <v>8.4597532983909929E-4</v>
      </c>
      <c r="D3549" s="243">
        <v>-9.1249500799586158E-3</v>
      </c>
      <c r="E3549" s="243">
        <v>7.4056340468813264E-3</v>
      </c>
      <c r="F3549" s="243">
        <v>-1.3746124010042271E-3</v>
      </c>
      <c r="H3549" s="239">
        <f t="shared" si="666"/>
        <v>209.05685121315054</v>
      </c>
      <c r="I3549" s="239"/>
      <c r="J3549" s="239">
        <f t="shared" si="667"/>
        <v>179.17616276083535</v>
      </c>
      <c r="K3549" s="239">
        <f t="shared" si="662"/>
        <v>209.05685121315054</v>
      </c>
      <c r="L3549" s="239" t="b">
        <f t="shared" si="663"/>
        <v>0</v>
      </c>
      <c r="M3549" s="239">
        <f t="shared" si="668"/>
        <v>8.4597532983912954E-4</v>
      </c>
      <c r="O3549" s="239">
        <f t="shared" si="669"/>
        <v>167.69786197277855</v>
      </c>
      <c r="P3549" s="239">
        <f t="shared" si="664"/>
        <v>209.05685121315054</v>
      </c>
      <c r="Q3549" s="239">
        <f t="shared" si="665"/>
        <v>0</v>
      </c>
      <c r="R3549" s="239">
        <f t="shared" si="670"/>
        <v>8.4597532983912954E-4</v>
      </c>
      <c r="T3549" s="239">
        <f>MAX($H$4:H3549)</f>
        <v>290.98732864638936</v>
      </c>
      <c r="U3549" s="239">
        <f>MAX($K$4:K3549)</f>
        <v>290.98732864638936</v>
      </c>
      <c r="V3549" s="239">
        <f>MAX($K$4:L3549)</f>
        <v>290.98732864638936</v>
      </c>
      <c r="W3549" s="239">
        <f t="shared" si="671"/>
        <v>-0.28156029272601601</v>
      </c>
      <c r="X3549" s="239">
        <f t="shared" si="672"/>
        <v>-0.28156029272601601</v>
      </c>
      <c r="Y3549" s="239">
        <f t="shared" si="673"/>
        <v>-0.28156029272601601</v>
      </c>
    </row>
    <row r="3550" spans="1:25">
      <c r="A3550" s="147">
        <v>40395</v>
      </c>
      <c r="B3550" s="243">
        <v>-1.454845773600888E-3</v>
      </c>
      <c r="C3550" s="243">
        <v>-2.488097671272671E-3</v>
      </c>
      <c r="D3550" s="243">
        <v>1.1541034607302159E-2</v>
      </c>
      <c r="E3550" s="243">
        <v>-5.756910071230692E-5</v>
      </c>
      <c r="F3550" s="243">
        <v>7.9834929831412715E-4</v>
      </c>
      <c r="H3550" s="239">
        <f t="shared" si="666"/>
        <v>208.5366973484835</v>
      </c>
      <c r="I3550" s="239"/>
      <c r="J3550" s="239">
        <f t="shared" si="667"/>
        <v>179.17616276083535</v>
      </c>
      <c r="K3550" s="239">
        <f t="shared" si="662"/>
        <v>208.5366973484835</v>
      </c>
      <c r="L3550" s="239" t="b">
        <f t="shared" si="663"/>
        <v>0</v>
      </c>
      <c r="M3550" s="239">
        <f t="shared" si="668"/>
        <v>-2.4880976712726714E-3</v>
      </c>
      <c r="O3550" s="239">
        <f t="shared" si="669"/>
        <v>167.69786197277855</v>
      </c>
      <c r="P3550" s="239">
        <f t="shared" si="664"/>
        <v>208.5366973484835</v>
      </c>
      <c r="Q3550" s="239">
        <f t="shared" si="665"/>
        <v>0</v>
      </c>
      <c r="R3550" s="239">
        <f t="shared" si="670"/>
        <v>-2.4880976712726714E-3</v>
      </c>
      <c r="T3550" s="239">
        <f>MAX($H$4:H3550)</f>
        <v>290.98732864638936</v>
      </c>
      <c r="U3550" s="239">
        <f>MAX($K$4:K3550)</f>
        <v>290.98732864638936</v>
      </c>
      <c r="V3550" s="239">
        <f>MAX($K$4:L3550)</f>
        <v>290.98732864638936</v>
      </c>
      <c r="W3550" s="239">
        <f t="shared" si="671"/>
        <v>-0.28334784088863424</v>
      </c>
      <c r="X3550" s="239">
        <f t="shared" si="672"/>
        <v>-0.28334784088863424</v>
      </c>
      <c r="Y3550" s="239">
        <f t="shared" si="673"/>
        <v>-0.28334784088863424</v>
      </c>
    </row>
    <row r="3551" spans="1:25">
      <c r="A3551" s="147">
        <v>40396</v>
      </c>
      <c r="B3551" s="243">
        <v>-3.3583775512433522E-3</v>
      </c>
      <c r="C3551" s="243">
        <v>-9.389231204826709E-3</v>
      </c>
      <c r="D3551" s="243">
        <v>9.983989749482447E-4</v>
      </c>
      <c r="E3551" s="243">
        <v>-9.6128013346971075E-3</v>
      </c>
      <c r="F3551" s="243">
        <v>-6.2687780407794103E-3</v>
      </c>
      <c r="H3551" s="239">
        <f t="shared" si="666"/>
        <v>206.5786980823876</v>
      </c>
      <c r="I3551" s="239"/>
      <c r="J3551" s="239">
        <f t="shared" si="667"/>
        <v>179.17616276083535</v>
      </c>
      <c r="K3551" s="239">
        <f t="shared" si="662"/>
        <v>206.5786980823876</v>
      </c>
      <c r="L3551" s="239" t="b">
        <f t="shared" si="663"/>
        <v>0</v>
      </c>
      <c r="M3551" s="239">
        <f t="shared" si="668"/>
        <v>-9.3892312048267663E-3</v>
      </c>
      <c r="O3551" s="239">
        <f t="shared" si="669"/>
        <v>167.69786197277855</v>
      </c>
      <c r="P3551" s="239">
        <f t="shared" si="664"/>
        <v>206.5786980823876</v>
      </c>
      <c r="Q3551" s="239">
        <f t="shared" si="665"/>
        <v>0</v>
      </c>
      <c r="R3551" s="239">
        <f t="shared" si="670"/>
        <v>-9.3892312048267663E-3</v>
      </c>
      <c r="T3551" s="239">
        <f>MAX($H$4:H3551)</f>
        <v>290.98732864638936</v>
      </c>
      <c r="U3551" s="239">
        <f>MAX($K$4:K3551)</f>
        <v>290.98732864638936</v>
      </c>
      <c r="V3551" s="239">
        <f>MAX($K$4:L3551)</f>
        <v>290.98732864638936</v>
      </c>
      <c r="W3551" s="239">
        <f t="shared" si="671"/>
        <v>-0.29007665370396918</v>
      </c>
      <c r="X3551" s="239">
        <f t="shared" si="672"/>
        <v>-0.29007665370396918</v>
      </c>
      <c r="Y3551" s="239">
        <f t="shared" si="673"/>
        <v>-0.29007665370396918</v>
      </c>
    </row>
    <row r="3552" spans="1:25">
      <c r="A3552" s="147">
        <v>40399</v>
      </c>
      <c r="B3552" s="243">
        <v>5.6779533615709532E-3</v>
      </c>
      <c r="C3552" s="243">
        <v>1.4248333689134585E-2</v>
      </c>
      <c r="D3552" s="243">
        <v>-1.7968653484754515E-3</v>
      </c>
      <c r="E3552" s="243">
        <v>8.957596105787724E-3</v>
      </c>
      <c r="F3552" s="243">
        <v>9.8392066203842887E-3</v>
      </c>
      <c r="H3552" s="239">
        <f t="shared" si="666"/>
        <v>209.52210030573244</v>
      </c>
      <c r="I3552" s="239"/>
      <c r="J3552" s="239">
        <f t="shared" si="667"/>
        <v>179.17616276083535</v>
      </c>
      <c r="K3552" s="239">
        <f t="shared" si="662"/>
        <v>209.52210030573244</v>
      </c>
      <c r="L3552" s="239" t="b">
        <f t="shared" si="663"/>
        <v>0</v>
      </c>
      <c r="M3552" s="239">
        <f t="shared" si="668"/>
        <v>1.4248333689134526E-2</v>
      </c>
      <c r="O3552" s="239">
        <f t="shared" si="669"/>
        <v>167.69786197277855</v>
      </c>
      <c r="P3552" s="239">
        <f t="shared" si="664"/>
        <v>209.52210030573244</v>
      </c>
      <c r="Q3552" s="239">
        <f t="shared" si="665"/>
        <v>0</v>
      </c>
      <c r="R3552" s="239">
        <f t="shared" si="670"/>
        <v>1.4248333689134526E-2</v>
      </c>
      <c r="T3552" s="239">
        <f>MAX($H$4:H3552)</f>
        <v>290.98732864638936</v>
      </c>
      <c r="U3552" s="239">
        <f>MAX($K$4:K3552)</f>
        <v>290.98732864638936</v>
      </c>
      <c r="V3552" s="239">
        <f>MAX($K$4:L3552)</f>
        <v>290.98732864638936</v>
      </c>
      <c r="W3552" s="239">
        <f t="shared" si="671"/>
        <v>-0.2799614289722363</v>
      </c>
      <c r="X3552" s="239">
        <f t="shared" si="672"/>
        <v>-0.2799614289722363</v>
      </c>
      <c r="Y3552" s="239">
        <f t="shared" si="673"/>
        <v>-0.2799614289722363</v>
      </c>
    </row>
    <row r="3553" spans="1:25">
      <c r="A3553" s="147">
        <v>40400</v>
      </c>
      <c r="B3553" s="243">
        <v>-6.8806532280147881E-3</v>
      </c>
      <c r="C3553" s="243">
        <v>-1.2085645867506156E-2</v>
      </c>
      <c r="D3553" s="243">
        <v>5.0362378392132534E-4</v>
      </c>
      <c r="E3553" s="243">
        <v>-5.5677329534716824E-3</v>
      </c>
      <c r="F3553" s="243">
        <v>-1.5187670979549539E-2</v>
      </c>
      <c r="H3553" s="239">
        <f t="shared" si="666"/>
        <v>206.98989040002124</v>
      </c>
      <c r="I3553" s="239"/>
      <c r="J3553" s="239">
        <f t="shared" si="667"/>
        <v>179.17616276083535</v>
      </c>
      <c r="K3553" s="239">
        <f t="shared" si="662"/>
        <v>206.98989040002124</v>
      </c>
      <c r="L3553" s="239" t="b">
        <f t="shared" si="663"/>
        <v>0</v>
      </c>
      <c r="M3553" s="239">
        <f t="shared" si="668"/>
        <v>-1.2085645867506217E-2</v>
      </c>
      <c r="O3553" s="239">
        <f t="shared" si="669"/>
        <v>167.69786197277855</v>
      </c>
      <c r="P3553" s="239">
        <f t="shared" si="664"/>
        <v>206.98989040002124</v>
      </c>
      <c r="Q3553" s="239">
        <f t="shared" si="665"/>
        <v>0</v>
      </c>
      <c r="R3553" s="239">
        <f t="shared" si="670"/>
        <v>-1.2085645867506217E-2</v>
      </c>
      <c r="T3553" s="239">
        <f>MAX($H$4:H3553)</f>
        <v>290.98732864638936</v>
      </c>
      <c r="U3553" s="239">
        <f>MAX($K$4:K3553)</f>
        <v>290.98732864638936</v>
      </c>
      <c r="V3553" s="239">
        <f>MAX($K$4:L3553)</f>
        <v>290.98732864638936</v>
      </c>
      <c r="W3553" s="239">
        <f t="shared" si="671"/>
        <v>-0.28866356015262307</v>
      </c>
      <c r="X3553" s="239">
        <f t="shared" si="672"/>
        <v>-0.28866356015262307</v>
      </c>
      <c r="Y3553" s="239">
        <f t="shared" si="673"/>
        <v>-0.28866356015262307</v>
      </c>
    </row>
    <row r="3554" spans="1:25">
      <c r="A3554" s="147">
        <v>40401</v>
      </c>
      <c r="B3554" s="243">
        <v>-2.8178359219912963E-2</v>
      </c>
      <c r="C3554" s="243">
        <v>-1.6209279988997793E-2</v>
      </c>
      <c r="D3554" s="243">
        <v>-1.2392485621453009E-3</v>
      </c>
      <c r="E3554" s="243">
        <v>-1.4518597659592958E-3</v>
      </c>
      <c r="F3554" s="243">
        <v>-1.5795142683459273E-2</v>
      </c>
      <c r="H3554" s="239">
        <f t="shared" si="666"/>
        <v>203.63473331163533</v>
      </c>
      <c r="I3554" s="239"/>
      <c r="J3554" s="239">
        <f t="shared" si="667"/>
        <v>179.17616276083535</v>
      </c>
      <c r="K3554" s="239">
        <f t="shared" si="662"/>
        <v>203.63473331163533</v>
      </c>
      <c r="L3554" s="239" t="b">
        <f t="shared" si="663"/>
        <v>0</v>
      </c>
      <c r="M3554" s="239">
        <f t="shared" si="668"/>
        <v>-1.6209279988997783E-2</v>
      </c>
      <c r="O3554" s="239">
        <f t="shared" si="669"/>
        <v>167.69786197277855</v>
      </c>
      <c r="P3554" s="239">
        <f t="shared" si="664"/>
        <v>203.63473331163533</v>
      </c>
      <c r="Q3554" s="239">
        <f t="shared" si="665"/>
        <v>0</v>
      </c>
      <c r="R3554" s="239">
        <f t="shared" si="670"/>
        <v>-1.6209279988997783E-2</v>
      </c>
      <c r="T3554" s="239">
        <f>MAX($H$4:H3554)</f>
        <v>290.98732864638936</v>
      </c>
      <c r="U3554" s="239">
        <f>MAX($K$4:K3554)</f>
        <v>290.98732864638936</v>
      </c>
      <c r="V3554" s="239">
        <f>MAX($K$4:L3554)</f>
        <v>290.98732864638936</v>
      </c>
      <c r="W3554" s="239">
        <f t="shared" si="671"/>
        <v>-0.3001938116724861</v>
      </c>
      <c r="X3554" s="239">
        <f t="shared" si="672"/>
        <v>-0.3001938116724861</v>
      </c>
      <c r="Y3554" s="239">
        <f t="shared" si="673"/>
        <v>-0.3001938116724861</v>
      </c>
    </row>
    <row r="3555" spans="1:25">
      <c r="A3555" s="147">
        <v>40402</v>
      </c>
      <c r="B3555" s="243">
        <v>-5.0351442581504369E-3</v>
      </c>
      <c r="C3555" s="243">
        <v>4.1007538806425714E-5</v>
      </c>
      <c r="D3555" s="243">
        <v>-1.1586715368808176E-2</v>
      </c>
      <c r="E3555" s="243">
        <v>-3.0938286503439105E-3</v>
      </c>
      <c r="F3555" s="243">
        <v>-7.1101641277336869E-3</v>
      </c>
      <c r="H3555" s="239">
        <f t="shared" si="666"/>
        <v>203.64308387086393</v>
      </c>
      <c r="I3555" s="239"/>
      <c r="J3555" s="239">
        <f t="shared" si="667"/>
        <v>179.17616276083535</v>
      </c>
      <c r="K3555" s="239">
        <f t="shared" si="662"/>
        <v>203.64308387086393</v>
      </c>
      <c r="L3555" s="239" t="b">
        <f t="shared" si="663"/>
        <v>0</v>
      </c>
      <c r="M3555" s="239">
        <f t="shared" si="668"/>
        <v>4.1007538806376722E-5</v>
      </c>
      <c r="O3555" s="239">
        <f t="shared" si="669"/>
        <v>167.69786197277855</v>
      </c>
      <c r="P3555" s="239">
        <f t="shared" si="664"/>
        <v>203.64308387086393</v>
      </c>
      <c r="Q3555" s="239">
        <f t="shared" si="665"/>
        <v>0</v>
      </c>
      <c r="R3555" s="239">
        <f t="shared" si="670"/>
        <v>4.1007538806376722E-5</v>
      </c>
      <c r="T3555" s="239">
        <f>MAX($H$4:H3555)</f>
        <v>290.98732864638936</v>
      </c>
      <c r="U3555" s="239">
        <f>MAX($K$4:K3555)</f>
        <v>290.98732864638936</v>
      </c>
      <c r="V3555" s="239">
        <f>MAX($K$4:L3555)</f>
        <v>290.98732864638936</v>
      </c>
      <c r="W3555" s="239">
        <f t="shared" si="671"/>
        <v>-0.30016511434306131</v>
      </c>
      <c r="X3555" s="239">
        <f t="shared" si="672"/>
        <v>-0.30016511434306131</v>
      </c>
      <c r="Y3555" s="239">
        <f t="shared" si="673"/>
        <v>-0.30016511434306131</v>
      </c>
    </row>
    <row r="3556" spans="1:25">
      <c r="A3556" s="147">
        <v>40403</v>
      </c>
      <c r="B3556" s="243">
        <v>-3.9807180370680095E-3</v>
      </c>
      <c r="C3556" s="243">
        <v>3.2794767314741069E-3</v>
      </c>
      <c r="D3556" s="243">
        <v>1.0913801400235457E-2</v>
      </c>
      <c r="E3556" s="243">
        <v>1.195196803735965E-2</v>
      </c>
      <c r="F3556" s="243">
        <v>3.6807114386239181E-3</v>
      </c>
      <c r="H3556" s="239">
        <f t="shared" si="666"/>
        <v>204.31092662594406</v>
      </c>
      <c r="I3556" s="239"/>
      <c r="J3556" s="239">
        <f t="shared" si="667"/>
        <v>179.17616276083535</v>
      </c>
      <c r="K3556" s="239">
        <f t="shared" si="662"/>
        <v>204.31092662594406</v>
      </c>
      <c r="L3556" s="239" t="b">
        <f t="shared" si="663"/>
        <v>0</v>
      </c>
      <c r="M3556" s="239">
        <f t="shared" si="668"/>
        <v>3.2794767314741164E-3</v>
      </c>
      <c r="O3556" s="239">
        <f t="shared" si="669"/>
        <v>167.69786197277855</v>
      </c>
      <c r="P3556" s="239">
        <f t="shared" si="664"/>
        <v>204.31092662594406</v>
      </c>
      <c r="Q3556" s="239">
        <f t="shared" si="665"/>
        <v>0</v>
      </c>
      <c r="R3556" s="239">
        <f t="shared" si="670"/>
        <v>3.2794767314741164E-3</v>
      </c>
      <c r="T3556" s="239">
        <f>MAX($H$4:H3556)</f>
        <v>290.98732864638936</v>
      </c>
      <c r="U3556" s="239">
        <f>MAX($K$4:K3556)</f>
        <v>290.98732864638936</v>
      </c>
      <c r="V3556" s="239">
        <f>MAX($K$4:L3556)</f>
        <v>290.98732864638936</v>
      </c>
      <c r="W3556" s="239">
        <f t="shared" si="671"/>
        <v>-0.29787002211967556</v>
      </c>
      <c r="X3556" s="239">
        <f t="shared" si="672"/>
        <v>-0.29787002211967556</v>
      </c>
      <c r="Y3556" s="239">
        <f t="shared" si="673"/>
        <v>-0.29787002211967556</v>
      </c>
    </row>
    <row r="3557" spans="1:25">
      <c r="A3557" s="147">
        <v>40406</v>
      </c>
      <c r="B3557" s="243">
        <v>3.5463279386171997E-4</v>
      </c>
      <c r="C3557" s="243">
        <v>2.3641539560115277E-4</v>
      </c>
      <c r="D3557" s="243">
        <v>-2.600496462266344E-3</v>
      </c>
      <c r="E3557" s="243">
        <v>-1.5262141754205372E-3</v>
      </c>
      <c r="F3557" s="243">
        <v>1.5089203960256814E-3</v>
      </c>
      <c r="H3557" s="239">
        <f t="shared" si="666"/>
        <v>204.35922887448797</v>
      </c>
      <c r="I3557" s="239"/>
      <c r="J3557" s="239">
        <f t="shared" si="667"/>
        <v>179.17616276083535</v>
      </c>
      <c r="K3557" s="239">
        <f t="shared" si="662"/>
        <v>204.35922887448797</v>
      </c>
      <c r="L3557" s="239" t="b">
        <f t="shared" si="663"/>
        <v>0</v>
      </c>
      <c r="M3557" s="239">
        <f t="shared" si="668"/>
        <v>2.3641539560112544E-4</v>
      </c>
      <c r="O3557" s="239">
        <f t="shared" si="669"/>
        <v>167.69786197277855</v>
      </c>
      <c r="P3557" s="239">
        <f t="shared" si="664"/>
        <v>204.35922887448797</v>
      </c>
      <c r="Q3557" s="239">
        <f t="shared" si="665"/>
        <v>0</v>
      </c>
      <c r="R3557" s="239">
        <f t="shared" si="670"/>
        <v>2.3641539560112544E-4</v>
      </c>
      <c r="T3557" s="239">
        <f>MAX($H$4:H3557)</f>
        <v>290.98732864638936</v>
      </c>
      <c r="U3557" s="239">
        <f>MAX($K$4:K3557)</f>
        <v>290.98732864638936</v>
      </c>
      <c r="V3557" s="239">
        <f>MAX($K$4:L3557)</f>
        <v>290.98732864638936</v>
      </c>
      <c r="W3557" s="239">
        <f t="shared" si="671"/>
        <v>-0.29770402778319155</v>
      </c>
      <c r="X3557" s="239">
        <f t="shared" si="672"/>
        <v>-0.29770402778319155</v>
      </c>
      <c r="Y3557" s="239">
        <f t="shared" si="673"/>
        <v>-0.29770402778319155</v>
      </c>
    </row>
    <row r="3558" spans="1:25">
      <c r="A3558" s="147">
        <v>40407</v>
      </c>
      <c r="B3558" s="243">
        <v>1.3037943466630786E-2</v>
      </c>
      <c r="C3558" s="243">
        <v>1.0114092060694801E-2</v>
      </c>
      <c r="D3558" s="243">
        <v>-2.1885598960326158E-3</v>
      </c>
      <c r="E3558" s="243">
        <v>5.8441841695593411E-3</v>
      </c>
      <c r="F3558" s="243">
        <v>1.1361638089431914E-2</v>
      </c>
      <c r="H3558" s="239">
        <f t="shared" si="666"/>
        <v>206.42613692877714</v>
      </c>
      <c r="I3558" s="239"/>
      <c r="J3558" s="239">
        <f t="shared" si="667"/>
        <v>179.17616276083535</v>
      </c>
      <c r="K3558" s="239">
        <f t="shared" si="662"/>
        <v>206.42613692877714</v>
      </c>
      <c r="L3558" s="239" t="b">
        <f t="shared" si="663"/>
        <v>0</v>
      </c>
      <c r="M3558" s="239">
        <f t="shared" si="668"/>
        <v>1.0114092060694808E-2</v>
      </c>
      <c r="O3558" s="239">
        <f t="shared" si="669"/>
        <v>167.69786197277855</v>
      </c>
      <c r="P3558" s="239">
        <f t="shared" si="664"/>
        <v>206.42613692877714</v>
      </c>
      <c r="Q3558" s="239">
        <f t="shared" si="665"/>
        <v>0</v>
      </c>
      <c r="R3558" s="239">
        <f t="shared" si="670"/>
        <v>1.0114092060694808E-2</v>
      </c>
      <c r="T3558" s="239">
        <f>MAX($H$4:H3558)</f>
        <v>290.98732864638936</v>
      </c>
      <c r="U3558" s="239">
        <f>MAX($K$4:K3558)</f>
        <v>290.98732864638936</v>
      </c>
      <c r="V3558" s="239">
        <f>MAX($K$4:L3558)</f>
        <v>290.98732864638936</v>
      </c>
      <c r="W3558" s="239">
        <f t="shared" si="671"/>
        <v>-0.2906009416663356</v>
      </c>
      <c r="X3558" s="239">
        <f t="shared" si="672"/>
        <v>-0.2906009416663356</v>
      </c>
      <c r="Y3558" s="239">
        <f t="shared" si="673"/>
        <v>-0.2906009416663356</v>
      </c>
    </row>
    <row r="3559" spans="1:25">
      <c r="A3559" s="147">
        <v>40408</v>
      </c>
      <c r="B3559" s="243">
        <v>1.8672928783176612E-3</v>
      </c>
      <c r="C3559" s="243">
        <v>-4.3417468386591773E-3</v>
      </c>
      <c r="D3559" s="243">
        <v>7.0404238192529611E-3</v>
      </c>
      <c r="E3559" s="243">
        <v>2.368104710583907E-4</v>
      </c>
      <c r="F3559" s="243">
        <v>-1.0355600640138407E-3</v>
      </c>
      <c r="H3559" s="239">
        <f t="shared" si="666"/>
        <v>205.52988690134998</v>
      </c>
      <c r="I3559" s="239"/>
      <c r="J3559" s="239">
        <f t="shared" si="667"/>
        <v>179.17616276083535</v>
      </c>
      <c r="K3559" s="239">
        <f t="shared" si="662"/>
        <v>205.52988690134998</v>
      </c>
      <c r="L3559" s="239" t="b">
        <f t="shared" si="663"/>
        <v>0</v>
      </c>
      <c r="M3559" s="239">
        <f t="shared" si="668"/>
        <v>-4.3417468386592406E-3</v>
      </c>
      <c r="O3559" s="239">
        <f t="shared" si="669"/>
        <v>167.69786197277855</v>
      </c>
      <c r="P3559" s="239">
        <f t="shared" si="664"/>
        <v>205.52988690134998</v>
      </c>
      <c r="Q3559" s="239">
        <f t="shared" si="665"/>
        <v>0</v>
      </c>
      <c r="R3559" s="239">
        <f t="shared" si="670"/>
        <v>-4.3417468386592406E-3</v>
      </c>
      <c r="T3559" s="239">
        <f>MAX($H$4:H3559)</f>
        <v>290.98732864638936</v>
      </c>
      <c r="U3559" s="239">
        <f>MAX($K$4:K3559)</f>
        <v>290.98732864638936</v>
      </c>
      <c r="V3559" s="239">
        <f>MAX($K$4:L3559)</f>
        <v>290.98732864638936</v>
      </c>
      <c r="W3559" s="239">
        <f t="shared" si="671"/>
        <v>-0.29368097278520361</v>
      </c>
      <c r="X3559" s="239">
        <f t="shared" si="672"/>
        <v>-0.29368097278520361</v>
      </c>
      <c r="Y3559" s="239">
        <f t="shared" si="673"/>
        <v>-0.29368097278520361</v>
      </c>
    </row>
    <row r="3560" spans="1:25">
      <c r="A3560" s="147">
        <v>40409</v>
      </c>
      <c r="B3560" s="243">
        <v>-1.6797093280713882E-2</v>
      </c>
      <c r="C3560" s="243">
        <v>-9.8436863616477854E-3</v>
      </c>
      <c r="D3560" s="243">
        <v>1.3319687005815872E-2</v>
      </c>
      <c r="E3560" s="243">
        <v>4.2772600250697845E-3</v>
      </c>
      <c r="F3560" s="243">
        <v>-1.8082885659852499E-3</v>
      </c>
      <c r="H3560" s="239">
        <f t="shared" si="666"/>
        <v>203.50671515674816</v>
      </c>
      <c r="I3560" s="239"/>
      <c r="J3560" s="239">
        <f t="shared" si="667"/>
        <v>179.17616276083535</v>
      </c>
      <c r="K3560" s="239">
        <f t="shared" si="662"/>
        <v>203.50671515674816</v>
      </c>
      <c r="L3560" s="239" t="b">
        <f t="shared" si="663"/>
        <v>0</v>
      </c>
      <c r="M3560" s="239">
        <f t="shared" si="668"/>
        <v>-9.8436863616477594E-3</v>
      </c>
      <c r="O3560" s="239">
        <f t="shared" si="669"/>
        <v>167.69786197277855</v>
      </c>
      <c r="P3560" s="239">
        <f t="shared" si="664"/>
        <v>203.50671515674816</v>
      </c>
      <c r="Q3560" s="239">
        <f t="shared" si="665"/>
        <v>0</v>
      </c>
      <c r="R3560" s="239">
        <f t="shared" si="670"/>
        <v>-9.8436863616477594E-3</v>
      </c>
      <c r="T3560" s="239">
        <f>MAX($H$4:H3560)</f>
        <v>290.98732864638936</v>
      </c>
      <c r="U3560" s="239">
        <f>MAX($K$4:K3560)</f>
        <v>290.98732864638936</v>
      </c>
      <c r="V3560" s="239">
        <f>MAX($K$4:L3560)</f>
        <v>290.98732864638936</v>
      </c>
      <c r="W3560" s="239">
        <f t="shared" si="671"/>
        <v>-0.30063375576037021</v>
      </c>
      <c r="X3560" s="239">
        <f t="shared" si="672"/>
        <v>-0.30063375576037021</v>
      </c>
      <c r="Y3560" s="239">
        <f t="shared" si="673"/>
        <v>-0.30063375576037021</v>
      </c>
    </row>
    <row r="3561" spans="1:25">
      <c r="A3561" s="147">
        <v>40410</v>
      </c>
      <c r="B3561" s="243">
        <v>-3.3279260385989939E-3</v>
      </c>
      <c r="C3561" s="243">
        <v>-1.2000581448453063E-2</v>
      </c>
      <c r="D3561" s="243">
        <v>-1.2717403162689211E-2</v>
      </c>
      <c r="E3561" s="243">
        <v>2.5622598803538565E-3</v>
      </c>
      <c r="F3561" s="243">
        <v>-1.3921678592504483E-2</v>
      </c>
      <c r="H3561" s="239">
        <f t="shared" si="666"/>
        <v>201.06451624620246</v>
      </c>
      <c r="I3561" s="239"/>
      <c r="J3561" s="239">
        <f t="shared" si="667"/>
        <v>179.17616276083535</v>
      </c>
      <c r="K3561" s="239">
        <f t="shared" si="662"/>
        <v>201.06451624620246</v>
      </c>
      <c r="L3561" s="239" t="b">
        <f t="shared" si="663"/>
        <v>0</v>
      </c>
      <c r="M3561" s="239">
        <f t="shared" si="668"/>
        <v>-1.2000581448453087E-2</v>
      </c>
      <c r="O3561" s="239">
        <f t="shared" si="669"/>
        <v>167.69786197277855</v>
      </c>
      <c r="P3561" s="239">
        <f t="shared" si="664"/>
        <v>201.06451624620246</v>
      </c>
      <c r="Q3561" s="239">
        <f t="shared" si="665"/>
        <v>0</v>
      </c>
      <c r="R3561" s="239">
        <f t="shared" si="670"/>
        <v>-1.2000581448453087E-2</v>
      </c>
      <c r="T3561" s="239">
        <f>MAX($H$4:H3561)</f>
        <v>290.98732864638936</v>
      </c>
      <c r="U3561" s="239">
        <f>MAX($K$4:K3561)</f>
        <v>290.98732864638936</v>
      </c>
      <c r="V3561" s="239">
        <f>MAX($K$4:L3561)</f>
        <v>290.98732864638936</v>
      </c>
      <c r="W3561" s="239">
        <f t="shared" si="671"/>
        <v>-0.30902655733666662</v>
      </c>
      <c r="X3561" s="239">
        <f t="shared" si="672"/>
        <v>-0.30902655733666662</v>
      </c>
      <c r="Y3561" s="239">
        <f t="shared" si="673"/>
        <v>-0.30902655733666662</v>
      </c>
    </row>
    <row r="3562" spans="1:25">
      <c r="A3562" s="147">
        <v>40413</v>
      </c>
      <c r="B3562" s="243">
        <v>-4.5066447915056429E-3</v>
      </c>
      <c r="C3562" s="243">
        <v>7.7091294277302769E-3</v>
      </c>
      <c r="D3562" s="243">
        <v>5.6968290626850937E-3</v>
      </c>
      <c r="E3562" s="243">
        <v>1.6982021667704128E-3</v>
      </c>
      <c r="F3562" s="243">
        <v>6.0398965879489008E-3</v>
      </c>
      <c r="H3562" s="239">
        <f t="shared" si="666"/>
        <v>202.61454862526841</v>
      </c>
      <c r="I3562" s="239"/>
      <c r="J3562" s="239">
        <f t="shared" si="667"/>
        <v>179.17616276083535</v>
      </c>
      <c r="K3562" s="239">
        <f t="shared" si="662"/>
        <v>202.61454862526841</v>
      </c>
      <c r="L3562" s="239" t="b">
        <f t="shared" si="663"/>
        <v>0</v>
      </c>
      <c r="M3562" s="239">
        <f t="shared" si="668"/>
        <v>7.7091294277302864E-3</v>
      </c>
      <c r="O3562" s="239">
        <f t="shared" si="669"/>
        <v>167.69786197277855</v>
      </c>
      <c r="P3562" s="239">
        <f t="shared" si="664"/>
        <v>202.61454862526841</v>
      </c>
      <c r="Q3562" s="239">
        <f t="shared" si="665"/>
        <v>0</v>
      </c>
      <c r="R3562" s="239">
        <f t="shared" si="670"/>
        <v>7.7091294277302864E-3</v>
      </c>
      <c r="T3562" s="239">
        <f>MAX($H$4:H3562)</f>
        <v>290.98732864638936</v>
      </c>
      <c r="U3562" s="239">
        <f>MAX($K$4:K3562)</f>
        <v>290.98732864638936</v>
      </c>
      <c r="V3562" s="239">
        <f>MAX($K$4:L3562)</f>
        <v>290.98732864638936</v>
      </c>
      <c r="W3562" s="239">
        <f t="shared" si="671"/>
        <v>-0.30369975363605062</v>
      </c>
      <c r="X3562" s="239">
        <f t="shared" si="672"/>
        <v>-0.30369975363605062</v>
      </c>
      <c r="Y3562" s="239">
        <f t="shared" si="673"/>
        <v>-0.30369975363605062</v>
      </c>
    </row>
    <row r="3563" spans="1:25">
      <c r="A3563" s="147">
        <v>40414</v>
      </c>
      <c r="B3563" s="243">
        <v>-1.4828333119865644E-2</v>
      </c>
      <c r="C3563" s="243">
        <v>-1.5117568951382165E-2</v>
      </c>
      <c r="D3563" s="243">
        <v>-2.1095658681122842E-3</v>
      </c>
      <c r="E3563" s="243">
        <v>-1.3100325497875542E-2</v>
      </c>
      <c r="F3563" s="243">
        <v>-1.4560830730311669E-2</v>
      </c>
      <c r="H3563" s="239">
        <f t="shared" si="666"/>
        <v>199.55150921587276</v>
      </c>
      <c r="I3563" s="239"/>
      <c r="J3563" s="239">
        <f t="shared" si="667"/>
        <v>179.17616276083535</v>
      </c>
      <c r="K3563" s="239">
        <f t="shared" si="662"/>
        <v>199.55150921587276</v>
      </c>
      <c r="L3563" s="239" t="b">
        <f t="shared" si="663"/>
        <v>0</v>
      </c>
      <c r="M3563" s="239">
        <f t="shared" si="668"/>
        <v>-1.5117568951382101E-2</v>
      </c>
      <c r="O3563" s="239">
        <f t="shared" si="669"/>
        <v>167.69786197277855</v>
      </c>
      <c r="P3563" s="239">
        <f t="shared" si="664"/>
        <v>199.55150921587276</v>
      </c>
      <c r="Q3563" s="239">
        <f t="shared" si="665"/>
        <v>0</v>
      </c>
      <c r="R3563" s="239">
        <f t="shared" si="670"/>
        <v>-1.5117568951382101E-2</v>
      </c>
      <c r="T3563" s="239">
        <f>MAX($H$4:H3563)</f>
        <v>290.98732864638936</v>
      </c>
      <c r="U3563" s="239">
        <f>MAX($K$4:K3563)</f>
        <v>290.98732864638936</v>
      </c>
      <c r="V3563" s="239">
        <f>MAX($K$4:L3563)</f>
        <v>290.98732864638936</v>
      </c>
      <c r="W3563" s="239">
        <f t="shared" si="671"/>
        <v>-0.31422612062132199</v>
      </c>
      <c r="X3563" s="239">
        <f t="shared" si="672"/>
        <v>-0.31422612062132199</v>
      </c>
      <c r="Y3563" s="239">
        <f t="shared" si="673"/>
        <v>-0.31422612062132199</v>
      </c>
    </row>
    <row r="3564" spans="1:25">
      <c r="A3564" s="147">
        <v>40415</v>
      </c>
      <c r="B3564" s="243">
        <v>3.8054385160943838E-3</v>
      </c>
      <c r="C3564" s="243">
        <v>-1.1400165602393542E-2</v>
      </c>
      <c r="D3564" s="243">
        <v>-1.7813719972705866E-2</v>
      </c>
      <c r="E3564" s="243">
        <v>-1.053385778922411E-2</v>
      </c>
      <c r="F3564" s="243">
        <v>-9.6999880762480561E-3</v>
      </c>
      <c r="H3564" s="239">
        <f t="shared" si="666"/>
        <v>197.27658896460426</v>
      </c>
      <c r="I3564" s="239"/>
      <c r="J3564" s="239">
        <f t="shared" si="667"/>
        <v>179.17616276083535</v>
      </c>
      <c r="K3564" s="239">
        <f t="shared" si="662"/>
        <v>197.27658896460426</v>
      </c>
      <c r="L3564" s="239" t="b">
        <f t="shared" si="663"/>
        <v>0</v>
      </c>
      <c r="M3564" s="239">
        <f t="shared" si="668"/>
        <v>-1.1400165602393476E-2</v>
      </c>
      <c r="O3564" s="239">
        <f t="shared" si="669"/>
        <v>167.69786197277855</v>
      </c>
      <c r="P3564" s="239">
        <f t="shared" si="664"/>
        <v>197.27658896460426</v>
      </c>
      <c r="Q3564" s="239">
        <f t="shared" si="665"/>
        <v>0</v>
      </c>
      <c r="R3564" s="239">
        <f t="shared" si="670"/>
        <v>-1.1400165602393476E-2</v>
      </c>
      <c r="T3564" s="239">
        <f>MAX($H$4:H3564)</f>
        <v>290.98732864638936</v>
      </c>
      <c r="U3564" s="239">
        <f>MAX($K$4:K3564)</f>
        <v>290.98732864638936</v>
      </c>
      <c r="V3564" s="239">
        <f>MAX($K$4:L3564)</f>
        <v>290.98732864638936</v>
      </c>
      <c r="W3564" s="239">
        <f t="shared" si="671"/>
        <v>-0.32204405641203471</v>
      </c>
      <c r="X3564" s="239">
        <f t="shared" si="672"/>
        <v>-0.32204405641203471</v>
      </c>
      <c r="Y3564" s="239">
        <f t="shared" si="673"/>
        <v>-0.32204405641203471</v>
      </c>
    </row>
    <row r="3565" spans="1:25">
      <c r="A3565" s="147">
        <v>40416</v>
      </c>
      <c r="B3565" s="243">
        <v>-7.5895374364229884E-3</v>
      </c>
      <c r="C3565" s="243">
        <v>1.4623542845995541E-2</v>
      </c>
      <c r="D3565" s="243">
        <v>5.6391468571741488E-3</v>
      </c>
      <c r="E3565" s="243">
        <v>6.3829459658704124E-4</v>
      </c>
      <c r="F3565" s="243">
        <v>1.3891372195971252E-2</v>
      </c>
      <c r="H3565" s="239">
        <f t="shared" si="666"/>
        <v>200.16147161583999</v>
      </c>
      <c r="I3565" s="239"/>
      <c r="J3565" s="239">
        <f t="shared" si="667"/>
        <v>179.17616276083535</v>
      </c>
      <c r="K3565" s="239">
        <f t="shared" si="662"/>
        <v>200.16147161583999</v>
      </c>
      <c r="L3565" s="239" t="b">
        <f t="shared" si="663"/>
        <v>0</v>
      </c>
      <c r="M3565" s="239">
        <f t="shared" si="668"/>
        <v>1.4623542845995471E-2</v>
      </c>
      <c r="O3565" s="239">
        <f t="shared" si="669"/>
        <v>167.69786197277855</v>
      </c>
      <c r="P3565" s="239">
        <f t="shared" si="664"/>
        <v>200.16147161583999</v>
      </c>
      <c r="Q3565" s="239">
        <f t="shared" si="665"/>
        <v>0</v>
      </c>
      <c r="R3565" s="239">
        <f t="shared" si="670"/>
        <v>1.4623542845995471E-2</v>
      </c>
      <c r="T3565" s="239">
        <f>MAX($H$4:H3565)</f>
        <v>290.98732864638936</v>
      </c>
      <c r="U3565" s="239">
        <f>MAX($K$4:K3565)</f>
        <v>290.98732864638936</v>
      </c>
      <c r="V3565" s="239">
        <f>MAX($K$4:L3565)</f>
        <v>290.98732864638936</v>
      </c>
      <c r="W3565" s="239">
        <f t="shared" si="671"/>
        <v>-0.31212993862327881</v>
      </c>
      <c r="X3565" s="239">
        <f t="shared" si="672"/>
        <v>-0.31212993862327881</v>
      </c>
      <c r="Y3565" s="239">
        <f t="shared" si="673"/>
        <v>-0.31212993862327881</v>
      </c>
    </row>
    <row r="3566" spans="1:25">
      <c r="A3566" s="147">
        <v>40417</v>
      </c>
      <c r="B3566" s="243">
        <v>1.7412095021340779E-2</v>
      </c>
      <c r="C3566" s="243">
        <v>3.0178865204399941E-5</v>
      </c>
      <c r="D3566" s="243">
        <v>9.6199655850726096E-4</v>
      </c>
      <c r="E3566" s="243">
        <v>-6.5832588210923415E-4</v>
      </c>
      <c r="F3566" s="243">
        <v>5.3715557760436461E-4</v>
      </c>
      <c r="H3566" s="239">
        <f t="shared" si="666"/>
        <v>200.16751226191099</v>
      </c>
      <c r="I3566" s="239"/>
      <c r="J3566" s="239">
        <f t="shared" si="667"/>
        <v>179.17616276083535</v>
      </c>
      <c r="K3566" s="239">
        <f t="shared" si="662"/>
        <v>200.16751226191099</v>
      </c>
      <c r="L3566" s="239" t="b">
        <f t="shared" si="663"/>
        <v>0</v>
      </c>
      <c r="M3566" s="239">
        <f t="shared" si="668"/>
        <v>3.0178865204355454E-5</v>
      </c>
      <c r="O3566" s="239">
        <f t="shared" si="669"/>
        <v>167.69786197277855</v>
      </c>
      <c r="P3566" s="239">
        <f t="shared" si="664"/>
        <v>200.16751226191099</v>
      </c>
      <c r="Q3566" s="239">
        <f t="shared" si="665"/>
        <v>0</v>
      </c>
      <c r="R3566" s="239">
        <f t="shared" si="670"/>
        <v>3.0178865204355454E-5</v>
      </c>
      <c r="T3566" s="239">
        <f>MAX($H$4:H3566)</f>
        <v>290.98732864638936</v>
      </c>
      <c r="U3566" s="239">
        <f>MAX($K$4:K3566)</f>
        <v>290.98732864638936</v>
      </c>
      <c r="V3566" s="239">
        <f>MAX($K$4:L3566)</f>
        <v>290.98732864638936</v>
      </c>
      <c r="W3566" s="239">
        <f t="shared" si="671"/>
        <v>-0.31210917948541844</v>
      </c>
      <c r="X3566" s="239">
        <f t="shared" si="672"/>
        <v>-0.31210917948541844</v>
      </c>
      <c r="Y3566" s="239">
        <f t="shared" si="673"/>
        <v>-0.31210917948541844</v>
      </c>
    </row>
    <row r="3567" spans="1:25">
      <c r="A3567" s="147">
        <v>40420</v>
      </c>
      <c r="B3567" s="243">
        <v>-1.4576645830063129E-2</v>
      </c>
      <c r="C3567" s="243">
        <v>4.0337432979209442E-3</v>
      </c>
      <c r="D3567" s="243">
        <v>2.1558399995754707E-2</v>
      </c>
      <c r="E3567" s="243">
        <v>9.0783705817207849E-3</v>
      </c>
      <c r="F3567" s="243">
        <v>5.7616943021228106E-3</v>
      </c>
      <c r="H3567" s="239">
        <f t="shared" si="666"/>
        <v>200.97493662295898</v>
      </c>
      <c r="I3567" s="239"/>
      <c r="J3567" s="239">
        <f t="shared" si="667"/>
        <v>179.17616276083535</v>
      </c>
      <c r="K3567" s="239">
        <f t="shared" si="662"/>
        <v>200.97493662295898</v>
      </c>
      <c r="L3567" s="239" t="b">
        <f t="shared" si="663"/>
        <v>0</v>
      </c>
      <c r="M3567" s="239">
        <f t="shared" si="668"/>
        <v>4.0337432979209477E-3</v>
      </c>
      <c r="O3567" s="239">
        <f t="shared" si="669"/>
        <v>167.69786197277855</v>
      </c>
      <c r="P3567" s="239">
        <f t="shared" si="664"/>
        <v>200.97493662295898</v>
      </c>
      <c r="Q3567" s="239">
        <f t="shared" si="665"/>
        <v>0</v>
      </c>
      <c r="R3567" s="239">
        <f t="shared" si="670"/>
        <v>4.0337432979209477E-3</v>
      </c>
      <c r="T3567" s="239">
        <f>MAX($H$4:H3567)</f>
        <v>290.98732864638936</v>
      </c>
      <c r="U3567" s="239">
        <f>MAX($K$4:K3567)</f>
        <v>290.98732864638936</v>
      </c>
      <c r="V3567" s="239">
        <f>MAX($K$4:L3567)</f>
        <v>290.98732864638936</v>
      </c>
      <c r="W3567" s="239">
        <f t="shared" si="671"/>
        <v>-0.30933440449846639</v>
      </c>
      <c r="X3567" s="239">
        <f t="shared" si="672"/>
        <v>-0.30933440449846639</v>
      </c>
      <c r="Y3567" s="239">
        <f t="shared" si="673"/>
        <v>-0.30933440449846639</v>
      </c>
    </row>
    <row r="3568" spans="1:25">
      <c r="A3568" s="147">
        <v>40421</v>
      </c>
      <c r="B3568" s="243">
        <v>3.7145179037612053E-4</v>
      </c>
      <c r="C3568" s="243">
        <v>1.4950919097531656E-3</v>
      </c>
      <c r="D3568" s="243">
        <v>-1.8574757814086018E-2</v>
      </c>
      <c r="E3568" s="243">
        <v>-3.1683718974246933E-3</v>
      </c>
      <c r="F3568" s="243">
        <v>1.4617337159932298E-3</v>
      </c>
      <c r="H3568" s="239">
        <f t="shared" si="666"/>
        <v>201.27541262476711</v>
      </c>
      <c r="I3568" s="239"/>
      <c r="J3568" s="239">
        <f t="shared" si="667"/>
        <v>179.17616276083535</v>
      </c>
      <c r="K3568" s="239">
        <f t="shared" si="662"/>
        <v>201.27541262476711</v>
      </c>
      <c r="L3568" s="239" t="b">
        <f t="shared" si="663"/>
        <v>0</v>
      </c>
      <c r="M3568" s="239">
        <f t="shared" si="668"/>
        <v>1.4950919097531379E-3</v>
      </c>
      <c r="O3568" s="239">
        <f t="shared" si="669"/>
        <v>167.69786197277855</v>
      </c>
      <c r="P3568" s="239">
        <f t="shared" si="664"/>
        <v>201.27541262476711</v>
      </c>
      <c r="Q3568" s="239">
        <f t="shared" si="665"/>
        <v>0</v>
      </c>
      <c r="R3568" s="239">
        <f t="shared" si="670"/>
        <v>1.4950919097531379E-3</v>
      </c>
      <c r="T3568" s="239">
        <f>MAX($H$4:H3568)</f>
        <v>290.98732864638936</v>
      </c>
      <c r="U3568" s="239">
        <f>MAX($K$4:K3568)</f>
        <v>290.98732864638936</v>
      </c>
      <c r="V3568" s="239">
        <f>MAX($K$4:L3568)</f>
        <v>290.98732864638936</v>
      </c>
      <c r="W3568" s="239">
        <f t="shared" si="671"/>
        <v>-0.30830179595428719</v>
      </c>
      <c r="X3568" s="239">
        <f t="shared" si="672"/>
        <v>-0.30830179595428719</v>
      </c>
      <c r="Y3568" s="239">
        <f t="shared" si="673"/>
        <v>-0.30830179595428719</v>
      </c>
    </row>
    <row r="3569" spans="1:25">
      <c r="A3569" s="147">
        <v>40422</v>
      </c>
      <c r="B3569" s="243">
        <v>2.9844936022944468E-2</v>
      </c>
      <c r="C3569" s="243">
        <v>2.7666561453640215E-2</v>
      </c>
      <c r="D3569" s="243">
        <v>4.8619739335848955E-3</v>
      </c>
      <c r="E3569" s="243">
        <v>1.1951131663556325E-2</v>
      </c>
      <c r="F3569" s="243">
        <v>2.1809896719809263E-2</v>
      </c>
      <c r="H3569" s="239">
        <f t="shared" si="666"/>
        <v>206.84401119725703</v>
      </c>
      <c r="I3569" s="239"/>
      <c r="J3569" s="239">
        <f t="shared" si="667"/>
        <v>179.17616276083535</v>
      </c>
      <c r="K3569" s="239">
        <f t="shared" si="662"/>
        <v>206.84401119725703</v>
      </c>
      <c r="L3569" s="239" t="b">
        <f t="shared" si="663"/>
        <v>0</v>
      </c>
      <c r="M3569" s="239">
        <f t="shared" si="668"/>
        <v>2.7666561453640253E-2</v>
      </c>
      <c r="O3569" s="239">
        <f t="shared" si="669"/>
        <v>167.69786197277855</v>
      </c>
      <c r="P3569" s="239">
        <f t="shared" si="664"/>
        <v>206.84401119725703</v>
      </c>
      <c r="Q3569" s="239">
        <f t="shared" si="665"/>
        <v>0</v>
      </c>
      <c r="R3569" s="239">
        <f t="shared" si="670"/>
        <v>2.7666561453640253E-2</v>
      </c>
      <c r="T3569" s="239">
        <f>MAX($H$4:H3569)</f>
        <v>290.98732864638936</v>
      </c>
      <c r="U3569" s="239">
        <f>MAX($K$4:K3569)</f>
        <v>290.98732864638936</v>
      </c>
      <c r="V3569" s="239">
        <f>MAX($K$4:L3569)</f>
        <v>290.98732864638936</v>
      </c>
      <c r="W3569" s="239">
        <f t="shared" si="671"/>
        <v>-0.28916488508468391</v>
      </c>
      <c r="X3569" s="239">
        <f t="shared" si="672"/>
        <v>-0.28916488508468391</v>
      </c>
      <c r="Y3569" s="239">
        <f t="shared" si="673"/>
        <v>-0.28916488508468391</v>
      </c>
    </row>
    <row r="3570" spans="1:25">
      <c r="A3570" s="147">
        <v>40423</v>
      </c>
      <c r="B3570" s="243">
        <v>9.7604153796000404E-3</v>
      </c>
      <c r="C3570" s="243">
        <v>-5.66827079354848E-4</v>
      </c>
      <c r="D3570" s="243">
        <v>1.0892202264308093E-2</v>
      </c>
      <c r="E3570" s="243">
        <v>4.7753610366489951E-3</v>
      </c>
      <c r="F3570" s="243">
        <v>3.795905205180361E-3</v>
      </c>
      <c r="H3570" s="239">
        <f t="shared" si="666"/>
        <v>206.72676641050805</v>
      </c>
      <c r="I3570" s="239"/>
      <c r="J3570" s="239">
        <f t="shared" si="667"/>
        <v>179.17616276083535</v>
      </c>
      <c r="K3570" s="239">
        <f t="shared" si="662"/>
        <v>206.72676641050805</v>
      </c>
      <c r="L3570" s="239" t="b">
        <f t="shared" si="663"/>
        <v>0</v>
      </c>
      <c r="M3570" s="239">
        <f t="shared" si="668"/>
        <v>-5.6682707935485266E-4</v>
      </c>
      <c r="O3570" s="239">
        <f t="shared" si="669"/>
        <v>167.69786197277855</v>
      </c>
      <c r="P3570" s="239">
        <f t="shared" si="664"/>
        <v>206.72676641050805</v>
      </c>
      <c r="Q3570" s="239">
        <f t="shared" si="665"/>
        <v>0</v>
      </c>
      <c r="R3570" s="239">
        <f t="shared" si="670"/>
        <v>-5.6682707935485266E-4</v>
      </c>
      <c r="T3570" s="239">
        <f>MAX($H$4:H3570)</f>
        <v>290.98732864638936</v>
      </c>
      <c r="U3570" s="239">
        <f>MAX($K$4:K3570)</f>
        <v>290.98732864638936</v>
      </c>
      <c r="V3570" s="239">
        <f>MAX($K$4:L3570)</f>
        <v>290.98732864638936</v>
      </c>
      <c r="W3570" s="239">
        <f t="shared" si="671"/>
        <v>-0.2895678056767742</v>
      </c>
      <c r="X3570" s="239">
        <f t="shared" si="672"/>
        <v>-0.2895678056767742</v>
      </c>
      <c r="Y3570" s="239">
        <f t="shared" si="673"/>
        <v>-0.2895678056767742</v>
      </c>
    </row>
    <row r="3571" spans="1:25">
      <c r="A3571" s="147">
        <v>40424</v>
      </c>
      <c r="B3571" s="243">
        <v>1.3185938777866335E-2</v>
      </c>
      <c r="C3571" s="243">
        <v>4.4658173401597168E-3</v>
      </c>
      <c r="D3571" s="243">
        <v>-2.4711944808988306E-3</v>
      </c>
      <c r="E3571" s="243">
        <v>1.6509595043097125E-3</v>
      </c>
      <c r="F3571" s="243">
        <v>1.5517822181096985E-3</v>
      </c>
      <c r="H3571" s="239">
        <f t="shared" si="666"/>
        <v>207.64997038861924</v>
      </c>
      <c r="I3571" s="239"/>
      <c r="J3571" s="239">
        <f t="shared" si="667"/>
        <v>179.17616276083535</v>
      </c>
      <c r="K3571" s="239">
        <f t="shared" si="662"/>
        <v>207.64997038861924</v>
      </c>
      <c r="L3571" s="239" t="b">
        <f t="shared" si="663"/>
        <v>0</v>
      </c>
      <c r="M3571" s="239">
        <f t="shared" si="668"/>
        <v>4.4658173401596933E-3</v>
      </c>
      <c r="O3571" s="239">
        <f t="shared" si="669"/>
        <v>167.69786197277855</v>
      </c>
      <c r="P3571" s="239">
        <f t="shared" si="664"/>
        <v>207.64997038861924</v>
      </c>
      <c r="Q3571" s="239">
        <f t="shared" si="665"/>
        <v>0</v>
      </c>
      <c r="R3571" s="239">
        <f t="shared" si="670"/>
        <v>4.4658173401596933E-3</v>
      </c>
      <c r="T3571" s="239">
        <f>MAX($H$4:H3571)</f>
        <v>290.98732864638936</v>
      </c>
      <c r="U3571" s="239">
        <f>MAX($K$4:K3571)</f>
        <v>290.98732864638936</v>
      </c>
      <c r="V3571" s="239">
        <f>MAX($K$4:L3571)</f>
        <v>290.98732864638936</v>
      </c>
      <c r="W3571" s="239">
        <f t="shared" si="671"/>
        <v>-0.28639514526435783</v>
      </c>
      <c r="X3571" s="239">
        <f t="shared" si="672"/>
        <v>-0.28639514526435783</v>
      </c>
      <c r="Y3571" s="239">
        <f t="shared" si="673"/>
        <v>-0.28639514526435783</v>
      </c>
    </row>
    <row r="3572" spans="1:25">
      <c r="A3572" s="147">
        <v>40427</v>
      </c>
      <c r="B3572" s="243">
        <v>0</v>
      </c>
      <c r="C3572" s="243">
        <v>4.8607459800595887E-3</v>
      </c>
      <c r="D3572" s="243">
        <v>1.9152943190924088E-2</v>
      </c>
      <c r="E3572" s="243">
        <v>9.6918649447947924E-3</v>
      </c>
      <c r="F3572" s="243">
        <v>5.5486360157177561E-3</v>
      </c>
      <c r="H3572" s="239">
        <f t="shared" si="666"/>
        <v>208.6593041474452</v>
      </c>
      <c r="I3572" s="239"/>
      <c r="J3572" s="239">
        <f t="shared" si="667"/>
        <v>179.17616276083535</v>
      </c>
      <c r="K3572" s="239">
        <f t="shared" si="662"/>
        <v>208.6593041474452</v>
      </c>
      <c r="L3572" s="239" t="b">
        <f t="shared" si="663"/>
        <v>0</v>
      </c>
      <c r="M3572" s="239">
        <f t="shared" si="668"/>
        <v>4.8607459800595236E-3</v>
      </c>
      <c r="O3572" s="239">
        <f t="shared" si="669"/>
        <v>167.69786197277855</v>
      </c>
      <c r="P3572" s="239">
        <f t="shared" si="664"/>
        <v>208.6593041474452</v>
      </c>
      <c r="Q3572" s="239">
        <f t="shared" si="665"/>
        <v>0</v>
      </c>
      <c r="R3572" s="239">
        <f t="shared" si="670"/>
        <v>4.8607459800595236E-3</v>
      </c>
      <c r="T3572" s="239">
        <f>MAX($H$4:H3572)</f>
        <v>290.98732864638936</v>
      </c>
      <c r="U3572" s="239">
        <f>MAX($K$4:K3572)</f>
        <v>290.98732864638936</v>
      </c>
      <c r="V3572" s="239">
        <f>MAX($K$4:L3572)</f>
        <v>290.98732864638936</v>
      </c>
      <c r="W3572" s="239">
        <f t="shared" si="671"/>
        <v>-0.28292649333535064</v>
      </c>
      <c r="X3572" s="239">
        <f t="shared" si="672"/>
        <v>-0.28292649333535064</v>
      </c>
      <c r="Y3572" s="239">
        <f t="shared" si="673"/>
        <v>-0.28292649333535064</v>
      </c>
    </row>
    <row r="3573" spans="1:25">
      <c r="A3573" s="147">
        <v>40428</v>
      </c>
      <c r="B3573" s="243">
        <v>-1.1667422341992917E-2</v>
      </c>
      <c r="C3573" s="243">
        <v>-5.0881011971251056E-3</v>
      </c>
      <c r="D3573" s="243">
        <v>1.1590338486335172E-2</v>
      </c>
      <c r="E3573" s="243">
        <v>5.8668476811358783E-3</v>
      </c>
      <c r="F3573" s="243">
        <v>-4.7765481433554857E-3</v>
      </c>
      <c r="H3573" s="239">
        <f t="shared" si="666"/>
        <v>207.59762449222129</v>
      </c>
      <c r="I3573" s="239"/>
      <c r="J3573" s="239">
        <f t="shared" si="667"/>
        <v>179.17616276083535</v>
      </c>
      <c r="K3573" s="239">
        <f t="shared" si="662"/>
        <v>207.59762449222129</v>
      </c>
      <c r="L3573" s="239" t="b">
        <f t="shared" si="663"/>
        <v>0</v>
      </c>
      <c r="M3573" s="239">
        <f t="shared" si="668"/>
        <v>-5.088101197125129E-3</v>
      </c>
      <c r="O3573" s="239">
        <f t="shared" si="669"/>
        <v>167.69786197277855</v>
      </c>
      <c r="P3573" s="239">
        <f t="shared" si="664"/>
        <v>207.59762449222129</v>
      </c>
      <c r="Q3573" s="239">
        <f t="shared" si="665"/>
        <v>0</v>
      </c>
      <c r="R3573" s="239">
        <f t="shared" si="670"/>
        <v>-5.088101197125129E-3</v>
      </c>
      <c r="T3573" s="239">
        <f>MAX($H$4:H3573)</f>
        <v>290.98732864638936</v>
      </c>
      <c r="U3573" s="239">
        <f>MAX($K$4:K3573)</f>
        <v>290.98732864638936</v>
      </c>
      <c r="V3573" s="239">
        <f>MAX($K$4:L3573)</f>
        <v>290.98732864638936</v>
      </c>
      <c r="W3573" s="239">
        <f t="shared" si="671"/>
        <v>-0.28657503590303773</v>
      </c>
      <c r="X3573" s="239">
        <f t="shared" si="672"/>
        <v>-0.28657503590303773</v>
      </c>
      <c r="Y3573" s="239">
        <f t="shared" si="673"/>
        <v>-0.28657503590303773</v>
      </c>
    </row>
    <row r="3574" spans="1:25">
      <c r="A3574" s="147">
        <v>40429</v>
      </c>
      <c r="B3574" s="243">
        <v>6.5544706612530312E-3</v>
      </c>
      <c r="C3574" s="243">
        <v>1.0423083862162175E-2</v>
      </c>
      <c r="D3574" s="243">
        <v>-1.5011371185249422E-2</v>
      </c>
      <c r="E3574" s="243">
        <v>-2.8034265028380467E-3</v>
      </c>
      <c r="F3574" s="243">
        <v>8.8437966034811133E-3</v>
      </c>
      <c r="H3574" s="239">
        <f t="shared" si="666"/>
        <v>209.76143194188936</v>
      </c>
      <c r="I3574" s="239"/>
      <c r="J3574" s="239">
        <f t="shared" si="667"/>
        <v>179.17616276083535</v>
      </c>
      <c r="K3574" s="239">
        <f t="shared" si="662"/>
        <v>209.76143194188936</v>
      </c>
      <c r="L3574" s="239" t="b">
        <f t="shared" si="663"/>
        <v>0</v>
      </c>
      <c r="M3574" s="239">
        <f t="shared" si="668"/>
        <v>1.0423083862162152E-2</v>
      </c>
      <c r="O3574" s="239">
        <f t="shared" si="669"/>
        <v>167.69786197277855</v>
      </c>
      <c r="P3574" s="239">
        <f t="shared" si="664"/>
        <v>209.76143194188936</v>
      </c>
      <c r="Q3574" s="239">
        <f t="shared" si="665"/>
        <v>0</v>
      </c>
      <c r="R3574" s="239">
        <f t="shared" si="670"/>
        <v>1.0423083862162152E-2</v>
      </c>
      <c r="T3574" s="239">
        <f>MAX($H$4:H3574)</f>
        <v>290.98732864638936</v>
      </c>
      <c r="U3574" s="239">
        <f>MAX($K$4:K3574)</f>
        <v>290.98732864638936</v>
      </c>
      <c r="V3574" s="239">
        <f>MAX($K$4:L3574)</f>
        <v>290.98732864638936</v>
      </c>
      <c r="W3574" s="239">
        <f t="shared" si="671"/>
        <v>-0.2791389476728951</v>
      </c>
      <c r="X3574" s="239">
        <f t="shared" si="672"/>
        <v>-0.2791389476728951</v>
      </c>
      <c r="Y3574" s="239">
        <f t="shared" si="673"/>
        <v>-0.2791389476728951</v>
      </c>
    </row>
    <row r="3575" spans="1:25">
      <c r="A3575" s="147">
        <v>40430</v>
      </c>
      <c r="B3575" s="243">
        <v>4.4640805612730095E-3</v>
      </c>
      <c r="C3575" s="243">
        <v>1.3888252393252642E-2</v>
      </c>
      <c r="D3575" s="243">
        <v>1.4896873062159699E-2</v>
      </c>
      <c r="E3575" s="243">
        <v>8.8433914057508556E-3</v>
      </c>
      <c r="F3575" s="243">
        <v>1.3532416330555685E-2</v>
      </c>
      <c r="H3575" s="239">
        <f t="shared" si="666"/>
        <v>212.67465165106842</v>
      </c>
      <c r="I3575" s="239"/>
      <c r="J3575" s="239">
        <f t="shared" si="667"/>
        <v>179.17616276083535</v>
      </c>
      <c r="K3575" s="239">
        <f t="shared" si="662"/>
        <v>212.67465165106842</v>
      </c>
      <c r="L3575" s="239" t="b">
        <f t="shared" si="663"/>
        <v>0</v>
      </c>
      <c r="M3575" s="239">
        <f t="shared" si="668"/>
        <v>1.388825239325271E-2</v>
      </c>
      <c r="O3575" s="239">
        <f t="shared" si="669"/>
        <v>167.69786197277855</v>
      </c>
      <c r="P3575" s="239">
        <f t="shared" si="664"/>
        <v>212.67465165106842</v>
      </c>
      <c r="Q3575" s="239">
        <f t="shared" si="665"/>
        <v>0</v>
      </c>
      <c r="R3575" s="239">
        <f t="shared" si="670"/>
        <v>1.388825239325271E-2</v>
      </c>
      <c r="T3575" s="239">
        <f>MAX($H$4:H3575)</f>
        <v>290.98732864638936</v>
      </c>
      <c r="U3575" s="239">
        <f>MAX($K$4:K3575)</f>
        <v>290.98732864638936</v>
      </c>
      <c r="V3575" s="239">
        <f>MAX($K$4:L3575)</f>
        <v>290.98732864638936</v>
      </c>
      <c r="W3575" s="239">
        <f t="shared" si="671"/>
        <v>-0.2691274474377105</v>
      </c>
      <c r="X3575" s="239">
        <f t="shared" si="672"/>
        <v>-0.2691274474377105</v>
      </c>
      <c r="Y3575" s="239">
        <f t="shared" si="673"/>
        <v>-0.2691274474377105</v>
      </c>
    </row>
    <row r="3576" spans="1:25">
      <c r="A3576" s="147">
        <v>40431</v>
      </c>
      <c r="B3576" s="243">
        <v>4.7310324248308611E-3</v>
      </c>
      <c r="C3576" s="243">
        <v>-8.5918925872363605E-4</v>
      </c>
      <c r="D3576" s="243">
        <v>2.9232558135297015E-3</v>
      </c>
      <c r="E3576" s="243">
        <v>5.5250792985221953E-3</v>
      </c>
      <c r="F3576" s="243">
        <v>1.9559595740503699E-3</v>
      </c>
      <c r="H3576" s="239">
        <f t="shared" si="666"/>
        <v>212.49192387476702</v>
      </c>
      <c r="I3576" s="239"/>
      <c r="J3576" s="239">
        <f t="shared" si="667"/>
        <v>179.17616276083535</v>
      </c>
      <c r="K3576" s="239">
        <f t="shared" si="662"/>
        <v>212.49192387476702</v>
      </c>
      <c r="L3576" s="239" t="b">
        <f t="shared" si="663"/>
        <v>0</v>
      </c>
      <c r="M3576" s="239">
        <f t="shared" si="668"/>
        <v>-8.5918925872364559E-4</v>
      </c>
      <c r="O3576" s="239">
        <f t="shared" si="669"/>
        <v>167.69786197277855</v>
      </c>
      <c r="P3576" s="239">
        <f t="shared" si="664"/>
        <v>212.49192387476702</v>
      </c>
      <c r="Q3576" s="239">
        <f t="shared" si="665"/>
        <v>0</v>
      </c>
      <c r="R3576" s="239">
        <f t="shared" si="670"/>
        <v>-8.5918925872364559E-4</v>
      </c>
      <c r="T3576" s="239">
        <f>MAX($H$4:H3576)</f>
        <v>290.98732864638936</v>
      </c>
      <c r="U3576" s="239">
        <f>MAX($K$4:K3576)</f>
        <v>290.98732864638936</v>
      </c>
      <c r="V3576" s="239">
        <f>MAX($K$4:L3576)</f>
        <v>290.98732864638936</v>
      </c>
      <c r="W3576" s="239">
        <f t="shared" si="671"/>
        <v>-0.26975540528436792</v>
      </c>
      <c r="X3576" s="239">
        <f t="shared" si="672"/>
        <v>-0.26975540528436792</v>
      </c>
      <c r="Y3576" s="239">
        <f t="shared" si="673"/>
        <v>-0.26975540528436792</v>
      </c>
    </row>
    <row r="3577" spans="1:25">
      <c r="A3577" s="147">
        <v>40434</v>
      </c>
      <c r="B3577" s="243">
        <v>1.2023177799767248E-2</v>
      </c>
      <c r="C3577" s="243">
        <v>3.3964644594890459E-3</v>
      </c>
      <c r="D3577" s="243">
        <v>-1.8551032837810233E-4</v>
      </c>
      <c r="E3577" s="243">
        <v>6.2577870468558672E-3</v>
      </c>
      <c r="F3577" s="243">
        <v>2.559185985197665E-3</v>
      </c>
      <c r="H3577" s="239">
        <f t="shared" si="666"/>
        <v>213.21364514213613</v>
      </c>
      <c r="I3577" s="239"/>
      <c r="J3577" s="239">
        <f t="shared" si="667"/>
        <v>179.17616276083535</v>
      </c>
      <c r="K3577" s="239">
        <f t="shared" si="662"/>
        <v>213.21364514213613</v>
      </c>
      <c r="L3577" s="239" t="b">
        <f t="shared" si="663"/>
        <v>0</v>
      </c>
      <c r="M3577" s="239">
        <f t="shared" si="668"/>
        <v>3.3964644594890792E-3</v>
      </c>
      <c r="O3577" s="239">
        <f t="shared" si="669"/>
        <v>167.69786197277855</v>
      </c>
      <c r="P3577" s="239">
        <f t="shared" si="664"/>
        <v>213.21364514213613</v>
      </c>
      <c r="Q3577" s="239">
        <f t="shared" si="665"/>
        <v>0</v>
      </c>
      <c r="R3577" s="239">
        <f t="shared" si="670"/>
        <v>3.3964644594890792E-3</v>
      </c>
      <c r="T3577" s="239">
        <f>MAX($H$4:H3577)</f>
        <v>290.98732864638936</v>
      </c>
      <c r="U3577" s="239">
        <f>MAX($K$4:K3577)</f>
        <v>290.98732864638936</v>
      </c>
      <c r="V3577" s="239">
        <f>MAX($K$4:L3577)</f>
        <v>290.98732864638936</v>
      </c>
      <c r="W3577" s="239">
        <f t="shared" si="671"/>
        <v>-0.26727515547168229</v>
      </c>
      <c r="X3577" s="239">
        <f t="shared" si="672"/>
        <v>-0.26727515547168229</v>
      </c>
      <c r="Y3577" s="239">
        <f t="shared" si="673"/>
        <v>-0.26727515547168229</v>
      </c>
    </row>
    <row r="3578" spans="1:25">
      <c r="A3578" s="147">
        <v>40435</v>
      </c>
      <c r="B3578" s="243">
        <v>-5.28507506888376E-4</v>
      </c>
      <c r="C3578" s="243">
        <v>-3.514295064183437E-3</v>
      </c>
      <c r="D3578" s="243">
        <v>-6.7479027614154585E-3</v>
      </c>
      <c r="E3578" s="243">
        <v>-9.5946188830301482E-3</v>
      </c>
      <c r="F3578" s="243">
        <v>-3.6673273391283345E-3</v>
      </c>
      <c r="H3578" s="239">
        <f t="shared" si="666"/>
        <v>212.46434948139657</v>
      </c>
      <c r="I3578" s="239"/>
      <c r="J3578" s="239">
        <f t="shared" si="667"/>
        <v>179.17616276083535</v>
      </c>
      <c r="K3578" s="239">
        <f t="shared" si="662"/>
        <v>212.46434948139657</v>
      </c>
      <c r="L3578" s="239" t="b">
        <f t="shared" si="663"/>
        <v>0</v>
      </c>
      <c r="M3578" s="239">
        <f t="shared" si="668"/>
        <v>-3.5142950641834127E-3</v>
      </c>
      <c r="O3578" s="239">
        <f t="shared" si="669"/>
        <v>167.69786197277855</v>
      </c>
      <c r="P3578" s="239">
        <f t="shared" si="664"/>
        <v>212.46434948139657</v>
      </c>
      <c r="Q3578" s="239">
        <f t="shared" si="665"/>
        <v>0</v>
      </c>
      <c r="R3578" s="239">
        <f t="shared" si="670"/>
        <v>-3.5142950641834127E-3</v>
      </c>
      <c r="T3578" s="239">
        <f>MAX($H$4:H3578)</f>
        <v>290.98732864638936</v>
      </c>
      <c r="U3578" s="239">
        <f>MAX($K$4:K3578)</f>
        <v>290.98732864638936</v>
      </c>
      <c r="V3578" s="239">
        <f>MAX($K$4:L3578)</f>
        <v>290.98732864638936</v>
      </c>
      <c r="W3578" s="239">
        <f t="shared" si="671"/>
        <v>-0.26985016677621271</v>
      </c>
      <c r="X3578" s="239">
        <f t="shared" si="672"/>
        <v>-0.26985016677621271</v>
      </c>
      <c r="Y3578" s="239">
        <f t="shared" si="673"/>
        <v>-0.26985016677621271</v>
      </c>
    </row>
    <row r="3579" spans="1:25">
      <c r="A3579" s="147">
        <v>40436</v>
      </c>
      <c r="B3579" s="243">
        <v>3.5469713339675302E-3</v>
      </c>
      <c r="C3579" s="243">
        <v>1.6385464517953974E-3</v>
      </c>
      <c r="D3579" s="243">
        <v>-4.4852483722105374E-3</v>
      </c>
      <c r="E3579" s="243">
        <v>3.2899756003237357E-3</v>
      </c>
      <c r="F3579" s="243">
        <v>4.1944657074519665E-3</v>
      </c>
      <c r="H3579" s="239">
        <f t="shared" si="666"/>
        <v>212.81248218737232</v>
      </c>
      <c r="I3579" s="239"/>
      <c r="J3579" s="239">
        <f t="shared" si="667"/>
        <v>179.17616276083535</v>
      </c>
      <c r="K3579" s="239">
        <f t="shared" si="662"/>
        <v>212.81248218737232</v>
      </c>
      <c r="L3579" s="239" t="b">
        <f t="shared" si="663"/>
        <v>0</v>
      </c>
      <c r="M3579" s="239">
        <f t="shared" si="668"/>
        <v>1.6385464517953874E-3</v>
      </c>
      <c r="O3579" s="239">
        <f t="shared" si="669"/>
        <v>167.69786197277855</v>
      </c>
      <c r="P3579" s="239">
        <f t="shared" si="664"/>
        <v>212.81248218737232</v>
      </c>
      <c r="Q3579" s="239">
        <f t="shared" si="665"/>
        <v>0</v>
      </c>
      <c r="R3579" s="239">
        <f t="shared" si="670"/>
        <v>1.6385464517953874E-3</v>
      </c>
      <c r="T3579" s="239">
        <f>MAX($H$4:H3579)</f>
        <v>290.98732864638936</v>
      </c>
      <c r="U3579" s="239">
        <f>MAX($K$4:K3579)</f>
        <v>290.98732864638936</v>
      </c>
      <c r="V3579" s="239">
        <f>MAX($K$4:L3579)</f>
        <v>290.98732864638936</v>
      </c>
      <c r="W3579" s="239">
        <f t="shared" si="671"/>
        <v>-0.26865378235770487</v>
      </c>
      <c r="X3579" s="239">
        <f t="shared" si="672"/>
        <v>-0.26865378235770487</v>
      </c>
      <c r="Y3579" s="239">
        <f t="shared" si="673"/>
        <v>-0.26865378235770487</v>
      </c>
    </row>
    <row r="3580" spans="1:25">
      <c r="A3580" s="147">
        <v>40437</v>
      </c>
      <c r="B3580" s="243">
        <v>-2.2295260215132728E-4</v>
      </c>
      <c r="C3580" s="243">
        <v>-7.672412712468879E-3</v>
      </c>
      <c r="D3580" s="243">
        <v>-1.2460219946195172E-2</v>
      </c>
      <c r="E3580" s="243">
        <v>-1.2300218799159879E-2</v>
      </c>
      <c r="F3580" s="243">
        <v>-6.5118450941084038E-3</v>
      </c>
      <c r="H3580" s="239">
        <f t="shared" si="666"/>
        <v>211.17969699366589</v>
      </c>
      <c r="I3580" s="239"/>
      <c r="J3580" s="239">
        <f t="shared" si="667"/>
        <v>179.17616276083535</v>
      </c>
      <c r="K3580" s="239">
        <f t="shared" si="662"/>
        <v>211.17969699366589</v>
      </c>
      <c r="L3580" s="239" t="b">
        <f t="shared" si="663"/>
        <v>0</v>
      </c>
      <c r="M3580" s="239">
        <f t="shared" si="668"/>
        <v>-7.6724127124688192E-3</v>
      </c>
      <c r="O3580" s="239">
        <f t="shared" si="669"/>
        <v>167.69786197277855</v>
      </c>
      <c r="P3580" s="239">
        <f t="shared" si="664"/>
        <v>211.17969699366589</v>
      </c>
      <c r="Q3580" s="239">
        <f t="shared" si="665"/>
        <v>0</v>
      </c>
      <c r="R3580" s="239">
        <f t="shared" si="670"/>
        <v>-7.6724127124688192E-3</v>
      </c>
      <c r="T3580" s="239">
        <f>MAX($H$4:H3580)</f>
        <v>290.98732864638936</v>
      </c>
      <c r="U3580" s="239">
        <f>MAX($K$4:K3580)</f>
        <v>290.98732864638936</v>
      </c>
      <c r="V3580" s="239">
        <f>MAX($K$4:L3580)</f>
        <v>290.98732864638936</v>
      </c>
      <c r="W3580" s="239">
        <f t="shared" si="671"/>
        <v>-0.27426497237515962</v>
      </c>
      <c r="X3580" s="239">
        <f t="shared" si="672"/>
        <v>-0.27426497237515962</v>
      </c>
      <c r="Y3580" s="239">
        <f t="shared" si="673"/>
        <v>-0.27426497237515962</v>
      </c>
    </row>
    <row r="3581" spans="1:25">
      <c r="A3581" s="147">
        <v>40438</v>
      </c>
      <c r="B3581" s="243">
        <v>1.0477091031824148E-3</v>
      </c>
      <c r="C3581" s="243">
        <v>-5.1073266863215228E-3</v>
      </c>
      <c r="D3581" s="243">
        <v>8.6553998576639479E-3</v>
      </c>
      <c r="E3581" s="243">
        <v>6.6950720245466666E-3</v>
      </c>
      <c r="F3581" s="243">
        <v>-3.5410245610023594E-4</v>
      </c>
      <c r="H3581" s="239">
        <f t="shared" si="666"/>
        <v>210.10113329160083</v>
      </c>
      <c r="I3581" s="239"/>
      <c r="J3581" s="239">
        <f t="shared" si="667"/>
        <v>179.17616276083535</v>
      </c>
      <c r="K3581" s="239">
        <f t="shared" si="662"/>
        <v>210.10113329160083</v>
      </c>
      <c r="L3581" s="239" t="b">
        <f t="shared" si="663"/>
        <v>0</v>
      </c>
      <c r="M3581" s="239">
        <f t="shared" si="668"/>
        <v>-5.1073266863215757E-3</v>
      </c>
      <c r="O3581" s="239">
        <f t="shared" si="669"/>
        <v>167.69786197277855</v>
      </c>
      <c r="P3581" s="239">
        <f t="shared" si="664"/>
        <v>210.10113329160083</v>
      </c>
      <c r="Q3581" s="239">
        <f t="shared" si="665"/>
        <v>0</v>
      </c>
      <c r="R3581" s="239">
        <f t="shared" si="670"/>
        <v>-5.1073266863215757E-3</v>
      </c>
      <c r="T3581" s="239">
        <f>MAX($H$4:H3581)</f>
        <v>290.98732864638936</v>
      </c>
      <c r="U3581" s="239">
        <f>MAX($K$4:K3581)</f>
        <v>290.98732864638936</v>
      </c>
      <c r="V3581" s="239">
        <f>MAX($K$4:L3581)</f>
        <v>290.98732864638936</v>
      </c>
      <c r="W3581" s="239">
        <f t="shared" si="671"/>
        <v>-0.27797153824894633</v>
      </c>
      <c r="X3581" s="239">
        <f t="shared" si="672"/>
        <v>-0.27797153824894633</v>
      </c>
      <c r="Y3581" s="239">
        <f t="shared" si="673"/>
        <v>-0.27797153824894633</v>
      </c>
    </row>
    <row r="3582" spans="1:25">
      <c r="A3582" s="147">
        <v>40441</v>
      </c>
      <c r="B3582" s="243">
        <v>1.5193108211844608E-2</v>
      </c>
      <c r="C3582" s="243">
        <v>1.4553549837344359E-2</v>
      </c>
      <c r="D3582" s="243">
        <v>2.2728235920255191E-3</v>
      </c>
      <c r="E3582" s="243">
        <v>6.2928946906795069E-3</v>
      </c>
      <c r="F3582" s="243">
        <v>9.7864651061063679E-3</v>
      </c>
      <c r="H3582" s="239">
        <f t="shared" si="666"/>
        <v>213.15885060584267</v>
      </c>
      <c r="I3582" s="239"/>
      <c r="J3582" s="239">
        <f t="shared" si="667"/>
        <v>179.17616276083535</v>
      </c>
      <c r="K3582" s="239">
        <f t="shared" si="662"/>
        <v>213.15885060584267</v>
      </c>
      <c r="L3582" s="239" t="b">
        <f t="shared" si="663"/>
        <v>0</v>
      </c>
      <c r="M3582" s="239">
        <f t="shared" si="668"/>
        <v>1.4553549837344354E-2</v>
      </c>
      <c r="O3582" s="239">
        <f t="shared" si="669"/>
        <v>167.69786197277855</v>
      </c>
      <c r="P3582" s="239">
        <f t="shared" si="664"/>
        <v>213.15885060584267</v>
      </c>
      <c r="Q3582" s="239">
        <f t="shared" si="665"/>
        <v>0</v>
      </c>
      <c r="R3582" s="239">
        <f t="shared" si="670"/>
        <v>1.4553549837344354E-2</v>
      </c>
      <c r="T3582" s="239">
        <f>MAX($H$4:H3582)</f>
        <v>290.98732864638936</v>
      </c>
      <c r="U3582" s="239">
        <f>MAX($K$4:K3582)</f>
        <v>290.98732864638936</v>
      </c>
      <c r="V3582" s="239">
        <f>MAX($K$4:L3582)</f>
        <v>290.98732864638936</v>
      </c>
      <c r="W3582" s="239">
        <f t="shared" si="671"/>
        <v>-0.26746346104687124</v>
      </c>
      <c r="X3582" s="239">
        <f t="shared" si="672"/>
        <v>-0.26746346104687124</v>
      </c>
      <c r="Y3582" s="239">
        <f t="shared" si="673"/>
        <v>-0.26746346104687124</v>
      </c>
    </row>
    <row r="3583" spans="1:25">
      <c r="A3583" s="147">
        <v>40442</v>
      </c>
      <c r="B3583" s="243">
        <v>-2.7604003470105276E-3</v>
      </c>
      <c r="C3583" s="243">
        <v>-5.4951580496166441E-3</v>
      </c>
      <c r="D3583" s="243">
        <v>-3.2295997782580965E-3</v>
      </c>
      <c r="E3583" s="243">
        <v>-4.4219228192460269E-3</v>
      </c>
      <c r="F3583" s="243">
        <v>-3.3672711410415168E-4</v>
      </c>
      <c r="H3583" s="239">
        <f t="shared" si="666"/>
        <v>211.98750903208895</v>
      </c>
      <c r="I3583" s="239"/>
      <c r="J3583" s="239">
        <f t="shared" si="667"/>
        <v>179.17616276083535</v>
      </c>
      <c r="K3583" s="239">
        <f t="shared" si="662"/>
        <v>211.98750903208895</v>
      </c>
      <c r="L3583" s="239" t="b">
        <f t="shared" si="663"/>
        <v>0</v>
      </c>
      <c r="M3583" s="239">
        <f t="shared" si="668"/>
        <v>-5.4951580496166146E-3</v>
      </c>
      <c r="O3583" s="239">
        <f t="shared" si="669"/>
        <v>167.69786197277855</v>
      </c>
      <c r="P3583" s="239">
        <f t="shared" si="664"/>
        <v>211.98750903208895</v>
      </c>
      <c r="Q3583" s="239">
        <f t="shared" si="665"/>
        <v>0</v>
      </c>
      <c r="R3583" s="239">
        <f t="shared" si="670"/>
        <v>-5.4951580496166146E-3</v>
      </c>
      <c r="T3583" s="239">
        <f>MAX($H$4:H3583)</f>
        <v>290.98732864638936</v>
      </c>
      <c r="U3583" s="239">
        <f>MAX($K$4:K3583)</f>
        <v>290.98732864638936</v>
      </c>
      <c r="V3583" s="239">
        <f>MAX($K$4:L3583)</f>
        <v>290.98732864638936</v>
      </c>
      <c r="W3583" s="239">
        <f t="shared" si="671"/>
        <v>-0.27148886510553782</v>
      </c>
      <c r="X3583" s="239">
        <f t="shared" si="672"/>
        <v>-0.27148886510553782</v>
      </c>
      <c r="Y3583" s="239">
        <f t="shared" si="673"/>
        <v>-0.27148886510553782</v>
      </c>
    </row>
    <row r="3584" spans="1:25">
      <c r="A3584" s="147">
        <v>40443</v>
      </c>
      <c r="B3584" s="243">
        <v>-4.9479811107119298E-3</v>
      </c>
      <c r="C3584" s="243">
        <v>-1.1200891794291845E-2</v>
      </c>
      <c r="D3584" s="243">
        <v>-1.0244376964087309E-2</v>
      </c>
      <c r="E3584" s="243">
        <v>-1.4035141457700795E-2</v>
      </c>
      <c r="F3584" s="243">
        <v>-1.0184541136444292E-2</v>
      </c>
      <c r="H3584" s="239">
        <f t="shared" si="666"/>
        <v>209.61305988167905</v>
      </c>
      <c r="I3584" s="239"/>
      <c r="J3584" s="239">
        <f t="shared" si="667"/>
        <v>179.17616276083535</v>
      </c>
      <c r="K3584" s="239">
        <f t="shared" si="662"/>
        <v>209.61305988167905</v>
      </c>
      <c r="L3584" s="239" t="b">
        <f t="shared" si="663"/>
        <v>0</v>
      </c>
      <c r="M3584" s="239">
        <f t="shared" si="668"/>
        <v>-1.1200891794291883E-2</v>
      </c>
      <c r="O3584" s="239">
        <f t="shared" si="669"/>
        <v>167.69786197277855</v>
      </c>
      <c r="P3584" s="239">
        <f t="shared" si="664"/>
        <v>209.61305988167905</v>
      </c>
      <c r="Q3584" s="239">
        <f t="shared" si="665"/>
        <v>0</v>
      </c>
      <c r="R3584" s="239">
        <f t="shared" si="670"/>
        <v>-1.1200891794291883E-2</v>
      </c>
      <c r="T3584" s="239">
        <f>MAX($H$4:H3584)</f>
        <v>290.98732864638936</v>
      </c>
      <c r="U3584" s="239">
        <f>MAX($K$4:K3584)</f>
        <v>290.98732864638936</v>
      </c>
      <c r="V3584" s="239">
        <f>MAX($K$4:L3584)</f>
        <v>290.98732864638936</v>
      </c>
      <c r="W3584" s="239">
        <f t="shared" si="671"/>
        <v>-0.2796488394984275</v>
      </c>
      <c r="X3584" s="239">
        <f t="shared" si="672"/>
        <v>-0.2796488394984275</v>
      </c>
      <c r="Y3584" s="239">
        <f t="shared" si="673"/>
        <v>-0.2796488394984275</v>
      </c>
    </row>
    <row r="3585" spans="1:25">
      <c r="A3585" s="147">
        <v>40444</v>
      </c>
      <c r="B3585" s="243">
        <v>-7.9542771837821657E-3</v>
      </c>
      <c r="C3585" s="243">
        <v>-5.4874815762518958E-3</v>
      </c>
      <c r="D3585" s="243">
        <v>1.2969031886886917E-3</v>
      </c>
      <c r="E3585" s="243">
        <v>5.7354905827811109E-5</v>
      </c>
      <c r="F3585" s="243">
        <v>-4.9616946099134696E-3</v>
      </c>
      <c r="H3585" s="239">
        <f t="shared" si="666"/>
        <v>208.46281207743655</v>
      </c>
      <c r="I3585" s="239"/>
      <c r="J3585" s="239">
        <f t="shared" si="667"/>
        <v>179.17616276083535</v>
      </c>
      <c r="K3585" s="239">
        <f t="shared" si="662"/>
        <v>208.46281207743655</v>
      </c>
      <c r="L3585" s="239" t="b">
        <f t="shared" si="663"/>
        <v>0</v>
      </c>
      <c r="M3585" s="239">
        <f t="shared" si="668"/>
        <v>-5.4874815762518845E-3</v>
      </c>
      <c r="O3585" s="239">
        <f t="shared" si="669"/>
        <v>167.69786197277855</v>
      </c>
      <c r="P3585" s="239">
        <f t="shared" si="664"/>
        <v>208.46281207743655</v>
      </c>
      <c r="Q3585" s="239">
        <f t="shared" si="665"/>
        <v>0</v>
      </c>
      <c r="R3585" s="239">
        <f t="shared" si="670"/>
        <v>-5.4874815762518845E-3</v>
      </c>
      <c r="T3585" s="239">
        <f>MAX($H$4:H3585)</f>
        <v>290.98732864638936</v>
      </c>
      <c r="U3585" s="239">
        <f>MAX($K$4:K3585)</f>
        <v>290.98732864638936</v>
      </c>
      <c r="V3585" s="239">
        <f>MAX($K$4:L3585)</f>
        <v>290.98732864638936</v>
      </c>
      <c r="W3585" s="239">
        <f t="shared" si="671"/>
        <v>-0.28360175322011155</v>
      </c>
      <c r="X3585" s="239">
        <f t="shared" si="672"/>
        <v>-0.28360175322011155</v>
      </c>
      <c r="Y3585" s="239">
        <f t="shared" si="673"/>
        <v>-0.28360175322011155</v>
      </c>
    </row>
    <row r="3586" spans="1:25">
      <c r="A3586" s="147">
        <v>40445</v>
      </c>
      <c r="B3586" s="243">
        <v>2.1390963187434497E-2</v>
      </c>
      <c r="C3586" s="243">
        <v>1.1563123879400949E-2</v>
      </c>
      <c r="D3586" s="243">
        <v>-1.426782381183167E-2</v>
      </c>
      <c r="E3586" s="243">
        <v>-4.3029167931289969E-3</v>
      </c>
      <c r="F3586" s="243">
        <v>1.0109912729800774E-2</v>
      </c>
      <c r="H3586" s="239">
        <f t="shared" si="666"/>
        <v>210.87329339773623</v>
      </c>
      <c r="I3586" s="239"/>
      <c r="J3586" s="239">
        <f t="shared" si="667"/>
        <v>179.17616276083535</v>
      </c>
      <c r="K3586" s="239">
        <f t="shared" si="662"/>
        <v>210.87329339773623</v>
      </c>
      <c r="L3586" s="239" t="b">
        <f t="shared" si="663"/>
        <v>0</v>
      </c>
      <c r="M3586" s="239">
        <f t="shared" si="668"/>
        <v>1.1563123879400958E-2</v>
      </c>
      <c r="O3586" s="239">
        <f t="shared" si="669"/>
        <v>167.69786197277855</v>
      </c>
      <c r="P3586" s="239">
        <f t="shared" si="664"/>
        <v>210.87329339773623</v>
      </c>
      <c r="Q3586" s="239">
        <f t="shared" si="665"/>
        <v>0</v>
      </c>
      <c r="R3586" s="239">
        <f t="shared" si="670"/>
        <v>1.1563123879400958E-2</v>
      </c>
      <c r="T3586" s="239">
        <f>MAX($H$4:H3586)</f>
        <v>290.98732864638936</v>
      </c>
      <c r="U3586" s="239">
        <f>MAX($K$4:K3586)</f>
        <v>290.98732864638936</v>
      </c>
      <c r="V3586" s="239">
        <f>MAX($K$4:L3586)</f>
        <v>290.98732864638936</v>
      </c>
      <c r="W3586" s="239">
        <f t="shared" si="671"/>
        <v>-0.27531795154561001</v>
      </c>
      <c r="X3586" s="239">
        <f t="shared" si="672"/>
        <v>-0.27531795154561001</v>
      </c>
      <c r="Y3586" s="239">
        <f t="shared" si="673"/>
        <v>-0.27531795154561001</v>
      </c>
    </row>
    <row r="3587" spans="1:25">
      <c r="A3587" s="147">
        <v>40448</v>
      </c>
      <c r="B3587" s="243">
        <v>-5.2699048520351566E-3</v>
      </c>
      <c r="C3587" s="243">
        <v>-3.7088294474199035E-3</v>
      </c>
      <c r="D3587" s="243">
        <v>1.510845638992131E-2</v>
      </c>
      <c r="E3587" s="243">
        <v>8.8963701029762809E-3</v>
      </c>
      <c r="F3587" s="243">
        <v>1.8279812494905734E-3</v>
      </c>
      <c r="H3587" s="239">
        <f t="shared" si="666"/>
        <v>210.09120031750828</v>
      </c>
      <c r="I3587" s="239"/>
      <c r="J3587" s="239">
        <f t="shared" si="667"/>
        <v>179.17616276083535</v>
      </c>
      <c r="K3587" s="239">
        <f t="shared" si="662"/>
        <v>210.09120031750828</v>
      </c>
      <c r="L3587" s="239" t="b">
        <f t="shared" si="663"/>
        <v>0</v>
      </c>
      <c r="M3587" s="239">
        <f t="shared" si="668"/>
        <v>-3.7088294474199542E-3</v>
      </c>
      <c r="O3587" s="239">
        <f t="shared" si="669"/>
        <v>167.69786197277855</v>
      </c>
      <c r="P3587" s="239">
        <f t="shared" si="664"/>
        <v>210.09120031750828</v>
      </c>
      <c r="Q3587" s="239">
        <f t="shared" si="665"/>
        <v>0</v>
      </c>
      <c r="R3587" s="239">
        <f t="shared" si="670"/>
        <v>-3.7088294474199542E-3</v>
      </c>
      <c r="T3587" s="239">
        <f>MAX($H$4:H3587)</f>
        <v>290.98732864638936</v>
      </c>
      <c r="U3587" s="239">
        <f>MAX($K$4:K3587)</f>
        <v>290.98732864638936</v>
      </c>
      <c r="V3587" s="239">
        <f>MAX($K$4:L3587)</f>
        <v>290.98732864638936</v>
      </c>
      <c r="W3587" s="239">
        <f t="shared" si="671"/>
        <v>-0.27800567366693429</v>
      </c>
      <c r="X3587" s="239">
        <f t="shared" si="672"/>
        <v>-0.27800567366693429</v>
      </c>
      <c r="Y3587" s="239">
        <f t="shared" si="673"/>
        <v>-0.27800567366693429</v>
      </c>
    </row>
    <row r="3588" spans="1:25">
      <c r="A3588" s="147">
        <v>40449</v>
      </c>
      <c r="B3588" s="243">
        <v>5.3492142867967996E-3</v>
      </c>
      <c r="C3588" s="243">
        <v>-3.9346155508688252E-3</v>
      </c>
      <c r="D3588" s="243">
        <v>-6.0261372826877491E-3</v>
      </c>
      <c r="E3588" s="243">
        <v>-7.5036783803491547E-3</v>
      </c>
      <c r="F3588" s="243">
        <v>-1.9916645394607579E-3</v>
      </c>
      <c r="H3588" s="239">
        <f t="shared" si="666"/>
        <v>209.2645722136383</v>
      </c>
      <c r="I3588" s="239"/>
      <c r="J3588" s="239">
        <f t="shared" si="667"/>
        <v>179.17616276083535</v>
      </c>
      <c r="K3588" s="239">
        <f t="shared" si="662"/>
        <v>209.2645722136383</v>
      </c>
      <c r="L3588" s="239" t="b">
        <f t="shared" si="663"/>
        <v>0</v>
      </c>
      <c r="M3588" s="239">
        <f t="shared" si="668"/>
        <v>-3.9346155508688876E-3</v>
      </c>
      <c r="O3588" s="239">
        <f t="shared" si="669"/>
        <v>167.69786197277855</v>
      </c>
      <c r="P3588" s="239">
        <f t="shared" si="664"/>
        <v>209.2645722136383</v>
      </c>
      <c r="Q3588" s="239">
        <f t="shared" si="665"/>
        <v>0</v>
      </c>
      <c r="R3588" s="239">
        <f t="shared" si="670"/>
        <v>-3.9346155508688876E-3</v>
      </c>
      <c r="T3588" s="239">
        <f>MAX($H$4:H3588)</f>
        <v>290.98732864638936</v>
      </c>
      <c r="U3588" s="239">
        <f>MAX($K$4:K3588)</f>
        <v>290.98732864638936</v>
      </c>
      <c r="V3588" s="239">
        <f>MAX($K$4:L3588)</f>
        <v>290.98732864638936</v>
      </c>
      <c r="W3588" s="239">
        <f t="shared" si="671"/>
        <v>-0.28084644377096346</v>
      </c>
      <c r="X3588" s="239">
        <f t="shared" si="672"/>
        <v>-0.28084644377096346</v>
      </c>
      <c r="Y3588" s="239">
        <f t="shared" si="673"/>
        <v>-0.28084644377096346</v>
      </c>
    </row>
    <row r="3589" spans="1:25">
      <c r="A3589" s="147">
        <v>40450</v>
      </c>
      <c r="B3589" s="243">
        <v>-2.0056857800450079E-3</v>
      </c>
      <c r="C3589" s="243">
        <v>-5.0992599927851545E-3</v>
      </c>
      <c r="D3589" s="243">
        <v>1.7117359724523329E-3</v>
      </c>
      <c r="E3589" s="243">
        <v>4.7128728578422763E-3</v>
      </c>
      <c r="F3589" s="243">
        <v>-1.2583235223974087E-3</v>
      </c>
      <c r="H3589" s="239">
        <f t="shared" si="666"/>
        <v>208.19747775264199</v>
      </c>
      <c r="I3589" s="239"/>
      <c r="J3589" s="239">
        <f t="shared" si="667"/>
        <v>179.17616276083535</v>
      </c>
      <c r="K3589" s="239">
        <f t="shared" ref="K3589:K3652" si="674">MAX(H3589:J3589)</f>
        <v>208.19747775264199</v>
      </c>
      <c r="L3589" s="239" t="b">
        <f t="shared" ref="L3589:L3652" si="675">J3589=K3589</f>
        <v>0</v>
      </c>
      <c r="M3589" s="239">
        <f t="shared" si="668"/>
        <v>-5.0992599927852031E-3</v>
      </c>
      <c r="O3589" s="239">
        <f t="shared" si="669"/>
        <v>167.69786197277855</v>
      </c>
      <c r="P3589" s="239">
        <f t="shared" ref="P3589:P3652" si="676">MAX(H3589,O3589)</f>
        <v>208.19747775264199</v>
      </c>
      <c r="Q3589" s="239">
        <f t="shared" ref="Q3589:Q3652" si="677">P3589-H3589</f>
        <v>0</v>
      </c>
      <c r="R3589" s="239">
        <f t="shared" si="670"/>
        <v>-5.0992599927852031E-3</v>
      </c>
      <c r="T3589" s="239">
        <f>MAX($H$4:H3589)</f>
        <v>290.98732864638936</v>
      </c>
      <c r="U3589" s="239">
        <f>MAX($K$4:K3589)</f>
        <v>290.98732864638936</v>
      </c>
      <c r="V3589" s="239">
        <f>MAX($K$4:L3589)</f>
        <v>290.98732864638936</v>
      </c>
      <c r="W3589" s="239">
        <f t="shared" si="671"/>
        <v>-0.28451359472891141</v>
      </c>
      <c r="X3589" s="239">
        <f t="shared" si="672"/>
        <v>-0.28451359472891141</v>
      </c>
      <c r="Y3589" s="239">
        <f t="shared" si="673"/>
        <v>-0.28451359472891141</v>
      </c>
    </row>
    <row r="3590" spans="1:25">
      <c r="A3590" s="147">
        <v>40451</v>
      </c>
      <c r="B3590" s="243">
        <v>-2.653246229195716E-3</v>
      </c>
      <c r="C3590" s="243">
        <v>-4.235342252753016E-4</v>
      </c>
      <c r="D3590" s="243">
        <v>-1.4607865401444875E-2</v>
      </c>
      <c r="E3590" s="243">
        <v>5.5607987800121439E-3</v>
      </c>
      <c r="F3590" s="243">
        <v>1.1377282066771244E-3</v>
      </c>
      <c r="H3590" s="239">
        <f t="shared" ref="H3590:H3653" si="678">(1+C3590)*H3589</f>
        <v>208.10929899519775</v>
      </c>
      <c r="I3590" s="239"/>
      <c r="J3590" s="239">
        <f t="shared" ref="J3590:J3653" si="679">IF(NOT(YEAR(A3590)=YEAR(A3589)),$J$1*H3590,J3589)</f>
        <v>179.17616276083535</v>
      </c>
      <c r="K3590" s="239">
        <f t="shared" si="674"/>
        <v>208.10929899519775</v>
      </c>
      <c r="L3590" s="239" t="b">
        <f t="shared" si="675"/>
        <v>0</v>
      </c>
      <c r="M3590" s="239">
        <f t="shared" ref="M3590:M3653" si="680">(K3590-K3589)/K3589</f>
        <v>-4.2353422527531505E-4</v>
      </c>
      <c r="O3590" s="239">
        <f t="shared" ref="O3590:O3653" si="681">IF(AND(MONTH(A3590)=$O$2,MONTH(A3589)=$O$2-1),$O$1*H3590,O3589)</f>
        <v>167.69786197277855</v>
      </c>
      <c r="P3590" s="239">
        <f t="shared" si="676"/>
        <v>208.10929899519775</v>
      </c>
      <c r="Q3590" s="239">
        <f t="shared" si="677"/>
        <v>0</v>
      </c>
      <c r="R3590" s="239">
        <f t="shared" ref="R3590:R3653" si="682">(P3590-P3589)/P3589</f>
        <v>-4.2353422527531505E-4</v>
      </c>
      <c r="T3590" s="239">
        <f>MAX($H$4:H3590)</f>
        <v>290.98732864638936</v>
      </c>
      <c r="U3590" s="239">
        <f>MAX($K$4:K3590)</f>
        <v>290.98732864638936</v>
      </c>
      <c r="V3590" s="239">
        <f>MAX($K$4:L3590)</f>
        <v>290.98732864638936</v>
      </c>
      <c r="W3590" s="239">
        <f t="shared" ref="W3590:W3653" si="683">(H3590-T3590)/T3590</f>
        <v>-0.28481662770926292</v>
      </c>
      <c r="X3590" s="239">
        <f t="shared" ref="X3590:X3653" si="684">(K3590-U3590)/U3590</f>
        <v>-0.28481662770926292</v>
      </c>
      <c r="Y3590" s="239">
        <f t="shared" ref="Y3590:Y3653" si="685">(P3590-V3590)/V3590</f>
        <v>-0.28481662770926292</v>
      </c>
    </row>
    <row r="3591" spans="1:25">
      <c r="A3591" s="147">
        <v>40452</v>
      </c>
      <c r="B3591" s="243">
        <v>4.3445168622033847E-3</v>
      </c>
      <c r="C3591" s="243">
        <v>-7.7050646017675639E-3</v>
      </c>
      <c r="D3591" s="243">
        <v>-8.5394669470220119E-3</v>
      </c>
      <c r="E3591" s="243">
        <v>-2.6137723000633217E-3</v>
      </c>
      <c r="F3591" s="243">
        <v>-4.8486223357705471E-3</v>
      </c>
      <c r="H3591" s="239">
        <f t="shared" si="678"/>
        <v>206.5058034022112</v>
      </c>
      <c r="I3591" s="239"/>
      <c r="J3591" s="239">
        <f t="shared" si="679"/>
        <v>179.17616276083535</v>
      </c>
      <c r="K3591" s="239">
        <f t="shared" si="674"/>
        <v>206.5058034022112</v>
      </c>
      <c r="L3591" s="239" t="b">
        <f t="shared" si="675"/>
        <v>0</v>
      </c>
      <c r="M3591" s="239">
        <f t="shared" si="680"/>
        <v>-7.7050646017675032E-3</v>
      </c>
      <c r="O3591" s="239">
        <f t="shared" si="681"/>
        <v>167.69786197277855</v>
      </c>
      <c r="P3591" s="239">
        <f t="shared" si="676"/>
        <v>206.5058034022112</v>
      </c>
      <c r="Q3591" s="239">
        <f t="shared" si="677"/>
        <v>0</v>
      </c>
      <c r="R3591" s="239">
        <f t="shared" si="682"/>
        <v>-7.7050646017675032E-3</v>
      </c>
      <c r="T3591" s="239">
        <f>MAX($H$4:H3591)</f>
        <v>290.98732864638936</v>
      </c>
      <c r="U3591" s="239">
        <f>MAX($K$4:K3591)</f>
        <v>290.98732864638936</v>
      </c>
      <c r="V3591" s="239">
        <f>MAX($K$4:L3591)</f>
        <v>290.98732864638936</v>
      </c>
      <c r="W3591" s="239">
        <f t="shared" si="683"/>
        <v>-0.29032716179487295</v>
      </c>
      <c r="X3591" s="239">
        <f t="shared" si="684"/>
        <v>-0.29032716179487295</v>
      </c>
      <c r="Y3591" s="239">
        <f t="shared" si="685"/>
        <v>-0.29032716179487295</v>
      </c>
    </row>
    <row r="3592" spans="1:25">
      <c r="A3592" s="147">
        <v>40455</v>
      </c>
      <c r="B3592" s="243">
        <v>-8.0637363278516228E-3</v>
      </c>
      <c r="C3592" s="243">
        <v>-2.9611115524442733E-3</v>
      </c>
      <c r="D3592" s="243">
        <v>4.5820101168165817E-3</v>
      </c>
      <c r="E3592" s="243">
        <v>1.165522092979332E-2</v>
      </c>
      <c r="F3592" s="243">
        <v>-9.4638975897232136E-5</v>
      </c>
      <c r="H3592" s="239">
        <f t="shared" si="678"/>
        <v>205.89431668211012</v>
      </c>
      <c r="I3592" s="239"/>
      <c r="J3592" s="239">
        <f t="shared" si="679"/>
        <v>179.17616276083535</v>
      </c>
      <c r="K3592" s="239">
        <f t="shared" si="674"/>
        <v>205.89431668211012</v>
      </c>
      <c r="L3592" s="239" t="b">
        <f t="shared" si="675"/>
        <v>0</v>
      </c>
      <c r="M3592" s="239">
        <f t="shared" si="680"/>
        <v>-2.9611115524443236E-3</v>
      </c>
      <c r="O3592" s="239">
        <f t="shared" si="681"/>
        <v>167.69786197277855</v>
      </c>
      <c r="P3592" s="239">
        <f t="shared" si="676"/>
        <v>205.89431668211012</v>
      </c>
      <c r="Q3592" s="239">
        <f t="shared" si="677"/>
        <v>0</v>
      </c>
      <c r="R3592" s="239">
        <f t="shared" si="682"/>
        <v>-2.9611115524443236E-3</v>
      </c>
      <c r="T3592" s="239">
        <f>MAX($H$4:H3592)</f>
        <v>290.98732864638936</v>
      </c>
      <c r="U3592" s="239">
        <f>MAX($K$4:K3592)</f>
        <v>290.98732864638936</v>
      </c>
      <c r="V3592" s="239">
        <f>MAX($K$4:L3592)</f>
        <v>290.98732864638936</v>
      </c>
      <c r="W3592" s="239">
        <f t="shared" si="683"/>
        <v>-0.2924285822345381</v>
      </c>
      <c r="X3592" s="239">
        <f t="shared" si="684"/>
        <v>-0.2924285822345381</v>
      </c>
      <c r="Y3592" s="239">
        <f t="shared" si="685"/>
        <v>-0.2924285822345381</v>
      </c>
    </row>
    <row r="3593" spans="1:25">
      <c r="A3593" s="147">
        <v>40456</v>
      </c>
      <c r="B3593" s="243">
        <v>2.0613187813964595E-2</v>
      </c>
      <c r="C3593" s="243">
        <v>1.4764888275778931E-2</v>
      </c>
      <c r="D3593" s="243">
        <v>-5.9898475772302007E-4</v>
      </c>
      <c r="E3593" s="243">
        <v>-4.5173986914422981E-3</v>
      </c>
      <c r="F3593" s="243">
        <v>1.0239207601801192E-2</v>
      </c>
      <c r="H3593" s="239">
        <f t="shared" si="678"/>
        <v>208.93432326453933</v>
      </c>
      <c r="I3593" s="239"/>
      <c r="J3593" s="239">
        <f t="shared" si="679"/>
        <v>179.17616276083535</v>
      </c>
      <c r="K3593" s="239">
        <f t="shared" si="674"/>
        <v>208.93432326453933</v>
      </c>
      <c r="L3593" s="239" t="b">
        <f t="shared" si="675"/>
        <v>0</v>
      </c>
      <c r="M3593" s="239">
        <f t="shared" si="680"/>
        <v>1.476488827577899E-2</v>
      </c>
      <c r="O3593" s="239">
        <f t="shared" si="681"/>
        <v>167.69786197277855</v>
      </c>
      <c r="P3593" s="239">
        <f t="shared" si="676"/>
        <v>208.93432326453933</v>
      </c>
      <c r="Q3593" s="239">
        <f t="shared" si="677"/>
        <v>0</v>
      </c>
      <c r="R3593" s="239">
        <f t="shared" si="682"/>
        <v>1.476488827577899E-2</v>
      </c>
      <c r="T3593" s="239">
        <f>MAX($H$4:H3593)</f>
        <v>290.98732864638936</v>
      </c>
      <c r="U3593" s="239">
        <f>MAX($K$4:K3593)</f>
        <v>290.98732864638936</v>
      </c>
      <c r="V3593" s="239">
        <f>MAX($K$4:L3593)</f>
        <v>290.98732864638936</v>
      </c>
      <c r="W3593" s="239">
        <f t="shared" si="683"/>
        <v>-0.28198136930409656</v>
      </c>
      <c r="X3593" s="239">
        <f t="shared" si="684"/>
        <v>-0.28198136930409656</v>
      </c>
      <c r="Y3593" s="239">
        <f t="shared" si="685"/>
        <v>-0.28198136930409656</v>
      </c>
    </row>
    <row r="3594" spans="1:25">
      <c r="A3594" s="147">
        <v>40457</v>
      </c>
      <c r="B3594" s="243">
        <v>-9.0947413680886324E-4</v>
      </c>
      <c r="C3594" s="243">
        <v>1.844002808490508E-3</v>
      </c>
      <c r="D3594" s="243">
        <v>1.1307327852392302E-2</v>
      </c>
      <c r="E3594" s="243">
        <v>2.1495915029530188E-3</v>
      </c>
      <c r="F3594" s="243">
        <v>2.3586431008895126E-3</v>
      </c>
      <c r="H3594" s="239">
        <f t="shared" si="678"/>
        <v>209.3195987434292</v>
      </c>
      <c r="I3594" s="239"/>
      <c r="J3594" s="239">
        <f t="shared" si="679"/>
        <v>179.17616276083535</v>
      </c>
      <c r="K3594" s="239">
        <f t="shared" si="674"/>
        <v>209.3195987434292</v>
      </c>
      <c r="L3594" s="239" t="b">
        <f t="shared" si="675"/>
        <v>0</v>
      </c>
      <c r="M3594" s="239">
        <f t="shared" si="680"/>
        <v>1.8440028084904709E-3</v>
      </c>
      <c r="O3594" s="239">
        <f t="shared" si="681"/>
        <v>167.69786197277855</v>
      </c>
      <c r="P3594" s="239">
        <f t="shared" si="676"/>
        <v>209.3195987434292</v>
      </c>
      <c r="Q3594" s="239">
        <f t="shared" si="677"/>
        <v>0</v>
      </c>
      <c r="R3594" s="239">
        <f t="shared" si="682"/>
        <v>1.8440028084904709E-3</v>
      </c>
      <c r="T3594" s="239">
        <f>MAX($H$4:H3594)</f>
        <v>290.98732864638936</v>
      </c>
      <c r="U3594" s="239">
        <f>MAX($K$4:K3594)</f>
        <v>290.98732864638936</v>
      </c>
      <c r="V3594" s="239">
        <f>MAX($K$4:L3594)</f>
        <v>290.98732864638936</v>
      </c>
      <c r="W3594" s="239">
        <f t="shared" si="683"/>
        <v>-0.2806573409325448</v>
      </c>
      <c r="X3594" s="239">
        <f t="shared" si="684"/>
        <v>-0.2806573409325448</v>
      </c>
      <c r="Y3594" s="239">
        <f t="shared" si="685"/>
        <v>-0.2806573409325448</v>
      </c>
    </row>
    <row r="3595" spans="1:25">
      <c r="A3595" s="147">
        <v>40458</v>
      </c>
      <c r="B3595" s="243">
        <v>-1.4427428446988078E-3</v>
      </c>
      <c r="C3595" s="243">
        <v>5.7342822727288745E-3</v>
      </c>
      <c r="D3595" s="243">
        <v>1.0011933132786366E-2</v>
      </c>
      <c r="E3595" s="243">
        <v>-7.3608461611118781E-4</v>
      </c>
      <c r="F3595" s="243">
        <v>5.7273846962482278E-3</v>
      </c>
      <c r="H3595" s="239">
        <f t="shared" si="678"/>
        <v>210.51989640783836</v>
      </c>
      <c r="I3595" s="239"/>
      <c r="J3595" s="239">
        <f t="shared" si="679"/>
        <v>179.17616276083535</v>
      </c>
      <c r="K3595" s="239">
        <f t="shared" si="674"/>
        <v>210.51989640783836</v>
      </c>
      <c r="L3595" s="239" t="b">
        <f t="shared" si="675"/>
        <v>0</v>
      </c>
      <c r="M3595" s="239">
        <f t="shared" si="680"/>
        <v>5.7342822727288554E-3</v>
      </c>
      <c r="O3595" s="239">
        <f t="shared" si="681"/>
        <v>167.69786197277855</v>
      </c>
      <c r="P3595" s="239">
        <f t="shared" si="676"/>
        <v>210.51989640783836</v>
      </c>
      <c r="Q3595" s="239">
        <f t="shared" si="677"/>
        <v>0</v>
      </c>
      <c r="R3595" s="239">
        <f t="shared" si="682"/>
        <v>5.7342822727288554E-3</v>
      </c>
      <c r="T3595" s="239">
        <f>MAX($H$4:H3595)</f>
        <v>290.98732864638936</v>
      </c>
      <c r="U3595" s="239">
        <f>MAX($K$4:K3595)</f>
        <v>290.98732864638936</v>
      </c>
      <c r="V3595" s="239">
        <f>MAX($K$4:L3595)</f>
        <v>290.98732864638936</v>
      </c>
      <c r="W3595" s="239">
        <f t="shared" si="683"/>
        <v>-0.27653242707463666</v>
      </c>
      <c r="X3595" s="239">
        <f t="shared" si="684"/>
        <v>-0.27653242707463666</v>
      </c>
      <c r="Y3595" s="239">
        <f t="shared" si="685"/>
        <v>-0.27653242707463666</v>
      </c>
    </row>
    <row r="3596" spans="1:25">
      <c r="A3596" s="147">
        <v>40459</v>
      </c>
      <c r="B3596" s="243">
        <v>6.5143799590892115E-3</v>
      </c>
      <c r="C3596" s="243">
        <v>-4.5926533940323644E-3</v>
      </c>
      <c r="D3596" s="243">
        <v>-4.9352316458967094E-3</v>
      </c>
      <c r="E3596" s="243">
        <v>-5.181438599712429E-3</v>
      </c>
      <c r="F3596" s="243">
        <v>-3.4210899007696138E-3</v>
      </c>
      <c r="H3596" s="239">
        <f t="shared" si="678"/>
        <v>209.55305149108955</v>
      </c>
      <c r="I3596" s="239"/>
      <c r="J3596" s="239">
        <f t="shared" si="679"/>
        <v>179.17616276083535</v>
      </c>
      <c r="K3596" s="239">
        <f t="shared" si="674"/>
        <v>209.55305149108955</v>
      </c>
      <c r="L3596" s="239" t="b">
        <f t="shared" si="675"/>
        <v>0</v>
      </c>
      <c r="M3596" s="239">
        <f t="shared" si="680"/>
        <v>-4.592653394032419E-3</v>
      </c>
      <c r="O3596" s="239">
        <f t="shared" si="681"/>
        <v>167.69786197277855</v>
      </c>
      <c r="P3596" s="239">
        <f t="shared" si="676"/>
        <v>209.55305149108955</v>
      </c>
      <c r="Q3596" s="239">
        <f t="shared" si="677"/>
        <v>0</v>
      </c>
      <c r="R3596" s="239">
        <f t="shared" si="682"/>
        <v>-4.592653394032419E-3</v>
      </c>
      <c r="T3596" s="239">
        <f>MAX($H$4:H3596)</f>
        <v>290.98732864638936</v>
      </c>
      <c r="U3596" s="239">
        <f>MAX($K$4:K3596)</f>
        <v>290.98732864638936</v>
      </c>
      <c r="V3596" s="239">
        <f>MAX($K$4:L3596)</f>
        <v>290.98732864638936</v>
      </c>
      <c r="W3596" s="239">
        <f t="shared" si="683"/>
        <v>-0.27985506287890471</v>
      </c>
      <c r="X3596" s="239">
        <f t="shared" si="684"/>
        <v>-0.27985506287890471</v>
      </c>
      <c r="Y3596" s="239">
        <f t="shared" si="685"/>
        <v>-0.27985506287890471</v>
      </c>
    </row>
    <row r="3597" spans="1:25">
      <c r="A3597" s="147">
        <v>40462</v>
      </c>
      <c r="B3597" s="243">
        <v>4.1045846888998483E-4</v>
      </c>
      <c r="C3597" s="243">
        <v>4.443410937942982E-3</v>
      </c>
      <c r="D3597" s="243">
        <v>4.0095529343573411E-3</v>
      </c>
      <c r="E3597" s="243">
        <v>9.7820152772560842E-3</v>
      </c>
      <c r="F3597" s="243">
        <v>7.2754059883763933E-3</v>
      </c>
      <c r="H3597" s="239">
        <f t="shared" si="678"/>
        <v>210.48418181216439</v>
      </c>
      <c r="I3597" s="239"/>
      <c r="J3597" s="239">
        <f t="shared" si="679"/>
        <v>179.17616276083535</v>
      </c>
      <c r="K3597" s="239">
        <f t="shared" si="674"/>
        <v>210.48418181216439</v>
      </c>
      <c r="L3597" s="239" t="b">
        <f t="shared" si="675"/>
        <v>0</v>
      </c>
      <c r="M3597" s="239">
        <f t="shared" si="680"/>
        <v>4.4434109379430297E-3</v>
      </c>
      <c r="O3597" s="239">
        <f t="shared" si="681"/>
        <v>167.69786197277855</v>
      </c>
      <c r="P3597" s="239">
        <f t="shared" si="676"/>
        <v>210.48418181216439</v>
      </c>
      <c r="Q3597" s="239">
        <f t="shared" si="677"/>
        <v>0</v>
      </c>
      <c r="R3597" s="239">
        <f t="shared" si="682"/>
        <v>4.4434109379430297E-3</v>
      </c>
      <c r="T3597" s="239">
        <f>MAX($H$4:H3597)</f>
        <v>290.98732864638936</v>
      </c>
      <c r="U3597" s="239">
        <f>MAX($K$4:K3597)</f>
        <v>290.98732864638936</v>
      </c>
      <c r="V3597" s="239">
        <f>MAX($K$4:L3597)</f>
        <v>290.98732864638936</v>
      </c>
      <c r="W3597" s="239">
        <f t="shared" si="683"/>
        <v>-0.27665516298839654</v>
      </c>
      <c r="X3597" s="239">
        <f t="shared" si="684"/>
        <v>-0.27665516298839654</v>
      </c>
      <c r="Y3597" s="239">
        <f t="shared" si="685"/>
        <v>-0.27665516298839654</v>
      </c>
    </row>
    <row r="3598" spans="1:25">
      <c r="A3598" s="147">
        <v>40463</v>
      </c>
      <c r="B3598" s="243">
        <v>3.8937268164360717E-3</v>
      </c>
      <c r="C3598" s="243">
        <v>-5.5066636018528126E-3</v>
      </c>
      <c r="D3598" s="243">
        <v>-1.1848660626264218E-2</v>
      </c>
      <c r="E3598" s="243">
        <v>-6.3480156727346859E-3</v>
      </c>
      <c r="F3598" s="243">
        <v>-4.020473638681854E-3</v>
      </c>
      <c r="H3598" s="239">
        <f t="shared" si="678"/>
        <v>209.32511622941357</v>
      </c>
      <c r="I3598" s="239"/>
      <c r="J3598" s="239">
        <f t="shared" si="679"/>
        <v>179.17616276083535</v>
      </c>
      <c r="K3598" s="239">
        <f t="shared" si="674"/>
        <v>209.32511622941357</v>
      </c>
      <c r="L3598" s="239" t="b">
        <f t="shared" si="675"/>
        <v>0</v>
      </c>
      <c r="M3598" s="239">
        <f t="shared" si="680"/>
        <v>-5.5066636018528681E-3</v>
      </c>
      <c r="O3598" s="239">
        <f t="shared" si="681"/>
        <v>167.69786197277855</v>
      </c>
      <c r="P3598" s="239">
        <f t="shared" si="676"/>
        <v>209.32511622941357</v>
      </c>
      <c r="Q3598" s="239">
        <f t="shared" si="677"/>
        <v>0</v>
      </c>
      <c r="R3598" s="239">
        <f t="shared" si="682"/>
        <v>-5.5066636018528681E-3</v>
      </c>
      <c r="T3598" s="239">
        <f>MAX($H$4:H3598)</f>
        <v>290.98732864638936</v>
      </c>
      <c r="U3598" s="239">
        <f>MAX($K$4:K3598)</f>
        <v>290.98732864638936</v>
      </c>
      <c r="V3598" s="239">
        <f>MAX($K$4:L3598)</f>
        <v>290.98732864638936</v>
      </c>
      <c r="W3598" s="239">
        <f t="shared" si="683"/>
        <v>-0.28063837967395655</v>
      </c>
      <c r="X3598" s="239">
        <f t="shared" si="684"/>
        <v>-0.28063837967395655</v>
      </c>
      <c r="Y3598" s="239">
        <f t="shared" si="685"/>
        <v>-0.28063837967395655</v>
      </c>
    </row>
    <row r="3599" spans="1:25">
      <c r="A3599" s="147">
        <v>40464</v>
      </c>
      <c r="B3599" s="243">
        <v>7.3007136335208056E-3</v>
      </c>
      <c r="C3599" s="243">
        <v>1.7586231613226921E-2</v>
      </c>
      <c r="D3599" s="243">
        <v>-3.6816804749518761E-3</v>
      </c>
      <c r="E3599" s="243">
        <v>1.1071933194938266E-2</v>
      </c>
      <c r="F3599" s="243">
        <v>1.3803710625983623E-2</v>
      </c>
      <c r="H3599" s="239">
        <f t="shared" si="678"/>
        <v>213.00635620588969</v>
      </c>
      <c r="I3599" s="239"/>
      <c r="J3599" s="239">
        <f t="shared" si="679"/>
        <v>179.17616276083535</v>
      </c>
      <c r="K3599" s="239">
        <f t="shared" si="674"/>
        <v>213.00635620588969</v>
      </c>
      <c r="L3599" s="239" t="b">
        <f t="shared" si="675"/>
        <v>0</v>
      </c>
      <c r="M3599" s="239">
        <f t="shared" si="680"/>
        <v>1.7586231613226963E-2</v>
      </c>
      <c r="O3599" s="239">
        <f t="shared" si="681"/>
        <v>167.69786197277855</v>
      </c>
      <c r="P3599" s="239">
        <f t="shared" si="676"/>
        <v>213.00635620588969</v>
      </c>
      <c r="Q3599" s="239">
        <f t="shared" si="677"/>
        <v>0</v>
      </c>
      <c r="R3599" s="239">
        <f t="shared" si="682"/>
        <v>1.7586231613226963E-2</v>
      </c>
      <c r="T3599" s="239">
        <f>MAX($H$4:H3599)</f>
        <v>290.98732864638936</v>
      </c>
      <c r="U3599" s="239">
        <f>MAX($K$4:K3599)</f>
        <v>290.98732864638936</v>
      </c>
      <c r="V3599" s="239">
        <f>MAX($K$4:L3599)</f>
        <v>290.98732864638936</v>
      </c>
      <c r="W3599" s="239">
        <f t="shared" si="683"/>
        <v>-0.26798751960523653</v>
      </c>
      <c r="X3599" s="239">
        <f t="shared" si="684"/>
        <v>-0.26798751960523653</v>
      </c>
      <c r="Y3599" s="239">
        <f t="shared" si="685"/>
        <v>-0.26798751960523653</v>
      </c>
    </row>
    <row r="3600" spans="1:25">
      <c r="A3600" s="147">
        <v>40465</v>
      </c>
      <c r="B3600" s="243">
        <v>-3.7249354901220944E-3</v>
      </c>
      <c r="C3600" s="243">
        <v>-7.2355212249675116E-4</v>
      </c>
      <c r="D3600" s="243">
        <v>1.3147716148131927E-2</v>
      </c>
      <c r="E3600" s="243">
        <v>9.7525252161156928E-4</v>
      </c>
      <c r="F3600" s="243">
        <v>2.3640806560176753E-3</v>
      </c>
      <c r="H3600" s="239">
        <f t="shared" si="678"/>
        <v>212.85223500475161</v>
      </c>
      <c r="I3600" s="239"/>
      <c r="J3600" s="239">
        <f t="shared" si="679"/>
        <v>179.17616276083535</v>
      </c>
      <c r="K3600" s="239">
        <f t="shared" si="674"/>
        <v>212.85223500475161</v>
      </c>
      <c r="L3600" s="239" t="b">
        <f t="shared" si="675"/>
        <v>0</v>
      </c>
      <c r="M3600" s="239">
        <f t="shared" si="680"/>
        <v>-7.235521224968058E-4</v>
      </c>
      <c r="O3600" s="239">
        <f t="shared" si="681"/>
        <v>167.69786197277855</v>
      </c>
      <c r="P3600" s="239">
        <f t="shared" si="676"/>
        <v>212.85223500475161</v>
      </c>
      <c r="Q3600" s="239">
        <f t="shared" si="677"/>
        <v>0</v>
      </c>
      <c r="R3600" s="239">
        <f t="shared" si="682"/>
        <v>-7.235521224968058E-4</v>
      </c>
      <c r="T3600" s="239">
        <f>MAX($H$4:H3600)</f>
        <v>290.98732864638936</v>
      </c>
      <c r="U3600" s="239">
        <f>MAX($K$4:K3600)</f>
        <v>290.98732864638936</v>
      </c>
      <c r="V3600" s="239">
        <f>MAX($K$4:L3600)</f>
        <v>290.98732864638936</v>
      </c>
      <c r="W3600" s="239">
        <f t="shared" si="683"/>
        <v>-0.2685171687891203</v>
      </c>
      <c r="X3600" s="239">
        <f t="shared" si="684"/>
        <v>-0.2685171687891203</v>
      </c>
      <c r="Y3600" s="239">
        <f t="shared" si="685"/>
        <v>-0.2685171687891203</v>
      </c>
    </row>
    <row r="3601" spans="1:25">
      <c r="A3601" s="147">
        <v>40466</v>
      </c>
      <c r="B3601" s="243">
        <v>2.1268039683706164E-3</v>
      </c>
      <c r="C3601" s="243">
        <v>1.1522533887335928E-3</v>
      </c>
      <c r="D3601" s="243">
        <v>-4.025984363398849E-3</v>
      </c>
      <c r="E3601" s="243">
        <v>6.2363923601127524E-4</v>
      </c>
      <c r="F3601" s="243">
        <v>1.256925651931029E-3</v>
      </c>
      <c r="H3601" s="239">
        <f t="shared" si="678"/>
        <v>213.09749471383535</v>
      </c>
      <c r="I3601" s="239"/>
      <c r="J3601" s="239">
        <f t="shared" si="679"/>
        <v>179.17616276083535</v>
      </c>
      <c r="K3601" s="239">
        <f t="shared" si="674"/>
        <v>213.09749471383535</v>
      </c>
      <c r="L3601" s="239" t="b">
        <f t="shared" si="675"/>
        <v>0</v>
      </c>
      <c r="M3601" s="239">
        <f t="shared" si="680"/>
        <v>1.1522533887335738E-3</v>
      </c>
      <c r="O3601" s="239">
        <f t="shared" si="681"/>
        <v>167.69786197277855</v>
      </c>
      <c r="P3601" s="239">
        <f t="shared" si="676"/>
        <v>213.09749471383535</v>
      </c>
      <c r="Q3601" s="239">
        <f t="shared" si="677"/>
        <v>0</v>
      </c>
      <c r="R3601" s="239">
        <f t="shared" si="682"/>
        <v>1.1522533887335738E-3</v>
      </c>
      <c r="T3601" s="239">
        <f>MAX($H$4:H3601)</f>
        <v>290.98732864638936</v>
      </c>
      <c r="U3601" s="239">
        <f>MAX($K$4:K3601)</f>
        <v>290.98732864638936</v>
      </c>
      <c r="V3601" s="239">
        <f>MAX($K$4:L3601)</f>
        <v>290.98732864638936</v>
      </c>
      <c r="W3601" s="239">
        <f t="shared" si="683"/>
        <v>-0.26767431521805712</v>
      </c>
      <c r="X3601" s="239">
        <f t="shared" si="684"/>
        <v>-0.26767431521805712</v>
      </c>
      <c r="Y3601" s="239">
        <f t="shared" si="685"/>
        <v>-0.26767431521805712</v>
      </c>
    </row>
    <row r="3602" spans="1:25">
      <c r="A3602" s="147">
        <v>40469</v>
      </c>
      <c r="B3602" s="243">
        <v>6.6216222687243143E-3</v>
      </c>
      <c r="C3602" s="243">
        <v>-8.9862600905943335E-4</v>
      </c>
      <c r="D3602" s="243">
        <v>7.18138801794721E-4</v>
      </c>
      <c r="E3602" s="243">
        <v>-8.8854073377704346E-3</v>
      </c>
      <c r="F3602" s="243">
        <v>-3.0049575829387276E-3</v>
      </c>
      <c r="H3602" s="239">
        <f t="shared" si="678"/>
        <v>212.9059997626201</v>
      </c>
      <c r="I3602" s="239"/>
      <c r="J3602" s="239">
        <f t="shared" si="679"/>
        <v>179.17616276083535</v>
      </c>
      <c r="K3602" s="239">
        <f t="shared" si="674"/>
        <v>212.9059997626201</v>
      </c>
      <c r="L3602" s="239" t="b">
        <f t="shared" si="675"/>
        <v>0</v>
      </c>
      <c r="M3602" s="239">
        <f t="shared" si="680"/>
        <v>-8.9862600905938619E-4</v>
      </c>
      <c r="O3602" s="239">
        <f t="shared" si="681"/>
        <v>167.69786197277855</v>
      </c>
      <c r="P3602" s="239">
        <f t="shared" si="676"/>
        <v>212.9059997626201</v>
      </c>
      <c r="Q3602" s="239">
        <f t="shared" si="677"/>
        <v>0</v>
      </c>
      <c r="R3602" s="239">
        <f t="shared" si="682"/>
        <v>-8.9862600905938619E-4</v>
      </c>
      <c r="T3602" s="239">
        <f>MAX($H$4:H3602)</f>
        <v>290.98732864638936</v>
      </c>
      <c r="U3602" s="239">
        <f>MAX($K$4:K3602)</f>
        <v>290.98732864638936</v>
      </c>
      <c r="V3602" s="239">
        <f>MAX($K$4:L3602)</f>
        <v>290.98732864638936</v>
      </c>
      <c r="W3602" s="239">
        <f t="shared" si="683"/>
        <v>-0.26833240212550441</v>
      </c>
      <c r="X3602" s="239">
        <f t="shared" si="684"/>
        <v>-0.26833240212550441</v>
      </c>
      <c r="Y3602" s="239">
        <f t="shared" si="685"/>
        <v>-0.26833240212550441</v>
      </c>
    </row>
    <row r="3603" spans="1:25">
      <c r="A3603" s="147">
        <v>40470</v>
      </c>
      <c r="B3603" s="243">
        <v>-1.6088382399252588E-2</v>
      </c>
      <c r="C3603" s="243">
        <v>-5.4329408971051096E-3</v>
      </c>
      <c r="D3603" s="243">
        <v>6.5666808731843496E-3</v>
      </c>
      <c r="E3603" s="243">
        <v>-6.2817322243491347E-4</v>
      </c>
      <c r="F3603" s="243">
        <v>-5.6251258353426925E-3</v>
      </c>
      <c r="H3603" s="239">
        <f t="shared" si="678"/>
        <v>211.7492940492707</v>
      </c>
      <c r="I3603" s="239"/>
      <c r="J3603" s="239">
        <f t="shared" si="679"/>
        <v>179.17616276083535</v>
      </c>
      <c r="K3603" s="239">
        <f t="shared" si="674"/>
        <v>211.7492940492707</v>
      </c>
      <c r="L3603" s="239" t="b">
        <f t="shared" si="675"/>
        <v>0</v>
      </c>
      <c r="M3603" s="239">
        <f t="shared" si="680"/>
        <v>-5.4329408971051409E-3</v>
      </c>
      <c r="O3603" s="239">
        <f t="shared" si="681"/>
        <v>167.69786197277855</v>
      </c>
      <c r="P3603" s="239">
        <f t="shared" si="676"/>
        <v>211.7492940492707</v>
      </c>
      <c r="Q3603" s="239">
        <f t="shared" si="677"/>
        <v>0</v>
      </c>
      <c r="R3603" s="239">
        <f t="shared" si="682"/>
        <v>-5.4329408971051409E-3</v>
      </c>
      <c r="T3603" s="239">
        <f>MAX($H$4:H3603)</f>
        <v>290.98732864638936</v>
      </c>
      <c r="U3603" s="239">
        <f>MAX($K$4:K3603)</f>
        <v>290.98732864638936</v>
      </c>
      <c r="V3603" s="239">
        <f>MAX($K$4:L3603)</f>
        <v>290.98732864638936</v>
      </c>
      <c r="W3603" s="239">
        <f t="shared" si="683"/>
        <v>-0.27230750894108346</v>
      </c>
      <c r="X3603" s="239">
        <f t="shared" si="684"/>
        <v>-0.27230750894108346</v>
      </c>
      <c r="Y3603" s="239">
        <f t="shared" si="685"/>
        <v>-0.27230750894108346</v>
      </c>
    </row>
    <row r="3604" spans="1:25">
      <c r="A3604" s="147">
        <v>40471</v>
      </c>
      <c r="B3604" s="243">
        <v>1.1006044525068148E-2</v>
      </c>
      <c r="C3604" s="243">
        <v>5.5999908558133082E-3</v>
      </c>
      <c r="D3604" s="243">
        <v>-1.0290889816917836E-2</v>
      </c>
      <c r="E3604" s="243">
        <v>-7.3128702167566395E-3</v>
      </c>
      <c r="F3604" s="243">
        <v>2.6491317793717606E-3</v>
      </c>
      <c r="H3604" s="239">
        <f t="shared" si="678"/>
        <v>212.93508815967155</v>
      </c>
      <c r="I3604" s="239"/>
      <c r="J3604" s="239">
        <f t="shared" si="679"/>
        <v>179.17616276083535</v>
      </c>
      <c r="K3604" s="239">
        <f t="shared" si="674"/>
        <v>212.93508815967155</v>
      </c>
      <c r="L3604" s="239" t="b">
        <f t="shared" si="675"/>
        <v>0</v>
      </c>
      <c r="M3604" s="239">
        <f t="shared" si="680"/>
        <v>5.5999908558133533E-3</v>
      </c>
      <c r="O3604" s="239">
        <f t="shared" si="681"/>
        <v>167.69786197277855</v>
      </c>
      <c r="P3604" s="239">
        <f t="shared" si="676"/>
        <v>212.93508815967155</v>
      </c>
      <c r="Q3604" s="239">
        <f t="shared" si="677"/>
        <v>0</v>
      </c>
      <c r="R3604" s="239">
        <f t="shared" si="682"/>
        <v>5.5999908558133533E-3</v>
      </c>
      <c r="T3604" s="239">
        <f>MAX($H$4:H3604)</f>
        <v>290.98732864638936</v>
      </c>
      <c r="U3604" s="239">
        <f>MAX($K$4:K3604)</f>
        <v>290.98732864638936</v>
      </c>
      <c r="V3604" s="239">
        <f>MAX($K$4:L3604)</f>
        <v>290.98732864638936</v>
      </c>
      <c r="W3604" s="239">
        <f t="shared" si="683"/>
        <v>-0.26823243764530946</v>
      </c>
      <c r="X3604" s="239">
        <f t="shared" si="684"/>
        <v>-0.26823243764530946</v>
      </c>
      <c r="Y3604" s="239">
        <f t="shared" si="685"/>
        <v>-0.26823243764530946</v>
      </c>
    </row>
    <row r="3605" spans="1:25">
      <c r="A3605" s="147">
        <v>40472</v>
      </c>
      <c r="B3605" s="243">
        <v>1.5848254635637549E-3</v>
      </c>
      <c r="C3605" s="243">
        <v>9.2992890376850657E-3</v>
      </c>
      <c r="D3605" s="243">
        <v>-2.868204838706534E-3</v>
      </c>
      <c r="E3605" s="243">
        <v>6.2646703308875118E-3</v>
      </c>
      <c r="F3605" s="243">
        <v>9.5372404910585296E-3</v>
      </c>
      <c r="H3605" s="239">
        <f t="shared" si="678"/>
        <v>214.9152330907333</v>
      </c>
      <c r="I3605" s="239"/>
      <c r="J3605" s="239">
        <f t="shared" si="679"/>
        <v>179.17616276083535</v>
      </c>
      <c r="K3605" s="239">
        <f t="shared" si="674"/>
        <v>214.9152330907333</v>
      </c>
      <c r="L3605" s="239" t="b">
        <f t="shared" si="675"/>
        <v>0</v>
      </c>
      <c r="M3605" s="239">
        <f t="shared" si="680"/>
        <v>9.2992890376851021E-3</v>
      </c>
      <c r="O3605" s="239">
        <f t="shared" si="681"/>
        <v>167.69786197277855</v>
      </c>
      <c r="P3605" s="239">
        <f t="shared" si="676"/>
        <v>214.9152330907333</v>
      </c>
      <c r="Q3605" s="239">
        <f t="shared" si="677"/>
        <v>0</v>
      </c>
      <c r="R3605" s="239">
        <f t="shared" si="682"/>
        <v>9.2992890376851021E-3</v>
      </c>
      <c r="T3605" s="239">
        <f>MAX($H$4:H3605)</f>
        <v>290.98732864638936</v>
      </c>
      <c r="U3605" s="239">
        <f>MAX($K$4:K3605)</f>
        <v>290.98732864638936</v>
      </c>
      <c r="V3605" s="239">
        <f>MAX($K$4:L3605)</f>
        <v>290.98732864638936</v>
      </c>
      <c r="W3605" s="239">
        <f t="shared" si="683"/>
        <v>-0.26142751957457094</v>
      </c>
      <c r="X3605" s="239">
        <f t="shared" si="684"/>
        <v>-0.26142751957457094</v>
      </c>
      <c r="Y3605" s="239">
        <f t="shared" si="685"/>
        <v>-0.26142751957457094</v>
      </c>
    </row>
    <row r="3606" spans="1:25">
      <c r="A3606" s="147">
        <v>40473</v>
      </c>
      <c r="B3606" s="243">
        <v>2.8141764976632455E-3</v>
      </c>
      <c r="C3606" s="243">
        <v>-9.8193061262431547E-3</v>
      </c>
      <c r="D3606" s="243">
        <v>3.6670582153730535E-4</v>
      </c>
      <c r="E3606" s="243">
        <v>-2.0784575262888794E-3</v>
      </c>
      <c r="F3606" s="243">
        <v>-6.7201581084229689E-3</v>
      </c>
      <c r="H3606" s="239">
        <f t="shared" si="678"/>
        <v>212.80491462582248</v>
      </c>
      <c r="I3606" s="239"/>
      <c r="J3606" s="239">
        <f t="shared" si="679"/>
        <v>179.17616276083535</v>
      </c>
      <c r="K3606" s="239">
        <f t="shared" si="674"/>
        <v>212.80491462582248</v>
      </c>
      <c r="L3606" s="239" t="b">
        <f t="shared" si="675"/>
        <v>0</v>
      </c>
      <c r="M3606" s="239">
        <f t="shared" si="680"/>
        <v>-9.8193061262431807E-3</v>
      </c>
      <c r="O3606" s="239">
        <f t="shared" si="681"/>
        <v>167.69786197277855</v>
      </c>
      <c r="P3606" s="239">
        <f t="shared" si="676"/>
        <v>212.80491462582248</v>
      </c>
      <c r="Q3606" s="239">
        <f t="shared" si="677"/>
        <v>0</v>
      </c>
      <c r="R3606" s="239">
        <f t="shared" si="682"/>
        <v>-9.8193061262431807E-3</v>
      </c>
      <c r="T3606" s="239">
        <f>MAX($H$4:H3606)</f>
        <v>290.98732864638936</v>
      </c>
      <c r="U3606" s="239">
        <f>MAX($K$4:K3606)</f>
        <v>290.98732864638936</v>
      </c>
      <c r="V3606" s="239">
        <f>MAX($K$4:L3606)</f>
        <v>290.98732864638936</v>
      </c>
      <c r="W3606" s="239">
        <f t="shared" si="683"/>
        <v>-0.26867978885628696</v>
      </c>
      <c r="X3606" s="239">
        <f t="shared" si="684"/>
        <v>-0.26867978885628696</v>
      </c>
      <c r="Y3606" s="239">
        <f t="shared" si="685"/>
        <v>-0.26867978885628696</v>
      </c>
    </row>
    <row r="3607" spans="1:25">
      <c r="A3607" s="147">
        <v>40476</v>
      </c>
      <c r="B3607" s="243">
        <v>2.5323487074007112E-3</v>
      </c>
      <c r="C3607" s="243">
        <v>5.9505569899678257E-3</v>
      </c>
      <c r="D3607" s="243">
        <v>1.1042405808003863E-2</v>
      </c>
      <c r="E3607" s="243">
        <v>8.6430877755316882E-3</v>
      </c>
      <c r="F3607" s="243">
        <v>8.4475399499128745E-3</v>
      </c>
      <c r="H3607" s="239">
        <f t="shared" si="678"/>
        <v>214.07122239804866</v>
      </c>
      <c r="I3607" s="239"/>
      <c r="J3607" s="239">
        <f t="shared" si="679"/>
        <v>179.17616276083535</v>
      </c>
      <c r="K3607" s="239">
        <f t="shared" si="674"/>
        <v>214.07122239804866</v>
      </c>
      <c r="L3607" s="239" t="b">
        <f t="shared" si="675"/>
        <v>0</v>
      </c>
      <c r="M3607" s="239">
        <f t="shared" si="680"/>
        <v>5.9505569899677797E-3</v>
      </c>
      <c r="O3607" s="239">
        <f t="shared" si="681"/>
        <v>167.69786197277855</v>
      </c>
      <c r="P3607" s="239">
        <f t="shared" si="676"/>
        <v>214.07122239804866</v>
      </c>
      <c r="Q3607" s="239">
        <f t="shared" si="677"/>
        <v>0</v>
      </c>
      <c r="R3607" s="239">
        <f t="shared" si="682"/>
        <v>5.9505569899677797E-3</v>
      </c>
      <c r="T3607" s="239">
        <f>MAX($H$4:H3607)</f>
        <v>290.98732864638936</v>
      </c>
      <c r="U3607" s="239">
        <f>MAX($K$4:K3607)</f>
        <v>290.98732864638936</v>
      </c>
      <c r="V3607" s="239">
        <f>MAX($K$4:L3607)</f>
        <v>290.98732864638936</v>
      </c>
      <c r="W3607" s="239">
        <f t="shared" si="683"/>
        <v>-0.26432802626196106</v>
      </c>
      <c r="X3607" s="239">
        <f t="shared" si="684"/>
        <v>-0.26432802626196106</v>
      </c>
      <c r="Y3607" s="239">
        <f t="shared" si="685"/>
        <v>-0.26432802626196106</v>
      </c>
    </row>
    <row r="3608" spans="1:25">
      <c r="A3608" s="147">
        <v>40477</v>
      </c>
      <c r="B3608" s="243">
        <v>1.0986530260614913E-4</v>
      </c>
      <c r="C3608" s="243">
        <v>-2.817084045572571E-3</v>
      </c>
      <c r="D3608" s="243">
        <v>-5.0855777397975643E-3</v>
      </c>
      <c r="E3608" s="243">
        <v>8.1833086739022676E-3</v>
      </c>
      <c r="F3608" s="243">
        <v>3.2197532324973466E-4</v>
      </c>
      <c r="H3608" s="239">
        <f t="shared" si="678"/>
        <v>213.4681657728149</v>
      </c>
      <c r="I3608" s="239"/>
      <c r="J3608" s="239">
        <f t="shared" si="679"/>
        <v>179.17616276083535</v>
      </c>
      <c r="K3608" s="239">
        <f t="shared" si="674"/>
        <v>213.4681657728149</v>
      </c>
      <c r="L3608" s="239" t="b">
        <f t="shared" si="675"/>
        <v>0</v>
      </c>
      <c r="M3608" s="239">
        <f t="shared" si="680"/>
        <v>-2.8170840455725788E-3</v>
      </c>
      <c r="O3608" s="239">
        <f t="shared" si="681"/>
        <v>167.69786197277855</v>
      </c>
      <c r="P3608" s="239">
        <f t="shared" si="676"/>
        <v>213.4681657728149</v>
      </c>
      <c r="Q3608" s="239">
        <f t="shared" si="677"/>
        <v>0</v>
      </c>
      <c r="R3608" s="239">
        <f t="shared" si="682"/>
        <v>-2.8170840455725788E-3</v>
      </c>
      <c r="T3608" s="239">
        <f>MAX($H$4:H3608)</f>
        <v>290.98732864638936</v>
      </c>
      <c r="U3608" s="239">
        <f>MAX($K$4:K3608)</f>
        <v>290.98732864638936</v>
      </c>
      <c r="V3608" s="239">
        <f>MAX($K$4:L3608)</f>
        <v>290.98732864638936</v>
      </c>
      <c r="W3608" s="239">
        <f t="shared" si="683"/>
        <v>-0.26640047604195338</v>
      </c>
      <c r="X3608" s="239">
        <f t="shared" si="684"/>
        <v>-0.26640047604195338</v>
      </c>
      <c r="Y3608" s="239">
        <f t="shared" si="685"/>
        <v>-0.26640047604195338</v>
      </c>
    </row>
    <row r="3609" spans="1:25">
      <c r="A3609" s="147">
        <v>40478</v>
      </c>
      <c r="B3609" s="243">
        <v>-2.1669895781889492E-3</v>
      </c>
      <c r="C3609" s="243">
        <v>-6.9758317436144912E-3</v>
      </c>
      <c r="D3609" s="243">
        <v>-4.8115166995496006E-3</v>
      </c>
      <c r="E3609" s="243">
        <v>-9.1882475676631215E-3</v>
      </c>
      <c r="F3609" s="243">
        <v>-7.0124307873967728E-3</v>
      </c>
      <c r="H3609" s="239">
        <f t="shared" si="678"/>
        <v>211.97904776576573</v>
      </c>
      <c r="I3609" s="239"/>
      <c r="J3609" s="239">
        <f t="shared" si="679"/>
        <v>179.17616276083535</v>
      </c>
      <c r="K3609" s="239">
        <f t="shared" si="674"/>
        <v>211.97904776576573</v>
      </c>
      <c r="L3609" s="239" t="b">
        <f t="shared" si="675"/>
        <v>0</v>
      </c>
      <c r="M3609" s="239">
        <f t="shared" si="680"/>
        <v>-6.9758317436145328E-3</v>
      </c>
      <c r="O3609" s="239">
        <f t="shared" si="681"/>
        <v>167.69786197277855</v>
      </c>
      <c r="P3609" s="239">
        <f t="shared" si="676"/>
        <v>211.97904776576573</v>
      </c>
      <c r="Q3609" s="239">
        <f t="shared" si="677"/>
        <v>0</v>
      </c>
      <c r="R3609" s="239">
        <f t="shared" si="682"/>
        <v>-6.9758317436145328E-3</v>
      </c>
      <c r="T3609" s="239">
        <f>MAX($H$4:H3609)</f>
        <v>290.98732864638936</v>
      </c>
      <c r="U3609" s="239">
        <f>MAX($K$4:K3609)</f>
        <v>290.98732864638936</v>
      </c>
      <c r="V3609" s="239">
        <f>MAX($K$4:L3609)</f>
        <v>290.98732864638936</v>
      </c>
      <c r="W3609" s="239">
        <f t="shared" si="683"/>
        <v>-0.27151794288828041</v>
      </c>
      <c r="X3609" s="239">
        <f t="shared" si="684"/>
        <v>-0.27151794288828041</v>
      </c>
      <c r="Y3609" s="239">
        <f t="shared" si="685"/>
        <v>-0.27151794288828041</v>
      </c>
    </row>
    <row r="3610" spans="1:25">
      <c r="A3610" s="147">
        <v>40479</v>
      </c>
      <c r="B3610" s="243">
        <v>1.0076413862682987E-3</v>
      </c>
      <c r="C3610" s="243">
        <v>1.9377717646757997E-3</v>
      </c>
      <c r="D3610" s="243">
        <v>-2.6366222494862424E-3</v>
      </c>
      <c r="E3610" s="243">
        <v>-7.2920775243854319E-3</v>
      </c>
      <c r="F3610" s="243">
        <v>-1.0366974429115716E-3</v>
      </c>
      <c r="H3610" s="239">
        <f t="shared" si="678"/>
        <v>212.38981477922908</v>
      </c>
      <c r="I3610" s="239"/>
      <c r="J3610" s="239">
        <f t="shared" si="679"/>
        <v>179.17616276083535</v>
      </c>
      <c r="K3610" s="239">
        <f t="shared" si="674"/>
        <v>212.38981477922908</v>
      </c>
      <c r="L3610" s="239" t="b">
        <f t="shared" si="675"/>
        <v>0</v>
      </c>
      <c r="M3610" s="239">
        <f t="shared" si="680"/>
        <v>1.937771764675767E-3</v>
      </c>
      <c r="O3610" s="239">
        <f t="shared" si="681"/>
        <v>167.69786197277855</v>
      </c>
      <c r="P3610" s="239">
        <f t="shared" si="676"/>
        <v>212.38981477922908</v>
      </c>
      <c r="Q3610" s="239">
        <f t="shared" si="677"/>
        <v>0</v>
      </c>
      <c r="R3610" s="239">
        <f t="shared" si="682"/>
        <v>1.937771764675767E-3</v>
      </c>
      <c r="T3610" s="239">
        <f>MAX($H$4:H3610)</f>
        <v>290.98732864638936</v>
      </c>
      <c r="U3610" s="239">
        <f>MAX($K$4:K3610)</f>
        <v>290.98732864638936</v>
      </c>
      <c r="V3610" s="239">
        <f>MAX($K$4:L3610)</f>
        <v>290.98732864638936</v>
      </c>
      <c r="W3610" s="239">
        <f t="shared" si="683"/>
        <v>-0.27010631092693643</v>
      </c>
      <c r="X3610" s="239">
        <f t="shared" si="684"/>
        <v>-0.27010631092693643</v>
      </c>
      <c r="Y3610" s="239">
        <f t="shared" si="685"/>
        <v>-0.27010631092693643</v>
      </c>
    </row>
    <row r="3611" spans="1:25">
      <c r="A3611" s="147">
        <v>40480</v>
      </c>
      <c r="B3611" s="243">
        <v>2.3612631141212148E-4</v>
      </c>
      <c r="C3611" s="243">
        <v>-1.5973696357104439E-3</v>
      </c>
      <c r="D3611" s="243">
        <v>-2.4293284190963771E-3</v>
      </c>
      <c r="E3611" s="243">
        <v>8.5914936784603491E-4</v>
      </c>
      <c r="F3611" s="243">
        <v>-2.5434766535969988E-4</v>
      </c>
      <c r="H3611" s="239">
        <f t="shared" si="678"/>
        <v>212.05054973816658</v>
      </c>
      <c r="I3611" s="239"/>
      <c r="J3611" s="239">
        <f t="shared" si="679"/>
        <v>179.17616276083535</v>
      </c>
      <c r="K3611" s="239">
        <f t="shared" si="674"/>
        <v>212.05054973816658</v>
      </c>
      <c r="L3611" s="239" t="b">
        <f t="shared" si="675"/>
        <v>0</v>
      </c>
      <c r="M3611" s="239">
        <f t="shared" si="680"/>
        <v>-1.5973696357104343E-3</v>
      </c>
      <c r="O3611" s="239">
        <f t="shared" si="681"/>
        <v>167.69786197277855</v>
      </c>
      <c r="P3611" s="239">
        <f t="shared" si="676"/>
        <v>212.05054973816658</v>
      </c>
      <c r="Q3611" s="239">
        <f t="shared" si="677"/>
        <v>0</v>
      </c>
      <c r="R3611" s="239">
        <f t="shared" si="682"/>
        <v>-1.5973696357104343E-3</v>
      </c>
      <c r="T3611" s="239">
        <f>MAX($H$4:H3611)</f>
        <v>290.98732864638936</v>
      </c>
      <c r="U3611" s="239">
        <f>MAX($K$4:K3611)</f>
        <v>290.98732864638936</v>
      </c>
      <c r="V3611" s="239">
        <f>MAX($K$4:L3611)</f>
        <v>290.98732864638936</v>
      </c>
      <c r="W3611" s="239">
        <f t="shared" si="683"/>
        <v>-0.27127222094315839</v>
      </c>
      <c r="X3611" s="239">
        <f t="shared" si="684"/>
        <v>-0.27127222094315839</v>
      </c>
      <c r="Y3611" s="239">
        <f t="shared" si="685"/>
        <v>-0.27127222094315839</v>
      </c>
    </row>
    <row r="3612" spans="1:25">
      <c r="A3612" s="147">
        <v>40483</v>
      </c>
      <c r="B3612" s="243">
        <v>9.9434824876842853E-4</v>
      </c>
      <c r="C3612" s="243">
        <v>4.1242577522380142E-3</v>
      </c>
      <c r="D3612" s="243">
        <v>3.4135424209502663E-3</v>
      </c>
      <c r="E3612" s="243">
        <v>1.7054813557272119E-2</v>
      </c>
      <c r="F3612" s="243">
        <v>5.5400093097071057E-3</v>
      </c>
      <c r="H3612" s="239">
        <f t="shared" si="678"/>
        <v>212.92510086179055</v>
      </c>
      <c r="I3612" s="239"/>
      <c r="J3612" s="239">
        <f t="shared" si="679"/>
        <v>179.17616276083535</v>
      </c>
      <c r="K3612" s="239">
        <f t="shared" si="674"/>
        <v>212.92510086179055</v>
      </c>
      <c r="L3612" s="239" t="b">
        <f t="shared" si="675"/>
        <v>0</v>
      </c>
      <c r="M3612" s="239">
        <f t="shared" si="680"/>
        <v>4.1242577522380497E-3</v>
      </c>
      <c r="O3612" s="239">
        <f t="shared" si="681"/>
        <v>191.6325907756115</v>
      </c>
      <c r="P3612" s="239">
        <f t="shared" si="676"/>
        <v>212.92510086179055</v>
      </c>
      <c r="Q3612" s="239">
        <f t="shared" si="677"/>
        <v>0</v>
      </c>
      <c r="R3612" s="239">
        <f t="shared" si="682"/>
        <v>4.1242577522380497E-3</v>
      </c>
      <c r="T3612" s="239">
        <f>MAX($H$4:H3612)</f>
        <v>290.98732864638936</v>
      </c>
      <c r="U3612" s="239">
        <f>MAX($K$4:K3612)</f>
        <v>290.98732864638936</v>
      </c>
      <c r="V3612" s="239">
        <f>MAX($K$4:L3612)</f>
        <v>290.98732864638936</v>
      </c>
      <c r="W3612" s="239">
        <f t="shared" si="683"/>
        <v>-0.26826675975111197</v>
      </c>
      <c r="X3612" s="239">
        <f t="shared" si="684"/>
        <v>-0.26826675975111197</v>
      </c>
      <c r="Y3612" s="239">
        <f t="shared" si="685"/>
        <v>-0.26826675975111197</v>
      </c>
    </row>
    <row r="3613" spans="1:25">
      <c r="A3613" s="147">
        <v>40484</v>
      </c>
      <c r="B3613" s="243">
        <v>7.9674603209776151E-3</v>
      </c>
      <c r="C3613" s="243">
        <v>4.6296566699557395E-3</v>
      </c>
      <c r="D3613" s="243">
        <v>-6.8558025168731218E-3</v>
      </c>
      <c r="E3613" s="243">
        <v>-6.6682486199397539E-3</v>
      </c>
      <c r="F3613" s="243">
        <v>9.9795210498188069E-5</v>
      </c>
      <c r="H3613" s="239">
        <f t="shared" si="678"/>
        <v>213.91087097519633</v>
      </c>
      <c r="I3613" s="239"/>
      <c r="J3613" s="239">
        <f t="shared" si="679"/>
        <v>179.17616276083535</v>
      </c>
      <c r="K3613" s="239">
        <f t="shared" si="674"/>
        <v>213.91087097519633</v>
      </c>
      <c r="L3613" s="239" t="b">
        <f t="shared" si="675"/>
        <v>0</v>
      </c>
      <c r="M3613" s="239">
        <f t="shared" si="680"/>
        <v>4.6296566699556944E-3</v>
      </c>
      <c r="O3613" s="239">
        <f t="shared" si="681"/>
        <v>191.6325907756115</v>
      </c>
      <c r="P3613" s="239">
        <f t="shared" si="676"/>
        <v>213.91087097519633</v>
      </c>
      <c r="Q3613" s="239">
        <f t="shared" si="677"/>
        <v>0</v>
      </c>
      <c r="R3613" s="239">
        <f t="shared" si="682"/>
        <v>4.6296566699556944E-3</v>
      </c>
      <c r="T3613" s="239">
        <f>MAX($H$4:H3613)</f>
        <v>290.98732864638936</v>
      </c>
      <c r="U3613" s="239">
        <f>MAX($K$4:K3613)</f>
        <v>290.98732864638936</v>
      </c>
      <c r="V3613" s="239">
        <f>MAX($K$4:L3613)</f>
        <v>290.98732864638936</v>
      </c>
      <c r="W3613" s="239">
        <f t="shared" si="683"/>
        <v>-0.26487908607476546</v>
      </c>
      <c r="X3613" s="239">
        <f t="shared" si="684"/>
        <v>-0.26487908607476546</v>
      </c>
      <c r="Y3613" s="239">
        <f t="shared" si="685"/>
        <v>-0.26487908607476546</v>
      </c>
    </row>
    <row r="3614" spans="1:25">
      <c r="A3614" s="147">
        <v>40485</v>
      </c>
      <c r="B3614" s="243">
        <v>3.6122749512192964E-3</v>
      </c>
      <c r="C3614" s="243">
        <v>-4.5111311141430299E-3</v>
      </c>
      <c r="D3614" s="243">
        <v>-2.4222260384493266E-3</v>
      </c>
      <c r="E3614" s="243">
        <v>7.1899867794902317E-3</v>
      </c>
      <c r="F3614" s="243">
        <v>-3.5816405295876486E-3</v>
      </c>
      <c r="H3614" s="239">
        <f t="shared" si="678"/>
        <v>212.94589098948668</v>
      </c>
      <c r="I3614" s="239"/>
      <c r="J3614" s="239">
        <f t="shared" si="679"/>
        <v>179.17616276083535</v>
      </c>
      <c r="K3614" s="239">
        <f t="shared" si="674"/>
        <v>212.94589098948668</v>
      </c>
      <c r="L3614" s="239" t="b">
        <f t="shared" si="675"/>
        <v>0</v>
      </c>
      <c r="M3614" s="239">
        <f t="shared" si="680"/>
        <v>-4.5111311141430464E-3</v>
      </c>
      <c r="O3614" s="239">
        <f t="shared" si="681"/>
        <v>191.6325907756115</v>
      </c>
      <c r="P3614" s="239">
        <f t="shared" si="676"/>
        <v>212.94589098948668</v>
      </c>
      <c r="Q3614" s="239">
        <f t="shared" si="677"/>
        <v>0</v>
      </c>
      <c r="R3614" s="239">
        <f t="shared" si="682"/>
        <v>-4.5111311141430464E-3</v>
      </c>
      <c r="T3614" s="239">
        <f>MAX($H$4:H3614)</f>
        <v>290.98732864638936</v>
      </c>
      <c r="U3614" s="239">
        <f>MAX($K$4:K3614)</f>
        <v>290.98732864638936</v>
      </c>
      <c r="V3614" s="239">
        <f>MAX($K$4:L3614)</f>
        <v>290.98732864638936</v>
      </c>
      <c r="W3614" s="239">
        <f t="shared" si="683"/>
        <v>-0.26819531290223086</v>
      </c>
      <c r="X3614" s="239">
        <f t="shared" si="684"/>
        <v>-0.26819531290223086</v>
      </c>
      <c r="Y3614" s="239">
        <f t="shared" si="685"/>
        <v>-0.26819531290223086</v>
      </c>
    </row>
    <row r="3615" spans="1:25">
      <c r="A3615" s="147">
        <v>40486</v>
      </c>
      <c r="B3615" s="243">
        <v>1.9240560199897061E-2</v>
      </c>
      <c r="C3615" s="243">
        <v>2.0574763710246247E-2</v>
      </c>
      <c r="D3615" s="243">
        <v>1.3791678349545533E-2</v>
      </c>
      <c r="E3615" s="243">
        <v>5.5736245184212496E-3</v>
      </c>
      <c r="F3615" s="243">
        <v>1.2914444297073002E-2</v>
      </c>
      <c r="H3615" s="239">
        <f t="shared" si="678"/>
        <v>217.32720237966322</v>
      </c>
      <c r="I3615" s="239"/>
      <c r="J3615" s="239">
        <f t="shared" si="679"/>
        <v>179.17616276083535</v>
      </c>
      <c r="K3615" s="239">
        <f t="shared" si="674"/>
        <v>217.32720237966322</v>
      </c>
      <c r="L3615" s="239" t="b">
        <f t="shared" si="675"/>
        <v>0</v>
      </c>
      <c r="M3615" s="239">
        <f t="shared" si="680"/>
        <v>2.0574763710246205E-2</v>
      </c>
      <c r="O3615" s="239">
        <f t="shared" si="681"/>
        <v>191.6325907756115</v>
      </c>
      <c r="P3615" s="239">
        <f t="shared" si="676"/>
        <v>217.32720237966322</v>
      </c>
      <c r="Q3615" s="239">
        <f t="shared" si="677"/>
        <v>0</v>
      </c>
      <c r="R3615" s="239">
        <f t="shared" si="682"/>
        <v>2.0574763710246205E-2</v>
      </c>
      <c r="T3615" s="239">
        <f>MAX($H$4:H3615)</f>
        <v>290.98732864638936</v>
      </c>
      <c r="U3615" s="239">
        <f>MAX($K$4:K3615)</f>
        <v>290.98732864638936</v>
      </c>
      <c r="V3615" s="239">
        <f>MAX($K$4:L3615)</f>
        <v>290.98732864638936</v>
      </c>
      <c r="W3615" s="239">
        <f t="shared" si="683"/>
        <v>-0.25313860438314356</v>
      </c>
      <c r="X3615" s="239">
        <f t="shared" si="684"/>
        <v>-0.25313860438314356</v>
      </c>
      <c r="Y3615" s="239">
        <f t="shared" si="685"/>
        <v>-0.25313860438314356</v>
      </c>
    </row>
    <row r="3616" spans="1:25">
      <c r="A3616" s="147">
        <v>40487</v>
      </c>
      <c r="B3616" s="243">
        <v>4.0406726042028218E-3</v>
      </c>
      <c r="C3616" s="243">
        <v>1.9724032948746917E-3</v>
      </c>
      <c r="D3616" s="243">
        <v>2.3706725273531681E-2</v>
      </c>
      <c r="E3616" s="243">
        <v>1.5675605957235828E-2</v>
      </c>
      <c r="F3616" s="243">
        <v>4.6523949529129194E-3</v>
      </c>
      <c r="H3616" s="239">
        <f t="shared" si="678"/>
        <v>217.75585926970277</v>
      </c>
      <c r="I3616" s="239"/>
      <c r="J3616" s="239">
        <f t="shared" si="679"/>
        <v>179.17616276083535</v>
      </c>
      <c r="K3616" s="239">
        <f t="shared" si="674"/>
        <v>217.75585926970277</v>
      </c>
      <c r="L3616" s="239" t="b">
        <f t="shared" si="675"/>
        <v>0</v>
      </c>
      <c r="M3616" s="239">
        <f t="shared" si="680"/>
        <v>1.9724032948746978E-3</v>
      </c>
      <c r="O3616" s="239">
        <f t="shared" si="681"/>
        <v>191.6325907756115</v>
      </c>
      <c r="P3616" s="239">
        <f t="shared" si="676"/>
        <v>217.75585926970277</v>
      </c>
      <c r="Q3616" s="239">
        <f t="shared" si="677"/>
        <v>0</v>
      </c>
      <c r="R3616" s="239">
        <f t="shared" si="682"/>
        <v>1.9724032948746978E-3</v>
      </c>
      <c r="T3616" s="239">
        <f>MAX($H$4:H3616)</f>
        <v>290.98732864638936</v>
      </c>
      <c r="U3616" s="239">
        <f>MAX($K$4:K3616)</f>
        <v>290.98732864638936</v>
      </c>
      <c r="V3616" s="239">
        <f>MAX($K$4:L3616)</f>
        <v>290.98732864638936</v>
      </c>
      <c r="W3616" s="239">
        <f t="shared" si="683"/>
        <v>-0.25166549250561415</v>
      </c>
      <c r="X3616" s="239">
        <f t="shared" si="684"/>
        <v>-0.25166549250561415</v>
      </c>
      <c r="Y3616" s="239">
        <f t="shared" si="685"/>
        <v>-0.25166549250561415</v>
      </c>
    </row>
    <row r="3617" spans="1:25">
      <c r="A3617" s="147">
        <v>40490</v>
      </c>
      <c r="B3617" s="243">
        <v>-1.7105506174983631E-3</v>
      </c>
      <c r="C3617" s="243">
        <v>-2.9034438652796313E-3</v>
      </c>
      <c r="D3617" s="243">
        <v>1.2784957886734505E-2</v>
      </c>
      <c r="E3617" s="243">
        <v>5.0110450835552101E-3</v>
      </c>
      <c r="F3617" s="243">
        <v>-1.9300740174864606E-3</v>
      </c>
      <c r="H3617" s="239">
        <f t="shared" si="678"/>
        <v>217.12361735597744</v>
      </c>
      <c r="I3617" s="239"/>
      <c r="J3617" s="239">
        <f t="shared" si="679"/>
        <v>179.17616276083535</v>
      </c>
      <c r="K3617" s="239">
        <f t="shared" si="674"/>
        <v>217.12361735597744</v>
      </c>
      <c r="L3617" s="239" t="b">
        <f t="shared" si="675"/>
        <v>0</v>
      </c>
      <c r="M3617" s="239">
        <f t="shared" si="680"/>
        <v>-2.9034438652796781E-3</v>
      </c>
      <c r="O3617" s="239">
        <f t="shared" si="681"/>
        <v>191.6325907756115</v>
      </c>
      <c r="P3617" s="239">
        <f t="shared" si="676"/>
        <v>217.12361735597744</v>
      </c>
      <c r="Q3617" s="239">
        <f t="shared" si="677"/>
        <v>0</v>
      </c>
      <c r="R3617" s="239">
        <f t="shared" si="682"/>
        <v>-2.9034438652796781E-3</v>
      </c>
      <c r="T3617" s="239">
        <f>MAX($H$4:H3617)</f>
        <v>290.98732864638936</v>
      </c>
      <c r="U3617" s="239">
        <f>MAX($K$4:K3617)</f>
        <v>290.98732864638936</v>
      </c>
      <c r="V3617" s="239">
        <f>MAX($K$4:L3617)</f>
        <v>290.98732864638936</v>
      </c>
      <c r="W3617" s="239">
        <f t="shared" si="683"/>
        <v>-0.25383823974057584</v>
      </c>
      <c r="X3617" s="239">
        <f t="shared" si="684"/>
        <v>-0.25383823974057584</v>
      </c>
      <c r="Y3617" s="239">
        <f t="shared" si="685"/>
        <v>-0.25383823974057584</v>
      </c>
    </row>
    <row r="3618" spans="1:25">
      <c r="A3618" s="147">
        <v>40491</v>
      </c>
      <c r="B3618" s="243">
        <v>-7.7921449395931264E-3</v>
      </c>
      <c r="C3618" s="243">
        <v>1.3077651223059705E-2</v>
      </c>
      <c r="D3618" s="243">
        <v>6.2159779796415737E-3</v>
      </c>
      <c r="E3618" s="243">
        <v>6.9754148755636347E-3</v>
      </c>
      <c r="F3618" s="243">
        <v>1.3238333451758955E-2</v>
      </c>
      <c r="H3618" s="239">
        <f t="shared" si="678"/>
        <v>219.96308429604798</v>
      </c>
      <c r="I3618" s="239"/>
      <c r="J3618" s="239">
        <f t="shared" si="679"/>
        <v>179.17616276083535</v>
      </c>
      <c r="K3618" s="239">
        <f t="shared" si="674"/>
        <v>219.96308429604798</v>
      </c>
      <c r="L3618" s="239" t="b">
        <f t="shared" si="675"/>
        <v>0</v>
      </c>
      <c r="M3618" s="239">
        <f t="shared" si="680"/>
        <v>1.3077651223059664E-2</v>
      </c>
      <c r="O3618" s="239">
        <f t="shared" si="681"/>
        <v>191.6325907756115</v>
      </c>
      <c r="P3618" s="239">
        <f t="shared" si="676"/>
        <v>219.96308429604798</v>
      </c>
      <c r="Q3618" s="239">
        <f t="shared" si="677"/>
        <v>0</v>
      </c>
      <c r="R3618" s="239">
        <f t="shared" si="682"/>
        <v>1.3077651223059664E-2</v>
      </c>
      <c r="T3618" s="239">
        <f>MAX($H$4:H3618)</f>
        <v>290.98732864638936</v>
      </c>
      <c r="U3618" s="239">
        <f>MAX($K$4:K3618)</f>
        <v>290.98732864638936</v>
      </c>
      <c r="V3618" s="239">
        <f>MAX($K$4:L3618)</f>
        <v>290.98732864638936</v>
      </c>
      <c r="W3618" s="239">
        <f t="shared" si="683"/>
        <v>-0.24408019648391882</v>
      </c>
      <c r="X3618" s="239">
        <f t="shared" si="684"/>
        <v>-0.24408019648391882</v>
      </c>
      <c r="Y3618" s="239">
        <f t="shared" si="685"/>
        <v>-0.24408019648391882</v>
      </c>
    </row>
    <row r="3619" spans="1:25">
      <c r="A3619" s="147">
        <v>40492</v>
      </c>
      <c r="B3619" s="243">
        <v>5.0023786304214113E-3</v>
      </c>
      <c r="C3619" s="243">
        <v>-1.4098375317782574E-2</v>
      </c>
      <c r="D3619" s="243">
        <v>-3.9464765986195749E-3</v>
      </c>
      <c r="E3619" s="243">
        <v>2.2552859817324133E-3</v>
      </c>
      <c r="F3619" s="243">
        <v>-1.3692258278379943E-2</v>
      </c>
      <c r="H3619" s="239">
        <f t="shared" si="678"/>
        <v>216.86196217758524</v>
      </c>
      <c r="I3619" s="239"/>
      <c r="J3619" s="239">
        <f t="shared" si="679"/>
        <v>179.17616276083535</v>
      </c>
      <c r="K3619" s="239">
        <f t="shared" si="674"/>
        <v>216.86196217758524</v>
      </c>
      <c r="L3619" s="239" t="b">
        <f t="shared" si="675"/>
        <v>0</v>
      </c>
      <c r="M3619" s="239">
        <f t="shared" si="680"/>
        <v>-1.4098375317782618E-2</v>
      </c>
      <c r="O3619" s="239">
        <f t="shared" si="681"/>
        <v>191.6325907756115</v>
      </c>
      <c r="P3619" s="239">
        <f t="shared" si="676"/>
        <v>216.86196217758524</v>
      </c>
      <c r="Q3619" s="239">
        <f t="shared" si="677"/>
        <v>0</v>
      </c>
      <c r="R3619" s="239">
        <f t="shared" si="682"/>
        <v>-1.4098375317782618E-2</v>
      </c>
      <c r="T3619" s="239">
        <f>MAX($H$4:H3619)</f>
        <v>290.98732864638936</v>
      </c>
      <c r="U3619" s="239">
        <f>MAX($K$4:K3619)</f>
        <v>290.98732864638936</v>
      </c>
      <c r="V3619" s="239">
        <f>MAX($K$4:L3619)</f>
        <v>290.98732864638936</v>
      </c>
      <c r="W3619" s="239">
        <f t="shared" si="683"/>
        <v>-0.25473743758403306</v>
      </c>
      <c r="X3619" s="239">
        <f t="shared" si="684"/>
        <v>-0.25473743758403306</v>
      </c>
      <c r="Y3619" s="239">
        <f t="shared" si="685"/>
        <v>-0.25473743758403306</v>
      </c>
    </row>
    <row r="3620" spans="1:25">
      <c r="A3620" s="147">
        <v>40493</v>
      </c>
      <c r="B3620" s="243">
        <v>-3.7125287555104247E-3</v>
      </c>
      <c r="C3620" s="243">
        <v>4.2247939146540237E-3</v>
      </c>
      <c r="D3620" s="243">
        <v>1.1734394997222619E-2</v>
      </c>
      <c r="E3620" s="243">
        <v>-1.7333556085878943E-3</v>
      </c>
      <c r="F3620" s="243">
        <v>-5.6937364626452602E-4</v>
      </c>
      <c r="H3620" s="239">
        <f t="shared" si="678"/>
        <v>217.77815927571302</v>
      </c>
      <c r="I3620" s="239"/>
      <c r="J3620" s="239">
        <f t="shared" si="679"/>
        <v>179.17616276083535</v>
      </c>
      <c r="K3620" s="239">
        <f t="shared" si="674"/>
        <v>217.77815927571302</v>
      </c>
      <c r="L3620" s="239" t="b">
        <f t="shared" si="675"/>
        <v>0</v>
      </c>
      <c r="M3620" s="239">
        <f t="shared" si="680"/>
        <v>4.2247939146539716E-3</v>
      </c>
      <c r="O3620" s="239">
        <f t="shared" si="681"/>
        <v>191.6325907756115</v>
      </c>
      <c r="P3620" s="239">
        <f t="shared" si="676"/>
        <v>217.77815927571302</v>
      </c>
      <c r="Q3620" s="239">
        <f t="shared" si="677"/>
        <v>0</v>
      </c>
      <c r="R3620" s="239">
        <f t="shared" si="682"/>
        <v>4.2247939146539716E-3</v>
      </c>
      <c r="T3620" s="239">
        <f>MAX($H$4:H3620)</f>
        <v>290.98732864638936</v>
      </c>
      <c r="U3620" s="239">
        <f>MAX($K$4:K3620)</f>
        <v>290.98732864638936</v>
      </c>
      <c r="V3620" s="239">
        <f>MAX($K$4:L3620)</f>
        <v>290.98732864638936</v>
      </c>
      <c r="W3620" s="239">
        <f t="shared" si="683"/>
        <v>-0.25158885684551863</v>
      </c>
      <c r="X3620" s="239">
        <f t="shared" si="684"/>
        <v>-0.25158885684551863</v>
      </c>
      <c r="Y3620" s="239">
        <f t="shared" si="685"/>
        <v>-0.25158885684551863</v>
      </c>
    </row>
    <row r="3621" spans="1:25">
      <c r="A3621" s="147">
        <v>40494</v>
      </c>
      <c r="B3621" s="243">
        <v>-1.2244336689814284E-2</v>
      </c>
      <c r="C3621" s="243">
        <v>-4.3453607249523962E-3</v>
      </c>
      <c r="D3621" s="243">
        <v>-1.4524185556983649E-2</v>
      </c>
      <c r="E3621" s="243">
        <v>-1.8116782473681869E-2</v>
      </c>
      <c r="F3621" s="243">
        <v>-4.5075008836100716E-3</v>
      </c>
      <c r="H3621" s="239">
        <f t="shared" si="678"/>
        <v>216.83183461564391</v>
      </c>
      <c r="I3621" s="239"/>
      <c r="J3621" s="239">
        <f t="shared" si="679"/>
        <v>179.17616276083535</v>
      </c>
      <c r="K3621" s="239">
        <f t="shared" si="674"/>
        <v>216.83183461564391</v>
      </c>
      <c r="L3621" s="239" t="b">
        <f t="shared" si="675"/>
        <v>0</v>
      </c>
      <c r="M3621" s="239">
        <f t="shared" si="680"/>
        <v>-4.3453607249523893E-3</v>
      </c>
      <c r="O3621" s="239">
        <f t="shared" si="681"/>
        <v>191.6325907756115</v>
      </c>
      <c r="P3621" s="239">
        <f t="shared" si="676"/>
        <v>216.83183461564391</v>
      </c>
      <c r="Q3621" s="239">
        <f t="shared" si="677"/>
        <v>0</v>
      </c>
      <c r="R3621" s="239">
        <f t="shared" si="682"/>
        <v>-4.3453607249523893E-3</v>
      </c>
      <c r="T3621" s="239">
        <f>MAX($H$4:H3621)</f>
        <v>290.98732864638936</v>
      </c>
      <c r="U3621" s="239">
        <f>MAX($K$4:K3621)</f>
        <v>290.98732864638936</v>
      </c>
      <c r="V3621" s="239">
        <f>MAX($K$4:L3621)</f>
        <v>290.98732864638936</v>
      </c>
      <c r="W3621" s="239">
        <f t="shared" si="683"/>
        <v>-0.25484097323309884</v>
      </c>
      <c r="X3621" s="239">
        <f t="shared" si="684"/>
        <v>-0.25484097323309884</v>
      </c>
      <c r="Y3621" s="239">
        <f t="shared" si="685"/>
        <v>-0.25484097323309884</v>
      </c>
    </row>
    <row r="3622" spans="1:25">
      <c r="A3622" s="147">
        <v>40497</v>
      </c>
      <c r="B3622" s="243">
        <v>-8.8398783393028868E-4</v>
      </c>
      <c r="C3622" s="243">
        <v>5.6138403004570847E-3</v>
      </c>
      <c r="D3622" s="243">
        <v>3.5590813179480207E-3</v>
      </c>
      <c r="E3622" s="243">
        <v>1.7020213239149484E-4</v>
      </c>
      <c r="F3622" s="243">
        <v>6.3974893829223944E-3</v>
      </c>
      <c r="H3622" s="239">
        <f t="shared" si="678"/>
        <v>218.04909390723125</v>
      </c>
      <c r="I3622" s="239"/>
      <c r="J3622" s="239">
        <f t="shared" si="679"/>
        <v>179.17616276083535</v>
      </c>
      <c r="K3622" s="239">
        <f t="shared" si="674"/>
        <v>218.04909390723125</v>
      </c>
      <c r="L3622" s="239" t="b">
        <f t="shared" si="675"/>
        <v>0</v>
      </c>
      <c r="M3622" s="239">
        <f t="shared" si="680"/>
        <v>5.6138403004570483E-3</v>
      </c>
      <c r="O3622" s="239">
        <f t="shared" si="681"/>
        <v>191.6325907756115</v>
      </c>
      <c r="P3622" s="239">
        <f t="shared" si="676"/>
        <v>218.04909390723125</v>
      </c>
      <c r="Q3622" s="239">
        <f t="shared" si="677"/>
        <v>0</v>
      </c>
      <c r="R3622" s="239">
        <f t="shared" si="682"/>
        <v>5.6138403004570483E-3</v>
      </c>
      <c r="T3622" s="239">
        <f>MAX($H$4:H3622)</f>
        <v>290.98732864638936</v>
      </c>
      <c r="U3622" s="239">
        <f>MAX($K$4:K3622)</f>
        <v>290.98732864638936</v>
      </c>
      <c r="V3622" s="239">
        <f>MAX($K$4:L3622)</f>
        <v>290.98732864638936</v>
      </c>
      <c r="W3622" s="239">
        <f t="shared" si="683"/>
        <v>-0.25065776945838547</v>
      </c>
      <c r="X3622" s="239">
        <f t="shared" si="684"/>
        <v>-0.25065776945838547</v>
      </c>
      <c r="Y3622" s="239">
        <f t="shared" si="685"/>
        <v>-0.25065776945838547</v>
      </c>
    </row>
    <row r="3623" spans="1:25">
      <c r="A3623" s="147">
        <v>40498</v>
      </c>
      <c r="B3623" s="243">
        <v>-1.6071758842700845E-2</v>
      </c>
      <c r="C3623" s="243">
        <v>-1.7239039941159939E-2</v>
      </c>
      <c r="D3623" s="243">
        <v>1.4035599933222009E-3</v>
      </c>
      <c r="E3623" s="243">
        <v>-3.5363119034363955E-3</v>
      </c>
      <c r="F3623" s="243">
        <v>-1.4311448651166181E-2</v>
      </c>
      <c r="H3623" s="239">
        <f t="shared" si="678"/>
        <v>214.29013686823075</v>
      </c>
      <c r="I3623" s="239"/>
      <c r="J3623" s="239">
        <f t="shared" si="679"/>
        <v>179.17616276083535</v>
      </c>
      <c r="K3623" s="239">
        <f t="shared" si="674"/>
        <v>214.29013686823075</v>
      </c>
      <c r="L3623" s="239" t="b">
        <f t="shared" si="675"/>
        <v>0</v>
      </c>
      <c r="M3623" s="239">
        <f t="shared" si="680"/>
        <v>-1.7239039941159998E-2</v>
      </c>
      <c r="O3623" s="239">
        <f t="shared" si="681"/>
        <v>191.6325907756115</v>
      </c>
      <c r="P3623" s="239">
        <f t="shared" si="676"/>
        <v>214.29013686823075</v>
      </c>
      <c r="Q3623" s="239">
        <f t="shared" si="677"/>
        <v>0</v>
      </c>
      <c r="R3623" s="239">
        <f t="shared" si="682"/>
        <v>-1.7239039941159998E-2</v>
      </c>
      <c r="T3623" s="239">
        <f>MAX($H$4:H3623)</f>
        <v>290.98732864638936</v>
      </c>
      <c r="U3623" s="239">
        <f>MAX($K$4:K3623)</f>
        <v>290.98732864638936</v>
      </c>
      <c r="V3623" s="239">
        <f>MAX($K$4:L3623)</f>
        <v>290.98732864638936</v>
      </c>
      <c r="W3623" s="239">
        <f t="shared" si="683"/>
        <v>-0.26357571010029029</v>
      </c>
      <c r="X3623" s="239">
        <f t="shared" si="684"/>
        <v>-0.26357571010029029</v>
      </c>
      <c r="Y3623" s="239">
        <f t="shared" si="685"/>
        <v>-0.26357571010029029</v>
      </c>
    </row>
    <row r="3624" spans="1:25">
      <c r="A3624" s="147">
        <v>40499</v>
      </c>
      <c r="B3624" s="243">
        <v>9.8495295436662467E-4</v>
      </c>
      <c r="C3624" s="243">
        <v>1.3570082626541691E-3</v>
      </c>
      <c r="D3624" s="243">
        <v>-4.0072857815430796E-3</v>
      </c>
      <c r="E3624" s="243">
        <v>-9.4156238669105274E-3</v>
      </c>
      <c r="F3624" s="243">
        <v>6.796339188146483E-4</v>
      </c>
      <c r="H3624" s="239">
        <f t="shared" si="678"/>
        <v>214.58093035456622</v>
      </c>
      <c r="I3624" s="239"/>
      <c r="J3624" s="239">
        <f t="shared" si="679"/>
        <v>179.17616276083535</v>
      </c>
      <c r="K3624" s="239">
        <f t="shared" si="674"/>
        <v>214.58093035456622</v>
      </c>
      <c r="L3624" s="239" t="b">
        <f t="shared" si="675"/>
        <v>0</v>
      </c>
      <c r="M3624" s="239">
        <f t="shared" si="680"/>
        <v>1.357008262654132E-3</v>
      </c>
      <c r="O3624" s="239">
        <f t="shared" si="681"/>
        <v>191.6325907756115</v>
      </c>
      <c r="P3624" s="239">
        <f t="shared" si="676"/>
        <v>214.58093035456622</v>
      </c>
      <c r="Q3624" s="239">
        <f t="shared" si="677"/>
        <v>0</v>
      </c>
      <c r="R3624" s="239">
        <f t="shared" si="682"/>
        <v>1.357008262654132E-3</v>
      </c>
      <c r="T3624" s="239">
        <f>MAX($H$4:H3624)</f>
        <v>290.98732864638936</v>
      </c>
      <c r="U3624" s="239">
        <f>MAX($K$4:K3624)</f>
        <v>290.98732864638936</v>
      </c>
      <c r="V3624" s="239">
        <f>MAX($K$4:L3624)</f>
        <v>290.98732864638936</v>
      </c>
      <c r="W3624" s="239">
        <f t="shared" si="683"/>
        <v>-0.26257637625407715</v>
      </c>
      <c r="X3624" s="239">
        <f t="shared" si="684"/>
        <v>-0.26257637625407715</v>
      </c>
      <c r="Y3624" s="239">
        <f t="shared" si="685"/>
        <v>-0.26257637625407715</v>
      </c>
    </row>
    <row r="3625" spans="1:25">
      <c r="A3625" s="147">
        <v>40500</v>
      </c>
      <c r="B3625" s="243">
        <v>1.5245404348497749E-2</v>
      </c>
      <c r="C3625" s="243">
        <v>1.2425456873843777E-2</v>
      </c>
      <c r="D3625" s="243">
        <v>6.7192783465725991E-3</v>
      </c>
      <c r="E3625" s="243">
        <v>9.4443770186882769E-3</v>
      </c>
      <c r="F3625" s="243">
        <v>9.1421893332830351E-3</v>
      </c>
      <c r="H3625" s="239">
        <f t="shared" si="678"/>
        <v>217.24719645063615</v>
      </c>
      <c r="I3625" s="239"/>
      <c r="J3625" s="239">
        <f t="shared" si="679"/>
        <v>179.17616276083535</v>
      </c>
      <c r="K3625" s="239">
        <f t="shared" si="674"/>
        <v>217.24719645063615</v>
      </c>
      <c r="L3625" s="239" t="b">
        <f t="shared" si="675"/>
        <v>0</v>
      </c>
      <c r="M3625" s="239">
        <f t="shared" si="680"/>
        <v>1.2425456873843754E-2</v>
      </c>
      <c r="O3625" s="239">
        <f t="shared" si="681"/>
        <v>191.6325907756115</v>
      </c>
      <c r="P3625" s="239">
        <f t="shared" si="676"/>
        <v>217.24719645063615</v>
      </c>
      <c r="Q3625" s="239">
        <f t="shared" si="677"/>
        <v>0</v>
      </c>
      <c r="R3625" s="239">
        <f t="shared" si="682"/>
        <v>1.2425456873843754E-2</v>
      </c>
      <c r="T3625" s="239">
        <f>MAX($H$4:H3625)</f>
        <v>290.98732864638936</v>
      </c>
      <c r="U3625" s="239">
        <f>MAX($K$4:K3625)</f>
        <v>290.98732864638936</v>
      </c>
      <c r="V3625" s="239">
        <f>MAX($K$4:L3625)</f>
        <v>290.98732864638936</v>
      </c>
      <c r="W3625" s="239">
        <f t="shared" si="683"/>
        <v>-0.25341355081946859</v>
      </c>
      <c r="X3625" s="239">
        <f t="shared" si="684"/>
        <v>-0.25341355081946859</v>
      </c>
      <c r="Y3625" s="239">
        <f t="shared" si="685"/>
        <v>-0.25341355081946859</v>
      </c>
    </row>
    <row r="3626" spans="1:25">
      <c r="A3626" s="147">
        <v>40501</v>
      </c>
      <c r="B3626" s="243">
        <v>3.0029194963867578E-3</v>
      </c>
      <c r="C3626" s="243">
        <v>-6.1222321550100656E-3</v>
      </c>
      <c r="D3626" s="243">
        <v>-4.5858765393538281E-3</v>
      </c>
      <c r="E3626" s="243">
        <v>-3.2395616615018552E-3</v>
      </c>
      <c r="F3626" s="243">
        <v>-3.008421165139552E-3</v>
      </c>
      <c r="H3626" s="239">
        <f t="shared" si="678"/>
        <v>215.91715867894027</v>
      </c>
      <c r="I3626" s="239"/>
      <c r="J3626" s="239">
        <f t="shared" si="679"/>
        <v>179.17616276083535</v>
      </c>
      <c r="K3626" s="239">
        <f t="shared" si="674"/>
        <v>215.91715867894027</v>
      </c>
      <c r="L3626" s="239" t="b">
        <f t="shared" si="675"/>
        <v>0</v>
      </c>
      <c r="M3626" s="239">
        <f t="shared" si="680"/>
        <v>-6.1222321550101193E-3</v>
      </c>
      <c r="O3626" s="239">
        <f t="shared" si="681"/>
        <v>191.6325907756115</v>
      </c>
      <c r="P3626" s="239">
        <f t="shared" si="676"/>
        <v>215.91715867894027</v>
      </c>
      <c r="Q3626" s="239">
        <f t="shared" si="677"/>
        <v>0</v>
      </c>
      <c r="R3626" s="239">
        <f t="shared" si="682"/>
        <v>-6.1222321550101193E-3</v>
      </c>
      <c r="T3626" s="239">
        <f>MAX($H$4:H3626)</f>
        <v>290.98732864638936</v>
      </c>
      <c r="U3626" s="239">
        <f>MAX($K$4:K3626)</f>
        <v>290.98732864638936</v>
      </c>
      <c r="V3626" s="239">
        <f>MAX($K$4:L3626)</f>
        <v>290.98732864638936</v>
      </c>
      <c r="W3626" s="239">
        <f t="shared" si="683"/>
        <v>-0.25798432638513646</v>
      </c>
      <c r="X3626" s="239">
        <f t="shared" si="684"/>
        <v>-0.25798432638513646</v>
      </c>
      <c r="Y3626" s="239">
        <f t="shared" si="685"/>
        <v>-0.25798432638513646</v>
      </c>
    </row>
    <row r="3627" spans="1:25">
      <c r="A3627" s="147">
        <v>40504</v>
      </c>
      <c r="B3627" s="243">
        <v>-6.9311122207815767E-4</v>
      </c>
      <c r="C3627" s="243">
        <v>-4.3556668850213143E-3</v>
      </c>
      <c r="D3627" s="243">
        <v>1.0580516943506479E-2</v>
      </c>
      <c r="E3627" s="243">
        <v>7.7760370054593686E-3</v>
      </c>
      <c r="F3627" s="243">
        <v>2.1550622109289819E-4</v>
      </c>
      <c r="H3627" s="239">
        <f t="shared" si="678"/>
        <v>214.97669546097453</v>
      </c>
      <c r="I3627" s="239"/>
      <c r="J3627" s="239">
        <f t="shared" si="679"/>
        <v>179.17616276083535</v>
      </c>
      <c r="K3627" s="239">
        <f t="shared" si="674"/>
        <v>214.97669546097453</v>
      </c>
      <c r="L3627" s="239" t="b">
        <f t="shared" si="675"/>
        <v>0</v>
      </c>
      <c r="M3627" s="239">
        <f t="shared" si="680"/>
        <v>-4.3556668850212683E-3</v>
      </c>
      <c r="O3627" s="239">
        <f t="shared" si="681"/>
        <v>191.6325907756115</v>
      </c>
      <c r="P3627" s="239">
        <f t="shared" si="676"/>
        <v>214.97669546097453</v>
      </c>
      <c r="Q3627" s="239">
        <f t="shared" si="677"/>
        <v>0</v>
      </c>
      <c r="R3627" s="239">
        <f t="shared" si="682"/>
        <v>-4.3556668850212683E-3</v>
      </c>
      <c r="T3627" s="239">
        <f>MAX($H$4:H3627)</f>
        <v>290.98732864638936</v>
      </c>
      <c r="U3627" s="239">
        <f>MAX($K$4:K3627)</f>
        <v>290.98732864638936</v>
      </c>
      <c r="V3627" s="239">
        <f>MAX($K$4:L3627)</f>
        <v>290.98732864638936</v>
      </c>
      <c r="W3627" s="239">
        <f t="shared" si="683"/>
        <v>-0.26121629948286751</v>
      </c>
      <c r="X3627" s="239">
        <f t="shared" si="684"/>
        <v>-0.26121629948286751</v>
      </c>
      <c r="Y3627" s="239">
        <f t="shared" si="685"/>
        <v>-0.26121629948286751</v>
      </c>
    </row>
    <row r="3628" spans="1:25">
      <c r="A3628" s="147">
        <v>40505</v>
      </c>
      <c r="B3628" s="243">
        <v>-1.4029572890748021E-2</v>
      </c>
      <c r="C3628" s="243">
        <v>-1.3829328432789723E-2</v>
      </c>
      <c r="D3628" s="243">
        <v>9.3507768015905768E-3</v>
      </c>
      <c r="E3628" s="243">
        <v>-6.9620101136722568E-3</v>
      </c>
      <c r="F3628" s="243">
        <v>-1.0455072976260915E-2</v>
      </c>
      <c r="H3628" s="239">
        <f t="shared" si="678"/>
        <v>212.0037121340489</v>
      </c>
      <c r="I3628" s="239"/>
      <c r="J3628" s="239">
        <f t="shared" si="679"/>
        <v>179.17616276083535</v>
      </c>
      <c r="K3628" s="239">
        <f t="shared" si="674"/>
        <v>212.0037121340489</v>
      </c>
      <c r="L3628" s="239" t="b">
        <f t="shared" si="675"/>
        <v>0</v>
      </c>
      <c r="M3628" s="239">
        <f t="shared" si="680"/>
        <v>-1.3829328432789707E-2</v>
      </c>
      <c r="O3628" s="239">
        <f t="shared" si="681"/>
        <v>191.6325907756115</v>
      </c>
      <c r="P3628" s="239">
        <f t="shared" si="676"/>
        <v>212.0037121340489</v>
      </c>
      <c r="Q3628" s="239">
        <f t="shared" si="677"/>
        <v>0</v>
      </c>
      <c r="R3628" s="239">
        <f t="shared" si="682"/>
        <v>-1.3829328432789707E-2</v>
      </c>
      <c r="T3628" s="239">
        <f>MAX($H$4:H3628)</f>
        <v>290.98732864638936</v>
      </c>
      <c r="U3628" s="239">
        <f>MAX($K$4:K3628)</f>
        <v>290.98732864638936</v>
      </c>
      <c r="V3628" s="239">
        <f>MAX($K$4:L3628)</f>
        <v>290.98732864638936</v>
      </c>
      <c r="W3628" s="239">
        <f t="shared" si="683"/>
        <v>-0.27143318191811067</v>
      </c>
      <c r="X3628" s="239">
        <f t="shared" si="684"/>
        <v>-0.27143318191811067</v>
      </c>
      <c r="Y3628" s="239">
        <f t="shared" si="685"/>
        <v>-0.27143318191811067</v>
      </c>
    </row>
    <row r="3629" spans="1:25">
      <c r="A3629" s="147">
        <v>40506</v>
      </c>
      <c r="B3629" s="243">
        <v>1.5569098545273885E-2</v>
      </c>
      <c r="C3629" s="243">
        <v>8.8438067042921897E-3</v>
      </c>
      <c r="D3629" s="243">
        <v>-5.6716150779153596E-3</v>
      </c>
      <c r="E3629" s="243">
        <v>7.8190113973426456E-3</v>
      </c>
      <c r="F3629" s="243">
        <v>9.0865221209663893E-3</v>
      </c>
      <c r="H3629" s="239">
        <f t="shared" si="678"/>
        <v>213.87863198475483</v>
      </c>
      <c r="I3629" s="239"/>
      <c r="J3629" s="239">
        <f t="shared" si="679"/>
        <v>179.17616276083535</v>
      </c>
      <c r="K3629" s="239">
        <f t="shared" si="674"/>
        <v>213.87863198475483</v>
      </c>
      <c r="L3629" s="239" t="b">
        <f t="shared" si="675"/>
        <v>0</v>
      </c>
      <c r="M3629" s="239">
        <f t="shared" si="680"/>
        <v>8.8438067042922036E-3</v>
      </c>
      <c r="O3629" s="239">
        <f t="shared" si="681"/>
        <v>191.6325907756115</v>
      </c>
      <c r="P3629" s="239">
        <f t="shared" si="676"/>
        <v>213.87863198475483</v>
      </c>
      <c r="Q3629" s="239">
        <f t="shared" si="677"/>
        <v>0</v>
      </c>
      <c r="R3629" s="239">
        <f t="shared" si="682"/>
        <v>8.8438067042922036E-3</v>
      </c>
      <c r="T3629" s="239">
        <f>MAX($H$4:H3629)</f>
        <v>290.98732864638936</v>
      </c>
      <c r="U3629" s="239">
        <f>MAX($K$4:K3629)</f>
        <v>290.98732864638936</v>
      </c>
      <c r="V3629" s="239">
        <f>MAX($K$4:L3629)</f>
        <v>290.98732864638936</v>
      </c>
      <c r="W3629" s="239">
        <f t="shared" si="683"/>
        <v>-0.26498987780783323</v>
      </c>
      <c r="X3629" s="239">
        <f t="shared" si="684"/>
        <v>-0.26498987780783323</v>
      </c>
      <c r="Y3629" s="239">
        <f t="shared" si="685"/>
        <v>-0.26498987780783323</v>
      </c>
    </row>
    <row r="3630" spans="1:25">
      <c r="A3630" s="147">
        <v>40507</v>
      </c>
      <c r="B3630" s="243">
        <v>0</v>
      </c>
      <c r="C3630" s="243">
        <v>3.3869626844085232E-3</v>
      </c>
      <c r="D3630" s="243">
        <v>4.3658477488506264E-4</v>
      </c>
      <c r="E3630" s="243">
        <v>1.8360150414724608E-3</v>
      </c>
      <c r="F3630" s="243">
        <v>5.4682538268515657E-3</v>
      </c>
      <c r="H3630" s="239">
        <f t="shared" si="678"/>
        <v>214.60303093027954</v>
      </c>
      <c r="I3630" s="239"/>
      <c r="J3630" s="239">
        <f t="shared" si="679"/>
        <v>179.17616276083535</v>
      </c>
      <c r="K3630" s="239">
        <f t="shared" si="674"/>
        <v>214.60303093027954</v>
      </c>
      <c r="L3630" s="239" t="b">
        <f t="shared" si="675"/>
        <v>0</v>
      </c>
      <c r="M3630" s="239">
        <f t="shared" si="680"/>
        <v>3.3869626844085414E-3</v>
      </c>
      <c r="O3630" s="239">
        <f t="shared" si="681"/>
        <v>191.6325907756115</v>
      </c>
      <c r="P3630" s="239">
        <f t="shared" si="676"/>
        <v>214.60303093027954</v>
      </c>
      <c r="Q3630" s="239">
        <f t="shared" si="677"/>
        <v>0</v>
      </c>
      <c r="R3630" s="239">
        <f t="shared" si="682"/>
        <v>3.3869626844085414E-3</v>
      </c>
      <c r="T3630" s="239">
        <f>MAX($H$4:H3630)</f>
        <v>290.98732864638936</v>
      </c>
      <c r="U3630" s="239">
        <f>MAX($K$4:K3630)</f>
        <v>290.98732864638936</v>
      </c>
      <c r="V3630" s="239">
        <f>MAX($K$4:L3630)</f>
        <v>290.98732864638936</v>
      </c>
      <c r="W3630" s="239">
        <f t="shared" si="683"/>
        <v>-0.26250042595130579</v>
      </c>
      <c r="X3630" s="239">
        <f t="shared" si="684"/>
        <v>-0.26250042595130579</v>
      </c>
      <c r="Y3630" s="239">
        <f t="shared" si="685"/>
        <v>-0.26250042595130579</v>
      </c>
    </row>
    <row r="3631" spans="1:25">
      <c r="A3631" s="147">
        <v>40508</v>
      </c>
      <c r="B3631" s="243">
        <v>-7.0002390902614842E-3</v>
      </c>
      <c r="C3631" s="243">
        <v>-6.0594860565368336E-3</v>
      </c>
      <c r="D3631" s="243">
        <v>-9.5938013257546029E-4</v>
      </c>
      <c r="E3631" s="243">
        <v>-6.485921531799721E-3</v>
      </c>
      <c r="F3631" s="243">
        <v>-3.4009879072115501E-3</v>
      </c>
      <c r="H3631" s="239">
        <f t="shared" si="678"/>
        <v>213.30264685666697</v>
      </c>
      <c r="I3631" s="239"/>
      <c r="J3631" s="239">
        <f t="shared" si="679"/>
        <v>179.17616276083535</v>
      </c>
      <c r="K3631" s="239">
        <f t="shared" si="674"/>
        <v>213.30264685666697</v>
      </c>
      <c r="L3631" s="239" t="b">
        <f t="shared" si="675"/>
        <v>0</v>
      </c>
      <c r="M3631" s="239">
        <f t="shared" si="680"/>
        <v>-6.059486056536857E-3</v>
      </c>
      <c r="O3631" s="239">
        <f t="shared" si="681"/>
        <v>191.6325907756115</v>
      </c>
      <c r="P3631" s="239">
        <f t="shared" si="676"/>
        <v>213.30264685666697</v>
      </c>
      <c r="Q3631" s="239">
        <f t="shared" si="677"/>
        <v>0</v>
      </c>
      <c r="R3631" s="239">
        <f t="shared" si="682"/>
        <v>-6.059486056536857E-3</v>
      </c>
      <c r="T3631" s="239">
        <f>MAX($H$4:H3631)</f>
        <v>290.98732864638936</v>
      </c>
      <c r="U3631" s="239">
        <f>MAX($K$4:K3631)</f>
        <v>290.98732864638936</v>
      </c>
      <c r="V3631" s="239">
        <f>MAX($K$4:L3631)</f>
        <v>290.98732864638936</v>
      </c>
      <c r="W3631" s="239">
        <f t="shared" si="683"/>
        <v>-0.26696929433695571</v>
      </c>
      <c r="X3631" s="239">
        <f t="shared" si="684"/>
        <v>-0.26696929433695571</v>
      </c>
      <c r="Y3631" s="239">
        <f t="shared" si="685"/>
        <v>-0.26696929433695571</v>
      </c>
    </row>
    <row r="3632" spans="1:25">
      <c r="A3632" s="147">
        <v>40511</v>
      </c>
      <c r="B3632" s="243">
        <v>-1.2440080383986363E-3</v>
      </c>
      <c r="C3632" s="243">
        <v>-1.5854610441255801E-2</v>
      </c>
      <c r="D3632" s="243">
        <v>1.4704785702321255E-2</v>
      </c>
      <c r="E3632" s="243">
        <v>1.0237730550024748E-2</v>
      </c>
      <c r="F3632" s="243">
        <v>-1.0062704851880877E-2</v>
      </c>
      <c r="H3632" s="239">
        <f t="shared" si="678"/>
        <v>209.92081648466575</v>
      </c>
      <c r="I3632" s="239"/>
      <c r="J3632" s="239">
        <f t="shared" si="679"/>
        <v>179.17616276083535</v>
      </c>
      <c r="K3632" s="239">
        <f t="shared" si="674"/>
        <v>209.92081648466575</v>
      </c>
      <c r="L3632" s="239" t="b">
        <f t="shared" si="675"/>
        <v>0</v>
      </c>
      <c r="M3632" s="239">
        <f t="shared" si="680"/>
        <v>-1.5854610441255836E-2</v>
      </c>
      <c r="O3632" s="239">
        <f t="shared" si="681"/>
        <v>191.6325907756115</v>
      </c>
      <c r="P3632" s="239">
        <f t="shared" si="676"/>
        <v>209.92081648466575</v>
      </c>
      <c r="Q3632" s="239">
        <f t="shared" si="677"/>
        <v>0</v>
      </c>
      <c r="R3632" s="239">
        <f t="shared" si="682"/>
        <v>-1.5854610441255836E-2</v>
      </c>
      <c r="T3632" s="239">
        <f>MAX($H$4:H3632)</f>
        <v>290.98732864638936</v>
      </c>
      <c r="U3632" s="239">
        <f>MAX($K$4:K3632)</f>
        <v>290.98732864638936</v>
      </c>
      <c r="V3632" s="239">
        <f>MAX($K$4:L3632)</f>
        <v>290.98732864638936</v>
      </c>
      <c r="W3632" s="239">
        <f t="shared" si="683"/>
        <v>-0.27859121061672215</v>
      </c>
      <c r="X3632" s="239">
        <f t="shared" si="684"/>
        <v>-0.27859121061672215</v>
      </c>
      <c r="Y3632" s="239">
        <f t="shared" si="685"/>
        <v>-0.27859121061672215</v>
      </c>
    </row>
    <row r="3633" spans="1:25">
      <c r="A3633" s="147">
        <v>40512</v>
      </c>
      <c r="B3633" s="243">
        <v>-6.1505680658889839E-3</v>
      </c>
      <c r="C3633" s="243">
        <v>-1.4717883871070425E-3</v>
      </c>
      <c r="D3633" s="243">
        <v>-2.3170430270670339E-3</v>
      </c>
      <c r="E3633" s="243">
        <v>5.7812163520476467E-4</v>
      </c>
      <c r="F3633" s="243">
        <v>-1.6877773401640095E-3</v>
      </c>
      <c r="H3633" s="239">
        <f t="shared" si="678"/>
        <v>209.61185746475158</v>
      </c>
      <c r="I3633" s="239"/>
      <c r="J3633" s="239">
        <f t="shared" si="679"/>
        <v>179.17616276083535</v>
      </c>
      <c r="K3633" s="239">
        <f t="shared" si="674"/>
        <v>209.61185746475158</v>
      </c>
      <c r="L3633" s="239" t="b">
        <f t="shared" si="675"/>
        <v>0</v>
      </c>
      <c r="M3633" s="239">
        <f t="shared" si="680"/>
        <v>-1.47178838710709E-3</v>
      </c>
      <c r="O3633" s="239">
        <f t="shared" si="681"/>
        <v>191.6325907756115</v>
      </c>
      <c r="P3633" s="239">
        <f t="shared" si="676"/>
        <v>209.61185746475158</v>
      </c>
      <c r="Q3633" s="239">
        <f t="shared" si="677"/>
        <v>0</v>
      </c>
      <c r="R3633" s="239">
        <f t="shared" si="682"/>
        <v>-1.47178838710709E-3</v>
      </c>
      <c r="T3633" s="239">
        <f>MAX($H$4:H3633)</f>
        <v>290.98732864638936</v>
      </c>
      <c r="U3633" s="239">
        <f>MAX($K$4:K3633)</f>
        <v>290.98732864638936</v>
      </c>
      <c r="V3633" s="239">
        <f>MAX($K$4:L3633)</f>
        <v>290.98732864638936</v>
      </c>
      <c r="W3633" s="239">
        <f t="shared" si="683"/>
        <v>-0.27965297169529346</v>
      </c>
      <c r="X3633" s="239">
        <f t="shared" si="684"/>
        <v>-0.27965297169529346</v>
      </c>
      <c r="Y3633" s="239">
        <f t="shared" si="685"/>
        <v>-0.27965297169529346</v>
      </c>
    </row>
    <row r="3634" spans="1:25">
      <c r="A3634" s="147">
        <v>40513</v>
      </c>
      <c r="B3634" s="243">
        <v>2.1548402338755768E-2</v>
      </c>
      <c r="C3634" s="243">
        <v>1.66859199228091E-2</v>
      </c>
      <c r="D3634" s="243">
        <v>-2.555743543607103E-3</v>
      </c>
      <c r="E3634" s="243">
        <v>1.3148923016469416E-2</v>
      </c>
      <c r="F3634" s="243">
        <v>1.5390177763456858E-2</v>
      </c>
      <c r="H3634" s="239">
        <f t="shared" si="678"/>
        <v>213.1094241332797</v>
      </c>
      <c r="I3634" s="239"/>
      <c r="J3634" s="239">
        <f t="shared" si="679"/>
        <v>179.17616276083535</v>
      </c>
      <c r="K3634" s="239">
        <f t="shared" si="674"/>
        <v>213.1094241332797</v>
      </c>
      <c r="L3634" s="239" t="b">
        <f t="shared" si="675"/>
        <v>0</v>
      </c>
      <c r="M3634" s="239">
        <f t="shared" si="680"/>
        <v>1.6685919922809114E-2</v>
      </c>
      <c r="O3634" s="239">
        <f t="shared" si="681"/>
        <v>191.6325907756115</v>
      </c>
      <c r="P3634" s="239">
        <f t="shared" si="676"/>
        <v>213.1094241332797</v>
      </c>
      <c r="Q3634" s="239">
        <f t="shared" si="677"/>
        <v>0</v>
      </c>
      <c r="R3634" s="239">
        <f t="shared" si="682"/>
        <v>1.6685919922809114E-2</v>
      </c>
      <c r="T3634" s="239">
        <f>MAX($H$4:H3634)</f>
        <v>290.98732864638936</v>
      </c>
      <c r="U3634" s="239">
        <f>MAX($K$4:K3634)</f>
        <v>290.98732864638936</v>
      </c>
      <c r="V3634" s="239">
        <f>MAX($K$4:L3634)</f>
        <v>290.98732864638936</v>
      </c>
      <c r="W3634" s="239">
        <f t="shared" si="683"/>
        <v>-0.26763331886436759</v>
      </c>
      <c r="X3634" s="239">
        <f t="shared" si="684"/>
        <v>-0.26763331886436759</v>
      </c>
      <c r="Y3634" s="239">
        <f t="shared" si="685"/>
        <v>-0.26763331886436759</v>
      </c>
    </row>
    <row r="3635" spans="1:25">
      <c r="A3635" s="147">
        <v>40514</v>
      </c>
      <c r="B3635" s="243">
        <v>1.269249213057444E-2</v>
      </c>
      <c r="C3635" s="243">
        <v>1.8815667310999595E-2</v>
      </c>
      <c r="D3635" s="243">
        <v>1.2354940905329626E-2</v>
      </c>
      <c r="E3635" s="243">
        <v>9.3032148355489674E-3</v>
      </c>
      <c r="F3635" s="243">
        <v>2.1862636929864232E-2</v>
      </c>
      <c r="H3635" s="239">
        <f t="shared" si="678"/>
        <v>217.1192201586102</v>
      </c>
      <c r="I3635" s="239"/>
      <c r="J3635" s="239">
        <f t="shared" si="679"/>
        <v>179.17616276083535</v>
      </c>
      <c r="K3635" s="239">
        <f t="shared" si="674"/>
        <v>217.1192201586102</v>
      </c>
      <c r="L3635" s="239" t="b">
        <f t="shared" si="675"/>
        <v>0</v>
      </c>
      <c r="M3635" s="239">
        <f t="shared" si="680"/>
        <v>1.8815667310999609E-2</v>
      </c>
      <c r="O3635" s="239">
        <f t="shared" si="681"/>
        <v>191.6325907756115</v>
      </c>
      <c r="P3635" s="239">
        <f t="shared" si="676"/>
        <v>217.1192201586102</v>
      </c>
      <c r="Q3635" s="239">
        <f t="shared" si="677"/>
        <v>0</v>
      </c>
      <c r="R3635" s="239">
        <f t="shared" si="682"/>
        <v>1.8815667310999609E-2</v>
      </c>
      <c r="T3635" s="239">
        <f>MAX($H$4:H3635)</f>
        <v>290.98732864638936</v>
      </c>
      <c r="U3635" s="239">
        <f>MAX($K$4:K3635)</f>
        <v>290.98732864638936</v>
      </c>
      <c r="V3635" s="239">
        <f>MAX($K$4:L3635)</f>
        <v>290.98732864638936</v>
      </c>
      <c r="W3635" s="239">
        <f t="shared" si="683"/>
        <v>-0.2538533510424586</v>
      </c>
      <c r="X3635" s="239">
        <f t="shared" si="684"/>
        <v>-0.2538533510424586</v>
      </c>
      <c r="Y3635" s="239">
        <f t="shared" si="685"/>
        <v>-0.2538533510424586</v>
      </c>
    </row>
    <row r="3636" spans="1:25">
      <c r="A3636" s="147">
        <v>40515</v>
      </c>
      <c r="B3636" s="243">
        <v>3.2392940720307184E-3</v>
      </c>
      <c r="C3636" s="243">
        <v>-2.3637983934554629E-3</v>
      </c>
      <c r="D3636" s="243">
        <v>-5.5222368158092117E-4</v>
      </c>
      <c r="E3636" s="243">
        <v>-8.7531794867806711E-3</v>
      </c>
      <c r="F3636" s="243">
        <v>1.2111859324812624E-3</v>
      </c>
      <c r="H3636" s="239">
        <f t="shared" si="678"/>
        <v>216.60599409481097</v>
      </c>
      <c r="I3636" s="239"/>
      <c r="J3636" s="239">
        <f t="shared" si="679"/>
        <v>179.17616276083535</v>
      </c>
      <c r="K3636" s="239">
        <f t="shared" si="674"/>
        <v>216.60599409481097</v>
      </c>
      <c r="L3636" s="239" t="b">
        <f t="shared" si="675"/>
        <v>0</v>
      </c>
      <c r="M3636" s="239">
        <f t="shared" si="680"/>
        <v>-2.3637983934555167E-3</v>
      </c>
      <c r="O3636" s="239">
        <f t="shared" si="681"/>
        <v>191.6325907756115</v>
      </c>
      <c r="P3636" s="239">
        <f t="shared" si="676"/>
        <v>216.60599409481097</v>
      </c>
      <c r="Q3636" s="239">
        <f t="shared" si="677"/>
        <v>0</v>
      </c>
      <c r="R3636" s="239">
        <f t="shared" si="682"/>
        <v>-2.3637983934555167E-3</v>
      </c>
      <c r="T3636" s="239">
        <f>MAX($H$4:H3636)</f>
        <v>290.98732864638936</v>
      </c>
      <c r="U3636" s="239">
        <f>MAX($K$4:K3636)</f>
        <v>290.98732864638936</v>
      </c>
      <c r="V3636" s="239">
        <f>MAX($K$4:L3636)</f>
        <v>290.98732864638936</v>
      </c>
      <c r="W3636" s="239">
        <f t="shared" si="683"/>
        <v>-0.25561709129254667</v>
      </c>
      <c r="X3636" s="239">
        <f t="shared" si="684"/>
        <v>-0.25561709129254667</v>
      </c>
      <c r="Y3636" s="239">
        <f t="shared" si="685"/>
        <v>-0.25561709129254667</v>
      </c>
    </row>
    <row r="3637" spans="1:25">
      <c r="A3637" s="147">
        <v>40518</v>
      </c>
      <c r="B3637" s="243">
        <v>-1.0240367131616468E-3</v>
      </c>
      <c r="C3637" s="243">
        <v>3.168601059145626E-3</v>
      </c>
      <c r="D3637" s="243">
        <v>8.8056868835217905E-3</v>
      </c>
      <c r="E3637" s="243">
        <v>1.3010725037315263E-2</v>
      </c>
      <c r="F3637" s="243">
        <v>7.2377202985325351E-3</v>
      </c>
      <c r="H3637" s="239">
        <f t="shared" si="678"/>
        <v>217.29233207711707</v>
      </c>
      <c r="I3637" s="239"/>
      <c r="J3637" s="239">
        <f t="shared" si="679"/>
        <v>179.17616276083535</v>
      </c>
      <c r="K3637" s="239">
        <f t="shared" si="674"/>
        <v>217.29233207711707</v>
      </c>
      <c r="L3637" s="239" t="b">
        <f t="shared" si="675"/>
        <v>0</v>
      </c>
      <c r="M3637" s="239">
        <f t="shared" si="680"/>
        <v>3.1686010591455813E-3</v>
      </c>
      <c r="O3637" s="239">
        <f t="shared" si="681"/>
        <v>191.6325907756115</v>
      </c>
      <c r="P3637" s="239">
        <f t="shared" si="676"/>
        <v>217.29233207711707</v>
      </c>
      <c r="Q3637" s="239">
        <f t="shared" si="677"/>
        <v>0</v>
      </c>
      <c r="R3637" s="239">
        <f t="shared" si="682"/>
        <v>3.1686010591455813E-3</v>
      </c>
      <c r="T3637" s="239">
        <f>MAX($H$4:H3637)</f>
        <v>290.98732864638936</v>
      </c>
      <c r="U3637" s="239">
        <f>MAX($K$4:K3637)</f>
        <v>290.98732864638936</v>
      </c>
      <c r="V3637" s="239">
        <f>MAX($K$4:L3637)</f>
        <v>290.98732864638936</v>
      </c>
      <c r="W3637" s="239">
        <f t="shared" si="683"/>
        <v>-0.25325843881960636</v>
      </c>
      <c r="X3637" s="239">
        <f t="shared" si="684"/>
        <v>-0.25325843881960636</v>
      </c>
      <c r="Y3637" s="239">
        <f t="shared" si="685"/>
        <v>-0.25325843881960636</v>
      </c>
    </row>
    <row r="3638" spans="1:25">
      <c r="A3638" s="147">
        <v>40519</v>
      </c>
      <c r="B3638" s="243">
        <v>2.6990388862646597E-4</v>
      </c>
      <c r="C3638" s="243">
        <v>1.309760111086411E-2</v>
      </c>
      <c r="D3638" s="243">
        <v>-2.423653064198783E-3</v>
      </c>
      <c r="E3638" s="243">
        <v>3.3543019004171892E-3</v>
      </c>
      <c r="F3638" s="243">
        <v>1.4022026890682993E-2</v>
      </c>
      <c r="H3638" s="239">
        <f t="shared" si="678"/>
        <v>220.13834036711256</v>
      </c>
      <c r="I3638" s="239"/>
      <c r="J3638" s="239">
        <f t="shared" si="679"/>
        <v>179.17616276083535</v>
      </c>
      <c r="K3638" s="239">
        <f t="shared" si="674"/>
        <v>220.13834036711256</v>
      </c>
      <c r="L3638" s="239" t="b">
        <f t="shared" si="675"/>
        <v>0</v>
      </c>
      <c r="M3638" s="239">
        <f t="shared" si="680"/>
        <v>1.3097601110864082E-2</v>
      </c>
      <c r="O3638" s="239">
        <f t="shared" si="681"/>
        <v>191.6325907756115</v>
      </c>
      <c r="P3638" s="239">
        <f t="shared" si="676"/>
        <v>220.13834036711256</v>
      </c>
      <c r="Q3638" s="239">
        <f t="shared" si="677"/>
        <v>0</v>
      </c>
      <c r="R3638" s="239">
        <f t="shared" si="682"/>
        <v>1.3097601110864082E-2</v>
      </c>
      <c r="T3638" s="239">
        <f>MAX($H$4:H3638)</f>
        <v>290.98732864638936</v>
      </c>
      <c r="U3638" s="239">
        <f>MAX($K$4:K3638)</f>
        <v>290.98732864638936</v>
      </c>
      <c r="V3638" s="239">
        <f>MAX($K$4:L3638)</f>
        <v>290.98732864638936</v>
      </c>
      <c r="W3638" s="239">
        <f t="shared" si="683"/>
        <v>-0.24347791571836166</v>
      </c>
      <c r="X3638" s="239">
        <f t="shared" si="684"/>
        <v>-0.24347791571836166</v>
      </c>
      <c r="Y3638" s="239">
        <f t="shared" si="685"/>
        <v>-0.24347791571836166</v>
      </c>
    </row>
    <row r="3639" spans="1:25">
      <c r="A3639" s="147">
        <v>40520</v>
      </c>
      <c r="B3639" s="243">
        <v>3.1493487508587048E-3</v>
      </c>
      <c r="C3639" s="243">
        <v>-5.6312041539330338E-5</v>
      </c>
      <c r="D3639" s="243">
        <v>-3.3514079029709487E-3</v>
      </c>
      <c r="E3639" s="243">
        <v>-7.8635616844962009E-3</v>
      </c>
      <c r="F3639" s="243">
        <v>-1.7567658758539384E-3</v>
      </c>
      <c r="H3639" s="239">
        <f t="shared" si="678"/>
        <v>220.1259439277454</v>
      </c>
      <c r="I3639" s="239"/>
      <c r="J3639" s="239">
        <f t="shared" si="679"/>
        <v>179.17616276083535</v>
      </c>
      <c r="K3639" s="239">
        <f t="shared" si="674"/>
        <v>220.1259439277454</v>
      </c>
      <c r="L3639" s="239" t="b">
        <f t="shared" si="675"/>
        <v>0</v>
      </c>
      <c r="M3639" s="239">
        <f t="shared" si="680"/>
        <v>-5.6312041539391798E-5</v>
      </c>
      <c r="O3639" s="239">
        <f t="shared" si="681"/>
        <v>191.6325907756115</v>
      </c>
      <c r="P3639" s="239">
        <f t="shared" si="676"/>
        <v>220.1259439277454</v>
      </c>
      <c r="Q3639" s="239">
        <f t="shared" si="677"/>
        <v>0</v>
      </c>
      <c r="R3639" s="239">
        <f t="shared" si="682"/>
        <v>-5.6312041539391798E-5</v>
      </c>
      <c r="T3639" s="239">
        <f>MAX($H$4:H3639)</f>
        <v>290.98732864638936</v>
      </c>
      <c r="U3639" s="239">
        <f>MAX($K$4:K3639)</f>
        <v>290.98732864638936</v>
      </c>
      <c r="V3639" s="239">
        <f>MAX($K$4:L3639)</f>
        <v>290.98732864638936</v>
      </c>
      <c r="W3639" s="239">
        <f t="shared" si="683"/>
        <v>-0.24352051702139721</v>
      </c>
      <c r="X3639" s="239">
        <f t="shared" si="684"/>
        <v>-0.24352051702139721</v>
      </c>
      <c r="Y3639" s="239">
        <f t="shared" si="685"/>
        <v>-0.24352051702139721</v>
      </c>
    </row>
    <row r="3640" spans="1:25">
      <c r="A3640" s="147">
        <v>40521</v>
      </c>
      <c r="B3640" s="243">
        <v>3.7099138796015119E-3</v>
      </c>
      <c r="C3640" s="243">
        <v>9.305673793165159E-4</v>
      </c>
      <c r="D3640" s="243">
        <v>1.0133218770948416E-2</v>
      </c>
      <c r="E3640" s="243">
        <v>1.5701313634313152E-3</v>
      </c>
      <c r="F3640" s="243">
        <v>-1.9548351626264004E-3</v>
      </c>
      <c r="H3640" s="239">
        <f t="shared" si="678"/>
        <v>220.3307859505058</v>
      </c>
      <c r="I3640" s="239"/>
      <c r="J3640" s="239">
        <f t="shared" si="679"/>
        <v>179.17616276083535</v>
      </c>
      <c r="K3640" s="239">
        <f t="shared" si="674"/>
        <v>220.3307859505058</v>
      </c>
      <c r="L3640" s="239" t="b">
        <f t="shared" si="675"/>
        <v>0</v>
      </c>
      <c r="M3640" s="239">
        <f t="shared" si="680"/>
        <v>9.3056737931645356E-4</v>
      </c>
      <c r="O3640" s="239">
        <f t="shared" si="681"/>
        <v>191.6325907756115</v>
      </c>
      <c r="P3640" s="239">
        <f t="shared" si="676"/>
        <v>220.3307859505058</v>
      </c>
      <c r="Q3640" s="239">
        <f t="shared" si="677"/>
        <v>0</v>
      </c>
      <c r="R3640" s="239">
        <f t="shared" si="682"/>
        <v>9.3056737931645356E-4</v>
      </c>
      <c r="T3640" s="239">
        <f>MAX($H$4:H3640)</f>
        <v>290.98732864638936</v>
      </c>
      <c r="U3640" s="239">
        <f>MAX($K$4:K3640)</f>
        <v>290.98732864638936</v>
      </c>
      <c r="V3640" s="239">
        <f>MAX($K$4:L3640)</f>
        <v>290.98732864638936</v>
      </c>
      <c r="W3640" s="239">
        <f t="shared" si="683"/>
        <v>-0.24281656189141515</v>
      </c>
      <c r="X3640" s="239">
        <f t="shared" si="684"/>
        <v>-0.24281656189141515</v>
      </c>
      <c r="Y3640" s="239">
        <f t="shared" si="685"/>
        <v>-0.24281656189141515</v>
      </c>
    </row>
    <row r="3641" spans="1:25">
      <c r="A3641" s="147">
        <v>40522</v>
      </c>
      <c r="B3641" s="243">
        <v>6.1819117829875481E-3</v>
      </c>
      <c r="C3641" s="243">
        <v>4.1452480162698091E-3</v>
      </c>
      <c r="D3641" s="243">
        <v>-2.4130603734735523E-3</v>
      </c>
      <c r="E3641" s="243">
        <v>-1.8462706279415153E-3</v>
      </c>
      <c r="F3641" s="243">
        <v>4.4557788493966299E-3</v>
      </c>
      <c r="H3641" s="239">
        <f t="shared" si="678"/>
        <v>221.2441117038903</v>
      </c>
      <c r="I3641" s="239"/>
      <c r="J3641" s="239">
        <f t="shared" si="679"/>
        <v>179.17616276083535</v>
      </c>
      <c r="K3641" s="239">
        <f t="shared" si="674"/>
        <v>221.2441117038903</v>
      </c>
      <c r="L3641" s="239" t="b">
        <f t="shared" si="675"/>
        <v>0</v>
      </c>
      <c r="M3641" s="239">
        <f t="shared" si="680"/>
        <v>4.1452480162697918E-3</v>
      </c>
      <c r="O3641" s="239">
        <f t="shared" si="681"/>
        <v>191.6325907756115</v>
      </c>
      <c r="P3641" s="239">
        <f t="shared" si="676"/>
        <v>221.2441117038903</v>
      </c>
      <c r="Q3641" s="239">
        <f t="shared" si="677"/>
        <v>0</v>
      </c>
      <c r="R3641" s="239">
        <f t="shared" si="682"/>
        <v>4.1452480162697918E-3</v>
      </c>
      <c r="T3641" s="239">
        <f>MAX($H$4:H3641)</f>
        <v>290.98732864638936</v>
      </c>
      <c r="U3641" s="239">
        <f>MAX($K$4:K3641)</f>
        <v>290.98732864638936</v>
      </c>
      <c r="V3641" s="239">
        <f>MAX($K$4:L3641)</f>
        <v>290.98732864638936</v>
      </c>
      <c r="W3641" s="239">
        <f t="shared" si="683"/>
        <v>-0.23967784874664319</v>
      </c>
      <c r="X3641" s="239">
        <f t="shared" si="684"/>
        <v>-0.23967784874664319</v>
      </c>
      <c r="Y3641" s="239">
        <f t="shared" si="685"/>
        <v>-0.23967784874664319</v>
      </c>
    </row>
    <row r="3642" spans="1:25">
      <c r="A3642" s="147">
        <v>40525</v>
      </c>
      <c r="B3642" s="243">
        <v>-9.228822182838492E-5</v>
      </c>
      <c r="C3642" s="243">
        <v>3.6340271390895573E-3</v>
      </c>
      <c r="D3642" s="243">
        <v>1.3036345790085058E-4</v>
      </c>
      <c r="E3642" s="243">
        <v>-4.4816249842503098E-3</v>
      </c>
      <c r="F3642" s="243">
        <v>3.775280616655996E-3</v>
      </c>
      <c r="H3642" s="239">
        <f t="shared" si="678"/>
        <v>222.048118810186</v>
      </c>
      <c r="I3642" s="239"/>
      <c r="J3642" s="239">
        <f t="shared" si="679"/>
        <v>179.17616276083535</v>
      </c>
      <c r="K3642" s="239">
        <f t="shared" si="674"/>
        <v>222.048118810186</v>
      </c>
      <c r="L3642" s="239" t="b">
        <f t="shared" si="675"/>
        <v>0</v>
      </c>
      <c r="M3642" s="239">
        <f t="shared" si="680"/>
        <v>3.6340271390895608E-3</v>
      </c>
      <c r="O3642" s="239">
        <f t="shared" si="681"/>
        <v>191.6325907756115</v>
      </c>
      <c r="P3642" s="239">
        <f t="shared" si="676"/>
        <v>222.048118810186</v>
      </c>
      <c r="Q3642" s="239">
        <f t="shared" si="677"/>
        <v>0</v>
      </c>
      <c r="R3642" s="239">
        <f t="shared" si="682"/>
        <v>3.6340271390895608E-3</v>
      </c>
      <c r="T3642" s="239">
        <f>MAX($H$4:H3642)</f>
        <v>290.98732864638936</v>
      </c>
      <c r="U3642" s="239">
        <f>MAX($K$4:K3642)</f>
        <v>290.98732864638936</v>
      </c>
      <c r="V3642" s="239">
        <f>MAX($K$4:L3642)</f>
        <v>290.98732864638936</v>
      </c>
      <c r="W3642" s="239">
        <f t="shared" si="683"/>
        <v>-0.23691481741453754</v>
      </c>
      <c r="X3642" s="239">
        <f t="shared" si="684"/>
        <v>-0.23691481741453754</v>
      </c>
      <c r="Y3642" s="239">
        <f t="shared" si="685"/>
        <v>-0.23691481741453754</v>
      </c>
    </row>
    <row r="3643" spans="1:25">
      <c r="A3643" s="147">
        <v>40526</v>
      </c>
      <c r="B3643" s="243">
        <v>8.880930591648184E-4</v>
      </c>
      <c r="C3643" s="243">
        <v>-5.7009278628283866E-5</v>
      </c>
      <c r="D3643" s="243">
        <v>3.7978030964782583E-3</v>
      </c>
      <c r="E3643" s="243">
        <v>3.1771145758308084E-3</v>
      </c>
      <c r="F3643" s="243">
        <v>-1.6196378419977009E-3</v>
      </c>
      <c r="H3643" s="239">
        <f t="shared" si="678"/>
        <v>222.03546000711185</v>
      </c>
      <c r="I3643" s="239"/>
      <c r="J3643" s="239">
        <f t="shared" si="679"/>
        <v>179.17616276083535</v>
      </c>
      <c r="K3643" s="239">
        <f t="shared" si="674"/>
        <v>222.03546000711185</v>
      </c>
      <c r="L3643" s="239" t="b">
        <f t="shared" si="675"/>
        <v>0</v>
      </c>
      <c r="M3643" s="239">
        <f t="shared" si="680"/>
        <v>-5.7009278628327708E-5</v>
      </c>
      <c r="O3643" s="239">
        <f t="shared" si="681"/>
        <v>191.6325907756115</v>
      </c>
      <c r="P3643" s="239">
        <f t="shared" si="676"/>
        <v>222.03546000711185</v>
      </c>
      <c r="Q3643" s="239">
        <f t="shared" si="677"/>
        <v>0</v>
      </c>
      <c r="R3643" s="239">
        <f t="shared" si="682"/>
        <v>-5.7009278628327708E-5</v>
      </c>
      <c r="T3643" s="239">
        <f>MAX($H$4:H3643)</f>
        <v>290.98732864638936</v>
      </c>
      <c r="U3643" s="239">
        <f>MAX($K$4:K3643)</f>
        <v>290.98732864638936</v>
      </c>
      <c r="V3643" s="239">
        <f>MAX($K$4:L3643)</f>
        <v>290.98732864638936</v>
      </c>
      <c r="W3643" s="239">
        <f t="shared" si="683"/>
        <v>-0.23695832035032868</v>
      </c>
      <c r="X3643" s="239">
        <f t="shared" si="684"/>
        <v>-0.23695832035032868</v>
      </c>
      <c r="Y3643" s="239">
        <f t="shared" si="685"/>
        <v>-0.23695832035032868</v>
      </c>
    </row>
    <row r="3644" spans="1:25">
      <c r="A3644" s="147">
        <v>40527</v>
      </c>
      <c r="B3644" s="243">
        <v>-5.1910649522914909E-3</v>
      </c>
      <c r="C3644" s="243">
        <v>1.8055896602173771E-3</v>
      </c>
      <c r="D3644" s="243">
        <v>2.2235061641586729E-3</v>
      </c>
      <c r="E3644" s="243">
        <v>2.5460576530400569E-3</v>
      </c>
      <c r="F3644" s="243">
        <v>4.8882105545648979E-3</v>
      </c>
      <c r="H3644" s="239">
        <f t="shared" si="678"/>
        <v>222.43636493790231</v>
      </c>
      <c r="I3644" s="239"/>
      <c r="J3644" s="239">
        <f t="shared" si="679"/>
        <v>179.17616276083535</v>
      </c>
      <c r="K3644" s="239">
        <f t="shared" si="674"/>
        <v>222.43636493790231</v>
      </c>
      <c r="L3644" s="239" t="b">
        <f t="shared" si="675"/>
        <v>0</v>
      </c>
      <c r="M3644" s="239">
        <f t="shared" si="680"/>
        <v>1.8055896602174235E-3</v>
      </c>
      <c r="O3644" s="239">
        <f t="shared" si="681"/>
        <v>191.6325907756115</v>
      </c>
      <c r="P3644" s="239">
        <f t="shared" si="676"/>
        <v>222.43636493790231</v>
      </c>
      <c r="Q3644" s="239">
        <f t="shared" si="677"/>
        <v>0</v>
      </c>
      <c r="R3644" s="239">
        <f t="shared" si="682"/>
        <v>1.8055896602174235E-3</v>
      </c>
      <c r="T3644" s="239">
        <f>MAX($H$4:H3644)</f>
        <v>290.98732864638936</v>
      </c>
      <c r="U3644" s="239">
        <f>MAX($K$4:K3644)</f>
        <v>290.98732864638936</v>
      </c>
      <c r="V3644" s="239">
        <f>MAX($K$4:L3644)</f>
        <v>290.98732864638936</v>
      </c>
      <c r="W3644" s="239">
        <f t="shared" si="683"/>
        <v>-0.2355805801832383</v>
      </c>
      <c r="X3644" s="239">
        <f t="shared" si="684"/>
        <v>-0.2355805801832383</v>
      </c>
      <c r="Y3644" s="239">
        <f t="shared" si="685"/>
        <v>-0.2355805801832383</v>
      </c>
    </row>
    <row r="3645" spans="1:25">
      <c r="A3645" s="147">
        <v>40528</v>
      </c>
      <c r="B3645" s="243">
        <v>6.6415048763550644E-3</v>
      </c>
      <c r="C3645" s="243">
        <v>-3.1114687387692186E-3</v>
      </c>
      <c r="D3645" s="243">
        <v>-6.0912311337379954E-4</v>
      </c>
      <c r="E3645" s="243">
        <v>-4.3052082300670813E-3</v>
      </c>
      <c r="F3645" s="243">
        <v>-3.6809335815081168E-3</v>
      </c>
      <c r="H3645" s="239">
        <f t="shared" si="678"/>
        <v>221.74426114203257</v>
      </c>
      <c r="I3645" s="239"/>
      <c r="J3645" s="239">
        <f t="shared" si="679"/>
        <v>179.17616276083535</v>
      </c>
      <c r="K3645" s="239">
        <f t="shared" si="674"/>
        <v>221.74426114203257</v>
      </c>
      <c r="L3645" s="239" t="b">
        <f t="shared" si="675"/>
        <v>0</v>
      </c>
      <c r="M3645" s="239">
        <f t="shared" si="680"/>
        <v>-3.1114687387692034E-3</v>
      </c>
      <c r="O3645" s="239">
        <f t="shared" si="681"/>
        <v>191.6325907756115</v>
      </c>
      <c r="P3645" s="239">
        <f t="shared" si="676"/>
        <v>221.74426114203257</v>
      </c>
      <c r="Q3645" s="239">
        <f t="shared" si="677"/>
        <v>0</v>
      </c>
      <c r="R3645" s="239">
        <f t="shared" si="682"/>
        <v>-3.1114687387692034E-3</v>
      </c>
      <c r="T3645" s="239">
        <f>MAX($H$4:H3645)</f>
        <v>290.98732864638936</v>
      </c>
      <c r="U3645" s="239">
        <f>MAX($K$4:K3645)</f>
        <v>290.98732864638936</v>
      </c>
      <c r="V3645" s="239">
        <f>MAX($K$4:L3645)</f>
        <v>290.98732864638936</v>
      </c>
      <c r="W3645" s="239">
        <f t="shared" si="683"/>
        <v>-0.23795904731130627</v>
      </c>
      <c r="X3645" s="239">
        <f t="shared" si="684"/>
        <v>-0.23795904731130627</v>
      </c>
      <c r="Y3645" s="239">
        <f t="shared" si="685"/>
        <v>-0.23795904731130627</v>
      </c>
    </row>
    <row r="3646" spans="1:25">
      <c r="A3646" s="147">
        <v>40529</v>
      </c>
      <c r="B3646" s="243">
        <v>1.3008804113865402E-3</v>
      </c>
      <c r="C3646" s="243">
        <v>-4.5077348760891311E-3</v>
      </c>
      <c r="D3646" s="243">
        <v>3.9979676618311366E-3</v>
      </c>
      <c r="E3646" s="243">
        <v>6.7263204662382226E-3</v>
      </c>
      <c r="F3646" s="243">
        <v>1.0569068997623443E-3</v>
      </c>
      <c r="H3646" s="239">
        <f t="shared" si="678"/>
        <v>220.74469680251002</v>
      </c>
      <c r="I3646" s="239"/>
      <c r="J3646" s="239">
        <f t="shared" si="679"/>
        <v>179.17616276083535</v>
      </c>
      <c r="K3646" s="239">
        <f t="shared" si="674"/>
        <v>220.74469680251002</v>
      </c>
      <c r="L3646" s="239" t="b">
        <f t="shared" si="675"/>
        <v>0</v>
      </c>
      <c r="M3646" s="239">
        <f t="shared" si="680"/>
        <v>-4.5077348760891034E-3</v>
      </c>
      <c r="O3646" s="239">
        <f t="shared" si="681"/>
        <v>191.6325907756115</v>
      </c>
      <c r="P3646" s="239">
        <f t="shared" si="676"/>
        <v>220.74469680251002</v>
      </c>
      <c r="Q3646" s="239">
        <f t="shared" si="677"/>
        <v>0</v>
      </c>
      <c r="R3646" s="239">
        <f t="shared" si="682"/>
        <v>-4.5077348760891034E-3</v>
      </c>
      <c r="T3646" s="239">
        <f>MAX($H$4:H3646)</f>
        <v>290.98732864638936</v>
      </c>
      <c r="U3646" s="239">
        <f>MAX($K$4:K3646)</f>
        <v>290.98732864638936</v>
      </c>
      <c r="V3646" s="239">
        <f>MAX($K$4:L3646)</f>
        <v>290.98732864638936</v>
      </c>
      <c r="W3646" s="239">
        <f t="shared" si="683"/>
        <v>-0.24139412589074924</v>
      </c>
      <c r="X3646" s="239">
        <f t="shared" si="684"/>
        <v>-0.24139412589074924</v>
      </c>
      <c r="Y3646" s="239">
        <f t="shared" si="685"/>
        <v>-0.24139412589074924</v>
      </c>
    </row>
    <row r="3647" spans="1:25">
      <c r="A3647" s="147">
        <v>40532</v>
      </c>
      <c r="B3647" s="243">
        <v>2.4935347532659691E-3</v>
      </c>
      <c r="C3647" s="243">
        <v>8.2990092601120669E-3</v>
      </c>
      <c r="D3647" s="243">
        <v>4.7232059714676922E-3</v>
      </c>
      <c r="E3647" s="243">
        <v>1.1321488946229863E-3</v>
      </c>
      <c r="F3647" s="243">
        <v>8.0085119780977099E-3</v>
      </c>
      <c r="H3647" s="239">
        <f t="shared" si="678"/>
        <v>222.57665908539468</v>
      </c>
      <c r="I3647" s="239"/>
      <c r="J3647" s="239">
        <f t="shared" si="679"/>
        <v>179.17616276083535</v>
      </c>
      <c r="K3647" s="239">
        <f t="shared" si="674"/>
        <v>222.57665908539468</v>
      </c>
      <c r="L3647" s="239" t="b">
        <f t="shared" si="675"/>
        <v>0</v>
      </c>
      <c r="M3647" s="239">
        <f t="shared" si="680"/>
        <v>8.2990092601120634E-3</v>
      </c>
      <c r="O3647" s="239">
        <f t="shared" si="681"/>
        <v>191.6325907756115</v>
      </c>
      <c r="P3647" s="239">
        <f t="shared" si="676"/>
        <v>222.57665908539468</v>
      </c>
      <c r="Q3647" s="239">
        <f t="shared" si="677"/>
        <v>0</v>
      </c>
      <c r="R3647" s="239">
        <f t="shared" si="682"/>
        <v>8.2990092601120634E-3</v>
      </c>
      <c r="T3647" s="239">
        <f>MAX($H$4:H3647)</f>
        <v>290.98732864638936</v>
      </c>
      <c r="U3647" s="239">
        <f>MAX($K$4:K3647)</f>
        <v>290.98732864638936</v>
      </c>
      <c r="V3647" s="239">
        <f>MAX($K$4:L3647)</f>
        <v>290.98732864638936</v>
      </c>
      <c r="W3647" s="239">
        <f t="shared" si="683"/>
        <v>-0.23509844871674118</v>
      </c>
      <c r="X3647" s="239">
        <f t="shared" si="684"/>
        <v>-0.23509844871674118</v>
      </c>
      <c r="Y3647" s="239">
        <f t="shared" si="685"/>
        <v>-0.23509844871674118</v>
      </c>
    </row>
    <row r="3648" spans="1:25">
      <c r="A3648" s="147">
        <v>40533</v>
      </c>
      <c r="B3648" s="243">
        <v>6.3997117037004614E-3</v>
      </c>
      <c r="C3648" s="243">
        <v>1.2680997846191255E-2</v>
      </c>
      <c r="D3648" s="243">
        <v>1.0951058038017214E-2</v>
      </c>
      <c r="E3648" s="243">
        <v>1.2177768462919625E-2</v>
      </c>
      <c r="F3648" s="243">
        <v>9.6864667871763288E-3</v>
      </c>
      <c r="H3648" s="239">
        <f t="shared" si="678"/>
        <v>225.39915321986902</v>
      </c>
      <c r="I3648" s="239"/>
      <c r="J3648" s="239">
        <f t="shared" si="679"/>
        <v>179.17616276083535</v>
      </c>
      <c r="K3648" s="239">
        <f t="shared" si="674"/>
        <v>225.39915321986902</v>
      </c>
      <c r="L3648" s="239" t="b">
        <f t="shared" si="675"/>
        <v>0</v>
      </c>
      <c r="M3648" s="239">
        <f t="shared" si="680"/>
        <v>1.2680997846191276E-2</v>
      </c>
      <c r="O3648" s="239">
        <f t="shared" si="681"/>
        <v>191.6325907756115</v>
      </c>
      <c r="P3648" s="239">
        <f t="shared" si="676"/>
        <v>225.39915321986902</v>
      </c>
      <c r="Q3648" s="239">
        <f t="shared" si="677"/>
        <v>0</v>
      </c>
      <c r="R3648" s="239">
        <f t="shared" si="682"/>
        <v>1.2680997846191276E-2</v>
      </c>
      <c r="T3648" s="239">
        <f>MAX($H$4:H3648)</f>
        <v>290.98732864638936</v>
      </c>
      <c r="U3648" s="239">
        <f>MAX($K$4:K3648)</f>
        <v>290.98732864638936</v>
      </c>
      <c r="V3648" s="239">
        <f>MAX($K$4:L3648)</f>
        <v>290.98732864638936</v>
      </c>
      <c r="W3648" s="239">
        <f t="shared" si="683"/>
        <v>-0.2253987337923698</v>
      </c>
      <c r="X3648" s="239">
        <f t="shared" si="684"/>
        <v>-0.2253987337923698</v>
      </c>
      <c r="Y3648" s="239">
        <f t="shared" si="685"/>
        <v>-0.2253987337923698</v>
      </c>
    </row>
    <row r="3649" spans="1:25">
      <c r="A3649" s="147">
        <v>40534</v>
      </c>
      <c r="B3649" s="243">
        <v>3.4626158040411692E-3</v>
      </c>
      <c r="C3649" s="243">
        <v>9.2120880651580528E-4</v>
      </c>
      <c r="D3649" s="243">
        <v>6.132771529103076E-3</v>
      </c>
      <c r="E3649" s="243">
        <v>4.6602313398873552E-3</v>
      </c>
      <c r="F3649" s="243">
        <v>3.1982999089610331E-3</v>
      </c>
      <c r="H3649" s="239">
        <f t="shared" si="678"/>
        <v>225.60679290479638</v>
      </c>
      <c r="I3649" s="239"/>
      <c r="J3649" s="239">
        <f t="shared" si="679"/>
        <v>179.17616276083535</v>
      </c>
      <c r="K3649" s="239">
        <f t="shared" si="674"/>
        <v>225.60679290479638</v>
      </c>
      <c r="L3649" s="239" t="b">
        <f t="shared" si="675"/>
        <v>0</v>
      </c>
      <c r="M3649" s="239">
        <f t="shared" si="680"/>
        <v>9.2120880651584604E-4</v>
      </c>
      <c r="O3649" s="239">
        <f t="shared" si="681"/>
        <v>191.6325907756115</v>
      </c>
      <c r="P3649" s="239">
        <f t="shared" si="676"/>
        <v>225.60679290479638</v>
      </c>
      <c r="Q3649" s="239">
        <f t="shared" si="677"/>
        <v>0</v>
      </c>
      <c r="R3649" s="239">
        <f t="shared" si="682"/>
        <v>9.2120880651584604E-4</v>
      </c>
      <c r="T3649" s="239">
        <f>MAX($H$4:H3649)</f>
        <v>290.98732864638936</v>
      </c>
      <c r="U3649" s="239">
        <f>MAX($K$4:K3649)</f>
        <v>290.98732864638936</v>
      </c>
      <c r="V3649" s="239">
        <f>MAX($K$4:L3649)</f>
        <v>290.98732864638936</v>
      </c>
      <c r="W3649" s="239">
        <f t="shared" si="683"/>
        <v>-0.224685164284401</v>
      </c>
      <c r="X3649" s="239">
        <f t="shared" si="684"/>
        <v>-0.224685164284401</v>
      </c>
      <c r="Y3649" s="239">
        <f t="shared" si="685"/>
        <v>-0.224685164284401</v>
      </c>
    </row>
    <row r="3650" spans="1:25">
      <c r="A3650" s="147">
        <v>40535</v>
      </c>
      <c r="B3650" s="243">
        <v>-1.6028353349295532E-3</v>
      </c>
      <c r="C3650" s="243">
        <v>-2.6996934033882702E-3</v>
      </c>
      <c r="D3650" s="243">
        <v>2.9100233486465399E-3</v>
      </c>
      <c r="E3650" s="243">
        <v>-4.5452232347198418E-4</v>
      </c>
      <c r="F3650" s="243">
        <v>-3.0226092797128734E-3</v>
      </c>
      <c r="H3650" s="239">
        <f t="shared" si="678"/>
        <v>224.99772373423173</v>
      </c>
      <c r="I3650" s="239"/>
      <c r="J3650" s="239">
        <f t="shared" si="679"/>
        <v>179.17616276083535</v>
      </c>
      <c r="K3650" s="239">
        <f t="shared" si="674"/>
        <v>224.99772373423173</v>
      </c>
      <c r="L3650" s="239" t="b">
        <f t="shared" si="675"/>
        <v>0</v>
      </c>
      <c r="M3650" s="239">
        <f t="shared" si="680"/>
        <v>-2.6996934033882243E-3</v>
      </c>
      <c r="O3650" s="239">
        <f t="shared" si="681"/>
        <v>191.6325907756115</v>
      </c>
      <c r="P3650" s="239">
        <f t="shared" si="676"/>
        <v>224.99772373423173</v>
      </c>
      <c r="Q3650" s="239">
        <f t="shared" si="677"/>
        <v>0</v>
      </c>
      <c r="R3650" s="239">
        <f t="shared" si="682"/>
        <v>-2.6996934033882243E-3</v>
      </c>
      <c r="T3650" s="239">
        <f>MAX($H$4:H3650)</f>
        <v>290.98732864638936</v>
      </c>
      <c r="U3650" s="239">
        <f>MAX($K$4:K3650)</f>
        <v>290.98732864638936</v>
      </c>
      <c r="V3650" s="239">
        <f>MAX($K$4:L3650)</f>
        <v>290.98732864638936</v>
      </c>
      <c r="W3650" s="239">
        <f t="shared" si="683"/>
        <v>-0.22677827663193142</v>
      </c>
      <c r="X3650" s="239">
        <f t="shared" si="684"/>
        <v>-0.22677827663193142</v>
      </c>
      <c r="Y3650" s="239">
        <f t="shared" si="685"/>
        <v>-0.22677827663193142</v>
      </c>
    </row>
    <row r="3651" spans="1:25">
      <c r="A3651" s="147">
        <v>40536</v>
      </c>
      <c r="B3651" s="243">
        <v>0</v>
      </c>
      <c r="C3651" s="243">
        <v>1.9844835400373295E-3</v>
      </c>
      <c r="D3651" s="243">
        <v>-3.6757396321077662E-3</v>
      </c>
      <c r="E3651" s="243">
        <v>-1.8333052777318448E-3</v>
      </c>
      <c r="F3651" s="243">
        <v>-3.6551204678325622E-4</v>
      </c>
      <c r="H3651" s="239">
        <f t="shared" si="678"/>
        <v>225.44422801352817</v>
      </c>
      <c r="I3651" s="239"/>
      <c r="J3651" s="239">
        <f t="shared" si="679"/>
        <v>179.17616276083535</v>
      </c>
      <c r="K3651" s="239">
        <f t="shared" si="674"/>
        <v>225.44422801352817</v>
      </c>
      <c r="L3651" s="239" t="b">
        <f t="shared" si="675"/>
        <v>0</v>
      </c>
      <c r="M3651" s="239">
        <f t="shared" si="680"/>
        <v>1.9844835400373247E-3</v>
      </c>
      <c r="O3651" s="239">
        <f t="shared" si="681"/>
        <v>191.6325907756115</v>
      </c>
      <c r="P3651" s="239">
        <f t="shared" si="676"/>
        <v>225.44422801352817</v>
      </c>
      <c r="Q3651" s="239">
        <f t="shared" si="677"/>
        <v>0</v>
      </c>
      <c r="R3651" s="239">
        <f t="shared" si="682"/>
        <v>1.9844835400373247E-3</v>
      </c>
      <c r="T3651" s="239">
        <f>MAX($H$4:H3651)</f>
        <v>290.98732864638936</v>
      </c>
      <c r="U3651" s="239">
        <f>MAX($K$4:K3651)</f>
        <v>290.98732864638936</v>
      </c>
      <c r="V3651" s="239">
        <f>MAX($K$4:L3651)</f>
        <v>290.98732864638936</v>
      </c>
      <c r="W3651" s="239">
        <f t="shared" si="683"/>
        <v>-0.22524383084910821</v>
      </c>
      <c r="X3651" s="239">
        <f t="shared" si="684"/>
        <v>-0.22524383084910821</v>
      </c>
      <c r="Y3651" s="239">
        <f t="shared" si="685"/>
        <v>-0.22524383084910821</v>
      </c>
    </row>
    <row r="3652" spans="1:25">
      <c r="A3652" s="147">
        <v>40539</v>
      </c>
      <c r="B3652" s="243">
        <v>4.8159292565186362E-4</v>
      </c>
      <c r="C3652" s="243">
        <v>-6.6656774598329305E-3</v>
      </c>
      <c r="D3652" s="243">
        <v>1.8903201929409974E-3</v>
      </c>
      <c r="E3652" s="243">
        <v>-2.3328192683227389E-3</v>
      </c>
      <c r="F3652" s="243">
        <v>-4.817962908333695E-3</v>
      </c>
      <c r="H3652" s="239">
        <f t="shared" si="678"/>
        <v>223.94148950440896</v>
      </c>
      <c r="I3652" s="239"/>
      <c r="J3652" s="239">
        <f t="shared" si="679"/>
        <v>179.17616276083535</v>
      </c>
      <c r="K3652" s="239">
        <f t="shared" si="674"/>
        <v>223.94148950440896</v>
      </c>
      <c r="L3652" s="239" t="b">
        <f t="shared" si="675"/>
        <v>0</v>
      </c>
      <c r="M3652" s="239">
        <f t="shared" si="680"/>
        <v>-6.6656774598329357E-3</v>
      </c>
      <c r="O3652" s="239">
        <f t="shared" si="681"/>
        <v>191.6325907756115</v>
      </c>
      <c r="P3652" s="239">
        <f t="shared" si="676"/>
        <v>223.94148950440896</v>
      </c>
      <c r="Q3652" s="239">
        <f t="shared" si="677"/>
        <v>0</v>
      </c>
      <c r="R3652" s="239">
        <f t="shared" si="682"/>
        <v>-6.6656774598329357E-3</v>
      </c>
      <c r="T3652" s="239">
        <f>MAX($H$4:H3652)</f>
        <v>290.98732864638936</v>
      </c>
      <c r="U3652" s="239">
        <f>MAX($K$4:K3652)</f>
        <v>290.98732864638936</v>
      </c>
      <c r="V3652" s="239">
        <f>MAX($K$4:L3652)</f>
        <v>290.98732864638936</v>
      </c>
      <c r="W3652" s="239">
        <f t="shared" si="683"/>
        <v>-0.23040810558268382</v>
      </c>
      <c r="X3652" s="239">
        <f t="shared" si="684"/>
        <v>-0.23040810558268382</v>
      </c>
      <c r="Y3652" s="239">
        <f t="shared" si="685"/>
        <v>-0.23040810558268382</v>
      </c>
    </row>
    <row r="3653" spans="1:25">
      <c r="A3653" s="147">
        <v>40540</v>
      </c>
      <c r="B3653" s="243">
        <v>4.7336310564105588E-4</v>
      </c>
      <c r="C3653" s="243">
        <v>9.6080466090842087E-4</v>
      </c>
      <c r="D3653" s="243">
        <v>7.355579521237221E-3</v>
      </c>
      <c r="E3653" s="243">
        <v>1.176289622532245E-3</v>
      </c>
      <c r="F3653" s="243">
        <v>1.7458702413555294E-3</v>
      </c>
      <c r="H3653" s="239">
        <f t="shared" si="678"/>
        <v>224.15665353129558</v>
      </c>
      <c r="I3653" s="239"/>
      <c r="J3653" s="239">
        <f t="shared" si="679"/>
        <v>179.17616276083535</v>
      </c>
      <c r="K3653" s="239">
        <f t="shared" ref="K3653:K3716" si="686">MAX(H3653:J3653)</f>
        <v>224.15665353129558</v>
      </c>
      <c r="L3653" s="239" t="b">
        <f t="shared" ref="L3653:L3716" si="687">J3653=K3653</f>
        <v>0</v>
      </c>
      <c r="M3653" s="239">
        <f t="shared" si="680"/>
        <v>9.6080466090842705E-4</v>
      </c>
      <c r="O3653" s="239">
        <f t="shared" si="681"/>
        <v>191.6325907756115</v>
      </c>
      <c r="P3653" s="239">
        <f t="shared" ref="P3653:P3716" si="688">MAX(H3653,O3653)</f>
        <v>224.15665353129558</v>
      </c>
      <c r="Q3653" s="239">
        <f t="shared" ref="Q3653:Q3716" si="689">P3653-H3653</f>
        <v>0</v>
      </c>
      <c r="R3653" s="239">
        <f t="shared" si="682"/>
        <v>9.6080466090842705E-4</v>
      </c>
      <c r="T3653" s="239">
        <f>MAX($H$4:H3653)</f>
        <v>290.98732864638936</v>
      </c>
      <c r="U3653" s="239">
        <f>MAX($K$4:K3653)</f>
        <v>290.98732864638936</v>
      </c>
      <c r="V3653" s="239">
        <f>MAX($K$4:L3653)</f>
        <v>290.98732864638936</v>
      </c>
      <c r="W3653" s="239">
        <f t="shared" si="683"/>
        <v>-0.22966867810353031</v>
      </c>
      <c r="X3653" s="239">
        <f t="shared" si="684"/>
        <v>-0.22966867810353031</v>
      </c>
      <c r="Y3653" s="239">
        <f t="shared" si="685"/>
        <v>-0.22966867810353031</v>
      </c>
    </row>
    <row r="3654" spans="1:25">
      <c r="A3654" s="147">
        <v>40541</v>
      </c>
      <c r="B3654" s="243">
        <v>1.7131308250444288E-3</v>
      </c>
      <c r="C3654" s="243">
        <v>-1.2979775316587228E-3</v>
      </c>
      <c r="D3654" s="243">
        <v>6.8960884230406805E-4</v>
      </c>
      <c r="E3654" s="243">
        <v>5.037446100227605E-3</v>
      </c>
      <c r="F3654" s="243">
        <v>3.0993931913594341E-3</v>
      </c>
      <c r="H3654" s="239">
        <f t="shared" ref="H3654:H3717" si="690">(1+C3654)*H3653</f>
        <v>223.86570323144014</v>
      </c>
      <c r="I3654" s="239"/>
      <c r="J3654" s="239">
        <f t="shared" ref="J3654:J3717" si="691">IF(NOT(YEAR(A3654)=YEAR(A3653)),$J$1*H3654,J3653)</f>
        <v>179.17616276083535</v>
      </c>
      <c r="K3654" s="239">
        <f t="shared" si="686"/>
        <v>223.86570323144014</v>
      </c>
      <c r="L3654" s="239" t="b">
        <f t="shared" si="687"/>
        <v>0</v>
      </c>
      <c r="M3654" s="239">
        <f t="shared" ref="M3654:M3717" si="692">(K3654-K3653)/K3653</f>
        <v>-1.2979775316587594E-3</v>
      </c>
      <c r="O3654" s="239">
        <f t="shared" ref="O3654:O3717" si="693">IF(AND(MONTH(A3654)=$O$2,MONTH(A3653)=$O$2-1),$O$1*H3654,O3653)</f>
        <v>191.6325907756115</v>
      </c>
      <c r="P3654" s="239">
        <f t="shared" si="688"/>
        <v>223.86570323144014</v>
      </c>
      <c r="Q3654" s="239">
        <f t="shared" si="689"/>
        <v>0</v>
      </c>
      <c r="R3654" s="239">
        <f t="shared" ref="R3654:R3717" si="694">(P3654-P3653)/P3653</f>
        <v>-1.2979775316587594E-3</v>
      </c>
      <c r="T3654" s="239">
        <f>MAX($H$4:H3654)</f>
        <v>290.98732864638936</v>
      </c>
      <c r="U3654" s="239">
        <f>MAX($K$4:K3654)</f>
        <v>290.98732864638936</v>
      </c>
      <c r="V3654" s="239">
        <f>MAX($K$4:L3654)</f>
        <v>290.98732864638936</v>
      </c>
      <c r="W3654" s="239">
        <f t="shared" ref="W3654:W3717" si="695">(H3654-T3654)/T3654</f>
        <v>-0.23066855085128493</v>
      </c>
      <c r="X3654" s="239">
        <f t="shared" ref="X3654:X3717" si="696">(K3654-U3654)/U3654</f>
        <v>-0.23066855085128493</v>
      </c>
      <c r="Y3654" s="239">
        <f t="shared" ref="Y3654:Y3717" si="697">(P3654-V3654)/V3654</f>
        <v>-0.23066855085128493</v>
      </c>
    </row>
    <row r="3655" spans="1:25">
      <c r="A3655" s="147">
        <v>40542</v>
      </c>
      <c r="B3655" s="243">
        <v>-1.2127471160678915E-3</v>
      </c>
      <c r="C3655" s="243">
        <v>-7.7119986737811397E-3</v>
      </c>
      <c r="D3655" s="243">
        <v>-8.9225910432594313E-3</v>
      </c>
      <c r="E3655" s="243">
        <v>2.2423225538652503E-3</v>
      </c>
      <c r="F3655" s="243">
        <v>-2.0053874479560863E-3</v>
      </c>
      <c r="H3655" s="239">
        <f t="shared" si="690"/>
        <v>222.13925122501419</v>
      </c>
      <c r="I3655" s="239"/>
      <c r="J3655" s="239">
        <f t="shared" si="691"/>
        <v>179.17616276083535</v>
      </c>
      <c r="K3655" s="239">
        <f t="shared" si="686"/>
        <v>222.13925122501419</v>
      </c>
      <c r="L3655" s="239" t="b">
        <f t="shared" si="687"/>
        <v>0</v>
      </c>
      <c r="M3655" s="239">
        <f t="shared" si="692"/>
        <v>-7.7119986737811206E-3</v>
      </c>
      <c r="O3655" s="239">
        <f t="shared" si="693"/>
        <v>191.6325907756115</v>
      </c>
      <c r="P3655" s="239">
        <f t="shared" si="688"/>
        <v>222.13925122501419</v>
      </c>
      <c r="Q3655" s="239">
        <f t="shared" si="689"/>
        <v>0</v>
      </c>
      <c r="R3655" s="239">
        <f t="shared" si="694"/>
        <v>-7.7119986737811206E-3</v>
      </c>
      <c r="T3655" s="239">
        <f>MAX($H$4:H3655)</f>
        <v>290.98732864638936</v>
      </c>
      <c r="U3655" s="239">
        <f>MAX($K$4:K3655)</f>
        <v>290.98732864638936</v>
      </c>
      <c r="V3655" s="239">
        <f>MAX($K$4:L3655)</f>
        <v>290.98732864638936</v>
      </c>
      <c r="W3655" s="239">
        <f t="shared" si="695"/>
        <v>-0.23660163396681791</v>
      </c>
      <c r="X3655" s="239">
        <f t="shared" si="696"/>
        <v>-0.23660163396681791</v>
      </c>
      <c r="Y3655" s="239">
        <f t="shared" si="697"/>
        <v>-0.23660163396681791</v>
      </c>
    </row>
    <row r="3656" spans="1:25">
      <c r="A3656" s="147">
        <v>40543</v>
      </c>
      <c r="B3656" s="243">
        <v>-4.8770021825184084E-4</v>
      </c>
      <c r="C3656" s="243">
        <v>-3.6390649371689232E-3</v>
      </c>
      <c r="D3656" s="243">
        <v>-4.1894871584108317E-3</v>
      </c>
      <c r="E3656" s="243">
        <v>-4.2008174776853036E-3</v>
      </c>
      <c r="F3656" s="243">
        <v>1.0250150969863814E-3</v>
      </c>
      <c r="H3656" s="239">
        <f t="shared" si="690"/>
        <v>221.33087206471228</v>
      </c>
      <c r="I3656" s="239"/>
      <c r="J3656" s="239">
        <f t="shared" si="691"/>
        <v>179.17616276083535</v>
      </c>
      <c r="K3656" s="239">
        <f t="shared" si="686"/>
        <v>221.33087206471228</v>
      </c>
      <c r="L3656" s="239" t="b">
        <f t="shared" si="687"/>
        <v>0</v>
      </c>
      <c r="M3656" s="239">
        <f t="shared" si="692"/>
        <v>-3.6390649371689362E-3</v>
      </c>
      <c r="O3656" s="239">
        <f t="shared" si="693"/>
        <v>191.6325907756115</v>
      </c>
      <c r="P3656" s="239">
        <f t="shared" si="688"/>
        <v>221.33087206471228</v>
      </c>
      <c r="Q3656" s="239">
        <f t="shared" si="689"/>
        <v>0</v>
      </c>
      <c r="R3656" s="239">
        <f t="shared" si="694"/>
        <v>-3.6390649371689362E-3</v>
      </c>
      <c r="T3656" s="239">
        <f>MAX($H$4:H3656)</f>
        <v>290.98732864638936</v>
      </c>
      <c r="U3656" s="239">
        <f>MAX($K$4:K3656)</f>
        <v>290.98732864638936</v>
      </c>
      <c r="V3656" s="239">
        <f>MAX($K$4:L3656)</f>
        <v>290.98732864638936</v>
      </c>
      <c r="W3656" s="239">
        <f t="shared" si="695"/>
        <v>-0.23937969019374133</v>
      </c>
      <c r="X3656" s="239">
        <f t="shared" si="696"/>
        <v>-0.23937969019374133</v>
      </c>
      <c r="Y3656" s="239">
        <f t="shared" si="697"/>
        <v>-0.23937969019374133</v>
      </c>
    </row>
    <row r="3657" spans="1:25">
      <c r="A3657" s="147">
        <v>40546</v>
      </c>
      <c r="B3657" s="243">
        <v>1.1302815681646372E-2</v>
      </c>
      <c r="C3657" s="243">
        <v>4.2712462213236879E-3</v>
      </c>
      <c r="D3657" s="243">
        <v>-2.8274861683417196E-3</v>
      </c>
      <c r="E3657" s="243">
        <v>1.1329583267795762E-2</v>
      </c>
      <c r="F3657" s="243">
        <v>3.0097907517583344E-3</v>
      </c>
      <c r="H3657" s="239">
        <f t="shared" si="690"/>
        <v>222.27623071568095</v>
      </c>
      <c r="I3657" s="239"/>
      <c r="J3657" s="239">
        <f t="shared" si="691"/>
        <v>200.04860764411285</v>
      </c>
      <c r="K3657" s="239">
        <f t="shared" si="686"/>
        <v>222.27623071568095</v>
      </c>
      <c r="L3657" s="239" t="b">
        <f t="shared" si="687"/>
        <v>0</v>
      </c>
      <c r="M3657" s="239">
        <f t="shared" si="692"/>
        <v>4.271246221323655E-3</v>
      </c>
      <c r="O3657" s="239">
        <f t="shared" si="693"/>
        <v>191.6325907756115</v>
      </c>
      <c r="P3657" s="239">
        <f t="shared" si="688"/>
        <v>222.27623071568095</v>
      </c>
      <c r="Q3657" s="239">
        <f t="shared" si="689"/>
        <v>0</v>
      </c>
      <c r="R3657" s="239">
        <f t="shared" si="694"/>
        <v>4.271246221323655E-3</v>
      </c>
      <c r="T3657" s="239">
        <f>MAX($H$4:H3657)</f>
        <v>290.98732864638936</v>
      </c>
      <c r="U3657" s="239">
        <f>MAX($K$4:K3657)</f>
        <v>290.98732864638936</v>
      </c>
      <c r="V3657" s="239">
        <f>MAX($K$4:L3657)</f>
        <v>290.98732864638936</v>
      </c>
      <c r="W3657" s="239">
        <f t="shared" si="695"/>
        <v>-0.23613089356961933</v>
      </c>
      <c r="X3657" s="239">
        <f t="shared" si="696"/>
        <v>-0.23613089356961933</v>
      </c>
      <c r="Y3657" s="239">
        <f t="shared" si="697"/>
        <v>-0.23613089356961933</v>
      </c>
    </row>
    <row r="3658" spans="1:25">
      <c r="A3658" s="147">
        <v>40547</v>
      </c>
      <c r="B3658" s="243">
        <v>-2.0098651736184525E-3</v>
      </c>
      <c r="C3658" s="243">
        <v>1.0349243198737756E-2</v>
      </c>
      <c r="D3658" s="243">
        <v>8.9187070540390767E-3</v>
      </c>
      <c r="E3658" s="243">
        <v>5.859429292931928E-3</v>
      </c>
      <c r="F3658" s="243">
        <v>7.7012837131558154E-3</v>
      </c>
      <c r="H3658" s="239">
        <f t="shared" si="690"/>
        <v>224.57662148465627</v>
      </c>
      <c r="I3658" s="239"/>
      <c r="J3658" s="239">
        <f t="shared" si="691"/>
        <v>200.04860764411285</v>
      </c>
      <c r="K3658" s="239">
        <f t="shared" si="686"/>
        <v>224.57662148465627</v>
      </c>
      <c r="L3658" s="239" t="b">
        <f t="shared" si="687"/>
        <v>0</v>
      </c>
      <c r="M3658" s="239">
        <f t="shared" si="692"/>
        <v>1.0349243198737729E-2</v>
      </c>
      <c r="O3658" s="239">
        <f t="shared" si="693"/>
        <v>191.6325907756115</v>
      </c>
      <c r="P3658" s="239">
        <f t="shared" si="688"/>
        <v>224.57662148465627</v>
      </c>
      <c r="Q3658" s="239">
        <f t="shared" si="689"/>
        <v>0</v>
      </c>
      <c r="R3658" s="239">
        <f t="shared" si="694"/>
        <v>1.0349243198737729E-2</v>
      </c>
      <c r="T3658" s="239">
        <f>MAX($H$4:H3658)</f>
        <v>290.98732864638936</v>
      </c>
      <c r="U3658" s="239">
        <f>MAX($K$4:K3658)</f>
        <v>290.98732864638936</v>
      </c>
      <c r="V3658" s="239">
        <f>MAX($K$4:L3658)</f>
        <v>290.98732864638936</v>
      </c>
      <c r="W3658" s="239">
        <f t="shared" si="695"/>
        <v>-0.22822542641516885</v>
      </c>
      <c r="X3658" s="239">
        <f t="shared" si="696"/>
        <v>-0.22822542641516885</v>
      </c>
      <c r="Y3658" s="239">
        <f t="shared" si="697"/>
        <v>-0.22822542641516885</v>
      </c>
    </row>
    <row r="3659" spans="1:25">
      <c r="A3659" s="147">
        <v>40548</v>
      </c>
      <c r="B3659" s="243">
        <v>5.1672339750181706E-3</v>
      </c>
      <c r="C3659" s="243">
        <v>-2.6075098231399529E-3</v>
      </c>
      <c r="D3659" s="243">
        <v>-3.2001321767795021E-3</v>
      </c>
      <c r="E3659" s="243">
        <v>6.4868116300271783E-3</v>
      </c>
      <c r="F3659" s="243">
        <v>-5.1918976485914037E-3</v>
      </c>
      <c r="H3659" s="239">
        <f t="shared" si="690"/>
        <v>223.99103573808745</v>
      </c>
      <c r="I3659" s="239"/>
      <c r="J3659" s="239">
        <f t="shared" si="691"/>
        <v>200.04860764411285</v>
      </c>
      <c r="K3659" s="239">
        <f t="shared" si="686"/>
        <v>223.99103573808745</v>
      </c>
      <c r="L3659" s="239" t="b">
        <f t="shared" si="687"/>
        <v>0</v>
      </c>
      <c r="M3659" s="239">
        <f t="shared" si="692"/>
        <v>-2.6075098231399542E-3</v>
      </c>
      <c r="O3659" s="239">
        <f t="shared" si="693"/>
        <v>191.6325907756115</v>
      </c>
      <c r="P3659" s="239">
        <f t="shared" si="688"/>
        <v>223.99103573808745</v>
      </c>
      <c r="Q3659" s="239">
        <f t="shared" si="689"/>
        <v>0</v>
      </c>
      <c r="R3659" s="239">
        <f t="shared" si="694"/>
        <v>-2.6075098231399542E-3</v>
      </c>
      <c r="T3659" s="239">
        <f>MAX($H$4:H3659)</f>
        <v>290.98732864638936</v>
      </c>
      <c r="U3659" s="239">
        <f>MAX($K$4:K3659)</f>
        <v>290.98732864638936</v>
      </c>
      <c r="V3659" s="239">
        <f>MAX($K$4:L3659)</f>
        <v>290.98732864638936</v>
      </c>
      <c r="W3659" s="239">
        <f t="shared" si="695"/>
        <v>-0.23023783619704094</v>
      </c>
      <c r="X3659" s="239">
        <f t="shared" si="696"/>
        <v>-0.23023783619704094</v>
      </c>
      <c r="Y3659" s="239">
        <f t="shared" si="697"/>
        <v>-0.23023783619704094</v>
      </c>
    </row>
    <row r="3660" spans="1:25">
      <c r="A3660" s="147">
        <v>40549</v>
      </c>
      <c r="B3660" s="243">
        <v>-1.6332005506652925E-3</v>
      </c>
      <c r="C3660" s="243">
        <v>7.1312393359284076E-3</v>
      </c>
      <c r="D3660" s="243">
        <v>2.2253194606099314E-2</v>
      </c>
      <c r="E3660" s="243">
        <v>6.6763252924724181E-3</v>
      </c>
      <c r="F3660" s="243">
        <v>8.4868608118855438E-3</v>
      </c>
      <c r="H3660" s="239">
        <f t="shared" si="690"/>
        <v>225.58836942303824</v>
      </c>
      <c r="I3660" s="239"/>
      <c r="J3660" s="239">
        <f t="shared" si="691"/>
        <v>200.04860764411285</v>
      </c>
      <c r="K3660" s="239">
        <f t="shared" si="686"/>
        <v>225.58836942303824</v>
      </c>
      <c r="L3660" s="239" t="b">
        <f t="shared" si="687"/>
        <v>0</v>
      </c>
      <c r="M3660" s="239">
        <f t="shared" si="692"/>
        <v>7.131239335928418E-3</v>
      </c>
      <c r="O3660" s="239">
        <f t="shared" si="693"/>
        <v>191.6325907756115</v>
      </c>
      <c r="P3660" s="239">
        <f t="shared" si="688"/>
        <v>225.58836942303824</v>
      </c>
      <c r="Q3660" s="239">
        <f t="shared" si="689"/>
        <v>0</v>
      </c>
      <c r="R3660" s="239">
        <f t="shared" si="694"/>
        <v>7.131239335928418E-3</v>
      </c>
      <c r="T3660" s="239">
        <f>MAX($H$4:H3660)</f>
        <v>290.98732864638936</v>
      </c>
      <c r="U3660" s="239">
        <f>MAX($K$4:K3660)</f>
        <v>290.98732864638936</v>
      </c>
      <c r="V3660" s="239">
        <f>MAX($K$4:L3660)</f>
        <v>290.98732864638936</v>
      </c>
      <c r="W3660" s="239">
        <f t="shared" si="695"/>
        <v>-0.22474847797521991</v>
      </c>
      <c r="X3660" s="239">
        <f t="shared" si="696"/>
        <v>-0.22474847797521991</v>
      </c>
      <c r="Y3660" s="239">
        <f t="shared" si="697"/>
        <v>-0.22474847797521991</v>
      </c>
    </row>
    <row r="3661" spans="1:25">
      <c r="A3661" s="147">
        <v>40550</v>
      </c>
      <c r="B3661" s="243">
        <v>-1.6417188351864898E-3</v>
      </c>
      <c r="C3661" s="243">
        <v>3.8397693847427306E-3</v>
      </c>
      <c r="D3661" s="243">
        <v>1.2302758808267367E-2</v>
      </c>
      <c r="E3661" s="243">
        <v>2.5166102351834585E-3</v>
      </c>
      <c r="F3661" s="243">
        <v>5.5075021446162609E-3</v>
      </c>
      <c r="H3661" s="239">
        <f t="shared" si="690"/>
        <v>226.45457673750286</v>
      </c>
      <c r="I3661" s="239"/>
      <c r="J3661" s="239">
        <f t="shared" si="691"/>
        <v>200.04860764411285</v>
      </c>
      <c r="K3661" s="239">
        <f t="shared" si="686"/>
        <v>226.45457673750286</v>
      </c>
      <c r="L3661" s="239" t="b">
        <f t="shared" si="687"/>
        <v>0</v>
      </c>
      <c r="M3661" s="239">
        <f t="shared" si="692"/>
        <v>3.8397693847427388E-3</v>
      </c>
      <c r="O3661" s="239">
        <f t="shared" si="693"/>
        <v>191.6325907756115</v>
      </c>
      <c r="P3661" s="239">
        <f t="shared" si="688"/>
        <v>226.45457673750286</v>
      </c>
      <c r="Q3661" s="239">
        <f t="shared" si="689"/>
        <v>0</v>
      </c>
      <c r="R3661" s="239">
        <f t="shared" si="694"/>
        <v>3.8397693847427388E-3</v>
      </c>
      <c r="T3661" s="239">
        <f>MAX($H$4:H3661)</f>
        <v>290.98732864638936</v>
      </c>
      <c r="U3661" s="239">
        <f>MAX($K$4:K3661)</f>
        <v>290.98732864638936</v>
      </c>
      <c r="V3661" s="239">
        <f>MAX($K$4:L3661)</f>
        <v>290.98732864638936</v>
      </c>
      <c r="W3661" s="239">
        <f t="shared" si="695"/>
        <v>-0.22177169091547394</v>
      </c>
      <c r="X3661" s="239">
        <f t="shared" si="696"/>
        <v>-0.22177169091547394</v>
      </c>
      <c r="Y3661" s="239">
        <f t="shared" si="697"/>
        <v>-0.22177169091547394</v>
      </c>
    </row>
    <row r="3662" spans="1:25">
      <c r="A3662" s="147">
        <v>40553</v>
      </c>
      <c r="B3662" s="243">
        <v>-7.9117144029205999E-4</v>
      </c>
      <c r="C3662" s="243">
        <v>-1.4623154537362848E-2</v>
      </c>
      <c r="D3662" s="243">
        <v>-3.567592573079259E-3</v>
      </c>
      <c r="E3662" s="243">
        <v>-1.2070429633028734E-2</v>
      </c>
      <c r="F3662" s="243">
        <v>-1.474683301996782E-2</v>
      </c>
      <c r="H3662" s="239">
        <f t="shared" si="690"/>
        <v>223.14309646617727</v>
      </c>
      <c r="I3662" s="239"/>
      <c r="J3662" s="239">
        <f t="shared" si="691"/>
        <v>200.04860764411285</v>
      </c>
      <c r="K3662" s="239">
        <f t="shared" si="686"/>
        <v>223.14309646617727</v>
      </c>
      <c r="L3662" s="239" t="b">
        <f t="shared" si="687"/>
        <v>0</v>
      </c>
      <c r="M3662" s="239">
        <f t="shared" si="692"/>
        <v>-1.4623154537362824E-2</v>
      </c>
      <c r="O3662" s="239">
        <f t="shared" si="693"/>
        <v>191.6325907756115</v>
      </c>
      <c r="P3662" s="239">
        <f t="shared" si="688"/>
        <v>223.14309646617727</v>
      </c>
      <c r="Q3662" s="239">
        <f t="shared" si="689"/>
        <v>0</v>
      </c>
      <c r="R3662" s="239">
        <f t="shared" si="694"/>
        <v>-1.4623154537362824E-2</v>
      </c>
      <c r="T3662" s="239">
        <f>MAX($H$4:H3662)</f>
        <v>290.98732864638936</v>
      </c>
      <c r="U3662" s="239">
        <f>MAX($K$4:K3662)</f>
        <v>290.98732864638936</v>
      </c>
      <c r="V3662" s="239">
        <f>MAX($K$4:L3662)</f>
        <v>290.98732864638936</v>
      </c>
      <c r="W3662" s="239">
        <f t="shared" si="695"/>
        <v>-0.23315184374456752</v>
      </c>
      <c r="X3662" s="239">
        <f t="shared" si="696"/>
        <v>-0.23315184374456752</v>
      </c>
      <c r="Y3662" s="239">
        <f t="shared" si="697"/>
        <v>-0.23315184374456752</v>
      </c>
    </row>
    <row r="3663" spans="1:25">
      <c r="A3663" s="147">
        <v>40554</v>
      </c>
      <c r="B3663" s="243">
        <v>3.9211870990276676E-3</v>
      </c>
      <c r="C3663" s="243">
        <v>9.5117365891645989E-3</v>
      </c>
      <c r="D3663" s="243">
        <v>-8.1605895814823581E-3</v>
      </c>
      <c r="E3663" s="243">
        <v>3.8592254427987083E-3</v>
      </c>
      <c r="F3663" s="243">
        <v>1.2100752604428555E-2</v>
      </c>
      <c r="H3663" s="239">
        <f t="shared" si="690"/>
        <v>225.26557482145409</v>
      </c>
      <c r="I3663" s="239"/>
      <c r="J3663" s="239">
        <f t="shared" si="691"/>
        <v>200.04860764411285</v>
      </c>
      <c r="K3663" s="239">
        <f t="shared" si="686"/>
        <v>225.26557482145409</v>
      </c>
      <c r="L3663" s="239" t="b">
        <f t="shared" si="687"/>
        <v>0</v>
      </c>
      <c r="M3663" s="239">
        <f t="shared" si="692"/>
        <v>9.5117365891646075E-3</v>
      </c>
      <c r="O3663" s="239">
        <f t="shared" si="693"/>
        <v>191.6325907756115</v>
      </c>
      <c r="P3663" s="239">
        <f t="shared" si="688"/>
        <v>225.26557482145409</v>
      </c>
      <c r="Q3663" s="239">
        <f t="shared" si="689"/>
        <v>0</v>
      </c>
      <c r="R3663" s="239">
        <f t="shared" si="694"/>
        <v>9.5117365891646075E-3</v>
      </c>
      <c r="T3663" s="239">
        <f>MAX($H$4:H3663)</f>
        <v>290.98732864638936</v>
      </c>
      <c r="U3663" s="239">
        <f>MAX($K$4:K3663)</f>
        <v>290.98732864638936</v>
      </c>
      <c r="V3663" s="239">
        <f>MAX($K$4:L3663)</f>
        <v>290.98732864638936</v>
      </c>
      <c r="W3663" s="239">
        <f t="shared" si="695"/>
        <v>-0.22585778607837931</v>
      </c>
      <c r="X3663" s="239">
        <f t="shared" si="696"/>
        <v>-0.22585778607837931</v>
      </c>
      <c r="Y3663" s="239">
        <f t="shared" si="697"/>
        <v>-0.22585778607837931</v>
      </c>
    </row>
    <row r="3664" spans="1:25">
      <c r="A3664" s="147">
        <v>40555</v>
      </c>
      <c r="B3664" s="243">
        <v>8.833965581861225E-3</v>
      </c>
      <c r="C3664" s="243">
        <v>1.476265037970248E-2</v>
      </c>
      <c r="D3664" s="243">
        <v>-2.4144568231992958E-3</v>
      </c>
      <c r="E3664" s="243">
        <v>8.6394270085770053E-3</v>
      </c>
      <c r="F3664" s="243">
        <v>8.28992949706997E-3</v>
      </c>
      <c r="H3664" s="239">
        <f t="shared" si="690"/>
        <v>228.59109174512594</v>
      </c>
      <c r="I3664" s="239"/>
      <c r="J3664" s="239">
        <f t="shared" si="691"/>
        <v>200.04860764411285</v>
      </c>
      <c r="K3664" s="239">
        <f t="shared" si="686"/>
        <v>228.59109174512594</v>
      </c>
      <c r="L3664" s="239" t="b">
        <f t="shared" si="687"/>
        <v>0</v>
      </c>
      <c r="M3664" s="239">
        <f t="shared" si="692"/>
        <v>1.4762650379702503E-2</v>
      </c>
      <c r="O3664" s="239">
        <f t="shared" si="693"/>
        <v>191.6325907756115</v>
      </c>
      <c r="P3664" s="239">
        <f t="shared" si="688"/>
        <v>228.59109174512594</v>
      </c>
      <c r="Q3664" s="239">
        <f t="shared" si="689"/>
        <v>0</v>
      </c>
      <c r="R3664" s="239">
        <f t="shared" si="694"/>
        <v>1.4762650379702503E-2</v>
      </c>
      <c r="T3664" s="239">
        <f>MAX($H$4:H3664)</f>
        <v>290.98732864638936</v>
      </c>
      <c r="U3664" s="239">
        <f>MAX($K$4:K3664)</f>
        <v>290.98732864638936</v>
      </c>
      <c r="V3664" s="239">
        <f>MAX($K$4:L3664)</f>
        <v>290.98732864638936</v>
      </c>
      <c r="W3664" s="239">
        <f t="shared" si="695"/>
        <v>-0.21442939523008556</v>
      </c>
      <c r="X3664" s="239">
        <f t="shared" si="696"/>
        <v>-0.21442939523008556</v>
      </c>
      <c r="Y3664" s="239">
        <f t="shared" si="697"/>
        <v>-0.21442939523008556</v>
      </c>
    </row>
    <row r="3665" spans="1:25">
      <c r="A3665" s="147">
        <v>40556</v>
      </c>
      <c r="B3665" s="243">
        <v>-1.5390037186079342E-3</v>
      </c>
      <c r="C3665" s="243">
        <v>-6.2070896483258364E-3</v>
      </c>
      <c r="D3665" s="243">
        <v>-6.4103148283285449E-3</v>
      </c>
      <c r="E3665" s="243">
        <v>-2.0384653088940552E-2</v>
      </c>
      <c r="F3665" s="243">
        <v>-8.8764821059417187E-3</v>
      </c>
      <c r="H3665" s="239">
        <f t="shared" si="690"/>
        <v>227.17220634585527</v>
      </c>
      <c r="I3665" s="239"/>
      <c r="J3665" s="239">
        <f t="shared" si="691"/>
        <v>200.04860764411285</v>
      </c>
      <c r="K3665" s="239">
        <f t="shared" si="686"/>
        <v>227.17220634585527</v>
      </c>
      <c r="L3665" s="239" t="b">
        <f t="shared" si="687"/>
        <v>0</v>
      </c>
      <c r="M3665" s="239">
        <f t="shared" si="692"/>
        <v>-6.2070896483257983E-3</v>
      </c>
      <c r="O3665" s="239">
        <f t="shared" si="693"/>
        <v>191.6325907756115</v>
      </c>
      <c r="P3665" s="239">
        <f t="shared" si="688"/>
        <v>227.17220634585527</v>
      </c>
      <c r="Q3665" s="239">
        <f t="shared" si="689"/>
        <v>0</v>
      </c>
      <c r="R3665" s="239">
        <f t="shared" si="694"/>
        <v>-6.2070896483257983E-3</v>
      </c>
      <c r="T3665" s="239">
        <f>MAX($H$4:H3665)</f>
        <v>290.98732864638936</v>
      </c>
      <c r="U3665" s="239">
        <f>MAX($K$4:K3665)</f>
        <v>290.98732864638936</v>
      </c>
      <c r="V3665" s="239">
        <f>MAX($K$4:L3665)</f>
        <v>290.98732864638936</v>
      </c>
      <c r="W3665" s="239">
        <f t="shared" si="695"/>
        <v>-0.21930550239898194</v>
      </c>
      <c r="X3665" s="239">
        <f t="shared" si="696"/>
        <v>-0.21930550239898194</v>
      </c>
      <c r="Y3665" s="239">
        <f t="shared" si="697"/>
        <v>-0.21930550239898194</v>
      </c>
    </row>
    <row r="3666" spans="1:25">
      <c r="A3666" s="147">
        <v>40557</v>
      </c>
      <c r="B3666" s="243">
        <v>7.2238049410384697E-3</v>
      </c>
      <c r="C3666" s="243">
        <v>-1.4863180341883053E-3</v>
      </c>
      <c r="D3666" s="243">
        <v>-9.8622247223535409E-3</v>
      </c>
      <c r="E3666" s="243">
        <v>-5.0314004337773666E-3</v>
      </c>
      <c r="F3666" s="243">
        <v>-1.2253586575672326E-3</v>
      </c>
      <c r="H3666" s="239">
        <f t="shared" si="690"/>
        <v>226.83455619869707</v>
      </c>
      <c r="I3666" s="239"/>
      <c r="J3666" s="239">
        <f t="shared" si="691"/>
        <v>200.04860764411285</v>
      </c>
      <c r="K3666" s="239">
        <f t="shared" si="686"/>
        <v>226.83455619869707</v>
      </c>
      <c r="L3666" s="239" t="b">
        <f t="shared" si="687"/>
        <v>0</v>
      </c>
      <c r="M3666" s="239">
        <f t="shared" si="692"/>
        <v>-1.4863180341883433E-3</v>
      </c>
      <c r="O3666" s="239">
        <f t="shared" si="693"/>
        <v>191.6325907756115</v>
      </c>
      <c r="P3666" s="239">
        <f t="shared" si="688"/>
        <v>226.83455619869707</v>
      </c>
      <c r="Q3666" s="239">
        <f t="shared" si="689"/>
        <v>0</v>
      </c>
      <c r="R3666" s="239">
        <f t="shared" si="694"/>
        <v>-1.4863180341883433E-3</v>
      </c>
      <c r="T3666" s="239">
        <f>MAX($H$4:H3666)</f>
        <v>290.98732864638936</v>
      </c>
      <c r="U3666" s="239">
        <f>MAX($K$4:K3666)</f>
        <v>290.98732864638936</v>
      </c>
      <c r="V3666" s="239">
        <f>MAX($K$4:L3666)</f>
        <v>290.98732864638936</v>
      </c>
      <c r="W3666" s="239">
        <f t="shared" si="695"/>
        <v>-0.22046586270995794</v>
      </c>
      <c r="X3666" s="239">
        <f t="shared" si="696"/>
        <v>-0.22046586270995794</v>
      </c>
      <c r="Y3666" s="239">
        <f t="shared" si="697"/>
        <v>-0.22046586270995794</v>
      </c>
    </row>
    <row r="3667" spans="1:25">
      <c r="A3667" s="147">
        <v>40560</v>
      </c>
      <c r="B3667" s="243">
        <v>0</v>
      </c>
      <c r="C3667" s="243">
        <v>2.6936661530574391E-3</v>
      </c>
      <c r="D3667" s="243">
        <v>6.4944153580208663E-3</v>
      </c>
      <c r="E3667" s="243">
        <v>2.5180324212905614E-3</v>
      </c>
      <c r="F3667" s="243">
        <v>3.8265331107278922E-3</v>
      </c>
      <c r="H3667" s="239">
        <f t="shared" si="690"/>
        <v>227.44557276507331</v>
      </c>
      <c r="I3667" s="239"/>
      <c r="J3667" s="239">
        <f t="shared" si="691"/>
        <v>200.04860764411285</v>
      </c>
      <c r="K3667" s="239">
        <f t="shared" si="686"/>
        <v>227.44557276507331</v>
      </c>
      <c r="L3667" s="239" t="b">
        <f t="shared" si="687"/>
        <v>0</v>
      </c>
      <c r="M3667" s="239">
        <f t="shared" si="692"/>
        <v>2.6936661530574395E-3</v>
      </c>
      <c r="O3667" s="239">
        <f t="shared" si="693"/>
        <v>191.6325907756115</v>
      </c>
      <c r="P3667" s="239">
        <f t="shared" si="688"/>
        <v>227.44557276507331</v>
      </c>
      <c r="Q3667" s="239">
        <f t="shared" si="689"/>
        <v>0</v>
      </c>
      <c r="R3667" s="239">
        <f t="shared" si="694"/>
        <v>2.6936661530574395E-3</v>
      </c>
      <c r="T3667" s="239">
        <f>MAX($H$4:H3667)</f>
        <v>290.98732864638936</v>
      </c>
      <c r="U3667" s="239">
        <f>MAX($K$4:K3667)</f>
        <v>290.98732864638936</v>
      </c>
      <c r="V3667" s="239">
        <f>MAX($K$4:L3667)</f>
        <v>290.98732864638936</v>
      </c>
      <c r="W3667" s="239">
        <f t="shared" si="695"/>
        <v>-0.21836605798918693</v>
      </c>
      <c r="X3667" s="239">
        <f t="shared" si="696"/>
        <v>-0.21836605798918693</v>
      </c>
      <c r="Y3667" s="239">
        <f t="shared" si="697"/>
        <v>-0.21836605798918693</v>
      </c>
    </row>
    <row r="3668" spans="1:25">
      <c r="A3668" s="147">
        <v>40561</v>
      </c>
      <c r="B3668" s="243">
        <v>2.1868718066162529E-3</v>
      </c>
      <c r="C3668" s="243">
        <v>1.2298229261110905E-2</v>
      </c>
      <c r="D3668" s="243">
        <v>-6.4469740324180069E-4</v>
      </c>
      <c r="E3668" s="243">
        <v>-1.0158293940355501E-3</v>
      </c>
      <c r="F3668" s="243">
        <v>8.5610628960857138E-3</v>
      </c>
      <c r="H3668" s="239">
        <f t="shared" si="690"/>
        <v>230.24275056336288</v>
      </c>
      <c r="I3668" s="239"/>
      <c r="J3668" s="239">
        <f t="shared" si="691"/>
        <v>200.04860764411285</v>
      </c>
      <c r="K3668" s="239">
        <f t="shared" si="686"/>
        <v>230.24275056336288</v>
      </c>
      <c r="L3668" s="239" t="b">
        <f t="shared" si="687"/>
        <v>0</v>
      </c>
      <c r="M3668" s="239">
        <f t="shared" si="692"/>
        <v>1.2298229261110964E-2</v>
      </c>
      <c r="O3668" s="239">
        <f t="shared" si="693"/>
        <v>191.6325907756115</v>
      </c>
      <c r="P3668" s="239">
        <f t="shared" si="688"/>
        <v>230.24275056336288</v>
      </c>
      <c r="Q3668" s="239">
        <f t="shared" si="689"/>
        <v>0</v>
      </c>
      <c r="R3668" s="239">
        <f t="shared" si="694"/>
        <v>1.2298229261110964E-2</v>
      </c>
      <c r="T3668" s="239">
        <f>MAX($H$4:H3668)</f>
        <v>290.98732864638936</v>
      </c>
      <c r="U3668" s="239">
        <f>MAX($K$4:K3668)</f>
        <v>290.98732864638936</v>
      </c>
      <c r="V3668" s="239">
        <f>MAX($K$4:L3668)</f>
        <v>290.98732864638936</v>
      </c>
      <c r="W3668" s="239">
        <f t="shared" si="695"/>
        <v>-0.20875334457207204</v>
      </c>
      <c r="X3668" s="239">
        <f t="shared" si="696"/>
        <v>-0.20875334457207204</v>
      </c>
      <c r="Y3668" s="239">
        <f t="shared" si="697"/>
        <v>-0.20875334457207204</v>
      </c>
    </row>
    <row r="3669" spans="1:25">
      <c r="A3669" s="147">
        <v>40562</v>
      </c>
      <c r="B3669" s="243">
        <v>-1.0776145437341622E-2</v>
      </c>
      <c r="C3669" s="243">
        <v>-1.4934093033912021E-2</v>
      </c>
      <c r="D3669" s="243">
        <v>3.0759448681048074E-3</v>
      </c>
      <c r="E3669" s="243">
        <v>-7.0488463533444623E-3</v>
      </c>
      <c r="F3669" s="243">
        <v>-1.417285449474015E-2</v>
      </c>
      <c r="H3669" s="239">
        <f t="shared" si="690"/>
        <v>226.80428390606582</v>
      </c>
      <c r="I3669" s="239"/>
      <c r="J3669" s="239">
        <f t="shared" si="691"/>
        <v>200.04860764411285</v>
      </c>
      <c r="K3669" s="239">
        <f t="shared" si="686"/>
        <v>226.80428390606582</v>
      </c>
      <c r="L3669" s="239" t="b">
        <f t="shared" si="687"/>
        <v>0</v>
      </c>
      <c r="M3669" s="239">
        <f t="shared" si="692"/>
        <v>-1.4934093033912001E-2</v>
      </c>
      <c r="O3669" s="239">
        <f t="shared" si="693"/>
        <v>191.6325907756115</v>
      </c>
      <c r="P3669" s="239">
        <f t="shared" si="688"/>
        <v>226.80428390606582</v>
      </c>
      <c r="Q3669" s="239">
        <f t="shared" si="689"/>
        <v>0</v>
      </c>
      <c r="R3669" s="239">
        <f t="shared" si="694"/>
        <v>-1.4934093033912001E-2</v>
      </c>
      <c r="T3669" s="239">
        <f>MAX($H$4:H3669)</f>
        <v>290.98732864638936</v>
      </c>
      <c r="U3669" s="239">
        <f>MAX($K$4:K3669)</f>
        <v>290.98732864638936</v>
      </c>
      <c r="V3669" s="239">
        <f>MAX($K$4:L3669)</f>
        <v>290.98732864638936</v>
      </c>
      <c r="W3669" s="239">
        <f t="shared" si="695"/>
        <v>-0.22056989573700442</v>
      </c>
      <c r="X3669" s="239">
        <f t="shared" si="696"/>
        <v>-0.22056989573700442</v>
      </c>
      <c r="Y3669" s="239">
        <f t="shared" si="697"/>
        <v>-0.22056989573700442</v>
      </c>
    </row>
    <row r="3670" spans="1:25">
      <c r="A3670" s="147">
        <v>40563</v>
      </c>
      <c r="B3670" s="243">
        <v>-2.0813714066815203E-3</v>
      </c>
      <c r="C3670" s="243">
        <v>-1.6959530561937664E-2</v>
      </c>
      <c r="D3670" s="243">
        <v>-2.1983629414435435E-2</v>
      </c>
      <c r="E3670" s="243">
        <v>-1.4789849281272249E-2</v>
      </c>
      <c r="F3670" s="243">
        <v>-2.155742513119574E-2</v>
      </c>
      <c r="H3670" s="239">
        <f t="shared" si="690"/>
        <v>222.95778972158251</v>
      </c>
      <c r="I3670" s="239"/>
      <c r="J3670" s="239">
        <f t="shared" si="691"/>
        <v>200.04860764411285</v>
      </c>
      <c r="K3670" s="239">
        <f t="shared" si="686"/>
        <v>222.95778972158251</v>
      </c>
      <c r="L3670" s="239" t="b">
        <f t="shared" si="687"/>
        <v>0</v>
      </c>
      <c r="M3670" s="239">
        <f t="shared" si="692"/>
        <v>-1.6959530561937643E-2</v>
      </c>
      <c r="O3670" s="239">
        <f t="shared" si="693"/>
        <v>191.6325907756115</v>
      </c>
      <c r="P3670" s="239">
        <f t="shared" si="688"/>
        <v>222.95778972158251</v>
      </c>
      <c r="Q3670" s="239">
        <f t="shared" si="689"/>
        <v>0</v>
      </c>
      <c r="R3670" s="239">
        <f t="shared" si="694"/>
        <v>-1.6959530561937643E-2</v>
      </c>
      <c r="T3670" s="239">
        <f>MAX($H$4:H3670)</f>
        <v>290.98732864638936</v>
      </c>
      <c r="U3670" s="239">
        <f>MAX($K$4:K3670)</f>
        <v>290.98732864638936</v>
      </c>
      <c r="V3670" s="239">
        <f>MAX($K$4:L3670)</f>
        <v>290.98732864638936</v>
      </c>
      <c r="W3670" s="239">
        <f t="shared" si="695"/>
        <v>-0.23378866441114693</v>
      </c>
      <c r="X3670" s="239">
        <f t="shared" si="696"/>
        <v>-0.23378866441114693</v>
      </c>
      <c r="Y3670" s="239">
        <f t="shared" si="697"/>
        <v>-0.23378866441114693</v>
      </c>
    </row>
    <row r="3671" spans="1:25">
      <c r="A3671" s="147">
        <v>40564</v>
      </c>
      <c r="B3671" s="243">
        <v>1.834449910763869E-3</v>
      </c>
      <c r="C3671" s="243">
        <v>8.45281279601795E-3</v>
      </c>
      <c r="D3671" s="243">
        <v>-1.8959343875628476E-2</v>
      </c>
      <c r="E3671" s="243">
        <v>-1.6650978523856108E-2</v>
      </c>
      <c r="F3671" s="243">
        <v>4.2822585589183948E-3</v>
      </c>
      <c r="H3671" s="239">
        <f t="shared" si="690"/>
        <v>224.842410179513</v>
      </c>
      <c r="I3671" s="239"/>
      <c r="J3671" s="239">
        <f t="shared" si="691"/>
        <v>200.04860764411285</v>
      </c>
      <c r="K3671" s="239">
        <f t="shared" si="686"/>
        <v>224.842410179513</v>
      </c>
      <c r="L3671" s="239" t="b">
        <f t="shared" si="687"/>
        <v>0</v>
      </c>
      <c r="M3671" s="239">
        <f t="shared" si="692"/>
        <v>8.4528127960179899E-3</v>
      </c>
      <c r="O3671" s="239">
        <f t="shared" si="693"/>
        <v>191.6325907756115</v>
      </c>
      <c r="P3671" s="239">
        <f t="shared" si="688"/>
        <v>224.842410179513</v>
      </c>
      <c r="Q3671" s="239">
        <f t="shared" si="689"/>
        <v>0</v>
      </c>
      <c r="R3671" s="239">
        <f t="shared" si="694"/>
        <v>8.4528127960179899E-3</v>
      </c>
      <c r="T3671" s="239">
        <f>MAX($H$4:H3671)</f>
        <v>290.98732864638936</v>
      </c>
      <c r="U3671" s="239">
        <f>MAX($K$4:K3671)</f>
        <v>290.98732864638936</v>
      </c>
      <c r="V3671" s="239">
        <f>MAX($K$4:L3671)</f>
        <v>290.98732864638936</v>
      </c>
      <c r="W3671" s="239">
        <f t="shared" si="695"/>
        <v>-0.22731202342922743</v>
      </c>
      <c r="X3671" s="239">
        <f t="shared" si="696"/>
        <v>-0.22731202342922743</v>
      </c>
      <c r="Y3671" s="239">
        <f t="shared" si="697"/>
        <v>-0.22731202342922743</v>
      </c>
    </row>
    <row r="3672" spans="1:25">
      <c r="A3672" s="147">
        <v>40567</v>
      </c>
      <c r="B3672" s="243">
        <v>6.2877709661790515E-3</v>
      </c>
      <c r="C3672" s="243">
        <v>8.0159943632212016E-3</v>
      </c>
      <c r="D3672" s="243">
        <v>7.2042108112837511E-3</v>
      </c>
      <c r="E3672" s="243">
        <v>-1.4445304162004069E-3</v>
      </c>
      <c r="F3672" s="243">
        <v>3.2287404421567079E-3</v>
      </c>
      <c r="H3672" s="239">
        <f t="shared" si="690"/>
        <v>226.64474567212505</v>
      </c>
      <c r="I3672" s="239"/>
      <c r="J3672" s="239">
        <f t="shared" si="691"/>
        <v>200.04860764411285</v>
      </c>
      <c r="K3672" s="239">
        <f t="shared" si="686"/>
        <v>226.64474567212505</v>
      </c>
      <c r="L3672" s="239" t="b">
        <f t="shared" si="687"/>
        <v>0</v>
      </c>
      <c r="M3672" s="239">
        <f t="shared" si="692"/>
        <v>8.0159943632212606E-3</v>
      </c>
      <c r="O3672" s="239">
        <f t="shared" si="693"/>
        <v>191.6325907756115</v>
      </c>
      <c r="P3672" s="239">
        <f t="shared" si="688"/>
        <v>226.64474567212505</v>
      </c>
      <c r="Q3672" s="239">
        <f t="shared" si="689"/>
        <v>0</v>
      </c>
      <c r="R3672" s="239">
        <f t="shared" si="694"/>
        <v>8.0159943632212606E-3</v>
      </c>
      <c r="T3672" s="239">
        <f>MAX($H$4:H3672)</f>
        <v>290.98732864638936</v>
      </c>
      <c r="U3672" s="239">
        <f>MAX($K$4:K3672)</f>
        <v>290.98732864638936</v>
      </c>
      <c r="V3672" s="239">
        <f>MAX($K$4:L3672)</f>
        <v>290.98732864638936</v>
      </c>
      <c r="W3672" s="239">
        <f t="shared" si="695"/>
        <v>-0.22111816096450729</v>
      </c>
      <c r="X3672" s="239">
        <f t="shared" si="696"/>
        <v>-0.22111816096450729</v>
      </c>
      <c r="Y3672" s="239">
        <f t="shared" si="697"/>
        <v>-0.22111816096450729</v>
      </c>
    </row>
    <row r="3673" spans="1:25">
      <c r="A3673" s="147">
        <v>40568</v>
      </c>
      <c r="B3673" s="243">
        <v>3.1298660763479091E-4</v>
      </c>
      <c r="C3673" s="243">
        <v>-7.0110045015902012E-3</v>
      </c>
      <c r="D3673" s="243">
        <v>9.0146737073086847E-3</v>
      </c>
      <c r="E3673" s="243">
        <v>-6.3004820332035472E-4</v>
      </c>
      <c r="F3673" s="243">
        <v>-4.2425358972879579E-3</v>
      </c>
      <c r="H3673" s="239">
        <f t="shared" si="690"/>
        <v>225.05573833995601</v>
      </c>
      <c r="I3673" s="239"/>
      <c r="J3673" s="239">
        <f t="shared" si="691"/>
        <v>200.04860764411285</v>
      </c>
      <c r="K3673" s="239">
        <f t="shared" si="686"/>
        <v>225.05573833995601</v>
      </c>
      <c r="L3673" s="239" t="b">
        <f t="shared" si="687"/>
        <v>0</v>
      </c>
      <c r="M3673" s="239">
        <f t="shared" si="692"/>
        <v>-7.0110045015902523E-3</v>
      </c>
      <c r="O3673" s="239">
        <f t="shared" si="693"/>
        <v>191.6325907756115</v>
      </c>
      <c r="P3673" s="239">
        <f t="shared" si="688"/>
        <v>225.05573833995601</v>
      </c>
      <c r="Q3673" s="239">
        <f t="shared" si="689"/>
        <v>0</v>
      </c>
      <c r="R3673" s="239">
        <f t="shared" si="694"/>
        <v>-7.0110045015902523E-3</v>
      </c>
      <c r="T3673" s="239">
        <f>MAX($H$4:H3673)</f>
        <v>290.98732864638936</v>
      </c>
      <c r="U3673" s="239">
        <f>MAX($K$4:K3673)</f>
        <v>290.98732864638936</v>
      </c>
      <c r="V3673" s="239">
        <f>MAX($K$4:L3673)</f>
        <v>290.98732864638936</v>
      </c>
      <c r="W3673" s="239">
        <f t="shared" si="695"/>
        <v>-0.22657890504419201</v>
      </c>
      <c r="X3673" s="239">
        <f t="shared" si="696"/>
        <v>-0.22657890504419201</v>
      </c>
      <c r="Y3673" s="239">
        <f t="shared" si="697"/>
        <v>-0.22657890504419201</v>
      </c>
    </row>
    <row r="3674" spans="1:25">
      <c r="A3674" s="147">
        <v>40569</v>
      </c>
      <c r="B3674" s="243">
        <v>5.0840805412946111E-3</v>
      </c>
      <c r="C3674" s="243">
        <v>7.2105844849421619E-3</v>
      </c>
      <c r="D3674" s="243">
        <v>-5.6337597193361066E-3</v>
      </c>
      <c r="E3674" s="243">
        <v>2.8454576183503111E-3</v>
      </c>
      <c r="F3674" s="243">
        <v>1.0351256408314136E-2</v>
      </c>
      <c r="H3674" s="239">
        <f t="shared" si="690"/>
        <v>226.6785217550773</v>
      </c>
      <c r="I3674" s="239"/>
      <c r="J3674" s="239">
        <f t="shared" si="691"/>
        <v>200.04860764411285</v>
      </c>
      <c r="K3674" s="239">
        <f t="shared" si="686"/>
        <v>226.6785217550773</v>
      </c>
      <c r="L3674" s="239" t="b">
        <f t="shared" si="687"/>
        <v>0</v>
      </c>
      <c r="M3674" s="239">
        <f t="shared" si="692"/>
        <v>7.2105844849421645E-3</v>
      </c>
      <c r="O3674" s="239">
        <f t="shared" si="693"/>
        <v>191.6325907756115</v>
      </c>
      <c r="P3674" s="239">
        <f t="shared" si="688"/>
        <v>226.6785217550773</v>
      </c>
      <c r="Q3674" s="239">
        <f t="shared" si="689"/>
        <v>0</v>
      </c>
      <c r="R3674" s="239">
        <f t="shared" si="694"/>
        <v>7.2105844849421645E-3</v>
      </c>
      <c r="T3674" s="239">
        <f>MAX($H$4:H3674)</f>
        <v>290.98732864638936</v>
      </c>
      <c r="U3674" s="239">
        <f>MAX($K$4:K3674)</f>
        <v>290.98732864638936</v>
      </c>
      <c r="V3674" s="239">
        <f>MAX($K$4:L3674)</f>
        <v>290.98732864638936</v>
      </c>
      <c r="W3674" s="239">
        <f t="shared" si="695"/>
        <v>-0.22100208689657669</v>
      </c>
      <c r="X3674" s="239">
        <f t="shared" si="696"/>
        <v>-0.22100208689657669</v>
      </c>
      <c r="Y3674" s="239">
        <f t="shared" si="697"/>
        <v>-0.22100208689657669</v>
      </c>
    </row>
    <row r="3675" spans="1:25">
      <c r="A3675" s="147">
        <v>40570</v>
      </c>
      <c r="B3675" s="243">
        <v>2.5682025480036064E-3</v>
      </c>
      <c r="C3675" s="243">
        <v>2.7340693106014946E-3</v>
      </c>
      <c r="D3675" s="243">
        <v>-1.5422972845466898E-3</v>
      </c>
      <c r="E3675" s="243">
        <v>-2.0117621292641275E-3</v>
      </c>
      <c r="F3675" s="243">
        <v>3.8360342885892518E-3</v>
      </c>
      <c r="H3675" s="239">
        <f t="shared" si="690"/>
        <v>227.29827654478038</v>
      </c>
      <c r="I3675" s="239"/>
      <c r="J3675" s="239">
        <f t="shared" si="691"/>
        <v>200.04860764411285</v>
      </c>
      <c r="K3675" s="239">
        <f t="shared" si="686"/>
        <v>227.29827654478038</v>
      </c>
      <c r="L3675" s="239" t="b">
        <f t="shared" si="687"/>
        <v>0</v>
      </c>
      <c r="M3675" s="239">
        <f t="shared" si="692"/>
        <v>2.7340693106015393E-3</v>
      </c>
      <c r="O3675" s="239">
        <f t="shared" si="693"/>
        <v>191.6325907756115</v>
      </c>
      <c r="P3675" s="239">
        <f t="shared" si="688"/>
        <v>227.29827654478038</v>
      </c>
      <c r="Q3675" s="239">
        <f t="shared" si="689"/>
        <v>0</v>
      </c>
      <c r="R3675" s="239">
        <f t="shared" si="694"/>
        <v>2.7340693106015393E-3</v>
      </c>
      <c r="T3675" s="239">
        <f>MAX($H$4:H3675)</f>
        <v>290.98732864638936</v>
      </c>
      <c r="U3675" s="239">
        <f>MAX($K$4:K3675)</f>
        <v>290.98732864638936</v>
      </c>
      <c r="V3675" s="239">
        <f>MAX($K$4:L3675)</f>
        <v>290.98732864638936</v>
      </c>
      <c r="W3675" s="239">
        <f t="shared" si="695"/>
        <v>-0.21887225260933799</v>
      </c>
      <c r="X3675" s="239">
        <f t="shared" si="696"/>
        <v>-0.21887225260933799</v>
      </c>
      <c r="Y3675" s="239">
        <f t="shared" si="697"/>
        <v>-0.21887225260933799</v>
      </c>
    </row>
    <row r="3676" spans="1:25">
      <c r="A3676" s="147">
        <v>40571</v>
      </c>
      <c r="B3676" s="243">
        <v>-1.7717587775179178E-2</v>
      </c>
      <c r="C3676" s="243">
        <v>-9.614685382087429E-3</v>
      </c>
      <c r="D3676" s="243">
        <v>2.3748518906903104E-3</v>
      </c>
      <c r="E3676" s="243">
        <v>-6.9240650393481706E-3</v>
      </c>
      <c r="F3676" s="243">
        <v>-3.8155473281570318E-3</v>
      </c>
      <c r="H3676" s="239">
        <f t="shared" si="690"/>
        <v>225.11287512791162</v>
      </c>
      <c r="I3676" s="239"/>
      <c r="J3676" s="239">
        <f t="shared" si="691"/>
        <v>200.04860764411285</v>
      </c>
      <c r="K3676" s="239">
        <f t="shared" si="686"/>
        <v>225.11287512791162</v>
      </c>
      <c r="L3676" s="239" t="b">
        <f t="shared" si="687"/>
        <v>0</v>
      </c>
      <c r="M3676" s="239">
        <f t="shared" si="692"/>
        <v>-9.6146853820873908E-3</v>
      </c>
      <c r="O3676" s="239">
        <f t="shared" si="693"/>
        <v>191.6325907756115</v>
      </c>
      <c r="P3676" s="239">
        <f t="shared" si="688"/>
        <v>225.11287512791162</v>
      </c>
      <c r="Q3676" s="239">
        <f t="shared" si="689"/>
        <v>0</v>
      </c>
      <c r="R3676" s="239">
        <f t="shared" si="694"/>
        <v>-9.6146853820873908E-3</v>
      </c>
      <c r="T3676" s="239">
        <f>MAX($H$4:H3676)</f>
        <v>290.98732864638936</v>
      </c>
      <c r="U3676" s="239">
        <f>MAX($K$4:K3676)</f>
        <v>290.98732864638936</v>
      </c>
      <c r="V3676" s="239">
        <f>MAX($K$4:L3676)</f>
        <v>290.98732864638936</v>
      </c>
      <c r="W3676" s="239">
        <f t="shared" si="695"/>
        <v>-0.22638255014371783</v>
      </c>
      <c r="X3676" s="239">
        <f t="shared" si="696"/>
        <v>-0.22638255014371783</v>
      </c>
      <c r="Y3676" s="239">
        <f t="shared" si="697"/>
        <v>-0.22638255014371783</v>
      </c>
    </row>
    <row r="3677" spans="1:25">
      <c r="A3677" s="147">
        <v>40574</v>
      </c>
      <c r="B3677" s="243">
        <v>7.6740246792437183E-3</v>
      </c>
      <c r="C3677" s="243">
        <v>-1.4744292887710619E-3</v>
      </c>
      <c r="D3677" s="243">
        <v>-1.2091100897653972E-2</v>
      </c>
      <c r="E3677" s="243">
        <v>-1.256400618748188E-2</v>
      </c>
      <c r="F3677" s="243">
        <v>-5.2020043641209934E-3</v>
      </c>
      <c r="H3677" s="239">
        <f t="shared" si="690"/>
        <v>224.78096211154357</v>
      </c>
      <c r="I3677" s="239"/>
      <c r="J3677" s="239">
        <f t="shared" si="691"/>
        <v>200.04860764411285</v>
      </c>
      <c r="K3677" s="239">
        <f t="shared" si="686"/>
        <v>224.78096211154357</v>
      </c>
      <c r="L3677" s="239" t="b">
        <f t="shared" si="687"/>
        <v>0</v>
      </c>
      <c r="M3677" s="239">
        <f t="shared" si="692"/>
        <v>-1.4744292887710298E-3</v>
      </c>
      <c r="O3677" s="239">
        <f t="shared" si="693"/>
        <v>191.6325907756115</v>
      </c>
      <c r="P3677" s="239">
        <f t="shared" si="688"/>
        <v>224.78096211154357</v>
      </c>
      <c r="Q3677" s="239">
        <f t="shared" si="689"/>
        <v>0</v>
      </c>
      <c r="R3677" s="239">
        <f t="shared" si="694"/>
        <v>-1.4744292887710298E-3</v>
      </c>
      <c r="T3677" s="239">
        <f>MAX($H$4:H3677)</f>
        <v>290.98732864638936</v>
      </c>
      <c r="U3677" s="239">
        <f>MAX($K$4:K3677)</f>
        <v>290.98732864638936</v>
      </c>
      <c r="V3677" s="239">
        <f>MAX($K$4:L3677)</f>
        <v>290.98732864638936</v>
      </c>
      <c r="W3677" s="239">
        <f t="shared" si="695"/>
        <v>-0.22752319437009028</v>
      </c>
      <c r="X3677" s="239">
        <f t="shared" si="696"/>
        <v>-0.22752319437009028</v>
      </c>
      <c r="Y3677" s="239">
        <f t="shared" si="697"/>
        <v>-0.22752319437009028</v>
      </c>
    </row>
    <row r="3678" spans="1:25">
      <c r="A3678" s="147">
        <v>40575</v>
      </c>
      <c r="B3678" s="243">
        <v>1.6576758074859477E-2</v>
      </c>
      <c r="C3678" s="243">
        <v>1.207877165141702E-2</v>
      </c>
      <c r="D3678" s="243">
        <v>9.1257515989040527E-5</v>
      </c>
      <c r="E3678" s="243">
        <v>1.5575414797259768E-3</v>
      </c>
      <c r="F3678" s="243">
        <v>9.4170024678088549E-3</v>
      </c>
      <c r="H3678" s="239">
        <f t="shared" si="690"/>
        <v>227.49604002447472</v>
      </c>
      <c r="I3678" s="239"/>
      <c r="J3678" s="239">
        <f t="shared" si="691"/>
        <v>200.04860764411285</v>
      </c>
      <c r="K3678" s="239">
        <f t="shared" si="686"/>
        <v>227.49604002447472</v>
      </c>
      <c r="L3678" s="239" t="b">
        <f t="shared" si="687"/>
        <v>0</v>
      </c>
      <c r="M3678" s="239">
        <f t="shared" si="692"/>
        <v>1.2078771651416995E-2</v>
      </c>
      <c r="O3678" s="239">
        <f t="shared" si="693"/>
        <v>191.6325907756115</v>
      </c>
      <c r="P3678" s="239">
        <f t="shared" si="688"/>
        <v>227.49604002447472</v>
      </c>
      <c r="Q3678" s="239">
        <f t="shared" si="689"/>
        <v>0</v>
      </c>
      <c r="R3678" s="239">
        <f t="shared" si="694"/>
        <v>1.2078771651416995E-2</v>
      </c>
      <c r="T3678" s="239">
        <f>MAX($H$4:H3678)</f>
        <v>290.98732864638936</v>
      </c>
      <c r="U3678" s="239">
        <f>MAX($K$4:K3678)</f>
        <v>290.98732864638936</v>
      </c>
      <c r="V3678" s="239">
        <f>MAX($K$4:L3678)</f>
        <v>290.98732864638936</v>
      </c>
      <c r="W3678" s="239">
        <f t="shared" si="695"/>
        <v>-0.21819262342887058</v>
      </c>
      <c r="X3678" s="239">
        <f t="shared" si="696"/>
        <v>-0.21819262342887058</v>
      </c>
      <c r="Y3678" s="239">
        <f t="shared" si="697"/>
        <v>-0.21819262342887058</v>
      </c>
    </row>
    <row r="3679" spans="1:25">
      <c r="A3679" s="147">
        <v>40576</v>
      </c>
      <c r="B3679" s="243">
        <v>-2.4328561287269013E-3</v>
      </c>
      <c r="C3679" s="243">
        <v>5.8884987579528314E-3</v>
      </c>
      <c r="D3679" s="243">
        <v>1.6289197817404899E-2</v>
      </c>
      <c r="E3679" s="243">
        <v>6.6096542049147722E-3</v>
      </c>
      <c r="F3679" s="243">
        <v>2.2112667117848428E-3</v>
      </c>
      <c r="H3679" s="239">
        <f t="shared" si="690"/>
        <v>228.83565017359803</v>
      </c>
      <c r="I3679" s="239"/>
      <c r="J3679" s="239">
        <f t="shared" si="691"/>
        <v>200.04860764411285</v>
      </c>
      <c r="K3679" s="239">
        <f t="shared" si="686"/>
        <v>228.83565017359803</v>
      </c>
      <c r="L3679" s="239" t="b">
        <f t="shared" si="687"/>
        <v>0</v>
      </c>
      <c r="M3679" s="239">
        <f t="shared" si="692"/>
        <v>5.8884987579528114E-3</v>
      </c>
      <c r="O3679" s="239">
        <f t="shared" si="693"/>
        <v>191.6325907756115</v>
      </c>
      <c r="P3679" s="239">
        <f t="shared" si="688"/>
        <v>228.83565017359803</v>
      </c>
      <c r="Q3679" s="239">
        <f t="shared" si="689"/>
        <v>0</v>
      </c>
      <c r="R3679" s="239">
        <f t="shared" si="694"/>
        <v>5.8884987579528114E-3</v>
      </c>
      <c r="T3679" s="239">
        <f>MAX($H$4:H3679)</f>
        <v>290.98732864638936</v>
      </c>
      <c r="U3679" s="239">
        <f>MAX($K$4:K3679)</f>
        <v>290.98732864638936</v>
      </c>
      <c r="V3679" s="239">
        <f>MAX($K$4:L3679)</f>
        <v>290.98732864638936</v>
      </c>
      <c r="W3679" s="239">
        <f t="shared" si="695"/>
        <v>-0.21358895166297312</v>
      </c>
      <c r="X3679" s="239">
        <f t="shared" si="696"/>
        <v>-0.21358895166297312</v>
      </c>
      <c r="Y3679" s="239">
        <f t="shared" si="697"/>
        <v>-0.21358895166297312</v>
      </c>
    </row>
    <row r="3680" spans="1:25">
      <c r="A3680" s="147">
        <v>40577</v>
      </c>
      <c r="B3680" s="243">
        <v>2.5950269680949933E-3</v>
      </c>
      <c r="C3680" s="243">
        <v>-1.6425419596518553E-3</v>
      </c>
      <c r="D3680" s="243">
        <v>9.1217364941622581E-3</v>
      </c>
      <c r="E3680" s="243">
        <v>8.2241790195340947E-3</v>
      </c>
      <c r="F3680" s="243">
        <v>-1.051189067143854E-4</v>
      </c>
      <c r="H3680" s="239">
        <f t="shared" si="690"/>
        <v>228.45977801632367</v>
      </c>
      <c r="I3680" s="239"/>
      <c r="J3680" s="239">
        <f t="shared" si="691"/>
        <v>200.04860764411285</v>
      </c>
      <c r="K3680" s="239">
        <f t="shared" si="686"/>
        <v>228.45977801632367</v>
      </c>
      <c r="L3680" s="239" t="b">
        <f t="shared" si="687"/>
        <v>0</v>
      </c>
      <c r="M3680" s="239">
        <f t="shared" si="692"/>
        <v>-1.6425419596518994E-3</v>
      </c>
      <c r="O3680" s="239">
        <f t="shared" si="693"/>
        <v>191.6325907756115</v>
      </c>
      <c r="P3680" s="239">
        <f t="shared" si="688"/>
        <v>228.45977801632367</v>
      </c>
      <c r="Q3680" s="239">
        <f t="shared" si="689"/>
        <v>0</v>
      </c>
      <c r="R3680" s="239">
        <f t="shared" si="694"/>
        <v>-1.6425419596518994E-3</v>
      </c>
      <c r="T3680" s="239">
        <f>MAX($H$4:H3680)</f>
        <v>290.98732864638936</v>
      </c>
      <c r="U3680" s="239">
        <f>MAX($K$4:K3680)</f>
        <v>290.98732864638936</v>
      </c>
      <c r="V3680" s="239">
        <f>MAX($K$4:L3680)</f>
        <v>290.98732864638936</v>
      </c>
      <c r="W3680" s="239">
        <f t="shared" si="695"/>
        <v>-0.21488066480740053</v>
      </c>
      <c r="X3680" s="239">
        <f t="shared" si="696"/>
        <v>-0.21488066480740053</v>
      </c>
      <c r="Y3680" s="239">
        <f t="shared" si="697"/>
        <v>-0.21488066480740053</v>
      </c>
    </row>
    <row r="3681" spans="1:25">
      <c r="A3681" s="147">
        <v>40578</v>
      </c>
      <c r="B3681" s="243">
        <v>2.8911612987618796E-3</v>
      </c>
      <c r="C3681" s="243">
        <v>1.9073979989883139E-3</v>
      </c>
      <c r="D3681" s="243">
        <v>1.1778365962611836E-2</v>
      </c>
      <c r="E3681" s="243">
        <v>1.9799428910247663E-3</v>
      </c>
      <c r="F3681" s="243">
        <v>4.797643337860924E-3</v>
      </c>
      <c r="H3681" s="239">
        <f t="shared" si="690"/>
        <v>228.89554173976131</v>
      </c>
      <c r="I3681" s="239"/>
      <c r="J3681" s="239">
        <f t="shared" si="691"/>
        <v>200.04860764411285</v>
      </c>
      <c r="K3681" s="239">
        <f t="shared" si="686"/>
        <v>228.89554173976131</v>
      </c>
      <c r="L3681" s="239" t="b">
        <f t="shared" si="687"/>
        <v>0</v>
      </c>
      <c r="M3681" s="239">
        <f t="shared" si="692"/>
        <v>1.9073979989882935E-3</v>
      </c>
      <c r="O3681" s="239">
        <f t="shared" si="693"/>
        <v>191.6325907756115</v>
      </c>
      <c r="P3681" s="239">
        <f t="shared" si="688"/>
        <v>228.89554173976131</v>
      </c>
      <c r="Q3681" s="239">
        <f t="shared" si="689"/>
        <v>0</v>
      </c>
      <c r="R3681" s="239">
        <f t="shared" si="694"/>
        <v>1.9073979989882935E-3</v>
      </c>
      <c r="T3681" s="239">
        <f>MAX($H$4:H3681)</f>
        <v>290.98732864638936</v>
      </c>
      <c r="U3681" s="239">
        <f>MAX($K$4:K3681)</f>
        <v>290.98732864638936</v>
      </c>
      <c r="V3681" s="239">
        <f>MAX($K$4:L3681)</f>
        <v>290.98732864638936</v>
      </c>
      <c r="W3681" s="239">
        <f t="shared" si="695"/>
        <v>-0.21338312975848714</v>
      </c>
      <c r="X3681" s="239">
        <f t="shared" si="696"/>
        <v>-0.21338312975848714</v>
      </c>
      <c r="Y3681" s="239">
        <f t="shared" si="697"/>
        <v>-0.21338312975848714</v>
      </c>
    </row>
    <row r="3682" spans="1:25">
      <c r="A3682" s="147">
        <v>40581</v>
      </c>
      <c r="B3682" s="243">
        <v>6.4169615796088042E-3</v>
      </c>
      <c r="C3682" s="243">
        <v>1.1771230032694868E-2</v>
      </c>
      <c r="D3682" s="243">
        <v>2.1794022318153417E-3</v>
      </c>
      <c r="E3682" s="243">
        <v>1.5032908951400081E-3</v>
      </c>
      <c r="F3682" s="243">
        <v>1.4965357014076419E-2</v>
      </c>
      <c r="H3682" s="239">
        <f t="shared" si="690"/>
        <v>231.58992381503836</v>
      </c>
      <c r="I3682" s="239"/>
      <c r="J3682" s="239">
        <f t="shared" si="691"/>
        <v>200.04860764411285</v>
      </c>
      <c r="K3682" s="239">
        <f t="shared" si="686"/>
        <v>231.58992381503836</v>
      </c>
      <c r="L3682" s="239" t="b">
        <f t="shared" si="687"/>
        <v>0</v>
      </c>
      <c r="M3682" s="239">
        <f t="shared" si="692"/>
        <v>1.1771230032694901E-2</v>
      </c>
      <c r="O3682" s="239">
        <f t="shared" si="693"/>
        <v>191.6325907756115</v>
      </c>
      <c r="P3682" s="239">
        <f t="shared" si="688"/>
        <v>231.58992381503836</v>
      </c>
      <c r="Q3682" s="239">
        <f t="shared" si="689"/>
        <v>0</v>
      </c>
      <c r="R3682" s="239">
        <f t="shared" si="694"/>
        <v>1.1771230032694901E-2</v>
      </c>
      <c r="T3682" s="239">
        <f>MAX($H$4:H3682)</f>
        <v>290.98732864638936</v>
      </c>
      <c r="U3682" s="239">
        <f>MAX($K$4:K3682)</f>
        <v>290.98732864638936</v>
      </c>
      <c r="V3682" s="239">
        <f>MAX($K$4:L3682)</f>
        <v>290.98732864638936</v>
      </c>
      <c r="W3682" s="239">
        <f t="shared" si="695"/>
        <v>-0.20412368163127578</v>
      </c>
      <c r="X3682" s="239">
        <f t="shared" si="696"/>
        <v>-0.20412368163127578</v>
      </c>
      <c r="Y3682" s="239">
        <f t="shared" si="697"/>
        <v>-0.20412368163127578</v>
      </c>
    </row>
    <row r="3683" spans="1:25">
      <c r="A3683" s="147">
        <v>40582</v>
      </c>
      <c r="B3683" s="243">
        <v>4.4624720162236287E-3</v>
      </c>
      <c r="C3683" s="243">
        <v>-1.1476693423206896E-4</v>
      </c>
      <c r="D3683" s="243">
        <v>-1.415469542487946E-3</v>
      </c>
      <c r="E3683" s="243">
        <v>-1.0094478058545353E-2</v>
      </c>
      <c r="F3683" s="243">
        <v>-1.2313836145789736E-3</v>
      </c>
      <c r="H3683" s="239">
        <f t="shared" si="690"/>
        <v>231.56334494948308</v>
      </c>
      <c r="I3683" s="239"/>
      <c r="J3683" s="239">
        <f t="shared" si="691"/>
        <v>200.04860764411285</v>
      </c>
      <c r="K3683" s="239">
        <f t="shared" si="686"/>
        <v>231.56334494948308</v>
      </c>
      <c r="L3683" s="239" t="b">
        <f t="shared" si="687"/>
        <v>0</v>
      </c>
      <c r="M3683" s="239">
        <f t="shared" si="692"/>
        <v>-1.1476693423202273E-4</v>
      </c>
      <c r="O3683" s="239">
        <f t="shared" si="693"/>
        <v>191.6325907756115</v>
      </c>
      <c r="P3683" s="239">
        <f t="shared" si="688"/>
        <v>231.56334494948308</v>
      </c>
      <c r="Q3683" s="239">
        <f t="shared" si="689"/>
        <v>0</v>
      </c>
      <c r="R3683" s="239">
        <f t="shared" si="694"/>
        <v>-1.1476693423202273E-4</v>
      </c>
      <c r="T3683" s="239">
        <f>MAX($H$4:H3683)</f>
        <v>290.98732864638936</v>
      </c>
      <c r="U3683" s="239">
        <f>MAX($K$4:K3683)</f>
        <v>290.98732864638936</v>
      </c>
      <c r="V3683" s="239">
        <f>MAX($K$4:L3683)</f>
        <v>290.98732864638936</v>
      </c>
      <c r="W3683" s="239">
        <f t="shared" si="695"/>
        <v>-0.20421502191636284</v>
      </c>
      <c r="X3683" s="239">
        <f t="shared" si="696"/>
        <v>-0.20421502191636284</v>
      </c>
      <c r="Y3683" s="239">
        <f t="shared" si="697"/>
        <v>-0.20421502191636284</v>
      </c>
    </row>
    <row r="3684" spans="1:25">
      <c r="A3684" s="147">
        <v>40583</v>
      </c>
      <c r="B3684" s="243">
        <v>-2.7210124937696589E-3</v>
      </c>
      <c r="C3684" s="243">
        <v>-4.2937397308390191E-3</v>
      </c>
      <c r="D3684" s="243">
        <v>-1.0412367259813204E-2</v>
      </c>
      <c r="E3684" s="243">
        <v>-1.7839817444018635E-2</v>
      </c>
      <c r="F3684" s="243">
        <v>-4.0441585015456027E-3</v>
      </c>
      <c r="H3684" s="239">
        <f t="shared" si="690"/>
        <v>230.56907221506751</v>
      </c>
      <c r="I3684" s="239"/>
      <c r="J3684" s="239">
        <f t="shared" si="691"/>
        <v>200.04860764411285</v>
      </c>
      <c r="K3684" s="239">
        <f t="shared" si="686"/>
        <v>230.56907221506751</v>
      </c>
      <c r="L3684" s="239" t="b">
        <f t="shared" si="687"/>
        <v>0</v>
      </c>
      <c r="M3684" s="239">
        <f t="shared" si="692"/>
        <v>-4.2937397308390095E-3</v>
      </c>
      <c r="O3684" s="239">
        <f t="shared" si="693"/>
        <v>191.6325907756115</v>
      </c>
      <c r="P3684" s="239">
        <f t="shared" si="688"/>
        <v>230.56907221506751</v>
      </c>
      <c r="Q3684" s="239">
        <f t="shared" si="689"/>
        <v>0</v>
      </c>
      <c r="R3684" s="239">
        <f t="shared" si="694"/>
        <v>-4.2937397308390095E-3</v>
      </c>
      <c r="T3684" s="239">
        <f>MAX($H$4:H3684)</f>
        <v>290.98732864638936</v>
      </c>
      <c r="U3684" s="239">
        <f>MAX($K$4:K3684)</f>
        <v>290.98732864638936</v>
      </c>
      <c r="V3684" s="239">
        <f>MAX($K$4:L3684)</f>
        <v>290.98732864638936</v>
      </c>
      <c r="W3684" s="239">
        <f t="shared" si="695"/>
        <v>-0.2076319154939654</v>
      </c>
      <c r="X3684" s="239">
        <f t="shared" si="696"/>
        <v>-0.2076319154939654</v>
      </c>
      <c r="Y3684" s="239">
        <f t="shared" si="697"/>
        <v>-0.2076319154939654</v>
      </c>
    </row>
    <row r="3685" spans="1:25">
      <c r="A3685" s="147">
        <v>40584</v>
      </c>
      <c r="B3685" s="243">
        <v>1.2777329647792879E-3</v>
      </c>
      <c r="C3685" s="243">
        <v>-3.3733065489753855E-3</v>
      </c>
      <c r="D3685" s="243">
        <v>-1.2868832070702663E-3</v>
      </c>
      <c r="E3685" s="243">
        <v>-1.2866051378025323E-2</v>
      </c>
      <c r="F3685" s="243">
        <v>-5.1036591506994355E-3</v>
      </c>
      <c r="H3685" s="239">
        <f t="shared" si="690"/>
        <v>229.79129205377325</v>
      </c>
      <c r="I3685" s="239"/>
      <c r="J3685" s="239">
        <f t="shared" si="691"/>
        <v>200.04860764411285</v>
      </c>
      <c r="K3685" s="239">
        <f t="shared" si="686"/>
        <v>229.79129205377325</v>
      </c>
      <c r="L3685" s="239" t="b">
        <f t="shared" si="687"/>
        <v>0</v>
      </c>
      <c r="M3685" s="239">
        <f t="shared" si="692"/>
        <v>-3.3733065489753586E-3</v>
      </c>
      <c r="O3685" s="239">
        <f t="shared" si="693"/>
        <v>191.6325907756115</v>
      </c>
      <c r="P3685" s="239">
        <f t="shared" si="688"/>
        <v>229.79129205377325</v>
      </c>
      <c r="Q3685" s="239">
        <f t="shared" si="689"/>
        <v>0</v>
      </c>
      <c r="R3685" s="239">
        <f t="shared" si="694"/>
        <v>-3.3733065489753586E-3</v>
      </c>
      <c r="T3685" s="239">
        <f>MAX($H$4:H3685)</f>
        <v>290.98732864638936</v>
      </c>
      <c r="U3685" s="239">
        <f>MAX($K$4:K3685)</f>
        <v>290.98732864638936</v>
      </c>
      <c r="V3685" s="239">
        <f>MAX($K$4:L3685)</f>
        <v>290.98732864638936</v>
      </c>
      <c r="W3685" s="239">
        <f t="shared" si="695"/>
        <v>-0.21030481594262865</v>
      </c>
      <c r="X3685" s="239">
        <f t="shared" si="696"/>
        <v>-0.21030481594262865</v>
      </c>
      <c r="Y3685" s="239">
        <f t="shared" si="697"/>
        <v>-0.21030481594262865</v>
      </c>
    </row>
    <row r="3686" spans="1:25">
      <c r="A3686" s="147">
        <v>40585</v>
      </c>
      <c r="B3686" s="243">
        <v>5.9909119483694262E-3</v>
      </c>
      <c r="C3686" s="243">
        <v>5.8713681962354602E-3</v>
      </c>
      <c r="D3686" s="243">
        <v>1.43688904661321E-3</v>
      </c>
      <c r="E3686" s="243">
        <v>7.1113653524257359E-3</v>
      </c>
      <c r="F3686" s="243">
        <v>6.2941305383776847E-3</v>
      </c>
      <c r="H3686" s="239">
        <f t="shared" si="690"/>
        <v>231.14048133770962</v>
      </c>
      <c r="I3686" s="239"/>
      <c r="J3686" s="239">
        <f t="shared" si="691"/>
        <v>200.04860764411285</v>
      </c>
      <c r="K3686" s="239">
        <f t="shared" si="686"/>
        <v>231.14048133770962</v>
      </c>
      <c r="L3686" s="239" t="b">
        <f t="shared" si="687"/>
        <v>0</v>
      </c>
      <c r="M3686" s="239">
        <f t="shared" si="692"/>
        <v>5.8713681962354169E-3</v>
      </c>
      <c r="O3686" s="239">
        <f t="shared" si="693"/>
        <v>191.6325907756115</v>
      </c>
      <c r="P3686" s="239">
        <f t="shared" si="688"/>
        <v>231.14048133770962</v>
      </c>
      <c r="Q3686" s="239">
        <f t="shared" si="689"/>
        <v>0</v>
      </c>
      <c r="R3686" s="239">
        <f t="shared" si="694"/>
        <v>5.8713681962354169E-3</v>
      </c>
      <c r="T3686" s="239">
        <f>MAX($H$4:H3686)</f>
        <v>290.98732864638936</v>
      </c>
      <c r="U3686" s="239">
        <f>MAX($K$4:K3686)</f>
        <v>290.98732864638936</v>
      </c>
      <c r="V3686" s="239">
        <f>MAX($K$4:L3686)</f>
        <v>290.98732864638936</v>
      </c>
      <c r="W3686" s="239">
        <f t="shared" si="695"/>
        <v>-0.20566822475423394</v>
      </c>
      <c r="X3686" s="239">
        <f t="shared" si="696"/>
        <v>-0.20566822475423394</v>
      </c>
      <c r="Y3686" s="239">
        <f t="shared" si="697"/>
        <v>-0.20566822475423394</v>
      </c>
    </row>
    <row r="3687" spans="1:25">
      <c r="A3687" s="147">
        <v>40588</v>
      </c>
      <c r="B3687" s="243">
        <v>3.0259226383522186E-3</v>
      </c>
      <c r="C3687" s="243">
        <v>1.0694107607971404E-3</v>
      </c>
      <c r="D3687" s="243">
        <v>1.671425792852399E-2</v>
      </c>
      <c r="E3687" s="243">
        <v>1.7561634500018908E-2</v>
      </c>
      <c r="F3687" s="243">
        <v>5.5314279687050938E-3</v>
      </c>
      <c r="H3687" s="239">
        <f t="shared" si="690"/>
        <v>231.387665455708</v>
      </c>
      <c r="I3687" s="239"/>
      <c r="J3687" s="239">
        <f t="shared" si="691"/>
        <v>200.04860764411285</v>
      </c>
      <c r="K3687" s="239">
        <f t="shared" si="686"/>
        <v>231.387665455708</v>
      </c>
      <c r="L3687" s="239" t="b">
        <f t="shared" si="687"/>
        <v>0</v>
      </c>
      <c r="M3687" s="239">
        <f t="shared" si="692"/>
        <v>1.069410760797182E-3</v>
      </c>
      <c r="O3687" s="239">
        <f t="shared" si="693"/>
        <v>191.6325907756115</v>
      </c>
      <c r="P3687" s="239">
        <f t="shared" si="688"/>
        <v>231.387665455708</v>
      </c>
      <c r="Q3687" s="239">
        <f t="shared" si="689"/>
        <v>0</v>
      </c>
      <c r="R3687" s="239">
        <f t="shared" si="694"/>
        <v>1.069410760797182E-3</v>
      </c>
      <c r="T3687" s="239">
        <f>MAX($H$4:H3687)</f>
        <v>290.98732864638936</v>
      </c>
      <c r="U3687" s="239">
        <f>MAX($K$4:K3687)</f>
        <v>290.98732864638936</v>
      </c>
      <c r="V3687" s="239">
        <f>MAX($K$4:L3687)</f>
        <v>290.98732864638936</v>
      </c>
      <c r="W3687" s="239">
        <f t="shared" si="695"/>
        <v>-0.20481875780614298</v>
      </c>
      <c r="X3687" s="239">
        <f t="shared" si="696"/>
        <v>-0.20481875780614298</v>
      </c>
      <c r="Y3687" s="239">
        <f t="shared" si="697"/>
        <v>-0.20481875780614298</v>
      </c>
    </row>
    <row r="3688" spans="1:25">
      <c r="A3688" s="147">
        <v>40589</v>
      </c>
      <c r="B3688" s="243">
        <v>-3.4532924450145774E-3</v>
      </c>
      <c r="C3688" s="243">
        <v>3.858510629898948E-3</v>
      </c>
      <c r="D3688" s="243">
        <v>-3.6520581785139949E-3</v>
      </c>
      <c r="E3688" s="243">
        <v>-2.8411309921948513E-3</v>
      </c>
      <c r="F3688" s="243">
        <v>-6.8209949065645148E-4</v>
      </c>
      <c r="H3688" s="239">
        <f t="shared" si="690"/>
        <v>232.28047722249636</v>
      </c>
      <c r="I3688" s="239"/>
      <c r="J3688" s="239">
        <f t="shared" si="691"/>
        <v>200.04860764411285</v>
      </c>
      <c r="K3688" s="239">
        <f t="shared" si="686"/>
        <v>232.28047722249636</v>
      </c>
      <c r="L3688" s="239" t="b">
        <f t="shared" si="687"/>
        <v>0</v>
      </c>
      <c r="M3688" s="239">
        <f t="shared" si="692"/>
        <v>3.8585106298989675E-3</v>
      </c>
      <c r="O3688" s="239">
        <f t="shared" si="693"/>
        <v>191.6325907756115</v>
      </c>
      <c r="P3688" s="239">
        <f t="shared" si="688"/>
        <v>232.28047722249636</v>
      </c>
      <c r="Q3688" s="239">
        <f t="shared" si="689"/>
        <v>0</v>
      </c>
      <c r="R3688" s="239">
        <f t="shared" si="694"/>
        <v>3.8585106298989675E-3</v>
      </c>
      <c r="T3688" s="239">
        <f>MAX($H$4:H3688)</f>
        <v>290.98732864638936</v>
      </c>
      <c r="U3688" s="239">
        <f>MAX($K$4:K3688)</f>
        <v>290.98732864638936</v>
      </c>
      <c r="V3688" s="239">
        <f>MAX($K$4:L3688)</f>
        <v>290.98732864638936</v>
      </c>
      <c r="W3688" s="239">
        <f t="shared" si="695"/>
        <v>-0.20175054253044172</v>
      </c>
      <c r="X3688" s="239">
        <f t="shared" si="696"/>
        <v>-0.20175054253044172</v>
      </c>
      <c r="Y3688" s="239">
        <f t="shared" si="697"/>
        <v>-0.20175054253044172</v>
      </c>
    </row>
    <row r="3689" spans="1:25">
      <c r="A3689" s="147">
        <v>40590</v>
      </c>
      <c r="B3689" s="243">
        <v>6.6802260114269263E-3</v>
      </c>
      <c r="C3689" s="243">
        <v>2.7298927284211683E-3</v>
      </c>
      <c r="D3689" s="243">
        <v>1.1933422134582372E-3</v>
      </c>
      <c r="E3689" s="243">
        <v>1.9151504040799683E-3</v>
      </c>
      <c r="F3689" s="243">
        <v>-7.4370506874132936E-4</v>
      </c>
      <c r="H3689" s="239">
        <f t="shared" si="690"/>
        <v>232.91457800822025</v>
      </c>
      <c r="I3689" s="239"/>
      <c r="J3689" s="239">
        <f t="shared" si="691"/>
        <v>200.04860764411285</v>
      </c>
      <c r="K3689" s="239">
        <f t="shared" si="686"/>
        <v>232.91457800822025</v>
      </c>
      <c r="L3689" s="239" t="b">
        <f t="shared" si="687"/>
        <v>0</v>
      </c>
      <c r="M3689" s="239">
        <f t="shared" si="692"/>
        <v>2.7298927284211522E-3</v>
      </c>
      <c r="O3689" s="239">
        <f t="shared" si="693"/>
        <v>191.6325907756115</v>
      </c>
      <c r="P3689" s="239">
        <f t="shared" si="688"/>
        <v>232.91457800822025</v>
      </c>
      <c r="Q3689" s="239">
        <f t="shared" si="689"/>
        <v>0</v>
      </c>
      <c r="R3689" s="239">
        <f t="shared" si="694"/>
        <v>2.7298927284211522E-3</v>
      </c>
      <c r="T3689" s="239">
        <f>MAX($H$4:H3689)</f>
        <v>290.98732864638936</v>
      </c>
      <c r="U3689" s="239">
        <f>MAX($K$4:K3689)</f>
        <v>290.98732864638936</v>
      </c>
      <c r="V3689" s="239">
        <f>MAX($K$4:L3689)</f>
        <v>290.98732864638936</v>
      </c>
      <c r="W3689" s="239">
        <f t="shared" si="695"/>
        <v>-0.19957140714102944</v>
      </c>
      <c r="X3689" s="239">
        <f t="shared" si="696"/>
        <v>-0.19957140714102944</v>
      </c>
      <c r="Y3689" s="239">
        <f t="shared" si="697"/>
        <v>-0.19957140714102944</v>
      </c>
    </row>
    <row r="3690" spans="1:25">
      <c r="A3690" s="147">
        <v>40591</v>
      </c>
      <c r="B3690" s="243">
        <v>3.294916687778926E-3</v>
      </c>
      <c r="C3690" s="243">
        <v>2.7968443058119519E-3</v>
      </c>
      <c r="D3690" s="243">
        <v>7.7932871621193556E-3</v>
      </c>
      <c r="E3690" s="243">
        <v>-4.4956971408183222E-4</v>
      </c>
      <c r="F3690" s="243">
        <v>2.305498201042866E-3</v>
      </c>
      <c r="H3690" s="239">
        <f t="shared" si="690"/>
        <v>233.56600381946313</v>
      </c>
      <c r="I3690" s="239"/>
      <c r="J3690" s="239">
        <f t="shared" si="691"/>
        <v>200.04860764411285</v>
      </c>
      <c r="K3690" s="239">
        <f t="shared" si="686"/>
        <v>233.56600381946313</v>
      </c>
      <c r="L3690" s="239" t="b">
        <f t="shared" si="687"/>
        <v>0</v>
      </c>
      <c r="M3690" s="239">
        <f t="shared" si="692"/>
        <v>2.7968443058119657E-3</v>
      </c>
      <c r="O3690" s="239">
        <f t="shared" si="693"/>
        <v>191.6325907756115</v>
      </c>
      <c r="P3690" s="239">
        <f t="shared" si="688"/>
        <v>233.56600381946313</v>
      </c>
      <c r="Q3690" s="239">
        <f t="shared" si="689"/>
        <v>0</v>
      </c>
      <c r="R3690" s="239">
        <f t="shared" si="694"/>
        <v>2.7968443058119657E-3</v>
      </c>
      <c r="T3690" s="239">
        <f>MAX($H$4:H3690)</f>
        <v>290.98732864638936</v>
      </c>
      <c r="U3690" s="239">
        <f>MAX($K$4:K3690)</f>
        <v>290.98732864638936</v>
      </c>
      <c r="V3690" s="239">
        <f>MAX($K$4:L3690)</f>
        <v>290.98732864638936</v>
      </c>
      <c r="W3690" s="239">
        <f t="shared" si="695"/>
        <v>-0.19733273298888274</v>
      </c>
      <c r="X3690" s="239">
        <f t="shared" si="696"/>
        <v>-0.19733273298888274</v>
      </c>
      <c r="Y3690" s="239">
        <f t="shared" si="697"/>
        <v>-0.19733273298888274</v>
      </c>
    </row>
    <row r="3691" spans="1:25">
      <c r="A3691" s="147">
        <v>40592</v>
      </c>
      <c r="B3691" s="243">
        <v>1.5040351454127521E-3</v>
      </c>
      <c r="C3691" s="243">
        <v>-3.1445159187563076E-3</v>
      </c>
      <c r="D3691" s="243">
        <v>-6.3713012519753809E-3</v>
      </c>
      <c r="E3691" s="243">
        <v>1.7886984983126464E-3</v>
      </c>
      <c r="F3691" s="243">
        <v>-2.5705609615807035E-3</v>
      </c>
      <c r="H3691" s="239">
        <f t="shared" si="690"/>
        <v>232.83155180237253</v>
      </c>
      <c r="I3691" s="239"/>
      <c r="J3691" s="239">
        <f t="shared" si="691"/>
        <v>200.04860764411285</v>
      </c>
      <c r="K3691" s="239">
        <f t="shared" si="686"/>
        <v>232.83155180237253</v>
      </c>
      <c r="L3691" s="239" t="b">
        <f t="shared" si="687"/>
        <v>0</v>
      </c>
      <c r="M3691" s="239">
        <f t="shared" si="692"/>
        <v>-3.1445159187563306E-3</v>
      </c>
      <c r="O3691" s="239">
        <f t="shared" si="693"/>
        <v>191.6325907756115</v>
      </c>
      <c r="P3691" s="239">
        <f t="shared" si="688"/>
        <v>232.83155180237253</v>
      </c>
      <c r="Q3691" s="239">
        <f t="shared" si="689"/>
        <v>0</v>
      </c>
      <c r="R3691" s="239">
        <f t="shared" si="694"/>
        <v>-3.1445159187563306E-3</v>
      </c>
      <c r="T3691" s="239">
        <f>MAX($H$4:H3691)</f>
        <v>290.98732864638936</v>
      </c>
      <c r="U3691" s="239">
        <f>MAX($K$4:K3691)</f>
        <v>290.98732864638936</v>
      </c>
      <c r="V3691" s="239">
        <f>MAX($K$4:L3691)</f>
        <v>290.98732864638936</v>
      </c>
      <c r="W3691" s="239">
        <f t="shared" si="695"/>
        <v>-0.19985673298746384</v>
      </c>
      <c r="X3691" s="239">
        <f t="shared" si="696"/>
        <v>-0.19985673298746384</v>
      </c>
      <c r="Y3691" s="239">
        <f t="shared" si="697"/>
        <v>-0.19985673298746384</v>
      </c>
    </row>
    <row r="3692" spans="1:25">
      <c r="A3692" s="147">
        <v>40595</v>
      </c>
      <c r="B3692" s="243">
        <v>0</v>
      </c>
      <c r="C3692" s="243">
        <v>-9.619731369965745E-3</v>
      </c>
      <c r="D3692" s="243">
        <v>6.3837508395914178E-4</v>
      </c>
      <c r="E3692" s="243">
        <v>-1.6099317597750851E-4</v>
      </c>
      <c r="F3692" s="243">
        <v>-8.9620999655316558E-3</v>
      </c>
      <c r="H3692" s="239">
        <f t="shared" si="690"/>
        <v>230.59177481958145</v>
      </c>
      <c r="I3692" s="239"/>
      <c r="J3692" s="239">
        <f t="shared" si="691"/>
        <v>200.04860764411285</v>
      </c>
      <c r="K3692" s="239">
        <f t="shared" si="686"/>
        <v>230.59177481958145</v>
      </c>
      <c r="L3692" s="239" t="b">
        <f t="shared" si="687"/>
        <v>0</v>
      </c>
      <c r="M3692" s="239">
        <f t="shared" si="692"/>
        <v>-9.6197313699657346E-3</v>
      </c>
      <c r="O3692" s="239">
        <f t="shared" si="693"/>
        <v>191.6325907756115</v>
      </c>
      <c r="P3692" s="239">
        <f t="shared" si="688"/>
        <v>230.59177481958145</v>
      </c>
      <c r="Q3692" s="239">
        <f t="shared" si="689"/>
        <v>0</v>
      </c>
      <c r="R3692" s="239">
        <f t="shared" si="694"/>
        <v>-9.6197313699657346E-3</v>
      </c>
      <c r="T3692" s="239">
        <f>MAX($H$4:H3692)</f>
        <v>290.98732864638936</v>
      </c>
      <c r="U3692" s="239">
        <f>MAX($K$4:K3692)</f>
        <v>290.98732864638936</v>
      </c>
      <c r="V3692" s="239">
        <f>MAX($K$4:L3692)</f>
        <v>290.98732864638936</v>
      </c>
      <c r="W3692" s="239">
        <f t="shared" si="695"/>
        <v>-0.2075538962736112</v>
      </c>
      <c r="X3692" s="239">
        <f t="shared" si="696"/>
        <v>-0.2075538962736112</v>
      </c>
      <c r="Y3692" s="239">
        <f t="shared" si="697"/>
        <v>-0.2075538962736112</v>
      </c>
    </row>
    <row r="3693" spans="1:25">
      <c r="A3693" s="147">
        <v>40596</v>
      </c>
      <c r="B3693" s="243">
        <v>-2.1068779868794851E-2</v>
      </c>
      <c r="C3693" s="243">
        <v>-2.9306445106420664E-3</v>
      </c>
      <c r="D3693" s="243">
        <v>-1.447639014617319E-2</v>
      </c>
      <c r="E3693" s="243">
        <v>-1.5425744226370885E-2</v>
      </c>
      <c r="F3693" s="243">
        <v>-2.8245747392643406E-3</v>
      </c>
      <c r="H3693" s="239">
        <f t="shared" si="690"/>
        <v>229.91599230050724</v>
      </c>
      <c r="I3693" s="239"/>
      <c r="J3693" s="239">
        <f t="shared" si="691"/>
        <v>200.04860764411285</v>
      </c>
      <c r="K3693" s="239">
        <f t="shared" si="686"/>
        <v>229.91599230050724</v>
      </c>
      <c r="L3693" s="239" t="b">
        <f t="shared" si="687"/>
        <v>0</v>
      </c>
      <c r="M3693" s="239">
        <f t="shared" si="692"/>
        <v>-2.9306445106420062E-3</v>
      </c>
      <c r="O3693" s="239">
        <f t="shared" si="693"/>
        <v>191.6325907756115</v>
      </c>
      <c r="P3693" s="239">
        <f t="shared" si="688"/>
        <v>229.91599230050724</v>
      </c>
      <c r="Q3693" s="239">
        <f t="shared" si="689"/>
        <v>0</v>
      </c>
      <c r="R3693" s="239">
        <f t="shared" si="694"/>
        <v>-2.9306445106420062E-3</v>
      </c>
      <c r="T3693" s="239">
        <f>MAX($H$4:H3693)</f>
        <v>290.98732864638936</v>
      </c>
      <c r="U3693" s="239">
        <f>MAX($K$4:K3693)</f>
        <v>290.98732864638936</v>
      </c>
      <c r="V3693" s="239">
        <f>MAX($K$4:L3693)</f>
        <v>290.98732864638936</v>
      </c>
      <c r="W3693" s="239">
        <f t="shared" si="695"/>
        <v>-0.20987627409747658</v>
      </c>
      <c r="X3693" s="239">
        <f t="shared" si="696"/>
        <v>-0.20987627409747658</v>
      </c>
      <c r="Y3693" s="239">
        <f t="shared" si="697"/>
        <v>-0.20987627409747658</v>
      </c>
    </row>
    <row r="3694" spans="1:25">
      <c r="A3694" s="147">
        <v>40597</v>
      </c>
      <c r="B3694" s="243">
        <v>-6.9034409722085188E-3</v>
      </c>
      <c r="C3694" s="243">
        <v>-1.1489100483485504E-2</v>
      </c>
      <c r="D3694" s="243">
        <v>-1.1472342208802999E-2</v>
      </c>
      <c r="E3694" s="243">
        <v>-1.1139543031510768E-2</v>
      </c>
      <c r="F3694" s="243">
        <v>-1.3553662322509319E-2</v>
      </c>
      <c r="H3694" s="239">
        <f t="shared" si="690"/>
        <v>227.27446436220643</v>
      </c>
      <c r="I3694" s="239"/>
      <c r="J3694" s="239">
        <f t="shared" si="691"/>
        <v>200.04860764411285</v>
      </c>
      <c r="K3694" s="239">
        <f t="shared" si="686"/>
        <v>227.27446436220643</v>
      </c>
      <c r="L3694" s="239" t="b">
        <f t="shared" si="687"/>
        <v>0</v>
      </c>
      <c r="M3694" s="239">
        <f t="shared" si="692"/>
        <v>-1.1489100483485521E-2</v>
      </c>
      <c r="O3694" s="239">
        <f t="shared" si="693"/>
        <v>191.6325907756115</v>
      </c>
      <c r="P3694" s="239">
        <f t="shared" si="688"/>
        <v>227.27446436220643</v>
      </c>
      <c r="Q3694" s="239">
        <f t="shared" si="689"/>
        <v>0</v>
      </c>
      <c r="R3694" s="239">
        <f t="shared" si="694"/>
        <v>-1.1489100483485521E-2</v>
      </c>
      <c r="T3694" s="239">
        <f>MAX($H$4:H3694)</f>
        <v>290.98732864638936</v>
      </c>
      <c r="U3694" s="239">
        <f>MAX($K$4:K3694)</f>
        <v>290.98732864638936</v>
      </c>
      <c r="V3694" s="239">
        <f>MAX($K$4:L3694)</f>
        <v>290.98732864638936</v>
      </c>
      <c r="W3694" s="239">
        <f t="shared" si="695"/>
        <v>-0.21895408497875665</v>
      </c>
      <c r="X3694" s="239">
        <f t="shared" si="696"/>
        <v>-0.21895408497875665</v>
      </c>
      <c r="Y3694" s="239">
        <f t="shared" si="697"/>
        <v>-0.21895408497875665</v>
      </c>
    </row>
    <row r="3695" spans="1:25">
      <c r="A3695" s="147">
        <v>40598</v>
      </c>
      <c r="B3695" s="243">
        <v>-5.4399035532082252E-4</v>
      </c>
      <c r="C3695" s="243">
        <v>-7.3852539620661295E-3</v>
      </c>
      <c r="D3695" s="243">
        <v>-6.7999994964168531E-3</v>
      </c>
      <c r="E3695" s="243">
        <v>-1.1685599083622877E-2</v>
      </c>
      <c r="F3695" s="243">
        <v>-1.1172803725572278E-2</v>
      </c>
      <c r="H3695" s="239">
        <f t="shared" si="690"/>
        <v>225.59598472379898</v>
      </c>
      <c r="I3695" s="239"/>
      <c r="J3695" s="239">
        <f t="shared" si="691"/>
        <v>200.04860764411285</v>
      </c>
      <c r="K3695" s="239">
        <f t="shared" si="686"/>
        <v>225.59598472379898</v>
      </c>
      <c r="L3695" s="239" t="b">
        <f t="shared" si="687"/>
        <v>0</v>
      </c>
      <c r="M3695" s="239">
        <f t="shared" si="692"/>
        <v>-7.3852539620661737E-3</v>
      </c>
      <c r="O3695" s="239">
        <f t="shared" si="693"/>
        <v>191.6325907756115</v>
      </c>
      <c r="P3695" s="239">
        <f t="shared" si="688"/>
        <v>225.59598472379898</v>
      </c>
      <c r="Q3695" s="239">
        <f t="shared" si="689"/>
        <v>0</v>
      </c>
      <c r="R3695" s="239">
        <f t="shared" si="694"/>
        <v>-7.3852539620661737E-3</v>
      </c>
      <c r="T3695" s="239">
        <f>MAX($H$4:H3695)</f>
        <v>290.98732864638936</v>
      </c>
      <c r="U3695" s="239">
        <f>MAX($K$4:K3695)</f>
        <v>290.98732864638936</v>
      </c>
      <c r="V3695" s="239">
        <f>MAX($K$4:L3695)</f>
        <v>290.98732864638936</v>
      </c>
      <c r="W3695" s="239">
        <f t="shared" si="695"/>
        <v>-0.22472230741722291</v>
      </c>
      <c r="X3695" s="239">
        <f t="shared" si="696"/>
        <v>-0.22472230741722291</v>
      </c>
      <c r="Y3695" s="239">
        <f t="shared" si="697"/>
        <v>-0.22472230741722291</v>
      </c>
    </row>
    <row r="3696" spans="1:25">
      <c r="A3696" s="147">
        <v>40599</v>
      </c>
      <c r="B3696" s="243">
        <v>1.1939626554129612E-2</v>
      </c>
      <c r="C3696" s="243">
        <v>1.1896974461769849E-2</v>
      </c>
      <c r="D3696" s="243">
        <v>1.4028903648047875E-2</v>
      </c>
      <c r="E3696" s="243">
        <v>1.416031841733445E-2</v>
      </c>
      <c r="F3696" s="243">
        <v>1.6855050251749271E-2</v>
      </c>
      <c r="H3696" s="239">
        <f t="shared" si="690"/>
        <v>228.27989439273583</v>
      </c>
      <c r="I3696" s="239"/>
      <c r="J3696" s="239">
        <f t="shared" si="691"/>
        <v>200.04860764411285</v>
      </c>
      <c r="K3696" s="239">
        <f t="shared" si="686"/>
        <v>228.27989439273583</v>
      </c>
      <c r="L3696" s="239" t="b">
        <f t="shared" si="687"/>
        <v>0</v>
      </c>
      <c r="M3696" s="239">
        <f t="shared" si="692"/>
        <v>1.1896974461769811E-2</v>
      </c>
      <c r="O3696" s="239">
        <f t="shared" si="693"/>
        <v>191.6325907756115</v>
      </c>
      <c r="P3696" s="239">
        <f t="shared" si="688"/>
        <v>228.27989439273583</v>
      </c>
      <c r="Q3696" s="239">
        <f t="shared" si="689"/>
        <v>0</v>
      </c>
      <c r="R3696" s="239">
        <f t="shared" si="694"/>
        <v>1.1896974461769811E-2</v>
      </c>
      <c r="T3696" s="239">
        <f>MAX($H$4:H3696)</f>
        <v>290.98732864638936</v>
      </c>
      <c r="U3696" s="239">
        <f>MAX($K$4:K3696)</f>
        <v>290.98732864638936</v>
      </c>
      <c r="V3696" s="239">
        <f>MAX($K$4:L3696)</f>
        <v>290.98732864638936</v>
      </c>
      <c r="W3696" s="239">
        <f t="shared" si="695"/>
        <v>-0.21549884850778578</v>
      </c>
      <c r="X3696" s="239">
        <f t="shared" si="696"/>
        <v>-0.21549884850778578</v>
      </c>
      <c r="Y3696" s="239">
        <f t="shared" si="697"/>
        <v>-0.21549884850778578</v>
      </c>
    </row>
    <row r="3697" spans="1:25">
      <c r="A3697" s="147">
        <v>40602</v>
      </c>
      <c r="B3697" s="243">
        <v>5.2314699346360793E-3</v>
      </c>
      <c r="C3697" s="243">
        <v>1.0069847998279702E-2</v>
      </c>
      <c r="D3697" s="243">
        <v>2.4506291606276598E-3</v>
      </c>
      <c r="E3697" s="243">
        <v>4.7855496848701051E-3</v>
      </c>
      <c r="F3697" s="243">
        <v>1.1217564665824575E-2</v>
      </c>
      <c r="H3697" s="239">
        <f t="shared" si="690"/>
        <v>230.57863823033401</v>
      </c>
      <c r="I3697" s="239"/>
      <c r="J3697" s="239">
        <f t="shared" si="691"/>
        <v>200.04860764411285</v>
      </c>
      <c r="K3697" s="239">
        <f t="shared" si="686"/>
        <v>230.57863823033401</v>
      </c>
      <c r="L3697" s="239" t="b">
        <f t="shared" si="687"/>
        <v>0</v>
      </c>
      <c r="M3697" s="239">
        <f t="shared" si="692"/>
        <v>1.0069847998279651E-2</v>
      </c>
      <c r="O3697" s="239">
        <f t="shared" si="693"/>
        <v>191.6325907756115</v>
      </c>
      <c r="P3697" s="239">
        <f t="shared" si="688"/>
        <v>230.57863823033401</v>
      </c>
      <c r="Q3697" s="239">
        <f t="shared" si="689"/>
        <v>0</v>
      </c>
      <c r="R3697" s="239">
        <f t="shared" si="694"/>
        <v>1.0069847998279651E-2</v>
      </c>
      <c r="T3697" s="239">
        <f>MAX($H$4:H3697)</f>
        <v>290.98732864638936</v>
      </c>
      <c r="U3697" s="239">
        <f>MAX($K$4:K3697)</f>
        <v>290.98732864638936</v>
      </c>
      <c r="V3697" s="239">
        <f>MAX($K$4:L3697)</f>
        <v>290.98732864638936</v>
      </c>
      <c r="W3697" s="239">
        <f t="shared" si="695"/>
        <v>-0.20759904115778383</v>
      </c>
      <c r="X3697" s="239">
        <f t="shared" si="696"/>
        <v>-0.20759904115778383</v>
      </c>
      <c r="Y3697" s="239">
        <f t="shared" si="697"/>
        <v>-0.20759904115778383</v>
      </c>
    </row>
    <row r="3698" spans="1:25">
      <c r="A3698" s="147">
        <v>40603</v>
      </c>
      <c r="B3698" s="243">
        <v>-1.5884875169111301E-2</v>
      </c>
      <c r="C3698" s="243">
        <v>-6.2189563352459398E-3</v>
      </c>
      <c r="D3698" s="243">
        <v>7.8438719487059494E-3</v>
      </c>
      <c r="E3698" s="243">
        <v>2.9468462837423104E-3</v>
      </c>
      <c r="F3698" s="243">
        <v>-8.3091437688853631E-4</v>
      </c>
      <c r="H3698" s="239">
        <f t="shared" si="690"/>
        <v>229.1446797473391</v>
      </c>
      <c r="I3698" s="239"/>
      <c r="J3698" s="239">
        <f t="shared" si="691"/>
        <v>200.04860764411285</v>
      </c>
      <c r="K3698" s="239">
        <f t="shared" si="686"/>
        <v>229.1446797473391</v>
      </c>
      <c r="L3698" s="239" t="b">
        <f t="shared" si="687"/>
        <v>0</v>
      </c>
      <c r="M3698" s="239">
        <f t="shared" si="692"/>
        <v>-6.2189563352459095E-3</v>
      </c>
      <c r="O3698" s="239">
        <f t="shared" si="693"/>
        <v>191.6325907756115</v>
      </c>
      <c r="P3698" s="239">
        <f t="shared" si="688"/>
        <v>229.1446797473391</v>
      </c>
      <c r="Q3698" s="239">
        <f t="shared" si="689"/>
        <v>0</v>
      </c>
      <c r="R3698" s="239">
        <f t="shared" si="694"/>
        <v>-6.2189563352459095E-3</v>
      </c>
      <c r="T3698" s="239">
        <f>MAX($H$4:H3698)</f>
        <v>290.98732864638936</v>
      </c>
      <c r="U3698" s="239">
        <f>MAX($K$4:K3698)</f>
        <v>290.98732864638936</v>
      </c>
      <c r="V3698" s="239">
        <f>MAX($K$4:L3698)</f>
        <v>290.98732864638936</v>
      </c>
      <c r="W3698" s="239">
        <f t="shared" si="695"/>
        <v>-0.21252694812083056</v>
      </c>
      <c r="X3698" s="239">
        <f t="shared" si="696"/>
        <v>-0.21252694812083056</v>
      </c>
      <c r="Y3698" s="239">
        <f t="shared" si="697"/>
        <v>-0.21252694812083056</v>
      </c>
    </row>
    <row r="3699" spans="1:25">
      <c r="A3699" s="147">
        <v>40604</v>
      </c>
      <c r="B3699" s="243">
        <v>2.0513038910892067E-3</v>
      </c>
      <c r="C3699" s="243">
        <v>-7.3805769143793221E-3</v>
      </c>
      <c r="D3699" s="243">
        <v>-1.8212911336939364E-2</v>
      </c>
      <c r="E3699" s="243">
        <v>-3.4690424351221383E-3</v>
      </c>
      <c r="F3699" s="243">
        <v>-6.4801771806084485E-3</v>
      </c>
      <c r="H3699" s="239">
        <f t="shared" si="690"/>
        <v>227.45345981394306</v>
      </c>
      <c r="I3699" s="239"/>
      <c r="J3699" s="239">
        <f t="shared" si="691"/>
        <v>200.04860764411285</v>
      </c>
      <c r="K3699" s="239">
        <f t="shared" si="686"/>
        <v>227.45345981394306</v>
      </c>
      <c r="L3699" s="239" t="b">
        <f t="shared" si="687"/>
        <v>0</v>
      </c>
      <c r="M3699" s="239">
        <f t="shared" si="692"/>
        <v>-7.3805769143792683E-3</v>
      </c>
      <c r="O3699" s="239">
        <f t="shared" si="693"/>
        <v>191.6325907756115</v>
      </c>
      <c r="P3699" s="239">
        <f t="shared" si="688"/>
        <v>227.45345981394306</v>
      </c>
      <c r="Q3699" s="239">
        <f t="shared" si="689"/>
        <v>0</v>
      </c>
      <c r="R3699" s="239">
        <f t="shared" si="694"/>
        <v>-7.3805769143792683E-3</v>
      </c>
      <c r="T3699" s="239">
        <f>MAX($H$4:H3699)</f>
        <v>290.98732864638936</v>
      </c>
      <c r="U3699" s="239">
        <f>MAX($K$4:K3699)</f>
        <v>290.98732864638936</v>
      </c>
      <c r="V3699" s="239">
        <f>MAX($K$4:L3699)</f>
        <v>290.98732864638936</v>
      </c>
      <c r="W3699" s="239">
        <f t="shared" si="695"/>
        <v>-0.21833895354822574</v>
      </c>
      <c r="X3699" s="239">
        <f t="shared" si="696"/>
        <v>-0.21833895354822574</v>
      </c>
      <c r="Y3699" s="239">
        <f t="shared" si="697"/>
        <v>-0.21833895354822574</v>
      </c>
    </row>
    <row r="3700" spans="1:25">
      <c r="A3700" s="147">
        <v>40605</v>
      </c>
      <c r="B3700" s="243">
        <v>1.7492048875509036E-2</v>
      </c>
      <c r="C3700" s="243">
        <v>3.0404589864474474E-3</v>
      </c>
      <c r="D3700" s="243">
        <v>-6.953564395249745E-3</v>
      </c>
      <c r="E3700" s="243">
        <v>7.9361034264284758E-3</v>
      </c>
      <c r="F3700" s="243">
        <v>2.8530247361555627E-3</v>
      </c>
      <c r="H3700" s="239">
        <f t="shared" si="690"/>
        <v>228.14502272983293</v>
      </c>
      <c r="I3700" s="239"/>
      <c r="J3700" s="239">
        <f t="shared" si="691"/>
        <v>200.04860764411285</v>
      </c>
      <c r="K3700" s="239">
        <f t="shared" si="686"/>
        <v>228.14502272983293</v>
      </c>
      <c r="L3700" s="239" t="b">
        <f t="shared" si="687"/>
        <v>0</v>
      </c>
      <c r="M3700" s="239">
        <f t="shared" si="692"/>
        <v>3.040458986447486E-3</v>
      </c>
      <c r="O3700" s="239">
        <f t="shared" si="693"/>
        <v>191.6325907756115</v>
      </c>
      <c r="P3700" s="239">
        <f t="shared" si="688"/>
        <v>228.14502272983293</v>
      </c>
      <c r="Q3700" s="239">
        <f t="shared" si="689"/>
        <v>0</v>
      </c>
      <c r="R3700" s="239">
        <f t="shared" si="694"/>
        <v>3.040458986447486E-3</v>
      </c>
      <c r="T3700" s="239">
        <f>MAX($H$4:H3700)</f>
        <v>290.98732864638936</v>
      </c>
      <c r="U3700" s="239">
        <f>MAX($K$4:K3700)</f>
        <v>290.98732864638936</v>
      </c>
      <c r="V3700" s="239">
        <f>MAX($K$4:L3700)</f>
        <v>290.98732864638936</v>
      </c>
      <c r="W3700" s="239">
        <f t="shared" si="695"/>
        <v>-0.21596234519518551</v>
      </c>
      <c r="X3700" s="239">
        <f t="shared" si="696"/>
        <v>-0.21596234519518551</v>
      </c>
      <c r="Y3700" s="239">
        <f t="shared" si="697"/>
        <v>-0.21596234519518551</v>
      </c>
    </row>
    <row r="3701" spans="1:25">
      <c r="A3701" s="147">
        <v>40606</v>
      </c>
      <c r="B3701" s="243">
        <v>-7.2114173023334338E-3</v>
      </c>
      <c r="C3701" s="243">
        <v>-6.1586399821175197E-3</v>
      </c>
      <c r="D3701" s="243">
        <v>5.2927928453097017E-3</v>
      </c>
      <c r="E3701" s="243">
        <v>6.1379525989202488E-3</v>
      </c>
      <c r="F3701" s="243">
        <v>-7.9521135228910467E-6</v>
      </c>
      <c r="H3701" s="239">
        <f t="shared" si="690"/>
        <v>226.73995967112788</v>
      </c>
      <c r="I3701" s="239"/>
      <c r="J3701" s="239">
        <f t="shared" si="691"/>
        <v>200.04860764411285</v>
      </c>
      <c r="K3701" s="239">
        <f t="shared" si="686"/>
        <v>226.73995967112788</v>
      </c>
      <c r="L3701" s="239" t="b">
        <f t="shared" si="687"/>
        <v>0</v>
      </c>
      <c r="M3701" s="239">
        <f t="shared" si="692"/>
        <v>-6.1586399821174937E-3</v>
      </c>
      <c r="O3701" s="239">
        <f t="shared" si="693"/>
        <v>191.6325907756115</v>
      </c>
      <c r="P3701" s="239">
        <f t="shared" si="688"/>
        <v>226.73995967112788</v>
      </c>
      <c r="Q3701" s="239">
        <f t="shared" si="689"/>
        <v>0</v>
      </c>
      <c r="R3701" s="239">
        <f t="shared" si="694"/>
        <v>-6.1586399821174937E-3</v>
      </c>
      <c r="T3701" s="239">
        <f>MAX($H$4:H3701)</f>
        <v>290.98732864638936</v>
      </c>
      <c r="U3701" s="239">
        <f>MAX($K$4:K3701)</f>
        <v>290.98732864638936</v>
      </c>
      <c r="V3701" s="239">
        <f>MAX($K$4:L3701)</f>
        <v>290.98732864638936</v>
      </c>
      <c r="W3701" s="239">
        <f t="shared" si="695"/>
        <v>-0.22079095084355205</v>
      </c>
      <c r="X3701" s="239">
        <f t="shared" si="696"/>
        <v>-0.22079095084355205</v>
      </c>
      <c r="Y3701" s="239">
        <f t="shared" si="697"/>
        <v>-0.22079095084355205</v>
      </c>
    </row>
    <row r="3702" spans="1:25">
      <c r="A3702" s="147">
        <v>40609</v>
      </c>
      <c r="B3702" s="243">
        <v>-8.7318741595875382E-3</v>
      </c>
      <c r="C3702" s="243">
        <v>-1.1515986304270198E-3</v>
      </c>
      <c r="D3702" s="243">
        <v>-7.6072865479064333E-3</v>
      </c>
      <c r="E3702" s="243">
        <v>-3.9720915688561398E-3</v>
      </c>
      <c r="F3702" s="243">
        <v>4.2209063024902793E-3</v>
      </c>
      <c r="H3702" s="239">
        <f t="shared" si="690"/>
        <v>226.47884624410753</v>
      </c>
      <c r="I3702" s="239"/>
      <c r="J3702" s="239">
        <f t="shared" si="691"/>
        <v>200.04860764411285</v>
      </c>
      <c r="K3702" s="239">
        <f t="shared" si="686"/>
        <v>226.47884624410753</v>
      </c>
      <c r="L3702" s="239" t="b">
        <f t="shared" si="687"/>
        <v>0</v>
      </c>
      <c r="M3702" s="239">
        <f t="shared" si="692"/>
        <v>-1.1515986304270168E-3</v>
      </c>
      <c r="O3702" s="239">
        <f t="shared" si="693"/>
        <v>191.6325907756115</v>
      </c>
      <c r="P3702" s="239">
        <f t="shared" si="688"/>
        <v>226.47884624410753</v>
      </c>
      <c r="Q3702" s="239">
        <f t="shared" si="689"/>
        <v>0</v>
      </c>
      <c r="R3702" s="239">
        <f t="shared" si="694"/>
        <v>-1.1515986304270168E-3</v>
      </c>
      <c r="T3702" s="239">
        <f>MAX($H$4:H3702)</f>
        <v>290.98732864638936</v>
      </c>
      <c r="U3702" s="239">
        <f>MAX($K$4:K3702)</f>
        <v>290.98732864638936</v>
      </c>
      <c r="V3702" s="239">
        <f>MAX($K$4:L3702)</f>
        <v>290.98732864638936</v>
      </c>
      <c r="W3702" s="239">
        <f t="shared" si="695"/>
        <v>-0.22168828691737696</v>
      </c>
      <c r="X3702" s="239">
        <f t="shared" si="696"/>
        <v>-0.22168828691737696</v>
      </c>
      <c r="Y3702" s="239">
        <f t="shared" si="697"/>
        <v>-0.22168828691737696</v>
      </c>
    </row>
    <row r="3703" spans="1:25">
      <c r="A3703" s="147">
        <v>40610</v>
      </c>
      <c r="B3703" s="243">
        <v>8.9663994875048836E-3</v>
      </c>
      <c r="C3703" s="243">
        <v>-3.2878072816910908E-4</v>
      </c>
      <c r="D3703" s="243">
        <v>-1.560605963643269E-3</v>
      </c>
      <c r="E3703" s="243">
        <v>7.3748439745759953E-3</v>
      </c>
      <c r="F3703" s="243">
        <v>-2.2957940752432737E-3</v>
      </c>
      <c r="H3703" s="239">
        <f t="shared" si="690"/>
        <v>226.4043843641245</v>
      </c>
      <c r="I3703" s="239"/>
      <c r="J3703" s="239">
        <f t="shared" si="691"/>
        <v>200.04860764411285</v>
      </c>
      <c r="K3703" s="239">
        <f t="shared" si="686"/>
        <v>226.4043843641245</v>
      </c>
      <c r="L3703" s="239" t="b">
        <f t="shared" si="687"/>
        <v>0</v>
      </c>
      <c r="M3703" s="239">
        <f t="shared" si="692"/>
        <v>-3.2878072816909173E-4</v>
      </c>
      <c r="O3703" s="239">
        <f t="shared" si="693"/>
        <v>191.6325907756115</v>
      </c>
      <c r="P3703" s="239">
        <f t="shared" si="688"/>
        <v>226.4043843641245</v>
      </c>
      <c r="Q3703" s="239">
        <f t="shared" si="689"/>
        <v>0</v>
      </c>
      <c r="R3703" s="239">
        <f t="shared" si="694"/>
        <v>-3.2878072816909173E-4</v>
      </c>
      <c r="T3703" s="239">
        <f>MAX($H$4:H3703)</f>
        <v>290.98732864638936</v>
      </c>
      <c r="U3703" s="239">
        <f>MAX($K$4:K3703)</f>
        <v>290.98732864638936</v>
      </c>
      <c r="V3703" s="239">
        <f>MAX($K$4:L3703)</f>
        <v>290.98732864638936</v>
      </c>
      <c r="W3703" s="239">
        <f t="shared" si="695"/>
        <v>-0.2219441808091468</v>
      </c>
      <c r="X3703" s="239">
        <f t="shared" si="696"/>
        <v>-0.2219441808091468</v>
      </c>
      <c r="Y3703" s="239">
        <f t="shared" si="697"/>
        <v>-0.2219441808091468</v>
      </c>
    </row>
    <row r="3704" spans="1:25">
      <c r="A3704" s="147">
        <v>40611</v>
      </c>
      <c r="B3704" s="243">
        <v>-1.4445683696457934E-3</v>
      </c>
      <c r="C3704" s="243">
        <v>2.3605107302460127E-4</v>
      </c>
      <c r="D3704" s="243">
        <v>2.7810856538084128E-3</v>
      </c>
      <c r="E3704" s="243">
        <v>6.8686034854548161E-4</v>
      </c>
      <c r="F3704" s="243">
        <v>4.0192862440300292E-3</v>
      </c>
      <c r="H3704" s="239">
        <f t="shared" si="690"/>
        <v>226.45782736199112</v>
      </c>
      <c r="I3704" s="239"/>
      <c r="J3704" s="239">
        <f t="shared" si="691"/>
        <v>200.04860764411285</v>
      </c>
      <c r="K3704" s="239">
        <f t="shared" si="686"/>
        <v>226.45782736199112</v>
      </c>
      <c r="L3704" s="239" t="b">
        <f t="shared" si="687"/>
        <v>0</v>
      </c>
      <c r="M3704" s="239">
        <f t="shared" si="692"/>
        <v>2.3605107302459893E-4</v>
      </c>
      <c r="O3704" s="239">
        <f t="shared" si="693"/>
        <v>191.6325907756115</v>
      </c>
      <c r="P3704" s="239">
        <f t="shared" si="688"/>
        <v>226.45782736199112</v>
      </c>
      <c r="Q3704" s="239">
        <f t="shared" si="689"/>
        <v>0</v>
      </c>
      <c r="R3704" s="239">
        <f t="shared" si="694"/>
        <v>2.3605107302459893E-4</v>
      </c>
      <c r="T3704" s="239">
        <f>MAX($H$4:H3704)</f>
        <v>290.98732864638936</v>
      </c>
      <c r="U3704" s="239">
        <f>MAX($K$4:K3704)</f>
        <v>290.98732864638936</v>
      </c>
      <c r="V3704" s="239">
        <f>MAX($K$4:L3704)</f>
        <v>290.98732864638936</v>
      </c>
      <c r="W3704" s="239">
        <f t="shared" si="695"/>
        <v>-0.22176051989815376</v>
      </c>
      <c r="X3704" s="239">
        <f t="shared" si="696"/>
        <v>-0.22176051989815376</v>
      </c>
      <c r="Y3704" s="239">
        <f t="shared" si="697"/>
        <v>-0.22176051989815376</v>
      </c>
    </row>
    <row r="3705" spans="1:25">
      <c r="A3705" s="147">
        <v>40612</v>
      </c>
      <c r="B3705" s="243">
        <v>-1.8825373109177534E-2</v>
      </c>
      <c r="C3705" s="243">
        <v>-1.4752896556763595E-2</v>
      </c>
      <c r="D3705" s="243">
        <v>-1.2527940242948565E-2</v>
      </c>
      <c r="E3705" s="243">
        <v>-1.1889176004570179E-2</v>
      </c>
      <c r="F3705" s="243">
        <v>-1.7295053099091739E-2</v>
      </c>
      <c r="H3705" s="239">
        <f t="shared" si="690"/>
        <v>223.11691846045025</v>
      </c>
      <c r="I3705" s="239"/>
      <c r="J3705" s="239">
        <f t="shared" si="691"/>
        <v>200.04860764411285</v>
      </c>
      <c r="K3705" s="239">
        <f t="shared" si="686"/>
        <v>223.11691846045025</v>
      </c>
      <c r="L3705" s="239" t="b">
        <f t="shared" si="687"/>
        <v>0</v>
      </c>
      <c r="M3705" s="239">
        <f t="shared" si="692"/>
        <v>-1.475289655676354E-2</v>
      </c>
      <c r="O3705" s="239">
        <f t="shared" si="693"/>
        <v>191.6325907756115</v>
      </c>
      <c r="P3705" s="239">
        <f t="shared" si="688"/>
        <v>223.11691846045025</v>
      </c>
      <c r="Q3705" s="239">
        <f t="shared" si="689"/>
        <v>0</v>
      </c>
      <c r="R3705" s="239">
        <f t="shared" si="694"/>
        <v>-1.475289655676354E-2</v>
      </c>
      <c r="T3705" s="239">
        <f>MAX($H$4:H3705)</f>
        <v>290.98732864638936</v>
      </c>
      <c r="U3705" s="239">
        <f>MAX($K$4:K3705)</f>
        <v>290.98732864638936</v>
      </c>
      <c r="V3705" s="239">
        <f>MAX($K$4:L3705)</f>
        <v>290.98732864638936</v>
      </c>
      <c r="W3705" s="239">
        <f t="shared" si="695"/>
        <v>-0.23324180644448575</v>
      </c>
      <c r="X3705" s="239">
        <f t="shared" si="696"/>
        <v>-0.23324180644448575</v>
      </c>
      <c r="Y3705" s="239">
        <f t="shared" si="697"/>
        <v>-0.23324180644448575</v>
      </c>
    </row>
    <row r="3706" spans="1:25">
      <c r="A3706" s="147">
        <v>40613</v>
      </c>
      <c r="B3706" s="243">
        <v>7.2959334094728767E-3</v>
      </c>
      <c r="C3706" s="243">
        <v>-1.1581450325560017E-2</v>
      </c>
      <c r="D3706" s="243">
        <v>-1.0074415437418716E-2</v>
      </c>
      <c r="E3706" s="243">
        <v>-1.2249182838802719E-2</v>
      </c>
      <c r="F3706" s="243">
        <v>-1.5019075794273085E-2</v>
      </c>
      <c r="H3706" s="239">
        <f t="shared" si="690"/>
        <v>220.53290095250853</v>
      </c>
      <c r="I3706" s="239"/>
      <c r="J3706" s="239">
        <f t="shared" si="691"/>
        <v>200.04860764411285</v>
      </c>
      <c r="K3706" s="239">
        <f t="shared" si="686"/>
        <v>220.53290095250853</v>
      </c>
      <c r="L3706" s="239" t="b">
        <f t="shared" si="687"/>
        <v>0</v>
      </c>
      <c r="M3706" s="239">
        <f t="shared" si="692"/>
        <v>-1.1581450325559991E-2</v>
      </c>
      <c r="O3706" s="239">
        <f t="shared" si="693"/>
        <v>191.6325907756115</v>
      </c>
      <c r="P3706" s="239">
        <f t="shared" si="688"/>
        <v>220.53290095250853</v>
      </c>
      <c r="Q3706" s="239">
        <f t="shared" si="689"/>
        <v>0</v>
      </c>
      <c r="R3706" s="239">
        <f t="shared" si="694"/>
        <v>-1.1581450325559991E-2</v>
      </c>
      <c r="T3706" s="239">
        <f>MAX($H$4:H3706)</f>
        <v>290.98732864638936</v>
      </c>
      <c r="U3706" s="239">
        <f>MAX($K$4:K3706)</f>
        <v>290.98732864638936</v>
      </c>
      <c r="V3706" s="239">
        <f>MAX($K$4:L3706)</f>
        <v>290.98732864638936</v>
      </c>
      <c r="W3706" s="239">
        <f t="shared" si="695"/>
        <v>-0.24212197837486504</v>
      </c>
      <c r="X3706" s="239">
        <f t="shared" si="696"/>
        <v>-0.24212197837486504</v>
      </c>
      <c r="Y3706" s="239">
        <f t="shared" si="697"/>
        <v>-0.24212197837486504</v>
      </c>
    </row>
    <row r="3707" spans="1:25">
      <c r="A3707" s="147">
        <v>40616</v>
      </c>
      <c r="B3707" s="243">
        <v>-5.8708542774971173E-3</v>
      </c>
      <c r="C3707" s="243">
        <v>-7.297203149530751E-3</v>
      </c>
      <c r="D3707" s="243">
        <v>-5.1217560327541212E-2</v>
      </c>
      <c r="E3707" s="243">
        <v>1.5080011414447814E-3</v>
      </c>
      <c r="F3707" s="243">
        <v>-5.5127899021526483E-3</v>
      </c>
      <c r="H3707" s="239">
        <f t="shared" si="690"/>
        <v>218.92362757310272</v>
      </c>
      <c r="I3707" s="239"/>
      <c r="J3707" s="239">
        <f t="shared" si="691"/>
        <v>200.04860764411285</v>
      </c>
      <c r="K3707" s="239">
        <f t="shared" si="686"/>
        <v>218.92362757310272</v>
      </c>
      <c r="L3707" s="239" t="b">
        <f t="shared" si="687"/>
        <v>0</v>
      </c>
      <c r="M3707" s="239">
        <f t="shared" si="692"/>
        <v>-7.2972031495307866E-3</v>
      </c>
      <c r="O3707" s="239">
        <f t="shared" si="693"/>
        <v>191.6325907756115</v>
      </c>
      <c r="P3707" s="239">
        <f t="shared" si="688"/>
        <v>218.92362757310272</v>
      </c>
      <c r="Q3707" s="239">
        <f t="shared" si="689"/>
        <v>0</v>
      </c>
      <c r="R3707" s="239">
        <f t="shared" si="694"/>
        <v>-7.2972031495307866E-3</v>
      </c>
      <c r="T3707" s="239">
        <f>MAX($H$4:H3707)</f>
        <v>290.98732864638936</v>
      </c>
      <c r="U3707" s="239">
        <f>MAX($K$4:K3707)</f>
        <v>290.98732864638936</v>
      </c>
      <c r="V3707" s="239">
        <f>MAX($K$4:L3707)</f>
        <v>290.98732864638936</v>
      </c>
      <c r="W3707" s="239">
        <f t="shared" si="695"/>
        <v>-0.24765236826122813</v>
      </c>
      <c r="X3707" s="239">
        <f t="shared" si="696"/>
        <v>-0.24765236826122813</v>
      </c>
      <c r="Y3707" s="239">
        <f t="shared" si="697"/>
        <v>-0.24765236826122813</v>
      </c>
    </row>
    <row r="3708" spans="1:25">
      <c r="A3708" s="147">
        <v>40617</v>
      </c>
      <c r="B3708" s="243">
        <v>-1.0796591260223476E-2</v>
      </c>
      <c r="C3708" s="243">
        <v>-2.225588063141537E-2</v>
      </c>
      <c r="D3708" s="243">
        <v>-6.2897014143310725E-2</v>
      </c>
      <c r="E3708" s="243">
        <v>-2.068236592861139E-2</v>
      </c>
      <c r="F3708" s="243">
        <v>-2.180759254733966E-2</v>
      </c>
      <c r="H3708" s="239">
        <f t="shared" si="690"/>
        <v>214.0512894504393</v>
      </c>
      <c r="I3708" s="239"/>
      <c r="J3708" s="239">
        <f t="shared" si="691"/>
        <v>200.04860764411285</v>
      </c>
      <c r="K3708" s="239">
        <f t="shared" si="686"/>
        <v>214.0512894504393</v>
      </c>
      <c r="L3708" s="239" t="b">
        <f t="shared" si="687"/>
        <v>0</v>
      </c>
      <c r="M3708" s="239">
        <f t="shared" si="692"/>
        <v>-2.2255880631415429E-2</v>
      </c>
      <c r="O3708" s="239">
        <f t="shared" si="693"/>
        <v>191.6325907756115</v>
      </c>
      <c r="P3708" s="239">
        <f t="shared" si="688"/>
        <v>214.0512894504393</v>
      </c>
      <c r="Q3708" s="239">
        <f t="shared" si="689"/>
        <v>0</v>
      </c>
      <c r="R3708" s="239">
        <f t="shared" si="694"/>
        <v>-2.2255880631415429E-2</v>
      </c>
      <c r="T3708" s="239">
        <f>MAX($H$4:H3708)</f>
        <v>290.98732864638936</v>
      </c>
      <c r="U3708" s="239">
        <f>MAX($K$4:K3708)</f>
        <v>290.98732864638936</v>
      </c>
      <c r="V3708" s="239">
        <f>MAX($K$4:L3708)</f>
        <v>290.98732864638936</v>
      </c>
      <c r="W3708" s="239">
        <f t="shared" si="695"/>
        <v>-0.26439652734653435</v>
      </c>
      <c r="X3708" s="239">
        <f t="shared" si="696"/>
        <v>-0.26439652734653435</v>
      </c>
      <c r="Y3708" s="239">
        <f t="shared" si="697"/>
        <v>-0.26439652734653435</v>
      </c>
    </row>
    <row r="3709" spans="1:25">
      <c r="A3709" s="147">
        <v>40618</v>
      </c>
      <c r="B3709" s="243">
        <v>-1.8489889754751188E-2</v>
      </c>
      <c r="C3709" s="243">
        <v>-1.2239660573035938E-2</v>
      </c>
      <c r="D3709" s="243">
        <v>5.1712109294943076E-2</v>
      </c>
      <c r="E3709" s="243">
        <v>9.7506292675793027E-3</v>
      </c>
      <c r="F3709" s="243">
        <v>-5.9734816799782431E-3</v>
      </c>
      <c r="H3709" s="239">
        <f t="shared" si="690"/>
        <v>211.43137432234525</v>
      </c>
      <c r="I3709" s="239"/>
      <c r="J3709" s="239">
        <f t="shared" si="691"/>
        <v>200.04860764411285</v>
      </c>
      <c r="K3709" s="239">
        <f t="shared" si="686"/>
        <v>211.43137432234525</v>
      </c>
      <c r="L3709" s="239" t="b">
        <f t="shared" si="687"/>
        <v>0</v>
      </c>
      <c r="M3709" s="239">
        <f t="shared" si="692"/>
        <v>-1.2239660573035958E-2</v>
      </c>
      <c r="O3709" s="239">
        <f t="shared" si="693"/>
        <v>191.6325907756115</v>
      </c>
      <c r="P3709" s="239">
        <f t="shared" si="688"/>
        <v>211.43137432234525</v>
      </c>
      <c r="Q3709" s="239">
        <f t="shared" si="689"/>
        <v>0</v>
      </c>
      <c r="R3709" s="239">
        <f t="shared" si="694"/>
        <v>-1.2239660573035958E-2</v>
      </c>
      <c r="T3709" s="239">
        <f>MAX($H$4:H3709)</f>
        <v>290.98732864638936</v>
      </c>
      <c r="U3709" s="239">
        <f>MAX($K$4:K3709)</f>
        <v>290.98732864638936</v>
      </c>
      <c r="V3709" s="239">
        <f>MAX($K$4:L3709)</f>
        <v>290.98732864638936</v>
      </c>
      <c r="W3709" s="239">
        <f t="shared" si="695"/>
        <v>-0.27340006416815932</v>
      </c>
      <c r="X3709" s="239">
        <f t="shared" si="696"/>
        <v>-0.27340006416815932</v>
      </c>
      <c r="Y3709" s="239">
        <f t="shared" si="697"/>
        <v>-0.27340006416815932</v>
      </c>
    </row>
    <row r="3710" spans="1:25">
      <c r="A3710" s="147">
        <v>40619</v>
      </c>
      <c r="B3710" s="243">
        <v>1.2607970003482682E-2</v>
      </c>
      <c r="C3710" s="243">
        <v>1.7166907002805321E-2</v>
      </c>
      <c r="D3710" s="243">
        <v>-6.921692137424218E-3</v>
      </c>
      <c r="E3710" s="243">
        <v>-1.3034616132679311E-2</v>
      </c>
      <c r="F3710" s="243">
        <v>1.4266296157853464E-2</v>
      </c>
      <c r="H3710" s="239">
        <f t="shared" si="690"/>
        <v>215.06099706281228</v>
      </c>
      <c r="I3710" s="239"/>
      <c r="J3710" s="239">
        <f t="shared" si="691"/>
        <v>200.04860764411285</v>
      </c>
      <c r="K3710" s="239">
        <f t="shared" si="686"/>
        <v>215.06099706281228</v>
      </c>
      <c r="L3710" s="239" t="b">
        <f t="shared" si="687"/>
        <v>0</v>
      </c>
      <c r="M3710" s="239">
        <f t="shared" si="692"/>
        <v>1.7166907002805348E-2</v>
      </c>
      <c r="O3710" s="239">
        <f t="shared" si="693"/>
        <v>191.6325907756115</v>
      </c>
      <c r="P3710" s="239">
        <f t="shared" si="688"/>
        <v>215.06099706281228</v>
      </c>
      <c r="Q3710" s="239">
        <f t="shared" si="689"/>
        <v>0</v>
      </c>
      <c r="R3710" s="239">
        <f t="shared" si="694"/>
        <v>1.7166907002805348E-2</v>
      </c>
      <c r="T3710" s="239">
        <f>MAX($H$4:H3710)</f>
        <v>290.98732864638936</v>
      </c>
      <c r="U3710" s="239">
        <f>MAX($K$4:K3710)</f>
        <v>290.98732864638936</v>
      </c>
      <c r="V3710" s="239">
        <f>MAX($K$4:L3710)</f>
        <v>290.98732864638936</v>
      </c>
      <c r="W3710" s="239">
        <f t="shared" si="695"/>
        <v>-0.26092659064148976</v>
      </c>
      <c r="X3710" s="239">
        <f t="shared" si="696"/>
        <v>-0.26092659064148976</v>
      </c>
      <c r="Y3710" s="239">
        <f t="shared" si="697"/>
        <v>-0.26092659064148976</v>
      </c>
    </row>
    <row r="3711" spans="1:25">
      <c r="A3711" s="147">
        <v>40620</v>
      </c>
      <c r="B3711" s="243">
        <v>4.3631519360742832E-3</v>
      </c>
      <c r="C3711" s="243">
        <v>-1.9982298774080531E-3</v>
      </c>
      <c r="D3711" s="243">
        <v>-1.0129781038490604E-2</v>
      </c>
      <c r="E3711" s="243">
        <v>-5.6237915523247306E-3</v>
      </c>
      <c r="F3711" s="243">
        <v>3.2642885457538906E-3</v>
      </c>
      <c r="H3711" s="239">
        <f t="shared" si="690"/>
        <v>214.63125575301621</v>
      </c>
      <c r="I3711" s="239"/>
      <c r="J3711" s="239">
        <f t="shared" si="691"/>
        <v>200.04860764411285</v>
      </c>
      <c r="K3711" s="239">
        <f t="shared" si="686"/>
        <v>214.63125575301621</v>
      </c>
      <c r="L3711" s="239" t="b">
        <f t="shared" si="687"/>
        <v>0</v>
      </c>
      <c r="M3711" s="239">
        <f t="shared" si="692"/>
        <v>-1.9982298774080267E-3</v>
      </c>
      <c r="O3711" s="239">
        <f t="shared" si="693"/>
        <v>191.6325907756115</v>
      </c>
      <c r="P3711" s="239">
        <f t="shared" si="688"/>
        <v>214.63125575301621</v>
      </c>
      <c r="Q3711" s="239">
        <f t="shared" si="689"/>
        <v>0</v>
      </c>
      <c r="R3711" s="239">
        <f t="shared" si="694"/>
        <v>-1.9982298774080267E-3</v>
      </c>
      <c r="T3711" s="239">
        <f>MAX($H$4:H3711)</f>
        <v>290.98732864638936</v>
      </c>
      <c r="U3711" s="239">
        <f>MAX($K$4:K3711)</f>
        <v>290.98732864638936</v>
      </c>
      <c r="V3711" s="239">
        <f>MAX($K$4:L3711)</f>
        <v>290.98732864638936</v>
      </c>
      <c r="W3711" s="239">
        <f t="shared" si="695"/>
        <v>-0.26240342920966775</v>
      </c>
      <c r="X3711" s="239">
        <f t="shared" si="696"/>
        <v>-0.26240342920966775</v>
      </c>
      <c r="Y3711" s="239">
        <f t="shared" si="697"/>
        <v>-0.26240342920966775</v>
      </c>
    </row>
    <row r="3712" spans="1:25">
      <c r="A3712" s="147">
        <v>40623</v>
      </c>
      <c r="B3712" s="243">
        <v>1.5387207326805985E-2</v>
      </c>
      <c r="C3712" s="243">
        <v>1.7777746175131615E-2</v>
      </c>
      <c r="D3712" s="243">
        <v>3.3251289921081284E-3</v>
      </c>
      <c r="E3712" s="243">
        <v>7.5654702727747658E-3</v>
      </c>
      <c r="F3712" s="243">
        <v>1.7317961448505947E-2</v>
      </c>
      <c r="H3712" s="239">
        <f t="shared" si="690"/>
        <v>218.44691573904308</v>
      </c>
      <c r="I3712" s="239"/>
      <c r="J3712" s="239">
        <f t="shared" si="691"/>
        <v>200.04860764411285</v>
      </c>
      <c r="K3712" s="239">
        <f t="shared" si="686"/>
        <v>218.44691573904308</v>
      </c>
      <c r="L3712" s="239" t="b">
        <f t="shared" si="687"/>
        <v>0</v>
      </c>
      <c r="M3712" s="239">
        <f t="shared" si="692"/>
        <v>1.7777746175131583E-2</v>
      </c>
      <c r="O3712" s="239">
        <f t="shared" si="693"/>
        <v>191.6325907756115</v>
      </c>
      <c r="P3712" s="239">
        <f t="shared" si="688"/>
        <v>218.44691573904308</v>
      </c>
      <c r="Q3712" s="239">
        <f t="shared" si="689"/>
        <v>0</v>
      </c>
      <c r="R3712" s="239">
        <f t="shared" si="694"/>
        <v>1.7777746175131583E-2</v>
      </c>
      <c r="T3712" s="239">
        <f>MAX($H$4:H3712)</f>
        <v>290.98732864638936</v>
      </c>
      <c r="U3712" s="239">
        <f>MAX($K$4:K3712)</f>
        <v>290.98732864638936</v>
      </c>
      <c r="V3712" s="239">
        <f>MAX($K$4:L3712)</f>
        <v>290.98732864638936</v>
      </c>
      <c r="W3712" s="239">
        <f t="shared" si="695"/>
        <v>-0.24929062459450974</v>
      </c>
      <c r="X3712" s="239">
        <f t="shared" si="696"/>
        <v>-0.24929062459450974</v>
      </c>
      <c r="Y3712" s="239">
        <f t="shared" si="697"/>
        <v>-0.24929062459450974</v>
      </c>
    </row>
    <row r="3713" spans="1:25">
      <c r="A3713" s="147">
        <v>40624</v>
      </c>
      <c r="B3713" s="243">
        <v>-3.6488838104621335E-3</v>
      </c>
      <c r="C3713" s="243">
        <v>5.6618311316225522E-4</v>
      </c>
      <c r="D3713" s="243">
        <v>3.087413767270486E-2</v>
      </c>
      <c r="E3713" s="243">
        <v>9.5871291758502508E-3</v>
      </c>
      <c r="F3713" s="243">
        <v>-2.9676460130467763E-4</v>
      </c>
      <c r="H3713" s="239">
        <f t="shared" si="690"/>
        <v>218.57059669385691</v>
      </c>
      <c r="I3713" s="239"/>
      <c r="J3713" s="239">
        <f t="shared" si="691"/>
        <v>200.04860764411285</v>
      </c>
      <c r="K3713" s="239">
        <f t="shared" si="686"/>
        <v>218.57059669385691</v>
      </c>
      <c r="L3713" s="239" t="b">
        <f t="shared" si="687"/>
        <v>0</v>
      </c>
      <c r="M3713" s="239">
        <f t="shared" si="692"/>
        <v>5.6618311316230597E-4</v>
      </c>
      <c r="O3713" s="239">
        <f t="shared" si="693"/>
        <v>191.6325907756115</v>
      </c>
      <c r="P3713" s="239">
        <f t="shared" si="688"/>
        <v>218.57059669385691</v>
      </c>
      <c r="Q3713" s="239">
        <f t="shared" si="689"/>
        <v>0</v>
      </c>
      <c r="R3713" s="239">
        <f t="shared" si="694"/>
        <v>5.6618311316230597E-4</v>
      </c>
      <c r="T3713" s="239">
        <f>MAX($H$4:H3713)</f>
        <v>290.98732864638936</v>
      </c>
      <c r="U3713" s="239">
        <f>MAX($K$4:K3713)</f>
        <v>290.98732864638936</v>
      </c>
      <c r="V3713" s="239">
        <f>MAX($K$4:L3713)</f>
        <v>290.98732864638936</v>
      </c>
      <c r="W3713" s="239">
        <f t="shared" si="695"/>
        <v>-0.24886558562326253</v>
      </c>
      <c r="X3713" s="239">
        <f t="shared" si="696"/>
        <v>-0.24886558562326253</v>
      </c>
      <c r="Y3713" s="239">
        <f t="shared" si="697"/>
        <v>-0.24886558562326253</v>
      </c>
    </row>
    <row r="3714" spans="1:25">
      <c r="A3714" s="147">
        <v>40625</v>
      </c>
      <c r="B3714" s="243">
        <v>2.70541016221304E-3</v>
      </c>
      <c r="C3714" s="243">
        <v>5.5811254710460556E-3</v>
      </c>
      <c r="D3714" s="243">
        <v>2.6224511036163634E-3</v>
      </c>
      <c r="E3714" s="243">
        <v>9.8848623011404957E-3</v>
      </c>
      <c r="F3714" s="243">
        <v>3.3041673881357703E-3</v>
      </c>
      <c r="H3714" s="239">
        <f t="shared" si="690"/>
        <v>219.79046661828673</v>
      </c>
      <c r="I3714" s="239"/>
      <c r="J3714" s="239">
        <f t="shared" si="691"/>
        <v>200.04860764411285</v>
      </c>
      <c r="K3714" s="239">
        <f t="shared" si="686"/>
        <v>219.79046661828673</v>
      </c>
      <c r="L3714" s="239" t="b">
        <f t="shared" si="687"/>
        <v>0</v>
      </c>
      <c r="M3714" s="239">
        <f t="shared" si="692"/>
        <v>5.5811254710460365E-3</v>
      </c>
      <c r="O3714" s="239">
        <f t="shared" si="693"/>
        <v>191.6325907756115</v>
      </c>
      <c r="P3714" s="239">
        <f t="shared" si="688"/>
        <v>219.79046661828673</v>
      </c>
      <c r="Q3714" s="239">
        <f t="shared" si="689"/>
        <v>0</v>
      </c>
      <c r="R3714" s="239">
        <f t="shared" si="694"/>
        <v>5.5811254710460365E-3</v>
      </c>
      <c r="T3714" s="239">
        <f>MAX($H$4:H3714)</f>
        <v>290.98732864638936</v>
      </c>
      <c r="U3714" s="239">
        <f>MAX($K$4:K3714)</f>
        <v>290.98732864638936</v>
      </c>
      <c r="V3714" s="239">
        <f>MAX($K$4:L3714)</f>
        <v>290.98732864638936</v>
      </c>
      <c r="W3714" s="239">
        <f t="shared" si="695"/>
        <v>-0.24467341021100528</v>
      </c>
      <c r="X3714" s="239">
        <f t="shared" si="696"/>
        <v>-0.24467341021100528</v>
      </c>
      <c r="Y3714" s="239">
        <f t="shared" si="697"/>
        <v>-0.24467341021100528</v>
      </c>
    </row>
    <row r="3715" spans="1:25">
      <c r="A3715" s="147">
        <v>40626</v>
      </c>
      <c r="B3715" s="243">
        <v>9.5322780215414404E-3</v>
      </c>
      <c r="C3715" s="243">
        <v>1.062940049066774E-2</v>
      </c>
      <c r="D3715" s="243">
        <v>-3.5842637210756756E-3</v>
      </c>
      <c r="E3715" s="243">
        <v>5.3165348119141864E-3</v>
      </c>
      <c r="F3715" s="243">
        <v>9.4269647762954545E-3</v>
      </c>
      <c r="H3715" s="239">
        <f t="shared" si="690"/>
        <v>222.12670751200324</v>
      </c>
      <c r="I3715" s="239"/>
      <c r="J3715" s="239">
        <f t="shared" si="691"/>
        <v>200.04860764411285</v>
      </c>
      <c r="K3715" s="239">
        <f t="shared" si="686"/>
        <v>222.12670751200324</v>
      </c>
      <c r="L3715" s="239" t="b">
        <f t="shared" si="687"/>
        <v>0</v>
      </c>
      <c r="M3715" s="239">
        <f t="shared" si="692"/>
        <v>1.0629400490667735E-2</v>
      </c>
      <c r="O3715" s="239">
        <f t="shared" si="693"/>
        <v>191.6325907756115</v>
      </c>
      <c r="P3715" s="239">
        <f t="shared" si="688"/>
        <v>222.12670751200324</v>
      </c>
      <c r="Q3715" s="239">
        <f t="shared" si="689"/>
        <v>0</v>
      </c>
      <c r="R3715" s="239">
        <f t="shared" si="694"/>
        <v>1.0629400490667735E-2</v>
      </c>
      <c r="T3715" s="239">
        <f>MAX($H$4:H3715)</f>
        <v>290.98732864638936</v>
      </c>
      <c r="U3715" s="239">
        <f>MAX($K$4:K3715)</f>
        <v>290.98732864638936</v>
      </c>
      <c r="V3715" s="239">
        <f>MAX($K$4:L3715)</f>
        <v>290.98732864638936</v>
      </c>
      <c r="W3715" s="239">
        <f t="shared" si="695"/>
        <v>-0.23664474138688774</v>
      </c>
      <c r="X3715" s="239">
        <f t="shared" si="696"/>
        <v>-0.23664474138688774</v>
      </c>
      <c r="Y3715" s="239">
        <f t="shared" si="697"/>
        <v>-0.23664474138688774</v>
      </c>
    </row>
    <row r="3716" spans="1:25">
      <c r="A3716" s="147">
        <v>40627</v>
      </c>
      <c r="B3716" s="243">
        <v>3.6498207313886422E-3</v>
      </c>
      <c r="C3716" s="243">
        <v>4.2034042144467598E-3</v>
      </c>
      <c r="D3716" s="243">
        <v>1.191465101178335E-2</v>
      </c>
      <c r="E3716" s="243">
        <v>1.5311181007766628E-2</v>
      </c>
      <c r="F3716" s="243">
        <v>4.9445104962475561E-3</v>
      </c>
      <c r="H3716" s="239">
        <f t="shared" si="690"/>
        <v>223.06039585050038</v>
      </c>
      <c r="I3716" s="239"/>
      <c r="J3716" s="239">
        <f t="shared" si="691"/>
        <v>200.04860764411285</v>
      </c>
      <c r="K3716" s="239">
        <f t="shared" si="686"/>
        <v>223.06039585050038</v>
      </c>
      <c r="L3716" s="239" t="b">
        <f t="shared" si="687"/>
        <v>0</v>
      </c>
      <c r="M3716" s="239">
        <f t="shared" si="692"/>
        <v>4.203404214446811E-3</v>
      </c>
      <c r="O3716" s="239">
        <f t="shared" si="693"/>
        <v>191.6325907756115</v>
      </c>
      <c r="P3716" s="239">
        <f t="shared" si="688"/>
        <v>223.06039585050038</v>
      </c>
      <c r="Q3716" s="239">
        <f t="shared" si="689"/>
        <v>0</v>
      </c>
      <c r="R3716" s="239">
        <f t="shared" si="694"/>
        <v>4.203404214446811E-3</v>
      </c>
      <c r="T3716" s="239">
        <f>MAX($H$4:H3716)</f>
        <v>290.98732864638936</v>
      </c>
      <c r="U3716" s="239">
        <f>MAX($K$4:K3716)</f>
        <v>290.98732864638936</v>
      </c>
      <c r="V3716" s="239">
        <f>MAX($K$4:L3716)</f>
        <v>290.98732864638936</v>
      </c>
      <c r="W3716" s="239">
        <f t="shared" si="695"/>
        <v>-0.23343605067571324</v>
      </c>
      <c r="X3716" s="239">
        <f t="shared" si="696"/>
        <v>-0.23343605067571324</v>
      </c>
      <c r="Y3716" s="239">
        <f t="shared" si="697"/>
        <v>-0.23343605067571324</v>
      </c>
    </row>
    <row r="3717" spans="1:25">
      <c r="A3717" s="147">
        <v>40630</v>
      </c>
      <c r="B3717" s="243">
        <v>-2.9929984059121617E-3</v>
      </c>
      <c r="C3717" s="243">
        <v>-2.6308818487877916E-3</v>
      </c>
      <c r="D3717" s="243">
        <v>-6.2826107141672471E-3</v>
      </c>
      <c r="E3717" s="243">
        <v>-5.306827499059863E-3</v>
      </c>
      <c r="F3717" s="243">
        <v>-1.2897412541285069E-3</v>
      </c>
      <c r="H3717" s="239">
        <f t="shared" si="690"/>
        <v>222.47355030387388</v>
      </c>
      <c r="I3717" s="239"/>
      <c r="J3717" s="239">
        <f t="shared" si="691"/>
        <v>200.04860764411285</v>
      </c>
      <c r="K3717" s="239">
        <f t="shared" ref="K3717:K3780" si="698">MAX(H3717:J3717)</f>
        <v>222.47355030387388</v>
      </c>
      <c r="L3717" s="239" t="b">
        <f t="shared" ref="L3717:L3780" si="699">J3717=K3717</f>
        <v>0</v>
      </c>
      <c r="M3717" s="239">
        <f t="shared" si="692"/>
        <v>-2.6308818487878142E-3</v>
      </c>
      <c r="O3717" s="239">
        <f t="shared" si="693"/>
        <v>191.6325907756115</v>
      </c>
      <c r="P3717" s="239">
        <f t="shared" ref="P3717:P3780" si="700">MAX(H3717,O3717)</f>
        <v>222.47355030387388</v>
      </c>
      <c r="Q3717" s="239">
        <f t="shared" ref="Q3717:Q3780" si="701">P3717-H3717</f>
        <v>0</v>
      </c>
      <c r="R3717" s="239">
        <f t="shared" si="694"/>
        <v>-2.6308818487878142E-3</v>
      </c>
      <c r="T3717" s="239">
        <f>MAX($H$4:H3717)</f>
        <v>290.98732864638936</v>
      </c>
      <c r="U3717" s="239">
        <f>MAX($K$4:K3717)</f>
        <v>290.98732864638936</v>
      </c>
      <c r="V3717" s="239">
        <f>MAX($K$4:L3717)</f>
        <v>290.98732864638936</v>
      </c>
      <c r="W3717" s="239">
        <f t="shared" si="695"/>
        <v>-0.23545278985592563</v>
      </c>
      <c r="X3717" s="239">
        <f t="shared" si="696"/>
        <v>-0.23545278985592563</v>
      </c>
      <c r="Y3717" s="239">
        <f t="shared" si="697"/>
        <v>-0.23545278985592563</v>
      </c>
    </row>
    <row r="3718" spans="1:25">
      <c r="A3718" s="147">
        <v>40631</v>
      </c>
      <c r="B3718" s="243">
        <v>7.4743085650170737E-3</v>
      </c>
      <c r="C3718" s="243">
        <v>-1.816796712929003E-4</v>
      </c>
      <c r="D3718" s="243">
        <v>-2.9323976290154263E-3</v>
      </c>
      <c r="E3718" s="243">
        <v>4.9182806717880112E-3</v>
      </c>
      <c r="F3718" s="243">
        <v>-7.7976241500399279E-4</v>
      </c>
      <c r="H3718" s="239">
        <f t="shared" ref="H3718:H3781" si="702">(1+C3718)*H3717</f>
        <v>222.43313138238329</v>
      </c>
      <c r="I3718" s="239"/>
      <c r="J3718" s="239">
        <f t="shared" ref="J3718:J3781" si="703">IF(NOT(YEAR(A3718)=YEAR(A3717)),$J$1*H3718,J3717)</f>
        <v>200.04860764411285</v>
      </c>
      <c r="K3718" s="239">
        <f t="shared" si="698"/>
        <v>222.43313138238329</v>
      </c>
      <c r="L3718" s="239" t="b">
        <f t="shared" si="699"/>
        <v>0</v>
      </c>
      <c r="M3718" s="239">
        <f t="shared" ref="M3718:M3781" si="704">(K3718-K3717)/K3717</f>
        <v>-1.8167967129295335E-4</v>
      </c>
      <c r="O3718" s="239">
        <f t="shared" ref="O3718:O3781" si="705">IF(AND(MONTH(A3718)=$O$2,MONTH(A3717)=$O$2-1),$O$1*H3718,O3717)</f>
        <v>191.6325907756115</v>
      </c>
      <c r="P3718" s="239">
        <f t="shared" si="700"/>
        <v>222.43313138238329</v>
      </c>
      <c r="Q3718" s="239">
        <f t="shared" si="701"/>
        <v>0</v>
      </c>
      <c r="R3718" s="239">
        <f t="shared" ref="R3718:R3781" si="706">(P3718-P3717)/P3717</f>
        <v>-1.8167967129295335E-4</v>
      </c>
      <c r="T3718" s="239">
        <f>MAX($H$4:H3718)</f>
        <v>290.98732864638936</v>
      </c>
      <c r="U3718" s="239">
        <f>MAX($K$4:K3718)</f>
        <v>290.98732864638936</v>
      </c>
      <c r="V3718" s="239">
        <f>MAX($K$4:L3718)</f>
        <v>290.98732864638936</v>
      </c>
      <c r="W3718" s="239">
        <f t="shared" ref="W3718:W3781" si="707">(H3718-T3718)/T3718</f>
        <v>-0.23559169254175255</v>
      </c>
      <c r="X3718" s="239">
        <f t="shared" ref="X3718:X3781" si="708">(K3718-U3718)/U3718</f>
        <v>-0.23559169254175255</v>
      </c>
      <c r="Y3718" s="239">
        <f t="shared" ref="Y3718:Y3781" si="709">(P3718-V3718)/V3718</f>
        <v>-0.23559169254175255</v>
      </c>
    </row>
    <row r="3719" spans="1:25">
      <c r="A3719" s="147">
        <v>40632</v>
      </c>
      <c r="B3719" s="243">
        <v>7.3535266982422964E-3</v>
      </c>
      <c r="C3719" s="243">
        <v>6.3661993285921703E-3</v>
      </c>
      <c r="D3719" s="243">
        <v>1.0394683208320377E-2</v>
      </c>
      <c r="E3719" s="243">
        <v>1.1644540960304317E-2</v>
      </c>
      <c r="F3719" s="243">
        <v>5.2107103932923504E-3</v>
      </c>
      <c r="H3719" s="239">
        <f t="shared" si="702"/>
        <v>223.84918503404649</v>
      </c>
      <c r="I3719" s="239"/>
      <c r="J3719" s="239">
        <f t="shared" si="703"/>
        <v>200.04860764411285</v>
      </c>
      <c r="K3719" s="239">
        <f t="shared" si="698"/>
        <v>223.84918503404649</v>
      </c>
      <c r="L3719" s="239" t="b">
        <f t="shared" si="699"/>
        <v>0</v>
      </c>
      <c r="M3719" s="239">
        <f t="shared" si="704"/>
        <v>6.3661993285922076E-3</v>
      </c>
      <c r="O3719" s="239">
        <f t="shared" si="705"/>
        <v>191.6325907756115</v>
      </c>
      <c r="P3719" s="239">
        <f t="shared" si="700"/>
        <v>223.84918503404649</v>
      </c>
      <c r="Q3719" s="239">
        <f t="shared" si="701"/>
        <v>0</v>
      </c>
      <c r="R3719" s="239">
        <f t="shared" si="706"/>
        <v>6.3661993285922076E-3</v>
      </c>
      <c r="T3719" s="239">
        <f>MAX($H$4:H3719)</f>
        <v>290.98732864638936</v>
      </c>
      <c r="U3719" s="239">
        <f>MAX($K$4:K3719)</f>
        <v>290.98732864638936</v>
      </c>
      <c r="V3719" s="239">
        <f>MAX($K$4:L3719)</f>
        <v>290.98732864638936</v>
      </c>
      <c r="W3719" s="239">
        <f t="shared" si="707"/>
        <v>-0.23072531688804154</v>
      </c>
      <c r="X3719" s="239">
        <f t="shared" si="708"/>
        <v>-0.23072531688804154</v>
      </c>
      <c r="Y3719" s="239">
        <f t="shared" si="709"/>
        <v>-0.23072531688804154</v>
      </c>
    </row>
    <row r="3720" spans="1:25">
      <c r="A3720" s="147">
        <v>40633</v>
      </c>
      <c r="B3720" s="243">
        <v>-1.2311150623572908E-3</v>
      </c>
      <c r="C3720" s="243">
        <v>-7.1757267087904086E-3</v>
      </c>
      <c r="D3720" s="243">
        <v>6.8045018948637015E-4</v>
      </c>
      <c r="E3720" s="243">
        <v>5.3099737099591149E-3</v>
      </c>
      <c r="F3720" s="243">
        <v>-4.7256508182514922E-3</v>
      </c>
      <c r="H3720" s="239">
        <f t="shared" si="702"/>
        <v>222.2429044582567</v>
      </c>
      <c r="I3720" s="239"/>
      <c r="J3720" s="239">
        <f t="shared" si="703"/>
        <v>200.04860764411285</v>
      </c>
      <c r="K3720" s="239">
        <f t="shared" si="698"/>
        <v>222.2429044582567</v>
      </c>
      <c r="L3720" s="239" t="b">
        <f t="shared" si="699"/>
        <v>0</v>
      </c>
      <c r="M3720" s="239">
        <f t="shared" si="704"/>
        <v>-7.1757267087904459E-3</v>
      </c>
      <c r="O3720" s="239">
        <f t="shared" si="705"/>
        <v>191.6325907756115</v>
      </c>
      <c r="P3720" s="239">
        <f t="shared" si="700"/>
        <v>222.2429044582567</v>
      </c>
      <c r="Q3720" s="239">
        <f t="shared" si="701"/>
        <v>0</v>
      </c>
      <c r="R3720" s="239">
        <f t="shared" si="706"/>
        <v>-7.1757267087904459E-3</v>
      </c>
      <c r="T3720" s="239">
        <f>MAX($H$4:H3720)</f>
        <v>290.98732864638936</v>
      </c>
      <c r="U3720" s="239">
        <f>MAX($K$4:K3720)</f>
        <v>290.98732864638936</v>
      </c>
      <c r="V3720" s="239">
        <f>MAX($K$4:L3720)</f>
        <v>290.98732864638936</v>
      </c>
      <c r="W3720" s="239">
        <f t="shared" si="707"/>
        <v>-0.23624542177804433</v>
      </c>
      <c r="X3720" s="239">
        <f t="shared" si="708"/>
        <v>-0.23624542177804433</v>
      </c>
      <c r="Y3720" s="239">
        <f t="shared" si="709"/>
        <v>-0.23624542177804433</v>
      </c>
    </row>
    <row r="3721" spans="1:25">
      <c r="A3721" s="147">
        <v>40634</v>
      </c>
      <c r="B3721" s="243">
        <v>5.2546432736804149E-3</v>
      </c>
      <c r="C3721" s="243">
        <v>8.6561382243668383E-3</v>
      </c>
      <c r="D3721" s="243">
        <v>-1.4800346537773845E-2</v>
      </c>
      <c r="E3721" s="243">
        <v>9.0223177293951018E-3</v>
      </c>
      <c r="F3721" s="243">
        <v>3.069542069221054E-3</v>
      </c>
      <c r="H3721" s="239">
        <f t="shared" si="702"/>
        <v>224.16666975863214</v>
      </c>
      <c r="I3721" s="239"/>
      <c r="J3721" s="239">
        <f t="shared" si="703"/>
        <v>200.04860764411285</v>
      </c>
      <c r="K3721" s="239">
        <f t="shared" si="698"/>
        <v>224.16666975863214</v>
      </c>
      <c r="L3721" s="239" t="b">
        <f t="shared" si="699"/>
        <v>0</v>
      </c>
      <c r="M3721" s="239">
        <f t="shared" si="704"/>
        <v>8.6561382243668973E-3</v>
      </c>
      <c r="O3721" s="239">
        <f t="shared" si="705"/>
        <v>191.6325907756115</v>
      </c>
      <c r="P3721" s="239">
        <f t="shared" si="700"/>
        <v>224.16666975863214</v>
      </c>
      <c r="Q3721" s="239">
        <f t="shared" si="701"/>
        <v>0</v>
      </c>
      <c r="R3721" s="239">
        <f t="shared" si="706"/>
        <v>8.6561382243668973E-3</v>
      </c>
      <c r="T3721" s="239">
        <f>MAX($H$4:H3721)</f>
        <v>290.98732864638936</v>
      </c>
      <c r="U3721" s="239">
        <f>MAX($K$4:K3721)</f>
        <v>290.98732864638936</v>
      </c>
      <c r="V3721" s="239">
        <f>MAX($K$4:L3721)</f>
        <v>290.98732864638936</v>
      </c>
      <c r="W3721" s="239">
        <f t="shared" si="707"/>
        <v>-0.22963425657946204</v>
      </c>
      <c r="X3721" s="239">
        <f t="shared" si="708"/>
        <v>-0.22963425657946204</v>
      </c>
      <c r="Y3721" s="239">
        <f t="shared" si="709"/>
        <v>-0.22963425657946204</v>
      </c>
    </row>
    <row r="3722" spans="1:25">
      <c r="A3722" s="147">
        <v>40637</v>
      </c>
      <c r="B3722" s="243">
        <v>5.2119286631113759E-4</v>
      </c>
      <c r="C3722" s="243">
        <v>8.9189664530400226E-3</v>
      </c>
      <c r="D3722" s="243">
        <v>5.8226728096915092E-3</v>
      </c>
      <c r="E3722" s="243">
        <v>8.6399011312894292E-3</v>
      </c>
      <c r="F3722" s="243">
        <v>1.3824012833296262E-2</v>
      </c>
      <c r="H3722" s="239">
        <f t="shared" si="702"/>
        <v>226.16600476609909</v>
      </c>
      <c r="I3722" s="239"/>
      <c r="J3722" s="239">
        <f t="shared" si="703"/>
        <v>200.04860764411285</v>
      </c>
      <c r="K3722" s="239">
        <f t="shared" si="698"/>
        <v>226.16600476609909</v>
      </c>
      <c r="L3722" s="239" t="b">
        <f t="shared" si="699"/>
        <v>0</v>
      </c>
      <c r="M3722" s="239">
        <f t="shared" si="704"/>
        <v>8.9189664530400763E-3</v>
      </c>
      <c r="O3722" s="239">
        <f t="shared" si="705"/>
        <v>191.6325907756115</v>
      </c>
      <c r="P3722" s="239">
        <f t="shared" si="700"/>
        <v>226.16600476609909</v>
      </c>
      <c r="Q3722" s="239">
        <f t="shared" si="701"/>
        <v>0</v>
      </c>
      <c r="R3722" s="239">
        <f t="shared" si="706"/>
        <v>8.9189664530400763E-3</v>
      </c>
      <c r="T3722" s="239">
        <f>MAX($H$4:H3722)</f>
        <v>290.98732864638936</v>
      </c>
      <c r="U3722" s="239">
        <f>MAX($K$4:K3722)</f>
        <v>290.98732864638936</v>
      </c>
      <c r="V3722" s="239">
        <f>MAX($K$4:L3722)</f>
        <v>290.98732864638936</v>
      </c>
      <c r="W3722" s="239">
        <f t="shared" si="707"/>
        <v>-0.22276339035732298</v>
      </c>
      <c r="X3722" s="239">
        <f t="shared" si="708"/>
        <v>-0.22276339035732298</v>
      </c>
      <c r="Y3722" s="239">
        <f t="shared" si="709"/>
        <v>-0.22276339035732298</v>
      </c>
    </row>
    <row r="3723" spans="1:25">
      <c r="A3723" s="147">
        <v>40638</v>
      </c>
      <c r="B3723" s="243">
        <v>1.9839345634098393E-4</v>
      </c>
      <c r="C3723" s="243">
        <v>-3.2387014142321036E-4</v>
      </c>
      <c r="D3723" s="243">
        <v>-1.2498241015230338E-2</v>
      </c>
      <c r="E3723" s="243">
        <v>8.4872571398886265E-4</v>
      </c>
      <c r="F3723" s="243">
        <v>-8.7132174992132772E-4</v>
      </c>
      <c r="H3723" s="239">
        <f t="shared" si="702"/>
        <v>226.09275635015038</v>
      </c>
      <c r="I3723" s="239"/>
      <c r="J3723" s="239">
        <f t="shared" si="703"/>
        <v>200.04860764411285</v>
      </c>
      <c r="K3723" s="239">
        <f t="shared" si="698"/>
        <v>226.09275635015038</v>
      </c>
      <c r="L3723" s="239" t="b">
        <f t="shared" si="699"/>
        <v>0</v>
      </c>
      <c r="M3723" s="239">
        <f t="shared" si="704"/>
        <v>-3.2387014142317707E-4</v>
      </c>
      <c r="O3723" s="239">
        <f t="shared" si="705"/>
        <v>191.6325907756115</v>
      </c>
      <c r="P3723" s="239">
        <f t="shared" si="700"/>
        <v>226.09275635015038</v>
      </c>
      <c r="Q3723" s="239">
        <f t="shared" si="701"/>
        <v>0</v>
      </c>
      <c r="R3723" s="239">
        <f t="shared" si="706"/>
        <v>-3.2387014142317707E-4</v>
      </c>
      <c r="T3723" s="239">
        <f>MAX($H$4:H3723)</f>
        <v>290.98732864638936</v>
      </c>
      <c r="U3723" s="239">
        <f>MAX($K$4:K3723)</f>
        <v>290.98732864638936</v>
      </c>
      <c r="V3723" s="239">
        <f>MAX($K$4:L3723)</f>
        <v>290.98732864638936</v>
      </c>
      <c r="W3723" s="239">
        <f t="shared" si="707"/>
        <v>-0.22301511408800723</v>
      </c>
      <c r="X3723" s="239">
        <f t="shared" si="708"/>
        <v>-0.22301511408800723</v>
      </c>
      <c r="Y3723" s="239">
        <f t="shared" si="709"/>
        <v>-0.22301511408800723</v>
      </c>
    </row>
    <row r="3724" spans="1:25">
      <c r="A3724" s="147">
        <v>40639</v>
      </c>
      <c r="B3724" s="243">
        <v>2.07080576645291E-3</v>
      </c>
      <c r="C3724" s="243">
        <v>5.4285056698009093E-3</v>
      </c>
      <c r="D3724" s="243">
        <v>-1.2925435901849247E-2</v>
      </c>
      <c r="E3724" s="243">
        <v>3.4853040403692859E-4</v>
      </c>
      <c r="F3724" s="243">
        <v>2.8874341203468656E-3</v>
      </c>
      <c r="H3724" s="239">
        <f t="shared" si="702"/>
        <v>227.32010215989808</v>
      </c>
      <c r="I3724" s="239"/>
      <c r="J3724" s="239">
        <f t="shared" si="703"/>
        <v>200.04860764411285</v>
      </c>
      <c r="K3724" s="239">
        <f t="shared" si="698"/>
        <v>227.32010215989808</v>
      </c>
      <c r="L3724" s="239" t="b">
        <f t="shared" si="699"/>
        <v>0</v>
      </c>
      <c r="M3724" s="239">
        <f t="shared" si="704"/>
        <v>5.4285056698008928E-3</v>
      </c>
      <c r="O3724" s="239">
        <f t="shared" si="705"/>
        <v>191.6325907756115</v>
      </c>
      <c r="P3724" s="239">
        <f t="shared" si="700"/>
        <v>227.32010215989808</v>
      </c>
      <c r="Q3724" s="239">
        <f t="shared" si="701"/>
        <v>0</v>
      </c>
      <c r="R3724" s="239">
        <f t="shared" si="706"/>
        <v>5.4285056698008928E-3</v>
      </c>
      <c r="T3724" s="239">
        <f>MAX($H$4:H3724)</f>
        <v>290.98732864638936</v>
      </c>
      <c r="U3724" s="239">
        <f>MAX($K$4:K3724)</f>
        <v>290.98732864638936</v>
      </c>
      <c r="V3724" s="239">
        <f>MAX($K$4:L3724)</f>
        <v>290.98732864638936</v>
      </c>
      <c r="W3724" s="239">
        <f t="shared" si="707"/>
        <v>-0.21879724722948438</v>
      </c>
      <c r="X3724" s="239">
        <f t="shared" si="708"/>
        <v>-0.21879724722948438</v>
      </c>
      <c r="Y3724" s="239">
        <f t="shared" si="709"/>
        <v>-0.21879724722948438</v>
      </c>
    </row>
    <row r="3725" spans="1:25">
      <c r="A3725" s="147">
        <v>40640</v>
      </c>
      <c r="B3725" s="243">
        <v>-1.8561415643839618E-3</v>
      </c>
      <c r="C3725" s="243">
        <v>-4.9014796116380044E-3</v>
      </c>
      <c r="D3725" s="243">
        <v>5.1894274815378338E-3</v>
      </c>
      <c r="E3725" s="243">
        <v>6.847285870295039E-4</v>
      </c>
      <c r="F3725" s="243">
        <v>-8.0112597844762545E-3</v>
      </c>
      <c r="H3725" s="239">
        <f t="shared" si="702"/>
        <v>226.20589731384587</v>
      </c>
      <c r="I3725" s="239"/>
      <c r="J3725" s="239">
        <f t="shared" si="703"/>
        <v>200.04860764411285</v>
      </c>
      <c r="K3725" s="239">
        <f t="shared" si="698"/>
        <v>226.20589731384587</v>
      </c>
      <c r="L3725" s="239" t="b">
        <f t="shared" si="699"/>
        <v>0</v>
      </c>
      <c r="M3725" s="239">
        <f t="shared" si="704"/>
        <v>-4.9014796116380434E-3</v>
      </c>
      <c r="O3725" s="239">
        <f t="shared" si="705"/>
        <v>191.6325907756115</v>
      </c>
      <c r="P3725" s="239">
        <f t="shared" si="700"/>
        <v>226.20589731384587</v>
      </c>
      <c r="Q3725" s="239">
        <f t="shared" si="701"/>
        <v>0</v>
      </c>
      <c r="R3725" s="239">
        <f t="shared" si="706"/>
        <v>-4.9014796116380434E-3</v>
      </c>
      <c r="T3725" s="239">
        <f>MAX($H$4:H3725)</f>
        <v>290.98732864638936</v>
      </c>
      <c r="U3725" s="239">
        <f>MAX($K$4:K3725)</f>
        <v>290.98732864638936</v>
      </c>
      <c r="V3725" s="239">
        <f>MAX($K$4:L3725)</f>
        <v>290.98732864638936</v>
      </c>
      <c r="W3725" s="239">
        <f t="shared" si="707"/>
        <v>-0.22262629659474456</v>
      </c>
      <c r="X3725" s="239">
        <f t="shared" si="708"/>
        <v>-0.22262629659474456</v>
      </c>
      <c r="Y3725" s="239">
        <f t="shared" si="709"/>
        <v>-0.22262629659474456</v>
      </c>
    </row>
    <row r="3726" spans="1:25">
      <c r="A3726" s="147">
        <v>40641</v>
      </c>
      <c r="B3726" s="243">
        <v>-4.1357530757102356E-3</v>
      </c>
      <c r="C3726" s="243">
        <v>7.7894714517068309E-4</v>
      </c>
      <c r="D3726" s="243">
        <v>6.567565830806199E-4</v>
      </c>
      <c r="E3726" s="243">
        <v>-9.5630762189887752E-3</v>
      </c>
      <c r="F3726" s="243">
        <v>-1.8579147830913856E-3</v>
      </c>
      <c r="H3726" s="239">
        <f t="shared" si="702"/>
        <v>226.38209975177926</v>
      </c>
      <c r="I3726" s="239"/>
      <c r="J3726" s="239">
        <f t="shared" si="703"/>
        <v>200.04860764411285</v>
      </c>
      <c r="K3726" s="239">
        <f t="shared" si="698"/>
        <v>226.38209975177926</v>
      </c>
      <c r="L3726" s="239" t="b">
        <f t="shared" si="699"/>
        <v>0</v>
      </c>
      <c r="M3726" s="239">
        <f t="shared" si="704"/>
        <v>7.7894714517070531E-4</v>
      </c>
      <c r="O3726" s="239">
        <f t="shared" si="705"/>
        <v>191.6325907756115</v>
      </c>
      <c r="P3726" s="239">
        <f t="shared" si="700"/>
        <v>226.38209975177926</v>
      </c>
      <c r="Q3726" s="239">
        <f t="shared" si="701"/>
        <v>0</v>
      </c>
      <c r="R3726" s="239">
        <f t="shared" si="706"/>
        <v>7.7894714517070531E-4</v>
      </c>
      <c r="T3726" s="239">
        <f>MAX($H$4:H3726)</f>
        <v>290.98732864638936</v>
      </c>
      <c r="U3726" s="239">
        <f>MAX($K$4:K3726)</f>
        <v>290.98732864638936</v>
      </c>
      <c r="V3726" s="239">
        <f>MAX($K$4:L3726)</f>
        <v>290.98732864638936</v>
      </c>
      <c r="W3726" s="239">
        <f t="shared" si="707"/>
        <v>-0.22202076356774628</v>
      </c>
      <c r="X3726" s="239">
        <f t="shared" si="708"/>
        <v>-0.22202076356774628</v>
      </c>
      <c r="Y3726" s="239">
        <f t="shared" si="709"/>
        <v>-0.22202076356774628</v>
      </c>
    </row>
    <row r="3727" spans="1:25">
      <c r="A3727" s="147">
        <v>40644</v>
      </c>
      <c r="B3727" s="243">
        <v>-3.163089776625716E-3</v>
      </c>
      <c r="C3727" s="243">
        <v>1.8964032690125254E-3</v>
      </c>
      <c r="D3727" s="243">
        <v>5.6881066917480183E-3</v>
      </c>
      <c r="E3727" s="243">
        <v>-1.772218327805164E-3</v>
      </c>
      <c r="F3727" s="243">
        <v>6.9622391322399224E-4</v>
      </c>
      <c r="H3727" s="239">
        <f t="shared" si="702"/>
        <v>226.81141150579447</v>
      </c>
      <c r="I3727" s="239"/>
      <c r="J3727" s="239">
        <f t="shared" si="703"/>
        <v>200.04860764411285</v>
      </c>
      <c r="K3727" s="239">
        <f t="shared" si="698"/>
        <v>226.81141150579447</v>
      </c>
      <c r="L3727" s="239" t="b">
        <f t="shared" si="699"/>
        <v>0</v>
      </c>
      <c r="M3727" s="239">
        <f t="shared" si="704"/>
        <v>1.8964032690125638E-3</v>
      </c>
      <c r="O3727" s="239">
        <f t="shared" si="705"/>
        <v>191.6325907756115</v>
      </c>
      <c r="P3727" s="239">
        <f t="shared" si="700"/>
        <v>226.81141150579447</v>
      </c>
      <c r="Q3727" s="239">
        <f t="shared" si="701"/>
        <v>0</v>
      </c>
      <c r="R3727" s="239">
        <f t="shared" si="706"/>
        <v>1.8964032690125638E-3</v>
      </c>
      <c r="T3727" s="239">
        <f>MAX($H$4:H3727)</f>
        <v>290.98732864638936</v>
      </c>
      <c r="U3727" s="239">
        <f>MAX($K$4:K3727)</f>
        <v>290.98732864638936</v>
      </c>
      <c r="V3727" s="239">
        <f>MAX($K$4:L3727)</f>
        <v>290.98732864638936</v>
      </c>
      <c r="W3727" s="239">
        <f t="shared" si="707"/>
        <v>-0.22054540120055224</v>
      </c>
      <c r="X3727" s="239">
        <f t="shared" si="708"/>
        <v>-0.22054540120055224</v>
      </c>
      <c r="Y3727" s="239">
        <f t="shared" si="709"/>
        <v>-0.22054540120055224</v>
      </c>
    </row>
    <row r="3728" spans="1:25">
      <c r="A3728" s="147">
        <v>40645</v>
      </c>
      <c r="B3728" s="243">
        <v>-8.016657729198573E-3</v>
      </c>
      <c r="C3728" s="243">
        <v>-1.7375160420957436E-2</v>
      </c>
      <c r="D3728" s="243">
        <v>-1.2181986598265526E-2</v>
      </c>
      <c r="E3728" s="243">
        <v>-2.1924630172307946E-2</v>
      </c>
      <c r="F3728" s="243">
        <v>-1.5882685256997098E-2</v>
      </c>
      <c r="H3728" s="239">
        <f t="shared" si="702"/>
        <v>222.8705268455775</v>
      </c>
      <c r="I3728" s="239"/>
      <c r="J3728" s="239">
        <f t="shared" si="703"/>
        <v>200.04860764411285</v>
      </c>
      <c r="K3728" s="239">
        <f t="shared" si="698"/>
        <v>222.8705268455775</v>
      </c>
      <c r="L3728" s="239" t="b">
        <f t="shared" si="699"/>
        <v>0</v>
      </c>
      <c r="M3728" s="239">
        <f t="shared" si="704"/>
        <v>-1.7375160420957419E-2</v>
      </c>
      <c r="O3728" s="239">
        <f t="shared" si="705"/>
        <v>191.6325907756115</v>
      </c>
      <c r="P3728" s="239">
        <f t="shared" si="700"/>
        <v>222.8705268455775</v>
      </c>
      <c r="Q3728" s="239">
        <f t="shared" si="701"/>
        <v>0</v>
      </c>
      <c r="R3728" s="239">
        <f t="shared" si="706"/>
        <v>-1.7375160420957419E-2</v>
      </c>
      <c r="T3728" s="239">
        <f>MAX($H$4:H3728)</f>
        <v>290.98732864638936</v>
      </c>
      <c r="U3728" s="239">
        <f>MAX($K$4:K3728)</f>
        <v>290.98732864638936</v>
      </c>
      <c r="V3728" s="239">
        <f>MAX($K$4:L3728)</f>
        <v>290.98732864638936</v>
      </c>
      <c r="W3728" s="239">
        <f t="shared" si="707"/>
        <v>-0.23408854989554564</v>
      </c>
      <c r="X3728" s="239">
        <f t="shared" si="708"/>
        <v>-0.23408854989554564</v>
      </c>
      <c r="Y3728" s="239">
        <f t="shared" si="709"/>
        <v>-0.23408854989554564</v>
      </c>
    </row>
    <row r="3729" spans="1:25">
      <c r="A3729" s="147">
        <v>40646</v>
      </c>
      <c r="B3729" s="243">
        <v>8.4996775353962661E-4</v>
      </c>
      <c r="C3729" s="243">
        <v>1.0389171331087965E-2</v>
      </c>
      <c r="D3729" s="243">
        <v>7.9054968044380836E-3</v>
      </c>
      <c r="E3729" s="243">
        <v>9.1777607371408276E-3</v>
      </c>
      <c r="F3729" s="243">
        <v>1.0820860303652147E-2</v>
      </c>
      <c r="H3729" s="239">
        <f t="shared" si="702"/>
        <v>225.18596693362605</v>
      </c>
      <c r="I3729" s="239"/>
      <c r="J3729" s="239">
        <f t="shared" si="703"/>
        <v>200.04860764411285</v>
      </c>
      <c r="K3729" s="239">
        <f t="shared" si="698"/>
        <v>225.18596693362605</v>
      </c>
      <c r="L3729" s="239" t="b">
        <f t="shared" si="699"/>
        <v>0</v>
      </c>
      <c r="M3729" s="239">
        <f t="shared" si="704"/>
        <v>1.0389171331087976E-2</v>
      </c>
      <c r="O3729" s="239">
        <f t="shared" si="705"/>
        <v>191.6325907756115</v>
      </c>
      <c r="P3729" s="239">
        <f t="shared" si="700"/>
        <v>225.18596693362605</v>
      </c>
      <c r="Q3729" s="239">
        <f t="shared" si="701"/>
        <v>0</v>
      </c>
      <c r="R3729" s="239">
        <f t="shared" si="706"/>
        <v>1.0389171331087976E-2</v>
      </c>
      <c r="T3729" s="239">
        <f>MAX($H$4:H3729)</f>
        <v>290.98732864638936</v>
      </c>
      <c r="U3729" s="239">
        <f>MAX($K$4:K3729)</f>
        <v>290.98732864638936</v>
      </c>
      <c r="V3729" s="239">
        <f>MAX($K$4:L3729)</f>
        <v>290.98732864638936</v>
      </c>
      <c r="W3729" s="239">
        <f t="shared" si="707"/>
        <v>-0.22613136461596844</v>
      </c>
      <c r="X3729" s="239">
        <f t="shared" si="708"/>
        <v>-0.22613136461596844</v>
      </c>
      <c r="Y3729" s="239">
        <f t="shared" si="709"/>
        <v>-0.22613136461596844</v>
      </c>
    </row>
    <row r="3730" spans="1:25">
      <c r="A3730" s="147">
        <v>40647</v>
      </c>
      <c r="B3730" s="243">
        <v>1.0257272054614575E-4</v>
      </c>
      <c r="C3730" s="243">
        <v>-9.5809636322109482E-3</v>
      </c>
      <c r="D3730" s="243">
        <v>2.1161694505165141E-3</v>
      </c>
      <c r="E3730" s="243">
        <v>-4.7188148221223303E-3</v>
      </c>
      <c r="F3730" s="243">
        <v>-4.9854183060640267E-3</v>
      </c>
      <c r="H3730" s="239">
        <f t="shared" si="702"/>
        <v>223.02846837395072</v>
      </c>
      <c r="I3730" s="239"/>
      <c r="J3730" s="239">
        <f t="shared" si="703"/>
        <v>200.04860764411285</v>
      </c>
      <c r="K3730" s="239">
        <f t="shared" si="698"/>
        <v>223.02846837395072</v>
      </c>
      <c r="L3730" s="239" t="b">
        <f t="shared" si="699"/>
        <v>0</v>
      </c>
      <c r="M3730" s="239">
        <f t="shared" si="704"/>
        <v>-9.5809636322109655E-3</v>
      </c>
      <c r="O3730" s="239">
        <f t="shared" si="705"/>
        <v>191.6325907756115</v>
      </c>
      <c r="P3730" s="239">
        <f t="shared" si="700"/>
        <v>223.02846837395072</v>
      </c>
      <c r="Q3730" s="239">
        <f t="shared" si="701"/>
        <v>0</v>
      </c>
      <c r="R3730" s="239">
        <f t="shared" si="706"/>
        <v>-9.5809636322109655E-3</v>
      </c>
      <c r="T3730" s="239">
        <f>MAX($H$4:H3730)</f>
        <v>290.98732864638936</v>
      </c>
      <c r="U3730" s="239">
        <f>MAX($K$4:K3730)</f>
        <v>290.98732864638936</v>
      </c>
      <c r="V3730" s="239">
        <f>MAX($K$4:L3730)</f>
        <v>290.98732864638936</v>
      </c>
      <c r="W3730" s="239">
        <f t="shared" si="707"/>
        <v>-0.23354577186769157</v>
      </c>
      <c r="X3730" s="239">
        <f t="shared" si="708"/>
        <v>-0.23354577186769157</v>
      </c>
      <c r="Y3730" s="239">
        <f t="shared" si="709"/>
        <v>-0.23354577186769157</v>
      </c>
    </row>
    <row r="3731" spans="1:25">
      <c r="A3731" s="147">
        <v>40648</v>
      </c>
      <c r="B3731" s="243">
        <v>4.4495135460782542E-3</v>
      </c>
      <c r="C3731" s="243">
        <v>3.7734991229818604E-3</v>
      </c>
      <c r="D3731" s="243">
        <v>-1.4952274455610759E-3</v>
      </c>
      <c r="E3731" s="243">
        <v>3.3350293284994947E-3</v>
      </c>
      <c r="F3731" s="243">
        <v>3.4943275565890719E-3</v>
      </c>
      <c r="H3731" s="239">
        <f t="shared" si="702"/>
        <v>223.8700661037598</v>
      </c>
      <c r="I3731" s="239"/>
      <c r="J3731" s="239">
        <f t="shared" si="703"/>
        <v>200.04860764411285</v>
      </c>
      <c r="K3731" s="239">
        <f t="shared" si="698"/>
        <v>223.8700661037598</v>
      </c>
      <c r="L3731" s="239" t="b">
        <f t="shared" si="699"/>
        <v>0</v>
      </c>
      <c r="M3731" s="239">
        <f t="shared" si="704"/>
        <v>3.7734991229818166E-3</v>
      </c>
      <c r="O3731" s="239">
        <f t="shared" si="705"/>
        <v>191.6325907756115</v>
      </c>
      <c r="P3731" s="239">
        <f t="shared" si="700"/>
        <v>223.8700661037598</v>
      </c>
      <c r="Q3731" s="239">
        <f t="shared" si="701"/>
        <v>0</v>
      </c>
      <c r="R3731" s="239">
        <f t="shared" si="706"/>
        <v>3.7734991229818166E-3</v>
      </c>
      <c r="T3731" s="239">
        <f>MAX($H$4:H3731)</f>
        <v>290.98732864638936</v>
      </c>
      <c r="U3731" s="239">
        <f>MAX($K$4:K3731)</f>
        <v>290.98732864638936</v>
      </c>
      <c r="V3731" s="239">
        <f>MAX($K$4:L3731)</f>
        <v>290.98732864638936</v>
      </c>
      <c r="W3731" s="239">
        <f t="shared" si="707"/>
        <v>-0.23065355751002861</v>
      </c>
      <c r="X3731" s="239">
        <f t="shared" si="708"/>
        <v>-0.23065355751002861</v>
      </c>
      <c r="Y3731" s="239">
        <f t="shared" si="709"/>
        <v>-0.23065355751002861</v>
      </c>
    </row>
    <row r="3732" spans="1:25">
      <c r="A3732" s="147">
        <v>40651</v>
      </c>
      <c r="B3732" s="243">
        <v>-1.1373138244824443E-2</v>
      </c>
      <c r="C3732" s="243">
        <v>-1.8165270377412446E-2</v>
      </c>
      <c r="D3732" s="243">
        <v>1.442920420977023E-2</v>
      </c>
      <c r="E3732" s="243">
        <v>-3.1539458989622293E-3</v>
      </c>
      <c r="F3732" s="243">
        <v>-1.29870178852729E-2</v>
      </c>
      <c r="H3732" s="239">
        <f t="shared" si="702"/>
        <v>219.80340582357582</v>
      </c>
      <c r="I3732" s="239"/>
      <c r="J3732" s="239">
        <f t="shared" si="703"/>
        <v>200.04860764411285</v>
      </c>
      <c r="K3732" s="239">
        <f t="shared" si="698"/>
        <v>219.80340582357582</v>
      </c>
      <c r="L3732" s="239" t="b">
        <f t="shared" si="699"/>
        <v>0</v>
      </c>
      <c r="M3732" s="239">
        <f t="shared" si="704"/>
        <v>-1.816527037741239E-2</v>
      </c>
      <c r="O3732" s="239">
        <f t="shared" si="705"/>
        <v>191.6325907756115</v>
      </c>
      <c r="P3732" s="239">
        <f t="shared" si="700"/>
        <v>219.80340582357582</v>
      </c>
      <c r="Q3732" s="239">
        <f t="shared" si="701"/>
        <v>0</v>
      </c>
      <c r="R3732" s="239">
        <f t="shared" si="706"/>
        <v>-1.816527037741239E-2</v>
      </c>
      <c r="T3732" s="239">
        <f>MAX($H$4:H3732)</f>
        <v>290.98732864638936</v>
      </c>
      <c r="U3732" s="239">
        <f>MAX($K$4:K3732)</f>
        <v>290.98732864638936</v>
      </c>
      <c r="V3732" s="239">
        <f>MAX($K$4:L3732)</f>
        <v>290.98732864638936</v>
      </c>
      <c r="W3732" s="239">
        <f t="shared" si="707"/>
        <v>-0.24462894365175927</v>
      </c>
      <c r="X3732" s="239">
        <f t="shared" si="708"/>
        <v>-0.24462894365175927</v>
      </c>
      <c r="Y3732" s="239">
        <f t="shared" si="709"/>
        <v>-0.24462894365175927</v>
      </c>
    </row>
    <row r="3733" spans="1:25">
      <c r="A3733" s="147">
        <v>40652</v>
      </c>
      <c r="B3733" s="243">
        <v>5.7804253315509868E-3</v>
      </c>
      <c r="C3733" s="243">
        <v>7.3649154971791031E-3</v>
      </c>
      <c r="D3733" s="243">
        <v>-1.67355060345038E-2</v>
      </c>
      <c r="E3733" s="243">
        <v>-1.4782814739635608E-3</v>
      </c>
      <c r="F3733" s="243">
        <v>8.2162523387234732E-3</v>
      </c>
      <c r="H3733" s="239">
        <f t="shared" si="702"/>
        <v>221.42223933345861</v>
      </c>
      <c r="I3733" s="239"/>
      <c r="J3733" s="239">
        <f t="shared" si="703"/>
        <v>200.04860764411285</v>
      </c>
      <c r="K3733" s="239">
        <f t="shared" si="698"/>
        <v>221.42223933345861</v>
      </c>
      <c r="L3733" s="239" t="b">
        <f t="shared" si="699"/>
        <v>0</v>
      </c>
      <c r="M3733" s="239">
        <f t="shared" si="704"/>
        <v>7.3649154971790554E-3</v>
      </c>
      <c r="O3733" s="239">
        <f t="shared" si="705"/>
        <v>191.6325907756115</v>
      </c>
      <c r="P3733" s="239">
        <f t="shared" si="700"/>
        <v>221.42223933345861</v>
      </c>
      <c r="Q3733" s="239">
        <f t="shared" si="701"/>
        <v>0</v>
      </c>
      <c r="R3733" s="239">
        <f t="shared" si="706"/>
        <v>7.3649154971790554E-3</v>
      </c>
      <c r="T3733" s="239">
        <f>MAX($H$4:H3733)</f>
        <v>290.98732864638936</v>
      </c>
      <c r="U3733" s="239">
        <f>MAX($K$4:K3733)</f>
        <v>290.98732864638936</v>
      </c>
      <c r="V3733" s="239">
        <f>MAX($K$4:L3733)</f>
        <v>290.98732864638936</v>
      </c>
      <c r="W3733" s="239">
        <f t="shared" si="707"/>
        <v>-0.2390656996527396</v>
      </c>
      <c r="X3733" s="239">
        <f t="shared" si="708"/>
        <v>-0.2390656996527396</v>
      </c>
      <c r="Y3733" s="239">
        <f t="shared" si="709"/>
        <v>-0.2390656996527396</v>
      </c>
    </row>
    <row r="3734" spans="1:25">
      <c r="A3734" s="147">
        <v>40653</v>
      </c>
      <c r="B3734" s="243">
        <v>1.3958942433429433E-2</v>
      </c>
      <c r="C3734" s="243">
        <v>1.8974721902410785E-2</v>
      </c>
      <c r="D3734" s="243">
        <v>4.3371565520433641E-3</v>
      </c>
      <c r="E3734" s="243">
        <v>1.2069969016846427E-2</v>
      </c>
      <c r="F3734" s="243">
        <v>1.4981353427464761E-2</v>
      </c>
      <c r="H3734" s="239">
        <f t="shared" si="702"/>
        <v>225.62366474782002</v>
      </c>
      <c r="I3734" s="239"/>
      <c r="J3734" s="239">
        <f t="shared" si="703"/>
        <v>200.04860764411285</v>
      </c>
      <c r="K3734" s="239">
        <f t="shared" si="698"/>
        <v>225.62366474782002</v>
      </c>
      <c r="L3734" s="239" t="b">
        <f t="shared" si="699"/>
        <v>0</v>
      </c>
      <c r="M3734" s="239">
        <f t="shared" si="704"/>
        <v>1.897472190241074E-2</v>
      </c>
      <c r="O3734" s="239">
        <f t="shared" si="705"/>
        <v>191.6325907756115</v>
      </c>
      <c r="P3734" s="239">
        <f t="shared" si="700"/>
        <v>225.62366474782002</v>
      </c>
      <c r="Q3734" s="239">
        <f t="shared" si="701"/>
        <v>0</v>
      </c>
      <c r="R3734" s="239">
        <f t="shared" si="706"/>
        <v>1.897472190241074E-2</v>
      </c>
      <c r="T3734" s="239">
        <f>MAX($H$4:H3734)</f>
        <v>290.98732864638936</v>
      </c>
      <c r="U3734" s="239">
        <f>MAX($K$4:K3734)</f>
        <v>290.98732864638936</v>
      </c>
      <c r="V3734" s="239">
        <f>MAX($K$4:L3734)</f>
        <v>290.98732864638936</v>
      </c>
      <c r="W3734" s="239">
        <f t="shared" si="707"/>
        <v>-0.22462718291764486</v>
      </c>
      <c r="X3734" s="239">
        <f t="shared" si="708"/>
        <v>-0.22462718291764486</v>
      </c>
      <c r="Y3734" s="239">
        <f t="shared" si="709"/>
        <v>-0.22462718291764486</v>
      </c>
    </row>
    <row r="3735" spans="1:25">
      <c r="A3735" s="147">
        <v>40654</v>
      </c>
      <c r="B3735" s="243">
        <v>5.6050987225446658E-3</v>
      </c>
      <c r="C3735" s="243">
        <v>4.098543285828482E-3</v>
      </c>
      <c r="D3735" s="243">
        <v>9.6855641617732413E-3</v>
      </c>
      <c r="E3735" s="243">
        <v>3.9564820228699116E-3</v>
      </c>
      <c r="F3735" s="243">
        <v>6.4894404409876483E-3</v>
      </c>
      <c r="H3735" s="239">
        <f t="shared" si="702"/>
        <v>226.54839310409622</v>
      </c>
      <c r="I3735" s="239"/>
      <c r="J3735" s="239">
        <f t="shared" si="703"/>
        <v>200.04860764411285</v>
      </c>
      <c r="K3735" s="239">
        <f t="shared" si="698"/>
        <v>226.54839310409622</v>
      </c>
      <c r="L3735" s="239" t="b">
        <f t="shared" si="699"/>
        <v>0</v>
      </c>
      <c r="M3735" s="239">
        <f t="shared" si="704"/>
        <v>4.0985432858285306E-3</v>
      </c>
      <c r="O3735" s="239">
        <f t="shared" si="705"/>
        <v>191.6325907756115</v>
      </c>
      <c r="P3735" s="239">
        <f t="shared" si="700"/>
        <v>226.54839310409622</v>
      </c>
      <c r="Q3735" s="239">
        <f t="shared" si="701"/>
        <v>0</v>
      </c>
      <c r="R3735" s="239">
        <f t="shared" si="706"/>
        <v>4.0985432858285306E-3</v>
      </c>
      <c r="T3735" s="239">
        <f>MAX($H$4:H3735)</f>
        <v>290.98732864638936</v>
      </c>
      <c r="U3735" s="239">
        <f>MAX($K$4:K3735)</f>
        <v>290.98732864638936</v>
      </c>
      <c r="V3735" s="239">
        <f>MAX($K$4:L3735)</f>
        <v>290.98732864638936</v>
      </c>
      <c r="W3735" s="239">
        <f t="shared" si="707"/>
        <v>-0.22144928386417803</v>
      </c>
      <c r="X3735" s="239">
        <f t="shared" si="708"/>
        <v>-0.22144928386417803</v>
      </c>
      <c r="Y3735" s="239">
        <f t="shared" si="709"/>
        <v>-0.22144928386417803</v>
      </c>
    </row>
    <row r="3736" spans="1:25">
      <c r="A3736" s="147">
        <v>40655</v>
      </c>
      <c r="B3736" s="243">
        <v>0</v>
      </c>
      <c r="C3736" s="243">
        <v>6.8676601881745292E-4</v>
      </c>
      <c r="D3736" s="243">
        <v>1.0498999096348882E-3</v>
      </c>
      <c r="E3736" s="243">
        <v>7.4330101150854588E-4</v>
      </c>
      <c r="F3736" s="243">
        <v>6.8676601881745292E-4</v>
      </c>
      <c r="H3736" s="239">
        <f t="shared" si="702"/>
        <v>226.70397884209783</v>
      </c>
      <c r="I3736" s="239"/>
      <c r="J3736" s="239">
        <f t="shared" si="703"/>
        <v>200.04860764411285</v>
      </c>
      <c r="K3736" s="239">
        <f t="shared" si="698"/>
        <v>226.70397884209783</v>
      </c>
      <c r="L3736" s="239" t="b">
        <f t="shared" si="699"/>
        <v>0</v>
      </c>
      <c r="M3736" s="239">
        <f t="shared" si="704"/>
        <v>6.8676601881751276E-4</v>
      </c>
      <c r="O3736" s="239">
        <f t="shared" si="705"/>
        <v>191.6325907756115</v>
      </c>
      <c r="P3736" s="239">
        <f t="shared" si="700"/>
        <v>226.70397884209783</v>
      </c>
      <c r="Q3736" s="239">
        <f t="shared" si="701"/>
        <v>0</v>
      </c>
      <c r="R3736" s="239">
        <f t="shared" si="706"/>
        <v>6.8676601881751276E-4</v>
      </c>
      <c r="T3736" s="239">
        <f>MAX($H$4:H3736)</f>
        <v>290.98732864638936</v>
      </c>
      <c r="U3736" s="239">
        <f>MAX($K$4:K3736)</f>
        <v>290.98732864638936</v>
      </c>
      <c r="V3736" s="239">
        <f>MAX($K$4:L3736)</f>
        <v>290.98732864638936</v>
      </c>
      <c r="W3736" s="239">
        <f t="shared" si="707"/>
        <v>-0.2209146016884099</v>
      </c>
      <c r="X3736" s="239">
        <f t="shared" si="708"/>
        <v>-0.2209146016884099</v>
      </c>
      <c r="Y3736" s="239">
        <f t="shared" si="709"/>
        <v>-0.2209146016884099</v>
      </c>
    </row>
    <row r="3737" spans="1:25">
      <c r="A3737" s="147">
        <v>40658</v>
      </c>
      <c r="B3737" s="243">
        <v>-1.4455440463257974E-3</v>
      </c>
      <c r="C3737" s="243">
        <v>-3.1802179381326123E-3</v>
      </c>
      <c r="D3737" s="243">
        <v>-4.7104527001388119E-3</v>
      </c>
      <c r="E3737" s="243">
        <v>-2.6981629601982027E-3</v>
      </c>
      <c r="F3737" s="243">
        <v>-2.9145326552959538E-3</v>
      </c>
      <c r="H3737" s="239">
        <f t="shared" si="702"/>
        <v>225.98301078193816</v>
      </c>
      <c r="I3737" s="239"/>
      <c r="J3737" s="239">
        <f t="shared" si="703"/>
        <v>200.04860764411285</v>
      </c>
      <c r="K3737" s="239">
        <f t="shared" si="698"/>
        <v>225.98301078193816</v>
      </c>
      <c r="L3737" s="239" t="b">
        <f t="shared" si="699"/>
        <v>0</v>
      </c>
      <c r="M3737" s="239">
        <f t="shared" si="704"/>
        <v>-3.1802179381325564E-3</v>
      </c>
      <c r="O3737" s="239">
        <f t="shared" si="705"/>
        <v>191.6325907756115</v>
      </c>
      <c r="P3737" s="239">
        <f t="shared" si="700"/>
        <v>225.98301078193816</v>
      </c>
      <c r="Q3737" s="239">
        <f t="shared" si="701"/>
        <v>0</v>
      </c>
      <c r="R3737" s="239">
        <f t="shared" si="706"/>
        <v>-3.1802179381325564E-3</v>
      </c>
      <c r="T3737" s="239">
        <f>MAX($H$4:H3737)</f>
        <v>290.98732864638936</v>
      </c>
      <c r="U3737" s="239">
        <f>MAX($K$4:K3737)</f>
        <v>290.98732864638936</v>
      </c>
      <c r="V3737" s="239">
        <f>MAX($K$4:L3737)</f>
        <v>290.98732864638936</v>
      </c>
      <c r="W3737" s="239">
        <f t="shared" si="707"/>
        <v>-0.22339226304745757</v>
      </c>
      <c r="X3737" s="239">
        <f t="shared" si="708"/>
        <v>-0.22339226304745757</v>
      </c>
      <c r="Y3737" s="239">
        <f t="shared" si="709"/>
        <v>-0.22339226304745757</v>
      </c>
    </row>
    <row r="3738" spans="1:25">
      <c r="A3738" s="147">
        <v>40659</v>
      </c>
      <c r="B3738" s="243">
        <v>9.0022055804335199E-3</v>
      </c>
      <c r="C3738" s="243">
        <v>5.0077998067568075E-3</v>
      </c>
      <c r="D3738" s="243">
        <v>-6.7875494244098444E-3</v>
      </c>
      <c r="E3738" s="243">
        <v>-4.3276618982182047E-3</v>
      </c>
      <c r="F3738" s="243">
        <v>4.3440008567148247E-3</v>
      </c>
      <c r="H3738" s="239">
        <f t="shared" si="702"/>
        <v>227.11468845966226</v>
      </c>
      <c r="I3738" s="239"/>
      <c r="J3738" s="239">
        <f t="shared" si="703"/>
        <v>200.04860764411285</v>
      </c>
      <c r="K3738" s="239">
        <f t="shared" si="698"/>
        <v>227.11468845966226</v>
      </c>
      <c r="L3738" s="239" t="b">
        <f t="shared" si="699"/>
        <v>0</v>
      </c>
      <c r="M3738" s="239">
        <f t="shared" si="704"/>
        <v>5.007799806756752E-3</v>
      </c>
      <c r="O3738" s="239">
        <f t="shared" si="705"/>
        <v>191.6325907756115</v>
      </c>
      <c r="P3738" s="239">
        <f t="shared" si="700"/>
        <v>227.11468845966226</v>
      </c>
      <c r="Q3738" s="239">
        <f t="shared" si="701"/>
        <v>0</v>
      </c>
      <c r="R3738" s="239">
        <f t="shared" si="706"/>
        <v>5.007799806756752E-3</v>
      </c>
      <c r="T3738" s="239">
        <f>MAX($H$4:H3738)</f>
        <v>290.98732864638936</v>
      </c>
      <c r="U3738" s="239">
        <f>MAX($K$4:K3738)</f>
        <v>290.98732864638936</v>
      </c>
      <c r="V3738" s="239">
        <f>MAX($K$4:L3738)</f>
        <v>290.98732864638936</v>
      </c>
      <c r="W3738" s="239">
        <f t="shared" si="707"/>
        <v>-0.21950316697242084</v>
      </c>
      <c r="X3738" s="239">
        <f t="shared" si="708"/>
        <v>-0.21950316697242084</v>
      </c>
      <c r="Y3738" s="239">
        <f t="shared" si="709"/>
        <v>-0.21950316697242084</v>
      </c>
    </row>
    <row r="3739" spans="1:25">
      <c r="A3739" s="147">
        <v>40660</v>
      </c>
      <c r="B3739" s="243">
        <v>6.3879180004495772E-3</v>
      </c>
      <c r="C3739" s="243">
        <v>1.3156354060877007E-3</v>
      </c>
      <c r="D3739" s="243">
        <v>-7.2674924806476193E-3</v>
      </c>
      <c r="E3739" s="243">
        <v>-4.1585501356079524E-3</v>
      </c>
      <c r="F3739" s="243">
        <v>5.0216940285507938E-4</v>
      </c>
      <c r="H3739" s="239">
        <f t="shared" si="702"/>
        <v>227.41348858504236</v>
      </c>
      <c r="I3739" s="239"/>
      <c r="J3739" s="239">
        <f t="shared" si="703"/>
        <v>200.04860764411285</v>
      </c>
      <c r="K3739" s="239">
        <f t="shared" si="698"/>
        <v>227.41348858504236</v>
      </c>
      <c r="L3739" s="239" t="b">
        <f t="shared" si="699"/>
        <v>0</v>
      </c>
      <c r="M3739" s="239">
        <f t="shared" si="704"/>
        <v>1.3156354060876478E-3</v>
      </c>
      <c r="O3739" s="239">
        <f t="shared" si="705"/>
        <v>191.6325907756115</v>
      </c>
      <c r="P3739" s="239">
        <f t="shared" si="700"/>
        <v>227.41348858504236</v>
      </c>
      <c r="Q3739" s="239">
        <f t="shared" si="701"/>
        <v>0</v>
      </c>
      <c r="R3739" s="239">
        <f t="shared" si="706"/>
        <v>1.3156354060876478E-3</v>
      </c>
      <c r="T3739" s="239">
        <f>MAX($H$4:H3739)</f>
        <v>290.98732864638936</v>
      </c>
      <c r="U3739" s="239">
        <f>MAX($K$4:K3739)</f>
        <v>290.98732864638936</v>
      </c>
      <c r="V3739" s="239">
        <f>MAX($K$4:L3739)</f>
        <v>290.98732864638936</v>
      </c>
      <c r="W3739" s="239">
        <f t="shared" si="707"/>
        <v>-0.21847631770455045</v>
      </c>
      <c r="X3739" s="239">
        <f t="shared" si="708"/>
        <v>-0.21847631770455045</v>
      </c>
      <c r="Y3739" s="239">
        <f t="shared" si="709"/>
        <v>-0.21847631770455045</v>
      </c>
    </row>
    <row r="3740" spans="1:25">
      <c r="A3740" s="147">
        <v>40661</v>
      </c>
      <c r="B3740" s="243">
        <v>3.3091993892635507E-3</v>
      </c>
      <c r="C3740" s="243">
        <v>7.8319644267010879E-3</v>
      </c>
      <c r="D3740" s="243">
        <v>1.3382614874852816E-2</v>
      </c>
      <c r="E3740" s="243">
        <v>-8.6632334009524303E-3</v>
      </c>
      <c r="F3740" s="243">
        <v>8.3125026149009074E-3</v>
      </c>
      <c r="H3740" s="239">
        <f t="shared" si="702"/>
        <v>229.1945829377924</v>
      </c>
      <c r="I3740" s="239"/>
      <c r="J3740" s="239">
        <f t="shared" si="703"/>
        <v>200.04860764411285</v>
      </c>
      <c r="K3740" s="239">
        <f t="shared" si="698"/>
        <v>229.1945829377924</v>
      </c>
      <c r="L3740" s="239" t="b">
        <f t="shared" si="699"/>
        <v>0</v>
      </c>
      <c r="M3740" s="239">
        <f t="shared" si="704"/>
        <v>7.8319644267010879E-3</v>
      </c>
      <c r="O3740" s="239">
        <f t="shared" si="705"/>
        <v>191.6325907756115</v>
      </c>
      <c r="P3740" s="239">
        <f t="shared" si="700"/>
        <v>229.1945829377924</v>
      </c>
      <c r="Q3740" s="239">
        <f t="shared" si="701"/>
        <v>0</v>
      </c>
      <c r="R3740" s="239">
        <f t="shared" si="706"/>
        <v>7.8319644267010879E-3</v>
      </c>
      <c r="T3740" s="239">
        <f>MAX($H$4:H3740)</f>
        <v>290.98732864638936</v>
      </c>
      <c r="U3740" s="239">
        <f>MAX($K$4:K3740)</f>
        <v>290.98732864638936</v>
      </c>
      <c r="V3740" s="239">
        <f>MAX($K$4:L3740)</f>
        <v>290.98732864638936</v>
      </c>
      <c r="W3740" s="239">
        <f t="shared" si="707"/>
        <v>-0.21235545202618805</v>
      </c>
      <c r="X3740" s="239">
        <f t="shared" si="708"/>
        <v>-0.21235545202618805</v>
      </c>
      <c r="Y3740" s="239">
        <f t="shared" si="709"/>
        <v>-0.21235545202618805</v>
      </c>
    </row>
    <row r="3741" spans="1:25">
      <c r="A3741" s="147">
        <v>40662</v>
      </c>
      <c r="B3741" s="243">
        <v>2.4713403712650628E-3</v>
      </c>
      <c r="C3741" s="243">
        <v>3.6193808367763758E-3</v>
      </c>
      <c r="D3741" s="243">
        <v>-2.7529379023993883E-4</v>
      </c>
      <c r="E3741" s="243">
        <v>2.1931250091360432E-3</v>
      </c>
      <c r="F3741" s="243">
        <v>3.7967775041476415E-3</v>
      </c>
      <c r="H3741" s="239">
        <f t="shared" si="702"/>
        <v>230.02412541917042</v>
      </c>
      <c r="I3741" s="239"/>
      <c r="J3741" s="239">
        <f t="shared" si="703"/>
        <v>200.04860764411285</v>
      </c>
      <c r="K3741" s="239">
        <f t="shared" si="698"/>
        <v>230.02412541917042</v>
      </c>
      <c r="L3741" s="239" t="b">
        <f t="shared" si="699"/>
        <v>0</v>
      </c>
      <c r="M3741" s="239">
        <f t="shared" si="704"/>
        <v>3.6193808367764348E-3</v>
      </c>
      <c r="O3741" s="239">
        <f t="shared" si="705"/>
        <v>191.6325907756115</v>
      </c>
      <c r="P3741" s="239">
        <f t="shared" si="700"/>
        <v>230.02412541917042</v>
      </c>
      <c r="Q3741" s="239">
        <f t="shared" si="701"/>
        <v>0</v>
      </c>
      <c r="R3741" s="239">
        <f t="shared" si="706"/>
        <v>3.6193808367764348E-3</v>
      </c>
      <c r="T3741" s="239">
        <f>MAX($H$4:H3741)</f>
        <v>290.98732864638936</v>
      </c>
      <c r="U3741" s="239">
        <f>MAX($K$4:K3741)</f>
        <v>290.98732864638936</v>
      </c>
      <c r="V3741" s="239">
        <f>MAX($K$4:L3741)</f>
        <v>290.98732864638936</v>
      </c>
      <c r="W3741" s="239">
        <f t="shared" si="707"/>
        <v>-0.20950466644306021</v>
      </c>
      <c r="X3741" s="239">
        <f t="shared" si="708"/>
        <v>-0.20950466644306021</v>
      </c>
      <c r="Y3741" s="239">
        <f t="shared" si="709"/>
        <v>-0.20950466644306021</v>
      </c>
    </row>
    <row r="3742" spans="1:25">
      <c r="A3742" s="147">
        <v>40665</v>
      </c>
      <c r="B3742" s="243">
        <v>-1.9190082734065195E-3</v>
      </c>
      <c r="C3742" s="243">
        <v>1.5649817533036625E-4</v>
      </c>
      <c r="D3742" s="243">
        <v>7.5952363553115632E-3</v>
      </c>
      <c r="E3742" s="243">
        <v>-1.9734975160373702E-3</v>
      </c>
      <c r="F3742" s="243">
        <v>6.1668778738988017E-4</v>
      </c>
      <c r="H3742" s="239">
        <f t="shared" si="702"/>
        <v>230.06012377508048</v>
      </c>
      <c r="I3742" s="239"/>
      <c r="J3742" s="239">
        <f t="shared" si="703"/>
        <v>200.04860764411285</v>
      </c>
      <c r="K3742" s="239">
        <f t="shared" si="698"/>
        <v>230.06012377508048</v>
      </c>
      <c r="L3742" s="239" t="b">
        <f t="shared" si="699"/>
        <v>0</v>
      </c>
      <c r="M3742" s="239">
        <f t="shared" si="704"/>
        <v>1.5649817533038129E-4</v>
      </c>
      <c r="O3742" s="239">
        <f t="shared" si="705"/>
        <v>191.6325907756115</v>
      </c>
      <c r="P3742" s="239">
        <f t="shared" si="700"/>
        <v>230.06012377508048</v>
      </c>
      <c r="Q3742" s="239">
        <f t="shared" si="701"/>
        <v>0</v>
      </c>
      <c r="R3742" s="239">
        <f t="shared" si="706"/>
        <v>1.5649817533038129E-4</v>
      </c>
      <c r="T3742" s="239">
        <f>MAX($H$4:H3742)</f>
        <v>290.98732864638936</v>
      </c>
      <c r="U3742" s="239">
        <f>MAX($K$4:K3742)</f>
        <v>290.98732864638936</v>
      </c>
      <c r="V3742" s="239">
        <f>MAX($K$4:L3742)</f>
        <v>290.98732864638936</v>
      </c>
      <c r="W3742" s="239">
        <f t="shared" si="707"/>
        <v>-0.20938095536575135</v>
      </c>
      <c r="X3742" s="239">
        <f t="shared" si="708"/>
        <v>-0.20938095536575135</v>
      </c>
      <c r="Y3742" s="239">
        <f t="shared" si="709"/>
        <v>-0.20938095536575135</v>
      </c>
    </row>
    <row r="3743" spans="1:25">
      <c r="A3743" s="147">
        <v>40666</v>
      </c>
      <c r="B3743" s="243">
        <v>-4.3720844751018451E-3</v>
      </c>
      <c r="C3743" s="243">
        <v>-6.6726565850300235E-3</v>
      </c>
      <c r="D3743" s="243">
        <v>-2.4772332990234958E-3</v>
      </c>
      <c r="E3743" s="243">
        <v>-1.533134171530226E-2</v>
      </c>
      <c r="F3743" s="243">
        <v>-8.0405366952217561E-3</v>
      </c>
      <c r="H3743" s="239">
        <f t="shared" si="702"/>
        <v>228.52501157521988</v>
      </c>
      <c r="I3743" s="239"/>
      <c r="J3743" s="239">
        <f t="shared" si="703"/>
        <v>200.04860764411285</v>
      </c>
      <c r="K3743" s="239">
        <f t="shared" si="698"/>
        <v>228.52501157521988</v>
      </c>
      <c r="L3743" s="239" t="b">
        <f t="shared" si="699"/>
        <v>0</v>
      </c>
      <c r="M3743" s="239">
        <f t="shared" si="704"/>
        <v>-6.6726565850299931E-3</v>
      </c>
      <c r="O3743" s="239">
        <f t="shared" si="705"/>
        <v>191.6325907756115</v>
      </c>
      <c r="P3743" s="239">
        <f t="shared" si="700"/>
        <v>228.52501157521988</v>
      </c>
      <c r="Q3743" s="239">
        <f t="shared" si="701"/>
        <v>0</v>
      </c>
      <c r="R3743" s="239">
        <f t="shared" si="706"/>
        <v>-6.6726565850299931E-3</v>
      </c>
      <c r="T3743" s="239">
        <f>MAX($H$4:H3743)</f>
        <v>290.98732864638936</v>
      </c>
      <c r="U3743" s="239">
        <f>MAX($K$4:K3743)</f>
        <v>290.98732864638936</v>
      </c>
      <c r="V3743" s="239">
        <f>MAX($K$4:L3743)</f>
        <v>290.98732864638936</v>
      </c>
      <c r="W3743" s="239">
        <f t="shared" si="707"/>
        <v>-0.2146564847401802</v>
      </c>
      <c r="X3743" s="239">
        <f t="shared" si="708"/>
        <v>-0.2146564847401802</v>
      </c>
      <c r="Y3743" s="239">
        <f t="shared" si="709"/>
        <v>-0.2146564847401802</v>
      </c>
    </row>
    <row r="3744" spans="1:25">
      <c r="A3744" s="147">
        <v>40667</v>
      </c>
      <c r="B3744" s="243">
        <v>-6.8340013689239809E-3</v>
      </c>
      <c r="C3744" s="243">
        <v>-1.0676182454424588E-2</v>
      </c>
      <c r="D3744" s="243">
        <v>-5.6117500021395372E-3</v>
      </c>
      <c r="E3744" s="243">
        <v>-1.2347380832347432E-2</v>
      </c>
      <c r="F3744" s="243">
        <v>-7.0217299808359446E-3</v>
      </c>
      <c r="H3744" s="239">
        <f t="shared" si="702"/>
        <v>226.08523685624334</v>
      </c>
      <c r="I3744" s="239"/>
      <c r="J3744" s="239">
        <f t="shared" si="703"/>
        <v>200.04860764411285</v>
      </c>
      <c r="K3744" s="239">
        <f t="shared" si="698"/>
        <v>226.08523685624334</v>
      </c>
      <c r="L3744" s="239" t="b">
        <f t="shared" si="699"/>
        <v>0</v>
      </c>
      <c r="M3744" s="239">
        <f t="shared" si="704"/>
        <v>-1.0676182454424582E-2</v>
      </c>
      <c r="O3744" s="239">
        <f t="shared" si="705"/>
        <v>191.6325907756115</v>
      </c>
      <c r="P3744" s="239">
        <f t="shared" si="700"/>
        <v>226.08523685624334</v>
      </c>
      <c r="Q3744" s="239">
        <f t="shared" si="701"/>
        <v>0</v>
      </c>
      <c r="R3744" s="239">
        <f t="shared" si="706"/>
        <v>-1.0676182454424582E-2</v>
      </c>
      <c r="T3744" s="239">
        <f>MAX($H$4:H3744)</f>
        <v>290.98732864638936</v>
      </c>
      <c r="U3744" s="239">
        <f>MAX($K$4:K3744)</f>
        <v>290.98732864638936</v>
      </c>
      <c r="V3744" s="239">
        <f>MAX($K$4:L3744)</f>
        <v>290.98732864638936</v>
      </c>
      <c r="W3744" s="239">
        <f t="shared" si="707"/>
        <v>-0.22304095539849322</v>
      </c>
      <c r="X3744" s="239">
        <f t="shared" si="708"/>
        <v>-0.22304095539849322</v>
      </c>
      <c r="Y3744" s="239">
        <f t="shared" si="709"/>
        <v>-0.22304095539849322</v>
      </c>
    </row>
    <row r="3745" spans="1:25">
      <c r="A3745" s="147">
        <v>40668</v>
      </c>
      <c r="B3745" s="243">
        <v>-8.2777367643522837E-3</v>
      </c>
      <c r="C3745" s="243">
        <v>-1.8534230238483884E-3</v>
      </c>
      <c r="D3745" s="243">
        <v>2.0565881962775423E-2</v>
      </c>
      <c r="E3745" s="243">
        <v>1.0803298847276377E-2</v>
      </c>
      <c r="F3745" s="243">
        <v>4.2360176524325333E-4</v>
      </c>
      <c r="H3745" s="239">
        <f t="shared" si="702"/>
        <v>225.66620527290178</v>
      </c>
      <c r="I3745" s="239"/>
      <c r="J3745" s="239">
        <f t="shared" si="703"/>
        <v>200.04860764411285</v>
      </c>
      <c r="K3745" s="239">
        <f t="shared" si="698"/>
        <v>225.66620527290178</v>
      </c>
      <c r="L3745" s="239" t="b">
        <f t="shared" si="699"/>
        <v>0</v>
      </c>
      <c r="M3745" s="239">
        <f t="shared" si="704"/>
        <v>-1.8534230238483275E-3</v>
      </c>
      <c r="O3745" s="239">
        <f t="shared" si="705"/>
        <v>191.6325907756115</v>
      </c>
      <c r="P3745" s="239">
        <f t="shared" si="700"/>
        <v>225.66620527290178</v>
      </c>
      <c r="Q3745" s="239">
        <f t="shared" si="701"/>
        <v>0</v>
      </c>
      <c r="R3745" s="239">
        <f t="shared" si="706"/>
        <v>-1.8534230238483275E-3</v>
      </c>
      <c r="T3745" s="239">
        <f>MAX($H$4:H3745)</f>
        <v>290.98732864638936</v>
      </c>
      <c r="U3745" s="239">
        <f>MAX($K$4:K3745)</f>
        <v>290.98732864638936</v>
      </c>
      <c r="V3745" s="239">
        <f>MAX($K$4:L3745)</f>
        <v>290.98732864638936</v>
      </c>
      <c r="W3745" s="239">
        <f t="shared" si="707"/>
        <v>-0.22448098918034484</v>
      </c>
      <c r="X3745" s="239">
        <f t="shared" si="708"/>
        <v>-0.22448098918034484</v>
      </c>
      <c r="Y3745" s="239">
        <f t="shared" si="709"/>
        <v>-0.22448098918034484</v>
      </c>
    </row>
    <row r="3746" spans="1:25">
      <c r="A3746" s="147">
        <v>40669</v>
      </c>
      <c r="B3746" s="243">
        <v>4.0023097797168283E-3</v>
      </c>
      <c r="C3746" s="243">
        <v>2.4569330406848833E-2</v>
      </c>
      <c r="D3746" s="243">
        <v>8.2406698312613713E-3</v>
      </c>
      <c r="E3746" s="243">
        <v>1.9826130556859889E-2</v>
      </c>
      <c r="F3746" s="243">
        <v>2.1659534653821755E-2</v>
      </c>
      <c r="H3746" s="239">
        <f t="shared" si="702"/>
        <v>231.21067283191147</v>
      </c>
      <c r="I3746" s="239"/>
      <c r="J3746" s="239">
        <f t="shared" si="703"/>
        <v>200.04860764411285</v>
      </c>
      <c r="K3746" s="239">
        <f t="shared" si="698"/>
        <v>231.21067283191147</v>
      </c>
      <c r="L3746" s="239" t="b">
        <f t="shared" si="699"/>
        <v>0</v>
      </c>
      <c r="M3746" s="239">
        <f t="shared" si="704"/>
        <v>2.4569330406848802E-2</v>
      </c>
      <c r="O3746" s="239">
        <f t="shared" si="705"/>
        <v>191.6325907756115</v>
      </c>
      <c r="P3746" s="239">
        <f t="shared" si="700"/>
        <v>231.21067283191147</v>
      </c>
      <c r="Q3746" s="239">
        <f t="shared" si="701"/>
        <v>0</v>
      </c>
      <c r="R3746" s="239">
        <f t="shared" si="706"/>
        <v>2.4569330406848802E-2</v>
      </c>
      <c r="T3746" s="239">
        <f>MAX($H$4:H3746)</f>
        <v>290.98732864638936</v>
      </c>
      <c r="U3746" s="239">
        <f>MAX($K$4:K3746)</f>
        <v>290.98732864638936</v>
      </c>
      <c r="V3746" s="239">
        <f>MAX($K$4:L3746)</f>
        <v>290.98732864638936</v>
      </c>
      <c r="W3746" s="239">
        <f t="shared" si="707"/>
        <v>-0.2054270063667242</v>
      </c>
      <c r="X3746" s="239">
        <f t="shared" si="708"/>
        <v>-0.2054270063667242</v>
      </c>
      <c r="Y3746" s="239">
        <f t="shared" si="709"/>
        <v>-0.2054270063667242</v>
      </c>
    </row>
    <row r="3747" spans="1:25">
      <c r="A3747" s="147">
        <v>40672</v>
      </c>
      <c r="B3747" s="243">
        <v>5.1377424878997768E-3</v>
      </c>
      <c r="C3747" s="243">
        <v>-1.9362088012355505E-2</v>
      </c>
      <c r="D3747" s="243">
        <v>-1.7198133218255807E-3</v>
      </c>
      <c r="E3747" s="243">
        <v>-7.4592674695073136E-4</v>
      </c>
      <c r="F3747" s="243">
        <v>-1.1482395173719628E-2</v>
      </c>
      <c r="H3747" s="239">
        <f t="shared" si="702"/>
        <v>226.73395143514406</v>
      </c>
      <c r="I3747" s="239"/>
      <c r="J3747" s="239">
        <f t="shared" si="703"/>
        <v>200.04860764411285</v>
      </c>
      <c r="K3747" s="239">
        <f t="shared" si="698"/>
        <v>226.73395143514406</v>
      </c>
      <c r="L3747" s="239" t="b">
        <f t="shared" si="699"/>
        <v>0</v>
      </c>
      <c r="M3747" s="239">
        <f t="shared" si="704"/>
        <v>-1.9362088012355498E-2</v>
      </c>
      <c r="O3747" s="239">
        <f t="shared" si="705"/>
        <v>191.6325907756115</v>
      </c>
      <c r="P3747" s="239">
        <f t="shared" si="700"/>
        <v>226.73395143514406</v>
      </c>
      <c r="Q3747" s="239">
        <f t="shared" si="701"/>
        <v>0</v>
      </c>
      <c r="R3747" s="239">
        <f t="shared" si="706"/>
        <v>-1.9362088012355498E-2</v>
      </c>
      <c r="T3747" s="239">
        <f>MAX($H$4:H3747)</f>
        <v>290.98732864638936</v>
      </c>
      <c r="U3747" s="239">
        <f>MAX($K$4:K3747)</f>
        <v>290.98732864638936</v>
      </c>
      <c r="V3747" s="239">
        <f>MAX($K$4:L3747)</f>
        <v>290.98732864638936</v>
      </c>
      <c r="W3747" s="239">
        <f t="shared" si="707"/>
        <v>-0.22081159860169247</v>
      </c>
      <c r="X3747" s="239">
        <f t="shared" si="708"/>
        <v>-0.22081159860169247</v>
      </c>
      <c r="Y3747" s="239">
        <f t="shared" si="709"/>
        <v>-0.22081159860169247</v>
      </c>
    </row>
    <row r="3748" spans="1:25">
      <c r="A3748" s="147">
        <v>40673</v>
      </c>
      <c r="B3748" s="243">
        <v>8.3466614586771293E-3</v>
      </c>
      <c r="C3748" s="243">
        <v>1.2371914121672045E-2</v>
      </c>
      <c r="D3748" s="243">
        <v>3.9818875920549779E-4</v>
      </c>
      <c r="E3748" s="243">
        <v>1.231882880655677E-3</v>
      </c>
      <c r="F3748" s="243">
        <v>1.0805167448533215E-2</v>
      </c>
      <c r="H3748" s="239">
        <f t="shared" si="702"/>
        <v>229.53908441076703</v>
      </c>
      <c r="I3748" s="239"/>
      <c r="J3748" s="239">
        <f t="shared" si="703"/>
        <v>200.04860764411285</v>
      </c>
      <c r="K3748" s="239">
        <f t="shared" si="698"/>
        <v>229.53908441076703</v>
      </c>
      <c r="L3748" s="239" t="b">
        <f t="shared" si="699"/>
        <v>0</v>
      </c>
      <c r="M3748" s="239">
        <f t="shared" si="704"/>
        <v>1.2371914121672068E-2</v>
      </c>
      <c r="O3748" s="239">
        <f t="shared" si="705"/>
        <v>191.6325907756115</v>
      </c>
      <c r="P3748" s="239">
        <f t="shared" si="700"/>
        <v>229.53908441076703</v>
      </c>
      <c r="Q3748" s="239">
        <f t="shared" si="701"/>
        <v>0</v>
      </c>
      <c r="R3748" s="239">
        <f t="shared" si="706"/>
        <v>1.2371914121672068E-2</v>
      </c>
      <c r="T3748" s="239">
        <f>MAX($H$4:H3748)</f>
        <v>290.98732864638936</v>
      </c>
      <c r="U3748" s="239">
        <f>MAX($K$4:K3748)</f>
        <v>290.98732864638936</v>
      </c>
      <c r="V3748" s="239">
        <f>MAX($K$4:L3748)</f>
        <v>290.98732864638936</v>
      </c>
      <c r="W3748" s="239">
        <f t="shared" si="707"/>
        <v>-0.21117154661498966</v>
      </c>
      <c r="X3748" s="239">
        <f t="shared" si="708"/>
        <v>-0.21117154661498966</v>
      </c>
      <c r="Y3748" s="239">
        <f t="shared" si="709"/>
        <v>-0.21117154661498966</v>
      </c>
    </row>
    <row r="3749" spans="1:25">
      <c r="A3749" s="147">
        <v>40674</v>
      </c>
      <c r="B3749" s="243">
        <v>-1.0585468668039666E-2</v>
      </c>
      <c r="C3749" s="243">
        <v>9.0035539484276672E-3</v>
      </c>
      <c r="D3749" s="243">
        <v>9.2398475992923057E-3</v>
      </c>
      <c r="E3749" s="243">
        <v>8.9650918273909141E-3</v>
      </c>
      <c r="F3749" s="243">
        <v>8.8214389260634629E-3</v>
      </c>
      <c r="H3749" s="239">
        <f t="shared" si="702"/>
        <v>231.60575194053206</v>
      </c>
      <c r="I3749" s="239"/>
      <c r="J3749" s="239">
        <f t="shared" si="703"/>
        <v>200.04860764411285</v>
      </c>
      <c r="K3749" s="239">
        <f t="shared" si="698"/>
        <v>231.60575194053206</v>
      </c>
      <c r="L3749" s="239" t="b">
        <f t="shared" si="699"/>
        <v>0</v>
      </c>
      <c r="M3749" s="239">
        <f t="shared" si="704"/>
        <v>9.0035539484276412E-3</v>
      </c>
      <c r="O3749" s="239">
        <f t="shared" si="705"/>
        <v>191.6325907756115</v>
      </c>
      <c r="P3749" s="239">
        <f t="shared" si="700"/>
        <v>231.60575194053206</v>
      </c>
      <c r="Q3749" s="239">
        <f t="shared" si="701"/>
        <v>0</v>
      </c>
      <c r="R3749" s="239">
        <f t="shared" si="706"/>
        <v>9.0035539484276412E-3</v>
      </c>
      <c r="T3749" s="239">
        <f>MAX($H$4:H3749)</f>
        <v>290.98732864638936</v>
      </c>
      <c r="U3749" s="239">
        <f>MAX($K$4:K3749)</f>
        <v>290.98732864638936</v>
      </c>
      <c r="V3749" s="239">
        <f>MAX($K$4:L3749)</f>
        <v>290.98732864638936</v>
      </c>
      <c r="W3749" s="239">
        <f t="shared" si="707"/>
        <v>-0.20406928707888297</v>
      </c>
      <c r="X3749" s="239">
        <f t="shared" si="708"/>
        <v>-0.20406928707888297</v>
      </c>
      <c r="Y3749" s="239">
        <f t="shared" si="709"/>
        <v>-0.20406928707888297</v>
      </c>
    </row>
    <row r="3750" spans="1:25">
      <c r="A3750" s="147">
        <v>40675</v>
      </c>
      <c r="B3750" s="243">
        <v>4.8570891235084623E-3</v>
      </c>
      <c r="C3750" s="243">
        <v>-1.463441457063086E-2</v>
      </c>
      <c r="D3750" s="243">
        <v>-1.3807653933934239E-2</v>
      </c>
      <c r="E3750" s="243">
        <v>-1.637216524973073E-2</v>
      </c>
      <c r="F3750" s="243">
        <v>-1.3581582475345355E-2</v>
      </c>
      <c r="H3750" s="239">
        <f t="shared" si="702"/>
        <v>228.21633734969163</v>
      </c>
      <c r="I3750" s="239"/>
      <c r="J3750" s="239">
        <f t="shared" si="703"/>
        <v>200.04860764411285</v>
      </c>
      <c r="K3750" s="239">
        <f t="shared" si="698"/>
        <v>228.21633734969163</v>
      </c>
      <c r="L3750" s="239" t="b">
        <f t="shared" si="699"/>
        <v>0</v>
      </c>
      <c r="M3750" s="239">
        <f t="shared" si="704"/>
        <v>-1.4634414570630826E-2</v>
      </c>
      <c r="O3750" s="239">
        <f t="shared" si="705"/>
        <v>191.6325907756115</v>
      </c>
      <c r="P3750" s="239">
        <f t="shared" si="700"/>
        <v>228.21633734969163</v>
      </c>
      <c r="Q3750" s="239">
        <f t="shared" si="701"/>
        <v>0</v>
      </c>
      <c r="R3750" s="239">
        <f t="shared" si="706"/>
        <v>-1.4634414570630826E-2</v>
      </c>
      <c r="T3750" s="239">
        <f>MAX($H$4:H3750)</f>
        <v>290.98732864638936</v>
      </c>
      <c r="U3750" s="239">
        <f>MAX($K$4:K3750)</f>
        <v>290.98732864638936</v>
      </c>
      <c r="V3750" s="239">
        <f>MAX($K$4:L3750)</f>
        <v>290.98732864638936</v>
      </c>
      <c r="W3750" s="239">
        <f t="shared" si="707"/>
        <v>-0.21571726710126835</v>
      </c>
      <c r="X3750" s="239">
        <f t="shared" si="708"/>
        <v>-0.21571726710126835</v>
      </c>
      <c r="Y3750" s="239">
        <f t="shared" si="709"/>
        <v>-0.21571726710126835</v>
      </c>
    </row>
    <row r="3751" spans="1:25">
      <c r="A3751" s="147">
        <v>40676</v>
      </c>
      <c r="B3751" s="243">
        <v>-8.1931783532004365E-3</v>
      </c>
      <c r="C3751" s="243">
        <v>4.1242492548725362E-3</v>
      </c>
      <c r="D3751" s="243">
        <v>4.4275442762315986E-3</v>
      </c>
      <c r="E3751" s="243">
        <v>6.0518713700197235E-3</v>
      </c>
      <c r="F3751" s="243">
        <v>6.7657879900495654E-3</v>
      </c>
      <c r="H3751" s="239">
        <f t="shared" si="702"/>
        <v>229.15755840895582</v>
      </c>
      <c r="I3751" s="239"/>
      <c r="J3751" s="239">
        <f t="shared" si="703"/>
        <v>200.04860764411285</v>
      </c>
      <c r="K3751" s="239">
        <f t="shared" si="698"/>
        <v>229.15755840895582</v>
      </c>
      <c r="L3751" s="239" t="b">
        <f t="shared" si="699"/>
        <v>0</v>
      </c>
      <c r="M3751" s="239">
        <f t="shared" si="704"/>
        <v>4.1242492548724885E-3</v>
      </c>
      <c r="O3751" s="239">
        <f t="shared" si="705"/>
        <v>191.6325907756115</v>
      </c>
      <c r="P3751" s="239">
        <f t="shared" si="700"/>
        <v>229.15755840895582</v>
      </c>
      <c r="Q3751" s="239">
        <f t="shared" si="701"/>
        <v>0</v>
      </c>
      <c r="R3751" s="239">
        <f t="shared" si="706"/>
        <v>4.1242492548724885E-3</v>
      </c>
      <c r="T3751" s="239">
        <f>MAX($H$4:H3751)</f>
        <v>290.98732864638936</v>
      </c>
      <c r="U3751" s="239">
        <f>MAX($K$4:K3751)</f>
        <v>290.98732864638936</v>
      </c>
      <c r="V3751" s="239">
        <f>MAX($K$4:L3751)</f>
        <v>290.98732864638936</v>
      </c>
      <c r="W3751" s="239">
        <f t="shared" si="707"/>
        <v>-0.2124826896245014</v>
      </c>
      <c r="X3751" s="239">
        <f t="shared" si="708"/>
        <v>-0.2124826896245014</v>
      </c>
      <c r="Y3751" s="239">
        <f t="shared" si="709"/>
        <v>-0.2124826896245014</v>
      </c>
    </row>
    <row r="3752" spans="1:25">
      <c r="A3752" s="147">
        <v>40679</v>
      </c>
      <c r="B3752" s="243">
        <v>-6.4487443419561918E-3</v>
      </c>
      <c r="C3752" s="243">
        <v>-4.1871882234166824E-3</v>
      </c>
      <c r="D3752" s="243">
        <v>-1.7926709633545479E-2</v>
      </c>
      <c r="E3752" s="243">
        <v>-1.2485055726350058E-2</v>
      </c>
      <c r="F3752" s="243">
        <v>-7.0043283626296526E-3</v>
      </c>
      <c r="H3752" s="239">
        <f t="shared" si="702"/>
        <v>228.19803257907893</v>
      </c>
      <c r="I3752" s="239"/>
      <c r="J3752" s="239">
        <f t="shared" si="703"/>
        <v>200.04860764411285</v>
      </c>
      <c r="K3752" s="239">
        <f t="shared" si="698"/>
        <v>228.19803257907893</v>
      </c>
      <c r="L3752" s="239" t="b">
        <f t="shared" si="699"/>
        <v>0</v>
      </c>
      <c r="M3752" s="239">
        <f t="shared" si="704"/>
        <v>-4.1871882234166607E-3</v>
      </c>
      <c r="O3752" s="239">
        <f t="shared" si="705"/>
        <v>191.6325907756115</v>
      </c>
      <c r="P3752" s="239">
        <f t="shared" si="700"/>
        <v>228.19803257907893</v>
      </c>
      <c r="Q3752" s="239">
        <f t="shared" si="701"/>
        <v>0</v>
      </c>
      <c r="R3752" s="239">
        <f t="shared" si="706"/>
        <v>-4.1871882234166607E-3</v>
      </c>
      <c r="T3752" s="239">
        <f>MAX($H$4:H3752)</f>
        <v>290.98732864638936</v>
      </c>
      <c r="U3752" s="239">
        <f>MAX($K$4:K3752)</f>
        <v>290.98732864638936</v>
      </c>
      <c r="V3752" s="239">
        <f>MAX($K$4:L3752)</f>
        <v>290.98732864638936</v>
      </c>
      <c r="W3752" s="239">
        <f t="shared" si="707"/>
        <v>-0.21578017283224246</v>
      </c>
      <c r="X3752" s="239">
        <f t="shared" si="708"/>
        <v>-0.21578017283224246</v>
      </c>
      <c r="Y3752" s="239">
        <f t="shared" si="709"/>
        <v>-0.21578017283224246</v>
      </c>
    </row>
    <row r="3753" spans="1:25">
      <c r="A3753" s="147">
        <v>40680</v>
      </c>
      <c r="B3753" s="243">
        <v>-7.8411800587807612E-4</v>
      </c>
      <c r="C3753" s="243">
        <v>-1.2991513952440914E-2</v>
      </c>
      <c r="D3753" s="243">
        <v>-2.7977870041135944E-3</v>
      </c>
      <c r="E3753" s="243">
        <v>-7.8940878917088675E-4</v>
      </c>
      <c r="F3753" s="243">
        <v>-1.1649937039944658E-2</v>
      </c>
      <c r="H3753" s="239">
        <f t="shared" si="702"/>
        <v>225.23339465490827</v>
      </c>
      <c r="I3753" s="239"/>
      <c r="J3753" s="239">
        <f t="shared" si="703"/>
        <v>200.04860764411285</v>
      </c>
      <c r="K3753" s="239">
        <f t="shared" si="698"/>
        <v>225.23339465490827</v>
      </c>
      <c r="L3753" s="239" t="b">
        <f t="shared" si="699"/>
        <v>0</v>
      </c>
      <c r="M3753" s="239">
        <f t="shared" si="704"/>
        <v>-1.2991513952440869E-2</v>
      </c>
      <c r="O3753" s="239">
        <f t="shared" si="705"/>
        <v>191.6325907756115</v>
      </c>
      <c r="P3753" s="239">
        <f t="shared" si="700"/>
        <v>225.23339465490827</v>
      </c>
      <c r="Q3753" s="239">
        <f t="shared" si="701"/>
        <v>0</v>
      </c>
      <c r="R3753" s="239">
        <f t="shared" si="706"/>
        <v>-1.2991513952440869E-2</v>
      </c>
      <c r="T3753" s="239">
        <f>MAX($H$4:H3753)</f>
        <v>290.98732864638936</v>
      </c>
      <c r="U3753" s="239">
        <f>MAX($K$4:K3753)</f>
        <v>290.98732864638936</v>
      </c>
      <c r="V3753" s="239">
        <f>MAX($K$4:L3753)</f>
        <v>290.98732864638936</v>
      </c>
      <c r="W3753" s="239">
        <f t="shared" si="707"/>
        <v>-0.22596837565867314</v>
      </c>
      <c r="X3753" s="239">
        <f t="shared" si="708"/>
        <v>-0.22596837565867314</v>
      </c>
      <c r="Y3753" s="239">
        <f t="shared" si="709"/>
        <v>-0.22596837565867314</v>
      </c>
    </row>
    <row r="3754" spans="1:25">
      <c r="A3754" s="147">
        <v>40681</v>
      </c>
      <c r="B3754" s="243">
        <v>9.7062189283896316E-3</v>
      </c>
      <c r="C3754" s="243">
        <v>3.5251236861038038E-3</v>
      </c>
      <c r="D3754" s="243">
        <v>3.3103808420766878E-3</v>
      </c>
      <c r="E3754" s="243">
        <v>1.9673860252229503E-3</v>
      </c>
      <c r="F3754" s="243">
        <v>-6.1830565906251245E-5</v>
      </c>
      <c r="H3754" s="239">
        <f t="shared" si="702"/>
        <v>226.02737022930785</v>
      </c>
      <c r="I3754" s="239"/>
      <c r="J3754" s="239">
        <f t="shared" si="703"/>
        <v>200.04860764411285</v>
      </c>
      <c r="K3754" s="239">
        <f t="shared" si="698"/>
        <v>226.02737022930785</v>
      </c>
      <c r="L3754" s="239" t="b">
        <f t="shared" si="699"/>
        <v>0</v>
      </c>
      <c r="M3754" s="239">
        <f t="shared" si="704"/>
        <v>3.5251236861037981E-3</v>
      </c>
      <c r="O3754" s="239">
        <f t="shared" si="705"/>
        <v>191.6325907756115</v>
      </c>
      <c r="P3754" s="239">
        <f t="shared" si="700"/>
        <v>226.02737022930785</v>
      </c>
      <c r="Q3754" s="239">
        <f t="shared" si="701"/>
        <v>0</v>
      </c>
      <c r="R3754" s="239">
        <f t="shared" si="706"/>
        <v>3.5251236861037981E-3</v>
      </c>
      <c r="T3754" s="239">
        <f>MAX($H$4:H3754)</f>
        <v>290.98732864638936</v>
      </c>
      <c r="U3754" s="239">
        <f>MAX($K$4:K3754)</f>
        <v>290.98732864638936</v>
      </c>
      <c r="V3754" s="239">
        <f>MAX($K$4:L3754)</f>
        <v>290.98732864638936</v>
      </c>
      <c r="W3754" s="239">
        <f t="shared" si="707"/>
        <v>-0.22323981844591415</v>
      </c>
      <c r="X3754" s="239">
        <f t="shared" si="708"/>
        <v>-0.22323981844591415</v>
      </c>
      <c r="Y3754" s="239">
        <f t="shared" si="709"/>
        <v>-0.22323981844591415</v>
      </c>
    </row>
    <row r="3755" spans="1:25">
      <c r="A3755" s="147">
        <v>40682</v>
      </c>
      <c r="B3755" s="243">
        <v>2.1466156931320146E-3</v>
      </c>
      <c r="C3755" s="243">
        <v>3.2852889682883912E-3</v>
      </c>
      <c r="D3755" s="243">
        <v>-6.0621115395158576E-3</v>
      </c>
      <c r="E3755" s="243">
        <v>-4.8491489219218975E-3</v>
      </c>
      <c r="F3755" s="243">
        <v>3.2289311451132452E-3</v>
      </c>
      <c r="H3755" s="239">
        <f t="shared" si="702"/>
        <v>226.76993545525343</v>
      </c>
      <c r="I3755" s="239"/>
      <c r="J3755" s="239">
        <f t="shared" si="703"/>
        <v>200.04860764411285</v>
      </c>
      <c r="K3755" s="239">
        <f t="shared" si="698"/>
        <v>226.76993545525343</v>
      </c>
      <c r="L3755" s="239" t="b">
        <f t="shared" si="699"/>
        <v>0</v>
      </c>
      <c r="M3755" s="239">
        <f t="shared" si="704"/>
        <v>3.2852889682884003E-3</v>
      </c>
      <c r="O3755" s="239">
        <f t="shared" si="705"/>
        <v>191.6325907756115</v>
      </c>
      <c r="P3755" s="239">
        <f t="shared" si="700"/>
        <v>226.76993545525343</v>
      </c>
      <c r="Q3755" s="239">
        <f t="shared" si="701"/>
        <v>0</v>
      </c>
      <c r="R3755" s="239">
        <f t="shared" si="706"/>
        <v>3.2852889682884003E-3</v>
      </c>
      <c r="T3755" s="239">
        <f>MAX($H$4:H3755)</f>
        <v>290.98732864638936</v>
      </c>
      <c r="U3755" s="239">
        <f>MAX($K$4:K3755)</f>
        <v>290.98732864638936</v>
      </c>
      <c r="V3755" s="239">
        <f>MAX($K$4:L3755)</f>
        <v>290.98732864638936</v>
      </c>
      <c r="W3755" s="239">
        <f t="shared" si="707"/>
        <v>-0.22068793679044879</v>
      </c>
      <c r="X3755" s="239">
        <f t="shared" si="708"/>
        <v>-0.22068793679044879</v>
      </c>
      <c r="Y3755" s="239">
        <f t="shared" si="709"/>
        <v>-0.22068793679044879</v>
      </c>
    </row>
    <row r="3756" spans="1:25">
      <c r="A3756" s="147">
        <v>40683</v>
      </c>
      <c r="B3756" s="243">
        <v>-7.3000267100902239E-3</v>
      </c>
      <c r="C3756" s="243">
        <v>2.4171133567207903E-3</v>
      </c>
      <c r="D3756" s="243">
        <v>7.0286361965659072E-3</v>
      </c>
      <c r="E3756" s="243">
        <v>1.0499476592868318E-2</v>
      </c>
      <c r="F3756" s="243">
        <v>6.3844206718259855E-3</v>
      </c>
      <c r="H3756" s="239">
        <f t="shared" si="702"/>
        <v>227.31806409514505</v>
      </c>
      <c r="I3756" s="239"/>
      <c r="J3756" s="239">
        <f t="shared" si="703"/>
        <v>200.04860764411285</v>
      </c>
      <c r="K3756" s="239">
        <f t="shared" si="698"/>
        <v>227.31806409514505</v>
      </c>
      <c r="L3756" s="239" t="b">
        <f t="shared" si="699"/>
        <v>0</v>
      </c>
      <c r="M3756" s="239">
        <f t="shared" si="704"/>
        <v>2.417113356720838E-3</v>
      </c>
      <c r="O3756" s="239">
        <f t="shared" si="705"/>
        <v>191.6325907756115</v>
      </c>
      <c r="P3756" s="239">
        <f t="shared" si="700"/>
        <v>227.31806409514505</v>
      </c>
      <c r="Q3756" s="239">
        <f t="shared" si="701"/>
        <v>0</v>
      </c>
      <c r="R3756" s="239">
        <f t="shared" si="706"/>
        <v>2.417113356720838E-3</v>
      </c>
      <c r="T3756" s="239">
        <f>MAX($H$4:H3756)</f>
        <v>290.98732864638936</v>
      </c>
      <c r="U3756" s="239">
        <f>MAX($K$4:K3756)</f>
        <v>290.98732864638936</v>
      </c>
      <c r="V3756" s="239">
        <f>MAX($K$4:L3756)</f>
        <v>290.98732864638936</v>
      </c>
      <c r="W3756" s="239">
        <f t="shared" si="707"/>
        <v>-0.21880425119341132</v>
      </c>
      <c r="X3756" s="239">
        <f t="shared" si="708"/>
        <v>-0.21880425119341132</v>
      </c>
      <c r="Y3756" s="239">
        <f t="shared" si="709"/>
        <v>-0.21880425119341132</v>
      </c>
    </row>
    <row r="3757" spans="1:25">
      <c r="A3757" s="147">
        <v>40686</v>
      </c>
      <c r="B3757" s="243">
        <v>-1.2323954361699752E-2</v>
      </c>
      <c r="C3757" s="243">
        <v>-1.7082636471232537E-2</v>
      </c>
      <c r="D3757" s="243">
        <v>-1.1413487322467719E-2</v>
      </c>
      <c r="E3757" s="243">
        <v>-1.5075105178001369E-2</v>
      </c>
      <c r="F3757" s="243">
        <v>-1.6382935481194072E-2</v>
      </c>
      <c r="H3757" s="239">
        <f t="shared" si="702"/>
        <v>223.43487224286335</v>
      </c>
      <c r="I3757" s="239"/>
      <c r="J3757" s="239">
        <f t="shared" si="703"/>
        <v>200.04860764411285</v>
      </c>
      <c r="K3757" s="239">
        <f t="shared" si="698"/>
        <v>223.43487224286335</v>
      </c>
      <c r="L3757" s="239" t="b">
        <f t="shared" si="699"/>
        <v>0</v>
      </c>
      <c r="M3757" s="239">
        <f t="shared" si="704"/>
        <v>-1.7082636471232527E-2</v>
      </c>
      <c r="O3757" s="239">
        <f t="shared" si="705"/>
        <v>191.6325907756115</v>
      </c>
      <c r="P3757" s="239">
        <f t="shared" si="700"/>
        <v>223.43487224286335</v>
      </c>
      <c r="Q3757" s="239">
        <f t="shared" si="701"/>
        <v>0</v>
      </c>
      <c r="R3757" s="239">
        <f t="shared" si="706"/>
        <v>-1.7082636471232527E-2</v>
      </c>
      <c r="T3757" s="239">
        <f>MAX($H$4:H3757)</f>
        <v>290.98732864638936</v>
      </c>
      <c r="U3757" s="239">
        <f>MAX($K$4:K3757)</f>
        <v>290.98732864638936</v>
      </c>
      <c r="V3757" s="239">
        <f>MAX($K$4:L3757)</f>
        <v>290.98732864638936</v>
      </c>
      <c r="W3757" s="239">
        <f t="shared" si="707"/>
        <v>-0.23214913418314656</v>
      </c>
      <c r="X3757" s="239">
        <f t="shared" si="708"/>
        <v>-0.23214913418314656</v>
      </c>
      <c r="Y3757" s="239">
        <f t="shared" si="709"/>
        <v>-0.23214913418314656</v>
      </c>
    </row>
    <row r="3758" spans="1:25">
      <c r="A3758" s="147">
        <v>40687</v>
      </c>
      <c r="B3758" s="243">
        <v>-9.2327141830261805E-4</v>
      </c>
      <c r="C3758" s="243">
        <v>4.5915234223530277E-3</v>
      </c>
      <c r="D3758" s="243">
        <v>-4.3647606763236313E-3</v>
      </c>
      <c r="E3758" s="243">
        <v>6.516558573164577E-3</v>
      </c>
      <c r="F3758" s="243">
        <v>4.5726923845683665E-3</v>
      </c>
      <c r="H3758" s="239">
        <f t="shared" si="702"/>
        <v>224.46077869213693</v>
      </c>
      <c r="I3758" s="239"/>
      <c r="J3758" s="239">
        <f t="shared" si="703"/>
        <v>200.04860764411285</v>
      </c>
      <c r="K3758" s="239">
        <f t="shared" si="698"/>
        <v>224.46077869213693</v>
      </c>
      <c r="L3758" s="239" t="b">
        <f t="shared" si="699"/>
        <v>0</v>
      </c>
      <c r="M3758" s="239">
        <f t="shared" si="704"/>
        <v>4.5915234223530901E-3</v>
      </c>
      <c r="O3758" s="239">
        <f t="shared" si="705"/>
        <v>191.6325907756115</v>
      </c>
      <c r="P3758" s="239">
        <f t="shared" si="700"/>
        <v>224.46077869213693</v>
      </c>
      <c r="Q3758" s="239">
        <f t="shared" si="701"/>
        <v>0</v>
      </c>
      <c r="R3758" s="239">
        <f t="shared" si="706"/>
        <v>4.5915234223530901E-3</v>
      </c>
      <c r="T3758" s="239">
        <f>MAX($H$4:H3758)</f>
        <v>290.98732864638936</v>
      </c>
      <c r="U3758" s="239">
        <f>MAX($K$4:K3758)</f>
        <v>290.98732864638936</v>
      </c>
      <c r="V3758" s="239">
        <f>MAX($K$4:L3758)</f>
        <v>290.98732864638936</v>
      </c>
      <c r="W3758" s="239">
        <f t="shared" si="707"/>
        <v>-0.22862352894787438</v>
      </c>
      <c r="X3758" s="239">
        <f t="shared" si="708"/>
        <v>-0.22862352894787438</v>
      </c>
      <c r="Y3758" s="239">
        <f t="shared" si="709"/>
        <v>-0.22862352894787438</v>
      </c>
    </row>
    <row r="3759" spans="1:25">
      <c r="A3759" s="147">
        <v>40688</v>
      </c>
      <c r="B3759" s="243">
        <v>3.7835639072358873E-3</v>
      </c>
      <c r="C3759" s="243">
        <v>3.9754954564716893E-3</v>
      </c>
      <c r="D3759" s="243">
        <v>-4.2879070147254783E-3</v>
      </c>
      <c r="E3759" s="243">
        <v>-6.9541724971070584E-3</v>
      </c>
      <c r="F3759" s="243">
        <v>8.5713789922836625E-5</v>
      </c>
      <c r="H3759" s="239">
        <f t="shared" si="702"/>
        <v>225.35312149798361</v>
      </c>
      <c r="I3759" s="239"/>
      <c r="J3759" s="239">
        <f t="shared" si="703"/>
        <v>200.04860764411285</v>
      </c>
      <c r="K3759" s="239">
        <f t="shared" si="698"/>
        <v>225.35312149798361</v>
      </c>
      <c r="L3759" s="239" t="b">
        <f t="shared" si="699"/>
        <v>0</v>
      </c>
      <c r="M3759" s="239">
        <f t="shared" si="704"/>
        <v>3.9754954564716598E-3</v>
      </c>
      <c r="O3759" s="239">
        <f t="shared" si="705"/>
        <v>191.6325907756115</v>
      </c>
      <c r="P3759" s="239">
        <f t="shared" si="700"/>
        <v>225.35312149798361</v>
      </c>
      <c r="Q3759" s="239">
        <f t="shared" si="701"/>
        <v>0</v>
      </c>
      <c r="R3759" s="239">
        <f t="shared" si="706"/>
        <v>3.9754954564716598E-3</v>
      </c>
      <c r="T3759" s="239">
        <f>MAX($H$4:H3759)</f>
        <v>290.98732864638936</v>
      </c>
      <c r="U3759" s="239">
        <f>MAX($K$4:K3759)</f>
        <v>290.98732864638936</v>
      </c>
      <c r="V3759" s="239">
        <f>MAX($K$4:L3759)</f>
        <v>290.98732864638936</v>
      </c>
      <c r="W3759" s="239">
        <f t="shared" si="707"/>
        <v>-0.22555692529197752</v>
      </c>
      <c r="X3759" s="239">
        <f t="shared" si="708"/>
        <v>-0.22555692529197752</v>
      </c>
      <c r="Y3759" s="239">
        <f t="shared" si="709"/>
        <v>-0.22555692529197752</v>
      </c>
    </row>
    <row r="3760" spans="1:25">
      <c r="A3760" s="147">
        <v>40689</v>
      </c>
      <c r="B3760" s="243">
        <v>4.7287106224327413E-3</v>
      </c>
      <c r="C3760" s="243">
        <v>-1.8252270659879777E-4</v>
      </c>
      <c r="D3760" s="243">
        <v>1.6735908254460474E-2</v>
      </c>
      <c r="E3760" s="243">
        <v>1.2092620595045567E-2</v>
      </c>
      <c r="F3760" s="243">
        <v>1.7206709331492043E-3</v>
      </c>
      <c r="H3760" s="239">
        <f t="shared" si="702"/>
        <v>225.3119894363073</v>
      </c>
      <c r="I3760" s="239"/>
      <c r="J3760" s="239">
        <f t="shared" si="703"/>
        <v>200.04860764411285</v>
      </c>
      <c r="K3760" s="239">
        <f t="shared" si="698"/>
        <v>225.3119894363073</v>
      </c>
      <c r="L3760" s="239" t="b">
        <f t="shared" si="699"/>
        <v>0</v>
      </c>
      <c r="M3760" s="239">
        <f t="shared" si="704"/>
        <v>-1.8252270659883371E-4</v>
      </c>
      <c r="O3760" s="239">
        <f t="shared" si="705"/>
        <v>191.6325907756115</v>
      </c>
      <c r="P3760" s="239">
        <f t="shared" si="700"/>
        <v>225.3119894363073</v>
      </c>
      <c r="Q3760" s="239">
        <f t="shared" si="701"/>
        <v>0</v>
      </c>
      <c r="R3760" s="239">
        <f t="shared" si="706"/>
        <v>-1.8252270659883371E-4</v>
      </c>
      <c r="T3760" s="239">
        <f>MAX($H$4:H3760)</f>
        <v>290.98732864638936</v>
      </c>
      <c r="U3760" s="239">
        <f>MAX($K$4:K3760)</f>
        <v>290.98732864638936</v>
      </c>
      <c r="V3760" s="239">
        <f>MAX($K$4:L3760)</f>
        <v>290.98732864638936</v>
      </c>
      <c r="W3760" s="239">
        <f t="shared" si="707"/>
        <v>-0.22569827873807993</v>
      </c>
      <c r="X3760" s="239">
        <f t="shared" si="708"/>
        <v>-0.22569827873807993</v>
      </c>
      <c r="Y3760" s="239">
        <f t="shared" si="709"/>
        <v>-0.22569827873807993</v>
      </c>
    </row>
    <row r="3761" spans="1:25">
      <c r="A3761" s="147">
        <v>40690</v>
      </c>
      <c r="B3761" s="243">
        <v>4.5632212528026184E-3</v>
      </c>
      <c r="C3761" s="243">
        <v>4.8261476383266722E-3</v>
      </c>
      <c r="D3761" s="243">
        <v>-7.3889824789892256E-3</v>
      </c>
      <c r="E3761" s="243">
        <v>-6.5710018534503867E-4</v>
      </c>
      <c r="F3761" s="243">
        <v>5.1385287931653423E-3</v>
      </c>
      <c r="H3761" s="239">
        <f t="shared" si="702"/>
        <v>226.39937836201202</v>
      </c>
      <c r="I3761" s="239"/>
      <c r="J3761" s="239">
        <f t="shared" si="703"/>
        <v>200.04860764411285</v>
      </c>
      <c r="K3761" s="239">
        <f t="shared" si="698"/>
        <v>226.39937836201202</v>
      </c>
      <c r="L3761" s="239" t="b">
        <f t="shared" si="699"/>
        <v>0</v>
      </c>
      <c r="M3761" s="239">
        <f t="shared" si="704"/>
        <v>4.8261476383266574E-3</v>
      </c>
      <c r="O3761" s="239">
        <f t="shared" si="705"/>
        <v>191.6325907756115</v>
      </c>
      <c r="P3761" s="239">
        <f t="shared" si="700"/>
        <v>226.39937836201202</v>
      </c>
      <c r="Q3761" s="239">
        <f t="shared" si="701"/>
        <v>0</v>
      </c>
      <c r="R3761" s="239">
        <f t="shared" si="706"/>
        <v>4.8261476383266574E-3</v>
      </c>
      <c r="T3761" s="239">
        <f>MAX($H$4:H3761)</f>
        <v>290.98732864638936</v>
      </c>
      <c r="U3761" s="239">
        <f>MAX($K$4:K3761)</f>
        <v>290.98732864638936</v>
      </c>
      <c r="V3761" s="239">
        <f>MAX($K$4:L3761)</f>
        <v>290.98732864638936</v>
      </c>
      <c r="W3761" s="239">
        <f t="shared" si="707"/>
        <v>-0.22196138431465945</v>
      </c>
      <c r="X3761" s="239">
        <f t="shared" si="708"/>
        <v>-0.22196138431465945</v>
      </c>
      <c r="Y3761" s="239">
        <f t="shared" si="709"/>
        <v>-0.22196138431465945</v>
      </c>
    </row>
    <row r="3762" spans="1:25">
      <c r="A3762" s="147">
        <v>40693</v>
      </c>
      <c r="B3762" s="243">
        <v>0</v>
      </c>
      <c r="C3762" s="243">
        <v>2.8621016058467674E-3</v>
      </c>
      <c r="D3762" s="243">
        <v>1.4683999687339355E-3</v>
      </c>
      <c r="E3762" s="243">
        <v>3.4566386575471952E-3</v>
      </c>
      <c r="F3762" s="243">
        <v>5.3331378571590538E-3</v>
      </c>
      <c r="H3762" s="239">
        <f t="shared" si="702"/>
        <v>227.04735638638465</v>
      </c>
      <c r="I3762" s="239"/>
      <c r="J3762" s="239">
        <f t="shared" si="703"/>
        <v>200.04860764411285</v>
      </c>
      <c r="K3762" s="239">
        <f t="shared" si="698"/>
        <v>227.04735638638465</v>
      </c>
      <c r="L3762" s="239" t="b">
        <f t="shared" si="699"/>
        <v>0</v>
      </c>
      <c r="M3762" s="239">
        <f t="shared" si="704"/>
        <v>2.8621016058468086E-3</v>
      </c>
      <c r="O3762" s="239">
        <f t="shared" si="705"/>
        <v>191.6325907756115</v>
      </c>
      <c r="P3762" s="239">
        <f t="shared" si="700"/>
        <v>227.04735638638465</v>
      </c>
      <c r="Q3762" s="239">
        <f t="shared" si="701"/>
        <v>0</v>
      </c>
      <c r="R3762" s="239">
        <f t="shared" si="706"/>
        <v>2.8621016058468086E-3</v>
      </c>
      <c r="T3762" s="239">
        <f>MAX($H$4:H3762)</f>
        <v>290.98732864638936</v>
      </c>
      <c r="U3762" s="239">
        <f>MAX($K$4:K3762)</f>
        <v>290.98732864638936</v>
      </c>
      <c r="V3762" s="239">
        <f>MAX($K$4:L3762)</f>
        <v>290.98732864638936</v>
      </c>
      <c r="W3762" s="239">
        <f t="shared" si="707"/>
        <v>-0.21973455874329562</v>
      </c>
      <c r="X3762" s="239">
        <f t="shared" si="708"/>
        <v>-0.21973455874329562</v>
      </c>
      <c r="Y3762" s="239">
        <f t="shared" si="709"/>
        <v>-0.21973455874329562</v>
      </c>
    </row>
    <row r="3763" spans="1:25">
      <c r="A3763" s="147">
        <v>40694</v>
      </c>
      <c r="B3763" s="243">
        <v>1.0387301467999599E-2</v>
      </c>
      <c r="C3763" s="243">
        <v>9.5393864532278272E-3</v>
      </c>
      <c r="D3763" s="243">
        <v>5.970428195638755E-3</v>
      </c>
      <c r="E3763" s="243">
        <v>1.070422647528968E-2</v>
      </c>
      <c r="F3763" s="243">
        <v>6.1591358766912574E-3</v>
      </c>
      <c r="H3763" s="239">
        <f t="shared" si="702"/>
        <v>229.21324886213813</v>
      </c>
      <c r="I3763" s="239"/>
      <c r="J3763" s="239">
        <f t="shared" si="703"/>
        <v>200.04860764411285</v>
      </c>
      <c r="K3763" s="239">
        <f t="shared" si="698"/>
        <v>229.21324886213813</v>
      </c>
      <c r="L3763" s="239" t="b">
        <f t="shared" si="699"/>
        <v>0</v>
      </c>
      <c r="M3763" s="239">
        <f t="shared" si="704"/>
        <v>9.539386453227881E-3</v>
      </c>
      <c r="O3763" s="239">
        <f t="shared" si="705"/>
        <v>191.6325907756115</v>
      </c>
      <c r="P3763" s="239">
        <f t="shared" si="700"/>
        <v>229.21324886213813</v>
      </c>
      <c r="Q3763" s="239">
        <f t="shared" si="701"/>
        <v>0</v>
      </c>
      <c r="R3763" s="239">
        <f t="shared" si="706"/>
        <v>9.539386453227881E-3</v>
      </c>
      <c r="T3763" s="239">
        <f>MAX($H$4:H3763)</f>
        <v>290.98732864638936</v>
      </c>
      <c r="U3763" s="239">
        <f>MAX($K$4:K3763)</f>
        <v>290.98732864638936</v>
      </c>
      <c r="V3763" s="239">
        <f>MAX($K$4:L3763)</f>
        <v>290.98732864638936</v>
      </c>
      <c r="W3763" s="239">
        <f t="shared" si="707"/>
        <v>-0.21229130516304953</v>
      </c>
      <c r="X3763" s="239">
        <f t="shared" si="708"/>
        <v>-0.21229130516304953</v>
      </c>
      <c r="Y3763" s="239">
        <f t="shared" si="709"/>
        <v>-0.21229130516304953</v>
      </c>
    </row>
    <row r="3764" spans="1:25">
      <c r="A3764" s="147">
        <v>40695</v>
      </c>
      <c r="B3764" s="243">
        <v>-2.2595745856247795E-2</v>
      </c>
      <c r="C3764" s="243">
        <v>-7.4088087836496896E-3</v>
      </c>
      <c r="D3764" s="243">
        <v>2.4136595179786724E-3</v>
      </c>
      <c r="E3764" s="243">
        <v>-2.6441119773769062E-3</v>
      </c>
      <c r="F3764" s="243">
        <v>-1.1369486666313877E-3</v>
      </c>
      <c r="H3764" s="239">
        <f t="shared" si="702"/>
        <v>227.51505173063944</v>
      </c>
      <c r="I3764" s="239"/>
      <c r="J3764" s="239">
        <f t="shared" si="703"/>
        <v>200.04860764411285</v>
      </c>
      <c r="K3764" s="239">
        <f t="shared" si="698"/>
        <v>227.51505173063944</v>
      </c>
      <c r="L3764" s="239" t="b">
        <f t="shared" si="699"/>
        <v>0</v>
      </c>
      <c r="M3764" s="239">
        <f t="shared" si="704"/>
        <v>-7.4088087836496749E-3</v>
      </c>
      <c r="O3764" s="239">
        <f t="shared" si="705"/>
        <v>191.6325907756115</v>
      </c>
      <c r="P3764" s="239">
        <f t="shared" si="700"/>
        <v>227.51505173063944</v>
      </c>
      <c r="Q3764" s="239">
        <f t="shared" si="701"/>
        <v>0</v>
      </c>
      <c r="R3764" s="239">
        <f t="shared" si="706"/>
        <v>-7.4088087836496749E-3</v>
      </c>
      <c r="T3764" s="239">
        <f>MAX($H$4:H3764)</f>
        <v>290.98732864638936</v>
      </c>
      <c r="U3764" s="239">
        <f>MAX($K$4:K3764)</f>
        <v>290.98732864638936</v>
      </c>
      <c r="V3764" s="239">
        <f>MAX($K$4:L3764)</f>
        <v>290.98732864638936</v>
      </c>
      <c r="W3764" s="239">
        <f t="shared" si="707"/>
        <v>-0.21812728826031474</v>
      </c>
      <c r="X3764" s="239">
        <f t="shared" si="708"/>
        <v>-0.21812728826031474</v>
      </c>
      <c r="Y3764" s="239">
        <f t="shared" si="709"/>
        <v>-0.21812728826031474</v>
      </c>
    </row>
    <row r="3765" spans="1:25">
      <c r="A3765" s="147">
        <v>40696</v>
      </c>
      <c r="B3765" s="243">
        <v>-1.0011452452456382E-3</v>
      </c>
      <c r="C3765" s="243">
        <v>-1.7895676119574433E-2</v>
      </c>
      <c r="D3765" s="243">
        <v>-2.3673072038116305E-2</v>
      </c>
      <c r="E3765" s="243">
        <v>-1.1306750758983575E-2</v>
      </c>
      <c r="F3765" s="243">
        <v>-1.2985754768730651E-2</v>
      </c>
      <c r="H3765" s="239">
        <f t="shared" si="702"/>
        <v>223.44351605253971</v>
      </c>
      <c r="I3765" s="239"/>
      <c r="J3765" s="239">
        <f t="shared" si="703"/>
        <v>200.04860764411285</v>
      </c>
      <c r="K3765" s="239">
        <f t="shared" si="698"/>
        <v>223.44351605253971</v>
      </c>
      <c r="L3765" s="239" t="b">
        <f t="shared" si="699"/>
        <v>0</v>
      </c>
      <c r="M3765" s="239">
        <f t="shared" si="704"/>
        <v>-1.7895676119574388E-2</v>
      </c>
      <c r="O3765" s="239">
        <f t="shared" si="705"/>
        <v>191.6325907756115</v>
      </c>
      <c r="P3765" s="239">
        <f t="shared" si="700"/>
        <v>223.44351605253971</v>
      </c>
      <c r="Q3765" s="239">
        <f t="shared" si="701"/>
        <v>0</v>
      </c>
      <c r="R3765" s="239">
        <f t="shared" si="706"/>
        <v>-1.7895676119574388E-2</v>
      </c>
      <c r="T3765" s="239">
        <f>MAX($H$4:H3765)</f>
        <v>290.98732864638936</v>
      </c>
      <c r="U3765" s="239">
        <f>MAX($K$4:K3765)</f>
        <v>290.98732864638936</v>
      </c>
      <c r="V3765" s="239">
        <f>MAX($K$4:L3765)</f>
        <v>290.98732864638936</v>
      </c>
      <c r="W3765" s="239">
        <f t="shared" si="707"/>
        <v>-0.2321194290763415</v>
      </c>
      <c r="X3765" s="239">
        <f t="shared" si="708"/>
        <v>-0.2321194290763415</v>
      </c>
      <c r="Y3765" s="239">
        <f t="shared" si="709"/>
        <v>-0.2321194290763415</v>
      </c>
    </row>
    <row r="3766" spans="1:25">
      <c r="A3766" s="147">
        <v>40697</v>
      </c>
      <c r="B3766" s="243">
        <v>-9.9668685995044637E-3</v>
      </c>
      <c r="C3766" s="243">
        <v>-6.4820850709660371E-3</v>
      </c>
      <c r="D3766" s="243">
        <v>-1.5801716458068493E-2</v>
      </c>
      <c r="E3766" s="243">
        <v>-1.4199705314126065E-2</v>
      </c>
      <c r="F3766" s="243">
        <v>-7.6115714108399013E-3</v>
      </c>
      <c r="H3766" s="239">
        <f t="shared" si="702"/>
        <v>221.99513617293138</v>
      </c>
      <c r="I3766" s="239"/>
      <c r="J3766" s="239">
        <f t="shared" si="703"/>
        <v>200.04860764411285</v>
      </c>
      <c r="K3766" s="239">
        <f t="shared" si="698"/>
        <v>221.99513617293138</v>
      </c>
      <c r="L3766" s="239" t="b">
        <f t="shared" si="699"/>
        <v>0</v>
      </c>
      <c r="M3766" s="239">
        <f t="shared" si="704"/>
        <v>-6.482085070966025E-3</v>
      </c>
      <c r="O3766" s="239">
        <f t="shared" si="705"/>
        <v>191.6325907756115</v>
      </c>
      <c r="P3766" s="239">
        <f t="shared" si="700"/>
        <v>221.99513617293138</v>
      </c>
      <c r="Q3766" s="239">
        <f t="shared" si="701"/>
        <v>0</v>
      </c>
      <c r="R3766" s="239">
        <f t="shared" si="706"/>
        <v>-6.482085070966025E-3</v>
      </c>
      <c r="T3766" s="239">
        <f>MAX($H$4:H3766)</f>
        <v>290.98732864638936</v>
      </c>
      <c r="U3766" s="239">
        <f>MAX($K$4:K3766)</f>
        <v>290.98732864638936</v>
      </c>
      <c r="V3766" s="239">
        <f>MAX($K$4:L3766)</f>
        <v>290.98732864638936</v>
      </c>
      <c r="W3766" s="239">
        <f t="shared" si="707"/>
        <v>-0.23709689626141062</v>
      </c>
      <c r="X3766" s="239">
        <f t="shared" si="708"/>
        <v>-0.23709689626141062</v>
      </c>
      <c r="Y3766" s="239">
        <f t="shared" si="709"/>
        <v>-0.23709689626141062</v>
      </c>
    </row>
    <row r="3767" spans="1:25">
      <c r="A3767" s="147">
        <v>40700</v>
      </c>
      <c r="B3767" s="243">
        <v>-1.1210147043180463E-2</v>
      </c>
      <c r="C3767" s="243">
        <v>-8.2815121854384888E-4</v>
      </c>
      <c r="D3767" s="243">
        <v>-2.4967093970209575E-3</v>
      </c>
      <c r="E3767" s="243">
        <v>-3.5180752894659051E-3</v>
      </c>
      <c r="F3767" s="243">
        <v>7.7563757245879827E-6</v>
      </c>
      <c r="H3767" s="239">
        <f t="shared" si="702"/>
        <v>221.81129063039896</v>
      </c>
      <c r="I3767" s="239"/>
      <c r="J3767" s="239">
        <f t="shared" si="703"/>
        <v>200.04860764411285</v>
      </c>
      <c r="K3767" s="239">
        <f t="shared" si="698"/>
        <v>221.81129063039896</v>
      </c>
      <c r="L3767" s="239" t="b">
        <f t="shared" si="699"/>
        <v>0</v>
      </c>
      <c r="M3767" s="239">
        <f t="shared" si="704"/>
        <v>-8.2815121854386395E-4</v>
      </c>
      <c r="O3767" s="239">
        <f t="shared" si="705"/>
        <v>191.6325907756115</v>
      </c>
      <c r="P3767" s="239">
        <f t="shared" si="700"/>
        <v>221.81129063039896</v>
      </c>
      <c r="Q3767" s="239">
        <f t="shared" si="701"/>
        <v>0</v>
      </c>
      <c r="R3767" s="239">
        <f t="shared" si="706"/>
        <v>-8.2815121854386395E-4</v>
      </c>
      <c r="T3767" s="239">
        <f>MAX($H$4:H3767)</f>
        <v>290.98732864638936</v>
      </c>
      <c r="U3767" s="239">
        <f>MAX($K$4:K3767)</f>
        <v>290.98732864638936</v>
      </c>
      <c r="V3767" s="239">
        <f>MAX($K$4:L3767)</f>
        <v>290.98732864638936</v>
      </c>
      <c r="W3767" s="239">
        <f t="shared" si="707"/>
        <v>-0.23772869539640262</v>
      </c>
      <c r="X3767" s="239">
        <f t="shared" si="708"/>
        <v>-0.23772869539640262</v>
      </c>
      <c r="Y3767" s="239">
        <f t="shared" si="709"/>
        <v>-0.23772869539640262</v>
      </c>
    </row>
    <row r="3768" spans="1:25">
      <c r="A3768" s="147">
        <v>40701</v>
      </c>
      <c r="B3768" s="243">
        <v>-4.3288940948793542E-4</v>
      </c>
      <c r="C3768" s="243">
        <v>-7.7556529063038671E-4</v>
      </c>
      <c r="D3768" s="243">
        <v>-1.6384926651291654E-3</v>
      </c>
      <c r="E3768" s="243">
        <v>-1.5563170189408781E-3</v>
      </c>
      <c r="F3768" s="243">
        <v>-1.6213857881514082E-3</v>
      </c>
      <c r="H3768" s="239">
        <f t="shared" si="702"/>
        <v>221.63926149231608</v>
      </c>
      <c r="I3768" s="239"/>
      <c r="J3768" s="239">
        <f t="shared" si="703"/>
        <v>200.04860764411285</v>
      </c>
      <c r="K3768" s="239">
        <f t="shared" si="698"/>
        <v>221.63926149231608</v>
      </c>
      <c r="L3768" s="239" t="b">
        <f t="shared" si="699"/>
        <v>0</v>
      </c>
      <c r="M3768" s="239">
        <f t="shared" si="704"/>
        <v>-7.7556529063043343E-4</v>
      </c>
      <c r="O3768" s="239">
        <f t="shared" si="705"/>
        <v>191.6325907756115</v>
      </c>
      <c r="P3768" s="239">
        <f t="shared" si="700"/>
        <v>221.63926149231608</v>
      </c>
      <c r="Q3768" s="239">
        <f t="shared" si="701"/>
        <v>0</v>
      </c>
      <c r="R3768" s="239">
        <f t="shared" si="706"/>
        <v>-7.7556529063043343E-4</v>
      </c>
      <c r="T3768" s="239">
        <f>MAX($H$4:H3768)</f>
        <v>290.98732864638936</v>
      </c>
      <c r="U3768" s="239">
        <f>MAX($K$4:K3768)</f>
        <v>290.98732864638936</v>
      </c>
      <c r="V3768" s="239">
        <f>MAX($K$4:L3768)</f>
        <v>290.98732864638936</v>
      </c>
      <c r="W3768" s="239">
        <f t="shared" si="707"/>
        <v>-0.23831988656229675</v>
      </c>
      <c r="X3768" s="239">
        <f t="shared" si="708"/>
        <v>-0.23831988656229675</v>
      </c>
      <c r="Y3768" s="239">
        <f t="shared" si="709"/>
        <v>-0.23831988656229675</v>
      </c>
    </row>
    <row r="3769" spans="1:25">
      <c r="A3769" s="147">
        <v>40702</v>
      </c>
      <c r="B3769" s="243">
        <v>-4.5546063293915307E-3</v>
      </c>
      <c r="C3769" s="243">
        <v>-1.0241515485031272E-2</v>
      </c>
      <c r="D3769" s="243">
        <v>2.8054738469047713E-3</v>
      </c>
      <c r="E3769" s="243">
        <v>-1.0768124257639622E-3</v>
      </c>
      <c r="F3769" s="243">
        <v>-1.3573426916081544E-2</v>
      </c>
      <c r="H3769" s="239">
        <f t="shared" si="702"/>
        <v>219.36933956365164</v>
      </c>
      <c r="I3769" s="239"/>
      <c r="J3769" s="239">
        <f t="shared" si="703"/>
        <v>200.04860764411285</v>
      </c>
      <c r="K3769" s="239">
        <f t="shared" si="698"/>
        <v>219.36933956365164</v>
      </c>
      <c r="L3769" s="239" t="b">
        <f t="shared" si="699"/>
        <v>0</v>
      </c>
      <c r="M3769" s="239">
        <f t="shared" si="704"/>
        <v>-1.0241515485031247E-2</v>
      </c>
      <c r="O3769" s="239">
        <f t="shared" si="705"/>
        <v>191.6325907756115</v>
      </c>
      <c r="P3769" s="239">
        <f t="shared" si="700"/>
        <v>219.36933956365164</v>
      </c>
      <c r="Q3769" s="239">
        <f t="shared" si="701"/>
        <v>0</v>
      </c>
      <c r="R3769" s="239">
        <f t="shared" si="706"/>
        <v>-1.0241515485031247E-2</v>
      </c>
      <c r="T3769" s="239">
        <f>MAX($H$4:H3769)</f>
        <v>290.98732864638936</v>
      </c>
      <c r="U3769" s="239">
        <f>MAX($K$4:K3769)</f>
        <v>290.98732864638936</v>
      </c>
      <c r="V3769" s="239">
        <f>MAX($K$4:L3769)</f>
        <v>290.98732864638936</v>
      </c>
      <c r="W3769" s="239">
        <f t="shared" si="707"/>
        <v>-0.24612064523870936</v>
      </c>
      <c r="X3769" s="239">
        <f t="shared" si="708"/>
        <v>-0.24612064523870936</v>
      </c>
      <c r="Y3769" s="239">
        <f t="shared" si="709"/>
        <v>-0.24612064523870936</v>
      </c>
    </row>
    <row r="3770" spans="1:25">
      <c r="A3770" s="147">
        <v>40703</v>
      </c>
      <c r="B3770" s="243">
        <v>7.0535245481633257E-3</v>
      </c>
      <c r="C3770" s="243">
        <v>8.9042208719241067E-3</v>
      </c>
      <c r="D3770" s="243">
        <v>2.9776566691339657E-3</v>
      </c>
      <c r="E3770" s="243">
        <v>2.5169876543653658E-3</v>
      </c>
      <c r="F3770" s="243">
        <v>6.8040509752893552E-3</v>
      </c>
      <c r="H3770" s="239">
        <f t="shared" si="702"/>
        <v>221.3226526156545</v>
      </c>
      <c r="I3770" s="239"/>
      <c r="J3770" s="239">
        <f t="shared" si="703"/>
        <v>200.04860764411285</v>
      </c>
      <c r="K3770" s="239">
        <f t="shared" si="698"/>
        <v>221.3226526156545</v>
      </c>
      <c r="L3770" s="239" t="b">
        <f t="shared" si="699"/>
        <v>0</v>
      </c>
      <c r="M3770" s="239">
        <f t="shared" si="704"/>
        <v>8.9042208719240859E-3</v>
      </c>
      <c r="O3770" s="239">
        <f t="shared" si="705"/>
        <v>191.6325907756115</v>
      </c>
      <c r="P3770" s="239">
        <f t="shared" si="700"/>
        <v>221.3226526156545</v>
      </c>
      <c r="Q3770" s="239">
        <f t="shared" si="701"/>
        <v>0</v>
      </c>
      <c r="R3770" s="239">
        <f t="shared" si="706"/>
        <v>8.9042208719240859E-3</v>
      </c>
      <c r="T3770" s="239">
        <f>MAX($H$4:H3770)</f>
        <v>290.98732864638936</v>
      </c>
      <c r="U3770" s="239">
        <f>MAX($K$4:K3770)</f>
        <v>290.98732864638936</v>
      </c>
      <c r="V3770" s="239">
        <f>MAX($K$4:L3770)</f>
        <v>290.98732864638936</v>
      </c>
      <c r="W3770" s="239">
        <f t="shared" si="707"/>
        <v>-0.2394079369531312</v>
      </c>
      <c r="X3770" s="239">
        <f t="shared" si="708"/>
        <v>-0.2394079369531312</v>
      </c>
      <c r="Y3770" s="239">
        <f t="shared" si="709"/>
        <v>-0.2394079369531312</v>
      </c>
    </row>
    <row r="3771" spans="1:25">
      <c r="A3771" s="147">
        <v>40704</v>
      </c>
      <c r="B3771" s="243">
        <v>-1.4237524498718623E-2</v>
      </c>
      <c r="C3771" s="243">
        <v>-1.0878001580167274E-2</v>
      </c>
      <c r="D3771" s="243">
        <v>1.2535723933722487E-2</v>
      </c>
      <c r="E3771" s="243">
        <v>8.9985266862857571E-4</v>
      </c>
      <c r="F3771" s="243">
        <v>-7.569585665232248E-3</v>
      </c>
      <c r="H3771" s="239">
        <f t="shared" si="702"/>
        <v>218.91510445077461</v>
      </c>
      <c r="I3771" s="239"/>
      <c r="J3771" s="239">
        <f t="shared" si="703"/>
        <v>200.04860764411285</v>
      </c>
      <c r="K3771" s="239">
        <f t="shared" si="698"/>
        <v>218.91510445077461</v>
      </c>
      <c r="L3771" s="239" t="b">
        <f t="shared" si="699"/>
        <v>0</v>
      </c>
      <c r="M3771" s="239">
        <f t="shared" si="704"/>
        <v>-1.0878001580167256E-2</v>
      </c>
      <c r="O3771" s="239">
        <f t="shared" si="705"/>
        <v>191.6325907756115</v>
      </c>
      <c r="P3771" s="239">
        <f t="shared" si="700"/>
        <v>218.91510445077461</v>
      </c>
      <c r="Q3771" s="239">
        <f t="shared" si="701"/>
        <v>0</v>
      </c>
      <c r="R3771" s="239">
        <f t="shared" si="706"/>
        <v>-1.0878001580167256E-2</v>
      </c>
      <c r="T3771" s="239">
        <f>MAX($H$4:H3771)</f>
        <v>290.98732864638936</v>
      </c>
      <c r="U3771" s="239">
        <f>MAX($K$4:K3771)</f>
        <v>290.98732864638936</v>
      </c>
      <c r="V3771" s="239">
        <f>MAX($K$4:L3771)</f>
        <v>290.98732864638936</v>
      </c>
      <c r="W3771" s="239">
        <f t="shared" si="707"/>
        <v>-0.24768165861681771</v>
      </c>
      <c r="X3771" s="239">
        <f t="shared" si="708"/>
        <v>-0.24768165861681771</v>
      </c>
      <c r="Y3771" s="239">
        <f t="shared" si="709"/>
        <v>-0.24768165861681771</v>
      </c>
    </row>
    <row r="3772" spans="1:25">
      <c r="A3772" s="147">
        <v>40707</v>
      </c>
      <c r="B3772" s="243">
        <v>3.2267772692362584E-4</v>
      </c>
      <c r="C3772" s="243">
        <v>2.6144208398364288E-3</v>
      </c>
      <c r="D3772" s="243">
        <v>-5.4306856971089168E-3</v>
      </c>
      <c r="E3772" s="243">
        <v>-4.6425028886359909E-3</v>
      </c>
      <c r="F3772" s="243">
        <v>9.2062315446383991E-4</v>
      </c>
      <c r="H3772" s="239">
        <f t="shared" si="702"/>
        <v>219.48744066200567</v>
      </c>
      <c r="I3772" s="239"/>
      <c r="J3772" s="239">
        <f t="shared" si="703"/>
        <v>200.04860764411285</v>
      </c>
      <c r="K3772" s="239">
        <f t="shared" si="698"/>
        <v>219.48744066200567</v>
      </c>
      <c r="L3772" s="239" t="b">
        <f t="shared" si="699"/>
        <v>0</v>
      </c>
      <c r="M3772" s="239">
        <f t="shared" si="704"/>
        <v>2.6144208398363711E-3</v>
      </c>
      <c r="O3772" s="239">
        <f t="shared" si="705"/>
        <v>191.6325907756115</v>
      </c>
      <c r="P3772" s="239">
        <f t="shared" si="700"/>
        <v>219.48744066200567</v>
      </c>
      <c r="Q3772" s="239">
        <f t="shared" si="701"/>
        <v>0</v>
      </c>
      <c r="R3772" s="239">
        <f t="shared" si="706"/>
        <v>2.6144208398363711E-3</v>
      </c>
      <c r="T3772" s="239">
        <f>MAX($H$4:H3772)</f>
        <v>290.98732864638936</v>
      </c>
      <c r="U3772" s="239">
        <f>MAX($K$4:K3772)</f>
        <v>290.98732864638936</v>
      </c>
      <c r="V3772" s="239">
        <f>MAX($K$4:L3772)</f>
        <v>290.98732864638936</v>
      </c>
      <c r="W3772" s="239">
        <f t="shared" si="707"/>
        <v>-0.24571478186691439</v>
      </c>
      <c r="X3772" s="239">
        <f t="shared" si="708"/>
        <v>-0.24571478186691439</v>
      </c>
      <c r="Y3772" s="239">
        <f t="shared" si="709"/>
        <v>-0.24571478186691439</v>
      </c>
    </row>
    <row r="3773" spans="1:25">
      <c r="A3773" s="147">
        <v>40708</v>
      </c>
      <c r="B3773" s="243">
        <v>1.3147337102483725E-2</v>
      </c>
      <c r="C3773" s="243">
        <v>7.042759094233686E-3</v>
      </c>
      <c r="D3773" s="243">
        <v>3.0812964475888105E-3</v>
      </c>
      <c r="E3773" s="243">
        <v>1.0681152331832866E-3</v>
      </c>
      <c r="F3773" s="243">
        <v>5.1493705063576645E-3</v>
      </c>
      <c r="H3773" s="239">
        <f t="shared" si="702"/>
        <v>221.03323783079807</v>
      </c>
      <c r="I3773" s="239"/>
      <c r="J3773" s="239">
        <f t="shared" si="703"/>
        <v>200.04860764411285</v>
      </c>
      <c r="K3773" s="239">
        <f t="shared" si="698"/>
        <v>221.03323783079807</v>
      </c>
      <c r="L3773" s="239" t="b">
        <f t="shared" si="699"/>
        <v>0</v>
      </c>
      <c r="M3773" s="239">
        <f t="shared" si="704"/>
        <v>7.0427590942336287E-3</v>
      </c>
      <c r="O3773" s="239">
        <f t="shared" si="705"/>
        <v>191.6325907756115</v>
      </c>
      <c r="P3773" s="239">
        <f t="shared" si="700"/>
        <v>221.03323783079807</v>
      </c>
      <c r="Q3773" s="239">
        <f t="shared" si="701"/>
        <v>0</v>
      </c>
      <c r="R3773" s="239">
        <f t="shared" si="706"/>
        <v>7.0427590942336287E-3</v>
      </c>
      <c r="T3773" s="239">
        <f>MAX($H$4:H3773)</f>
        <v>290.98732864638936</v>
      </c>
      <c r="U3773" s="239">
        <f>MAX($K$4:K3773)</f>
        <v>290.98732864638936</v>
      </c>
      <c r="V3773" s="239">
        <f>MAX($K$4:L3773)</f>
        <v>290.98732864638936</v>
      </c>
      <c r="W3773" s="239">
        <f t="shared" si="707"/>
        <v>-0.24040253278726162</v>
      </c>
      <c r="X3773" s="239">
        <f t="shared" si="708"/>
        <v>-0.24040253278726162</v>
      </c>
      <c r="Y3773" s="239">
        <f t="shared" si="709"/>
        <v>-0.24040253278726162</v>
      </c>
    </row>
    <row r="3774" spans="1:25">
      <c r="A3774" s="147">
        <v>40709</v>
      </c>
      <c r="B3774" s="243">
        <v>-1.7141775980249685E-2</v>
      </c>
      <c r="C3774" s="243">
        <v>-5.2977408873853271E-3</v>
      </c>
      <c r="D3774" s="243">
        <v>1.6287532966819951E-2</v>
      </c>
      <c r="E3774" s="243">
        <v>1.2672743968077382E-2</v>
      </c>
      <c r="F3774" s="243">
        <v>-1.741445178060852E-3</v>
      </c>
      <c r="H3774" s="239">
        <f t="shared" si="702"/>
        <v>219.8622610092707</v>
      </c>
      <c r="I3774" s="239"/>
      <c r="J3774" s="239">
        <f t="shared" si="703"/>
        <v>200.04860764411285</v>
      </c>
      <c r="K3774" s="239">
        <f t="shared" si="698"/>
        <v>219.8622610092707</v>
      </c>
      <c r="L3774" s="239" t="b">
        <f t="shared" si="699"/>
        <v>0</v>
      </c>
      <c r="M3774" s="239">
        <f t="shared" si="704"/>
        <v>-5.2977408873852872E-3</v>
      </c>
      <c r="O3774" s="239">
        <f t="shared" si="705"/>
        <v>191.6325907756115</v>
      </c>
      <c r="P3774" s="239">
        <f t="shared" si="700"/>
        <v>219.8622610092707</v>
      </c>
      <c r="Q3774" s="239">
        <f t="shared" si="701"/>
        <v>0</v>
      </c>
      <c r="R3774" s="239">
        <f t="shared" si="706"/>
        <v>-5.2977408873852872E-3</v>
      </c>
      <c r="T3774" s="239">
        <f>MAX($H$4:H3774)</f>
        <v>290.98732864638936</v>
      </c>
      <c r="U3774" s="239">
        <f>MAX($K$4:K3774)</f>
        <v>290.98732864638936</v>
      </c>
      <c r="V3774" s="239">
        <f>MAX($K$4:L3774)</f>
        <v>290.98732864638936</v>
      </c>
      <c r="W3774" s="239">
        <f t="shared" si="707"/>
        <v>-0.24442668334726883</v>
      </c>
      <c r="X3774" s="239">
        <f t="shared" si="708"/>
        <v>-0.24442668334726883</v>
      </c>
      <c r="Y3774" s="239">
        <f t="shared" si="709"/>
        <v>-0.24442668334726883</v>
      </c>
    </row>
    <row r="3775" spans="1:25">
      <c r="A3775" s="147">
        <v>40710</v>
      </c>
      <c r="B3775" s="243">
        <v>1.2722083967497966E-3</v>
      </c>
      <c r="C3775" s="243">
        <v>-1.1565091366582569E-2</v>
      </c>
      <c r="D3775" s="243">
        <v>-1.7409016583665227E-2</v>
      </c>
      <c r="E3775" s="243">
        <v>-1.4670285701680053E-2</v>
      </c>
      <c r="F3775" s="243">
        <v>-1.6633742577217281E-2</v>
      </c>
      <c r="H3775" s="239">
        <f t="shared" si="702"/>
        <v>217.31953387263505</v>
      </c>
      <c r="I3775" s="239"/>
      <c r="J3775" s="239">
        <f t="shared" si="703"/>
        <v>200.04860764411285</v>
      </c>
      <c r="K3775" s="239">
        <f t="shared" si="698"/>
        <v>217.31953387263505</v>
      </c>
      <c r="L3775" s="239" t="b">
        <f t="shared" si="699"/>
        <v>0</v>
      </c>
      <c r="M3775" s="239">
        <f t="shared" si="704"/>
        <v>-1.1565091366582606E-2</v>
      </c>
      <c r="O3775" s="239">
        <f t="shared" si="705"/>
        <v>191.6325907756115</v>
      </c>
      <c r="P3775" s="239">
        <f t="shared" si="700"/>
        <v>217.31953387263505</v>
      </c>
      <c r="Q3775" s="239">
        <f t="shared" si="701"/>
        <v>0</v>
      </c>
      <c r="R3775" s="239">
        <f t="shared" si="706"/>
        <v>-1.1565091366582606E-2</v>
      </c>
      <c r="T3775" s="239">
        <f>MAX($H$4:H3775)</f>
        <v>290.98732864638936</v>
      </c>
      <c r="U3775" s="239">
        <f>MAX($K$4:K3775)</f>
        <v>290.98732864638936</v>
      </c>
      <c r="V3775" s="239">
        <f>MAX($K$4:L3775)</f>
        <v>290.98732864638936</v>
      </c>
      <c r="W3775" s="239">
        <f t="shared" si="707"/>
        <v>-0.2531649577885095</v>
      </c>
      <c r="X3775" s="239">
        <f t="shared" si="708"/>
        <v>-0.2531649577885095</v>
      </c>
      <c r="Y3775" s="239">
        <f t="shared" si="709"/>
        <v>-0.2531649577885095</v>
      </c>
    </row>
    <row r="3776" spans="1:25">
      <c r="A3776" s="147">
        <v>40711</v>
      </c>
      <c r="B3776" s="243">
        <v>2.7584187969773577E-3</v>
      </c>
      <c r="C3776" s="243">
        <v>3.2282033182913228E-3</v>
      </c>
      <c r="D3776" s="243">
        <v>-8.6188990566364865E-3</v>
      </c>
      <c r="E3776" s="243">
        <v>-1.3121562124848496E-2</v>
      </c>
      <c r="F3776" s="243">
        <v>2.028408004191018E-4</v>
      </c>
      <c r="H3776" s="239">
        <f t="shared" si="702"/>
        <v>218.02108551301222</v>
      </c>
      <c r="I3776" s="239"/>
      <c r="J3776" s="239">
        <f t="shared" si="703"/>
        <v>200.04860764411285</v>
      </c>
      <c r="K3776" s="239">
        <f t="shared" si="698"/>
        <v>218.02108551301222</v>
      </c>
      <c r="L3776" s="239" t="b">
        <f t="shared" si="699"/>
        <v>0</v>
      </c>
      <c r="M3776" s="239">
        <f t="shared" si="704"/>
        <v>3.2282033182913761E-3</v>
      </c>
      <c r="O3776" s="239">
        <f t="shared" si="705"/>
        <v>191.6325907756115</v>
      </c>
      <c r="P3776" s="239">
        <f t="shared" si="700"/>
        <v>218.02108551301222</v>
      </c>
      <c r="Q3776" s="239">
        <f t="shared" si="701"/>
        <v>0</v>
      </c>
      <c r="R3776" s="239">
        <f t="shared" si="706"/>
        <v>3.2282033182913761E-3</v>
      </c>
      <c r="T3776" s="239">
        <f>MAX($H$4:H3776)</f>
        <v>290.98732864638936</v>
      </c>
      <c r="U3776" s="239">
        <f>MAX($K$4:K3776)</f>
        <v>290.98732864638936</v>
      </c>
      <c r="V3776" s="239">
        <f>MAX($K$4:L3776)</f>
        <v>290.98732864638936</v>
      </c>
      <c r="W3776" s="239">
        <f t="shared" si="707"/>
        <v>-0.2507540224270261</v>
      </c>
      <c r="X3776" s="239">
        <f t="shared" si="708"/>
        <v>-0.2507540224270261</v>
      </c>
      <c r="Y3776" s="239">
        <f t="shared" si="709"/>
        <v>-0.2507540224270261</v>
      </c>
    </row>
    <row r="3777" spans="1:25">
      <c r="A3777" s="147">
        <v>40714</v>
      </c>
      <c r="B3777" s="243">
        <v>5.5453946463350778E-3</v>
      </c>
      <c r="C3777" s="243">
        <v>-4.2979453263578549E-3</v>
      </c>
      <c r="D3777" s="243">
        <v>-4.1642651447664214E-3</v>
      </c>
      <c r="E3777" s="243">
        <v>-4.6461351247351068E-3</v>
      </c>
      <c r="F3777" s="243">
        <v>-8.2891911916456174E-3</v>
      </c>
      <c r="H3777" s="239">
        <f t="shared" si="702"/>
        <v>217.08404280748411</v>
      </c>
      <c r="I3777" s="239"/>
      <c r="J3777" s="239">
        <f t="shared" si="703"/>
        <v>200.04860764411285</v>
      </c>
      <c r="K3777" s="239">
        <f t="shared" si="698"/>
        <v>217.08404280748411</v>
      </c>
      <c r="L3777" s="239" t="b">
        <f t="shared" si="699"/>
        <v>0</v>
      </c>
      <c r="M3777" s="239">
        <f t="shared" si="704"/>
        <v>-4.297945326357841E-3</v>
      </c>
      <c r="O3777" s="239">
        <f t="shared" si="705"/>
        <v>191.6325907756115</v>
      </c>
      <c r="P3777" s="239">
        <f t="shared" si="700"/>
        <v>217.08404280748411</v>
      </c>
      <c r="Q3777" s="239">
        <f t="shared" si="701"/>
        <v>0</v>
      </c>
      <c r="R3777" s="239">
        <f t="shared" si="706"/>
        <v>-4.297945326357841E-3</v>
      </c>
      <c r="T3777" s="239">
        <f>MAX($H$4:H3777)</f>
        <v>290.98732864638936</v>
      </c>
      <c r="U3777" s="239">
        <f>MAX($K$4:K3777)</f>
        <v>290.98732864638936</v>
      </c>
      <c r="V3777" s="239">
        <f>MAX($K$4:L3777)</f>
        <v>290.98732864638936</v>
      </c>
      <c r="W3777" s="239">
        <f t="shared" si="707"/>
        <v>-0.25397424067462826</v>
      </c>
      <c r="X3777" s="239">
        <f t="shared" si="708"/>
        <v>-0.25397424067462826</v>
      </c>
      <c r="Y3777" s="239">
        <f t="shared" si="709"/>
        <v>-0.25397424067462826</v>
      </c>
    </row>
    <row r="3778" spans="1:25">
      <c r="A3778" s="147">
        <v>40715</v>
      </c>
      <c r="B3778" s="243">
        <v>1.4181194162772082E-2</v>
      </c>
      <c r="C3778" s="243">
        <v>1.2118838195531501E-2</v>
      </c>
      <c r="D3778" s="243">
        <v>6.7482247071142254E-3</v>
      </c>
      <c r="E3778" s="243">
        <v>6.7849644546937871E-3</v>
      </c>
      <c r="F3778" s="243">
        <v>9.8609618177825098E-3</v>
      </c>
      <c r="H3778" s="239">
        <f t="shared" si="702"/>
        <v>219.71484919709985</v>
      </c>
      <c r="I3778" s="239"/>
      <c r="J3778" s="239">
        <f t="shared" si="703"/>
        <v>200.04860764411285</v>
      </c>
      <c r="K3778" s="239">
        <f t="shared" si="698"/>
        <v>219.71484919709985</v>
      </c>
      <c r="L3778" s="239" t="b">
        <f t="shared" si="699"/>
        <v>0</v>
      </c>
      <c r="M3778" s="239">
        <f t="shared" si="704"/>
        <v>1.2118838195531539E-2</v>
      </c>
      <c r="O3778" s="239">
        <f t="shared" si="705"/>
        <v>191.6325907756115</v>
      </c>
      <c r="P3778" s="239">
        <f t="shared" si="700"/>
        <v>219.71484919709985</v>
      </c>
      <c r="Q3778" s="239">
        <f t="shared" si="701"/>
        <v>0</v>
      </c>
      <c r="R3778" s="239">
        <f t="shared" si="706"/>
        <v>1.2118838195531539E-2</v>
      </c>
      <c r="T3778" s="239">
        <f>MAX($H$4:H3778)</f>
        <v>290.98732864638936</v>
      </c>
      <c r="U3778" s="239">
        <f>MAX($K$4:K3778)</f>
        <v>290.98732864638936</v>
      </c>
      <c r="V3778" s="239">
        <f>MAX($K$4:L3778)</f>
        <v>290.98732864638936</v>
      </c>
      <c r="W3778" s="239">
        <f t="shared" si="707"/>
        <v>-0.24493327520766556</v>
      </c>
      <c r="X3778" s="239">
        <f t="shared" si="708"/>
        <v>-0.24493327520766556</v>
      </c>
      <c r="Y3778" s="239">
        <f t="shared" si="709"/>
        <v>-0.24493327520766556</v>
      </c>
    </row>
    <row r="3779" spans="1:25">
      <c r="A3779" s="147">
        <v>40716</v>
      </c>
      <c r="B3779" s="243">
        <v>-6.1218496869496208E-3</v>
      </c>
      <c r="C3779" s="243">
        <v>-2.614006474015107E-3</v>
      </c>
      <c r="D3779" s="243">
        <v>1.1107213267196325E-2</v>
      </c>
      <c r="E3779" s="243">
        <v>1.8360493505933384E-3</v>
      </c>
      <c r="F3779" s="243">
        <v>-4.0633453484739679E-4</v>
      </c>
      <c r="H3779" s="239">
        <f t="shared" si="702"/>
        <v>219.14051315886138</v>
      </c>
      <c r="I3779" s="239"/>
      <c r="J3779" s="239">
        <f t="shared" si="703"/>
        <v>200.04860764411285</v>
      </c>
      <c r="K3779" s="239">
        <f t="shared" si="698"/>
        <v>219.14051315886138</v>
      </c>
      <c r="L3779" s="239" t="b">
        <f t="shared" si="699"/>
        <v>0</v>
      </c>
      <c r="M3779" s="239">
        <f t="shared" si="704"/>
        <v>-2.6140064740151018E-3</v>
      </c>
      <c r="O3779" s="239">
        <f t="shared" si="705"/>
        <v>191.6325907756115</v>
      </c>
      <c r="P3779" s="239">
        <f t="shared" si="700"/>
        <v>219.14051315886138</v>
      </c>
      <c r="Q3779" s="239">
        <f t="shared" si="701"/>
        <v>0</v>
      </c>
      <c r="R3779" s="239">
        <f t="shared" si="706"/>
        <v>-2.6140064740151018E-3</v>
      </c>
      <c r="T3779" s="239">
        <f>MAX($H$4:H3779)</f>
        <v>290.98732864638936</v>
      </c>
      <c r="U3779" s="239">
        <f>MAX($K$4:K3779)</f>
        <v>290.98732864638936</v>
      </c>
      <c r="V3779" s="239">
        <f>MAX($K$4:L3779)</f>
        <v>290.98732864638936</v>
      </c>
      <c r="W3779" s="239">
        <f t="shared" si="707"/>
        <v>-0.2469070245145861</v>
      </c>
      <c r="X3779" s="239">
        <f t="shared" si="708"/>
        <v>-0.2469070245145861</v>
      </c>
      <c r="Y3779" s="239">
        <f t="shared" si="709"/>
        <v>-0.2469070245145861</v>
      </c>
    </row>
    <row r="3780" spans="1:25">
      <c r="A3780" s="147">
        <v>40717</v>
      </c>
      <c r="B3780" s="243">
        <v>-2.4294191168023893E-3</v>
      </c>
      <c r="C3780" s="243">
        <v>-1.7915807002307882E-2</v>
      </c>
      <c r="D3780" s="243">
        <v>3.7281894089984391E-3</v>
      </c>
      <c r="E3780" s="243">
        <v>6.0484805420359944E-3</v>
      </c>
      <c r="F3780" s="243">
        <v>-1.6008716111655774E-2</v>
      </c>
      <c r="H3780" s="239">
        <f t="shared" si="702"/>
        <v>215.21443401872051</v>
      </c>
      <c r="I3780" s="239"/>
      <c r="J3780" s="239">
        <f t="shared" si="703"/>
        <v>200.04860764411285</v>
      </c>
      <c r="K3780" s="239">
        <f t="shared" si="698"/>
        <v>215.21443401872051</v>
      </c>
      <c r="L3780" s="239" t="b">
        <f t="shared" si="699"/>
        <v>0</v>
      </c>
      <c r="M3780" s="239">
        <f t="shared" si="704"/>
        <v>-1.7915807002307882E-2</v>
      </c>
      <c r="O3780" s="239">
        <f t="shared" si="705"/>
        <v>191.6325907756115</v>
      </c>
      <c r="P3780" s="239">
        <f t="shared" si="700"/>
        <v>215.21443401872051</v>
      </c>
      <c r="Q3780" s="239">
        <f t="shared" si="701"/>
        <v>0</v>
      </c>
      <c r="R3780" s="239">
        <f t="shared" si="706"/>
        <v>-1.7915807002307882E-2</v>
      </c>
      <c r="T3780" s="239">
        <f>MAX($H$4:H3780)</f>
        <v>290.98732864638936</v>
      </c>
      <c r="U3780" s="239">
        <f>MAX($K$4:K3780)</f>
        <v>290.98732864638936</v>
      </c>
      <c r="V3780" s="239">
        <f>MAX($K$4:L3780)</f>
        <v>290.98732864638936</v>
      </c>
      <c r="W3780" s="239">
        <f t="shared" si="707"/>
        <v>-0.26039929291817654</v>
      </c>
      <c r="X3780" s="239">
        <f t="shared" si="708"/>
        <v>-0.26039929291817654</v>
      </c>
      <c r="Y3780" s="239">
        <f t="shared" si="709"/>
        <v>-0.26039929291817654</v>
      </c>
    </row>
    <row r="3781" spans="1:25">
      <c r="A3781" s="262">
        <v>40718</v>
      </c>
      <c r="B3781" s="260">
        <v>-1.1555383689954457E-2</v>
      </c>
      <c r="C3781" s="260">
        <v>-7.5590184905105495E-5</v>
      </c>
      <c r="D3781" s="260">
        <v>1.0418218004088597E-2</v>
      </c>
      <c r="E3781" s="260">
        <v>9.3825637355082758E-3</v>
      </c>
      <c r="F3781" s="260">
        <v>9.6026051674735768E-4</v>
      </c>
      <c r="H3781" s="239">
        <f t="shared" si="702"/>
        <v>215.19816591985878</v>
      </c>
      <c r="I3781" s="239"/>
      <c r="J3781" s="239">
        <f t="shared" si="703"/>
        <v>200.04860764411285</v>
      </c>
      <c r="K3781" s="239">
        <f t="shared" ref="K3781:K3844" si="710">MAX(H3781:J3781)</f>
        <v>215.19816591985878</v>
      </c>
      <c r="L3781" s="239" t="b">
        <f t="shared" ref="L3781:L3844" si="711">J3781=K3781</f>
        <v>0</v>
      </c>
      <c r="M3781" s="239">
        <f t="shared" si="704"/>
        <v>-7.5590184905137696E-5</v>
      </c>
      <c r="O3781" s="239">
        <f t="shared" si="705"/>
        <v>191.6325907756115</v>
      </c>
      <c r="P3781" s="239">
        <f t="shared" ref="P3781:P3844" si="712">MAX(H3781,O3781)</f>
        <v>215.19816591985878</v>
      </c>
      <c r="Q3781" s="239">
        <f t="shared" ref="Q3781:Q3844" si="713">P3781-H3781</f>
        <v>0</v>
      </c>
      <c r="R3781" s="239">
        <f t="shared" si="706"/>
        <v>-7.5590184905137696E-5</v>
      </c>
      <c r="T3781" s="239">
        <f>MAX($H$4:H3781)</f>
        <v>290.98732864638936</v>
      </c>
      <c r="U3781" s="239">
        <f>MAX($K$4:K3781)</f>
        <v>290.98732864638936</v>
      </c>
      <c r="V3781" s="239">
        <f>MAX($K$4:L3781)</f>
        <v>290.98732864638936</v>
      </c>
      <c r="W3781" s="239">
        <f t="shared" si="707"/>
        <v>-0.26045519947238083</v>
      </c>
      <c r="X3781" s="239">
        <f t="shared" si="708"/>
        <v>-0.26045519947238083</v>
      </c>
      <c r="Y3781" s="239">
        <f t="shared" si="709"/>
        <v>-0.26045519947238083</v>
      </c>
    </row>
    <row r="3782" spans="1:25">
      <c r="A3782" s="147">
        <v>40721</v>
      </c>
      <c r="B3782" s="243">
        <v>8.6734541589255088E-3</v>
      </c>
      <c r="C3782" s="243">
        <v>3.2424066322864764E-3</v>
      </c>
      <c r="D3782" s="243">
        <v>-1.9089490137075948E-2</v>
      </c>
      <c r="E3782" s="243">
        <v>-7.8525747352387043E-3</v>
      </c>
      <c r="F3782" s="243">
        <v>-4.2174091822488879E-4</v>
      </c>
      <c r="H3782" s="239">
        <f t="shared" ref="H3782:H3845" si="714">(1+C3782)*H3781</f>
        <v>215.89592588029322</v>
      </c>
      <c r="I3782" s="239"/>
      <c r="J3782" s="239">
        <f t="shared" ref="J3782:J3845" si="715">IF(NOT(YEAR(A3782)=YEAR(A3781)),$J$1*H3782,J3781)</f>
        <v>200.04860764411285</v>
      </c>
      <c r="K3782" s="239">
        <f t="shared" si="710"/>
        <v>215.89592588029322</v>
      </c>
      <c r="L3782" s="239" t="b">
        <f t="shared" si="711"/>
        <v>0</v>
      </c>
      <c r="M3782" s="239">
        <f t="shared" ref="M3782:M3845" si="716">(K3782-K3781)/K3781</f>
        <v>3.2424066322864925E-3</v>
      </c>
      <c r="O3782" s="239">
        <f t="shared" ref="O3782:O3845" si="717">IF(AND(MONTH(A3782)=$O$2,MONTH(A3781)=$O$2-1),$O$1*H3782,O3781)</f>
        <v>191.6325907756115</v>
      </c>
      <c r="P3782" s="239">
        <f t="shared" si="712"/>
        <v>215.89592588029322</v>
      </c>
      <c r="Q3782" s="239">
        <f t="shared" si="713"/>
        <v>0</v>
      </c>
      <c r="R3782" s="239">
        <f t="shared" ref="R3782:R3845" si="718">(P3782-P3781)/P3781</f>
        <v>3.2424066322864925E-3</v>
      </c>
      <c r="T3782" s="239">
        <f>MAX($H$4:H3782)</f>
        <v>290.98732864638936</v>
      </c>
      <c r="U3782" s="239">
        <f>MAX($K$4:K3782)</f>
        <v>290.98732864638936</v>
      </c>
      <c r="V3782" s="239">
        <f>MAX($K$4:L3782)</f>
        <v>290.98732864638936</v>
      </c>
      <c r="W3782" s="239">
        <f t="shared" ref="W3782:W3845" si="719">(H3782-T3782)/T3782</f>
        <v>-0.25805729450627707</v>
      </c>
      <c r="X3782" s="239">
        <f t="shared" ref="X3782:X3845" si="720">(K3782-U3782)/U3782</f>
        <v>-0.25805729450627707</v>
      </c>
      <c r="Y3782" s="239">
        <f t="shared" ref="Y3782:Y3845" si="721">(P3782-V3782)/V3782</f>
        <v>-0.25805729450627707</v>
      </c>
    </row>
    <row r="3783" spans="1:25">
      <c r="A3783" s="147">
        <v>40722</v>
      </c>
      <c r="B3783" s="243">
        <v>1.3496753085380453E-2</v>
      </c>
      <c r="C3783" s="243">
        <v>3.9283291569878198E-3</v>
      </c>
      <c r="D3783" s="243">
        <v>7.7615783069551192E-4</v>
      </c>
      <c r="E3783" s="243">
        <v>1.2779646107141662E-3</v>
      </c>
      <c r="F3783" s="243">
        <v>2.6514126718832909E-3</v>
      </c>
      <c r="H3783" s="239">
        <f t="shared" si="714"/>
        <v>216.74403614080364</v>
      </c>
      <c r="I3783" s="239"/>
      <c r="J3783" s="239">
        <f t="shared" si="715"/>
        <v>200.04860764411285</v>
      </c>
      <c r="K3783" s="239">
        <f t="shared" si="710"/>
        <v>216.74403614080364</v>
      </c>
      <c r="L3783" s="239" t="b">
        <f t="shared" si="711"/>
        <v>0</v>
      </c>
      <c r="M3783" s="239">
        <f t="shared" si="716"/>
        <v>3.9283291569877591E-3</v>
      </c>
      <c r="O3783" s="239">
        <f t="shared" si="717"/>
        <v>191.6325907756115</v>
      </c>
      <c r="P3783" s="239">
        <f t="shared" si="712"/>
        <v>216.74403614080364</v>
      </c>
      <c r="Q3783" s="239">
        <f t="shared" si="713"/>
        <v>0</v>
      </c>
      <c r="R3783" s="239">
        <f t="shared" si="718"/>
        <v>3.9283291569877591E-3</v>
      </c>
      <c r="T3783" s="239">
        <f>MAX($H$4:H3783)</f>
        <v>290.98732864638936</v>
      </c>
      <c r="U3783" s="239">
        <f>MAX($K$4:K3783)</f>
        <v>290.98732864638936</v>
      </c>
      <c r="V3783" s="239">
        <f>MAX($K$4:L3783)</f>
        <v>290.98732864638936</v>
      </c>
      <c r="W3783" s="239">
        <f t="shared" si="719"/>
        <v>-0.25514269934347172</v>
      </c>
      <c r="X3783" s="239">
        <f t="shared" si="720"/>
        <v>-0.25514269934347172</v>
      </c>
      <c r="Y3783" s="239">
        <f t="shared" si="721"/>
        <v>-0.25514269934347172</v>
      </c>
    </row>
    <row r="3784" spans="1:25">
      <c r="A3784" s="147">
        <v>40723</v>
      </c>
      <c r="B3784" s="243">
        <v>8.5195116205696308E-3</v>
      </c>
      <c r="C3784" s="243">
        <v>1.4717349173952954E-2</v>
      </c>
      <c r="D3784" s="243">
        <v>1.2776670962430625E-2</v>
      </c>
      <c r="E3784" s="243">
        <v>6.3922183282787426E-3</v>
      </c>
      <c r="F3784" s="243">
        <v>1.6395181520538094E-2</v>
      </c>
      <c r="H3784" s="239">
        <f t="shared" si="714"/>
        <v>219.93393380205973</v>
      </c>
      <c r="I3784" s="239"/>
      <c r="J3784" s="239">
        <f t="shared" si="715"/>
        <v>200.04860764411285</v>
      </c>
      <c r="K3784" s="239">
        <f t="shared" si="710"/>
        <v>219.93393380205973</v>
      </c>
      <c r="L3784" s="239" t="b">
        <f t="shared" si="711"/>
        <v>0</v>
      </c>
      <c r="M3784" s="239">
        <f t="shared" si="716"/>
        <v>1.4717349173952942E-2</v>
      </c>
      <c r="O3784" s="239">
        <f t="shared" si="717"/>
        <v>191.6325907756115</v>
      </c>
      <c r="P3784" s="239">
        <f t="shared" si="712"/>
        <v>219.93393380205973</v>
      </c>
      <c r="Q3784" s="239">
        <f t="shared" si="713"/>
        <v>0</v>
      </c>
      <c r="R3784" s="239">
        <f t="shared" si="718"/>
        <v>1.4717349173952942E-2</v>
      </c>
      <c r="T3784" s="239">
        <f>MAX($H$4:H3784)</f>
        <v>290.98732864638936</v>
      </c>
      <c r="U3784" s="239">
        <f>MAX($K$4:K3784)</f>
        <v>290.98732864638936</v>
      </c>
      <c r="V3784" s="239">
        <f>MAX($K$4:L3784)</f>
        <v>290.98732864638936</v>
      </c>
      <c r="W3784" s="239">
        <f t="shared" si="719"/>
        <v>-0.24418037436494153</v>
      </c>
      <c r="X3784" s="239">
        <f t="shared" si="720"/>
        <v>-0.24418037436494153</v>
      </c>
      <c r="Y3784" s="239">
        <f t="shared" si="721"/>
        <v>-0.24418037436494153</v>
      </c>
    </row>
    <row r="3785" spans="1:25">
      <c r="A3785" s="147">
        <v>40724</v>
      </c>
      <c r="B3785" s="243">
        <v>9.8074019857092853E-3</v>
      </c>
      <c r="C3785" s="243">
        <v>1.2080466286594316E-2</v>
      </c>
      <c r="D3785" s="243">
        <v>5.6804872363263037E-3</v>
      </c>
      <c r="E3785" s="243">
        <v>5.5141339902768927E-3</v>
      </c>
      <c r="F3785" s="243">
        <v>1.1018874364202347E-2</v>
      </c>
      <c r="H3785" s="239">
        <f t="shared" si="714"/>
        <v>222.59083827463357</v>
      </c>
      <c r="I3785" s="239"/>
      <c r="J3785" s="239">
        <f t="shared" si="715"/>
        <v>200.04860764411285</v>
      </c>
      <c r="K3785" s="239">
        <f t="shared" si="710"/>
        <v>222.59083827463357</v>
      </c>
      <c r="L3785" s="239" t="b">
        <f t="shared" si="711"/>
        <v>0</v>
      </c>
      <c r="M3785" s="239">
        <f t="shared" si="716"/>
        <v>1.2080466286594286E-2</v>
      </c>
      <c r="O3785" s="239">
        <f t="shared" si="717"/>
        <v>191.6325907756115</v>
      </c>
      <c r="P3785" s="239">
        <f t="shared" si="712"/>
        <v>222.59083827463357</v>
      </c>
      <c r="Q3785" s="239">
        <f t="shared" si="713"/>
        <v>0</v>
      </c>
      <c r="R3785" s="239">
        <f t="shared" si="718"/>
        <v>1.2080466286594286E-2</v>
      </c>
      <c r="T3785" s="239">
        <f>MAX($H$4:H3785)</f>
        <v>290.98732864638936</v>
      </c>
      <c r="U3785" s="239">
        <f>MAX($K$4:K3785)</f>
        <v>290.98732864638936</v>
      </c>
      <c r="V3785" s="239">
        <f>MAX($K$4:L3785)</f>
        <v>290.98732864638936</v>
      </c>
      <c r="W3785" s="239">
        <f t="shared" si="719"/>
        <v>-0.2350497208587109</v>
      </c>
      <c r="X3785" s="239">
        <f t="shared" si="720"/>
        <v>-0.2350497208587109</v>
      </c>
      <c r="Y3785" s="239">
        <f t="shared" si="721"/>
        <v>-0.2350497208587109</v>
      </c>
    </row>
    <row r="3786" spans="1:25">
      <c r="A3786" s="147">
        <v>40725</v>
      </c>
      <c r="B3786" s="243">
        <v>1.4729947255660569E-2</v>
      </c>
      <c r="C3786" s="243">
        <v>5.3673756550967067E-3</v>
      </c>
      <c r="D3786" s="243">
        <v>1.5069523687647468E-3</v>
      </c>
      <c r="E3786" s="243">
        <v>8.3381467693577349E-3</v>
      </c>
      <c r="F3786" s="243">
        <v>5.4755041848408847E-3</v>
      </c>
      <c r="H3786" s="239">
        <f t="shared" si="714"/>
        <v>223.78556692103641</v>
      </c>
      <c r="I3786" s="239"/>
      <c r="J3786" s="239">
        <f t="shared" si="715"/>
        <v>200.04860764411285</v>
      </c>
      <c r="K3786" s="239">
        <f t="shared" si="710"/>
        <v>223.78556692103641</v>
      </c>
      <c r="L3786" s="239" t="b">
        <f t="shared" si="711"/>
        <v>0</v>
      </c>
      <c r="M3786" s="239">
        <f t="shared" si="716"/>
        <v>5.3673756550967075E-3</v>
      </c>
      <c r="O3786" s="239">
        <f t="shared" si="717"/>
        <v>191.6325907756115</v>
      </c>
      <c r="P3786" s="239">
        <f t="shared" si="712"/>
        <v>223.78556692103641</v>
      </c>
      <c r="Q3786" s="239">
        <f t="shared" si="713"/>
        <v>0</v>
      </c>
      <c r="R3786" s="239">
        <f t="shared" si="718"/>
        <v>5.3673756550967075E-3</v>
      </c>
      <c r="T3786" s="239">
        <f>MAX($H$4:H3786)</f>
        <v>290.98732864638936</v>
      </c>
      <c r="U3786" s="239">
        <f>MAX($K$4:K3786)</f>
        <v>290.98732864638936</v>
      </c>
      <c r="V3786" s="239">
        <f>MAX($K$4:L3786)</f>
        <v>290.98732864638936</v>
      </c>
      <c r="W3786" s="239">
        <f t="shared" si="719"/>
        <v>-0.23094394535308851</v>
      </c>
      <c r="X3786" s="239">
        <f t="shared" si="720"/>
        <v>-0.23094394535308851</v>
      </c>
      <c r="Y3786" s="239">
        <f t="shared" si="721"/>
        <v>-0.23094394535308851</v>
      </c>
    </row>
    <row r="3787" spans="1:25">
      <c r="A3787" s="147">
        <v>40728</v>
      </c>
      <c r="B3787" s="243">
        <v>0</v>
      </c>
      <c r="C3787" s="243">
        <v>4.0697759884040785E-3</v>
      </c>
      <c r="D3787" s="243">
        <v>1.0395042209002892E-2</v>
      </c>
      <c r="E3787" s="243">
        <v>1.0984201516379022E-2</v>
      </c>
      <c r="F3787" s="243">
        <v>8.2721873899729292E-3</v>
      </c>
      <c r="H3787" s="239">
        <f t="shared" si="714"/>
        <v>224.69632404784304</v>
      </c>
      <c r="I3787" s="239"/>
      <c r="J3787" s="239">
        <f t="shared" si="715"/>
        <v>200.04860764411285</v>
      </c>
      <c r="K3787" s="239">
        <f t="shared" si="710"/>
        <v>224.69632404784304</v>
      </c>
      <c r="L3787" s="239" t="b">
        <f t="shared" si="711"/>
        <v>0</v>
      </c>
      <c r="M3787" s="239">
        <f t="shared" si="716"/>
        <v>4.0697759884040854E-3</v>
      </c>
      <c r="O3787" s="239">
        <f t="shared" si="717"/>
        <v>191.6325907756115</v>
      </c>
      <c r="P3787" s="239">
        <f t="shared" si="712"/>
        <v>224.69632404784304</v>
      </c>
      <c r="Q3787" s="239">
        <f t="shared" si="713"/>
        <v>0</v>
      </c>
      <c r="R3787" s="239">
        <f t="shared" si="718"/>
        <v>4.0697759884040854E-3</v>
      </c>
      <c r="T3787" s="239">
        <f>MAX($H$4:H3787)</f>
        <v>290.98732864638936</v>
      </c>
      <c r="U3787" s="239">
        <f>MAX($K$4:K3787)</f>
        <v>290.98732864638936</v>
      </c>
      <c r="V3787" s="239">
        <f>MAX($K$4:L3787)</f>
        <v>290.98732864638936</v>
      </c>
      <c r="W3787" s="239">
        <f t="shared" si="719"/>
        <v>-0.22781405948814973</v>
      </c>
      <c r="X3787" s="239">
        <f t="shared" si="720"/>
        <v>-0.22781405948814973</v>
      </c>
      <c r="Y3787" s="239">
        <f t="shared" si="721"/>
        <v>-0.22781405948814973</v>
      </c>
    </row>
    <row r="3788" spans="1:25">
      <c r="A3788" s="147">
        <v>40729</v>
      </c>
      <c r="B3788" s="243">
        <v>-8.495330722649852E-4</v>
      </c>
      <c r="C3788" s="243">
        <v>1.1041684273243035E-3</v>
      </c>
      <c r="D3788" s="243">
        <v>1.1624860046006713E-3</v>
      </c>
      <c r="E3788" s="243">
        <v>1.1270513668417692E-3</v>
      </c>
      <c r="F3788" s="243">
        <v>1.6926150164022769E-3</v>
      </c>
      <c r="H3788" s="239">
        <f t="shared" si="714"/>
        <v>224.9444266345925</v>
      </c>
      <c r="I3788" s="239"/>
      <c r="J3788" s="239">
        <f t="shared" si="715"/>
        <v>200.04860764411285</v>
      </c>
      <c r="K3788" s="239">
        <f t="shared" si="710"/>
        <v>224.9444266345925</v>
      </c>
      <c r="L3788" s="239" t="b">
        <f t="shared" si="711"/>
        <v>0</v>
      </c>
      <c r="M3788" s="239">
        <f t="shared" si="716"/>
        <v>1.1041684273243437E-3</v>
      </c>
      <c r="O3788" s="239">
        <f t="shared" si="717"/>
        <v>191.6325907756115</v>
      </c>
      <c r="P3788" s="239">
        <f t="shared" si="712"/>
        <v>224.9444266345925</v>
      </c>
      <c r="Q3788" s="239">
        <f t="shared" si="713"/>
        <v>0</v>
      </c>
      <c r="R3788" s="239">
        <f t="shared" si="718"/>
        <v>1.1041684273243437E-3</v>
      </c>
      <c r="T3788" s="239">
        <f>MAX($H$4:H3788)</f>
        <v>290.98732864638936</v>
      </c>
      <c r="U3788" s="239">
        <f>MAX($K$4:K3788)</f>
        <v>290.98732864638936</v>
      </c>
      <c r="V3788" s="239">
        <f>MAX($K$4:L3788)</f>
        <v>290.98732864638936</v>
      </c>
      <c r="W3788" s="239">
        <f t="shared" si="719"/>
        <v>-0.2269614361526128</v>
      </c>
      <c r="X3788" s="239">
        <f t="shared" si="720"/>
        <v>-0.2269614361526128</v>
      </c>
      <c r="Y3788" s="239">
        <f t="shared" si="721"/>
        <v>-0.2269614361526128</v>
      </c>
    </row>
    <row r="3789" spans="1:25">
      <c r="A3789" s="147">
        <v>40730</v>
      </c>
      <c r="B3789" s="243">
        <v>1.6689384985593136E-3</v>
      </c>
      <c r="C3789" s="243">
        <v>-3.973800435780106E-3</v>
      </c>
      <c r="D3789" s="243">
        <v>1.6492675350903152E-2</v>
      </c>
      <c r="E3789" s="243">
        <v>5.5212005536495745E-3</v>
      </c>
      <c r="F3789" s="243">
        <v>-1.8240700192040382E-3</v>
      </c>
      <c r="H3789" s="239">
        <f t="shared" si="714"/>
        <v>224.05054237400566</v>
      </c>
      <c r="I3789" s="239"/>
      <c r="J3789" s="239">
        <f t="shared" si="715"/>
        <v>200.04860764411285</v>
      </c>
      <c r="K3789" s="239">
        <f t="shared" si="710"/>
        <v>224.05054237400566</v>
      </c>
      <c r="L3789" s="239" t="b">
        <f t="shared" si="711"/>
        <v>0</v>
      </c>
      <c r="M3789" s="239">
        <f t="shared" si="716"/>
        <v>-3.9738004357800826E-3</v>
      </c>
      <c r="O3789" s="239">
        <f t="shared" si="717"/>
        <v>191.6325907756115</v>
      </c>
      <c r="P3789" s="239">
        <f t="shared" si="712"/>
        <v>224.05054237400566</v>
      </c>
      <c r="Q3789" s="239">
        <f t="shared" si="713"/>
        <v>0</v>
      </c>
      <c r="R3789" s="239">
        <f t="shared" si="718"/>
        <v>-3.9738004357800826E-3</v>
      </c>
      <c r="T3789" s="239">
        <f>MAX($H$4:H3789)</f>
        <v>290.98732864638936</v>
      </c>
      <c r="U3789" s="239">
        <f>MAX($K$4:K3789)</f>
        <v>290.98732864638936</v>
      </c>
      <c r="V3789" s="239">
        <f>MAX($K$4:L3789)</f>
        <v>290.98732864638936</v>
      </c>
      <c r="W3789" s="239">
        <f t="shared" si="719"/>
        <v>-0.23003333713450436</v>
      </c>
      <c r="X3789" s="239">
        <f t="shared" si="720"/>
        <v>-0.23003333713450436</v>
      </c>
      <c r="Y3789" s="239">
        <f t="shared" si="721"/>
        <v>-0.23003333713450436</v>
      </c>
    </row>
    <row r="3790" spans="1:25">
      <c r="A3790" s="147">
        <v>40731</v>
      </c>
      <c r="B3790" s="243">
        <v>1.0474675443207904E-2</v>
      </c>
      <c r="C3790" s="243">
        <v>7.5362912510552604E-3</v>
      </c>
      <c r="D3790" s="243">
        <v>-4.0453867283383182E-3</v>
      </c>
      <c r="E3790" s="243">
        <v>4.8986128692818376E-3</v>
      </c>
      <c r="F3790" s="243">
        <v>6.7955643803008225E-3</v>
      </c>
      <c r="H3790" s="239">
        <f t="shared" si="714"/>
        <v>225.73905251629307</v>
      </c>
      <c r="I3790" s="239"/>
      <c r="J3790" s="239">
        <f t="shared" si="715"/>
        <v>200.04860764411285</v>
      </c>
      <c r="K3790" s="239">
        <f t="shared" si="710"/>
        <v>225.73905251629307</v>
      </c>
      <c r="L3790" s="239" t="b">
        <f t="shared" si="711"/>
        <v>0</v>
      </c>
      <c r="M3790" s="239">
        <f t="shared" si="716"/>
        <v>7.5362912510552969E-3</v>
      </c>
      <c r="O3790" s="239">
        <f t="shared" si="717"/>
        <v>191.6325907756115</v>
      </c>
      <c r="P3790" s="239">
        <f t="shared" si="712"/>
        <v>225.73905251629307</v>
      </c>
      <c r="Q3790" s="239">
        <f t="shared" si="713"/>
        <v>0</v>
      </c>
      <c r="R3790" s="239">
        <f t="shared" si="718"/>
        <v>7.5362912510552969E-3</v>
      </c>
      <c r="T3790" s="239">
        <f>MAX($H$4:H3790)</f>
        <v>290.98732864638936</v>
      </c>
      <c r="U3790" s="239">
        <f>MAX($K$4:K3790)</f>
        <v>290.98732864638936</v>
      </c>
      <c r="V3790" s="239">
        <f>MAX($K$4:L3790)</f>
        <v>290.98732864638936</v>
      </c>
      <c r="W3790" s="239">
        <f t="shared" si="719"/>
        <v>-0.22423064410954688</v>
      </c>
      <c r="X3790" s="239">
        <f t="shared" si="720"/>
        <v>-0.22423064410954688</v>
      </c>
      <c r="Y3790" s="239">
        <f t="shared" si="721"/>
        <v>-0.22423064410954688</v>
      </c>
    </row>
    <row r="3791" spans="1:25">
      <c r="A3791" s="147">
        <v>40732</v>
      </c>
      <c r="B3791" s="243">
        <v>-6.7865000185802771E-3</v>
      </c>
      <c r="C3791" s="243">
        <v>-9.4733749967441661E-3</v>
      </c>
      <c r="D3791" s="243">
        <v>1.5717406608281914E-2</v>
      </c>
      <c r="E3791" s="243">
        <v>2.7084952319584854E-3</v>
      </c>
      <c r="F3791" s="243">
        <v>-6.1996620905250266E-3</v>
      </c>
      <c r="H3791" s="239">
        <f t="shared" si="714"/>
        <v>223.6005418203965</v>
      </c>
      <c r="I3791" s="239"/>
      <c r="J3791" s="239">
        <f t="shared" si="715"/>
        <v>200.04860764411285</v>
      </c>
      <c r="K3791" s="239">
        <f t="shared" si="710"/>
        <v>223.6005418203965</v>
      </c>
      <c r="L3791" s="239" t="b">
        <f t="shared" si="711"/>
        <v>0</v>
      </c>
      <c r="M3791" s="239">
        <f t="shared" si="716"/>
        <v>-9.473374996744173E-3</v>
      </c>
      <c r="O3791" s="239">
        <f t="shared" si="717"/>
        <v>191.6325907756115</v>
      </c>
      <c r="P3791" s="239">
        <f t="shared" si="712"/>
        <v>223.6005418203965</v>
      </c>
      <c r="Q3791" s="239">
        <f t="shared" si="713"/>
        <v>0</v>
      </c>
      <c r="R3791" s="239">
        <f t="shared" si="718"/>
        <v>-9.473374996744173E-3</v>
      </c>
      <c r="T3791" s="239">
        <f>MAX($H$4:H3791)</f>
        <v>290.98732864638936</v>
      </c>
      <c r="U3791" s="239">
        <f>MAX($K$4:K3791)</f>
        <v>290.98732864638936</v>
      </c>
      <c r="V3791" s="239">
        <f>MAX($K$4:L3791)</f>
        <v>290.98732864638936</v>
      </c>
      <c r="W3791" s="239">
        <f t="shared" si="719"/>
        <v>-0.23157979812887983</v>
      </c>
      <c r="X3791" s="239">
        <f t="shared" si="720"/>
        <v>-0.23157979812887983</v>
      </c>
      <c r="Y3791" s="239">
        <f t="shared" si="721"/>
        <v>-0.23157979812887983</v>
      </c>
    </row>
    <row r="3792" spans="1:25">
      <c r="A3792" s="147">
        <v>40735</v>
      </c>
      <c r="B3792" s="243">
        <v>-1.8877513817993741E-2</v>
      </c>
      <c r="C3792" s="243">
        <v>-1.7111620979411879E-2</v>
      </c>
      <c r="D3792" s="243">
        <v>5.4690028772392818E-3</v>
      </c>
      <c r="E3792" s="243">
        <v>-2.7224083016420542E-3</v>
      </c>
      <c r="F3792" s="243">
        <v>-1.9593603694021966E-2</v>
      </c>
      <c r="H3792" s="239">
        <f t="shared" si="714"/>
        <v>219.77437409797474</v>
      </c>
      <c r="I3792" s="239"/>
      <c r="J3792" s="239">
        <f t="shared" si="715"/>
        <v>200.04860764411285</v>
      </c>
      <c r="K3792" s="239">
        <f t="shared" si="710"/>
        <v>219.77437409797474</v>
      </c>
      <c r="L3792" s="239" t="b">
        <f t="shared" si="711"/>
        <v>0</v>
      </c>
      <c r="M3792" s="239">
        <f t="shared" si="716"/>
        <v>-1.7111620979411869E-2</v>
      </c>
      <c r="O3792" s="239">
        <f t="shared" si="717"/>
        <v>191.6325907756115</v>
      </c>
      <c r="P3792" s="239">
        <f t="shared" si="712"/>
        <v>219.77437409797474</v>
      </c>
      <c r="Q3792" s="239">
        <f t="shared" si="713"/>
        <v>0</v>
      </c>
      <c r="R3792" s="239">
        <f t="shared" si="718"/>
        <v>-1.7111620979411869E-2</v>
      </c>
      <c r="T3792" s="239">
        <f>MAX($H$4:H3792)</f>
        <v>290.98732864638936</v>
      </c>
      <c r="U3792" s="239">
        <f>MAX($K$4:K3792)</f>
        <v>290.98732864638936</v>
      </c>
      <c r="V3792" s="239">
        <f>MAX($K$4:L3792)</f>
        <v>290.98732864638936</v>
      </c>
      <c r="W3792" s="239">
        <f t="shared" si="719"/>
        <v>-0.2447287133762216</v>
      </c>
      <c r="X3792" s="239">
        <f t="shared" si="720"/>
        <v>-0.2447287133762216</v>
      </c>
      <c r="Y3792" s="239">
        <f t="shared" si="721"/>
        <v>-0.2447287133762216</v>
      </c>
    </row>
    <row r="3793" spans="1:25">
      <c r="A3793" s="147">
        <v>40736</v>
      </c>
      <c r="B3793" s="243">
        <v>-4.4508316708822271E-3</v>
      </c>
      <c r="C3793" s="243">
        <v>-4.2705082347376244E-3</v>
      </c>
      <c r="D3793" s="243">
        <v>-7.8930873181769501E-3</v>
      </c>
      <c r="E3793" s="243">
        <v>-1.6105697434713684E-2</v>
      </c>
      <c r="F3793" s="243">
        <v>-3.7052526043048761E-3</v>
      </c>
      <c r="H3793" s="239">
        <f t="shared" si="714"/>
        <v>218.83582582360503</v>
      </c>
      <c r="I3793" s="239"/>
      <c r="J3793" s="239">
        <f t="shared" si="715"/>
        <v>200.04860764411285</v>
      </c>
      <c r="K3793" s="239">
        <f t="shared" si="710"/>
        <v>218.83582582360503</v>
      </c>
      <c r="L3793" s="239" t="b">
        <f t="shared" si="711"/>
        <v>0</v>
      </c>
      <c r="M3793" s="239">
        <f t="shared" si="716"/>
        <v>-4.2705082347376236E-3</v>
      </c>
      <c r="O3793" s="239">
        <f t="shared" si="717"/>
        <v>191.6325907756115</v>
      </c>
      <c r="P3793" s="239">
        <f t="shared" si="712"/>
        <v>218.83582582360503</v>
      </c>
      <c r="Q3793" s="239">
        <f t="shared" si="713"/>
        <v>0</v>
      </c>
      <c r="R3793" s="239">
        <f t="shared" si="718"/>
        <v>-4.2705082347376236E-3</v>
      </c>
      <c r="T3793" s="239">
        <f>MAX($H$4:H3793)</f>
        <v>290.98732864638936</v>
      </c>
      <c r="U3793" s="239">
        <f>MAX($K$4:K3793)</f>
        <v>290.98732864638936</v>
      </c>
      <c r="V3793" s="239">
        <f>MAX($K$4:L3793)</f>
        <v>290.98732864638936</v>
      </c>
      <c r="W3793" s="239">
        <f t="shared" si="719"/>
        <v>-0.24795410562520931</v>
      </c>
      <c r="X3793" s="239">
        <f t="shared" si="720"/>
        <v>-0.24795410562520931</v>
      </c>
      <c r="Y3793" s="239">
        <f t="shared" si="721"/>
        <v>-0.24795410562520931</v>
      </c>
    </row>
    <row r="3794" spans="1:25">
      <c r="A3794" s="147">
        <v>40737</v>
      </c>
      <c r="B3794" s="243">
        <v>3.3940083269095034E-3</v>
      </c>
      <c r="C3794" s="243">
        <v>9.3300866256635917E-3</v>
      </c>
      <c r="D3794" s="243">
        <v>1.9055187750440794E-3</v>
      </c>
      <c r="E3794" s="243">
        <v>4.9175678599382433E-3</v>
      </c>
      <c r="F3794" s="243">
        <v>9.4925926950610862E-3</v>
      </c>
      <c r="H3794" s="239">
        <f t="shared" si="714"/>
        <v>220.87758303533789</v>
      </c>
      <c r="I3794" s="239"/>
      <c r="J3794" s="239">
        <f t="shared" si="715"/>
        <v>200.04860764411285</v>
      </c>
      <c r="K3794" s="239">
        <f t="shared" si="710"/>
        <v>220.87758303533789</v>
      </c>
      <c r="L3794" s="239" t="b">
        <f t="shared" si="711"/>
        <v>0</v>
      </c>
      <c r="M3794" s="239">
        <f t="shared" si="716"/>
        <v>9.3300866256635587E-3</v>
      </c>
      <c r="O3794" s="239">
        <f t="shared" si="717"/>
        <v>191.6325907756115</v>
      </c>
      <c r="P3794" s="239">
        <f t="shared" si="712"/>
        <v>220.87758303533789</v>
      </c>
      <c r="Q3794" s="239">
        <f t="shared" si="713"/>
        <v>0</v>
      </c>
      <c r="R3794" s="239">
        <f t="shared" si="718"/>
        <v>9.3300866256635587E-3</v>
      </c>
      <c r="T3794" s="239">
        <f>MAX($H$4:H3794)</f>
        <v>290.98732864638936</v>
      </c>
      <c r="U3794" s="239">
        <f>MAX($K$4:K3794)</f>
        <v>290.98732864638936</v>
      </c>
      <c r="V3794" s="239">
        <f>MAX($K$4:L3794)</f>
        <v>290.98732864638936</v>
      </c>
      <c r="W3794" s="239">
        <f t="shared" si="719"/>
        <v>-0.2409374522842179</v>
      </c>
      <c r="X3794" s="239">
        <f t="shared" si="720"/>
        <v>-0.2409374522842179</v>
      </c>
      <c r="Y3794" s="239">
        <f t="shared" si="721"/>
        <v>-0.2409374522842179</v>
      </c>
    </row>
    <row r="3795" spans="1:25">
      <c r="A3795" s="147">
        <v>40738</v>
      </c>
      <c r="B3795" s="243">
        <v>-7.3126025430680919E-3</v>
      </c>
      <c r="C3795" s="243">
        <v>-9.1286552561432588E-3</v>
      </c>
      <c r="D3795" s="243">
        <v>-6.8329766042815043E-3</v>
      </c>
      <c r="E3795" s="243">
        <v>-2.6971470793070162E-3</v>
      </c>
      <c r="F3795" s="243">
        <v>-1.168808193020987E-2</v>
      </c>
      <c r="H3795" s="239">
        <f t="shared" si="714"/>
        <v>218.86126772599815</v>
      </c>
      <c r="I3795" s="239"/>
      <c r="J3795" s="239">
        <f t="shared" si="715"/>
        <v>200.04860764411285</v>
      </c>
      <c r="K3795" s="239">
        <f t="shared" si="710"/>
        <v>218.86126772599815</v>
      </c>
      <c r="L3795" s="239" t="b">
        <f t="shared" si="711"/>
        <v>0</v>
      </c>
      <c r="M3795" s="239">
        <f t="shared" si="716"/>
        <v>-9.1286552561432102E-3</v>
      </c>
      <c r="O3795" s="239">
        <f t="shared" si="717"/>
        <v>191.6325907756115</v>
      </c>
      <c r="P3795" s="239">
        <f t="shared" si="712"/>
        <v>218.86126772599815</v>
      </c>
      <c r="Q3795" s="239">
        <f t="shared" si="713"/>
        <v>0</v>
      </c>
      <c r="R3795" s="239">
        <f t="shared" si="718"/>
        <v>-9.1286552561432102E-3</v>
      </c>
      <c r="T3795" s="239">
        <f>MAX($H$4:H3795)</f>
        <v>290.98732864638936</v>
      </c>
      <c r="U3795" s="239">
        <f>MAX($K$4:K3795)</f>
        <v>290.98732864638936</v>
      </c>
      <c r="V3795" s="239">
        <f>MAX($K$4:L3795)</f>
        <v>290.98732864638936</v>
      </c>
      <c r="W3795" s="239">
        <f t="shared" si="719"/>
        <v>-0.24786667260016501</v>
      </c>
      <c r="X3795" s="239">
        <f t="shared" si="720"/>
        <v>-0.24786667260016501</v>
      </c>
      <c r="Y3795" s="239">
        <f t="shared" si="721"/>
        <v>-0.24786667260016501</v>
      </c>
    </row>
    <row r="3796" spans="1:25">
      <c r="A3796" s="147">
        <v>40739</v>
      </c>
      <c r="B3796" s="243">
        <v>5.9671696197016733E-3</v>
      </c>
      <c r="C3796" s="243">
        <v>-4.5955315799613983E-3</v>
      </c>
      <c r="D3796" s="243">
        <v>-7.6790514415259192E-4</v>
      </c>
      <c r="E3796" s="243">
        <v>3.1736575473684248E-4</v>
      </c>
      <c r="F3796" s="243">
        <v>-5.1871203240334562E-3</v>
      </c>
      <c r="H3796" s="239">
        <f t="shared" si="714"/>
        <v>217.85548385853295</v>
      </c>
      <c r="I3796" s="239"/>
      <c r="J3796" s="239">
        <f t="shared" si="715"/>
        <v>200.04860764411285</v>
      </c>
      <c r="K3796" s="239">
        <f t="shared" si="710"/>
        <v>217.85548385853295</v>
      </c>
      <c r="L3796" s="239" t="b">
        <f t="shared" si="711"/>
        <v>0</v>
      </c>
      <c r="M3796" s="239">
        <f t="shared" si="716"/>
        <v>-4.5955315799613376E-3</v>
      </c>
      <c r="O3796" s="239">
        <f t="shared" si="717"/>
        <v>191.6325907756115</v>
      </c>
      <c r="P3796" s="239">
        <f t="shared" si="712"/>
        <v>217.85548385853295</v>
      </c>
      <c r="Q3796" s="239">
        <f t="shared" si="713"/>
        <v>0</v>
      </c>
      <c r="R3796" s="239">
        <f t="shared" si="718"/>
        <v>-4.5955315799613376E-3</v>
      </c>
      <c r="T3796" s="239">
        <f>MAX($H$4:H3796)</f>
        <v>290.98732864638936</v>
      </c>
      <c r="U3796" s="239">
        <f>MAX($K$4:K3796)</f>
        <v>290.98732864638936</v>
      </c>
      <c r="V3796" s="239">
        <f>MAX($K$4:L3796)</f>
        <v>290.98732864638936</v>
      </c>
      <c r="W3796" s="239">
        <f t="shared" si="719"/>
        <v>-0.25132312505857235</v>
      </c>
      <c r="X3796" s="239">
        <f t="shared" si="720"/>
        <v>-0.25132312505857235</v>
      </c>
      <c r="Y3796" s="239">
        <f t="shared" si="721"/>
        <v>-0.25132312505857235</v>
      </c>
    </row>
    <row r="3797" spans="1:25">
      <c r="A3797" s="147">
        <v>40742</v>
      </c>
      <c r="B3797" s="243">
        <v>-8.8479919503337001E-3</v>
      </c>
      <c r="C3797" s="243">
        <v>-1.780165683781243E-2</v>
      </c>
      <c r="D3797" s="243">
        <v>3.8191531532119072E-3</v>
      </c>
      <c r="E3797" s="243">
        <v>-4.8732241843483237E-3</v>
      </c>
      <c r="F3797" s="243">
        <v>-2.1204535498013266E-2</v>
      </c>
      <c r="H3797" s="239">
        <f t="shared" si="714"/>
        <v>213.97729529464777</v>
      </c>
      <c r="I3797" s="239"/>
      <c r="J3797" s="239">
        <f t="shared" si="715"/>
        <v>200.04860764411285</v>
      </c>
      <c r="K3797" s="239">
        <f t="shared" si="710"/>
        <v>213.97729529464777</v>
      </c>
      <c r="L3797" s="239" t="b">
        <f t="shared" si="711"/>
        <v>0</v>
      </c>
      <c r="M3797" s="239">
        <f t="shared" si="716"/>
        <v>-1.7801656837812367E-2</v>
      </c>
      <c r="O3797" s="239">
        <f t="shared" si="717"/>
        <v>191.6325907756115</v>
      </c>
      <c r="P3797" s="239">
        <f t="shared" si="712"/>
        <v>213.97729529464777</v>
      </c>
      <c r="Q3797" s="239">
        <f t="shared" si="713"/>
        <v>0</v>
      </c>
      <c r="R3797" s="239">
        <f t="shared" si="718"/>
        <v>-1.7801656837812367E-2</v>
      </c>
      <c r="T3797" s="239">
        <f>MAX($H$4:H3797)</f>
        <v>290.98732864638936</v>
      </c>
      <c r="U3797" s="239">
        <f>MAX($K$4:K3797)</f>
        <v>290.98732864638936</v>
      </c>
      <c r="V3797" s="239">
        <f>MAX($K$4:L3797)</f>
        <v>290.98732864638936</v>
      </c>
      <c r="W3797" s="239">
        <f t="shared" si="719"/>
        <v>-0.26465081386868544</v>
      </c>
      <c r="X3797" s="239">
        <f t="shared" si="720"/>
        <v>-0.26465081386868544</v>
      </c>
      <c r="Y3797" s="239">
        <f t="shared" si="721"/>
        <v>-0.26465081386868544</v>
      </c>
    </row>
    <row r="3798" spans="1:25">
      <c r="A3798" s="147">
        <v>40743</v>
      </c>
      <c r="B3798" s="243">
        <v>1.6613542294826589E-2</v>
      </c>
      <c r="C3798" s="243">
        <v>1.2902449635073143E-2</v>
      </c>
      <c r="D3798" s="243">
        <v>-6.5714784963240014E-3</v>
      </c>
      <c r="E3798" s="243">
        <v>-7.6802644238060935E-4</v>
      </c>
      <c r="F3798" s="243">
        <v>1.2907387851335939E-2</v>
      </c>
      <c r="H3798" s="239">
        <f t="shared" si="714"/>
        <v>216.73812657023615</v>
      </c>
      <c r="I3798" s="239"/>
      <c r="J3798" s="239">
        <f t="shared" si="715"/>
        <v>200.04860764411285</v>
      </c>
      <c r="K3798" s="239">
        <f t="shared" si="710"/>
        <v>216.73812657023615</v>
      </c>
      <c r="L3798" s="239" t="b">
        <f t="shared" si="711"/>
        <v>0</v>
      </c>
      <c r="M3798" s="239">
        <f t="shared" si="716"/>
        <v>1.2902449635073174E-2</v>
      </c>
      <c r="O3798" s="239">
        <f t="shared" si="717"/>
        <v>191.6325907756115</v>
      </c>
      <c r="P3798" s="239">
        <f t="shared" si="712"/>
        <v>216.73812657023615</v>
      </c>
      <c r="Q3798" s="239">
        <f t="shared" si="713"/>
        <v>0</v>
      </c>
      <c r="R3798" s="239">
        <f t="shared" si="718"/>
        <v>1.2902449635073174E-2</v>
      </c>
      <c r="T3798" s="239">
        <f>MAX($H$4:H3798)</f>
        <v>290.98732864638936</v>
      </c>
      <c r="U3798" s="239">
        <f>MAX($K$4:K3798)</f>
        <v>290.98732864638936</v>
      </c>
      <c r="V3798" s="239">
        <f>MAX($K$4:L3798)</f>
        <v>290.98732864638936</v>
      </c>
      <c r="W3798" s="239">
        <f t="shared" si="719"/>
        <v>-0.25516300803043407</v>
      </c>
      <c r="X3798" s="239">
        <f t="shared" si="720"/>
        <v>-0.25516300803043407</v>
      </c>
      <c r="Y3798" s="239">
        <f t="shared" si="721"/>
        <v>-0.25516300803043407</v>
      </c>
    </row>
    <row r="3799" spans="1:25">
      <c r="A3799" s="147">
        <v>40744</v>
      </c>
      <c r="B3799" s="243">
        <v>-5.8404000604805884E-4</v>
      </c>
      <c r="C3799" s="243">
        <v>1.0459092872204812E-2</v>
      </c>
      <c r="D3799" s="243">
        <v>1.0054250485393768E-2</v>
      </c>
      <c r="E3799" s="243">
        <v>4.2155925035802788E-3</v>
      </c>
      <c r="F3799" s="243">
        <v>7.3074580520959831E-3</v>
      </c>
      <c r="H3799" s="239">
        <f t="shared" si="714"/>
        <v>219.00501076498193</v>
      </c>
      <c r="I3799" s="239"/>
      <c r="J3799" s="239">
        <f t="shared" si="715"/>
        <v>200.04860764411285</v>
      </c>
      <c r="K3799" s="239">
        <f t="shared" si="710"/>
        <v>219.00501076498193</v>
      </c>
      <c r="L3799" s="239" t="b">
        <f t="shared" si="711"/>
        <v>0</v>
      </c>
      <c r="M3799" s="239">
        <f t="shared" si="716"/>
        <v>1.0459092872204829E-2</v>
      </c>
      <c r="O3799" s="239">
        <f t="shared" si="717"/>
        <v>191.6325907756115</v>
      </c>
      <c r="P3799" s="239">
        <f t="shared" si="712"/>
        <v>219.00501076498193</v>
      </c>
      <c r="Q3799" s="239">
        <f t="shared" si="713"/>
        <v>0</v>
      </c>
      <c r="R3799" s="239">
        <f t="shared" si="718"/>
        <v>1.0459092872204829E-2</v>
      </c>
      <c r="T3799" s="239">
        <f>MAX($H$4:H3799)</f>
        <v>290.98732864638936</v>
      </c>
      <c r="U3799" s="239">
        <f>MAX($K$4:K3799)</f>
        <v>290.98732864638936</v>
      </c>
      <c r="V3799" s="239">
        <f>MAX($K$4:L3799)</f>
        <v>290.98732864638936</v>
      </c>
      <c r="W3799" s="239">
        <f t="shared" si="719"/>
        <v>-0.24737268875677071</v>
      </c>
      <c r="X3799" s="239">
        <f t="shared" si="720"/>
        <v>-0.24737268875677071</v>
      </c>
      <c r="Y3799" s="239">
        <f t="shared" si="721"/>
        <v>-0.24737268875677071</v>
      </c>
    </row>
    <row r="3800" spans="1:25">
      <c r="A3800" s="147">
        <v>40745</v>
      </c>
      <c r="B3800" s="243">
        <v>1.311297345900253E-2</v>
      </c>
      <c r="C3800" s="243">
        <v>1.1077313641646214E-2</v>
      </c>
      <c r="D3800" s="243">
        <v>-6.3800595100858004E-3</v>
      </c>
      <c r="E3800" s="243">
        <v>-6.0986934378608471E-3</v>
      </c>
      <c r="F3800" s="243">
        <v>6.696388753638427E-3</v>
      </c>
      <c r="H3800" s="239">
        <f t="shared" si="714"/>
        <v>221.43099795831773</v>
      </c>
      <c r="I3800" s="239"/>
      <c r="J3800" s="239">
        <f t="shared" si="715"/>
        <v>200.04860764411285</v>
      </c>
      <c r="K3800" s="239">
        <f t="shared" si="710"/>
        <v>221.43099795831773</v>
      </c>
      <c r="L3800" s="239" t="b">
        <f t="shared" si="711"/>
        <v>0</v>
      </c>
      <c r="M3800" s="239">
        <f t="shared" si="716"/>
        <v>1.1077313641646167E-2</v>
      </c>
      <c r="O3800" s="239">
        <f t="shared" si="717"/>
        <v>191.6325907756115</v>
      </c>
      <c r="P3800" s="239">
        <f t="shared" si="712"/>
        <v>221.43099795831773</v>
      </c>
      <c r="Q3800" s="239">
        <f t="shared" si="713"/>
        <v>0</v>
      </c>
      <c r="R3800" s="239">
        <f t="shared" si="718"/>
        <v>1.1077313641646167E-2</v>
      </c>
      <c r="T3800" s="239">
        <f>MAX($H$4:H3800)</f>
        <v>290.98732864638936</v>
      </c>
      <c r="U3800" s="239">
        <f>MAX($K$4:K3800)</f>
        <v>290.98732864638936</v>
      </c>
      <c r="V3800" s="239">
        <f>MAX($K$4:L3800)</f>
        <v>290.98732864638936</v>
      </c>
      <c r="W3800" s="239">
        <f t="shared" si="719"/>
        <v>-0.23903559997486062</v>
      </c>
      <c r="X3800" s="239">
        <f t="shared" si="720"/>
        <v>-0.23903559997486062</v>
      </c>
      <c r="Y3800" s="239">
        <f t="shared" si="721"/>
        <v>-0.23903559997486062</v>
      </c>
    </row>
    <row r="3801" spans="1:25">
      <c r="A3801" s="147">
        <v>40746</v>
      </c>
      <c r="B3801" s="243">
        <v>1.3831039236993359E-3</v>
      </c>
      <c r="C3801" s="243">
        <v>5.5974035184986892E-3</v>
      </c>
      <c r="D3801" s="243">
        <v>1.3452386258836935E-2</v>
      </c>
      <c r="E3801" s="243">
        <v>9.7432205798928528E-3</v>
      </c>
      <c r="F3801" s="243">
        <v>8.6811857384607727E-3</v>
      </c>
      <c r="H3801" s="239">
        <f t="shared" si="714"/>
        <v>222.67043660539429</v>
      </c>
      <c r="I3801" s="239"/>
      <c r="J3801" s="239">
        <f t="shared" si="715"/>
        <v>200.04860764411285</v>
      </c>
      <c r="K3801" s="239">
        <f t="shared" si="710"/>
        <v>222.67043660539429</v>
      </c>
      <c r="L3801" s="239" t="b">
        <f t="shared" si="711"/>
        <v>0</v>
      </c>
      <c r="M3801" s="239">
        <f t="shared" si="716"/>
        <v>5.597403518498645E-3</v>
      </c>
      <c r="O3801" s="239">
        <f t="shared" si="717"/>
        <v>191.6325907756115</v>
      </c>
      <c r="P3801" s="239">
        <f t="shared" si="712"/>
        <v>222.67043660539429</v>
      </c>
      <c r="Q3801" s="239">
        <f t="shared" si="713"/>
        <v>0</v>
      </c>
      <c r="R3801" s="239">
        <f t="shared" si="718"/>
        <v>5.597403518498645E-3</v>
      </c>
      <c r="T3801" s="239">
        <f>MAX($H$4:H3801)</f>
        <v>290.98732864638936</v>
      </c>
      <c r="U3801" s="239">
        <f>MAX($K$4:K3801)</f>
        <v>290.98732864638936</v>
      </c>
      <c r="V3801" s="239">
        <f>MAX($K$4:L3801)</f>
        <v>290.98732864638936</v>
      </c>
      <c r="W3801" s="239">
        <f t="shared" si="719"/>
        <v>-0.2347761751647077</v>
      </c>
      <c r="X3801" s="239">
        <f t="shared" si="720"/>
        <v>-0.2347761751647077</v>
      </c>
      <c r="Y3801" s="239">
        <f t="shared" si="721"/>
        <v>-0.2347761751647077</v>
      </c>
    </row>
    <row r="3802" spans="1:25">
      <c r="A3802" s="147">
        <v>40749</v>
      </c>
      <c r="B3802" s="243">
        <v>-6.0734826672085296E-3</v>
      </c>
      <c r="C3802" s="243">
        <v>-5.3376174102082174E-3</v>
      </c>
      <c r="D3802" s="243">
        <v>-1.1103512032551999E-2</v>
      </c>
      <c r="E3802" s="243">
        <v>-5.2255353583772202E-3</v>
      </c>
      <c r="F3802" s="243">
        <v>-3.9077517685620622E-3</v>
      </c>
      <c r="H3802" s="239">
        <f t="shared" si="714"/>
        <v>221.48190700623067</v>
      </c>
      <c r="I3802" s="239"/>
      <c r="J3802" s="239">
        <f t="shared" si="715"/>
        <v>200.04860764411285</v>
      </c>
      <c r="K3802" s="239">
        <f t="shared" si="710"/>
        <v>221.48190700623067</v>
      </c>
      <c r="L3802" s="239" t="b">
        <f t="shared" si="711"/>
        <v>0</v>
      </c>
      <c r="M3802" s="239">
        <f t="shared" si="716"/>
        <v>-5.3376174102082079E-3</v>
      </c>
      <c r="O3802" s="239">
        <f t="shared" si="717"/>
        <v>191.6325907756115</v>
      </c>
      <c r="P3802" s="239">
        <f t="shared" si="712"/>
        <v>221.48190700623067</v>
      </c>
      <c r="Q3802" s="239">
        <f t="shared" si="713"/>
        <v>0</v>
      </c>
      <c r="R3802" s="239">
        <f t="shared" si="718"/>
        <v>-5.3376174102082079E-3</v>
      </c>
      <c r="T3802" s="239">
        <f>MAX($H$4:H3802)</f>
        <v>290.98732864638936</v>
      </c>
      <c r="U3802" s="239">
        <f>MAX($K$4:K3802)</f>
        <v>290.98732864638936</v>
      </c>
      <c r="V3802" s="239">
        <f>MAX($K$4:L3802)</f>
        <v>290.98732864638936</v>
      </c>
      <c r="W3802" s="239">
        <f t="shared" si="719"/>
        <v>-0.23886064717485467</v>
      </c>
      <c r="X3802" s="239">
        <f t="shared" si="720"/>
        <v>-0.23886064717485467</v>
      </c>
      <c r="Y3802" s="239">
        <f t="shared" si="721"/>
        <v>-0.23886064717485467</v>
      </c>
    </row>
    <row r="3803" spans="1:25">
      <c r="A3803" s="147">
        <v>40750</v>
      </c>
      <c r="B3803" s="243">
        <v>-4.2065472979638807E-3</v>
      </c>
      <c r="C3803" s="243">
        <v>-2.4114779609455406E-3</v>
      </c>
      <c r="D3803" s="243">
        <v>2.5445998195161579E-3</v>
      </c>
      <c r="E3803" s="243">
        <v>-1.0807202004705641E-3</v>
      </c>
      <c r="F3803" s="243">
        <v>-3.9483716685612125E-3</v>
      </c>
      <c r="H3803" s="239">
        <f t="shared" si="714"/>
        <v>220.94780826873696</v>
      </c>
      <c r="I3803" s="239"/>
      <c r="J3803" s="239">
        <f t="shared" si="715"/>
        <v>200.04860764411285</v>
      </c>
      <c r="K3803" s="239">
        <f t="shared" si="710"/>
        <v>220.94780826873696</v>
      </c>
      <c r="L3803" s="239" t="b">
        <f t="shared" si="711"/>
        <v>0</v>
      </c>
      <c r="M3803" s="239">
        <f t="shared" si="716"/>
        <v>-2.4114779609455054E-3</v>
      </c>
      <c r="O3803" s="239">
        <f t="shared" si="717"/>
        <v>191.6325907756115</v>
      </c>
      <c r="P3803" s="239">
        <f t="shared" si="712"/>
        <v>220.94780826873696</v>
      </c>
      <c r="Q3803" s="239">
        <f t="shared" si="713"/>
        <v>0</v>
      </c>
      <c r="R3803" s="239">
        <f t="shared" si="718"/>
        <v>-2.4114779609455054E-3</v>
      </c>
      <c r="T3803" s="239">
        <f>MAX($H$4:H3803)</f>
        <v>290.98732864638936</v>
      </c>
      <c r="U3803" s="239">
        <f>MAX($K$4:K3803)</f>
        <v>290.98732864638936</v>
      </c>
      <c r="V3803" s="239">
        <f>MAX($K$4:L3803)</f>
        <v>290.98732864638936</v>
      </c>
      <c r="W3803" s="239">
        <f t="shared" si="719"/>
        <v>-0.24069611794940082</v>
      </c>
      <c r="X3803" s="239">
        <f t="shared" si="720"/>
        <v>-0.24069611794940082</v>
      </c>
      <c r="Y3803" s="239">
        <f t="shared" si="721"/>
        <v>-0.24069611794940082</v>
      </c>
    </row>
    <row r="3804" spans="1:25">
      <c r="A3804" s="147">
        <v>40751</v>
      </c>
      <c r="B3804" s="243">
        <v>-2.1122689257435767E-2</v>
      </c>
      <c r="C3804" s="243">
        <v>-8.9739696435812144E-3</v>
      </c>
      <c r="D3804" s="243">
        <v>5.8836005108593437E-3</v>
      </c>
      <c r="E3804" s="243">
        <v>2.7134388135408027E-3</v>
      </c>
      <c r="F3804" s="243">
        <v>-8.3242076639687967E-3</v>
      </c>
      <c r="H3804" s="239">
        <f t="shared" si="714"/>
        <v>218.96502934451752</v>
      </c>
      <c r="I3804" s="239"/>
      <c r="J3804" s="239">
        <f t="shared" si="715"/>
        <v>200.04860764411285</v>
      </c>
      <c r="K3804" s="239">
        <f t="shared" si="710"/>
        <v>218.96502934451752</v>
      </c>
      <c r="L3804" s="239" t="b">
        <f t="shared" si="711"/>
        <v>0</v>
      </c>
      <c r="M3804" s="239">
        <f t="shared" si="716"/>
        <v>-8.973969643581204E-3</v>
      </c>
      <c r="O3804" s="239">
        <f t="shared" si="717"/>
        <v>191.6325907756115</v>
      </c>
      <c r="P3804" s="239">
        <f t="shared" si="712"/>
        <v>218.96502934451752</v>
      </c>
      <c r="Q3804" s="239">
        <f t="shared" si="713"/>
        <v>0</v>
      </c>
      <c r="R3804" s="239">
        <f t="shared" si="718"/>
        <v>-8.973969643581204E-3</v>
      </c>
      <c r="T3804" s="239">
        <f>MAX($H$4:H3804)</f>
        <v>290.98732864638936</v>
      </c>
      <c r="U3804" s="239">
        <f>MAX($K$4:K3804)</f>
        <v>290.98732864638936</v>
      </c>
      <c r="V3804" s="239">
        <f>MAX($K$4:L3804)</f>
        <v>290.98732864638936</v>
      </c>
      <c r="W3804" s="239">
        <f t="shared" si="719"/>
        <v>-0.24751008793717627</v>
      </c>
      <c r="X3804" s="239">
        <f t="shared" si="720"/>
        <v>-0.24751008793717627</v>
      </c>
      <c r="Y3804" s="239">
        <f t="shared" si="721"/>
        <v>-0.24751008793717627</v>
      </c>
    </row>
    <row r="3805" spans="1:25">
      <c r="A3805" s="147">
        <v>40752</v>
      </c>
      <c r="B3805" s="243">
        <v>-3.2552096180773482E-3</v>
      </c>
      <c r="C3805" s="243">
        <v>-1.5638800795255703E-3</v>
      </c>
      <c r="D3805" s="243">
        <v>-6.6458168196181777E-3</v>
      </c>
      <c r="E3805" s="243">
        <v>8.2193942926767072E-4</v>
      </c>
      <c r="F3805" s="243">
        <v>-8.3293473020045194E-3</v>
      </c>
      <c r="H3805" s="239">
        <f t="shared" si="714"/>
        <v>218.62259429701288</v>
      </c>
      <c r="I3805" s="239"/>
      <c r="J3805" s="239">
        <f t="shared" si="715"/>
        <v>200.04860764411285</v>
      </c>
      <c r="K3805" s="239">
        <f t="shared" si="710"/>
        <v>218.62259429701288</v>
      </c>
      <c r="L3805" s="239" t="b">
        <f t="shared" si="711"/>
        <v>0</v>
      </c>
      <c r="M3805" s="239">
        <f t="shared" si="716"/>
        <v>-1.5638800795256334E-3</v>
      </c>
      <c r="O3805" s="239">
        <f t="shared" si="717"/>
        <v>191.6325907756115</v>
      </c>
      <c r="P3805" s="239">
        <f t="shared" si="712"/>
        <v>218.62259429701288</v>
      </c>
      <c r="Q3805" s="239">
        <f t="shared" si="713"/>
        <v>0</v>
      </c>
      <c r="R3805" s="239">
        <f t="shared" si="718"/>
        <v>-1.5638800795256334E-3</v>
      </c>
      <c r="T3805" s="239">
        <f>MAX($H$4:H3805)</f>
        <v>290.98732864638936</v>
      </c>
      <c r="U3805" s="239">
        <f>MAX($K$4:K3805)</f>
        <v>290.98732864638936</v>
      </c>
      <c r="V3805" s="239">
        <f>MAX($K$4:L3805)</f>
        <v>290.98732864638936</v>
      </c>
      <c r="W3805" s="239">
        <f t="shared" si="719"/>
        <v>-0.24868689192069532</v>
      </c>
      <c r="X3805" s="239">
        <f t="shared" si="720"/>
        <v>-0.24868689192069532</v>
      </c>
      <c r="Y3805" s="239">
        <f t="shared" si="721"/>
        <v>-0.24868689192069532</v>
      </c>
    </row>
    <row r="3806" spans="1:25">
      <c r="A3806" s="147">
        <v>40753</v>
      </c>
      <c r="B3806" s="243">
        <v>-5.9513136049823556E-3</v>
      </c>
      <c r="C3806" s="243">
        <v>-8.5746723111834733E-3</v>
      </c>
      <c r="D3806" s="243">
        <v>-9.7540418084587355E-3</v>
      </c>
      <c r="E3806" s="243">
        <v>-1.2835958633712119E-2</v>
      </c>
      <c r="F3806" s="243">
        <v>-5.1618563743927037E-3</v>
      </c>
      <c r="H3806" s="239">
        <f t="shared" si="714"/>
        <v>216.74797719109517</v>
      </c>
      <c r="I3806" s="239"/>
      <c r="J3806" s="239">
        <f t="shared" si="715"/>
        <v>200.04860764411285</v>
      </c>
      <c r="K3806" s="239">
        <f t="shared" si="710"/>
        <v>216.74797719109517</v>
      </c>
      <c r="L3806" s="239" t="b">
        <f t="shared" si="711"/>
        <v>0</v>
      </c>
      <c r="M3806" s="239">
        <f t="shared" si="716"/>
        <v>-8.5746723111835323E-3</v>
      </c>
      <c r="O3806" s="239">
        <f t="shared" si="717"/>
        <v>191.6325907756115</v>
      </c>
      <c r="P3806" s="239">
        <f t="shared" si="712"/>
        <v>216.74797719109517</v>
      </c>
      <c r="Q3806" s="239">
        <f t="shared" si="713"/>
        <v>0</v>
      </c>
      <c r="R3806" s="239">
        <f t="shared" si="718"/>
        <v>-8.5746723111835323E-3</v>
      </c>
      <c r="T3806" s="239">
        <f>MAX($H$4:H3806)</f>
        <v>290.98732864638936</v>
      </c>
      <c r="U3806" s="239">
        <f>MAX($K$4:K3806)</f>
        <v>290.98732864638936</v>
      </c>
      <c r="V3806" s="239">
        <f>MAX($K$4:L3806)</f>
        <v>290.98732864638936</v>
      </c>
      <c r="W3806" s="239">
        <f t="shared" si="719"/>
        <v>-0.25512915562557215</v>
      </c>
      <c r="X3806" s="239">
        <f t="shared" si="720"/>
        <v>-0.25512915562557215</v>
      </c>
      <c r="Y3806" s="239">
        <f t="shared" si="721"/>
        <v>-0.25512915562557215</v>
      </c>
    </row>
    <row r="3807" spans="1:25">
      <c r="A3807" s="147">
        <v>40756</v>
      </c>
      <c r="B3807" s="243">
        <v>-4.1412397486179087E-3</v>
      </c>
      <c r="C3807" s="243">
        <v>-1.2476022294624189E-2</v>
      </c>
      <c r="D3807" s="243">
        <v>2.8316129757926634E-2</v>
      </c>
      <c r="E3807" s="243">
        <v>2.0028976292991496E-2</v>
      </c>
      <c r="F3807" s="243">
        <v>-9.2949484202941024E-3</v>
      </c>
      <c r="H3807" s="239">
        <f t="shared" si="714"/>
        <v>214.04382459534438</v>
      </c>
      <c r="I3807" s="239"/>
      <c r="J3807" s="239">
        <f t="shared" si="715"/>
        <v>200.04860764411285</v>
      </c>
      <c r="K3807" s="239">
        <f t="shared" si="710"/>
        <v>214.04382459534438</v>
      </c>
      <c r="L3807" s="239" t="b">
        <f t="shared" si="711"/>
        <v>0</v>
      </c>
      <c r="M3807" s="239">
        <f t="shared" si="716"/>
        <v>-1.2476022294624189E-2</v>
      </c>
      <c r="O3807" s="239">
        <f t="shared" si="717"/>
        <v>191.6325907756115</v>
      </c>
      <c r="P3807" s="239">
        <f t="shared" si="712"/>
        <v>214.04382459534438</v>
      </c>
      <c r="Q3807" s="239">
        <f t="shared" si="713"/>
        <v>0</v>
      </c>
      <c r="R3807" s="239">
        <f t="shared" si="718"/>
        <v>-1.2476022294624189E-2</v>
      </c>
      <c r="T3807" s="239">
        <f>MAX($H$4:H3807)</f>
        <v>290.98732864638936</v>
      </c>
      <c r="U3807" s="239">
        <f>MAX($K$4:K3807)</f>
        <v>290.98732864638936</v>
      </c>
      <c r="V3807" s="239">
        <f>MAX($K$4:L3807)</f>
        <v>290.98732864638936</v>
      </c>
      <c r="W3807" s="239">
        <f t="shared" si="719"/>
        <v>-0.26442218088660308</v>
      </c>
      <c r="X3807" s="239">
        <f t="shared" si="720"/>
        <v>-0.26442218088660308</v>
      </c>
      <c r="Y3807" s="239">
        <f t="shared" si="721"/>
        <v>-0.26442218088660308</v>
      </c>
    </row>
    <row r="3808" spans="1:25">
      <c r="A3808" s="147">
        <v>40757</v>
      </c>
      <c r="B3808" s="243">
        <v>-2.6321014898746942E-2</v>
      </c>
      <c r="C3808" s="243">
        <v>-1.4427955664940373E-2</v>
      </c>
      <c r="D3808" s="243">
        <v>-1.466761917817927E-2</v>
      </c>
      <c r="E3808" s="243">
        <v>-1.5297306928482413E-2</v>
      </c>
      <c r="F3808" s="243">
        <v>-2.379895061668269E-2</v>
      </c>
      <c r="H3808" s="239">
        <f t="shared" si="714"/>
        <v>210.95560978372848</v>
      </c>
      <c r="I3808" s="239"/>
      <c r="J3808" s="239">
        <f t="shared" si="715"/>
        <v>200.04860764411285</v>
      </c>
      <c r="K3808" s="239">
        <f t="shared" si="710"/>
        <v>210.95560978372848</v>
      </c>
      <c r="L3808" s="239" t="b">
        <f t="shared" si="711"/>
        <v>0</v>
      </c>
      <c r="M3808" s="239">
        <f t="shared" si="716"/>
        <v>-1.4427955664940356E-2</v>
      </c>
      <c r="O3808" s="239">
        <f t="shared" si="717"/>
        <v>191.6325907756115</v>
      </c>
      <c r="P3808" s="239">
        <f t="shared" si="712"/>
        <v>210.95560978372848</v>
      </c>
      <c r="Q3808" s="239">
        <f t="shared" si="713"/>
        <v>0</v>
      </c>
      <c r="R3808" s="239">
        <f t="shared" si="718"/>
        <v>-1.4427955664940356E-2</v>
      </c>
      <c r="T3808" s="239">
        <f>MAX($H$4:H3808)</f>
        <v>290.98732864638936</v>
      </c>
      <c r="U3808" s="239">
        <f>MAX($K$4:K3808)</f>
        <v>290.98732864638936</v>
      </c>
      <c r="V3808" s="239">
        <f>MAX($K$4:L3808)</f>
        <v>290.98732864638936</v>
      </c>
      <c r="W3808" s="239">
        <f t="shared" si="719"/>
        <v>-0.2750350650488847</v>
      </c>
      <c r="X3808" s="239">
        <f t="shared" si="720"/>
        <v>-0.2750350650488847</v>
      </c>
      <c r="Y3808" s="239">
        <f t="shared" si="721"/>
        <v>-0.2750350650488847</v>
      </c>
    </row>
    <row r="3809" spans="1:25">
      <c r="A3809" s="147">
        <v>40758</v>
      </c>
      <c r="B3809" s="243">
        <v>5.4833277434904737E-3</v>
      </c>
      <c r="C3809" s="243">
        <v>-2.0706290841731034E-2</v>
      </c>
      <c r="D3809" s="243">
        <v>-2.8331120254190822E-2</v>
      </c>
      <c r="E3809" s="243">
        <v>-2.8224915021149877E-2</v>
      </c>
      <c r="F3809" s="243">
        <v>-2.3108479062193266E-2</v>
      </c>
      <c r="H3809" s="239">
        <f t="shared" si="714"/>
        <v>206.58750157285186</v>
      </c>
      <c r="I3809" s="239"/>
      <c r="J3809" s="239">
        <f t="shared" si="715"/>
        <v>200.04860764411285</v>
      </c>
      <c r="K3809" s="239">
        <f t="shared" si="710"/>
        <v>206.58750157285186</v>
      </c>
      <c r="L3809" s="239" t="b">
        <f t="shared" si="711"/>
        <v>0</v>
      </c>
      <c r="M3809" s="239">
        <f t="shared" si="716"/>
        <v>-2.0706290841731086E-2</v>
      </c>
      <c r="O3809" s="239">
        <f t="shared" si="717"/>
        <v>191.6325907756115</v>
      </c>
      <c r="P3809" s="239">
        <f t="shared" si="712"/>
        <v>206.58750157285186</v>
      </c>
      <c r="Q3809" s="239">
        <f t="shared" si="713"/>
        <v>0</v>
      </c>
      <c r="R3809" s="239">
        <f t="shared" si="718"/>
        <v>-2.0706290841731086E-2</v>
      </c>
      <c r="T3809" s="239">
        <f>MAX($H$4:H3809)</f>
        <v>290.98732864638936</v>
      </c>
      <c r="U3809" s="239">
        <f>MAX($K$4:K3809)</f>
        <v>290.98732864638936</v>
      </c>
      <c r="V3809" s="239">
        <f>MAX($K$4:L3809)</f>
        <v>290.98732864638936</v>
      </c>
      <c r="W3809" s="239">
        <f t="shared" si="719"/>
        <v>-0.29004639984203912</v>
      </c>
      <c r="X3809" s="239">
        <f t="shared" si="720"/>
        <v>-0.29004639984203912</v>
      </c>
      <c r="Y3809" s="239">
        <f t="shared" si="721"/>
        <v>-0.29004639984203912</v>
      </c>
    </row>
    <row r="3810" spans="1:25">
      <c r="A3810" s="147">
        <v>40759</v>
      </c>
      <c r="B3810" s="243">
        <v>-4.9874017044031826E-2</v>
      </c>
      <c r="C3810" s="243">
        <v>-3.446803262519782E-2</v>
      </c>
      <c r="D3810" s="243">
        <v>-1.5008605668032193E-2</v>
      </c>
      <c r="E3810" s="243">
        <v>-1.7091135248968436E-2</v>
      </c>
      <c r="F3810" s="243">
        <v>-4.1618427570743632E-2</v>
      </c>
      <c r="H3810" s="239">
        <f t="shared" si="714"/>
        <v>199.4668368286807</v>
      </c>
      <c r="I3810" s="239"/>
      <c r="J3810" s="239">
        <f t="shared" si="715"/>
        <v>200.04860764411285</v>
      </c>
      <c r="K3810" s="239">
        <f t="shared" si="710"/>
        <v>200.04860764411285</v>
      </c>
      <c r="L3810" s="239" t="b">
        <f t="shared" si="711"/>
        <v>1</v>
      </c>
      <c r="M3810" s="239">
        <f t="shared" si="716"/>
        <v>-3.1651933824433771E-2</v>
      </c>
      <c r="O3810" s="239">
        <f t="shared" si="717"/>
        <v>191.6325907756115</v>
      </c>
      <c r="P3810" s="239">
        <f t="shared" si="712"/>
        <v>199.4668368286807</v>
      </c>
      <c r="Q3810" s="239">
        <f t="shared" si="713"/>
        <v>0</v>
      </c>
      <c r="R3810" s="239">
        <f t="shared" si="718"/>
        <v>-3.4468032625197827E-2</v>
      </c>
      <c r="T3810" s="239">
        <f>MAX($H$4:H3810)</f>
        <v>290.98732864638936</v>
      </c>
      <c r="U3810" s="239">
        <f>MAX($K$4:K3810)</f>
        <v>290.98732864638936</v>
      </c>
      <c r="V3810" s="239">
        <f>MAX($K$4:L3810)</f>
        <v>290.98732864638936</v>
      </c>
      <c r="W3810" s="239">
        <f t="shared" si="719"/>
        <v>-0.3145171036946604</v>
      </c>
      <c r="X3810" s="239">
        <f t="shared" si="720"/>
        <v>-0.3125178042126574</v>
      </c>
      <c r="Y3810" s="239">
        <f t="shared" si="721"/>
        <v>-0.3145171036946604</v>
      </c>
    </row>
    <row r="3811" spans="1:25">
      <c r="A3811" s="147">
        <v>40760</v>
      </c>
      <c r="B3811" s="243">
        <v>-2.716729432484688E-3</v>
      </c>
      <c r="C3811" s="243">
        <v>-2.3824282051837065E-2</v>
      </c>
      <c r="D3811" s="243">
        <v>-4.158250005462627E-2</v>
      </c>
      <c r="E3811" s="243">
        <v>-3.7831053782953039E-2</v>
      </c>
      <c r="F3811" s="243">
        <v>-2.3069540187370619E-2</v>
      </c>
      <c r="H3811" s="239">
        <f t="shared" si="714"/>
        <v>194.71468264808644</v>
      </c>
      <c r="I3811" s="239"/>
      <c r="J3811" s="239">
        <f t="shared" si="715"/>
        <v>200.04860764411285</v>
      </c>
      <c r="K3811" s="239">
        <f t="shared" si="710"/>
        <v>200.04860764411285</v>
      </c>
      <c r="L3811" s="239" t="b">
        <f t="shared" si="711"/>
        <v>1</v>
      </c>
      <c r="M3811" s="239">
        <f t="shared" si="716"/>
        <v>0</v>
      </c>
      <c r="O3811" s="239">
        <f t="shared" si="717"/>
        <v>191.6325907756115</v>
      </c>
      <c r="P3811" s="239">
        <f t="shared" si="712"/>
        <v>194.71468264808644</v>
      </c>
      <c r="Q3811" s="239">
        <f t="shared" si="713"/>
        <v>0</v>
      </c>
      <c r="R3811" s="239">
        <f t="shared" si="718"/>
        <v>-2.3824282051837117E-2</v>
      </c>
      <c r="T3811" s="239">
        <f>MAX($H$4:H3811)</f>
        <v>290.98732864638936</v>
      </c>
      <c r="U3811" s="239">
        <f>MAX($K$4:K3811)</f>
        <v>290.98732864638936</v>
      </c>
      <c r="V3811" s="239">
        <f>MAX($K$4:L3811)</f>
        <v>290.98732864638936</v>
      </c>
      <c r="W3811" s="239">
        <f t="shared" si="719"/>
        <v>-0.33084824155794901</v>
      </c>
      <c r="X3811" s="239">
        <f t="shared" si="720"/>
        <v>-0.3125178042126574</v>
      </c>
      <c r="Y3811" s="239">
        <f t="shared" si="721"/>
        <v>-0.33084824155794901</v>
      </c>
    </row>
    <row r="3812" spans="1:25">
      <c r="A3812" s="147">
        <v>40763</v>
      </c>
      <c r="B3812" s="243">
        <v>-6.8599726262647431E-2</v>
      </c>
      <c r="C3812" s="243">
        <v>-3.6200602371969648E-2</v>
      </c>
      <c r="D3812" s="243">
        <v>-1.5787594480728528E-2</v>
      </c>
      <c r="E3812" s="243">
        <v>-4.4321834106792357E-2</v>
      </c>
      <c r="F3812" s="243">
        <v>-4.8942215722317606E-2</v>
      </c>
      <c r="H3812" s="239">
        <f t="shared" si="714"/>
        <v>187.6658938455588</v>
      </c>
      <c r="I3812" s="239"/>
      <c r="J3812" s="239">
        <f t="shared" si="715"/>
        <v>200.04860764411285</v>
      </c>
      <c r="K3812" s="239">
        <f t="shared" si="710"/>
        <v>200.04860764411285</v>
      </c>
      <c r="L3812" s="239" t="b">
        <f t="shared" si="711"/>
        <v>1</v>
      </c>
      <c r="M3812" s="239">
        <f t="shared" si="716"/>
        <v>0</v>
      </c>
      <c r="O3812" s="239">
        <f t="shared" si="717"/>
        <v>191.6325907756115</v>
      </c>
      <c r="P3812" s="239">
        <f t="shared" si="712"/>
        <v>191.6325907756115</v>
      </c>
      <c r="Q3812" s="239">
        <f t="shared" si="713"/>
        <v>3.9666969300527057</v>
      </c>
      <c r="R3812" s="239">
        <f t="shared" si="718"/>
        <v>-1.5828759447202492E-2</v>
      </c>
      <c r="T3812" s="239">
        <f>MAX($H$4:H3812)</f>
        <v>290.98732864638936</v>
      </c>
      <c r="U3812" s="239">
        <f>MAX($K$4:K3812)</f>
        <v>290.98732864638936</v>
      </c>
      <c r="V3812" s="239">
        <f>MAX($K$4:L3812)</f>
        <v>290.98732864638936</v>
      </c>
      <c r="W3812" s="239">
        <f t="shared" si="719"/>
        <v>-0.35507193829181399</v>
      </c>
      <c r="X3812" s="239">
        <f t="shared" si="720"/>
        <v>-0.3125178042126574</v>
      </c>
      <c r="Y3812" s="239">
        <f t="shared" si="721"/>
        <v>-0.34144008377600077</v>
      </c>
    </row>
    <row r="3813" spans="1:25">
      <c r="A3813" s="147">
        <v>40764</v>
      </c>
      <c r="B3813" s="243">
        <v>4.9539526700044467E-2</v>
      </c>
      <c r="C3813" s="243">
        <v>1.4939239241092306E-2</v>
      </c>
      <c r="D3813" s="243">
        <v>-1.1949469248120126E-2</v>
      </c>
      <c r="E3813" s="243">
        <v>-2.2633873135159521E-2</v>
      </c>
      <c r="F3813" s="243">
        <v>2.4541026217882234E-2</v>
      </c>
      <c r="H3813" s="239">
        <f t="shared" si="714"/>
        <v>190.46947953111103</v>
      </c>
      <c r="I3813" s="239"/>
      <c r="J3813" s="239">
        <f t="shared" si="715"/>
        <v>200.04860764411285</v>
      </c>
      <c r="K3813" s="239">
        <f t="shared" si="710"/>
        <v>200.04860764411285</v>
      </c>
      <c r="L3813" s="239" t="b">
        <f t="shared" si="711"/>
        <v>1</v>
      </c>
      <c r="M3813" s="239">
        <f t="shared" si="716"/>
        <v>0</v>
      </c>
      <c r="O3813" s="239">
        <f t="shared" si="717"/>
        <v>191.6325907756115</v>
      </c>
      <c r="P3813" s="239">
        <f t="shared" si="712"/>
        <v>191.6325907756115</v>
      </c>
      <c r="Q3813" s="239">
        <f t="shared" si="713"/>
        <v>1.1631112445004703</v>
      </c>
      <c r="R3813" s="239">
        <f t="shared" si="718"/>
        <v>0</v>
      </c>
      <c r="T3813" s="239">
        <f>MAX($H$4:H3813)</f>
        <v>290.98732864638936</v>
      </c>
      <c r="U3813" s="239">
        <f>MAX($K$4:K3813)</f>
        <v>290.98732864638936</v>
      </c>
      <c r="V3813" s="239">
        <f>MAX($K$4:L3813)</f>
        <v>290.98732864638936</v>
      </c>
      <c r="W3813" s="239">
        <f t="shared" si="719"/>
        <v>-0.34543720368466146</v>
      </c>
      <c r="X3813" s="239">
        <f t="shared" si="720"/>
        <v>-0.3125178042126574</v>
      </c>
      <c r="Y3813" s="239">
        <f t="shared" si="721"/>
        <v>-0.34144008377600077</v>
      </c>
    </row>
    <row r="3814" spans="1:25">
      <c r="A3814" s="147">
        <v>40765</v>
      </c>
      <c r="B3814" s="243">
        <v>-4.2161798394259264E-2</v>
      </c>
      <c r="C3814" s="243">
        <v>-3.7302334299650464E-2</v>
      </c>
      <c r="D3814" s="243">
        <v>2.1693012779228971E-2</v>
      </c>
      <c r="E3814" s="243">
        <v>1.5494862234455065E-2</v>
      </c>
      <c r="F3814" s="243">
        <v>-1.8702723911139363E-2</v>
      </c>
      <c r="H3814" s="239">
        <f t="shared" si="714"/>
        <v>183.36452333176109</v>
      </c>
      <c r="I3814" s="239"/>
      <c r="J3814" s="239">
        <f t="shared" si="715"/>
        <v>200.04860764411285</v>
      </c>
      <c r="K3814" s="239">
        <f t="shared" si="710"/>
        <v>200.04860764411285</v>
      </c>
      <c r="L3814" s="239" t="b">
        <f t="shared" si="711"/>
        <v>1</v>
      </c>
      <c r="M3814" s="239">
        <f t="shared" si="716"/>
        <v>0</v>
      </c>
      <c r="O3814" s="239">
        <f t="shared" si="717"/>
        <v>191.6325907756115</v>
      </c>
      <c r="P3814" s="239">
        <f t="shared" si="712"/>
        <v>191.6325907756115</v>
      </c>
      <c r="Q3814" s="239">
        <f t="shared" si="713"/>
        <v>8.2680674438504127</v>
      </c>
      <c r="R3814" s="239">
        <f t="shared" si="718"/>
        <v>0</v>
      </c>
      <c r="T3814" s="239">
        <f>MAX($H$4:H3814)</f>
        <v>290.98732864638936</v>
      </c>
      <c r="U3814" s="239">
        <f>MAX($K$4:K3814)</f>
        <v>290.98732864638936</v>
      </c>
      <c r="V3814" s="239">
        <f>MAX($K$4:L3814)</f>
        <v>290.98732864638936</v>
      </c>
      <c r="W3814" s="239">
        <f t="shared" si="719"/>
        <v>-0.36985392393293026</v>
      </c>
      <c r="X3814" s="239">
        <f t="shared" si="720"/>
        <v>-0.3125178042126574</v>
      </c>
      <c r="Y3814" s="239">
        <f t="shared" si="721"/>
        <v>-0.34144008377600077</v>
      </c>
    </row>
    <row r="3815" spans="1:25">
      <c r="A3815" s="147">
        <v>40766</v>
      </c>
      <c r="B3815" s="243">
        <v>4.7159595890487571E-2</v>
      </c>
      <c r="C3815" s="243">
        <v>2.9765188952461719E-2</v>
      </c>
      <c r="D3815" s="243">
        <v>-9.4531028850752818E-3</v>
      </c>
      <c r="E3815" s="243">
        <v>7.8330152731289626E-3</v>
      </c>
      <c r="F3815" s="243">
        <v>2.5693656482380645E-2</v>
      </c>
      <c r="H3815" s="239">
        <f t="shared" si="714"/>
        <v>188.82240301590903</v>
      </c>
      <c r="I3815" s="239"/>
      <c r="J3815" s="239">
        <f t="shared" si="715"/>
        <v>200.04860764411285</v>
      </c>
      <c r="K3815" s="239">
        <f t="shared" si="710"/>
        <v>200.04860764411285</v>
      </c>
      <c r="L3815" s="239" t="b">
        <f t="shared" si="711"/>
        <v>1</v>
      </c>
      <c r="M3815" s="239">
        <f t="shared" si="716"/>
        <v>0</v>
      </c>
      <c r="O3815" s="239">
        <f t="shared" si="717"/>
        <v>191.6325907756115</v>
      </c>
      <c r="P3815" s="239">
        <f t="shared" si="712"/>
        <v>191.6325907756115</v>
      </c>
      <c r="Q3815" s="239">
        <f t="shared" si="713"/>
        <v>2.8101877597024725</v>
      </c>
      <c r="R3815" s="239">
        <f t="shared" si="718"/>
        <v>0</v>
      </c>
      <c r="T3815" s="239">
        <f>MAX($H$4:H3815)</f>
        <v>290.98732864638936</v>
      </c>
      <c r="U3815" s="239">
        <f>MAX($K$4:K3815)</f>
        <v>290.98732864638936</v>
      </c>
      <c r="V3815" s="239">
        <f>MAX($K$4:L3815)</f>
        <v>290.98732864638936</v>
      </c>
      <c r="W3815" s="239">
        <f t="shared" si="719"/>
        <v>-0.35109750691114161</v>
      </c>
      <c r="X3815" s="239">
        <f t="shared" si="720"/>
        <v>-0.3125178042126574</v>
      </c>
      <c r="Y3815" s="239">
        <f t="shared" si="721"/>
        <v>-0.34144008377600077</v>
      </c>
    </row>
    <row r="3816" spans="1:25">
      <c r="A3816" s="147">
        <v>40767</v>
      </c>
      <c r="B3816" s="243">
        <v>5.4181839770142126E-3</v>
      </c>
      <c r="C3816" s="243">
        <v>3.0254014833522636E-2</v>
      </c>
      <c r="D3816" s="243">
        <v>-3.7750078450493607E-4</v>
      </c>
      <c r="E3816" s="243">
        <v>-2.0624631823091821E-3</v>
      </c>
      <c r="F3816" s="243">
        <v>2.9090044868397946E-2</v>
      </c>
      <c r="H3816" s="239">
        <f t="shared" si="714"/>
        <v>194.53503879765373</v>
      </c>
      <c r="I3816" s="239"/>
      <c r="J3816" s="239">
        <f t="shared" si="715"/>
        <v>200.04860764411285</v>
      </c>
      <c r="K3816" s="239">
        <f t="shared" si="710"/>
        <v>200.04860764411285</v>
      </c>
      <c r="L3816" s="239" t="b">
        <f t="shared" si="711"/>
        <v>1</v>
      </c>
      <c r="M3816" s="239">
        <f t="shared" si="716"/>
        <v>0</v>
      </c>
      <c r="O3816" s="239">
        <f t="shared" si="717"/>
        <v>191.6325907756115</v>
      </c>
      <c r="P3816" s="239">
        <f t="shared" si="712"/>
        <v>194.53503879765373</v>
      </c>
      <c r="Q3816" s="239">
        <f t="shared" si="713"/>
        <v>0</v>
      </c>
      <c r="R3816" s="239">
        <f t="shared" si="718"/>
        <v>1.5145899819518631E-2</v>
      </c>
      <c r="T3816" s="239">
        <f>MAX($H$4:H3816)</f>
        <v>290.98732864638936</v>
      </c>
      <c r="U3816" s="239">
        <f>MAX($K$4:K3816)</f>
        <v>290.98732864638936</v>
      </c>
      <c r="V3816" s="239">
        <f>MAX($K$4:L3816)</f>
        <v>290.98732864638936</v>
      </c>
      <c r="W3816" s="239">
        <f t="shared" si="719"/>
        <v>-0.33146560125972152</v>
      </c>
      <c r="X3816" s="239">
        <f t="shared" si="720"/>
        <v>-0.3125178042126574</v>
      </c>
      <c r="Y3816" s="239">
        <f t="shared" si="721"/>
        <v>-0.33146560125972152</v>
      </c>
    </row>
    <row r="3817" spans="1:25">
      <c r="A3817" s="147">
        <v>40770</v>
      </c>
      <c r="B3817" s="243">
        <v>2.2494460739042932E-2</v>
      </c>
      <c r="C3817" s="243">
        <v>4.4210223617398015E-3</v>
      </c>
      <c r="D3817" s="243">
        <v>8.6103769859722235E-3</v>
      </c>
      <c r="E3817" s="243">
        <v>1.0860014339266089E-2</v>
      </c>
      <c r="F3817" s="243">
        <v>8.9254444594324411E-3</v>
      </c>
      <c r="H3817" s="239">
        <f t="shared" si="714"/>
        <v>195.39508255432008</v>
      </c>
      <c r="I3817" s="239"/>
      <c r="J3817" s="239">
        <f t="shared" si="715"/>
        <v>200.04860764411285</v>
      </c>
      <c r="K3817" s="239">
        <f t="shared" si="710"/>
        <v>200.04860764411285</v>
      </c>
      <c r="L3817" s="239" t="b">
        <f t="shared" si="711"/>
        <v>1</v>
      </c>
      <c r="M3817" s="239">
        <f t="shared" si="716"/>
        <v>0</v>
      </c>
      <c r="O3817" s="239">
        <f t="shared" si="717"/>
        <v>191.6325907756115</v>
      </c>
      <c r="P3817" s="239">
        <f t="shared" si="712"/>
        <v>195.39508255432008</v>
      </c>
      <c r="Q3817" s="239">
        <f t="shared" si="713"/>
        <v>0</v>
      </c>
      <c r="R3817" s="239">
        <f t="shared" si="718"/>
        <v>4.4210223617398544E-3</v>
      </c>
      <c r="T3817" s="239">
        <f>MAX($H$4:H3817)</f>
        <v>290.98732864638936</v>
      </c>
      <c r="U3817" s="239">
        <f>MAX($K$4:K3817)</f>
        <v>290.98732864638936</v>
      </c>
      <c r="V3817" s="239">
        <f>MAX($K$4:L3817)</f>
        <v>290.98732864638936</v>
      </c>
      <c r="W3817" s="239">
        <f t="shared" si="719"/>
        <v>-0.32850999573329842</v>
      </c>
      <c r="X3817" s="239">
        <f t="shared" si="720"/>
        <v>-0.3125178042126574</v>
      </c>
      <c r="Y3817" s="239">
        <f t="shared" si="721"/>
        <v>-0.32850999573329842</v>
      </c>
    </row>
    <row r="3818" spans="1:25">
      <c r="A3818" s="147">
        <v>40771</v>
      </c>
      <c r="B3818" s="243">
        <v>-1.0209949437604893E-2</v>
      </c>
      <c r="C3818" s="243">
        <v>-2.1789038236178504E-3</v>
      </c>
      <c r="D3818" s="243">
        <v>8.0908824736880547E-4</v>
      </c>
      <c r="E3818" s="243">
        <v>7.5719996288881042E-3</v>
      </c>
      <c r="F3818" s="243">
        <v>-1.1947293022983807E-2</v>
      </c>
      <c r="H3818" s="239">
        <f t="shared" si="714"/>
        <v>194.96933546182635</v>
      </c>
      <c r="I3818" s="239"/>
      <c r="J3818" s="239">
        <f t="shared" si="715"/>
        <v>200.04860764411285</v>
      </c>
      <c r="K3818" s="239">
        <f t="shared" si="710"/>
        <v>200.04860764411285</v>
      </c>
      <c r="L3818" s="239" t="b">
        <f t="shared" si="711"/>
        <v>1</v>
      </c>
      <c r="M3818" s="239">
        <f t="shared" si="716"/>
        <v>0</v>
      </c>
      <c r="O3818" s="239">
        <f t="shared" si="717"/>
        <v>191.6325907756115</v>
      </c>
      <c r="P3818" s="239">
        <f t="shared" si="712"/>
        <v>194.96933546182635</v>
      </c>
      <c r="Q3818" s="239">
        <f t="shared" si="713"/>
        <v>0</v>
      </c>
      <c r="R3818" s="239">
        <f t="shared" si="718"/>
        <v>-2.1789038236178656E-3</v>
      </c>
      <c r="T3818" s="239">
        <f>MAX($H$4:H3818)</f>
        <v>290.98732864638936</v>
      </c>
      <c r="U3818" s="239">
        <f>MAX($K$4:K3818)</f>
        <v>290.98732864638936</v>
      </c>
      <c r="V3818" s="239">
        <f>MAX($K$4:L3818)</f>
        <v>290.98732864638936</v>
      </c>
      <c r="W3818" s="239">
        <f t="shared" si="719"/>
        <v>-0.32997310787111633</v>
      </c>
      <c r="X3818" s="239">
        <f t="shared" si="720"/>
        <v>-0.3125178042126574</v>
      </c>
      <c r="Y3818" s="239">
        <f t="shared" si="721"/>
        <v>-0.32997310787111633</v>
      </c>
    </row>
    <row r="3819" spans="1:25">
      <c r="A3819" s="147">
        <v>40772</v>
      </c>
      <c r="B3819" s="243">
        <v>3.4914163944677057E-4</v>
      </c>
      <c r="C3819" s="243">
        <v>4.0879264032458451E-3</v>
      </c>
      <c r="D3819" s="243">
        <v>3.0713424108881338E-3</v>
      </c>
      <c r="E3819" s="243">
        <v>3.4930224626879003E-3</v>
      </c>
      <c r="F3819" s="243">
        <v>1.051962017491137E-3</v>
      </c>
      <c r="H3819" s="239">
        <f t="shared" si="714"/>
        <v>195.76635575608404</v>
      </c>
      <c r="I3819" s="239"/>
      <c r="J3819" s="239">
        <f t="shared" si="715"/>
        <v>200.04860764411285</v>
      </c>
      <c r="K3819" s="239">
        <f t="shared" si="710"/>
        <v>200.04860764411285</v>
      </c>
      <c r="L3819" s="239" t="b">
        <f t="shared" si="711"/>
        <v>1</v>
      </c>
      <c r="M3819" s="239">
        <f t="shared" si="716"/>
        <v>0</v>
      </c>
      <c r="O3819" s="239">
        <f t="shared" si="717"/>
        <v>191.6325907756115</v>
      </c>
      <c r="P3819" s="239">
        <f t="shared" si="712"/>
        <v>195.76635575608404</v>
      </c>
      <c r="Q3819" s="239">
        <f t="shared" si="713"/>
        <v>0</v>
      </c>
      <c r="R3819" s="239">
        <f t="shared" si="718"/>
        <v>4.0879264032458217E-3</v>
      </c>
      <c r="T3819" s="239">
        <f>MAX($H$4:H3819)</f>
        <v>290.98732864638936</v>
      </c>
      <c r="U3819" s="239">
        <f>MAX($K$4:K3819)</f>
        <v>290.98732864638936</v>
      </c>
      <c r="V3819" s="239">
        <f>MAX($K$4:L3819)</f>
        <v>290.98732864638936</v>
      </c>
      <c r="W3819" s="239">
        <f t="shared" si="719"/>
        <v>-0.32723408724789793</v>
      </c>
      <c r="X3819" s="239">
        <f t="shared" si="720"/>
        <v>-0.3125178042126574</v>
      </c>
      <c r="Y3819" s="239">
        <f t="shared" si="721"/>
        <v>-0.32723408724789793</v>
      </c>
    </row>
    <row r="3820" spans="1:25">
      <c r="A3820" s="147">
        <v>40773</v>
      </c>
      <c r="B3820" s="243">
        <v>-4.5910450966886507E-2</v>
      </c>
      <c r="C3820" s="243">
        <v>-4.8389855175233198E-2</v>
      </c>
      <c r="D3820" s="243">
        <v>-8.3325913296403709E-3</v>
      </c>
      <c r="E3820" s="243">
        <v>-2.0502221087779771E-2</v>
      </c>
      <c r="F3820" s="243">
        <v>-4.8999851664205396E-2</v>
      </c>
      <c r="H3820" s="239">
        <f t="shared" si="714"/>
        <v>186.29325015286395</v>
      </c>
      <c r="I3820" s="239"/>
      <c r="J3820" s="239">
        <f t="shared" si="715"/>
        <v>200.04860764411285</v>
      </c>
      <c r="K3820" s="239">
        <f t="shared" si="710"/>
        <v>200.04860764411285</v>
      </c>
      <c r="L3820" s="239" t="b">
        <f t="shared" si="711"/>
        <v>1</v>
      </c>
      <c r="M3820" s="239">
        <f t="shared" si="716"/>
        <v>0</v>
      </c>
      <c r="O3820" s="239">
        <f t="shared" si="717"/>
        <v>191.6325907756115</v>
      </c>
      <c r="P3820" s="239">
        <f t="shared" si="712"/>
        <v>191.6325907756115</v>
      </c>
      <c r="Q3820" s="239">
        <f t="shared" si="713"/>
        <v>5.3393406227475566</v>
      </c>
      <c r="R3820" s="239">
        <f t="shared" si="718"/>
        <v>-2.1115809018905259E-2</v>
      </c>
      <c r="T3820" s="239">
        <f>MAX($H$4:H3820)</f>
        <v>290.98732864638936</v>
      </c>
      <c r="U3820" s="239">
        <f>MAX($K$4:K3820)</f>
        <v>290.98732864638936</v>
      </c>
      <c r="V3820" s="239">
        <f>MAX($K$4:L3820)</f>
        <v>290.98732864638936</v>
      </c>
      <c r="W3820" s="239">
        <f t="shared" si="719"/>
        <v>-0.35978913233280574</v>
      </c>
      <c r="X3820" s="239">
        <f t="shared" si="720"/>
        <v>-0.3125178042126574</v>
      </c>
      <c r="Y3820" s="239">
        <f t="shared" si="721"/>
        <v>-0.34144008377600077</v>
      </c>
    </row>
    <row r="3821" spans="1:25">
      <c r="A3821" s="147">
        <v>40774</v>
      </c>
      <c r="B3821" s="243">
        <v>-1.5526577182814583E-2</v>
      </c>
      <c r="C3821" s="243">
        <v>-1.4133069133467568E-2</v>
      </c>
      <c r="D3821" s="243">
        <v>-2.7085265802469505E-2</v>
      </c>
      <c r="E3821" s="243">
        <v>-3.0566233671571186E-2</v>
      </c>
      <c r="F3821" s="243">
        <v>-1.1130806285935879E-2</v>
      </c>
      <c r="H3821" s="239">
        <f t="shared" si="714"/>
        <v>183.66035476935517</v>
      </c>
      <c r="I3821" s="239"/>
      <c r="J3821" s="239">
        <f t="shared" si="715"/>
        <v>200.04860764411285</v>
      </c>
      <c r="K3821" s="239">
        <f t="shared" si="710"/>
        <v>200.04860764411285</v>
      </c>
      <c r="L3821" s="239" t="b">
        <f t="shared" si="711"/>
        <v>1</v>
      </c>
      <c r="M3821" s="239">
        <f t="shared" si="716"/>
        <v>0</v>
      </c>
      <c r="O3821" s="239">
        <f t="shared" si="717"/>
        <v>191.6325907756115</v>
      </c>
      <c r="P3821" s="239">
        <f t="shared" si="712"/>
        <v>191.6325907756115</v>
      </c>
      <c r="Q3821" s="239">
        <f t="shared" si="713"/>
        <v>7.9722360062563382</v>
      </c>
      <c r="R3821" s="239">
        <f t="shared" si="718"/>
        <v>0</v>
      </c>
      <c r="T3821" s="239">
        <f>MAX($H$4:H3821)</f>
        <v>290.98732864638936</v>
      </c>
      <c r="U3821" s="239">
        <f>MAX($K$4:K3821)</f>
        <v>290.98732864638936</v>
      </c>
      <c r="V3821" s="239">
        <f>MAX($K$4:L3821)</f>
        <v>290.98732864638936</v>
      </c>
      <c r="W3821" s="239">
        <f t="shared" si="719"/>
        <v>-0.3688372767855434</v>
      </c>
      <c r="X3821" s="239">
        <f t="shared" si="720"/>
        <v>-0.3125178042126574</v>
      </c>
      <c r="Y3821" s="239">
        <f t="shared" si="721"/>
        <v>-0.34144008377600077</v>
      </c>
    </row>
    <row r="3822" spans="1:25">
      <c r="A3822" s="147">
        <v>40777</v>
      </c>
      <c r="B3822" s="243">
        <v>4.3039339599149073E-5</v>
      </c>
      <c r="C3822" s="243">
        <v>5.9110500661068155E-3</v>
      </c>
      <c r="D3822" s="243">
        <v>-1.1473161380087693E-2</v>
      </c>
      <c r="E3822" s="243">
        <v>-3.451332983742228E-3</v>
      </c>
      <c r="F3822" s="243">
        <v>3.3979049894010682E-3</v>
      </c>
      <c r="H3822" s="239">
        <f t="shared" si="714"/>
        <v>184.74598032155578</v>
      </c>
      <c r="I3822" s="239"/>
      <c r="J3822" s="239">
        <f t="shared" si="715"/>
        <v>200.04860764411285</v>
      </c>
      <c r="K3822" s="239">
        <f t="shared" si="710"/>
        <v>200.04860764411285</v>
      </c>
      <c r="L3822" s="239" t="b">
        <f t="shared" si="711"/>
        <v>1</v>
      </c>
      <c r="M3822" s="239">
        <f t="shared" si="716"/>
        <v>0</v>
      </c>
      <c r="O3822" s="239">
        <f t="shared" si="717"/>
        <v>191.6325907756115</v>
      </c>
      <c r="P3822" s="239">
        <f t="shared" si="712"/>
        <v>191.6325907756115</v>
      </c>
      <c r="Q3822" s="239">
        <f t="shared" si="713"/>
        <v>6.8866104540557274</v>
      </c>
      <c r="R3822" s="239">
        <f t="shared" si="718"/>
        <v>0</v>
      </c>
      <c r="T3822" s="239">
        <f>MAX($H$4:H3822)</f>
        <v>290.98732864638936</v>
      </c>
      <c r="U3822" s="239">
        <f>MAX($K$4:K3822)</f>
        <v>290.98732864638936</v>
      </c>
      <c r="V3822" s="239">
        <f>MAX($K$4:L3822)</f>
        <v>290.98732864638936</v>
      </c>
      <c r="W3822" s="239">
        <f t="shared" si="719"/>
        <v>-0.36510644232876238</v>
      </c>
      <c r="X3822" s="239">
        <f t="shared" si="720"/>
        <v>-0.3125178042126574</v>
      </c>
      <c r="Y3822" s="239">
        <f t="shared" si="721"/>
        <v>-0.34144008377600077</v>
      </c>
    </row>
    <row r="3823" spans="1:25">
      <c r="A3823" s="147">
        <v>40778</v>
      </c>
      <c r="B3823" s="243">
        <v>3.4775603855370374E-2</v>
      </c>
      <c r="C3823" s="243">
        <v>6.1190341253714031E-3</v>
      </c>
      <c r="D3823" s="243">
        <v>1.4734881620088514E-2</v>
      </c>
      <c r="E3823" s="243">
        <v>1.7991479176015845E-2</v>
      </c>
      <c r="F3823" s="243">
        <v>4.3271513478961854E-3</v>
      </c>
      <c r="H3823" s="239">
        <f t="shared" si="714"/>
        <v>185.87644727966858</v>
      </c>
      <c r="I3823" s="239"/>
      <c r="J3823" s="239">
        <f t="shared" si="715"/>
        <v>200.04860764411285</v>
      </c>
      <c r="K3823" s="239">
        <f t="shared" si="710"/>
        <v>200.04860764411285</v>
      </c>
      <c r="L3823" s="239" t="b">
        <f t="shared" si="711"/>
        <v>1</v>
      </c>
      <c r="M3823" s="239">
        <f t="shared" si="716"/>
        <v>0</v>
      </c>
      <c r="O3823" s="239">
        <f t="shared" si="717"/>
        <v>191.6325907756115</v>
      </c>
      <c r="P3823" s="239">
        <f t="shared" si="712"/>
        <v>191.6325907756115</v>
      </c>
      <c r="Q3823" s="239">
        <f t="shared" si="713"/>
        <v>5.7561434959429221</v>
      </c>
      <c r="R3823" s="239">
        <f t="shared" si="718"/>
        <v>0</v>
      </c>
      <c r="T3823" s="239">
        <f>MAX($H$4:H3823)</f>
        <v>290.98732864638936</v>
      </c>
      <c r="U3823" s="239">
        <f>MAX($K$4:K3823)</f>
        <v>290.98732864638936</v>
      </c>
      <c r="V3823" s="239">
        <f>MAX($K$4:L3823)</f>
        <v>290.98732864638936</v>
      </c>
      <c r="W3823" s="239">
        <f t="shared" si="719"/>
        <v>-0.36122150698339356</v>
      </c>
      <c r="X3823" s="239">
        <f t="shared" si="720"/>
        <v>-0.3125178042126574</v>
      </c>
      <c r="Y3823" s="239">
        <f t="shared" si="721"/>
        <v>-0.34144008377600077</v>
      </c>
    </row>
    <row r="3824" spans="1:25">
      <c r="A3824" s="147">
        <v>40779</v>
      </c>
      <c r="B3824" s="243">
        <v>1.32986846408083E-2</v>
      </c>
      <c r="C3824" s="243">
        <v>1.5916494950506399E-2</v>
      </c>
      <c r="D3824" s="243">
        <v>-1.0093202687738279E-2</v>
      </c>
      <c r="E3824" s="243">
        <v>-6.8430309821282398E-3</v>
      </c>
      <c r="F3824" s="243">
        <v>1.6419016447805745E-2</v>
      </c>
      <c r="H3824" s="239">
        <f t="shared" si="714"/>
        <v>188.8349488142135</v>
      </c>
      <c r="I3824" s="239"/>
      <c r="J3824" s="239">
        <f t="shared" si="715"/>
        <v>200.04860764411285</v>
      </c>
      <c r="K3824" s="239">
        <f t="shared" si="710"/>
        <v>200.04860764411285</v>
      </c>
      <c r="L3824" s="239" t="b">
        <f t="shared" si="711"/>
        <v>1</v>
      </c>
      <c r="M3824" s="239">
        <f t="shared" si="716"/>
        <v>0</v>
      </c>
      <c r="O3824" s="239">
        <f t="shared" si="717"/>
        <v>191.6325907756115</v>
      </c>
      <c r="P3824" s="239">
        <f t="shared" si="712"/>
        <v>191.6325907756115</v>
      </c>
      <c r="Q3824" s="239">
        <f t="shared" si="713"/>
        <v>2.7976419613979999</v>
      </c>
      <c r="R3824" s="239">
        <f t="shared" si="718"/>
        <v>0</v>
      </c>
      <c r="T3824" s="239">
        <f>MAX($H$4:H3824)</f>
        <v>290.98732864638936</v>
      </c>
      <c r="U3824" s="239">
        <f>MAX($K$4:K3824)</f>
        <v>290.98732864638936</v>
      </c>
      <c r="V3824" s="239">
        <f>MAX($K$4:L3824)</f>
        <v>290.98732864638936</v>
      </c>
      <c r="W3824" s="239">
        <f t="shared" si="719"/>
        <v>-0.35105439232480262</v>
      </c>
      <c r="X3824" s="239">
        <f t="shared" si="720"/>
        <v>-0.3125178042126574</v>
      </c>
      <c r="Y3824" s="239">
        <f t="shared" si="721"/>
        <v>-0.34144008377600077</v>
      </c>
    </row>
    <row r="3825" spans="1:25">
      <c r="A3825" s="147">
        <v>40780</v>
      </c>
      <c r="B3825" s="243">
        <v>-1.6311269875238121E-2</v>
      </c>
      <c r="C3825" s="243">
        <v>-1.3424679557507146E-2</v>
      </c>
      <c r="D3825" s="243">
        <v>9.1310585259678501E-3</v>
      </c>
      <c r="E3825" s="243">
        <v>-2.2337000734676815E-3</v>
      </c>
      <c r="F3825" s="243">
        <v>-4.3655872979635468E-3</v>
      </c>
      <c r="H3825" s="239">
        <f t="shared" si="714"/>
        <v>186.29990013712441</v>
      </c>
      <c r="I3825" s="239"/>
      <c r="J3825" s="239">
        <f t="shared" si="715"/>
        <v>200.04860764411285</v>
      </c>
      <c r="K3825" s="239">
        <f t="shared" si="710"/>
        <v>200.04860764411285</v>
      </c>
      <c r="L3825" s="239" t="b">
        <f t="shared" si="711"/>
        <v>1</v>
      </c>
      <c r="M3825" s="239">
        <f t="shared" si="716"/>
        <v>0</v>
      </c>
      <c r="O3825" s="239">
        <f t="shared" si="717"/>
        <v>191.6325907756115</v>
      </c>
      <c r="P3825" s="239">
        <f t="shared" si="712"/>
        <v>191.6325907756115</v>
      </c>
      <c r="Q3825" s="239">
        <f t="shared" si="713"/>
        <v>5.3326906384870938</v>
      </c>
      <c r="R3825" s="239">
        <f t="shared" si="718"/>
        <v>0</v>
      </c>
      <c r="T3825" s="239">
        <f>MAX($H$4:H3825)</f>
        <v>290.98732864638936</v>
      </c>
      <c r="U3825" s="239">
        <f>MAX($K$4:K3825)</f>
        <v>290.98732864638936</v>
      </c>
      <c r="V3825" s="239">
        <f>MAX($K$4:L3825)</f>
        <v>290.98732864638936</v>
      </c>
      <c r="W3825" s="239">
        <f t="shared" si="719"/>
        <v>-0.35976627915809395</v>
      </c>
      <c r="X3825" s="239">
        <f t="shared" si="720"/>
        <v>-0.3125178042126574</v>
      </c>
      <c r="Y3825" s="239">
        <f t="shared" si="721"/>
        <v>-0.34144008377600077</v>
      </c>
    </row>
    <row r="3826" spans="1:25">
      <c r="A3826" s="147">
        <v>40781</v>
      </c>
      <c r="B3826" s="243">
        <v>1.6643850146104366E-2</v>
      </c>
      <c r="C3826" s="243">
        <v>-1.5101670537532752E-2</v>
      </c>
      <c r="D3826" s="243">
        <v>-8.7123514499176657E-4</v>
      </c>
      <c r="E3826" s="243">
        <v>-6.040113720648943E-3</v>
      </c>
      <c r="F3826" s="243">
        <v>-1.4124066373729316E-2</v>
      </c>
      <c r="H3826" s="239">
        <f t="shared" si="714"/>
        <v>183.4864604240783</v>
      </c>
      <c r="I3826" s="239"/>
      <c r="J3826" s="239">
        <f t="shared" si="715"/>
        <v>200.04860764411285</v>
      </c>
      <c r="K3826" s="239">
        <f t="shared" si="710"/>
        <v>200.04860764411285</v>
      </c>
      <c r="L3826" s="239" t="b">
        <f t="shared" si="711"/>
        <v>1</v>
      </c>
      <c r="M3826" s="239">
        <f t="shared" si="716"/>
        <v>0</v>
      </c>
      <c r="O3826" s="239">
        <f t="shared" si="717"/>
        <v>191.6325907756115</v>
      </c>
      <c r="P3826" s="239">
        <f t="shared" si="712"/>
        <v>191.6325907756115</v>
      </c>
      <c r="Q3826" s="239">
        <f t="shared" si="713"/>
        <v>8.146130351533202</v>
      </c>
      <c r="R3826" s="239">
        <f t="shared" si="718"/>
        <v>0</v>
      </c>
      <c r="T3826" s="239">
        <f>MAX($H$4:H3826)</f>
        <v>290.98732864638936</v>
      </c>
      <c r="U3826" s="239">
        <f>MAX($K$4:K3826)</f>
        <v>290.98732864638936</v>
      </c>
      <c r="V3826" s="239">
        <f>MAX($K$4:L3826)</f>
        <v>290.98732864638936</v>
      </c>
      <c r="W3826" s="239">
        <f t="shared" si="719"/>
        <v>-0.36943487787726714</v>
      </c>
      <c r="X3826" s="239">
        <f t="shared" si="720"/>
        <v>-0.3125178042126574</v>
      </c>
      <c r="Y3826" s="239">
        <f t="shared" si="721"/>
        <v>-0.34144008377600077</v>
      </c>
    </row>
    <row r="3827" spans="1:25">
      <c r="A3827" s="147">
        <v>40784</v>
      </c>
      <c r="B3827" s="243">
        <v>2.9697737195907514E-2</v>
      </c>
      <c r="C3827" s="243">
        <v>2.3629728886458645E-2</v>
      </c>
      <c r="D3827" s="243">
        <v>8.7543157396425819E-3</v>
      </c>
      <c r="E3827" s="243">
        <v>2.9131386879494459E-2</v>
      </c>
      <c r="F3827" s="243">
        <v>2.5384604382399978E-2</v>
      </c>
      <c r="H3827" s="239">
        <f t="shared" si="714"/>
        <v>187.82219573823519</v>
      </c>
      <c r="I3827" s="239"/>
      <c r="J3827" s="239">
        <f t="shared" si="715"/>
        <v>200.04860764411285</v>
      </c>
      <c r="K3827" s="239">
        <f t="shared" si="710"/>
        <v>200.04860764411285</v>
      </c>
      <c r="L3827" s="239" t="b">
        <f t="shared" si="711"/>
        <v>1</v>
      </c>
      <c r="M3827" s="239">
        <f t="shared" si="716"/>
        <v>0</v>
      </c>
      <c r="O3827" s="239">
        <f t="shared" si="717"/>
        <v>191.6325907756115</v>
      </c>
      <c r="P3827" s="239">
        <f t="shared" si="712"/>
        <v>191.6325907756115</v>
      </c>
      <c r="Q3827" s="239">
        <f t="shared" si="713"/>
        <v>3.8103950373763098</v>
      </c>
      <c r="R3827" s="239">
        <f t="shared" si="718"/>
        <v>0</v>
      </c>
      <c r="T3827" s="239">
        <f>MAX($H$4:H3827)</f>
        <v>290.98732864638936</v>
      </c>
      <c r="U3827" s="239">
        <f>MAX($K$4:K3827)</f>
        <v>290.98732864638936</v>
      </c>
      <c r="V3827" s="239">
        <f>MAX($K$4:L3827)</f>
        <v>290.98732864638936</v>
      </c>
      <c r="W3827" s="239">
        <f t="shared" si="719"/>
        <v>-0.35453479499625029</v>
      </c>
      <c r="X3827" s="239">
        <f t="shared" si="720"/>
        <v>-0.3125178042126574</v>
      </c>
      <c r="Y3827" s="239">
        <f t="shared" si="721"/>
        <v>-0.34144008377600077</v>
      </c>
    </row>
    <row r="3828" spans="1:25">
      <c r="A3828" s="147">
        <v>40785</v>
      </c>
      <c r="B3828" s="243">
        <v>2.9224899675377447E-3</v>
      </c>
      <c r="C3828" s="243">
        <v>9.5089885363988103E-3</v>
      </c>
      <c r="D3828" s="243">
        <v>1.6764594018004564E-2</v>
      </c>
      <c r="E3828" s="243">
        <v>1.5050642197123709E-2</v>
      </c>
      <c r="F3828" s="243">
        <v>1.195881016225897E-2</v>
      </c>
      <c r="H3828" s="239">
        <f t="shared" si="714"/>
        <v>189.60819484439133</v>
      </c>
      <c r="I3828" s="239"/>
      <c r="J3828" s="239">
        <f t="shared" si="715"/>
        <v>200.04860764411285</v>
      </c>
      <c r="K3828" s="239">
        <f t="shared" si="710"/>
        <v>200.04860764411285</v>
      </c>
      <c r="L3828" s="239" t="b">
        <f t="shared" si="711"/>
        <v>1</v>
      </c>
      <c r="M3828" s="239">
        <f t="shared" si="716"/>
        <v>0</v>
      </c>
      <c r="O3828" s="239">
        <f t="shared" si="717"/>
        <v>191.6325907756115</v>
      </c>
      <c r="P3828" s="239">
        <f t="shared" si="712"/>
        <v>191.6325907756115</v>
      </c>
      <c r="Q3828" s="239">
        <f t="shared" si="713"/>
        <v>2.0243959312201696</v>
      </c>
      <c r="R3828" s="239">
        <f t="shared" si="718"/>
        <v>0</v>
      </c>
      <c r="T3828" s="239">
        <f>MAX($H$4:H3828)</f>
        <v>290.98732864638936</v>
      </c>
      <c r="U3828" s="239">
        <f>MAX($K$4:K3828)</f>
        <v>290.98732864638936</v>
      </c>
      <c r="V3828" s="239">
        <f>MAX($K$4:L3828)</f>
        <v>290.98732864638936</v>
      </c>
      <c r="W3828" s="239">
        <f t="shared" si="719"/>
        <v>-0.34839707376122531</v>
      </c>
      <c r="X3828" s="239">
        <f t="shared" si="720"/>
        <v>-0.3125178042126574</v>
      </c>
      <c r="Y3828" s="239">
        <f t="shared" si="721"/>
        <v>-0.34144008377600077</v>
      </c>
    </row>
    <row r="3829" spans="1:25">
      <c r="A3829" s="147">
        <v>40786</v>
      </c>
      <c r="B3829" s="243">
        <v>4.8807925280913711E-3</v>
      </c>
      <c r="C3829" s="243">
        <v>2.7823096373765788E-2</v>
      </c>
      <c r="D3829" s="243">
        <v>1.2118655492070474E-2</v>
      </c>
      <c r="E3829" s="243">
        <v>2.0014403135400372E-2</v>
      </c>
      <c r="F3829" s="243">
        <v>3.0335151218024103E-2</v>
      </c>
      <c r="H3829" s="239">
        <f t="shared" si="714"/>
        <v>194.88368192280259</v>
      </c>
      <c r="I3829" s="239"/>
      <c r="J3829" s="239">
        <f t="shared" si="715"/>
        <v>200.04860764411285</v>
      </c>
      <c r="K3829" s="239">
        <f t="shared" si="710"/>
        <v>200.04860764411285</v>
      </c>
      <c r="L3829" s="239" t="b">
        <f t="shared" si="711"/>
        <v>1</v>
      </c>
      <c r="M3829" s="239">
        <f t="shared" si="716"/>
        <v>0</v>
      </c>
      <c r="O3829" s="239">
        <f t="shared" si="717"/>
        <v>191.6325907756115</v>
      </c>
      <c r="P3829" s="239">
        <f t="shared" si="712"/>
        <v>194.88368192280259</v>
      </c>
      <c r="Q3829" s="239">
        <f t="shared" si="713"/>
        <v>0</v>
      </c>
      <c r="R3829" s="239">
        <f t="shared" si="718"/>
        <v>1.6965230882871551E-2</v>
      </c>
      <c r="T3829" s="239">
        <f>MAX($H$4:H3829)</f>
        <v>290.98732864638936</v>
      </c>
      <c r="U3829" s="239">
        <f>MAX($K$4:K3829)</f>
        <v>290.98732864638936</v>
      </c>
      <c r="V3829" s="239">
        <f>MAX($K$4:L3829)</f>
        <v>290.98732864638936</v>
      </c>
      <c r="W3829" s="239">
        <f t="shared" si="719"/>
        <v>-0.3302674627470561</v>
      </c>
      <c r="X3829" s="239">
        <f t="shared" si="720"/>
        <v>-0.3125178042126574</v>
      </c>
      <c r="Y3829" s="239">
        <f t="shared" si="721"/>
        <v>-0.3302674627470561</v>
      </c>
    </row>
    <row r="3830" spans="1:25">
      <c r="A3830" s="147">
        <v>40787</v>
      </c>
      <c r="B3830" s="243">
        <v>-1.2275252590818297E-2</v>
      </c>
      <c r="C3830" s="243">
        <v>4.1633247974419696E-3</v>
      </c>
      <c r="D3830" s="243">
        <v>1.1977124120504445E-2</v>
      </c>
      <c r="E3830" s="243">
        <v>1.2940883291652661E-2</v>
      </c>
      <c r="F3830" s="243">
        <v>1.6613647640399964E-3</v>
      </c>
      <c r="H3830" s="239">
        <f t="shared" si="714"/>
        <v>195.69504598836861</v>
      </c>
      <c r="I3830" s="239"/>
      <c r="J3830" s="239">
        <f t="shared" si="715"/>
        <v>200.04860764411285</v>
      </c>
      <c r="K3830" s="239">
        <f t="shared" si="710"/>
        <v>200.04860764411285</v>
      </c>
      <c r="L3830" s="239" t="b">
        <f t="shared" si="711"/>
        <v>1</v>
      </c>
      <c r="M3830" s="239">
        <f t="shared" si="716"/>
        <v>0</v>
      </c>
      <c r="O3830" s="239">
        <f t="shared" si="717"/>
        <v>191.6325907756115</v>
      </c>
      <c r="P3830" s="239">
        <f t="shared" si="712"/>
        <v>195.69504598836861</v>
      </c>
      <c r="Q3830" s="239">
        <f t="shared" si="713"/>
        <v>0</v>
      </c>
      <c r="R3830" s="239">
        <f t="shared" si="718"/>
        <v>4.1633247974420372E-3</v>
      </c>
      <c r="T3830" s="239">
        <f>MAX($H$4:H3830)</f>
        <v>290.98732864638936</v>
      </c>
      <c r="U3830" s="239">
        <f>MAX($K$4:K3830)</f>
        <v>290.98732864638936</v>
      </c>
      <c r="V3830" s="239">
        <f>MAX($K$4:L3830)</f>
        <v>290.98732864638936</v>
      </c>
      <c r="W3830" s="239">
        <f t="shared" si="719"/>
        <v>-0.32747914866705713</v>
      </c>
      <c r="X3830" s="239">
        <f t="shared" si="720"/>
        <v>-0.3125178042126574</v>
      </c>
      <c r="Y3830" s="239">
        <f t="shared" si="721"/>
        <v>-0.32747914866705713</v>
      </c>
    </row>
    <row r="3831" spans="1:25">
      <c r="A3831" s="147">
        <v>40788</v>
      </c>
      <c r="B3831" s="243">
        <v>-2.568364553897684E-2</v>
      </c>
      <c r="C3831" s="243">
        <v>-2.1215188353587155E-2</v>
      </c>
      <c r="D3831" s="243">
        <v>-6.7839124530407746E-3</v>
      </c>
      <c r="E3831" s="243">
        <v>-9.4009581228949868E-3</v>
      </c>
      <c r="F3831" s="243">
        <v>-1.6275522822440158E-2</v>
      </c>
      <c r="H3831" s="239">
        <f t="shared" si="714"/>
        <v>191.54333872786145</v>
      </c>
      <c r="I3831" s="239"/>
      <c r="J3831" s="239">
        <f t="shared" si="715"/>
        <v>200.04860764411285</v>
      </c>
      <c r="K3831" s="239">
        <f t="shared" si="710"/>
        <v>200.04860764411285</v>
      </c>
      <c r="L3831" s="239" t="b">
        <f t="shared" si="711"/>
        <v>1</v>
      </c>
      <c r="M3831" s="239">
        <f t="shared" si="716"/>
        <v>0</v>
      </c>
      <c r="O3831" s="239">
        <f t="shared" si="717"/>
        <v>191.6325907756115</v>
      </c>
      <c r="P3831" s="239">
        <f t="shared" si="712"/>
        <v>191.6325907756115</v>
      </c>
      <c r="Q3831" s="239">
        <f t="shared" si="713"/>
        <v>8.9252047750051133E-2</v>
      </c>
      <c r="R3831" s="239">
        <f t="shared" si="718"/>
        <v>-2.0759111158074783E-2</v>
      </c>
      <c r="T3831" s="239">
        <f>MAX($H$4:H3831)</f>
        <v>290.98732864638936</v>
      </c>
      <c r="U3831" s="239">
        <f>MAX($K$4:K3831)</f>
        <v>290.98732864638936</v>
      </c>
      <c r="V3831" s="239">
        <f>MAX($K$4:L3831)</f>
        <v>290.98732864638936</v>
      </c>
      <c r="W3831" s="239">
        <f t="shared" si="719"/>
        <v>-0.34174680519980033</v>
      </c>
      <c r="X3831" s="239">
        <f t="shared" si="720"/>
        <v>-0.3125178042126574</v>
      </c>
      <c r="Y3831" s="239">
        <f t="shared" si="721"/>
        <v>-0.34144008377600077</v>
      </c>
    </row>
    <row r="3832" spans="1:25">
      <c r="A3832" s="147">
        <v>40791</v>
      </c>
      <c r="B3832" s="243">
        <v>0</v>
      </c>
      <c r="C3832" s="243">
        <v>-4.2035449402041625E-2</v>
      </c>
      <c r="D3832" s="243">
        <v>-1.7917483729354422E-2</v>
      </c>
      <c r="E3832" s="243">
        <v>-2.5096130860841059E-2</v>
      </c>
      <c r="F3832" s="243">
        <v>-3.7807494579872203E-2</v>
      </c>
      <c r="H3832" s="239">
        <f t="shared" si="714"/>
        <v>183.49172840446832</v>
      </c>
      <c r="I3832" s="239"/>
      <c r="J3832" s="239">
        <f t="shared" si="715"/>
        <v>200.04860764411285</v>
      </c>
      <c r="K3832" s="239">
        <f t="shared" si="710"/>
        <v>200.04860764411285</v>
      </c>
      <c r="L3832" s="239" t="b">
        <f t="shared" si="711"/>
        <v>1</v>
      </c>
      <c r="M3832" s="239">
        <f t="shared" si="716"/>
        <v>0</v>
      </c>
      <c r="O3832" s="239">
        <f t="shared" si="717"/>
        <v>191.6325907756115</v>
      </c>
      <c r="P3832" s="239">
        <f t="shared" si="712"/>
        <v>191.6325907756115</v>
      </c>
      <c r="Q3832" s="239">
        <f t="shared" si="713"/>
        <v>8.1408623711431858</v>
      </c>
      <c r="R3832" s="239">
        <f t="shared" si="718"/>
        <v>0</v>
      </c>
      <c r="T3832" s="239">
        <f>MAX($H$4:H3832)</f>
        <v>290.98732864638936</v>
      </c>
      <c r="U3832" s="239">
        <f>MAX($K$4:K3832)</f>
        <v>290.98732864638936</v>
      </c>
      <c r="V3832" s="239">
        <f>MAX($K$4:L3832)</f>
        <v>290.98732864638936</v>
      </c>
      <c r="W3832" s="239">
        <f t="shared" si="719"/>
        <v>-0.36941677406355639</v>
      </c>
      <c r="X3832" s="239">
        <f t="shared" si="720"/>
        <v>-0.3125178042126574</v>
      </c>
      <c r="Y3832" s="239">
        <f t="shared" si="721"/>
        <v>-0.34144008377600077</v>
      </c>
    </row>
    <row r="3833" spans="1:25">
      <c r="A3833" s="147">
        <v>40792</v>
      </c>
      <c r="B3833" s="243">
        <v>-7.2807401709380493E-3</v>
      </c>
      <c r="C3833" s="243">
        <v>-2.0826450283799591E-3</v>
      </c>
      <c r="D3833" s="243">
        <v>-9.7068383842686679E-3</v>
      </c>
      <c r="E3833" s="243">
        <v>7.577302865074298E-3</v>
      </c>
      <c r="F3833" s="243">
        <v>-9.1346457496029876E-3</v>
      </c>
      <c r="H3833" s="239">
        <f t="shared" si="714"/>
        <v>183.10958026855792</v>
      </c>
      <c r="I3833" s="239"/>
      <c r="J3833" s="239">
        <f t="shared" si="715"/>
        <v>200.04860764411285</v>
      </c>
      <c r="K3833" s="239">
        <f t="shared" si="710"/>
        <v>200.04860764411285</v>
      </c>
      <c r="L3833" s="239" t="b">
        <f t="shared" si="711"/>
        <v>1</v>
      </c>
      <c r="M3833" s="239">
        <f t="shared" si="716"/>
        <v>0</v>
      </c>
      <c r="O3833" s="239">
        <f t="shared" si="717"/>
        <v>191.6325907756115</v>
      </c>
      <c r="P3833" s="239">
        <f t="shared" si="712"/>
        <v>191.6325907756115</v>
      </c>
      <c r="Q3833" s="239">
        <f t="shared" si="713"/>
        <v>8.5230105070535842</v>
      </c>
      <c r="R3833" s="239">
        <f t="shared" si="718"/>
        <v>0</v>
      </c>
      <c r="T3833" s="239">
        <f>MAX($H$4:H3833)</f>
        <v>290.98732864638936</v>
      </c>
      <c r="U3833" s="239">
        <f>MAX($K$4:K3833)</f>
        <v>290.98732864638936</v>
      </c>
      <c r="V3833" s="239">
        <f>MAX($K$4:L3833)</f>
        <v>290.98732864638936</v>
      </c>
      <c r="W3833" s="239">
        <f t="shared" si="719"/>
        <v>-0.37073005508403267</v>
      </c>
      <c r="X3833" s="239">
        <f t="shared" si="720"/>
        <v>-0.3125178042126574</v>
      </c>
      <c r="Y3833" s="239">
        <f t="shared" si="721"/>
        <v>-0.34144008377600077</v>
      </c>
    </row>
    <row r="3834" spans="1:25">
      <c r="A3834" s="147">
        <v>40793</v>
      </c>
      <c r="B3834" s="243">
        <v>2.9894639708252457E-2</v>
      </c>
      <c r="C3834" s="243">
        <v>2.6301138556053427E-2</v>
      </c>
      <c r="D3834" s="243">
        <v>1.5093241498634669E-2</v>
      </c>
      <c r="E3834" s="243">
        <v>1.6843326856423646E-2</v>
      </c>
      <c r="F3834" s="243">
        <v>2.4410228092327291E-2</v>
      </c>
      <c r="H3834" s="239">
        <f t="shared" si="714"/>
        <v>187.92557071014204</v>
      </c>
      <c r="I3834" s="239"/>
      <c r="J3834" s="239">
        <f t="shared" si="715"/>
        <v>200.04860764411285</v>
      </c>
      <c r="K3834" s="239">
        <f t="shared" si="710"/>
        <v>200.04860764411285</v>
      </c>
      <c r="L3834" s="239" t="b">
        <f t="shared" si="711"/>
        <v>1</v>
      </c>
      <c r="M3834" s="239">
        <f t="shared" si="716"/>
        <v>0</v>
      </c>
      <c r="O3834" s="239">
        <f t="shared" si="717"/>
        <v>191.6325907756115</v>
      </c>
      <c r="P3834" s="239">
        <f t="shared" si="712"/>
        <v>191.6325907756115</v>
      </c>
      <c r="Q3834" s="239">
        <f t="shared" si="713"/>
        <v>3.7070200654694645</v>
      </c>
      <c r="R3834" s="239">
        <f t="shared" si="718"/>
        <v>0</v>
      </c>
      <c r="T3834" s="239">
        <f>MAX($H$4:H3834)</f>
        <v>290.98732864638936</v>
      </c>
      <c r="U3834" s="239">
        <f>MAX($K$4:K3834)</f>
        <v>290.98732864638936</v>
      </c>
      <c r="V3834" s="239">
        <f>MAX($K$4:L3834)</f>
        <v>290.98732864638936</v>
      </c>
      <c r="W3834" s="239">
        <f t="shared" si="719"/>
        <v>-0.35417953907363769</v>
      </c>
      <c r="X3834" s="239">
        <f t="shared" si="720"/>
        <v>-0.3125178042126574</v>
      </c>
      <c r="Y3834" s="239">
        <f t="shared" si="721"/>
        <v>-0.34144008377600077</v>
      </c>
    </row>
    <row r="3835" spans="1:25">
      <c r="A3835" s="147">
        <v>40794</v>
      </c>
      <c r="B3835" s="243">
        <v>-1.0818729061687571E-2</v>
      </c>
      <c r="C3835" s="243">
        <v>1.4118555471998695E-2</v>
      </c>
      <c r="D3835" s="243">
        <v>1.3429899188816208E-2</v>
      </c>
      <c r="E3835" s="243">
        <v>1.337430017677721E-2</v>
      </c>
      <c r="F3835" s="243">
        <v>1.4300893022733518E-2</v>
      </c>
      <c r="H3835" s="239">
        <f t="shared" si="714"/>
        <v>190.5788083048202</v>
      </c>
      <c r="I3835" s="239"/>
      <c r="J3835" s="239">
        <f t="shared" si="715"/>
        <v>200.04860764411285</v>
      </c>
      <c r="K3835" s="239">
        <f t="shared" si="710"/>
        <v>200.04860764411285</v>
      </c>
      <c r="L3835" s="239" t="b">
        <f t="shared" si="711"/>
        <v>1</v>
      </c>
      <c r="M3835" s="239">
        <f t="shared" si="716"/>
        <v>0</v>
      </c>
      <c r="O3835" s="239">
        <f t="shared" si="717"/>
        <v>191.6325907756115</v>
      </c>
      <c r="P3835" s="239">
        <f t="shared" si="712"/>
        <v>191.6325907756115</v>
      </c>
      <c r="Q3835" s="239">
        <f t="shared" si="713"/>
        <v>1.0537824707913046</v>
      </c>
      <c r="R3835" s="239">
        <f t="shared" si="718"/>
        <v>0</v>
      </c>
      <c r="T3835" s="239">
        <f>MAX($H$4:H3835)</f>
        <v>290.98732864638936</v>
      </c>
      <c r="U3835" s="239">
        <f>MAX($K$4:K3835)</f>
        <v>290.98732864638936</v>
      </c>
      <c r="V3835" s="239">
        <f>MAX($K$4:L3835)</f>
        <v>290.98732864638936</v>
      </c>
      <c r="W3835" s="239">
        <f t="shared" si="719"/>
        <v>-0.34506148707109707</v>
      </c>
      <c r="X3835" s="239">
        <f t="shared" si="720"/>
        <v>-0.3125178042126574</v>
      </c>
      <c r="Y3835" s="239">
        <f t="shared" si="721"/>
        <v>-0.34144008377600077</v>
      </c>
    </row>
    <row r="3836" spans="1:25">
      <c r="A3836" s="147">
        <v>40795</v>
      </c>
      <c r="B3836" s="243">
        <v>-2.6762870224461111E-2</v>
      </c>
      <c r="C3836" s="243">
        <v>-2.64011945392576E-2</v>
      </c>
      <c r="D3836" s="243">
        <v>9.6203930577094532E-3</v>
      </c>
      <c r="E3836" s="243">
        <v>-1.0217166070848327E-3</v>
      </c>
      <c r="F3836" s="243">
        <v>-2.0662170170607563E-2</v>
      </c>
      <c r="H3836" s="239">
        <f t="shared" si="714"/>
        <v>185.54730011170477</v>
      </c>
      <c r="I3836" s="239"/>
      <c r="J3836" s="239">
        <f t="shared" si="715"/>
        <v>200.04860764411285</v>
      </c>
      <c r="K3836" s="239">
        <f t="shared" si="710"/>
        <v>200.04860764411285</v>
      </c>
      <c r="L3836" s="239" t="b">
        <f t="shared" si="711"/>
        <v>1</v>
      </c>
      <c r="M3836" s="239">
        <f t="shared" si="716"/>
        <v>0</v>
      </c>
      <c r="O3836" s="239">
        <f t="shared" si="717"/>
        <v>191.6325907756115</v>
      </c>
      <c r="P3836" s="239">
        <f t="shared" si="712"/>
        <v>191.6325907756115</v>
      </c>
      <c r="Q3836" s="239">
        <f t="shared" si="713"/>
        <v>6.0852906639067328</v>
      </c>
      <c r="R3836" s="239">
        <f t="shared" si="718"/>
        <v>0</v>
      </c>
      <c r="T3836" s="239">
        <f>MAX($H$4:H3836)</f>
        <v>290.98732864638936</v>
      </c>
      <c r="U3836" s="239">
        <f>MAX($K$4:K3836)</f>
        <v>290.98732864638936</v>
      </c>
      <c r="V3836" s="239">
        <f>MAX($K$4:L3836)</f>
        <v>290.98732864638936</v>
      </c>
      <c r="W3836" s="239">
        <f t="shared" si="719"/>
        <v>-0.3623526461621851</v>
      </c>
      <c r="X3836" s="239">
        <f t="shared" si="720"/>
        <v>-0.3125178042126574</v>
      </c>
      <c r="Y3836" s="239">
        <f t="shared" si="721"/>
        <v>-0.34144008377600077</v>
      </c>
    </row>
    <row r="3837" spans="1:25">
      <c r="A3837" s="147">
        <v>40798</v>
      </c>
      <c r="B3837" s="243">
        <v>6.7102392903266583E-3</v>
      </c>
      <c r="C3837" s="243">
        <v>-2.8667785833118908E-2</v>
      </c>
      <c r="D3837" s="243">
        <v>-1.9910932205965515E-2</v>
      </c>
      <c r="E3837" s="243">
        <v>-1.8554193211406167E-2</v>
      </c>
      <c r="F3837" s="243">
        <v>-2.8163257196841651E-2</v>
      </c>
      <c r="H3837" s="239">
        <f t="shared" si="714"/>
        <v>180.22806985018897</v>
      </c>
      <c r="I3837" s="239"/>
      <c r="J3837" s="239">
        <f t="shared" si="715"/>
        <v>200.04860764411285</v>
      </c>
      <c r="K3837" s="239">
        <f t="shared" si="710"/>
        <v>200.04860764411285</v>
      </c>
      <c r="L3837" s="239" t="b">
        <f t="shared" si="711"/>
        <v>1</v>
      </c>
      <c r="M3837" s="239">
        <f t="shared" si="716"/>
        <v>0</v>
      </c>
      <c r="O3837" s="239">
        <f t="shared" si="717"/>
        <v>191.6325907756115</v>
      </c>
      <c r="P3837" s="239">
        <f t="shared" si="712"/>
        <v>191.6325907756115</v>
      </c>
      <c r="Q3837" s="239">
        <f t="shared" si="713"/>
        <v>11.404520925422531</v>
      </c>
      <c r="R3837" s="239">
        <f t="shared" si="718"/>
        <v>0</v>
      </c>
      <c r="T3837" s="239">
        <f>MAX($H$4:H3837)</f>
        <v>290.98732864638936</v>
      </c>
      <c r="U3837" s="239">
        <f>MAX($K$4:K3837)</f>
        <v>290.98732864638936</v>
      </c>
      <c r="V3837" s="239">
        <f>MAX($K$4:L3837)</f>
        <v>290.98732864638936</v>
      </c>
      <c r="W3837" s="239">
        <f t="shared" si="719"/>
        <v>-0.38063258393906257</v>
      </c>
      <c r="X3837" s="239">
        <f t="shared" si="720"/>
        <v>-0.3125178042126574</v>
      </c>
      <c r="Y3837" s="239">
        <f t="shared" si="721"/>
        <v>-0.34144008377600077</v>
      </c>
    </row>
    <row r="3838" spans="1:25">
      <c r="A3838" s="147">
        <v>40799</v>
      </c>
      <c r="B3838" s="243">
        <v>1.0320415058174826E-2</v>
      </c>
      <c r="C3838" s="243">
        <v>6.498376074675738E-3</v>
      </c>
      <c r="D3838" s="243">
        <v>1.7530485633217019E-3</v>
      </c>
      <c r="E3838" s="243">
        <v>-1.3062430231929323E-2</v>
      </c>
      <c r="F3838" s="243">
        <v>-6.2931448248548794E-4</v>
      </c>
      <c r="H3838" s="239">
        <f t="shared" si="714"/>
        <v>181.39925962728842</v>
      </c>
      <c r="I3838" s="239"/>
      <c r="J3838" s="239">
        <f t="shared" si="715"/>
        <v>200.04860764411285</v>
      </c>
      <c r="K3838" s="239">
        <f t="shared" si="710"/>
        <v>200.04860764411285</v>
      </c>
      <c r="L3838" s="239" t="b">
        <f t="shared" si="711"/>
        <v>1</v>
      </c>
      <c r="M3838" s="239">
        <f t="shared" si="716"/>
        <v>0</v>
      </c>
      <c r="O3838" s="239">
        <f t="shared" si="717"/>
        <v>191.6325907756115</v>
      </c>
      <c r="P3838" s="239">
        <f t="shared" si="712"/>
        <v>191.6325907756115</v>
      </c>
      <c r="Q3838" s="239">
        <f t="shared" si="713"/>
        <v>10.233331148323089</v>
      </c>
      <c r="R3838" s="239">
        <f t="shared" si="718"/>
        <v>0</v>
      </c>
      <c r="T3838" s="239">
        <f>MAX($H$4:H3838)</f>
        <v>290.98732864638936</v>
      </c>
      <c r="U3838" s="239">
        <f>MAX($K$4:K3838)</f>
        <v>290.98732864638936</v>
      </c>
      <c r="V3838" s="239">
        <f>MAX($K$4:L3838)</f>
        <v>290.98732864638936</v>
      </c>
      <c r="W3838" s="239">
        <f t="shared" si="719"/>
        <v>-0.37660770154109852</v>
      </c>
      <c r="X3838" s="239">
        <f t="shared" si="720"/>
        <v>-0.3125178042126574</v>
      </c>
      <c r="Y3838" s="239">
        <f t="shared" si="721"/>
        <v>-0.34144008377600077</v>
      </c>
    </row>
    <row r="3839" spans="1:25">
      <c r="A3839" s="147">
        <v>40800</v>
      </c>
      <c r="B3839" s="243">
        <v>1.393816666008596E-2</v>
      </c>
      <c r="C3839" s="243">
        <v>1.429157302586348E-2</v>
      </c>
      <c r="D3839" s="243">
        <v>-1.344438737136211E-2</v>
      </c>
      <c r="E3839" s="243">
        <v>-1.2581238965159502E-2</v>
      </c>
      <c r="F3839" s="243">
        <v>1.4732287177019909E-2</v>
      </c>
      <c r="H3839" s="239">
        <f t="shared" si="714"/>
        <v>183.99174039308937</v>
      </c>
      <c r="I3839" s="239"/>
      <c r="J3839" s="239">
        <f t="shared" si="715"/>
        <v>200.04860764411285</v>
      </c>
      <c r="K3839" s="239">
        <f t="shared" si="710"/>
        <v>200.04860764411285</v>
      </c>
      <c r="L3839" s="239" t="b">
        <f t="shared" si="711"/>
        <v>1</v>
      </c>
      <c r="M3839" s="239">
        <f t="shared" si="716"/>
        <v>0</v>
      </c>
      <c r="O3839" s="239">
        <f t="shared" si="717"/>
        <v>191.6325907756115</v>
      </c>
      <c r="P3839" s="239">
        <f t="shared" si="712"/>
        <v>191.6325907756115</v>
      </c>
      <c r="Q3839" s="239">
        <f t="shared" si="713"/>
        <v>7.6408503825221317</v>
      </c>
      <c r="R3839" s="239">
        <f t="shared" si="718"/>
        <v>0</v>
      </c>
      <c r="T3839" s="239">
        <f>MAX($H$4:H3839)</f>
        <v>290.98732864638936</v>
      </c>
      <c r="U3839" s="239">
        <f>MAX($K$4:K3839)</f>
        <v>290.98732864638936</v>
      </c>
      <c r="V3839" s="239">
        <f>MAX($K$4:L3839)</f>
        <v>290.98732864638936</v>
      </c>
      <c r="W3839" s="239">
        <f t="shared" si="719"/>
        <v>-0.36769844498391224</v>
      </c>
      <c r="X3839" s="239">
        <f t="shared" si="720"/>
        <v>-0.3125178042126574</v>
      </c>
      <c r="Y3839" s="239">
        <f t="shared" si="721"/>
        <v>-0.34144008377600077</v>
      </c>
    </row>
    <row r="3840" spans="1:25">
      <c r="A3840" s="147">
        <v>40801</v>
      </c>
      <c r="B3840" s="243">
        <v>1.6829790837601388E-2</v>
      </c>
      <c r="C3840" s="243">
        <v>2.2013651674622547E-2</v>
      </c>
      <c r="D3840" s="243">
        <v>5.5408178602684988E-3</v>
      </c>
      <c r="E3840" s="243">
        <v>6.1096914024338922E-4</v>
      </c>
      <c r="F3840" s="243">
        <v>1.9869353732695494E-2</v>
      </c>
      <c r="H3840" s="239">
        <f t="shared" si="714"/>
        <v>188.04207047711043</v>
      </c>
      <c r="I3840" s="239"/>
      <c r="J3840" s="239">
        <f t="shared" si="715"/>
        <v>200.04860764411285</v>
      </c>
      <c r="K3840" s="239">
        <f t="shared" si="710"/>
        <v>200.04860764411285</v>
      </c>
      <c r="L3840" s="239" t="b">
        <f t="shared" si="711"/>
        <v>1</v>
      </c>
      <c r="M3840" s="239">
        <f t="shared" si="716"/>
        <v>0</v>
      </c>
      <c r="O3840" s="239">
        <f t="shared" si="717"/>
        <v>191.6325907756115</v>
      </c>
      <c r="P3840" s="239">
        <f t="shared" si="712"/>
        <v>191.6325907756115</v>
      </c>
      <c r="Q3840" s="239">
        <f t="shared" si="713"/>
        <v>3.590520298501076</v>
      </c>
      <c r="R3840" s="239">
        <f t="shared" si="718"/>
        <v>0</v>
      </c>
      <c r="T3840" s="239">
        <f>MAX($H$4:H3840)</f>
        <v>290.98732864638936</v>
      </c>
      <c r="U3840" s="239">
        <f>MAX($K$4:K3840)</f>
        <v>290.98732864638936</v>
      </c>
      <c r="V3840" s="239">
        <f>MAX($K$4:L3840)</f>
        <v>290.98732864638936</v>
      </c>
      <c r="W3840" s="239">
        <f t="shared" si="719"/>
        <v>-0.35377917879846588</v>
      </c>
      <c r="X3840" s="239">
        <f t="shared" si="720"/>
        <v>-0.3125178042126574</v>
      </c>
      <c r="Y3840" s="239">
        <f t="shared" si="721"/>
        <v>-0.34144008377600077</v>
      </c>
    </row>
    <row r="3841" spans="1:25">
      <c r="A3841" s="147">
        <v>40802</v>
      </c>
      <c r="B3841" s="243">
        <v>5.0592305349561606E-3</v>
      </c>
      <c r="C3841" s="243">
        <v>6.6333293634370794E-3</v>
      </c>
      <c r="D3841" s="243">
        <v>2.4795469900717126E-2</v>
      </c>
      <c r="E3841" s="243">
        <v>1.8875618634492719E-2</v>
      </c>
      <c r="F3841" s="243">
        <v>1.2469483200803877E-2</v>
      </c>
      <c r="H3841" s="239">
        <f t="shared" si="714"/>
        <v>189.28941546476776</v>
      </c>
      <c r="I3841" s="239"/>
      <c r="J3841" s="239">
        <f t="shared" si="715"/>
        <v>200.04860764411285</v>
      </c>
      <c r="K3841" s="239">
        <f t="shared" si="710"/>
        <v>200.04860764411285</v>
      </c>
      <c r="L3841" s="239" t="b">
        <f t="shared" si="711"/>
        <v>1</v>
      </c>
      <c r="M3841" s="239">
        <f t="shared" si="716"/>
        <v>0</v>
      </c>
      <c r="O3841" s="239">
        <f t="shared" si="717"/>
        <v>191.6325907756115</v>
      </c>
      <c r="P3841" s="239">
        <f t="shared" si="712"/>
        <v>191.6325907756115</v>
      </c>
      <c r="Q3841" s="239">
        <f t="shared" si="713"/>
        <v>2.3431753108437476</v>
      </c>
      <c r="R3841" s="239">
        <f t="shared" si="718"/>
        <v>0</v>
      </c>
      <c r="T3841" s="239">
        <f>MAX($H$4:H3841)</f>
        <v>290.98732864638936</v>
      </c>
      <c r="U3841" s="239">
        <f>MAX($K$4:K3841)</f>
        <v>290.98732864638936</v>
      </c>
      <c r="V3841" s="239">
        <f>MAX($K$4:L3841)</f>
        <v>290.98732864638936</v>
      </c>
      <c r="W3841" s="239">
        <f t="shared" si="719"/>
        <v>-0.34949258324992527</v>
      </c>
      <c r="X3841" s="239">
        <f t="shared" si="720"/>
        <v>-0.3125178042126574</v>
      </c>
      <c r="Y3841" s="239">
        <f t="shared" si="721"/>
        <v>-0.34144008377600077</v>
      </c>
    </row>
    <row r="3842" spans="1:25">
      <c r="A3842" s="147">
        <v>40805</v>
      </c>
      <c r="B3842" s="243">
        <v>-9.9099668518578543E-3</v>
      </c>
      <c r="C3842" s="243">
        <v>-2.3005226885176033E-2</v>
      </c>
      <c r="D3842" s="243">
        <v>3.3412276745472536E-3</v>
      </c>
      <c r="E3842" s="243">
        <v>-1.6603950690079805E-2</v>
      </c>
      <c r="F3842" s="243">
        <v>-2.0714018607258411E-2</v>
      </c>
      <c r="H3842" s="239">
        <f t="shared" si="714"/>
        <v>184.93476951503843</v>
      </c>
      <c r="I3842" s="239"/>
      <c r="J3842" s="239">
        <f t="shared" si="715"/>
        <v>200.04860764411285</v>
      </c>
      <c r="K3842" s="239">
        <f t="shared" si="710"/>
        <v>200.04860764411285</v>
      </c>
      <c r="L3842" s="239" t="b">
        <f t="shared" si="711"/>
        <v>1</v>
      </c>
      <c r="M3842" s="239">
        <f t="shared" si="716"/>
        <v>0</v>
      </c>
      <c r="O3842" s="239">
        <f t="shared" si="717"/>
        <v>191.6325907756115</v>
      </c>
      <c r="P3842" s="239">
        <f t="shared" si="712"/>
        <v>191.6325907756115</v>
      </c>
      <c r="Q3842" s="239">
        <f t="shared" si="713"/>
        <v>6.6978212605730789</v>
      </c>
      <c r="R3842" s="239">
        <f t="shared" si="718"/>
        <v>0</v>
      </c>
      <c r="T3842" s="239">
        <f>MAX($H$4:H3842)</f>
        <v>290.98732864638936</v>
      </c>
      <c r="U3842" s="239">
        <f>MAX($K$4:K3842)</f>
        <v>290.98732864638936</v>
      </c>
      <c r="V3842" s="239">
        <f>MAX($K$4:L3842)</f>
        <v>290.98732864638936</v>
      </c>
      <c r="W3842" s="239">
        <f t="shared" si="719"/>
        <v>-0.36445765396275054</v>
      </c>
      <c r="X3842" s="239">
        <f t="shared" si="720"/>
        <v>-0.3125178042126574</v>
      </c>
      <c r="Y3842" s="239">
        <f t="shared" si="721"/>
        <v>-0.34144008377600077</v>
      </c>
    </row>
    <row r="3843" spans="1:25">
      <c r="A3843" s="147">
        <v>40806</v>
      </c>
      <c r="B3843" s="243">
        <v>-2.9179248493081955E-3</v>
      </c>
      <c r="C3843" s="243">
        <v>2.3343592554788684E-2</v>
      </c>
      <c r="D3843" s="243">
        <v>-1.220806705478017E-2</v>
      </c>
      <c r="E3843" s="243">
        <v>-1.0522955176790472E-3</v>
      </c>
      <c r="F3843" s="243">
        <v>1.2812745236924217E-2</v>
      </c>
      <c r="H3843" s="239">
        <f t="shared" si="714"/>
        <v>189.25181142381123</v>
      </c>
      <c r="I3843" s="239"/>
      <c r="J3843" s="239">
        <f t="shared" si="715"/>
        <v>200.04860764411285</v>
      </c>
      <c r="K3843" s="239">
        <f t="shared" si="710"/>
        <v>200.04860764411285</v>
      </c>
      <c r="L3843" s="239" t="b">
        <f t="shared" si="711"/>
        <v>1</v>
      </c>
      <c r="M3843" s="239">
        <f t="shared" si="716"/>
        <v>0</v>
      </c>
      <c r="O3843" s="239">
        <f t="shared" si="717"/>
        <v>191.6325907756115</v>
      </c>
      <c r="P3843" s="239">
        <f t="shared" si="712"/>
        <v>191.6325907756115</v>
      </c>
      <c r="Q3843" s="239">
        <f t="shared" si="713"/>
        <v>2.3807793518002711</v>
      </c>
      <c r="R3843" s="239">
        <f t="shared" si="718"/>
        <v>0</v>
      </c>
      <c r="T3843" s="239">
        <f>MAX($H$4:H3843)</f>
        <v>290.98732864638936</v>
      </c>
      <c r="U3843" s="239">
        <f>MAX($K$4:K3843)</f>
        <v>290.98732864638936</v>
      </c>
      <c r="V3843" s="239">
        <f>MAX($K$4:L3843)</f>
        <v>290.98732864638936</v>
      </c>
      <c r="W3843" s="239">
        <f t="shared" si="719"/>
        <v>-0.34962181238554246</v>
      </c>
      <c r="X3843" s="239">
        <f t="shared" si="720"/>
        <v>-0.3125178042126574</v>
      </c>
      <c r="Y3843" s="239">
        <f t="shared" si="721"/>
        <v>-0.34144008377600077</v>
      </c>
    </row>
    <row r="3844" spans="1:25">
      <c r="A3844" s="147">
        <v>40807</v>
      </c>
      <c r="B3844" s="243">
        <v>-2.9612948860553878E-2</v>
      </c>
      <c r="C3844" s="243">
        <v>-2.279449322994187E-2</v>
      </c>
      <c r="D3844" s="243">
        <v>-3.3006272067213072E-3</v>
      </c>
      <c r="E3844" s="243">
        <v>-1.6296452211903234E-2</v>
      </c>
      <c r="F3844" s="243">
        <v>-1.6764003984529818E-2</v>
      </c>
      <c r="H3844" s="239">
        <f t="shared" si="714"/>
        <v>184.93791228955692</v>
      </c>
      <c r="I3844" s="239"/>
      <c r="J3844" s="239">
        <f t="shared" si="715"/>
        <v>200.04860764411285</v>
      </c>
      <c r="K3844" s="239">
        <f t="shared" si="710"/>
        <v>200.04860764411285</v>
      </c>
      <c r="L3844" s="239" t="b">
        <f t="shared" si="711"/>
        <v>1</v>
      </c>
      <c r="M3844" s="239">
        <f t="shared" si="716"/>
        <v>0</v>
      </c>
      <c r="O3844" s="239">
        <f t="shared" si="717"/>
        <v>191.6325907756115</v>
      </c>
      <c r="P3844" s="239">
        <f t="shared" si="712"/>
        <v>191.6325907756115</v>
      </c>
      <c r="Q3844" s="239">
        <f t="shared" si="713"/>
        <v>6.6946784860545847</v>
      </c>
      <c r="R3844" s="239">
        <f t="shared" si="718"/>
        <v>0</v>
      </c>
      <c r="T3844" s="239">
        <f>MAX($H$4:H3844)</f>
        <v>290.98732864638936</v>
      </c>
      <c r="U3844" s="239">
        <f>MAX($K$4:K3844)</f>
        <v>290.98732864638936</v>
      </c>
      <c r="V3844" s="239">
        <f>MAX($K$4:L3844)</f>
        <v>290.98732864638936</v>
      </c>
      <c r="W3844" s="239">
        <f t="shared" si="719"/>
        <v>-0.3644468535800221</v>
      </c>
      <c r="X3844" s="239">
        <f t="shared" si="720"/>
        <v>-0.3125178042126574</v>
      </c>
      <c r="Y3844" s="239">
        <f t="shared" si="721"/>
        <v>-0.34144008377600077</v>
      </c>
    </row>
    <row r="3845" spans="1:25">
      <c r="A3845" s="147">
        <v>40808</v>
      </c>
      <c r="B3845" s="243">
        <v>-3.2834103928361391E-2</v>
      </c>
      <c r="C3845" s="243">
        <v>-4.5561902155860978E-2</v>
      </c>
      <c r="D3845" s="243">
        <v>-1.5074058500684329E-2</v>
      </c>
      <c r="E3845" s="243">
        <v>-4.6444733402981941E-2</v>
      </c>
      <c r="F3845" s="243">
        <v>-4.1256109878050617E-2</v>
      </c>
      <c r="H3845" s="239">
        <f t="shared" si="714"/>
        <v>176.51178922491093</v>
      </c>
      <c r="I3845" s="239"/>
      <c r="J3845" s="239">
        <f t="shared" si="715"/>
        <v>200.04860764411285</v>
      </c>
      <c r="K3845" s="239">
        <f t="shared" ref="K3845:K3908" si="722">MAX(H3845:J3845)</f>
        <v>200.04860764411285</v>
      </c>
      <c r="L3845" s="239" t="b">
        <f t="shared" ref="L3845:L3908" si="723">J3845=K3845</f>
        <v>1</v>
      </c>
      <c r="M3845" s="239">
        <f t="shared" si="716"/>
        <v>0</v>
      </c>
      <c r="O3845" s="239">
        <f t="shared" si="717"/>
        <v>191.6325907756115</v>
      </c>
      <c r="P3845" s="239">
        <f t="shared" ref="P3845:P3908" si="724">MAX(H3845,O3845)</f>
        <v>191.6325907756115</v>
      </c>
      <c r="Q3845" s="239">
        <f t="shared" ref="Q3845:Q3908" si="725">P3845-H3845</f>
        <v>15.120801550700577</v>
      </c>
      <c r="R3845" s="239">
        <f t="shared" si="718"/>
        <v>0</v>
      </c>
      <c r="T3845" s="239">
        <f>MAX($H$4:H3845)</f>
        <v>290.98732864638936</v>
      </c>
      <c r="U3845" s="239">
        <f>MAX($K$4:K3845)</f>
        <v>290.98732864638936</v>
      </c>
      <c r="V3845" s="239">
        <f>MAX($K$4:L3845)</f>
        <v>290.98732864638936</v>
      </c>
      <c r="W3845" s="239">
        <f t="shared" si="719"/>
        <v>-0.39340386385205872</v>
      </c>
      <c r="X3845" s="239">
        <f t="shared" si="720"/>
        <v>-0.3125178042126574</v>
      </c>
      <c r="Y3845" s="239">
        <f t="shared" si="721"/>
        <v>-0.34144008377600077</v>
      </c>
    </row>
    <row r="3846" spans="1:25">
      <c r="A3846" s="147">
        <v>40809</v>
      </c>
      <c r="B3846" s="243">
        <v>6.6867427800738621E-3</v>
      </c>
      <c r="C3846" s="243">
        <v>1.0364500048978931E-2</v>
      </c>
      <c r="D3846" s="243">
        <v>-3.0606899648281116E-3</v>
      </c>
      <c r="E3846" s="243">
        <v>-2.1665641386179213E-2</v>
      </c>
      <c r="F3846" s="243">
        <v>-1.0943722031717673E-3</v>
      </c>
      <c r="H3846" s="239">
        <f t="shared" ref="H3846:H3909" si="726">(1+C3846)*H3845</f>
        <v>178.34124567297786</v>
      </c>
      <c r="I3846" s="239"/>
      <c r="J3846" s="239">
        <f t="shared" ref="J3846:J3909" si="727">IF(NOT(YEAR(A3846)=YEAR(A3845)),$J$1*H3846,J3845)</f>
        <v>200.04860764411285</v>
      </c>
      <c r="K3846" s="239">
        <f t="shared" si="722"/>
        <v>200.04860764411285</v>
      </c>
      <c r="L3846" s="239" t="b">
        <f t="shared" si="723"/>
        <v>1</v>
      </c>
      <c r="M3846" s="239">
        <f t="shared" ref="M3846:M3909" si="728">(K3846-K3845)/K3845</f>
        <v>0</v>
      </c>
      <c r="O3846" s="239">
        <f t="shared" ref="O3846:O3909" si="729">IF(AND(MONTH(A3846)=$O$2,MONTH(A3845)=$O$2-1),$O$1*H3846,O3845)</f>
        <v>191.6325907756115</v>
      </c>
      <c r="P3846" s="239">
        <f t="shared" si="724"/>
        <v>191.6325907756115</v>
      </c>
      <c r="Q3846" s="239">
        <f t="shared" si="725"/>
        <v>13.291345102633642</v>
      </c>
      <c r="R3846" s="239">
        <f t="shared" ref="R3846:R3909" si="730">(P3846-P3845)/P3845</f>
        <v>0</v>
      </c>
      <c r="T3846" s="239">
        <f>MAX($H$4:H3846)</f>
        <v>290.98732864638936</v>
      </c>
      <c r="U3846" s="239">
        <f>MAX($K$4:K3846)</f>
        <v>290.98732864638936</v>
      </c>
      <c r="V3846" s="239">
        <f>MAX($K$4:L3846)</f>
        <v>290.98732864638936</v>
      </c>
      <c r="W3846" s="239">
        <f t="shared" ref="W3846:W3909" si="731">(H3846-T3846)/T3846</f>
        <v>-0.38711679816924299</v>
      </c>
      <c r="X3846" s="239">
        <f t="shared" ref="X3846:X3909" si="732">(K3846-U3846)/U3846</f>
        <v>-0.3125178042126574</v>
      </c>
      <c r="Y3846" s="239">
        <f t="shared" ref="Y3846:Y3909" si="733">(P3846-V3846)/V3846</f>
        <v>-0.34144008377600077</v>
      </c>
    </row>
    <row r="3847" spans="1:25">
      <c r="A3847" s="147">
        <v>40812</v>
      </c>
      <c r="B3847" s="243">
        <v>2.2642469910769902E-2</v>
      </c>
      <c r="C3847" s="243">
        <v>1.843727344772339E-2</v>
      </c>
      <c r="D3847" s="243">
        <v>-1.7687011849047307E-2</v>
      </c>
      <c r="E3847" s="243">
        <v>-8.6506144372597849E-3</v>
      </c>
      <c r="F3847" s="243">
        <v>8.7504920183578694E-3</v>
      </c>
      <c r="H3847" s="239">
        <f t="shared" si="726"/>
        <v>181.62937198645818</v>
      </c>
      <c r="I3847" s="239"/>
      <c r="J3847" s="239">
        <f t="shared" si="727"/>
        <v>200.04860764411285</v>
      </c>
      <c r="K3847" s="239">
        <f t="shared" si="722"/>
        <v>200.04860764411285</v>
      </c>
      <c r="L3847" s="239" t="b">
        <f t="shared" si="723"/>
        <v>1</v>
      </c>
      <c r="M3847" s="239">
        <f t="shared" si="728"/>
        <v>0</v>
      </c>
      <c r="O3847" s="239">
        <f t="shared" si="729"/>
        <v>191.6325907756115</v>
      </c>
      <c r="P3847" s="239">
        <f t="shared" si="724"/>
        <v>191.6325907756115</v>
      </c>
      <c r="Q3847" s="239">
        <f t="shared" si="725"/>
        <v>10.003218789153323</v>
      </c>
      <c r="R3847" s="239">
        <f t="shared" si="730"/>
        <v>0</v>
      </c>
      <c r="T3847" s="239">
        <f>MAX($H$4:H3847)</f>
        <v>290.98732864638936</v>
      </c>
      <c r="U3847" s="239">
        <f>MAX($K$4:K3847)</f>
        <v>290.98732864638936</v>
      </c>
      <c r="V3847" s="239">
        <f>MAX($K$4:L3847)</f>
        <v>290.98732864638936</v>
      </c>
      <c r="W3847" s="239">
        <f t="shared" si="731"/>
        <v>-0.37581690298557308</v>
      </c>
      <c r="X3847" s="239">
        <f t="shared" si="732"/>
        <v>-0.3125178042126574</v>
      </c>
      <c r="Y3847" s="239">
        <f t="shared" si="733"/>
        <v>-0.34144008377600077</v>
      </c>
    </row>
    <row r="3848" spans="1:25">
      <c r="A3848" s="147">
        <v>40813</v>
      </c>
      <c r="B3848" s="243">
        <v>1.1347203370457803E-2</v>
      </c>
      <c r="C3848" s="243">
        <v>4.5628233362337456E-2</v>
      </c>
      <c r="D3848" s="243">
        <v>2.415739429885555E-2</v>
      </c>
      <c r="E3848" s="243">
        <v>3.875789775035221E-2</v>
      </c>
      <c r="F3848" s="243">
        <v>3.8909972307427099E-2</v>
      </c>
      <c r="H3848" s="239">
        <f t="shared" si="726"/>
        <v>189.9167993569111</v>
      </c>
      <c r="I3848" s="239"/>
      <c r="J3848" s="239">
        <f t="shared" si="727"/>
        <v>200.04860764411285</v>
      </c>
      <c r="K3848" s="239">
        <f t="shared" si="722"/>
        <v>200.04860764411285</v>
      </c>
      <c r="L3848" s="239" t="b">
        <f t="shared" si="723"/>
        <v>1</v>
      </c>
      <c r="M3848" s="239">
        <f t="shared" si="728"/>
        <v>0</v>
      </c>
      <c r="O3848" s="239">
        <f t="shared" si="729"/>
        <v>191.6325907756115</v>
      </c>
      <c r="P3848" s="239">
        <f t="shared" si="724"/>
        <v>191.6325907756115</v>
      </c>
      <c r="Q3848" s="239">
        <f t="shared" si="725"/>
        <v>1.7157914187004053</v>
      </c>
      <c r="R3848" s="239">
        <f t="shared" si="730"/>
        <v>0</v>
      </c>
      <c r="T3848" s="239">
        <f>MAX($H$4:H3848)</f>
        <v>290.98732864638936</v>
      </c>
      <c r="U3848" s="239">
        <f>MAX($K$4:K3848)</f>
        <v>290.98732864638936</v>
      </c>
      <c r="V3848" s="239">
        <f>MAX($K$4:L3848)</f>
        <v>290.98732864638936</v>
      </c>
      <c r="W3848" s="239">
        <f t="shared" si="731"/>
        <v>-0.34733653097417228</v>
      </c>
      <c r="X3848" s="239">
        <f t="shared" si="732"/>
        <v>-0.3125178042126574</v>
      </c>
      <c r="Y3848" s="239">
        <f t="shared" si="733"/>
        <v>-0.34144008377600077</v>
      </c>
    </row>
    <row r="3849" spans="1:25">
      <c r="A3849" s="147">
        <v>40814</v>
      </c>
      <c r="B3849" s="243">
        <v>-2.1649441874084241E-2</v>
      </c>
      <c r="C3849" s="243">
        <v>-1.4697209143279988E-2</v>
      </c>
      <c r="D3849" s="243">
        <v>6.7197516729784468E-3</v>
      </c>
      <c r="E3849" s="243">
        <v>-3.6684298131380855E-3</v>
      </c>
      <c r="F3849" s="243">
        <v>-1.0871205939144479E-2</v>
      </c>
      <c r="H3849" s="239">
        <f t="shared" si="726"/>
        <v>187.12555243694024</v>
      </c>
      <c r="I3849" s="239"/>
      <c r="J3849" s="239">
        <f t="shared" si="727"/>
        <v>200.04860764411285</v>
      </c>
      <c r="K3849" s="239">
        <f t="shared" si="722"/>
        <v>200.04860764411285</v>
      </c>
      <c r="L3849" s="239" t="b">
        <f t="shared" si="723"/>
        <v>1</v>
      </c>
      <c r="M3849" s="239">
        <f t="shared" si="728"/>
        <v>0</v>
      </c>
      <c r="O3849" s="239">
        <f t="shared" si="729"/>
        <v>191.6325907756115</v>
      </c>
      <c r="P3849" s="239">
        <f t="shared" si="724"/>
        <v>191.6325907756115</v>
      </c>
      <c r="Q3849" s="239">
        <f t="shared" si="725"/>
        <v>4.5070383386712649</v>
      </c>
      <c r="R3849" s="239">
        <f t="shared" si="730"/>
        <v>0</v>
      </c>
      <c r="T3849" s="239">
        <f>MAX($H$4:H3849)</f>
        <v>290.98732864638936</v>
      </c>
      <c r="U3849" s="239">
        <f>MAX($K$4:K3849)</f>
        <v>290.98732864638936</v>
      </c>
      <c r="V3849" s="239">
        <f>MAX($K$4:L3849)</f>
        <v>290.98732864638936</v>
      </c>
      <c r="W3849" s="239">
        <f t="shared" si="731"/>
        <v>-0.35692886247862349</v>
      </c>
      <c r="X3849" s="239">
        <f t="shared" si="732"/>
        <v>-0.3125178042126574</v>
      </c>
      <c r="Y3849" s="239">
        <f t="shared" si="733"/>
        <v>-0.34144008377600077</v>
      </c>
    </row>
    <row r="3850" spans="1:25">
      <c r="A3850" s="147">
        <v>40815</v>
      </c>
      <c r="B3850" s="243">
        <v>7.602720521673767E-3</v>
      </c>
      <c r="C3850" s="243">
        <v>1.1967139640187918E-2</v>
      </c>
      <c r="D3850" s="243">
        <v>1.0446433089859042E-3</v>
      </c>
      <c r="E3850" s="243">
        <v>5.9330484857207377E-3</v>
      </c>
      <c r="F3850" s="243">
        <v>8.6327095956286737E-3</v>
      </c>
      <c r="H3850" s="239">
        <f t="shared" si="726"/>
        <v>189.36491005320042</v>
      </c>
      <c r="I3850" s="239"/>
      <c r="J3850" s="239">
        <f t="shared" si="727"/>
        <v>200.04860764411285</v>
      </c>
      <c r="K3850" s="239">
        <f t="shared" si="722"/>
        <v>200.04860764411285</v>
      </c>
      <c r="L3850" s="239" t="b">
        <f t="shared" si="723"/>
        <v>1</v>
      </c>
      <c r="M3850" s="239">
        <f t="shared" si="728"/>
        <v>0</v>
      </c>
      <c r="O3850" s="239">
        <f t="shared" si="729"/>
        <v>191.6325907756115</v>
      </c>
      <c r="P3850" s="239">
        <f t="shared" si="724"/>
        <v>191.6325907756115</v>
      </c>
      <c r="Q3850" s="239">
        <f t="shared" si="725"/>
        <v>2.267680722411086</v>
      </c>
      <c r="R3850" s="239">
        <f t="shared" si="730"/>
        <v>0</v>
      </c>
      <c r="T3850" s="239">
        <f>MAX($H$4:H3850)</f>
        <v>290.98732864638936</v>
      </c>
      <c r="U3850" s="239">
        <f>MAX($K$4:K3850)</f>
        <v>290.98732864638936</v>
      </c>
      <c r="V3850" s="239">
        <f>MAX($K$4:L3850)</f>
        <v>290.98732864638936</v>
      </c>
      <c r="W3850" s="239">
        <f t="shared" si="731"/>
        <v>-0.34923314037733066</v>
      </c>
      <c r="X3850" s="239">
        <f t="shared" si="732"/>
        <v>-0.3125178042126574</v>
      </c>
      <c r="Y3850" s="239">
        <f t="shared" si="733"/>
        <v>-0.34144008377600077</v>
      </c>
    </row>
    <row r="3851" spans="1:25">
      <c r="A3851" s="147">
        <v>40816</v>
      </c>
      <c r="B3851" s="243">
        <v>-2.5228569311463223E-2</v>
      </c>
      <c r="C3851" s="243">
        <v>-1.3807998781652953E-2</v>
      </c>
      <c r="D3851" s="243">
        <v>6.5247809256827605E-3</v>
      </c>
      <c r="E3851" s="243">
        <v>-1.1175212915724986E-3</v>
      </c>
      <c r="F3851" s="243">
        <v>-1.6768245656334613E-2</v>
      </c>
      <c r="H3851" s="239">
        <f t="shared" si="726"/>
        <v>186.75015960589801</v>
      </c>
      <c r="I3851" s="239"/>
      <c r="J3851" s="239">
        <f t="shared" si="727"/>
        <v>200.04860764411285</v>
      </c>
      <c r="K3851" s="239">
        <f t="shared" si="722"/>
        <v>200.04860764411285</v>
      </c>
      <c r="L3851" s="239" t="b">
        <f t="shared" si="723"/>
        <v>1</v>
      </c>
      <c r="M3851" s="239">
        <f t="shared" si="728"/>
        <v>0</v>
      </c>
      <c r="O3851" s="239">
        <f t="shared" si="729"/>
        <v>191.6325907756115</v>
      </c>
      <c r="P3851" s="239">
        <f t="shared" si="724"/>
        <v>191.6325907756115</v>
      </c>
      <c r="Q3851" s="239">
        <f t="shared" si="725"/>
        <v>4.8824311697134988</v>
      </c>
      <c r="R3851" s="239">
        <f t="shared" si="730"/>
        <v>0</v>
      </c>
      <c r="T3851" s="239">
        <f>MAX($H$4:H3851)</f>
        <v>290.98732864638936</v>
      </c>
      <c r="U3851" s="239">
        <f>MAX($K$4:K3851)</f>
        <v>290.98732864638936</v>
      </c>
      <c r="V3851" s="239">
        <f>MAX($K$4:L3851)</f>
        <v>290.98732864638936</v>
      </c>
      <c r="W3851" s="239">
        <f t="shared" si="731"/>
        <v>-0.35821892838214059</v>
      </c>
      <c r="X3851" s="239">
        <f t="shared" si="732"/>
        <v>-0.3125178042126574</v>
      </c>
      <c r="Y3851" s="239">
        <f t="shared" si="733"/>
        <v>-0.34144008377600077</v>
      </c>
    </row>
    <row r="3852" spans="1:25">
      <c r="A3852" s="147">
        <v>40819</v>
      </c>
      <c r="B3852" s="243">
        <v>-3.0473511486169724E-2</v>
      </c>
      <c r="C3852" s="243">
        <v>-1.3364940783543111E-2</v>
      </c>
      <c r="D3852" s="243">
        <v>-1.3508138752670873E-2</v>
      </c>
      <c r="E3852" s="243">
        <v>-2.3118059228718124E-2</v>
      </c>
      <c r="F3852" s="243">
        <v>-1.371012222264123E-2</v>
      </c>
      <c r="H3852" s="239">
        <f t="shared" si="726"/>
        <v>184.25425478144794</v>
      </c>
      <c r="I3852" s="239"/>
      <c r="J3852" s="239">
        <f t="shared" si="727"/>
        <v>200.04860764411285</v>
      </c>
      <c r="K3852" s="239">
        <f t="shared" si="722"/>
        <v>200.04860764411285</v>
      </c>
      <c r="L3852" s="239" t="b">
        <f t="shared" si="723"/>
        <v>1</v>
      </c>
      <c r="M3852" s="239">
        <f t="shared" si="728"/>
        <v>0</v>
      </c>
      <c r="O3852" s="239">
        <f t="shared" si="729"/>
        <v>191.6325907756115</v>
      </c>
      <c r="P3852" s="239">
        <f t="shared" si="724"/>
        <v>191.6325907756115</v>
      </c>
      <c r="Q3852" s="239">
        <f t="shared" si="725"/>
        <v>7.3783359941635638</v>
      </c>
      <c r="R3852" s="239">
        <f t="shared" si="730"/>
        <v>0</v>
      </c>
      <c r="T3852" s="239">
        <f>MAX($H$4:H3852)</f>
        <v>290.98732864638936</v>
      </c>
      <c r="U3852" s="239">
        <f>MAX($K$4:K3852)</f>
        <v>290.98732864638936</v>
      </c>
      <c r="V3852" s="239">
        <f>MAX($K$4:L3852)</f>
        <v>290.98732864638936</v>
      </c>
      <c r="W3852" s="239">
        <f t="shared" si="731"/>
        <v>-0.36679629440031214</v>
      </c>
      <c r="X3852" s="239">
        <f t="shared" si="732"/>
        <v>-0.3125178042126574</v>
      </c>
      <c r="Y3852" s="239">
        <f t="shared" si="733"/>
        <v>-0.34144008377600077</v>
      </c>
    </row>
    <row r="3853" spans="1:25">
      <c r="A3853" s="147">
        <v>40820</v>
      </c>
      <c r="B3853" s="243">
        <v>2.3992534952868905E-2</v>
      </c>
      <c r="C3853" s="243">
        <v>-2.7249079010735588E-2</v>
      </c>
      <c r="D3853" s="243">
        <v>-2.0822471528065267E-2</v>
      </c>
      <c r="E3853" s="243">
        <v>-2.5100587427356658E-2</v>
      </c>
      <c r="F3853" s="243">
        <v>-3.5398920907743325E-2</v>
      </c>
      <c r="H3853" s="239">
        <f t="shared" si="726"/>
        <v>179.23349603484405</v>
      </c>
      <c r="I3853" s="239"/>
      <c r="J3853" s="239">
        <f t="shared" si="727"/>
        <v>200.04860764411285</v>
      </c>
      <c r="K3853" s="239">
        <f t="shared" si="722"/>
        <v>200.04860764411285</v>
      </c>
      <c r="L3853" s="239" t="b">
        <f t="shared" si="723"/>
        <v>1</v>
      </c>
      <c r="M3853" s="239">
        <f t="shared" si="728"/>
        <v>0</v>
      </c>
      <c r="O3853" s="239">
        <f t="shared" si="729"/>
        <v>191.6325907756115</v>
      </c>
      <c r="P3853" s="239">
        <f t="shared" si="724"/>
        <v>191.6325907756115</v>
      </c>
      <c r="Q3853" s="239">
        <f t="shared" si="725"/>
        <v>12.399094740767453</v>
      </c>
      <c r="R3853" s="239">
        <f t="shared" si="730"/>
        <v>0</v>
      </c>
      <c r="T3853" s="239">
        <f>MAX($H$4:H3853)</f>
        <v>290.98732864638936</v>
      </c>
      <c r="U3853" s="239">
        <f>MAX($K$4:K3853)</f>
        <v>290.98732864638936</v>
      </c>
      <c r="V3853" s="239">
        <f>MAX($K$4:L3853)</f>
        <v>290.98732864638936</v>
      </c>
      <c r="W3853" s="239">
        <f t="shared" si="731"/>
        <v>-0.38405051220408865</v>
      </c>
      <c r="X3853" s="239">
        <f t="shared" si="732"/>
        <v>-0.3125178042126574</v>
      </c>
      <c r="Y3853" s="239">
        <f t="shared" si="733"/>
        <v>-0.34144008377600077</v>
      </c>
    </row>
    <row r="3854" spans="1:25">
      <c r="A3854" s="147">
        <v>40821</v>
      </c>
      <c r="B3854" s="243">
        <v>1.8909206822838698E-2</v>
      </c>
      <c r="C3854" s="243">
        <v>3.0534495055739352E-2</v>
      </c>
      <c r="D3854" s="243">
        <v>-4.8264322975197782E-3</v>
      </c>
      <c r="E3854" s="243">
        <v>3.6140511969582345E-3</v>
      </c>
      <c r="F3854" s="243">
        <v>2.0046683747456662E-2</v>
      </c>
      <c r="H3854" s="239">
        <f t="shared" si="726"/>
        <v>184.70630033334288</v>
      </c>
      <c r="I3854" s="239"/>
      <c r="J3854" s="239">
        <f t="shared" si="727"/>
        <v>200.04860764411285</v>
      </c>
      <c r="K3854" s="239">
        <f t="shared" si="722"/>
        <v>200.04860764411285</v>
      </c>
      <c r="L3854" s="239" t="b">
        <f t="shared" si="723"/>
        <v>1</v>
      </c>
      <c r="M3854" s="239">
        <f t="shared" si="728"/>
        <v>0</v>
      </c>
      <c r="O3854" s="239">
        <f t="shared" si="729"/>
        <v>191.6325907756115</v>
      </c>
      <c r="P3854" s="239">
        <f t="shared" si="724"/>
        <v>191.6325907756115</v>
      </c>
      <c r="Q3854" s="239">
        <f t="shared" si="725"/>
        <v>6.9262904422686233</v>
      </c>
      <c r="R3854" s="239">
        <f t="shared" si="730"/>
        <v>0</v>
      </c>
      <c r="T3854" s="239">
        <f>MAX($H$4:H3854)</f>
        <v>290.98732864638936</v>
      </c>
      <c r="U3854" s="239">
        <f>MAX($K$4:K3854)</f>
        <v>290.98732864638936</v>
      </c>
      <c r="V3854" s="239">
        <f>MAX($K$4:L3854)</f>
        <v>290.98732864638936</v>
      </c>
      <c r="W3854" s="239">
        <f t="shared" si="731"/>
        <v>-0.3652428056143992</v>
      </c>
      <c r="X3854" s="239">
        <f t="shared" si="732"/>
        <v>-0.3125178042126574</v>
      </c>
      <c r="Y3854" s="239">
        <f t="shared" si="733"/>
        <v>-0.34144008377600077</v>
      </c>
    </row>
    <row r="3855" spans="1:25">
      <c r="A3855" s="147">
        <v>40822</v>
      </c>
      <c r="B3855" s="243">
        <v>1.9414259894031893E-2</v>
      </c>
      <c r="C3855" s="243">
        <v>2.7907115660033011E-2</v>
      </c>
      <c r="D3855" s="243">
        <v>2.1610449792121456E-2</v>
      </c>
      <c r="E3855" s="243">
        <v>2.6374947227005618E-2</v>
      </c>
      <c r="F3855" s="243">
        <v>2.7494677570361725E-2</v>
      </c>
      <c r="H3855" s="239">
        <f t="shared" si="726"/>
        <v>189.86092041988226</v>
      </c>
      <c r="I3855" s="239"/>
      <c r="J3855" s="239">
        <f t="shared" si="727"/>
        <v>200.04860764411285</v>
      </c>
      <c r="K3855" s="239">
        <f t="shared" si="722"/>
        <v>200.04860764411285</v>
      </c>
      <c r="L3855" s="239" t="b">
        <f t="shared" si="723"/>
        <v>1</v>
      </c>
      <c r="M3855" s="239">
        <f t="shared" si="728"/>
        <v>0</v>
      </c>
      <c r="O3855" s="239">
        <f t="shared" si="729"/>
        <v>191.6325907756115</v>
      </c>
      <c r="P3855" s="239">
        <f t="shared" si="724"/>
        <v>191.6325907756115</v>
      </c>
      <c r="Q3855" s="239">
        <f t="shared" si="725"/>
        <v>1.7716703557292419</v>
      </c>
      <c r="R3855" s="239">
        <f t="shared" si="730"/>
        <v>0</v>
      </c>
      <c r="T3855" s="239">
        <f>MAX($H$4:H3855)</f>
        <v>290.98732864638936</v>
      </c>
      <c r="U3855" s="239">
        <f>MAX($K$4:K3855)</f>
        <v>290.98732864638936</v>
      </c>
      <c r="V3855" s="239">
        <f>MAX($K$4:L3855)</f>
        <v>290.98732864638936</v>
      </c>
      <c r="W3855" s="239">
        <f t="shared" si="731"/>
        <v>-0.3475285631746422</v>
      </c>
      <c r="X3855" s="239">
        <f t="shared" si="732"/>
        <v>-0.3125178042126574</v>
      </c>
      <c r="Y3855" s="239">
        <f t="shared" si="733"/>
        <v>-0.34144008377600077</v>
      </c>
    </row>
    <row r="3856" spans="1:25">
      <c r="A3856" s="147">
        <v>40823</v>
      </c>
      <c r="B3856" s="243">
        <v>-8.9981779646672866E-3</v>
      </c>
      <c r="C3856" s="243">
        <v>1.5334638870422301E-2</v>
      </c>
      <c r="D3856" s="243">
        <v>1.8867073400611334E-2</v>
      </c>
      <c r="E3856" s="243">
        <v>2.4319081148421962E-2</v>
      </c>
      <c r="F3856" s="243">
        <v>1.7150357459948529E-2</v>
      </c>
      <c r="H3856" s="239">
        <f t="shared" si="726"/>
        <v>192.77236907012716</v>
      </c>
      <c r="I3856" s="239"/>
      <c r="J3856" s="239">
        <f t="shared" si="727"/>
        <v>200.04860764411285</v>
      </c>
      <c r="K3856" s="239">
        <f t="shared" si="722"/>
        <v>200.04860764411285</v>
      </c>
      <c r="L3856" s="239" t="b">
        <f t="shared" si="723"/>
        <v>1</v>
      </c>
      <c r="M3856" s="239">
        <f t="shared" si="728"/>
        <v>0</v>
      </c>
      <c r="O3856" s="239">
        <f t="shared" si="729"/>
        <v>191.6325907756115</v>
      </c>
      <c r="P3856" s="239">
        <f t="shared" si="724"/>
        <v>192.77236907012716</v>
      </c>
      <c r="Q3856" s="239">
        <f t="shared" si="725"/>
        <v>0</v>
      </c>
      <c r="R3856" s="239">
        <f t="shared" si="730"/>
        <v>5.9477267927262548E-3</v>
      </c>
      <c r="T3856" s="239">
        <f>MAX($H$4:H3856)</f>
        <v>290.98732864638936</v>
      </c>
      <c r="U3856" s="239">
        <f>MAX($K$4:K3856)</f>
        <v>290.98732864638936</v>
      </c>
      <c r="V3856" s="239">
        <f>MAX($K$4:L3856)</f>
        <v>290.98732864638936</v>
      </c>
      <c r="W3856" s="239">
        <f t="shared" si="731"/>
        <v>-0.33752314931765975</v>
      </c>
      <c r="X3856" s="239">
        <f t="shared" si="732"/>
        <v>-0.3125178042126574</v>
      </c>
      <c r="Y3856" s="239">
        <f t="shared" si="733"/>
        <v>-0.33752314931765975</v>
      </c>
    </row>
    <row r="3857" spans="1:25">
      <c r="A3857" s="147">
        <v>40826</v>
      </c>
      <c r="B3857" s="243">
        <v>3.4269915812930485E-2</v>
      </c>
      <c r="C3857" s="243">
        <v>8.0228998441103094E-3</v>
      </c>
      <c r="D3857" s="243">
        <v>-1.3617749764374465E-2</v>
      </c>
      <c r="E3857" s="243">
        <v>-4.3253780272856091E-3</v>
      </c>
      <c r="F3857" s="243">
        <v>6.4087819637035359E-3</v>
      </c>
      <c r="H3857" s="239">
        <f t="shared" si="726"/>
        <v>194.31896247988865</v>
      </c>
      <c r="I3857" s="239"/>
      <c r="J3857" s="239">
        <f t="shared" si="727"/>
        <v>200.04860764411285</v>
      </c>
      <c r="K3857" s="239">
        <f t="shared" si="722"/>
        <v>200.04860764411285</v>
      </c>
      <c r="L3857" s="239" t="b">
        <f t="shared" si="723"/>
        <v>1</v>
      </c>
      <c r="M3857" s="239">
        <f t="shared" si="728"/>
        <v>0</v>
      </c>
      <c r="O3857" s="239">
        <f t="shared" si="729"/>
        <v>191.6325907756115</v>
      </c>
      <c r="P3857" s="239">
        <f t="shared" si="724"/>
        <v>194.31896247988865</v>
      </c>
      <c r="Q3857" s="239">
        <f t="shared" si="725"/>
        <v>0</v>
      </c>
      <c r="R3857" s="239">
        <f t="shared" si="730"/>
        <v>8.0228998441103146E-3</v>
      </c>
      <c r="T3857" s="239">
        <f>MAX($H$4:H3857)</f>
        <v>290.98732864638936</v>
      </c>
      <c r="U3857" s="239">
        <f>MAX($K$4:K3857)</f>
        <v>290.98732864638936</v>
      </c>
      <c r="V3857" s="239">
        <f>MAX($K$4:L3857)</f>
        <v>290.98732864638936</v>
      </c>
      <c r="W3857" s="239">
        <f t="shared" si="731"/>
        <v>-0.33220816389559371</v>
      </c>
      <c r="X3857" s="239">
        <f t="shared" si="732"/>
        <v>-0.3125178042126574</v>
      </c>
      <c r="Y3857" s="239">
        <f t="shared" si="733"/>
        <v>-0.33220816389559371</v>
      </c>
    </row>
    <row r="3858" spans="1:25">
      <c r="A3858" s="147">
        <v>40827</v>
      </c>
      <c r="B3858" s="243">
        <v>5.6364043814549625E-4</v>
      </c>
      <c r="C3858" s="243">
        <v>-2.5670953069405478E-3</v>
      </c>
      <c r="D3858" s="243">
        <v>1.6159875822995273E-2</v>
      </c>
      <c r="E3858" s="243">
        <v>1.3918198410093563E-2</v>
      </c>
      <c r="F3858" s="243">
        <v>-7.7831113253234996E-4</v>
      </c>
      <c r="H3858" s="239">
        <f t="shared" si="726"/>
        <v>193.82012718325697</v>
      </c>
      <c r="I3858" s="239"/>
      <c r="J3858" s="239">
        <f t="shared" si="727"/>
        <v>200.04860764411285</v>
      </c>
      <c r="K3858" s="239">
        <f t="shared" si="722"/>
        <v>200.04860764411285</v>
      </c>
      <c r="L3858" s="239" t="b">
        <f t="shared" si="723"/>
        <v>1</v>
      </c>
      <c r="M3858" s="239">
        <f t="shared" si="728"/>
        <v>0</v>
      </c>
      <c r="O3858" s="239">
        <f t="shared" si="729"/>
        <v>191.6325907756115</v>
      </c>
      <c r="P3858" s="239">
        <f t="shared" si="724"/>
        <v>193.82012718325697</v>
      </c>
      <c r="Q3858" s="239">
        <f t="shared" si="725"/>
        <v>0</v>
      </c>
      <c r="R3858" s="239">
        <f t="shared" si="730"/>
        <v>-2.5670953069405677E-3</v>
      </c>
      <c r="T3858" s="239">
        <f>MAX($H$4:H3858)</f>
        <v>290.98732864638936</v>
      </c>
      <c r="U3858" s="239">
        <f>MAX($K$4:K3858)</f>
        <v>290.98732864638936</v>
      </c>
      <c r="V3858" s="239">
        <f>MAX($K$4:L3858)</f>
        <v>290.98732864638936</v>
      </c>
      <c r="W3858" s="239">
        <f t="shared" si="731"/>
        <v>-0.33392244918407055</v>
      </c>
      <c r="X3858" s="239">
        <f t="shared" si="732"/>
        <v>-0.3125178042126574</v>
      </c>
      <c r="Y3858" s="239">
        <f t="shared" si="733"/>
        <v>-0.33392244918407055</v>
      </c>
    </row>
    <row r="3859" spans="1:25">
      <c r="A3859" s="147">
        <v>40828</v>
      </c>
      <c r="B3859" s="243">
        <v>1.0249022051655565E-2</v>
      </c>
      <c r="C3859" s="243">
        <v>1.5569700752095406E-2</v>
      </c>
      <c r="D3859" s="243">
        <v>-1.2481101881633094E-2</v>
      </c>
      <c r="E3859" s="243">
        <v>2.6028935871689196E-3</v>
      </c>
      <c r="F3859" s="243">
        <v>1.8263536518036139E-2</v>
      </c>
      <c r="H3859" s="239">
        <f t="shared" si="726"/>
        <v>196.83784856323336</v>
      </c>
      <c r="I3859" s="239"/>
      <c r="J3859" s="239">
        <f t="shared" si="727"/>
        <v>200.04860764411285</v>
      </c>
      <c r="K3859" s="239">
        <f t="shared" si="722"/>
        <v>200.04860764411285</v>
      </c>
      <c r="L3859" s="239" t="b">
        <f t="shared" si="723"/>
        <v>1</v>
      </c>
      <c r="M3859" s="239">
        <f t="shared" si="728"/>
        <v>0</v>
      </c>
      <c r="O3859" s="239">
        <f t="shared" si="729"/>
        <v>191.6325907756115</v>
      </c>
      <c r="P3859" s="239">
        <f t="shared" si="724"/>
        <v>196.83784856323336</v>
      </c>
      <c r="Q3859" s="239">
        <f t="shared" si="725"/>
        <v>0</v>
      </c>
      <c r="R3859" s="239">
        <f t="shared" si="730"/>
        <v>1.5569700752095458E-2</v>
      </c>
      <c r="T3859" s="239">
        <f>MAX($H$4:H3859)</f>
        <v>290.98732864638936</v>
      </c>
      <c r="U3859" s="239">
        <f>MAX($K$4:K3859)</f>
        <v>290.98732864638936</v>
      </c>
      <c r="V3859" s="239">
        <f>MAX($K$4:L3859)</f>
        <v>290.98732864638936</v>
      </c>
      <c r="W3859" s="239">
        <f t="shared" si="731"/>
        <v>-0.32355182104017788</v>
      </c>
      <c r="X3859" s="239">
        <f t="shared" si="732"/>
        <v>-0.3125178042126574</v>
      </c>
      <c r="Y3859" s="239">
        <f t="shared" si="733"/>
        <v>-0.32355182104017788</v>
      </c>
    </row>
    <row r="3860" spans="1:25">
      <c r="A3860" s="147">
        <v>40829</v>
      </c>
      <c r="B3860" s="243">
        <v>-2.3238755770754738E-3</v>
      </c>
      <c r="C3860" s="243">
        <v>-1.2566821765896186E-2</v>
      </c>
      <c r="D3860" s="243">
        <v>1.6071829429348483E-2</v>
      </c>
      <c r="E3860" s="243">
        <v>1.2702462628905842E-2</v>
      </c>
      <c r="F3860" s="243">
        <v>-8.5837917128191998E-3</v>
      </c>
      <c r="H3860" s="239">
        <f t="shared" si="726"/>
        <v>194.36422240355674</v>
      </c>
      <c r="I3860" s="239"/>
      <c r="J3860" s="239">
        <f t="shared" si="727"/>
        <v>200.04860764411285</v>
      </c>
      <c r="K3860" s="239">
        <f t="shared" si="722"/>
        <v>200.04860764411285</v>
      </c>
      <c r="L3860" s="239" t="b">
        <f t="shared" si="723"/>
        <v>1</v>
      </c>
      <c r="M3860" s="239">
        <f t="shared" si="728"/>
        <v>0</v>
      </c>
      <c r="O3860" s="239">
        <f t="shared" si="729"/>
        <v>191.6325907756115</v>
      </c>
      <c r="P3860" s="239">
        <f t="shared" si="724"/>
        <v>194.36422240355674</v>
      </c>
      <c r="Q3860" s="239">
        <f t="shared" si="725"/>
        <v>0</v>
      </c>
      <c r="R3860" s="239">
        <f t="shared" si="730"/>
        <v>-1.2566821765896229E-2</v>
      </c>
      <c r="T3860" s="239">
        <f>MAX($H$4:H3860)</f>
        <v>290.98732864638936</v>
      </c>
      <c r="U3860" s="239">
        <f>MAX($K$4:K3860)</f>
        <v>290.98732864638936</v>
      </c>
      <c r="V3860" s="239">
        <f>MAX($K$4:L3860)</f>
        <v>290.98732864638936</v>
      </c>
      <c r="W3860" s="239">
        <f t="shared" si="731"/>
        <v>-0.33205262473903102</v>
      </c>
      <c r="X3860" s="239">
        <f t="shared" si="732"/>
        <v>-0.3125178042126574</v>
      </c>
      <c r="Y3860" s="239">
        <f t="shared" si="733"/>
        <v>-0.33205262473903102</v>
      </c>
    </row>
    <row r="3861" spans="1:25">
      <c r="A3861" s="147">
        <v>40830</v>
      </c>
      <c r="B3861" s="243">
        <v>1.7534859746832998E-2</v>
      </c>
      <c r="C3861" s="243">
        <v>1.0224339135758154E-2</v>
      </c>
      <c r="D3861" s="243">
        <v>-1.9010035137238313E-2</v>
      </c>
      <c r="E3861" s="243">
        <v>-4.4381986545413143E-3</v>
      </c>
      <c r="F3861" s="243">
        <v>1.0337599499014916E-2</v>
      </c>
      <c r="H3861" s="239">
        <f t="shared" si="726"/>
        <v>196.35146812926862</v>
      </c>
      <c r="I3861" s="239"/>
      <c r="J3861" s="239">
        <f t="shared" si="727"/>
        <v>200.04860764411285</v>
      </c>
      <c r="K3861" s="239">
        <f t="shared" si="722"/>
        <v>200.04860764411285</v>
      </c>
      <c r="L3861" s="239" t="b">
        <f t="shared" si="723"/>
        <v>1</v>
      </c>
      <c r="M3861" s="239">
        <f t="shared" si="728"/>
        <v>0</v>
      </c>
      <c r="O3861" s="239">
        <f t="shared" si="729"/>
        <v>191.6325907756115</v>
      </c>
      <c r="P3861" s="239">
        <f t="shared" si="724"/>
        <v>196.35146812926862</v>
      </c>
      <c r="Q3861" s="239">
        <f t="shared" si="725"/>
        <v>0</v>
      </c>
      <c r="R3861" s="239">
        <f t="shared" si="730"/>
        <v>1.0224339135758154E-2</v>
      </c>
      <c r="T3861" s="239">
        <f>MAX($H$4:H3861)</f>
        <v>290.98732864638936</v>
      </c>
      <c r="U3861" s="239">
        <f>MAX($K$4:K3861)</f>
        <v>290.98732864638936</v>
      </c>
      <c r="V3861" s="239">
        <f>MAX($K$4:L3861)</f>
        <v>290.98732864638936</v>
      </c>
      <c r="W3861" s="239">
        <f t="shared" si="731"/>
        <v>-0.32522330424952339</v>
      </c>
      <c r="X3861" s="239">
        <f t="shared" si="732"/>
        <v>-0.3125178042126574</v>
      </c>
      <c r="Y3861" s="239">
        <f t="shared" si="733"/>
        <v>-0.32522330424952339</v>
      </c>
    </row>
    <row r="3862" spans="1:25">
      <c r="A3862" s="147">
        <v>40833</v>
      </c>
      <c r="B3862" s="243">
        <v>-1.993785307335505E-2</v>
      </c>
      <c r="C3862" s="243">
        <v>-7.9339064819247129E-3</v>
      </c>
      <c r="D3862" s="243">
        <v>2.8448959967209975E-2</v>
      </c>
      <c r="E3862" s="243">
        <v>1.455543318028707E-2</v>
      </c>
      <c r="F3862" s="243">
        <v>-7.5667808788656421E-3</v>
      </c>
      <c r="H3862" s="239">
        <f t="shared" si="726"/>
        <v>194.79363394354237</v>
      </c>
      <c r="I3862" s="239"/>
      <c r="J3862" s="239">
        <f t="shared" si="727"/>
        <v>200.04860764411285</v>
      </c>
      <c r="K3862" s="239">
        <f t="shared" si="722"/>
        <v>200.04860764411285</v>
      </c>
      <c r="L3862" s="239" t="b">
        <f t="shared" si="723"/>
        <v>1</v>
      </c>
      <c r="M3862" s="239">
        <f t="shared" si="728"/>
        <v>0</v>
      </c>
      <c r="O3862" s="239">
        <f t="shared" si="729"/>
        <v>191.6325907756115</v>
      </c>
      <c r="P3862" s="239">
        <f t="shared" si="724"/>
        <v>194.79363394354237</v>
      </c>
      <c r="Q3862" s="239">
        <f t="shared" si="725"/>
        <v>0</v>
      </c>
      <c r="R3862" s="239">
        <f t="shared" si="730"/>
        <v>-7.9339064819247736E-3</v>
      </c>
      <c r="T3862" s="239">
        <f>MAX($H$4:H3862)</f>
        <v>290.98732864638936</v>
      </c>
      <c r="U3862" s="239">
        <f>MAX($K$4:K3862)</f>
        <v>290.98732864638936</v>
      </c>
      <c r="V3862" s="239">
        <f>MAX($K$4:L3862)</f>
        <v>290.98732864638936</v>
      </c>
      <c r="W3862" s="239">
        <f t="shared" si="731"/>
        <v>-0.33057691944978984</v>
      </c>
      <c r="X3862" s="239">
        <f t="shared" si="732"/>
        <v>-0.3125178042126574</v>
      </c>
      <c r="Y3862" s="239">
        <f t="shared" si="733"/>
        <v>-0.33057691944978984</v>
      </c>
    </row>
    <row r="3863" spans="1:25">
      <c r="A3863" s="147">
        <v>40834</v>
      </c>
      <c r="B3863" s="243">
        <v>2.0723741052681266E-2</v>
      </c>
      <c r="C3863" s="243">
        <v>-7.3962700738267051E-3</v>
      </c>
      <c r="D3863" s="243">
        <v>-1.8331865865924502E-2</v>
      </c>
      <c r="E3863" s="243">
        <v>-1.459746529665884E-2</v>
      </c>
      <c r="F3863" s="243">
        <v>-6.285570365947013E-3</v>
      </c>
      <c r="H3863" s="239">
        <f t="shared" si="726"/>
        <v>193.35288761823381</v>
      </c>
      <c r="I3863" s="239"/>
      <c r="J3863" s="239">
        <f t="shared" si="727"/>
        <v>200.04860764411285</v>
      </c>
      <c r="K3863" s="239">
        <f t="shared" si="722"/>
        <v>200.04860764411285</v>
      </c>
      <c r="L3863" s="239" t="b">
        <f t="shared" si="723"/>
        <v>1</v>
      </c>
      <c r="M3863" s="239">
        <f t="shared" si="728"/>
        <v>0</v>
      </c>
      <c r="O3863" s="239">
        <f t="shared" si="729"/>
        <v>191.6325907756115</v>
      </c>
      <c r="P3863" s="239">
        <f t="shared" si="724"/>
        <v>193.35288761823381</v>
      </c>
      <c r="Q3863" s="239">
        <f t="shared" si="725"/>
        <v>0</v>
      </c>
      <c r="R3863" s="239">
        <f t="shared" si="730"/>
        <v>-7.3962700738266548E-3</v>
      </c>
      <c r="T3863" s="239">
        <f>MAX($H$4:H3863)</f>
        <v>290.98732864638936</v>
      </c>
      <c r="U3863" s="239">
        <f>MAX($K$4:K3863)</f>
        <v>290.98732864638936</v>
      </c>
      <c r="V3863" s="239">
        <f>MAX($K$4:L3863)</f>
        <v>290.98732864638936</v>
      </c>
      <c r="W3863" s="239">
        <f t="shared" si="731"/>
        <v>-0.33552815334719222</v>
      </c>
      <c r="X3863" s="239">
        <f t="shared" si="732"/>
        <v>-0.3125178042126574</v>
      </c>
      <c r="Y3863" s="239">
        <f t="shared" si="733"/>
        <v>-0.33552815334719222</v>
      </c>
    </row>
    <row r="3864" spans="1:25">
      <c r="A3864" s="147">
        <v>40835</v>
      </c>
      <c r="B3864" s="243">
        <v>-1.2868581758764375E-2</v>
      </c>
      <c r="C3864" s="243">
        <v>1.1388797726842315E-2</v>
      </c>
      <c r="D3864" s="243">
        <v>2.3007062151363389E-3</v>
      </c>
      <c r="E3864" s="243">
        <v>5.0252834028350346E-3</v>
      </c>
      <c r="F3864" s="243">
        <v>6.7690888400664395E-3</v>
      </c>
      <c r="H3864" s="239">
        <f t="shared" si="726"/>
        <v>195.55494454521875</v>
      </c>
      <c r="I3864" s="239"/>
      <c r="J3864" s="239">
        <f t="shared" si="727"/>
        <v>200.04860764411285</v>
      </c>
      <c r="K3864" s="239">
        <f t="shared" si="722"/>
        <v>200.04860764411285</v>
      </c>
      <c r="L3864" s="239" t="b">
        <f t="shared" si="723"/>
        <v>1</v>
      </c>
      <c r="M3864" s="239">
        <f t="shared" si="728"/>
        <v>0</v>
      </c>
      <c r="O3864" s="239">
        <f t="shared" si="729"/>
        <v>191.6325907756115</v>
      </c>
      <c r="P3864" s="239">
        <f t="shared" si="724"/>
        <v>195.55494454521875</v>
      </c>
      <c r="Q3864" s="239">
        <f t="shared" si="725"/>
        <v>0</v>
      </c>
      <c r="R3864" s="239">
        <f t="shared" si="730"/>
        <v>1.1388797726842308E-2</v>
      </c>
      <c r="T3864" s="239">
        <f>MAX($H$4:H3864)</f>
        <v>290.98732864638936</v>
      </c>
      <c r="U3864" s="239">
        <f>MAX($K$4:K3864)</f>
        <v>290.98732864638936</v>
      </c>
      <c r="V3864" s="239">
        <f>MAX($K$4:L3864)</f>
        <v>290.98732864638936</v>
      </c>
      <c r="W3864" s="239">
        <f t="shared" si="731"/>
        <v>-0.32796061789048203</v>
      </c>
      <c r="X3864" s="239">
        <f t="shared" si="732"/>
        <v>-0.3125178042126574</v>
      </c>
      <c r="Y3864" s="239">
        <f t="shared" si="733"/>
        <v>-0.32796061789048203</v>
      </c>
    </row>
    <row r="3865" spans="1:25">
      <c r="A3865" s="147">
        <v>40836</v>
      </c>
      <c r="B3865" s="243">
        <v>4.4589671755070892E-3</v>
      </c>
      <c r="C3865" s="243">
        <v>-1.6764456925149718E-2</v>
      </c>
      <c r="D3865" s="243">
        <v>-8.8216275991015447E-3</v>
      </c>
      <c r="E3865" s="243">
        <v>-2.1468194777723992E-2</v>
      </c>
      <c r="F3865" s="243">
        <v>-1.6412900312087642E-2</v>
      </c>
      <c r="H3865" s="239">
        <f t="shared" si="726"/>
        <v>192.27657210089038</v>
      </c>
      <c r="I3865" s="239"/>
      <c r="J3865" s="239">
        <f t="shared" si="727"/>
        <v>200.04860764411285</v>
      </c>
      <c r="K3865" s="239">
        <f t="shared" si="722"/>
        <v>200.04860764411285</v>
      </c>
      <c r="L3865" s="239" t="b">
        <f t="shared" si="723"/>
        <v>1</v>
      </c>
      <c r="M3865" s="239">
        <f t="shared" si="728"/>
        <v>0</v>
      </c>
      <c r="O3865" s="239">
        <f t="shared" si="729"/>
        <v>191.6325907756115</v>
      </c>
      <c r="P3865" s="239">
        <f t="shared" si="724"/>
        <v>192.27657210089038</v>
      </c>
      <c r="Q3865" s="239">
        <f t="shared" si="725"/>
        <v>0</v>
      </c>
      <c r="R3865" s="239">
        <f t="shared" si="730"/>
        <v>-1.6764456925149756E-2</v>
      </c>
      <c r="T3865" s="239">
        <f>MAX($H$4:H3865)</f>
        <v>290.98732864638936</v>
      </c>
      <c r="U3865" s="239">
        <f>MAX($K$4:K3865)</f>
        <v>290.98732864638936</v>
      </c>
      <c r="V3865" s="239">
        <f>MAX($K$4:L3865)</f>
        <v>290.98732864638936</v>
      </c>
      <c r="W3865" s="239">
        <f t="shared" si="731"/>
        <v>-0.33922699316386129</v>
      </c>
      <c r="X3865" s="239">
        <f t="shared" si="732"/>
        <v>-0.3125178042126574</v>
      </c>
      <c r="Y3865" s="239">
        <f t="shared" si="733"/>
        <v>-0.33922699316386129</v>
      </c>
    </row>
    <row r="3866" spans="1:25">
      <c r="A3866" s="147">
        <v>40837</v>
      </c>
      <c r="B3866" s="243">
        <v>1.9109551257770807E-2</v>
      </c>
      <c r="C3866" s="243">
        <v>2.6102269538682554E-2</v>
      </c>
      <c r="D3866" s="243">
        <v>-4.9976355444807385E-3</v>
      </c>
      <c r="E3866" s="243">
        <v>-9.4448118679091309E-5</v>
      </c>
      <c r="F3866" s="243">
        <v>2.1954668385175458E-2</v>
      </c>
      <c r="H3866" s="239">
        <f t="shared" si="726"/>
        <v>197.29542701184175</v>
      </c>
      <c r="I3866" s="239"/>
      <c r="J3866" s="239">
        <f t="shared" si="727"/>
        <v>200.04860764411285</v>
      </c>
      <c r="K3866" s="239">
        <f t="shared" si="722"/>
        <v>200.04860764411285</v>
      </c>
      <c r="L3866" s="239" t="b">
        <f t="shared" si="723"/>
        <v>1</v>
      </c>
      <c r="M3866" s="239">
        <f t="shared" si="728"/>
        <v>0</v>
      </c>
      <c r="O3866" s="239">
        <f t="shared" si="729"/>
        <v>191.6325907756115</v>
      </c>
      <c r="P3866" s="239">
        <f t="shared" si="724"/>
        <v>197.29542701184175</v>
      </c>
      <c r="Q3866" s="239">
        <f t="shared" si="725"/>
        <v>0</v>
      </c>
      <c r="R3866" s="239">
        <f t="shared" si="730"/>
        <v>2.6102269538682582E-2</v>
      </c>
      <c r="T3866" s="239">
        <f>MAX($H$4:H3866)</f>
        <v>290.98732864638936</v>
      </c>
      <c r="U3866" s="239">
        <f>MAX($K$4:K3866)</f>
        <v>290.98732864638936</v>
      </c>
      <c r="V3866" s="239">
        <f>MAX($K$4:L3866)</f>
        <v>290.98732864638936</v>
      </c>
      <c r="W3866" s="239">
        <f t="shared" si="731"/>
        <v>-0.32197931803553864</v>
      </c>
      <c r="X3866" s="239">
        <f t="shared" si="732"/>
        <v>-0.3125178042126574</v>
      </c>
      <c r="Y3866" s="239">
        <f t="shared" si="733"/>
        <v>-0.32197931803553864</v>
      </c>
    </row>
    <row r="3867" spans="1:25">
      <c r="A3867" s="147">
        <v>40840</v>
      </c>
      <c r="B3867" s="243">
        <v>1.4690487115805562E-2</v>
      </c>
      <c r="C3867" s="243">
        <v>9.4330272365179546E-3</v>
      </c>
      <c r="D3867" s="243">
        <v>2.1013378274761685E-2</v>
      </c>
      <c r="E3867" s="243">
        <v>3.0040329566815016E-2</v>
      </c>
      <c r="F3867" s="243">
        <v>1.5330336990176496E-2</v>
      </c>
      <c r="H3867" s="239">
        <f t="shared" si="726"/>
        <v>199.1565201484849</v>
      </c>
      <c r="I3867" s="239"/>
      <c r="J3867" s="239">
        <f t="shared" si="727"/>
        <v>200.04860764411285</v>
      </c>
      <c r="K3867" s="239">
        <f t="shared" si="722"/>
        <v>200.04860764411285</v>
      </c>
      <c r="L3867" s="239" t="b">
        <f t="shared" si="723"/>
        <v>1</v>
      </c>
      <c r="M3867" s="239">
        <f t="shared" si="728"/>
        <v>0</v>
      </c>
      <c r="O3867" s="239">
        <f t="shared" si="729"/>
        <v>191.6325907756115</v>
      </c>
      <c r="P3867" s="239">
        <f t="shared" si="724"/>
        <v>199.1565201484849</v>
      </c>
      <c r="Q3867" s="239">
        <f t="shared" si="725"/>
        <v>0</v>
      </c>
      <c r="R3867" s="239">
        <f t="shared" si="730"/>
        <v>9.4330272365179806E-3</v>
      </c>
      <c r="T3867" s="239">
        <f>MAX($H$4:H3867)</f>
        <v>290.98732864638936</v>
      </c>
      <c r="U3867" s="239">
        <f>MAX($K$4:K3867)</f>
        <v>290.98732864638936</v>
      </c>
      <c r="V3867" s="239">
        <f>MAX($K$4:L3867)</f>
        <v>290.98732864638936</v>
      </c>
      <c r="W3867" s="239">
        <f t="shared" si="731"/>
        <v>-0.31558353047564541</v>
      </c>
      <c r="X3867" s="239">
        <f t="shared" si="732"/>
        <v>-0.3125178042126574</v>
      </c>
      <c r="Y3867" s="239">
        <f t="shared" si="733"/>
        <v>-0.31558353047564541</v>
      </c>
    </row>
    <row r="3868" spans="1:25">
      <c r="A3868" s="147">
        <v>40841</v>
      </c>
      <c r="B3868" s="243">
        <v>-2.0391859913702737E-2</v>
      </c>
      <c r="C3868" s="243">
        <v>-5.1827434454384536E-3</v>
      </c>
      <c r="D3868" s="243">
        <v>-3.3099342396246678E-3</v>
      </c>
      <c r="E3868" s="243">
        <v>6.4396615001107715E-3</v>
      </c>
      <c r="F3868" s="243">
        <v>-3.1094458198113184E-3</v>
      </c>
      <c r="H3868" s="239">
        <f t="shared" si="726"/>
        <v>198.124342999069</v>
      </c>
      <c r="I3868" s="239"/>
      <c r="J3868" s="239">
        <f t="shared" si="727"/>
        <v>200.04860764411285</v>
      </c>
      <c r="K3868" s="239">
        <f t="shared" si="722"/>
        <v>200.04860764411285</v>
      </c>
      <c r="L3868" s="239" t="b">
        <f t="shared" si="723"/>
        <v>1</v>
      </c>
      <c r="M3868" s="239">
        <f t="shared" si="728"/>
        <v>0</v>
      </c>
      <c r="O3868" s="239">
        <f t="shared" si="729"/>
        <v>191.6325907756115</v>
      </c>
      <c r="P3868" s="239">
        <f t="shared" si="724"/>
        <v>198.124342999069</v>
      </c>
      <c r="Q3868" s="239">
        <f t="shared" si="725"/>
        <v>0</v>
      </c>
      <c r="R3868" s="239">
        <f t="shared" si="730"/>
        <v>-5.1827434454385013E-3</v>
      </c>
      <c r="T3868" s="239">
        <f>MAX($H$4:H3868)</f>
        <v>290.98732864638936</v>
      </c>
      <c r="U3868" s="239">
        <f>MAX($K$4:K3868)</f>
        <v>290.98732864638936</v>
      </c>
      <c r="V3868" s="239">
        <f>MAX($K$4:L3868)</f>
        <v>290.98732864638936</v>
      </c>
      <c r="W3868" s="239">
        <f t="shared" si="731"/>
        <v>-0.31913068544702289</v>
      </c>
      <c r="X3868" s="239">
        <f t="shared" si="732"/>
        <v>-0.3125178042126574</v>
      </c>
      <c r="Y3868" s="239">
        <f t="shared" si="733"/>
        <v>-0.31913068544702289</v>
      </c>
    </row>
    <row r="3869" spans="1:25">
      <c r="A3869" s="147">
        <v>40842</v>
      </c>
      <c r="B3869" s="243">
        <v>1.0748410026859778E-2</v>
      </c>
      <c r="C3869" s="243">
        <v>2.632834206711232E-3</v>
      </c>
      <c r="D3869" s="243">
        <v>1.31350889638715E-3</v>
      </c>
      <c r="E3869" s="243">
        <v>1.1729307743346018E-2</v>
      </c>
      <c r="F3869" s="243">
        <v>1.6132861593325387E-3</v>
      </c>
      <c r="H3869" s="239">
        <f t="shared" si="726"/>
        <v>198.64597154649914</v>
      </c>
      <c r="I3869" s="239"/>
      <c r="J3869" s="239">
        <f t="shared" si="727"/>
        <v>200.04860764411285</v>
      </c>
      <c r="K3869" s="239">
        <f t="shared" si="722"/>
        <v>200.04860764411285</v>
      </c>
      <c r="L3869" s="239" t="b">
        <f t="shared" si="723"/>
        <v>1</v>
      </c>
      <c r="M3869" s="239">
        <f t="shared" si="728"/>
        <v>0</v>
      </c>
      <c r="O3869" s="239">
        <f t="shared" si="729"/>
        <v>191.6325907756115</v>
      </c>
      <c r="P3869" s="239">
        <f t="shared" si="724"/>
        <v>198.64597154649914</v>
      </c>
      <c r="Q3869" s="239">
        <f t="shared" si="725"/>
        <v>0</v>
      </c>
      <c r="R3869" s="239">
        <f t="shared" si="730"/>
        <v>2.6328342067112433E-3</v>
      </c>
      <c r="T3869" s="239">
        <f>MAX($H$4:H3869)</f>
        <v>290.98732864638936</v>
      </c>
      <c r="U3869" s="239">
        <f>MAX($K$4:K3869)</f>
        <v>290.98732864638936</v>
      </c>
      <c r="V3869" s="239">
        <f>MAX($K$4:L3869)</f>
        <v>290.98732864638936</v>
      </c>
      <c r="W3869" s="239">
        <f t="shared" si="731"/>
        <v>-0.3173380694253678</v>
      </c>
      <c r="X3869" s="239">
        <f t="shared" si="732"/>
        <v>-0.3125178042126574</v>
      </c>
      <c r="Y3869" s="239">
        <f t="shared" si="733"/>
        <v>-0.3173380694253678</v>
      </c>
    </row>
    <row r="3870" spans="1:25">
      <c r="A3870" s="147">
        <v>40843</v>
      </c>
      <c r="B3870" s="243">
        <v>3.4667856955622911E-2</v>
      </c>
      <c r="C3870" s="243">
        <v>3.2936410010399708E-2</v>
      </c>
      <c r="D3870" s="243">
        <v>9.8308664289070702E-3</v>
      </c>
      <c r="E3870" s="243">
        <v>9.0220225875108362E-3</v>
      </c>
      <c r="F3870" s="243">
        <v>2.4047176313148233E-2</v>
      </c>
      <c r="H3870" s="239">
        <f t="shared" si="726"/>
        <v>205.18865671226882</v>
      </c>
      <c r="I3870" s="239"/>
      <c r="J3870" s="239">
        <f t="shared" si="727"/>
        <v>200.04860764411285</v>
      </c>
      <c r="K3870" s="239">
        <f t="shared" si="722"/>
        <v>205.18865671226882</v>
      </c>
      <c r="L3870" s="239" t="b">
        <f t="shared" si="723"/>
        <v>0</v>
      </c>
      <c r="M3870" s="239">
        <f t="shared" si="728"/>
        <v>2.569400071656654E-2</v>
      </c>
      <c r="O3870" s="239">
        <f t="shared" si="729"/>
        <v>191.6325907756115</v>
      </c>
      <c r="P3870" s="239">
        <f t="shared" si="724"/>
        <v>205.18865671226882</v>
      </c>
      <c r="Q3870" s="239">
        <f t="shared" si="725"/>
        <v>0</v>
      </c>
      <c r="R3870" s="239">
        <f t="shared" si="730"/>
        <v>3.2936410010399673E-2</v>
      </c>
      <c r="T3870" s="239">
        <f>MAX($H$4:H3870)</f>
        <v>290.98732864638936</v>
      </c>
      <c r="U3870" s="239">
        <f>MAX($K$4:K3870)</f>
        <v>290.98732864638936</v>
      </c>
      <c r="V3870" s="239">
        <f>MAX($K$4:L3870)</f>
        <v>290.98732864638936</v>
      </c>
      <c r="W3870" s="239">
        <f t="shared" si="731"/>
        <v>-0.2948536361814707</v>
      </c>
      <c r="X3870" s="239">
        <f t="shared" si="732"/>
        <v>-0.2948536361814707</v>
      </c>
      <c r="Y3870" s="239">
        <f t="shared" si="733"/>
        <v>-0.2948536361814707</v>
      </c>
    </row>
    <row r="3871" spans="1:25">
      <c r="A3871" s="147">
        <v>40844</v>
      </c>
      <c r="B3871" s="243">
        <v>3.6012237290283799E-4</v>
      </c>
      <c r="C3871" s="243">
        <v>3.3951251068293775E-3</v>
      </c>
      <c r="D3871" s="243">
        <v>1.519050121719534E-2</v>
      </c>
      <c r="E3871" s="243">
        <v>1.9102481472529353E-2</v>
      </c>
      <c r="F3871" s="243">
        <v>5.1703762784494067E-3</v>
      </c>
      <c r="H3871" s="239">
        <f t="shared" si="726"/>
        <v>205.88529787230925</v>
      </c>
      <c r="I3871" s="239"/>
      <c r="J3871" s="239">
        <f t="shared" si="727"/>
        <v>200.04860764411285</v>
      </c>
      <c r="K3871" s="239">
        <f t="shared" si="722"/>
        <v>205.88529787230925</v>
      </c>
      <c r="L3871" s="239" t="b">
        <f t="shared" si="723"/>
        <v>0</v>
      </c>
      <c r="M3871" s="239">
        <f t="shared" si="728"/>
        <v>3.3951251068294283E-3</v>
      </c>
      <c r="O3871" s="239">
        <f t="shared" si="729"/>
        <v>191.6325907756115</v>
      </c>
      <c r="P3871" s="239">
        <f t="shared" si="724"/>
        <v>205.88529787230925</v>
      </c>
      <c r="Q3871" s="239">
        <f t="shared" si="725"/>
        <v>0</v>
      </c>
      <c r="R3871" s="239">
        <f t="shared" si="730"/>
        <v>3.3951251068294283E-3</v>
      </c>
      <c r="T3871" s="239">
        <f>MAX($H$4:H3871)</f>
        <v>290.98732864638936</v>
      </c>
      <c r="U3871" s="239">
        <f>MAX($K$4:K3871)</f>
        <v>290.98732864638936</v>
      </c>
      <c r="V3871" s="239">
        <f>MAX($K$4:L3871)</f>
        <v>290.98732864638936</v>
      </c>
      <c r="W3871" s="239">
        <f t="shared" si="731"/>
        <v>-0.29245957605768091</v>
      </c>
      <c r="X3871" s="239">
        <f t="shared" si="732"/>
        <v>-0.29245957605768091</v>
      </c>
      <c r="Y3871" s="239">
        <f t="shared" si="733"/>
        <v>-0.29245957605768091</v>
      </c>
    </row>
    <row r="3872" spans="1:25">
      <c r="A3872" s="147">
        <v>40847</v>
      </c>
      <c r="B3872" s="243">
        <v>-2.4561348284382833E-2</v>
      </c>
      <c r="C3872" s="243">
        <v>-2.391649849906563E-2</v>
      </c>
      <c r="D3872" s="243">
        <v>-1.8142630685437866E-2</v>
      </c>
      <c r="E3872" s="243">
        <v>-1.8305743455526713E-4</v>
      </c>
      <c r="F3872" s="243">
        <v>-1.8450279816010551E-2</v>
      </c>
      <c r="H3872" s="239">
        <f t="shared" si="726"/>
        <v>200.96124245476648</v>
      </c>
      <c r="I3872" s="239"/>
      <c r="J3872" s="239">
        <f t="shared" si="727"/>
        <v>200.04860764411285</v>
      </c>
      <c r="K3872" s="239">
        <f t="shared" si="722"/>
        <v>200.96124245476648</v>
      </c>
      <c r="L3872" s="239" t="b">
        <f t="shared" si="723"/>
        <v>0</v>
      </c>
      <c r="M3872" s="239">
        <f t="shared" si="728"/>
        <v>-2.3916498499065679E-2</v>
      </c>
      <c r="O3872" s="239">
        <f t="shared" si="729"/>
        <v>191.6325907756115</v>
      </c>
      <c r="P3872" s="239">
        <f t="shared" si="724"/>
        <v>200.96124245476648</v>
      </c>
      <c r="Q3872" s="239">
        <f t="shared" si="725"/>
        <v>0</v>
      </c>
      <c r="R3872" s="239">
        <f t="shared" si="730"/>
        <v>-2.3916498499065679E-2</v>
      </c>
      <c r="T3872" s="239">
        <f>MAX($H$4:H3872)</f>
        <v>290.98732864638936</v>
      </c>
      <c r="U3872" s="239">
        <f>MAX($K$4:K3872)</f>
        <v>290.98732864638936</v>
      </c>
      <c r="V3872" s="239">
        <f>MAX($K$4:L3872)</f>
        <v>290.98732864638936</v>
      </c>
      <c r="W3872" s="239">
        <f t="shared" si="731"/>
        <v>-0.30938146554492568</v>
      </c>
      <c r="X3872" s="239">
        <f t="shared" si="732"/>
        <v>-0.30938146554492568</v>
      </c>
      <c r="Y3872" s="239">
        <f t="shared" si="733"/>
        <v>-0.30938146554492568</v>
      </c>
    </row>
    <row r="3873" spans="1:25">
      <c r="A3873" s="147">
        <v>40848</v>
      </c>
      <c r="B3873" s="243">
        <v>-2.8253710741825699E-2</v>
      </c>
      <c r="C3873" s="243">
        <v>-3.798890082625106E-2</v>
      </c>
      <c r="D3873" s="243">
        <v>-1.0283843596449738E-2</v>
      </c>
      <c r="E3873" s="243">
        <v>-1.2157981725520517E-2</v>
      </c>
      <c r="F3873" s="243">
        <v>-3.9600284430019728E-2</v>
      </c>
      <c r="H3873" s="239">
        <f t="shared" si="726"/>
        <v>193.32694574523217</v>
      </c>
      <c r="I3873" s="239"/>
      <c r="J3873" s="239">
        <f t="shared" si="727"/>
        <v>200.04860764411285</v>
      </c>
      <c r="K3873" s="239">
        <f t="shared" si="722"/>
        <v>200.04860764411285</v>
      </c>
      <c r="L3873" s="239" t="b">
        <f t="shared" si="723"/>
        <v>1</v>
      </c>
      <c r="M3873" s="239">
        <f t="shared" si="728"/>
        <v>-4.5413473737805415E-3</v>
      </c>
      <c r="O3873" s="239">
        <f t="shared" si="729"/>
        <v>173.99425117070896</v>
      </c>
      <c r="P3873" s="239">
        <f t="shared" si="724"/>
        <v>193.32694574523217</v>
      </c>
      <c r="Q3873" s="239">
        <f t="shared" si="725"/>
        <v>0</v>
      </c>
      <c r="R3873" s="239">
        <f t="shared" si="730"/>
        <v>-3.7988900826251025E-2</v>
      </c>
      <c r="T3873" s="239">
        <f>MAX($H$4:H3873)</f>
        <v>290.98732864638936</v>
      </c>
      <c r="U3873" s="239">
        <f>MAX($K$4:K3873)</f>
        <v>290.98732864638936</v>
      </c>
      <c r="V3873" s="239">
        <f>MAX($K$4:L3873)</f>
        <v>290.98732864638936</v>
      </c>
      <c r="W3873" s="239">
        <f t="shared" si="731"/>
        <v>-0.33561730455911037</v>
      </c>
      <c r="X3873" s="239">
        <f t="shared" si="732"/>
        <v>-0.3125178042126574</v>
      </c>
      <c r="Y3873" s="239">
        <f t="shared" si="733"/>
        <v>-0.33561730455911037</v>
      </c>
    </row>
    <row r="3874" spans="1:25">
      <c r="A3874" s="147">
        <v>40849</v>
      </c>
      <c r="B3874" s="243">
        <v>1.6413288704757889E-2</v>
      </c>
      <c r="C3874" s="243">
        <v>1.8217462355172076E-2</v>
      </c>
      <c r="D3874" s="243">
        <v>-1.1779333894442967E-2</v>
      </c>
      <c r="E3874" s="243">
        <v>7.9559590275788405E-3</v>
      </c>
      <c r="F3874" s="243">
        <v>1.5274387890396701E-2</v>
      </c>
      <c r="H3874" s="239">
        <f t="shared" si="726"/>
        <v>196.84887210158632</v>
      </c>
      <c r="I3874" s="239"/>
      <c r="J3874" s="239">
        <f t="shared" si="727"/>
        <v>200.04860764411285</v>
      </c>
      <c r="K3874" s="239">
        <f t="shared" si="722"/>
        <v>200.04860764411285</v>
      </c>
      <c r="L3874" s="239" t="b">
        <f t="shared" si="723"/>
        <v>1</v>
      </c>
      <c r="M3874" s="239">
        <f t="shared" si="728"/>
        <v>0</v>
      </c>
      <c r="O3874" s="239">
        <f t="shared" si="729"/>
        <v>173.99425117070896</v>
      </c>
      <c r="P3874" s="239">
        <f t="shared" si="724"/>
        <v>196.84887210158632</v>
      </c>
      <c r="Q3874" s="239">
        <f t="shared" si="725"/>
        <v>0</v>
      </c>
      <c r="R3874" s="239">
        <f t="shared" si="730"/>
        <v>1.8217462355172055E-2</v>
      </c>
      <c r="T3874" s="239">
        <f>MAX($H$4:H3874)</f>
        <v>290.98732864638936</v>
      </c>
      <c r="U3874" s="239">
        <f>MAX($K$4:K3874)</f>
        <v>290.98732864638936</v>
      </c>
      <c r="V3874" s="239">
        <f>MAX($K$4:L3874)</f>
        <v>290.98732864638936</v>
      </c>
      <c r="W3874" s="239">
        <f t="shared" si="731"/>
        <v>-0.32351393781548821</v>
      </c>
      <c r="X3874" s="239">
        <f t="shared" si="732"/>
        <v>-0.3125178042126574</v>
      </c>
      <c r="Y3874" s="239">
        <f t="shared" si="733"/>
        <v>-0.32351393781548821</v>
      </c>
    </row>
    <row r="3875" spans="1:25">
      <c r="A3875" s="147">
        <v>40850</v>
      </c>
      <c r="B3875" s="243">
        <v>1.9329357979103845E-2</v>
      </c>
      <c r="C3875" s="243">
        <v>9.776257100213126E-3</v>
      </c>
      <c r="D3875" s="243">
        <v>-9.1412397101418019E-3</v>
      </c>
      <c r="E3875" s="243">
        <v>-9.0810561439916837E-3</v>
      </c>
      <c r="F3875" s="243">
        <v>1.2146772434821873E-2</v>
      </c>
      <c r="H3875" s="239">
        <f t="shared" si="726"/>
        <v>198.7733172851384</v>
      </c>
      <c r="I3875" s="239"/>
      <c r="J3875" s="239">
        <f t="shared" si="727"/>
        <v>200.04860764411285</v>
      </c>
      <c r="K3875" s="239">
        <f t="shared" si="722"/>
        <v>200.04860764411285</v>
      </c>
      <c r="L3875" s="239" t="b">
        <f t="shared" si="723"/>
        <v>1</v>
      </c>
      <c r="M3875" s="239">
        <f t="shared" si="728"/>
        <v>0</v>
      </c>
      <c r="O3875" s="239">
        <f t="shared" si="729"/>
        <v>173.99425117070896</v>
      </c>
      <c r="P3875" s="239">
        <f t="shared" si="724"/>
        <v>198.7733172851384</v>
      </c>
      <c r="Q3875" s="239">
        <f t="shared" si="725"/>
        <v>0</v>
      </c>
      <c r="R3875" s="239">
        <f t="shared" si="730"/>
        <v>9.7762571002131347E-3</v>
      </c>
      <c r="T3875" s="239">
        <f>MAX($H$4:H3875)</f>
        <v>290.98732864638936</v>
      </c>
      <c r="U3875" s="239">
        <f>MAX($K$4:K3875)</f>
        <v>290.98732864638936</v>
      </c>
      <c r="V3875" s="239">
        <f>MAX($K$4:L3875)</f>
        <v>290.98732864638936</v>
      </c>
      <c r="W3875" s="239">
        <f t="shared" si="731"/>
        <v>-0.31690043614686164</v>
      </c>
      <c r="X3875" s="239">
        <f t="shared" si="732"/>
        <v>-0.3125178042126574</v>
      </c>
      <c r="Y3875" s="239">
        <f t="shared" si="733"/>
        <v>-0.31690043614686164</v>
      </c>
    </row>
    <row r="3876" spans="1:25">
      <c r="A3876" s="147">
        <v>40851</v>
      </c>
      <c r="B3876" s="243">
        <v>-5.3111744464526822E-3</v>
      </c>
      <c r="C3876" s="243">
        <v>-6.2476714347987627E-3</v>
      </c>
      <c r="D3876" s="243">
        <v>2.2697398364376786E-2</v>
      </c>
      <c r="E3876" s="243">
        <v>1.8807473255496365E-2</v>
      </c>
      <c r="F3876" s="243">
        <v>-1.3453044163018735E-3</v>
      </c>
      <c r="H3876" s="239">
        <f t="shared" si="726"/>
        <v>197.53144690873586</v>
      </c>
      <c r="I3876" s="239"/>
      <c r="J3876" s="239">
        <f t="shared" si="727"/>
        <v>200.04860764411285</v>
      </c>
      <c r="K3876" s="239">
        <f t="shared" si="722"/>
        <v>200.04860764411285</v>
      </c>
      <c r="L3876" s="239" t="b">
        <f t="shared" si="723"/>
        <v>1</v>
      </c>
      <c r="M3876" s="239">
        <f t="shared" si="728"/>
        <v>0</v>
      </c>
      <c r="O3876" s="239">
        <f t="shared" si="729"/>
        <v>173.99425117070896</v>
      </c>
      <c r="P3876" s="239">
        <f t="shared" si="724"/>
        <v>197.53144690873586</v>
      </c>
      <c r="Q3876" s="239">
        <f t="shared" si="725"/>
        <v>0</v>
      </c>
      <c r="R3876" s="239">
        <f t="shared" si="730"/>
        <v>-6.2476714347987367E-3</v>
      </c>
      <c r="T3876" s="239">
        <f>MAX($H$4:H3876)</f>
        <v>290.98732864638936</v>
      </c>
      <c r="U3876" s="239">
        <f>MAX($K$4:K3876)</f>
        <v>290.98732864638936</v>
      </c>
      <c r="V3876" s="239">
        <f>MAX($K$4:L3876)</f>
        <v>290.98732864638936</v>
      </c>
      <c r="W3876" s="239">
        <f t="shared" si="731"/>
        <v>-0.32116821777907034</v>
      </c>
      <c r="X3876" s="239">
        <f t="shared" si="732"/>
        <v>-0.3125178042126574</v>
      </c>
      <c r="Y3876" s="239">
        <f t="shared" si="733"/>
        <v>-0.32116821777907034</v>
      </c>
    </row>
    <row r="3877" spans="1:25">
      <c r="A3877" s="147">
        <v>40854</v>
      </c>
      <c r="B3877" s="243">
        <v>5.5038765594268568E-3</v>
      </c>
      <c r="C3877" s="243">
        <v>-2.0609115811517364E-3</v>
      </c>
      <c r="D3877" s="243">
        <v>2.5953931810394071E-3</v>
      </c>
      <c r="E3877" s="243">
        <v>3.9886837316733814E-3</v>
      </c>
      <c r="F3877" s="243">
        <v>-4.2268551014892353E-3</v>
      </c>
      <c r="H3877" s="239">
        <f t="shared" si="726"/>
        <v>197.12435206216</v>
      </c>
      <c r="I3877" s="239"/>
      <c r="J3877" s="239">
        <f t="shared" si="727"/>
        <v>200.04860764411285</v>
      </c>
      <c r="K3877" s="239">
        <f t="shared" si="722"/>
        <v>200.04860764411285</v>
      </c>
      <c r="L3877" s="239" t="b">
        <f t="shared" si="723"/>
        <v>1</v>
      </c>
      <c r="M3877" s="239">
        <f t="shared" si="728"/>
        <v>0</v>
      </c>
      <c r="O3877" s="239">
        <f t="shared" si="729"/>
        <v>173.99425117070896</v>
      </c>
      <c r="P3877" s="239">
        <f t="shared" si="724"/>
        <v>197.12435206216</v>
      </c>
      <c r="Q3877" s="239">
        <f t="shared" si="725"/>
        <v>0</v>
      </c>
      <c r="R3877" s="239">
        <f t="shared" si="730"/>
        <v>-2.0609115811516653E-3</v>
      </c>
      <c r="T3877" s="239">
        <f>MAX($H$4:H3877)</f>
        <v>290.98732864638936</v>
      </c>
      <c r="U3877" s="239">
        <f>MAX($K$4:K3877)</f>
        <v>290.98732864638936</v>
      </c>
      <c r="V3877" s="239">
        <f>MAX($K$4:L3877)</f>
        <v>290.98732864638936</v>
      </c>
      <c r="W3877" s="239">
        <f t="shared" si="731"/>
        <v>-0.32256723006070331</v>
      </c>
      <c r="X3877" s="239">
        <f t="shared" si="732"/>
        <v>-0.3125178042126574</v>
      </c>
      <c r="Y3877" s="239">
        <f t="shared" si="733"/>
        <v>-0.32256723006070331</v>
      </c>
    </row>
    <row r="3878" spans="1:25">
      <c r="A3878" s="147">
        <v>40855</v>
      </c>
      <c r="B3878" s="243">
        <v>1.193544308296679E-2</v>
      </c>
      <c r="C3878" s="243">
        <v>1.0162558286955781E-2</v>
      </c>
      <c r="D3878" s="243">
        <v>-8.840367252870851E-3</v>
      </c>
      <c r="E3878" s="243">
        <v>-2.2750175558187147E-3</v>
      </c>
      <c r="F3878" s="243">
        <v>6.6892853704592081E-3</v>
      </c>
      <c r="H3878" s="239">
        <f t="shared" si="726"/>
        <v>199.12763977977011</v>
      </c>
      <c r="I3878" s="239"/>
      <c r="J3878" s="239">
        <f t="shared" si="727"/>
        <v>200.04860764411285</v>
      </c>
      <c r="K3878" s="239">
        <f t="shared" si="722"/>
        <v>200.04860764411285</v>
      </c>
      <c r="L3878" s="239" t="b">
        <f t="shared" si="723"/>
        <v>1</v>
      </c>
      <c r="M3878" s="239">
        <f t="shared" si="728"/>
        <v>0</v>
      </c>
      <c r="O3878" s="239">
        <f t="shared" si="729"/>
        <v>173.99425117070896</v>
      </c>
      <c r="P3878" s="239">
        <f t="shared" si="724"/>
        <v>199.12763977977011</v>
      </c>
      <c r="Q3878" s="239">
        <f t="shared" si="725"/>
        <v>0</v>
      </c>
      <c r="R3878" s="239">
        <f t="shared" si="730"/>
        <v>1.016255828695585E-2</v>
      </c>
      <c r="T3878" s="239">
        <f>MAX($H$4:H3878)</f>
        <v>290.98732864638936</v>
      </c>
      <c r="U3878" s="239">
        <f>MAX($K$4:K3878)</f>
        <v>290.98732864638936</v>
      </c>
      <c r="V3878" s="239">
        <f>MAX($K$4:L3878)</f>
        <v>290.98732864638936</v>
      </c>
      <c r="W3878" s="239">
        <f t="shared" si="731"/>
        <v>-0.31568278005070127</v>
      </c>
      <c r="X3878" s="239">
        <f t="shared" si="732"/>
        <v>-0.3125178042126574</v>
      </c>
      <c r="Y3878" s="239">
        <f t="shared" si="733"/>
        <v>-0.31568278005070127</v>
      </c>
    </row>
    <row r="3879" spans="1:25">
      <c r="A3879" s="147">
        <v>40856</v>
      </c>
      <c r="B3879" s="243">
        <v>-3.7036589182371293E-2</v>
      </c>
      <c r="C3879" s="243">
        <v>-2.030763878586106E-2</v>
      </c>
      <c r="D3879" s="243">
        <v>2.1215556133309388E-2</v>
      </c>
      <c r="E3879" s="243">
        <v>2.2115188770832628E-3</v>
      </c>
      <c r="F3879" s="243">
        <v>-1.8247211873227975E-2</v>
      </c>
      <c r="H3879" s="239">
        <f t="shared" si="726"/>
        <v>195.08382759884148</v>
      </c>
      <c r="I3879" s="239"/>
      <c r="J3879" s="239">
        <f t="shared" si="727"/>
        <v>200.04860764411285</v>
      </c>
      <c r="K3879" s="239">
        <f t="shared" si="722"/>
        <v>200.04860764411285</v>
      </c>
      <c r="L3879" s="239" t="b">
        <f t="shared" si="723"/>
        <v>1</v>
      </c>
      <c r="M3879" s="239">
        <f t="shared" si="728"/>
        <v>0</v>
      </c>
      <c r="O3879" s="239">
        <f t="shared" si="729"/>
        <v>173.99425117070896</v>
      </c>
      <c r="P3879" s="239">
        <f t="shared" si="724"/>
        <v>195.08382759884148</v>
      </c>
      <c r="Q3879" s="239">
        <f t="shared" si="725"/>
        <v>0</v>
      </c>
      <c r="R3879" s="239">
        <f t="shared" si="730"/>
        <v>-2.0307638785861042E-2</v>
      </c>
      <c r="T3879" s="239">
        <f>MAX($H$4:H3879)</f>
        <v>290.98732864638936</v>
      </c>
      <c r="U3879" s="239">
        <f>MAX($K$4:K3879)</f>
        <v>290.98732864638936</v>
      </c>
      <c r="V3879" s="239">
        <f>MAX($K$4:L3879)</f>
        <v>290.98732864638936</v>
      </c>
      <c r="W3879" s="239">
        <f t="shared" si="731"/>
        <v>-0.32957964696837622</v>
      </c>
      <c r="X3879" s="239">
        <f t="shared" si="732"/>
        <v>-0.3125178042126574</v>
      </c>
      <c r="Y3879" s="239">
        <f t="shared" si="733"/>
        <v>-0.32957964696837622</v>
      </c>
    </row>
    <row r="3880" spans="1:25">
      <c r="A3880" s="147">
        <v>40857</v>
      </c>
      <c r="B3880" s="243">
        <v>8.1756015771778934E-3</v>
      </c>
      <c r="C3880" s="243">
        <v>-4.0981839940321674E-3</v>
      </c>
      <c r="D3880" s="243">
        <v>-2.6900340492466923E-2</v>
      </c>
      <c r="E3880" s="243">
        <v>-2.7094942299448088E-2</v>
      </c>
      <c r="F3880" s="243">
        <v>-8.3155243854090566E-3</v>
      </c>
      <c r="H3880" s="239">
        <f t="shared" si="726"/>
        <v>194.28433817908137</v>
      </c>
      <c r="I3880" s="239"/>
      <c r="J3880" s="239">
        <f t="shared" si="727"/>
        <v>200.04860764411285</v>
      </c>
      <c r="K3880" s="239">
        <f t="shared" si="722"/>
        <v>200.04860764411285</v>
      </c>
      <c r="L3880" s="239" t="b">
        <f t="shared" si="723"/>
        <v>1</v>
      </c>
      <c r="M3880" s="239">
        <f t="shared" si="728"/>
        <v>0</v>
      </c>
      <c r="O3880" s="239">
        <f t="shared" si="729"/>
        <v>173.99425117070896</v>
      </c>
      <c r="P3880" s="239">
        <f t="shared" si="724"/>
        <v>194.28433817908137</v>
      </c>
      <c r="Q3880" s="239">
        <f t="shared" si="725"/>
        <v>0</v>
      </c>
      <c r="R3880" s="239">
        <f t="shared" si="730"/>
        <v>-4.0981839940321882E-3</v>
      </c>
      <c r="T3880" s="239">
        <f>MAX($H$4:H3880)</f>
        <v>290.98732864638936</v>
      </c>
      <c r="U3880" s="239">
        <f>MAX($K$4:K3880)</f>
        <v>290.98732864638936</v>
      </c>
      <c r="V3880" s="239">
        <f>MAX($K$4:L3880)</f>
        <v>290.98732864638936</v>
      </c>
      <c r="W3880" s="239">
        <f t="shared" si="731"/>
        <v>-0.33232715292844384</v>
      </c>
      <c r="X3880" s="239">
        <f t="shared" si="732"/>
        <v>-0.3125178042126574</v>
      </c>
      <c r="Y3880" s="239">
        <f t="shared" si="733"/>
        <v>-0.33232715292844384</v>
      </c>
    </row>
    <row r="3881" spans="1:25">
      <c r="A3881" s="147">
        <v>40858</v>
      </c>
      <c r="B3881" s="243">
        <v>1.9689488866278193E-2</v>
      </c>
      <c r="C3881" s="243">
        <v>2.4415491244628162E-2</v>
      </c>
      <c r="D3881" s="243">
        <v>4.5756842590893854E-4</v>
      </c>
      <c r="E3881" s="243">
        <v>7.9094483909756264E-3</v>
      </c>
      <c r="F3881" s="243">
        <v>2.3343599193107467E-2</v>
      </c>
      <c r="H3881" s="239">
        <f t="shared" si="726"/>
        <v>199.02788573686112</v>
      </c>
      <c r="I3881" s="239"/>
      <c r="J3881" s="239">
        <f t="shared" si="727"/>
        <v>200.04860764411285</v>
      </c>
      <c r="K3881" s="239">
        <f t="shared" si="722"/>
        <v>200.04860764411285</v>
      </c>
      <c r="L3881" s="239" t="b">
        <f t="shared" si="723"/>
        <v>1</v>
      </c>
      <c r="M3881" s="239">
        <f t="shared" si="728"/>
        <v>0</v>
      </c>
      <c r="O3881" s="239">
        <f t="shared" si="729"/>
        <v>173.99425117070896</v>
      </c>
      <c r="P3881" s="239">
        <f t="shared" si="724"/>
        <v>199.02788573686112</v>
      </c>
      <c r="Q3881" s="239">
        <f t="shared" si="725"/>
        <v>0</v>
      </c>
      <c r="R3881" s="239">
        <f t="shared" si="730"/>
        <v>2.4415491244628218E-2</v>
      </c>
      <c r="T3881" s="239">
        <f>MAX($H$4:H3881)</f>
        <v>290.98732864638936</v>
      </c>
      <c r="U3881" s="239">
        <f>MAX($K$4:K3881)</f>
        <v>290.98732864638936</v>
      </c>
      <c r="V3881" s="239">
        <f>MAX($K$4:L3881)</f>
        <v>290.98732864638936</v>
      </c>
      <c r="W3881" s="239">
        <f t="shared" si="731"/>
        <v>-0.31602559237649225</v>
      </c>
      <c r="X3881" s="239">
        <f t="shared" si="732"/>
        <v>-0.3125178042126574</v>
      </c>
      <c r="Y3881" s="239">
        <f t="shared" si="733"/>
        <v>-0.31602559237649225</v>
      </c>
    </row>
    <row r="3882" spans="1:25">
      <c r="A3882" s="147">
        <v>40861</v>
      </c>
      <c r="B3882" s="243">
        <v>-9.2233499600254953E-3</v>
      </c>
      <c r="C3882" s="243">
        <v>-8.113829033353781E-3</v>
      </c>
      <c r="D3882" s="243">
        <v>1.6913024951041411E-2</v>
      </c>
      <c r="E3882" s="243">
        <v>1.5682015230970237E-2</v>
      </c>
      <c r="F3882" s="243">
        <v>-7.6273609345420823E-3</v>
      </c>
      <c r="H3882" s="239">
        <f t="shared" si="726"/>
        <v>197.41300749912236</v>
      </c>
      <c r="I3882" s="239"/>
      <c r="J3882" s="239">
        <f t="shared" si="727"/>
        <v>200.04860764411285</v>
      </c>
      <c r="K3882" s="239">
        <f t="shared" si="722"/>
        <v>200.04860764411285</v>
      </c>
      <c r="L3882" s="239" t="b">
        <f t="shared" si="723"/>
        <v>1</v>
      </c>
      <c r="M3882" s="239">
        <f t="shared" si="728"/>
        <v>0</v>
      </c>
      <c r="O3882" s="239">
        <f t="shared" si="729"/>
        <v>173.99425117070896</v>
      </c>
      <c r="P3882" s="239">
        <f t="shared" si="724"/>
        <v>197.41300749912236</v>
      </c>
      <c r="Q3882" s="239">
        <f t="shared" si="725"/>
        <v>0</v>
      </c>
      <c r="R3882" s="239">
        <f t="shared" si="730"/>
        <v>-8.1138290333537914E-3</v>
      </c>
      <c r="T3882" s="239">
        <f>MAX($H$4:H3882)</f>
        <v>290.98732864638936</v>
      </c>
      <c r="U3882" s="239">
        <f>MAX($K$4:K3882)</f>
        <v>290.98732864638936</v>
      </c>
      <c r="V3882" s="239">
        <f>MAX($K$4:L3882)</f>
        <v>290.98732864638936</v>
      </c>
      <c r="W3882" s="239">
        <f t="shared" si="731"/>
        <v>-0.32157524378313884</v>
      </c>
      <c r="X3882" s="239">
        <f t="shared" si="732"/>
        <v>-0.3125178042126574</v>
      </c>
      <c r="Y3882" s="239">
        <f t="shared" si="733"/>
        <v>-0.32157524378313884</v>
      </c>
    </row>
    <row r="3883" spans="1:25">
      <c r="A3883" s="147">
        <v>40862</v>
      </c>
      <c r="B3883" s="243">
        <v>5.2290566944928063E-3</v>
      </c>
      <c r="C3883" s="243">
        <v>-8.242932487920962E-3</v>
      </c>
      <c r="D3883" s="243">
        <v>-2.0239885119635037E-3</v>
      </c>
      <c r="E3883" s="243">
        <v>-2.0527848151441486E-3</v>
      </c>
      <c r="F3883" s="243">
        <v>-1.2554850074862567E-2</v>
      </c>
      <c r="H3883" s="239">
        <f t="shared" si="726"/>
        <v>195.78574540606965</v>
      </c>
      <c r="I3883" s="239"/>
      <c r="J3883" s="239">
        <f t="shared" si="727"/>
        <v>200.04860764411285</v>
      </c>
      <c r="K3883" s="239">
        <f t="shared" si="722"/>
        <v>200.04860764411285</v>
      </c>
      <c r="L3883" s="239" t="b">
        <f t="shared" si="723"/>
        <v>1</v>
      </c>
      <c r="M3883" s="239">
        <f t="shared" si="728"/>
        <v>0</v>
      </c>
      <c r="O3883" s="239">
        <f t="shared" si="729"/>
        <v>173.99425117070896</v>
      </c>
      <c r="P3883" s="239">
        <f t="shared" si="724"/>
        <v>195.78574540606965</v>
      </c>
      <c r="Q3883" s="239">
        <f t="shared" si="725"/>
        <v>0</v>
      </c>
      <c r="R3883" s="239">
        <f t="shared" si="730"/>
        <v>-8.242932487920995E-3</v>
      </c>
      <c r="T3883" s="239">
        <f>MAX($H$4:H3883)</f>
        <v>290.98732864638936</v>
      </c>
      <c r="U3883" s="239">
        <f>MAX($K$4:K3883)</f>
        <v>290.98732864638936</v>
      </c>
      <c r="V3883" s="239">
        <f>MAX($K$4:L3883)</f>
        <v>290.98732864638936</v>
      </c>
      <c r="W3883" s="239">
        <f t="shared" si="731"/>
        <v>-0.32716745324676871</v>
      </c>
      <c r="X3883" s="239">
        <f t="shared" si="732"/>
        <v>-0.3125178042126574</v>
      </c>
      <c r="Y3883" s="239">
        <f t="shared" si="733"/>
        <v>-0.32716745324676871</v>
      </c>
    </row>
    <row r="3884" spans="1:25">
      <c r="A3884" s="147">
        <v>40863</v>
      </c>
      <c r="B3884" s="243">
        <v>-1.6099647632226932E-2</v>
      </c>
      <c r="C3884" s="243">
        <v>2.7239210283835913E-3</v>
      </c>
      <c r="D3884" s="243">
        <v>-8.5329390716260001E-3</v>
      </c>
      <c r="E3884" s="243">
        <v>-7.8884881603864532E-3</v>
      </c>
      <c r="F3884" s="243">
        <v>-2.2811782751064325E-4</v>
      </c>
      <c r="H3884" s="239">
        <f t="shared" si="726"/>
        <v>196.31905031503899</v>
      </c>
      <c r="I3884" s="239"/>
      <c r="J3884" s="239">
        <f t="shared" si="727"/>
        <v>200.04860764411285</v>
      </c>
      <c r="K3884" s="239">
        <f t="shared" si="722"/>
        <v>200.04860764411285</v>
      </c>
      <c r="L3884" s="239" t="b">
        <f t="shared" si="723"/>
        <v>1</v>
      </c>
      <c r="M3884" s="239">
        <f t="shared" si="728"/>
        <v>0</v>
      </c>
      <c r="O3884" s="239">
        <f t="shared" si="729"/>
        <v>173.99425117070896</v>
      </c>
      <c r="P3884" s="239">
        <f t="shared" si="724"/>
        <v>196.31905031503899</v>
      </c>
      <c r="Q3884" s="239">
        <f t="shared" si="725"/>
        <v>0</v>
      </c>
      <c r="R3884" s="239">
        <f t="shared" si="730"/>
        <v>2.7239210283835531E-3</v>
      </c>
      <c r="T3884" s="239">
        <f>MAX($H$4:H3884)</f>
        <v>290.98732864638936</v>
      </c>
      <c r="U3884" s="239">
        <f>MAX($K$4:K3884)</f>
        <v>290.98732864638936</v>
      </c>
      <c r="V3884" s="239">
        <f>MAX($K$4:L3884)</f>
        <v>290.98732864638936</v>
      </c>
      <c r="W3884" s="239">
        <f t="shared" si="731"/>
        <v>-0.32533471052408669</v>
      </c>
      <c r="X3884" s="239">
        <f t="shared" si="732"/>
        <v>-0.3125178042126574</v>
      </c>
      <c r="Y3884" s="239">
        <f t="shared" si="733"/>
        <v>-0.32533471052408669</v>
      </c>
    </row>
    <row r="3885" spans="1:25">
      <c r="A3885" s="147">
        <v>40864</v>
      </c>
      <c r="B3885" s="243">
        <v>-1.7010084545883819E-2</v>
      </c>
      <c r="C3885" s="243">
        <v>-1.0157767216407265E-2</v>
      </c>
      <c r="D3885" s="243">
        <v>4.2371063596062797E-3</v>
      </c>
      <c r="E3885" s="243">
        <v>-4.7265623873247176E-3</v>
      </c>
      <c r="F3885" s="243">
        <v>-1.1657296214005131E-2</v>
      </c>
      <c r="H3885" s="239">
        <f t="shared" si="726"/>
        <v>194.32488710179268</v>
      </c>
      <c r="I3885" s="239"/>
      <c r="J3885" s="239">
        <f t="shared" si="727"/>
        <v>200.04860764411285</v>
      </c>
      <c r="K3885" s="239">
        <f t="shared" si="722"/>
        <v>200.04860764411285</v>
      </c>
      <c r="L3885" s="239" t="b">
        <f t="shared" si="723"/>
        <v>1</v>
      </c>
      <c r="M3885" s="239">
        <f t="shared" si="728"/>
        <v>0</v>
      </c>
      <c r="O3885" s="239">
        <f t="shared" si="729"/>
        <v>173.99425117070896</v>
      </c>
      <c r="P3885" s="239">
        <f t="shared" si="724"/>
        <v>194.32488710179268</v>
      </c>
      <c r="Q3885" s="239">
        <f t="shared" si="725"/>
        <v>0</v>
      </c>
      <c r="R3885" s="239">
        <f t="shared" si="730"/>
        <v>-1.0157767216407257E-2</v>
      </c>
      <c r="T3885" s="239">
        <f>MAX($H$4:H3885)</f>
        <v>290.98732864638936</v>
      </c>
      <c r="U3885" s="239">
        <f>MAX($K$4:K3885)</f>
        <v>290.98732864638936</v>
      </c>
      <c r="V3885" s="239">
        <f>MAX($K$4:L3885)</f>
        <v>290.98732864638936</v>
      </c>
      <c r="W3885" s="239">
        <f t="shared" si="731"/>
        <v>-0.33218780348357307</v>
      </c>
      <c r="X3885" s="239">
        <f t="shared" si="732"/>
        <v>-0.3125178042126574</v>
      </c>
      <c r="Y3885" s="239">
        <f t="shared" si="733"/>
        <v>-0.33218780348357307</v>
      </c>
    </row>
    <row r="3886" spans="1:25">
      <c r="A3886" s="147">
        <v>40865</v>
      </c>
      <c r="B3886" s="243">
        <v>-5.2474276886060878E-4</v>
      </c>
      <c r="C3886" s="243">
        <v>-1.0895712001308122E-2</v>
      </c>
      <c r="D3886" s="243">
        <v>-1.7358485361468001E-2</v>
      </c>
      <c r="E3886" s="243">
        <v>-2.2577505352104454E-2</v>
      </c>
      <c r="F3886" s="243">
        <v>-1.1334232441206349E-2</v>
      </c>
      <c r="H3886" s="239">
        <f t="shared" si="726"/>
        <v>192.20757909724483</v>
      </c>
      <c r="I3886" s="239"/>
      <c r="J3886" s="239">
        <f t="shared" si="727"/>
        <v>200.04860764411285</v>
      </c>
      <c r="K3886" s="239">
        <f t="shared" si="722"/>
        <v>200.04860764411285</v>
      </c>
      <c r="L3886" s="239" t="b">
        <f t="shared" si="723"/>
        <v>1</v>
      </c>
      <c r="M3886" s="239">
        <f t="shared" si="728"/>
        <v>0</v>
      </c>
      <c r="O3886" s="239">
        <f t="shared" si="729"/>
        <v>173.99425117070896</v>
      </c>
      <c r="P3886" s="239">
        <f t="shared" si="724"/>
        <v>192.20757909724483</v>
      </c>
      <c r="Q3886" s="239">
        <f t="shared" si="725"/>
        <v>0</v>
      </c>
      <c r="R3886" s="239">
        <f t="shared" si="730"/>
        <v>-1.0895712001308138E-2</v>
      </c>
      <c r="T3886" s="239">
        <f>MAX($H$4:H3886)</f>
        <v>290.98732864638936</v>
      </c>
      <c r="U3886" s="239">
        <f>MAX($K$4:K3886)</f>
        <v>290.98732864638936</v>
      </c>
      <c r="V3886" s="239">
        <f>MAX($K$4:L3886)</f>
        <v>290.98732864638936</v>
      </c>
      <c r="W3886" s="239">
        <f t="shared" si="731"/>
        <v>-0.33946409284777701</v>
      </c>
      <c r="X3886" s="239">
        <f t="shared" si="732"/>
        <v>-0.3125178042126574</v>
      </c>
      <c r="Y3886" s="239">
        <f t="shared" si="733"/>
        <v>-0.33946409284777701</v>
      </c>
    </row>
    <row r="3887" spans="1:25">
      <c r="A3887" s="147">
        <v>40868</v>
      </c>
      <c r="B3887" s="243">
        <v>-1.8186838233050673E-2</v>
      </c>
      <c r="C3887" s="243">
        <v>-3.4489937366147028E-2</v>
      </c>
      <c r="D3887" s="243">
        <v>-1.1928753059598285E-2</v>
      </c>
      <c r="E3887" s="243">
        <v>-2.4616022104554602E-2</v>
      </c>
      <c r="F3887" s="243">
        <v>-3.4264696267449435E-2</v>
      </c>
      <c r="H3887" s="239">
        <f t="shared" si="726"/>
        <v>185.57835173288211</v>
      </c>
      <c r="I3887" s="239"/>
      <c r="J3887" s="239">
        <f t="shared" si="727"/>
        <v>200.04860764411285</v>
      </c>
      <c r="K3887" s="239">
        <f t="shared" si="722"/>
        <v>200.04860764411285</v>
      </c>
      <c r="L3887" s="239" t="b">
        <f t="shared" si="723"/>
        <v>1</v>
      </c>
      <c r="M3887" s="239">
        <f t="shared" si="728"/>
        <v>0</v>
      </c>
      <c r="O3887" s="239">
        <f t="shared" si="729"/>
        <v>173.99425117070896</v>
      </c>
      <c r="P3887" s="239">
        <f t="shared" si="724"/>
        <v>185.57835173288211</v>
      </c>
      <c r="Q3887" s="239">
        <f t="shared" si="725"/>
        <v>0</v>
      </c>
      <c r="R3887" s="239">
        <f t="shared" si="730"/>
        <v>-3.4489937366147E-2</v>
      </c>
      <c r="T3887" s="239">
        <f>MAX($H$4:H3887)</f>
        <v>290.98732864638936</v>
      </c>
      <c r="U3887" s="239">
        <f>MAX($K$4:K3887)</f>
        <v>290.98732864638936</v>
      </c>
      <c r="V3887" s="239">
        <f>MAX($K$4:L3887)</f>
        <v>290.98732864638936</v>
      </c>
      <c r="W3887" s="239">
        <f t="shared" si="731"/>
        <v>-0.36224593491354828</v>
      </c>
      <c r="X3887" s="239">
        <f t="shared" si="732"/>
        <v>-0.3125178042126574</v>
      </c>
      <c r="Y3887" s="239">
        <f t="shared" si="733"/>
        <v>-0.36224593491354828</v>
      </c>
    </row>
    <row r="3888" spans="1:25">
      <c r="A3888" s="147">
        <v>40869</v>
      </c>
      <c r="B3888" s="243">
        <v>-4.1382629018421602E-3</v>
      </c>
      <c r="C3888" s="243">
        <v>-5.5573242599126216E-3</v>
      </c>
      <c r="D3888" s="243">
        <v>-1.5859491487953958E-3</v>
      </c>
      <c r="E3888" s="243">
        <v>-1.6319691951066639E-3</v>
      </c>
      <c r="F3888" s="243">
        <v>-7.5507052953802667E-3</v>
      </c>
      <c r="H3888" s="239">
        <f t="shared" si="726"/>
        <v>184.54703265668238</v>
      </c>
      <c r="I3888" s="239"/>
      <c r="J3888" s="239">
        <f t="shared" si="727"/>
        <v>200.04860764411285</v>
      </c>
      <c r="K3888" s="239">
        <f t="shared" si="722"/>
        <v>200.04860764411285</v>
      </c>
      <c r="L3888" s="239" t="b">
        <f t="shared" si="723"/>
        <v>1</v>
      </c>
      <c r="M3888" s="239">
        <f t="shared" si="728"/>
        <v>0</v>
      </c>
      <c r="O3888" s="239">
        <f t="shared" si="729"/>
        <v>173.99425117070896</v>
      </c>
      <c r="P3888" s="239">
        <f t="shared" si="724"/>
        <v>184.54703265668238</v>
      </c>
      <c r="Q3888" s="239">
        <f t="shared" si="725"/>
        <v>0</v>
      </c>
      <c r="R3888" s="239">
        <f t="shared" si="730"/>
        <v>-5.5573242599125834E-3</v>
      </c>
      <c r="T3888" s="239">
        <f>MAX($H$4:H3888)</f>
        <v>290.98732864638936</v>
      </c>
      <c r="U3888" s="239">
        <f>MAX($K$4:K3888)</f>
        <v>290.98732864638936</v>
      </c>
      <c r="V3888" s="239">
        <f>MAX($K$4:L3888)</f>
        <v>290.98732864638936</v>
      </c>
      <c r="W3888" s="239">
        <f t="shared" si="731"/>
        <v>-0.36579014105131108</v>
      </c>
      <c r="X3888" s="239">
        <f t="shared" si="732"/>
        <v>-0.3125178042126574</v>
      </c>
      <c r="Y3888" s="239">
        <f t="shared" si="733"/>
        <v>-0.36579014105131108</v>
      </c>
    </row>
    <row r="3889" spans="1:25">
      <c r="A3889" s="147">
        <v>40870</v>
      </c>
      <c r="B3889" s="243">
        <v>-2.2399315847654977E-2</v>
      </c>
      <c r="C3889" s="243">
        <v>-1.1772256409618209E-2</v>
      </c>
      <c r="D3889" s="243">
        <v>-2.2929042324232318E-3</v>
      </c>
      <c r="E3889" s="243">
        <v>-1.4969049341572505E-2</v>
      </c>
      <c r="F3889" s="243">
        <v>-1.2086914160491458E-2</v>
      </c>
      <c r="H3889" s="239">
        <f t="shared" si="726"/>
        <v>182.37449766861371</v>
      </c>
      <c r="I3889" s="239"/>
      <c r="J3889" s="239">
        <f t="shared" si="727"/>
        <v>200.04860764411285</v>
      </c>
      <c r="K3889" s="239">
        <f t="shared" si="722"/>
        <v>200.04860764411285</v>
      </c>
      <c r="L3889" s="239" t="b">
        <f t="shared" si="723"/>
        <v>1</v>
      </c>
      <c r="M3889" s="239">
        <f t="shared" si="728"/>
        <v>0</v>
      </c>
      <c r="O3889" s="239">
        <f t="shared" si="729"/>
        <v>173.99425117070896</v>
      </c>
      <c r="P3889" s="239">
        <f t="shared" si="724"/>
        <v>182.37449766861371</v>
      </c>
      <c r="Q3889" s="239">
        <f t="shared" si="725"/>
        <v>0</v>
      </c>
      <c r="R3889" s="239">
        <f t="shared" si="730"/>
        <v>-1.1772256409618275E-2</v>
      </c>
      <c r="T3889" s="239">
        <f>MAX($H$4:H3889)</f>
        <v>290.98732864638936</v>
      </c>
      <c r="U3889" s="239">
        <f>MAX($K$4:K3889)</f>
        <v>290.98732864638936</v>
      </c>
      <c r="V3889" s="239">
        <f>MAX($K$4:L3889)</f>
        <v>290.98732864638936</v>
      </c>
      <c r="W3889" s="239">
        <f t="shared" si="731"/>
        <v>-0.3732562221283629</v>
      </c>
      <c r="X3889" s="239">
        <f t="shared" si="732"/>
        <v>-0.3125178042126574</v>
      </c>
      <c r="Y3889" s="239">
        <f t="shared" si="733"/>
        <v>-0.3732562221283629</v>
      </c>
    </row>
    <row r="3890" spans="1:25">
      <c r="A3890" s="147">
        <v>40871</v>
      </c>
      <c r="B3890" s="243">
        <v>0</v>
      </c>
      <c r="C3890" s="243">
        <v>-2.4158110277950895E-3</v>
      </c>
      <c r="D3890" s="243">
        <v>-4.952802066263029E-3</v>
      </c>
      <c r="E3890" s="243">
        <v>5.1887119634184131E-3</v>
      </c>
      <c r="F3890" s="243">
        <v>4.0916631469574138E-3</v>
      </c>
      <c r="H3890" s="239">
        <f t="shared" si="726"/>
        <v>181.93391534595727</v>
      </c>
      <c r="I3890" s="239"/>
      <c r="J3890" s="239">
        <f t="shared" si="727"/>
        <v>200.04860764411285</v>
      </c>
      <c r="K3890" s="239">
        <f t="shared" si="722"/>
        <v>200.04860764411285</v>
      </c>
      <c r="L3890" s="239" t="b">
        <f t="shared" si="723"/>
        <v>1</v>
      </c>
      <c r="M3890" s="239">
        <f t="shared" si="728"/>
        <v>0</v>
      </c>
      <c r="O3890" s="239">
        <f t="shared" si="729"/>
        <v>173.99425117070896</v>
      </c>
      <c r="P3890" s="239">
        <f t="shared" si="724"/>
        <v>181.93391534595727</v>
      </c>
      <c r="Q3890" s="239">
        <f t="shared" si="725"/>
        <v>0</v>
      </c>
      <c r="R3890" s="239">
        <f t="shared" si="730"/>
        <v>-2.415811027795158E-3</v>
      </c>
      <c r="T3890" s="239">
        <f>MAX($H$4:H3890)</f>
        <v>290.98732864638936</v>
      </c>
      <c r="U3890" s="239">
        <f>MAX($K$4:K3890)</f>
        <v>290.98732864638936</v>
      </c>
      <c r="V3890" s="239">
        <f>MAX($K$4:L3890)</f>
        <v>290.98732864638936</v>
      </c>
      <c r="W3890" s="239">
        <f t="shared" si="731"/>
        <v>-0.37477031665854721</v>
      </c>
      <c r="X3890" s="239">
        <f t="shared" si="732"/>
        <v>-0.3125178042126574</v>
      </c>
      <c r="Y3890" s="239">
        <f t="shared" si="733"/>
        <v>-0.37477031665854721</v>
      </c>
    </row>
    <row r="3891" spans="1:25">
      <c r="A3891" s="147">
        <v>40872</v>
      </c>
      <c r="B3891" s="243">
        <v>-2.5004693120486143E-3</v>
      </c>
      <c r="C3891" s="243">
        <v>1.0818576263019741E-2</v>
      </c>
      <c r="D3891" s="243">
        <v>-8.6889404810974735E-4</v>
      </c>
      <c r="E3891" s="243">
        <v>-4.5758106943514232E-3</v>
      </c>
      <c r="F3891" s="243">
        <v>5.0479613706135851E-3</v>
      </c>
      <c r="H3891" s="239">
        <f t="shared" si="726"/>
        <v>183.9021812839573</v>
      </c>
      <c r="I3891" s="239"/>
      <c r="J3891" s="239">
        <f t="shared" si="727"/>
        <v>200.04860764411285</v>
      </c>
      <c r="K3891" s="239">
        <f t="shared" si="722"/>
        <v>200.04860764411285</v>
      </c>
      <c r="L3891" s="239" t="b">
        <f t="shared" si="723"/>
        <v>1</v>
      </c>
      <c r="M3891" s="239">
        <f t="shared" si="728"/>
        <v>0</v>
      </c>
      <c r="O3891" s="239">
        <f t="shared" si="729"/>
        <v>173.99425117070896</v>
      </c>
      <c r="P3891" s="239">
        <f t="shared" si="724"/>
        <v>183.9021812839573</v>
      </c>
      <c r="Q3891" s="239">
        <f t="shared" si="725"/>
        <v>0</v>
      </c>
      <c r="R3891" s="239">
        <f t="shared" si="730"/>
        <v>1.0818576263019818E-2</v>
      </c>
      <c r="T3891" s="239">
        <f>MAX($H$4:H3891)</f>
        <v>290.98732864638936</v>
      </c>
      <c r="U3891" s="239">
        <f>MAX($K$4:K3891)</f>
        <v>290.98732864638936</v>
      </c>
      <c r="V3891" s="239">
        <f>MAX($K$4:L3891)</f>
        <v>290.98732864638936</v>
      </c>
      <c r="W3891" s="239">
        <f t="shared" si="731"/>
        <v>-0.36800622164741398</v>
      </c>
      <c r="X3891" s="239">
        <f t="shared" si="732"/>
        <v>-0.3125178042126574</v>
      </c>
      <c r="Y3891" s="239">
        <f t="shared" si="733"/>
        <v>-0.36800622164741398</v>
      </c>
    </row>
    <row r="3892" spans="1:25">
      <c r="A3892" s="147">
        <v>40875</v>
      </c>
      <c r="B3892" s="243">
        <v>2.9734872606924645E-2</v>
      </c>
      <c r="C3892" s="243">
        <v>3.7713343150099998E-2</v>
      </c>
      <c r="D3892" s="243">
        <v>1.1900662399481732E-2</v>
      </c>
      <c r="E3892" s="243">
        <v>2.2711409884458078E-2</v>
      </c>
      <c r="F3892" s="243">
        <v>3.3330344580777771E-2</v>
      </c>
      <c r="H3892" s="239">
        <f t="shared" si="726"/>
        <v>190.83774735277109</v>
      </c>
      <c r="I3892" s="239"/>
      <c r="J3892" s="239">
        <f t="shared" si="727"/>
        <v>200.04860764411285</v>
      </c>
      <c r="K3892" s="239">
        <f t="shared" si="722"/>
        <v>200.04860764411285</v>
      </c>
      <c r="L3892" s="239" t="b">
        <f t="shared" si="723"/>
        <v>1</v>
      </c>
      <c r="M3892" s="239">
        <f t="shared" si="728"/>
        <v>0</v>
      </c>
      <c r="O3892" s="239">
        <f t="shared" si="729"/>
        <v>173.99425117070896</v>
      </c>
      <c r="P3892" s="239">
        <f t="shared" si="724"/>
        <v>190.83774735277109</v>
      </c>
      <c r="Q3892" s="239">
        <f t="shared" si="725"/>
        <v>0</v>
      </c>
      <c r="R3892" s="239">
        <f t="shared" si="730"/>
        <v>3.7713343150100026E-2</v>
      </c>
      <c r="T3892" s="239">
        <f>MAX($H$4:H3892)</f>
        <v>290.98732864638936</v>
      </c>
      <c r="U3892" s="239">
        <f>MAX($K$4:K3892)</f>
        <v>290.98732864638936</v>
      </c>
      <c r="V3892" s="239">
        <f>MAX($K$4:L3892)</f>
        <v>290.98732864638936</v>
      </c>
      <c r="W3892" s="239">
        <f t="shared" si="731"/>
        <v>-0.34417162341567464</v>
      </c>
      <c r="X3892" s="239">
        <f t="shared" si="732"/>
        <v>-0.3125178042126574</v>
      </c>
      <c r="Y3892" s="239">
        <f t="shared" si="733"/>
        <v>-0.34417162341567464</v>
      </c>
    </row>
    <row r="3893" spans="1:25">
      <c r="A3893" s="147">
        <v>40876</v>
      </c>
      <c r="B3893" s="243">
        <v>2.2746670457265417E-3</v>
      </c>
      <c r="C3893" s="243">
        <v>5.1669571722146035E-3</v>
      </c>
      <c r="D3893" s="243">
        <v>1.9088843304180481E-2</v>
      </c>
      <c r="E3893" s="243">
        <v>6.769794827683695E-3</v>
      </c>
      <c r="F3893" s="243">
        <v>8.5704985370869124E-3</v>
      </c>
      <c r="H3893" s="239">
        <f t="shared" si="726"/>
        <v>191.82379782018478</v>
      </c>
      <c r="I3893" s="239"/>
      <c r="J3893" s="239">
        <f t="shared" si="727"/>
        <v>200.04860764411285</v>
      </c>
      <c r="K3893" s="239">
        <f t="shared" si="722"/>
        <v>200.04860764411285</v>
      </c>
      <c r="L3893" s="239" t="b">
        <f t="shared" si="723"/>
        <v>1</v>
      </c>
      <c r="M3893" s="239">
        <f t="shared" si="728"/>
        <v>0</v>
      </c>
      <c r="O3893" s="239">
        <f t="shared" si="729"/>
        <v>173.99425117070896</v>
      </c>
      <c r="P3893" s="239">
        <f t="shared" si="724"/>
        <v>191.82379782018478</v>
      </c>
      <c r="Q3893" s="239">
        <f t="shared" si="725"/>
        <v>0</v>
      </c>
      <c r="R3893" s="239">
        <f t="shared" si="730"/>
        <v>5.1669571722146633E-3</v>
      </c>
      <c r="T3893" s="239">
        <f>MAX($H$4:H3893)</f>
        <v>290.98732864638936</v>
      </c>
      <c r="U3893" s="239">
        <f>MAX($K$4:K3893)</f>
        <v>290.98732864638936</v>
      </c>
      <c r="V3893" s="239">
        <f>MAX($K$4:L3893)</f>
        <v>290.98732864638936</v>
      </c>
      <c r="W3893" s="239">
        <f t="shared" si="731"/>
        <v>-0.34078298628154036</v>
      </c>
      <c r="X3893" s="239">
        <f t="shared" si="732"/>
        <v>-0.3125178042126574</v>
      </c>
      <c r="Y3893" s="239">
        <f t="shared" si="733"/>
        <v>-0.34078298628154036</v>
      </c>
    </row>
    <row r="3894" spans="1:25">
      <c r="A3894" s="147">
        <v>40877</v>
      </c>
      <c r="B3894" s="243">
        <v>4.3654120487889747E-2</v>
      </c>
      <c r="C3894" s="243">
        <v>3.7405616438735745E-2</v>
      </c>
      <c r="D3894" s="243">
        <v>-4.240054525557202E-4</v>
      </c>
      <c r="E3894" s="243">
        <v>1.177213190272508E-2</v>
      </c>
      <c r="F3894" s="243">
        <v>3.4688503885546895E-2</v>
      </c>
      <c r="H3894" s="239">
        <f t="shared" si="726"/>
        <v>198.9990852252682</v>
      </c>
      <c r="I3894" s="239"/>
      <c r="J3894" s="239">
        <f t="shared" si="727"/>
        <v>200.04860764411285</v>
      </c>
      <c r="K3894" s="239">
        <f t="shared" si="722"/>
        <v>200.04860764411285</v>
      </c>
      <c r="L3894" s="239" t="b">
        <f t="shared" si="723"/>
        <v>1</v>
      </c>
      <c r="M3894" s="239">
        <f t="shared" si="728"/>
        <v>0</v>
      </c>
      <c r="O3894" s="239">
        <f t="shared" si="729"/>
        <v>173.99425117070896</v>
      </c>
      <c r="P3894" s="239">
        <f t="shared" si="724"/>
        <v>198.9990852252682</v>
      </c>
      <c r="Q3894" s="239">
        <f t="shared" si="725"/>
        <v>0</v>
      </c>
      <c r="R3894" s="239">
        <f t="shared" si="730"/>
        <v>3.7405616438735731E-2</v>
      </c>
      <c r="T3894" s="239">
        <f>MAX($H$4:H3894)</f>
        <v>290.98732864638936</v>
      </c>
      <c r="U3894" s="239">
        <f>MAX($K$4:K3894)</f>
        <v>290.98732864638936</v>
      </c>
      <c r="V3894" s="239">
        <f>MAX($K$4:L3894)</f>
        <v>290.98732864638936</v>
      </c>
      <c r="W3894" s="239">
        <f t="shared" si="731"/>
        <v>-0.31612456751649887</v>
      </c>
      <c r="X3894" s="239">
        <f t="shared" si="732"/>
        <v>-0.3125178042126574</v>
      </c>
      <c r="Y3894" s="239">
        <f t="shared" si="733"/>
        <v>-0.31612456751649887</v>
      </c>
    </row>
    <row r="3895" spans="1:25">
      <c r="A3895" s="147">
        <v>40878</v>
      </c>
      <c r="B3895" s="243">
        <v>-1.9227918337381134E-3</v>
      </c>
      <c r="C3895" s="243">
        <v>-5.5698181477744635E-3</v>
      </c>
      <c r="D3895" s="243">
        <v>2.0111749834665682E-2</v>
      </c>
      <c r="E3895" s="243">
        <v>3.3490166301696656E-2</v>
      </c>
      <c r="F3895" s="243">
        <v>-9.3810343779036076E-3</v>
      </c>
      <c r="H3895" s="239">
        <f t="shared" si="726"/>
        <v>197.89069650898998</v>
      </c>
      <c r="I3895" s="239"/>
      <c r="J3895" s="239">
        <f t="shared" si="727"/>
        <v>200.04860764411285</v>
      </c>
      <c r="K3895" s="239">
        <f t="shared" si="722"/>
        <v>200.04860764411285</v>
      </c>
      <c r="L3895" s="239" t="b">
        <f t="shared" si="723"/>
        <v>1</v>
      </c>
      <c r="M3895" s="239">
        <f t="shared" si="728"/>
        <v>0</v>
      </c>
      <c r="O3895" s="239">
        <f t="shared" si="729"/>
        <v>173.99425117070896</v>
      </c>
      <c r="P3895" s="239">
        <f t="shared" si="724"/>
        <v>197.89069650898998</v>
      </c>
      <c r="Q3895" s="239">
        <f t="shared" si="725"/>
        <v>0</v>
      </c>
      <c r="R3895" s="239">
        <f t="shared" si="730"/>
        <v>-5.5698181477745216E-3</v>
      </c>
      <c r="T3895" s="239">
        <f>MAX($H$4:H3895)</f>
        <v>290.98732864638936</v>
      </c>
      <c r="U3895" s="239">
        <f>MAX($K$4:K3895)</f>
        <v>290.98732864638936</v>
      </c>
      <c r="V3895" s="239">
        <f>MAX($K$4:L3895)</f>
        <v>290.98732864638936</v>
      </c>
      <c r="W3895" s="239">
        <f t="shared" si="731"/>
        <v>-0.31993362931116259</v>
      </c>
      <c r="X3895" s="239">
        <f t="shared" si="732"/>
        <v>-0.3125178042126574</v>
      </c>
      <c r="Y3895" s="239">
        <f t="shared" si="733"/>
        <v>-0.31993362931116259</v>
      </c>
    </row>
    <row r="3896" spans="1:25">
      <c r="A3896" s="147">
        <v>40879</v>
      </c>
      <c r="B3896" s="243">
        <v>7.1613668131575992E-5</v>
      </c>
      <c r="C3896" s="243">
        <v>1.0710263817776067E-2</v>
      </c>
      <c r="D3896" s="243">
        <v>1.0369995142381017E-2</v>
      </c>
      <c r="E3896" s="243">
        <v>5.7567037625676498E-3</v>
      </c>
      <c r="F3896" s="243">
        <v>1.1205497072885429E-2</v>
      </c>
      <c r="H3896" s="239">
        <f t="shared" si="726"/>
        <v>200.01015807568473</v>
      </c>
      <c r="I3896" s="239"/>
      <c r="J3896" s="239">
        <f t="shared" si="727"/>
        <v>200.04860764411285</v>
      </c>
      <c r="K3896" s="239">
        <f t="shared" si="722"/>
        <v>200.04860764411285</v>
      </c>
      <c r="L3896" s="239" t="b">
        <f t="shared" si="723"/>
        <v>1</v>
      </c>
      <c r="M3896" s="239">
        <f t="shared" si="728"/>
        <v>0</v>
      </c>
      <c r="O3896" s="239">
        <f t="shared" si="729"/>
        <v>173.99425117070896</v>
      </c>
      <c r="P3896" s="239">
        <f t="shared" si="724"/>
        <v>200.01015807568473</v>
      </c>
      <c r="Q3896" s="239">
        <f t="shared" si="725"/>
        <v>0</v>
      </c>
      <c r="R3896" s="239">
        <f t="shared" si="730"/>
        <v>1.0710263817776131E-2</v>
      </c>
      <c r="T3896" s="239">
        <f>MAX($H$4:H3896)</f>
        <v>290.98732864638936</v>
      </c>
      <c r="U3896" s="239">
        <f>MAX($K$4:K3896)</f>
        <v>290.98732864638936</v>
      </c>
      <c r="V3896" s="239">
        <f>MAX($K$4:L3896)</f>
        <v>290.98732864638936</v>
      </c>
      <c r="W3896" s="239">
        <f t="shared" si="731"/>
        <v>-0.31264993906748761</v>
      </c>
      <c r="X3896" s="239">
        <f t="shared" si="732"/>
        <v>-0.3125178042126574</v>
      </c>
      <c r="Y3896" s="239">
        <f t="shared" si="733"/>
        <v>-0.31264993906748761</v>
      </c>
    </row>
    <row r="3897" spans="1:25">
      <c r="A3897" s="147">
        <v>40882</v>
      </c>
      <c r="B3897" s="243">
        <v>1.0414180259028516E-2</v>
      </c>
      <c r="C3897" s="243">
        <v>6.4885600387381004E-3</v>
      </c>
      <c r="D3897" s="243">
        <v>3.0912020861240119E-3</v>
      </c>
      <c r="E3897" s="243">
        <v>1.0384845472788395E-3</v>
      </c>
      <c r="F3897" s="243">
        <v>8.4406637922129768E-3</v>
      </c>
      <c r="H3897" s="239">
        <f t="shared" si="726"/>
        <v>201.3079359947163</v>
      </c>
      <c r="I3897" s="239"/>
      <c r="J3897" s="239">
        <f t="shared" si="727"/>
        <v>200.04860764411285</v>
      </c>
      <c r="K3897" s="239">
        <f t="shared" si="722"/>
        <v>201.3079359947163</v>
      </c>
      <c r="L3897" s="239" t="b">
        <f t="shared" si="723"/>
        <v>0</v>
      </c>
      <c r="M3897" s="239">
        <f t="shared" si="728"/>
        <v>6.2951118002470838E-3</v>
      </c>
      <c r="O3897" s="239">
        <f t="shared" si="729"/>
        <v>173.99425117070896</v>
      </c>
      <c r="P3897" s="239">
        <f t="shared" si="724"/>
        <v>201.3079359947163</v>
      </c>
      <c r="Q3897" s="239">
        <f t="shared" si="725"/>
        <v>0</v>
      </c>
      <c r="R3897" s="239">
        <f t="shared" si="730"/>
        <v>6.4885600387380796E-3</v>
      </c>
      <c r="T3897" s="239">
        <f>MAX($H$4:H3897)</f>
        <v>290.98732864638936</v>
      </c>
      <c r="U3897" s="239">
        <f>MAX($K$4:K3897)</f>
        <v>290.98732864638936</v>
      </c>
      <c r="V3897" s="239">
        <f>MAX($K$4:L3897)</f>
        <v>290.98732864638936</v>
      </c>
      <c r="W3897" s="239">
        <f t="shared" si="731"/>
        <v>-0.30819002692949676</v>
      </c>
      <c r="X3897" s="239">
        <f t="shared" si="732"/>
        <v>-0.30819002692949676</v>
      </c>
      <c r="Y3897" s="239">
        <f t="shared" si="733"/>
        <v>-0.30819002692949676</v>
      </c>
    </row>
    <row r="3898" spans="1:25">
      <c r="A3898" s="147">
        <v>40883</v>
      </c>
      <c r="B3898" s="243">
        <v>5.3196608716188365E-4</v>
      </c>
      <c r="C3898" s="243">
        <v>-5.5377310067675767E-3</v>
      </c>
      <c r="D3898" s="243">
        <v>-1.0770989134637254E-2</v>
      </c>
      <c r="E3898" s="243">
        <v>-9.072078023265373E-3</v>
      </c>
      <c r="F3898" s="243">
        <v>-9.00455320148974E-3</v>
      </c>
      <c r="H3898" s="239">
        <f t="shared" si="726"/>
        <v>200.19314679564997</v>
      </c>
      <c r="I3898" s="239"/>
      <c r="J3898" s="239">
        <f t="shared" si="727"/>
        <v>200.04860764411285</v>
      </c>
      <c r="K3898" s="239">
        <f t="shared" si="722"/>
        <v>200.19314679564997</v>
      </c>
      <c r="L3898" s="239" t="b">
        <f t="shared" si="723"/>
        <v>0</v>
      </c>
      <c r="M3898" s="239">
        <f t="shared" si="728"/>
        <v>-5.5377310067676443E-3</v>
      </c>
      <c r="O3898" s="239">
        <f t="shared" si="729"/>
        <v>173.99425117070896</v>
      </c>
      <c r="P3898" s="239">
        <f t="shared" si="724"/>
        <v>200.19314679564997</v>
      </c>
      <c r="Q3898" s="239">
        <f t="shared" si="725"/>
        <v>0</v>
      </c>
      <c r="R3898" s="239">
        <f t="shared" si="730"/>
        <v>-5.5377310067676443E-3</v>
      </c>
      <c r="T3898" s="239">
        <f>MAX($H$4:H3898)</f>
        <v>290.98732864638936</v>
      </c>
      <c r="U3898" s="239">
        <f>MAX($K$4:K3898)</f>
        <v>290.98732864638936</v>
      </c>
      <c r="V3898" s="239">
        <f>MAX($K$4:L3898)</f>
        <v>290.98732864638936</v>
      </c>
      <c r="W3898" s="239">
        <f t="shared" si="731"/>
        <v>-0.31202108446816035</v>
      </c>
      <c r="X3898" s="239">
        <f t="shared" si="732"/>
        <v>-0.31202108446816035</v>
      </c>
      <c r="Y3898" s="239">
        <f t="shared" si="733"/>
        <v>-0.31202108446816035</v>
      </c>
    </row>
    <row r="3899" spans="1:25">
      <c r="A3899" s="147">
        <v>40884</v>
      </c>
      <c r="B3899" s="243">
        <v>1.8436932863912237E-3</v>
      </c>
      <c r="C3899" s="243">
        <v>-3.183527603694003E-3</v>
      </c>
      <c r="D3899" s="243">
        <v>1.2115933434540205E-2</v>
      </c>
      <c r="E3899" s="243">
        <v>4.2212495618259016E-3</v>
      </c>
      <c r="F3899" s="243">
        <v>-2.1882881533461518E-3</v>
      </c>
      <c r="H3899" s="239">
        <f t="shared" si="726"/>
        <v>199.55582638675565</v>
      </c>
      <c r="I3899" s="239"/>
      <c r="J3899" s="239">
        <f t="shared" si="727"/>
        <v>200.04860764411285</v>
      </c>
      <c r="K3899" s="239">
        <f t="shared" si="722"/>
        <v>200.04860764411285</v>
      </c>
      <c r="L3899" s="239" t="b">
        <f t="shared" si="723"/>
        <v>1</v>
      </c>
      <c r="M3899" s="239">
        <f t="shared" si="728"/>
        <v>-7.2199849920265985E-4</v>
      </c>
      <c r="O3899" s="239">
        <f t="shared" si="729"/>
        <v>173.99425117070896</v>
      </c>
      <c r="P3899" s="239">
        <f t="shared" si="724"/>
        <v>199.55582638675565</v>
      </c>
      <c r="Q3899" s="239">
        <f t="shared" si="725"/>
        <v>0</v>
      </c>
      <c r="R3899" s="239">
        <f t="shared" si="730"/>
        <v>-3.1835276036939722E-3</v>
      </c>
      <c r="T3899" s="239">
        <f>MAX($H$4:H3899)</f>
        <v>290.98732864638936</v>
      </c>
      <c r="U3899" s="239">
        <f>MAX($K$4:K3899)</f>
        <v>290.98732864638936</v>
      </c>
      <c r="V3899" s="239">
        <f>MAX($K$4:L3899)</f>
        <v>290.98732864638936</v>
      </c>
      <c r="W3899" s="239">
        <f t="shared" si="731"/>
        <v>-0.31421128433651541</v>
      </c>
      <c r="X3899" s="239">
        <f t="shared" si="732"/>
        <v>-0.3125178042126574</v>
      </c>
      <c r="Y3899" s="239">
        <f t="shared" si="733"/>
        <v>-0.31421128433651541</v>
      </c>
    </row>
    <row r="3900" spans="1:25">
      <c r="A3900" s="147">
        <v>40885</v>
      </c>
      <c r="B3900" s="243">
        <v>-2.1668990924773479E-2</v>
      </c>
      <c r="C3900" s="243">
        <v>-1.4194706765823351E-2</v>
      </c>
      <c r="D3900" s="243">
        <v>2.8016399116004287E-4</v>
      </c>
      <c r="E3900" s="243">
        <v>-5.5433046598242219E-3</v>
      </c>
      <c r="F3900" s="243">
        <v>-1.7735815152365331E-2</v>
      </c>
      <c r="H3900" s="239">
        <f t="shared" si="726"/>
        <v>196.72318994778411</v>
      </c>
      <c r="I3900" s="239"/>
      <c r="J3900" s="239">
        <f t="shared" si="727"/>
        <v>200.04860764411285</v>
      </c>
      <c r="K3900" s="239">
        <f t="shared" si="722"/>
        <v>200.04860764411285</v>
      </c>
      <c r="L3900" s="239" t="b">
        <f t="shared" si="723"/>
        <v>1</v>
      </c>
      <c r="M3900" s="239">
        <f t="shared" si="728"/>
        <v>0</v>
      </c>
      <c r="O3900" s="239">
        <f t="shared" si="729"/>
        <v>173.99425117070896</v>
      </c>
      <c r="P3900" s="239">
        <f t="shared" si="724"/>
        <v>196.72318994778411</v>
      </c>
      <c r="Q3900" s="239">
        <f t="shared" si="725"/>
        <v>0</v>
      </c>
      <c r="R3900" s="239">
        <f t="shared" si="730"/>
        <v>-1.4194706765823338E-2</v>
      </c>
      <c r="T3900" s="239">
        <f>MAX($H$4:H3900)</f>
        <v>290.98732864638936</v>
      </c>
      <c r="U3900" s="239">
        <f>MAX($K$4:K3900)</f>
        <v>290.98732864638936</v>
      </c>
      <c r="V3900" s="239">
        <f>MAX($K$4:L3900)</f>
        <v>290.98732864638936</v>
      </c>
      <c r="W3900" s="239">
        <f t="shared" si="731"/>
        <v>-0.32394585405866916</v>
      </c>
      <c r="X3900" s="239">
        <f t="shared" si="732"/>
        <v>-0.3125178042126574</v>
      </c>
      <c r="Y3900" s="239">
        <f t="shared" si="733"/>
        <v>-0.32394585405866916</v>
      </c>
    </row>
    <row r="3901" spans="1:25">
      <c r="A3901" s="147">
        <v>40886</v>
      </c>
      <c r="B3901" s="243">
        <v>1.7235574864147285E-2</v>
      </c>
      <c r="C3901" s="243">
        <v>1.1797650786958824E-2</v>
      </c>
      <c r="D3901" s="243">
        <v>-1.9447589647696439E-2</v>
      </c>
      <c r="E3901" s="243">
        <v>-1.8035284945356778E-2</v>
      </c>
      <c r="F3901" s="243">
        <v>5.681251873461024E-3</v>
      </c>
      <c r="H3901" s="239">
        <f t="shared" si="726"/>
        <v>199.04406144448464</v>
      </c>
      <c r="I3901" s="239"/>
      <c r="J3901" s="239">
        <f t="shared" si="727"/>
        <v>200.04860764411285</v>
      </c>
      <c r="K3901" s="239">
        <f t="shared" si="722"/>
        <v>200.04860764411285</v>
      </c>
      <c r="L3901" s="239" t="b">
        <f t="shared" si="723"/>
        <v>1</v>
      </c>
      <c r="M3901" s="239">
        <f t="shared" si="728"/>
        <v>0</v>
      </c>
      <c r="O3901" s="239">
        <f t="shared" si="729"/>
        <v>173.99425117070896</v>
      </c>
      <c r="P3901" s="239">
        <f t="shared" si="724"/>
        <v>199.04406144448464</v>
      </c>
      <c r="Q3901" s="239">
        <f t="shared" si="725"/>
        <v>0</v>
      </c>
      <c r="R3901" s="239">
        <f t="shared" si="730"/>
        <v>1.1797650786958866E-2</v>
      </c>
      <c r="T3901" s="239">
        <f>MAX($H$4:H3901)</f>
        <v>290.98732864638936</v>
      </c>
      <c r="U3901" s="239">
        <f>MAX($K$4:K3901)</f>
        <v>290.98732864638936</v>
      </c>
      <c r="V3901" s="239">
        <f>MAX($K$4:L3901)</f>
        <v>290.98732864638936</v>
      </c>
      <c r="W3901" s="239">
        <f t="shared" si="731"/>
        <v>-0.3159700033317776</v>
      </c>
      <c r="X3901" s="239">
        <f t="shared" si="732"/>
        <v>-0.3125178042126574</v>
      </c>
      <c r="Y3901" s="239">
        <f t="shared" si="733"/>
        <v>-0.3159700033317776</v>
      </c>
    </row>
    <row r="3902" spans="1:25">
      <c r="A3902" s="147">
        <v>40889</v>
      </c>
      <c r="B3902" s="243">
        <v>-1.5043190627578307E-2</v>
      </c>
      <c r="C3902" s="243">
        <v>-1.543173985582702E-2</v>
      </c>
      <c r="D3902" s="243">
        <v>2.0589202176313659E-2</v>
      </c>
      <c r="E3902" s="243">
        <v>3.9083889972313379E-3</v>
      </c>
      <c r="F3902" s="243">
        <v>-1.6449979359069555E-2</v>
      </c>
      <c r="H3902" s="239">
        <f t="shared" si="726"/>
        <v>195.97246526842611</v>
      </c>
      <c r="I3902" s="239"/>
      <c r="J3902" s="239">
        <f t="shared" si="727"/>
        <v>200.04860764411285</v>
      </c>
      <c r="K3902" s="239">
        <f t="shared" si="722"/>
        <v>200.04860764411285</v>
      </c>
      <c r="L3902" s="239" t="b">
        <f t="shared" si="723"/>
        <v>1</v>
      </c>
      <c r="M3902" s="239">
        <f t="shared" si="728"/>
        <v>0</v>
      </c>
      <c r="O3902" s="239">
        <f t="shared" si="729"/>
        <v>173.99425117070896</v>
      </c>
      <c r="P3902" s="239">
        <f t="shared" si="724"/>
        <v>195.97246526842611</v>
      </c>
      <c r="Q3902" s="239">
        <f t="shared" si="725"/>
        <v>0</v>
      </c>
      <c r="R3902" s="239">
        <f t="shared" si="730"/>
        <v>-1.5431739855827013E-2</v>
      </c>
      <c r="T3902" s="239">
        <f>MAX($H$4:H3902)</f>
        <v>290.98732864638936</v>
      </c>
      <c r="U3902" s="239">
        <f>MAX($K$4:K3902)</f>
        <v>290.98732864638936</v>
      </c>
      <c r="V3902" s="239">
        <f>MAX($K$4:L3902)</f>
        <v>290.98732864638936</v>
      </c>
      <c r="W3902" s="239">
        <f t="shared" si="731"/>
        <v>-0.32652577629394386</v>
      </c>
      <c r="X3902" s="239">
        <f t="shared" si="732"/>
        <v>-0.3125178042126574</v>
      </c>
      <c r="Y3902" s="239">
        <f t="shared" si="733"/>
        <v>-0.32652577629394386</v>
      </c>
    </row>
    <row r="3903" spans="1:25">
      <c r="A3903" s="147">
        <v>40890</v>
      </c>
      <c r="B3903" s="243">
        <v>-9.4678957685507825E-3</v>
      </c>
      <c r="C3903" s="243">
        <v>5.1216665391671246E-3</v>
      </c>
      <c r="D3903" s="243">
        <v>-1.1332372797682178E-3</v>
      </c>
      <c r="E3903" s="243">
        <v>5.9350358948950799E-4</v>
      </c>
      <c r="F3903" s="243">
        <v>3.8351618098206863E-3</v>
      </c>
      <c r="H3903" s="239">
        <f t="shared" si="726"/>
        <v>196.9761708863895</v>
      </c>
      <c r="I3903" s="239"/>
      <c r="J3903" s="239">
        <f t="shared" si="727"/>
        <v>200.04860764411285</v>
      </c>
      <c r="K3903" s="239">
        <f t="shared" si="722"/>
        <v>200.04860764411285</v>
      </c>
      <c r="L3903" s="239" t="b">
        <f t="shared" si="723"/>
        <v>1</v>
      </c>
      <c r="M3903" s="239">
        <f t="shared" si="728"/>
        <v>0</v>
      </c>
      <c r="O3903" s="239">
        <f t="shared" si="729"/>
        <v>173.99425117070896</v>
      </c>
      <c r="P3903" s="239">
        <f t="shared" si="724"/>
        <v>196.9761708863895</v>
      </c>
      <c r="Q3903" s="239">
        <f t="shared" si="725"/>
        <v>0</v>
      </c>
      <c r="R3903" s="239">
        <f t="shared" si="730"/>
        <v>5.1216665391671315E-3</v>
      </c>
      <c r="T3903" s="239">
        <f>MAX($H$4:H3903)</f>
        <v>290.98732864638936</v>
      </c>
      <c r="U3903" s="239">
        <f>MAX($K$4:K3903)</f>
        <v>290.98732864638936</v>
      </c>
      <c r="V3903" s="239">
        <f>MAX($K$4:L3903)</f>
        <v>290.98732864638936</v>
      </c>
      <c r="W3903" s="239">
        <f t="shared" si="731"/>
        <v>-0.32307646589739697</v>
      </c>
      <c r="X3903" s="239">
        <f t="shared" si="732"/>
        <v>-0.3125178042126574</v>
      </c>
      <c r="Y3903" s="239">
        <f t="shared" si="733"/>
        <v>-0.32307646589739697</v>
      </c>
    </row>
    <row r="3904" spans="1:25">
      <c r="A3904" s="147">
        <v>40891</v>
      </c>
      <c r="B3904" s="243">
        <v>-1.1849327568190793E-2</v>
      </c>
      <c r="C3904" s="243">
        <v>-2.3872153095701898E-2</v>
      </c>
      <c r="D3904" s="243">
        <v>-3.7620413660812702E-3</v>
      </c>
      <c r="E3904" s="243">
        <v>-7.2244763273244805E-3</v>
      </c>
      <c r="F3904" s="243">
        <v>-2.4191273069982255E-2</v>
      </c>
      <c r="H3904" s="239">
        <f t="shared" si="726"/>
        <v>192.27392557878446</v>
      </c>
      <c r="I3904" s="239"/>
      <c r="J3904" s="239">
        <f t="shared" si="727"/>
        <v>200.04860764411285</v>
      </c>
      <c r="K3904" s="239">
        <f t="shared" si="722"/>
        <v>200.04860764411285</v>
      </c>
      <c r="L3904" s="239" t="b">
        <f t="shared" si="723"/>
        <v>1</v>
      </c>
      <c r="M3904" s="239">
        <f t="shared" si="728"/>
        <v>0</v>
      </c>
      <c r="O3904" s="239">
        <f t="shared" si="729"/>
        <v>173.99425117070896</v>
      </c>
      <c r="P3904" s="239">
        <f t="shared" si="724"/>
        <v>192.27392557878446</v>
      </c>
      <c r="Q3904" s="239">
        <f t="shared" si="725"/>
        <v>0</v>
      </c>
      <c r="R3904" s="239">
        <f t="shared" si="730"/>
        <v>-2.387215309570195E-2</v>
      </c>
      <c r="T3904" s="239">
        <f>MAX($H$4:H3904)</f>
        <v>290.98732864638936</v>
      </c>
      <c r="U3904" s="239">
        <f>MAX($K$4:K3904)</f>
        <v>290.98732864638936</v>
      </c>
      <c r="V3904" s="239">
        <f>MAX($K$4:L3904)</f>
        <v>290.98732864638936</v>
      </c>
      <c r="W3904" s="239">
        <f t="shared" si="731"/>
        <v>-0.33923608813757794</v>
      </c>
      <c r="X3904" s="239">
        <f t="shared" si="732"/>
        <v>-0.3125178042126574</v>
      </c>
      <c r="Y3904" s="239">
        <f t="shared" si="733"/>
        <v>-0.33923608813757794</v>
      </c>
    </row>
    <row r="3905" spans="1:25">
      <c r="A3905" s="147">
        <v>40892</v>
      </c>
      <c r="B3905" s="243">
        <v>3.7327995996996322E-3</v>
      </c>
      <c r="C3905" s="243">
        <v>1.2064106609028791E-2</v>
      </c>
      <c r="D3905" s="243">
        <v>-1.4802112981373905E-2</v>
      </c>
      <c r="E3905" s="243">
        <v>-9.0943587278439209E-3</v>
      </c>
      <c r="F3905" s="243">
        <v>1.1921157895689705E-2</v>
      </c>
      <c r="H3905" s="239">
        <f t="shared" si="726"/>
        <v>194.59353871510339</v>
      </c>
      <c r="I3905" s="239"/>
      <c r="J3905" s="239">
        <f t="shared" si="727"/>
        <v>200.04860764411285</v>
      </c>
      <c r="K3905" s="239">
        <f t="shared" si="722"/>
        <v>200.04860764411285</v>
      </c>
      <c r="L3905" s="239" t="b">
        <f t="shared" si="723"/>
        <v>1</v>
      </c>
      <c r="M3905" s="239">
        <f t="shared" si="728"/>
        <v>0</v>
      </c>
      <c r="O3905" s="239">
        <f t="shared" si="729"/>
        <v>173.99425117070896</v>
      </c>
      <c r="P3905" s="239">
        <f t="shared" si="724"/>
        <v>194.59353871510339</v>
      </c>
      <c r="Q3905" s="239">
        <f t="shared" si="725"/>
        <v>0</v>
      </c>
      <c r="R3905" s="239">
        <f t="shared" si="730"/>
        <v>1.2064106609028851E-2</v>
      </c>
      <c r="T3905" s="239">
        <f>MAX($H$4:H3905)</f>
        <v>290.98732864638936</v>
      </c>
      <c r="U3905" s="239">
        <f>MAX($K$4:K3905)</f>
        <v>290.98732864638936</v>
      </c>
      <c r="V3905" s="239">
        <f>MAX($K$4:L3905)</f>
        <v>290.98732864638936</v>
      </c>
      <c r="W3905" s="239">
        <f t="shared" si="731"/>
        <v>-0.33126456186147074</v>
      </c>
      <c r="X3905" s="239">
        <f t="shared" si="732"/>
        <v>-0.3125178042126574</v>
      </c>
      <c r="Y3905" s="239">
        <f t="shared" si="733"/>
        <v>-0.33126456186147074</v>
      </c>
    </row>
    <row r="3906" spans="1:25">
      <c r="A3906" s="147">
        <v>40893</v>
      </c>
      <c r="B3906" s="243">
        <v>4.1138014776571641E-3</v>
      </c>
      <c r="C3906" s="243">
        <v>-3.4857379753130413E-3</v>
      </c>
      <c r="D3906" s="243">
        <v>2.8268297189635305E-3</v>
      </c>
      <c r="E3906" s="243">
        <v>5.2525534792107198E-3</v>
      </c>
      <c r="F3906" s="243">
        <v>-1.4773139200952023E-4</v>
      </c>
      <c r="H3906" s="239">
        <f t="shared" si="726"/>
        <v>193.9152366274536</v>
      </c>
      <c r="I3906" s="239"/>
      <c r="J3906" s="239">
        <f t="shared" si="727"/>
        <v>200.04860764411285</v>
      </c>
      <c r="K3906" s="239">
        <f t="shared" si="722"/>
        <v>200.04860764411285</v>
      </c>
      <c r="L3906" s="239" t="b">
        <f t="shared" si="723"/>
        <v>1</v>
      </c>
      <c r="M3906" s="239">
        <f t="shared" si="728"/>
        <v>0</v>
      </c>
      <c r="O3906" s="239">
        <f t="shared" si="729"/>
        <v>173.99425117070896</v>
      </c>
      <c r="P3906" s="239">
        <f t="shared" si="724"/>
        <v>193.9152366274536</v>
      </c>
      <c r="Q3906" s="239">
        <f t="shared" si="725"/>
        <v>0</v>
      </c>
      <c r="R3906" s="239">
        <f t="shared" si="730"/>
        <v>-3.4857379753131068E-3</v>
      </c>
      <c r="T3906" s="239">
        <f>MAX($H$4:H3906)</f>
        <v>290.98732864638936</v>
      </c>
      <c r="U3906" s="239">
        <f>MAX($K$4:K3906)</f>
        <v>290.98732864638936</v>
      </c>
      <c r="V3906" s="239">
        <f>MAX($K$4:L3906)</f>
        <v>290.98732864638936</v>
      </c>
      <c r="W3906" s="239">
        <f t="shared" si="731"/>
        <v>-0.33359559837362784</v>
      </c>
      <c r="X3906" s="239">
        <f t="shared" si="732"/>
        <v>-0.3125178042126574</v>
      </c>
      <c r="Y3906" s="239">
        <f t="shared" si="733"/>
        <v>-0.33359559837362784</v>
      </c>
    </row>
    <row r="3907" spans="1:25">
      <c r="A3907" s="147">
        <v>40896</v>
      </c>
      <c r="B3907" s="243">
        <v>-1.2375994824655012E-2</v>
      </c>
      <c r="C3907" s="243">
        <v>7.9227044392116142E-4</v>
      </c>
      <c r="D3907" s="243">
        <v>-1.4662880341983597E-2</v>
      </c>
      <c r="E3907" s="243">
        <v>-1.4502074564229361E-2</v>
      </c>
      <c r="F3907" s="243">
        <v>-1.2633332341472903E-3</v>
      </c>
      <c r="H3907" s="239">
        <f t="shared" si="726"/>
        <v>194.06886993805949</v>
      </c>
      <c r="I3907" s="239"/>
      <c r="J3907" s="239">
        <f t="shared" si="727"/>
        <v>200.04860764411285</v>
      </c>
      <c r="K3907" s="239">
        <f t="shared" si="722"/>
        <v>200.04860764411285</v>
      </c>
      <c r="L3907" s="239" t="b">
        <f t="shared" si="723"/>
        <v>1</v>
      </c>
      <c r="M3907" s="239">
        <f t="shared" si="728"/>
        <v>0</v>
      </c>
      <c r="O3907" s="239">
        <f t="shared" si="729"/>
        <v>173.99425117070896</v>
      </c>
      <c r="P3907" s="239">
        <f t="shared" si="724"/>
        <v>194.06886993805949</v>
      </c>
      <c r="Q3907" s="239">
        <f t="shared" si="725"/>
        <v>0</v>
      </c>
      <c r="R3907" s="239">
        <f t="shared" si="730"/>
        <v>7.9227044392109875E-4</v>
      </c>
      <c r="T3907" s="239">
        <f>MAX($H$4:H3907)</f>
        <v>290.98732864638936</v>
      </c>
      <c r="U3907" s="239">
        <f>MAX($K$4:K3907)</f>
        <v>290.98732864638936</v>
      </c>
      <c r="V3907" s="239">
        <f>MAX($K$4:L3907)</f>
        <v>290.98732864638936</v>
      </c>
      <c r="W3907" s="239">
        <f t="shared" si="731"/>
        <v>-0.33306762586252037</v>
      </c>
      <c r="X3907" s="239">
        <f t="shared" si="732"/>
        <v>-0.3125178042126574</v>
      </c>
      <c r="Y3907" s="239">
        <f t="shared" si="733"/>
        <v>-0.33306762586252037</v>
      </c>
    </row>
    <row r="3908" spans="1:25">
      <c r="A3908" s="147">
        <v>40897</v>
      </c>
      <c r="B3908" s="243">
        <v>3.0260922232117071E-2</v>
      </c>
      <c r="C3908" s="243">
        <v>2.1323069944724216E-2</v>
      </c>
      <c r="D3908" s="243">
        <v>1.14307452675666E-3</v>
      </c>
      <c r="E3908" s="243">
        <v>7.8799847314530158E-3</v>
      </c>
      <c r="F3908" s="243">
        <v>2.3532332660838762E-2</v>
      </c>
      <c r="H3908" s="239">
        <f t="shared" si="726"/>
        <v>198.20701402584231</v>
      </c>
      <c r="I3908" s="239"/>
      <c r="J3908" s="239">
        <f t="shared" si="727"/>
        <v>200.04860764411285</v>
      </c>
      <c r="K3908" s="239">
        <f t="shared" si="722"/>
        <v>200.04860764411285</v>
      </c>
      <c r="L3908" s="239" t="b">
        <f t="shared" si="723"/>
        <v>1</v>
      </c>
      <c r="M3908" s="239">
        <f t="shared" si="728"/>
        <v>0</v>
      </c>
      <c r="O3908" s="239">
        <f t="shared" si="729"/>
        <v>173.99425117070896</v>
      </c>
      <c r="P3908" s="239">
        <f t="shared" si="724"/>
        <v>198.20701402584231</v>
      </c>
      <c r="Q3908" s="239">
        <f t="shared" si="725"/>
        <v>0</v>
      </c>
      <c r="R3908" s="239">
        <f t="shared" si="730"/>
        <v>2.1323069944724167E-2</v>
      </c>
      <c r="T3908" s="239">
        <f>MAX($H$4:H3908)</f>
        <v>290.98732864638936</v>
      </c>
      <c r="U3908" s="239">
        <f>MAX($K$4:K3908)</f>
        <v>290.98732864638936</v>
      </c>
      <c r="V3908" s="239">
        <f>MAX($K$4:L3908)</f>
        <v>290.98732864638936</v>
      </c>
      <c r="W3908" s="239">
        <f t="shared" si="731"/>
        <v>-0.31884658020038592</v>
      </c>
      <c r="X3908" s="239">
        <f t="shared" si="732"/>
        <v>-0.3125178042126574</v>
      </c>
      <c r="Y3908" s="239">
        <f t="shared" si="733"/>
        <v>-0.31884658020038592</v>
      </c>
    </row>
    <row r="3909" spans="1:25">
      <c r="A3909" s="147">
        <v>40898</v>
      </c>
      <c r="B3909" s="243">
        <v>2.0087856649648739E-3</v>
      </c>
      <c r="C3909" s="243">
        <v>-8.4091141354848409E-3</v>
      </c>
      <c r="D3909" s="243">
        <v>1.3615796627799215E-2</v>
      </c>
      <c r="E3909" s="243">
        <v>1.8437850223321117E-2</v>
      </c>
      <c r="F3909" s="243">
        <v>-6.3811136445043326E-3</v>
      </c>
      <c r="H3909" s="239">
        <f t="shared" si="726"/>
        <v>196.54026862244535</v>
      </c>
      <c r="I3909" s="239"/>
      <c r="J3909" s="239">
        <f t="shared" si="727"/>
        <v>200.04860764411285</v>
      </c>
      <c r="K3909" s="239">
        <f t="shared" ref="K3909:K3972" si="734">MAX(H3909:J3909)</f>
        <v>200.04860764411285</v>
      </c>
      <c r="L3909" s="239" t="b">
        <f t="shared" ref="L3909:L3972" si="735">J3909=K3909</f>
        <v>1</v>
      </c>
      <c r="M3909" s="239">
        <f t="shared" si="728"/>
        <v>0</v>
      </c>
      <c r="O3909" s="239">
        <f t="shared" si="729"/>
        <v>173.99425117070896</v>
      </c>
      <c r="P3909" s="239">
        <f t="shared" ref="P3909:P3972" si="736">MAX(H3909,O3909)</f>
        <v>196.54026862244535</v>
      </c>
      <c r="Q3909" s="239">
        <f t="shared" ref="Q3909:Q3972" si="737">P3909-H3909</f>
        <v>0</v>
      </c>
      <c r="R3909" s="239">
        <f t="shared" si="730"/>
        <v>-8.4091141354848738E-3</v>
      </c>
      <c r="T3909" s="239">
        <f>MAX($H$4:H3909)</f>
        <v>290.98732864638936</v>
      </c>
      <c r="U3909" s="239">
        <f>MAX($K$4:K3909)</f>
        <v>290.98732864638936</v>
      </c>
      <c r="V3909" s="239">
        <f>MAX($K$4:L3909)</f>
        <v>290.98732864638936</v>
      </c>
      <c r="W3909" s="239">
        <f t="shared" si="731"/>
        <v>-0.32457447705125675</v>
      </c>
      <c r="X3909" s="239">
        <f t="shared" si="732"/>
        <v>-0.3125178042126574</v>
      </c>
      <c r="Y3909" s="239">
        <f t="shared" si="733"/>
        <v>-0.32457447705125675</v>
      </c>
    </row>
    <row r="3910" spans="1:25">
      <c r="A3910" s="147">
        <v>40899</v>
      </c>
      <c r="B3910" s="243">
        <v>8.8049419821167874E-3</v>
      </c>
      <c r="C3910" s="243">
        <v>1.365997522727791E-2</v>
      </c>
      <c r="D3910" s="243">
        <v>-2.5451096983913901E-3</v>
      </c>
      <c r="E3910" s="243">
        <v>5.3252917115489407E-3</v>
      </c>
      <c r="F3910" s="243">
        <v>1.1566930221436289E-2</v>
      </c>
      <c r="H3910" s="239">
        <f t="shared" ref="H3910:H3973" si="738">(1+C3910)*H3909</f>
        <v>199.22500382299052</v>
      </c>
      <c r="I3910" s="239"/>
      <c r="J3910" s="239">
        <f t="shared" ref="J3910:J3973" si="739">IF(NOT(YEAR(A3910)=YEAR(A3909)),$J$1*H3910,J3909)</f>
        <v>200.04860764411285</v>
      </c>
      <c r="K3910" s="239">
        <f t="shared" si="734"/>
        <v>200.04860764411285</v>
      </c>
      <c r="L3910" s="239" t="b">
        <f t="shared" si="735"/>
        <v>1</v>
      </c>
      <c r="M3910" s="239">
        <f t="shared" ref="M3910:M3973" si="740">(K3910-K3909)/K3909</f>
        <v>0</v>
      </c>
      <c r="O3910" s="239">
        <f t="shared" ref="O3910:O3973" si="741">IF(AND(MONTH(A3910)=$O$2,MONTH(A3909)=$O$2-1),$O$1*H3910,O3909)</f>
        <v>173.99425117070896</v>
      </c>
      <c r="P3910" s="239">
        <f t="shared" si="736"/>
        <v>199.22500382299052</v>
      </c>
      <c r="Q3910" s="239">
        <f t="shared" si="737"/>
        <v>0</v>
      </c>
      <c r="R3910" s="239">
        <f t="shared" ref="R3910:R3973" si="742">(P3910-P3909)/P3909</f>
        <v>1.3659975227277977E-2</v>
      </c>
      <c r="T3910" s="239">
        <f>MAX($H$4:H3910)</f>
        <v>290.98732864638936</v>
      </c>
      <c r="U3910" s="239">
        <f>MAX($K$4:K3910)</f>
        <v>290.98732864638936</v>
      </c>
      <c r="V3910" s="239">
        <f>MAX($K$4:L3910)</f>
        <v>290.98732864638936</v>
      </c>
      <c r="W3910" s="239">
        <f t="shared" ref="W3910:W3973" si="743">(H3910-T3910)/T3910</f>
        <v>-0.31534818113990565</v>
      </c>
      <c r="X3910" s="239">
        <f t="shared" ref="X3910:X3973" si="744">(K3910-U3910)/U3910</f>
        <v>-0.3125178042126574</v>
      </c>
      <c r="Y3910" s="239">
        <f t="shared" ref="Y3910:Y3973" si="745">(P3910-V3910)/V3910</f>
        <v>-0.31534818113990565</v>
      </c>
    </row>
    <row r="3911" spans="1:25">
      <c r="A3911" s="147">
        <v>40900</v>
      </c>
      <c r="B3911" s="243">
        <v>8.7731436313014388E-3</v>
      </c>
      <c r="C3911" s="243">
        <v>6.9609465877156218E-3</v>
      </c>
      <c r="D3911" s="243">
        <v>5.0263452226100291E-3</v>
      </c>
      <c r="E3911" s="243">
        <v>9.2667630371003895E-3</v>
      </c>
      <c r="F3911" s="243">
        <v>5.6670510258642892E-3</v>
      </c>
      <c r="H3911" s="239">
        <f t="shared" si="738"/>
        <v>200.6117984335398</v>
      </c>
      <c r="I3911" s="239"/>
      <c r="J3911" s="239">
        <f t="shared" si="739"/>
        <v>200.04860764411285</v>
      </c>
      <c r="K3911" s="239">
        <f t="shared" si="734"/>
        <v>200.6117984335398</v>
      </c>
      <c r="L3911" s="239" t="b">
        <f t="shared" si="735"/>
        <v>0</v>
      </c>
      <c r="M3911" s="239">
        <f t="shared" si="740"/>
        <v>2.8152697289894309E-3</v>
      </c>
      <c r="O3911" s="239">
        <f t="shared" si="741"/>
        <v>173.99425117070896</v>
      </c>
      <c r="P3911" s="239">
        <f t="shared" si="736"/>
        <v>200.6117984335398</v>
      </c>
      <c r="Q3911" s="239">
        <f t="shared" si="737"/>
        <v>0</v>
      </c>
      <c r="R3911" s="239">
        <f t="shared" si="742"/>
        <v>6.960946587715673E-3</v>
      </c>
      <c r="T3911" s="239">
        <f>MAX($H$4:H3911)</f>
        <v>290.98732864638936</v>
      </c>
      <c r="U3911" s="239">
        <f>MAX($K$4:K3911)</f>
        <v>290.98732864638936</v>
      </c>
      <c r="V3911" s="239">
        <f>MAX($K$4:L3911)</f>
        <v>290.98732864638936</v>
      </c>
      <c r="W3911" s="239">
        <f t="shared" si="743"/>
        <v>-0.31058235639763815</v>
      </c>
      <c r="X3911" s="239">
        <f t="shared" si="744"/>
        <v>-0.31058235639763815</v>
      </c>
      <c r="Y3911" s="239">
        <f t="shared" si="745"/>
        <v>-0.31058235639763815</v>
      </c>
    </row>
    <row r="3912" spans="1:25">
      <c r="A3912" s="147">
        <v>40903</v>
      </c>
      <c r="B3912" s="243">
        <v>0</v>
      </c>
      <c r="C3912" s="243">
        <v>-2.0656414964423941E-3</v>
      </c>
      <c r="D3912" s="243">
        <v>1.2756733391110497E-3</v>
      </c>
      <c r="E3912" s="243">
        <v>-2.1430796450494505E-3</v>
      </c>
      <c r="F3912" s="243">
        <v>-2.0656414964423941E-3</v>
      </c>
      <c r="H3912" s="239">
        <f t="shared" si="738"/>
        <v>200.19740637801954</v>
      </c>
      <c r="I3912" s="239"/>
      <c r="J3912" s="239">
        <f t="shared" si="739"/>
        <v>200.04860764411285</v>
      </c>
      <c r="K3912" s="239">
        <f t="shared" si="734"/>
        <v>200.19740637801954</v>
      </c>
      <c r="L3912" s="239" t="b">
        <f t="shared" si="735"/>
        <v>0</v>
      </c>
      <c r="M3912" s="239">
        <f t="shared" si="740"/>
        <v>-2.0656414964424431E-3</v>
      </c>
      <c r="O3912" s="239">
        <f t="shared" si="741"/>
        <v>173.99425117070896</v>
      </c>
      <c r="P3912" s="239">
        <f t="shared" si="736"/>
        <v>200.19740637801954</v>
      </c>
      <c r="Q3912" s="239">
        <f t="shared" si="737"/>
        <v>0</v>
      </c>
      <c r="R3912" s="239">
        <f t="shared" si="742"/>
        <v>-2.0656414964424431E-3</v>
      </c>
      <c r="T3912" s="239">
        <f>MAX($H$4:H3912)</f>
        <v>290.98732864638936</v>
      </c>
      <c r="U3912" s="239">
        <f>MAX($K$4:K3912)</f>
        <v>290.98732864638936</v>
      </c>
      <c r="V3912" s="239">
        <f>MAX($K$4:L3912)</f>
        <v>290.98732864638936</v>
      </c>
      <c r="W3912" s="239">
        <f t="shared" si="743"/>
        <v>-0.31200644609064271</v>
      </c>
      <c r="X3912" s="239">
        <f t="shared" si="744"/>
        <v>-0.31200644609064271</v>
      </c>
      <c r="Y3912" s="239">
        <f t="shared" si="745"/>
        <v>-0.31200644609064271</v>
      </c>
    </row>
    <row r="3913" spans="1:25">
      <c r="A3913" s="147">
        <v>40904</v>
      </c>
      <c r="B3913" s="243">
        <v>2.792711226697886E-4</v>
      </c>
      <c r="C3913" s="243">
        <v>1.9781581909654733E-3</v>
      </c>
      <c r="D3913" s="243">
        <v>-1.7698205699057112E-4</v>
      </c>
      <c r="E3913" s="243">
        <v>-3.7042367655175656E-3</v>
      </c>
      <c r="F3913" s="243">
        <v>1.7780678760350721E-3</v>
      </c>
      <c r="H3913" s="239">
        <f t="shared" si="738"/>
        <v>200.59342851725626</v>
      </c>
      <c r="I3913" s="239"/>
      <c r="J3913" s="239">
        <f t="shared" si="739"/>
        <v>200.04860764411285</v>
      </c>
      <c r="K3913" s="239">
        <f t="shared" si="734"/>
        <v>200.59342851725626</v>
      </c>
      <c r="L3913" s="239" t="b">
        <f t="shared" si="735"/>
        <v>0</v>
      </c>
      <c r="M3913" s="239">
        <f t="shared" si="740"/>
        <v>1.9781581909654603E-3</v>
      </c>
      <c r="O3913" s="239">
        <f t="shared" si="741"/>
        <v>173.99425117070896</v>
      </c>
      <c r="P3913" s="239">
        <f t="shared" si="736"/>
        <v>200.59342851725626</v>
      </c>
      <c r="Q3913" s="239">
        <f t="shared" si="737"/>
        <v>0</v>
      </c>
      <c r="R3913" s="239">
        <f t="shared" si="742"/>
        <v>1.9781581909654603E-3</v>
      </c>
      <c r="T3913" s="239">
        <f>MAX($H$4:H3913)</f>
        <v>290.98732864638936</v>
      </c>
      <c r="U3913" s="239">
        <f>MAX($K$4:K3913)</f>
        <v>290.98732864638936</v>
      </c>
      <c r="V3913" s="239">
        <f>MAX($K$4:L3913)</f>
        <v>290.98732864638936</v>
      </c>
      <c r="W3913" s="239">
        <f t="shared" si="743"/>
        <v>-0.31064548600664549</v>
      </c>
      <c r="X3913" s="239">
        <f t="shared" si="744"/>
        <v>-0.31064548600664549</v>
      </c>
      <c r="Y3913" s="239">
        <f t="shared" si="745"/>
        <v>-0.31064548600664549</v>
      </c>
    </row>
    <row r="3914" spans="1:25">
      <c r="A3914" s="147">
        <v>40905</v>
      </c>
      <c r="B3914" s="243">
        <v>-1.2851872522088192E-2</v>
      </c>
      <c r="C3914" s="243">
        <v>-5.7784366004056675E-3</v>
      </c>
      <c r="D3914" s="243">
        <v>3.1160937962602109E-3</v>
      </c>
      <c r="E3914" s="243">
        <v>-1.699907901314246E-3</v>
      </c>
      <c r="F3914" s="243">
        <v>-2.3355215322101719E-3</v>
      </c>
      <c r="H3914" s="239">
        <f t="shared" si="738"/>
        <v>199.43431210811127</v>
      </c>
      <c r="I3914" s="239"/>
      <c r="J3914" s="239">
        <f t="shared" si="739"/>
        <v>200.04860764411285</v>
      </c>
      <c r="K3914" s="239">
        <f t="shared" si="734"/>
        <v>200.04860764411285</v>
      </c>
      <c r="L3914" s="239" t="b">
        <f t="shared" si="735"/>
        <v>1</v>
      </c>
      <c r="M3914" s="239">
        <f t="shared" si="740"/>
        <v>-2.7160454715321799E-3</v>
      </c>
      <c r="O3914" s="239">
        <f t="shared" si="741"/>
        <v>173.99425117070896</v>
      </c>
      <c r="P3914" s="239">
        <f t="shared" si="736"/>
        <v>199.43431210811127</v>
      </c>
      <c r="Q3914" s="239">
        <f t="shared" si="737"/>
        <v>0</v>
      </c>
      <c r="R3914" s="239">
        <f t="shared" si="742"/>
        <v>-5.7784366004057369E-3</v>
      </c>
      <c r="T3914" s="239">
        <f>MAX($H$4:H3914)</f>
        <v>290.98732864638936</v>
      </c>
      <c r="U3914" s="239">
        <f>MAX($K$4:K3914)</f>
        <v>290.98732864638936</v>
      </c>
      <c r="V3914" s="239">
        <f>MAX($K$4:L3914)</f>
        <v>290.98732864638936</v>
      </c>
      <c r="W3914" s="239">
        <f t="shared" si="743"/>
        <v>-0.31462887736095962</v>
      </c>
      <c r="X3914" s="239">
        <f t="shared" si="744"/>
        <v>-0.3125178042126574</v>
      </c>
      <c r="Y3914" s="239">
        <f t="shared" si="745"/>
        <v>-0.31462887736095962</v>
      </c>
    </row>
    <row r="3915" spans="1:25">
      <c r="A3915" s="147">
        <v>40906</v>
      </c>
      <c r="B3915" s="243">
        <v>1.0907822147871782E-2</v>
      </c>
      <c r="C3915" s="243">
        <v>7.0725113400422757E-3</v>
      </c>
      <c r="D3915" s="243">
        <v>9.4631341752715592E-4</v>
      </c>
      <c r="E3915" s="243">
        <v>1.0150566658642113E-3</v>
      </c>
      <c r="F3915" s="243">
        <v>2.2102874954939011E-3</v>
      </c>
      <c r="H3915" s="239">
        <f t="shared" si="738"/>
        <v>200.84481354208941</v>
      </c>
      <c r="I3915" s="239"/>
      <c r="J3915" s="239">
        <f t="shared" si="739"/>
        <v>200.04860764411285</v>
      </c>
      <c r="K3915" s="239">
        <f t="shared" si="734"/>
        <v>200.84481354208941</v>
      </c>
      <c r="L3915" s="239" t="b">
        <f t="shared" si="735"/>
        <v>0</v>
      </c>
      <c r="M3915" s="239">
        <f t="shared" si="740"/>
        <v>3.980062182652208E-3</v>
      </c>
      <c r="O3915" s="239">
        <f t="shared" si="741"/>
        <v>173.99425117070896</v>
      </c>
      <c r="P3915" s="239">
        <f t="shared" si="736"/>
        <v>200.84481354208941</v>
      </c>
      <c r="Q3915" s="239">
        <f t="shared" si="737"/>
        <v>0</v>
      </c>
      <c r="R3915" s="239">
        <f t="shared" si="742"/>
        <v>7.072511340042241E-3</v>
      </c>
      <c r="T3915" s="239">
        <f>MAX($H$4:H3915)</f>
        <v>290.98732864638936</v>
      </c>
      <c r="U3915" s="239">
        <f>MAX($K$4:K3915)</f>
        <v>290.98732864638936</v>
      </c>
      <c r="V3915" s="239">
        <f>MAX($K$4:L3915)</f>
        <v>290.98732864638936</v>
      </c>
      <c r="W3915" s="239">
        <f t="shared" si="743"/>
        <v>-0.30978158232395753</v>
      </c>
      <c r="X3915" s="239">
        <f t="shared" si="744"/>
        <v>-0.30978158232395753</v>
      </c>
      <c r="Y3915" s="239">
        <f t="shared" si="745"/>
        <v>-0.30978158232395753</v>
      </c>
    </row>
    <row r="3916" spans="1:25">
      <c r="A3916" s="147">
        <v>40907</v>
      </c>
      <c r="B3916" s="243">
        <v>-4.0307538910110408E-3</v>
      </c>
      <c r="C3916" s="243">
        <v>1.2155734588092715E-2</v>
      </c>
      <c r="D3916" s="243">
        <v>1.2484031711779364E-2</v>
      </c>
      <c r="E3916" s="243">
        <v>8.5164708595408811E-4</v>
      </c>
      <c r="F3916" s="243">
        <v>1.3196051377693863E-2</v>
      </c>
      <c r="H3916" s="239">
        <f t="shared" si="738"/>
        <v>203.28622978890203</v>
      </c>
      <c r="I3916" s="239"/>
      <c r="J3916" s="239">
        <f t="shared" si="739"/>
        <v>200.04860764411285</v>
      </c>
      <c r="K3916" s="239">
        <f t="shared" si="734"/>
        <v>203.28622978890203</v>
      </c>
      <c r="L3916" s="239" t="b">
        <f t="shared" si="735"/>
        <v>0</v>
      </c>
      <c r="M3916" s="239">
        <f t="shared" si="740"/>
        <v>1.2155734588092784E-2</v>
      </c>
      <c r="O3916" s="239">
        <f t="shared" si="741"/>
        <v>173.99425117070896</v>
      </c>
      <c r="P3916" s="239">
        <f t="shared" si="736"/>
        <v>203.28622978890203</v>
      </c>
      <c r="Q3916" s="239">
        <f t="shared" si="737"/>
        <v>0</v>
      </c>
      <c r="R3916" s="239">
        <f t="shared" si="742"/>
        <v>1.2155734588092784E-2</v>
      </c>
      <c r="T3916" s="239">
        <f>MAX($H$4:H3916)</f>
        <v>290.98732864638936</v>
      </c>
      <c r="U3916" s="239">
        <f>MAX($K$4:K3916)</f>
        <v>290.98732864638936</v>
      </c>
      <c r="V3916" s="239">
        <f>MAX($K$4:L3916)</f>
        <v>290.98732864638936</v>
      </c>
      <c r="W3916" s="239">
        <f t="shared" si="743"/>
        <v>-0.30139147043087416</v>
      </c>
      <c r="X3916" s="239">
        <f t="shared" si="744"/>
        <v>-0.30139147043087416</v>
      </c>
      <c r="Y3916" s="239">
        <f t="shared" si="745"/>
        <v>-0.30139147043087416</v>
      </c>
    </row>
    <row r="3917" spans="1:25">
      <c r="A3917" s="147">
        <v>40910</v>
      </c>
      <c r="B3917" s="243">
        <v>0</v>
      </c>
      <c r="C3917" s="243">
        <v>1.2871112883162672E-2</v>
      </c>
      <c r="D3917" s="243">
        <v>2.3975251353443028E-3</v>
      </c>
      <c r="E3917" s="243">
        <v>3.1904432536333793E-3</v>
      </c>
      <c r="F3917" s="243">
        <v>1.2539818555483695E-2</v>
      </c>
      <c r="H3917" s="239">
        <f t="shared" si="738"/>
        <v>205.90274980010753</v>
      </c>
      <c r="I3917" s="239"/>
      <c r="J3917" s="239">
        <f t="shared" si="739"/>
        <v>185.31247482009678</v>
      </c>
      <c r="K3917" s="239">
        <f t="shared" si="734"/>
        <v>205.90274980010753</v>
      </c>
      <c r="L3917" s="239" t="b">
        <f t="shared" si="735"/>
        <v>0</v>
      </c>
      <c r="M3917" s="239">
        <f t="shared" si="740"/>
        <v>1.2871112883162625E-2</v>
      </c>
      <c r="O3917" s="239">
        <f t="shared" si="741"/>
        <v>173.99425117070896</v>
      </c>
      <c r="P3917" s="239">
        <f t="shared" si="736"/>
        <v>205.90274980010753</v>
      </c>
      <c r="Q3917" s="239">
        <f t="shared" si="737"/>
        <v>0</v>
      </c>
      <c r="R3917" s="239">
        <f t="shared" si="742"/>
        <v>1.2871112883162625E-2</v>
      </c>
      <c r="T3917" s="239">
        <f>MAX($H$4:H3917)</f>
        <v>290.98732864638936</v>
      </c>
      <c r="U3917" s="239">
        <f>MAX($K$4:K3917)</f>
        <v>290.98732864638936</v>
      </c>
      <c r="V3917" s="239">
        <f>MAX($K$4:L3917)</f>
        <v>290.98732864638936</v>
      </c>
      <c r="W3917" s="239">
        <f t="shared" si="743"/>
        <v>-0.29239960118564973</v>
      </c>
      <c r="X3917" s="239">
        <f t="shared" si="744"/>
        <v>-0.29239960118564973</v>
      </c>
      <c r="Y3917" s="239">
        <f t="shared" si="745"/>
        <v>-0.29239960118564973</v>
      </c>
    </row>
    <row r="3918" spans="1:25">
      <c r="A3918" s="147">
        <v>40911</v>
      </c>
      <c r="B3918" s="243">
        <v>1.5031670031929734E-2</v>
      </c>
      <c r="C3918" s="243">
        <v>1.179925919102498E-2</v>
      </c>
      <c r="D3918" s="243">
        <v>6.4188005649024049E-4</v>
      </c>
      <c r="E3918" s="243">
        <v>1.575370226019257E-2</v>
      </c>
      <c r="F3918" s="243">
        <v>1.37640580001126E-2</v>
      </c>
      <c r="H3918" s="239">
        <f t="shared" si="738"/>
        <v>208.33224971314377</v>
      </c>
      <c r="I3918" s="239"/>
      <c r="J3918" s="239">
        <f t="shared" si="739"/>
        <v>185.31247482009678</v>
      </c>
      <c r="K3918" s="239">
        <f t="shared" si="734"/>
        <v>208.33224971314377</v>
      </c>
      <c r="L3918" s="239" t="b">
        <f t="shared" si="735"/>
        <v>0</v>
      </c>
      <c r="M3918" s="239">
        <f t="shared" si="740"/>
        <v>1.1799259191024994E-2</v>
      </c>
      <c r="O3918" s="239">
        <f t="shared" si="741"/>
        <v>173.99425117070896</v>
      </c>
      <c r="P3918" s="239">
        <f t="shared" si="736"/>
        <v>208.33224971314377</v>
      </c>
      <c r="Q3918" s="239">
        <f t="shared" si="737"/>
        <v>0</v>
      </c>
      <c r="R3918" s="239">
        <f t="shared" si="742"/>
        <v>1.1799259191024994E-2</v>
      </c>
      <c r="T3918" s="239">
        <f>MAX($H$4:H3918)</f>
        <v>290.98732864638936</v>
      </c>
      <c r="U3918" s="239">
        <f>MAX($K$4:K3918)</f>
        <v>290.98732864638936</v>
      </c>
      <c r="V3918" s="239">
        <f>MAX($K$4:L3918)</f>
        <v>290.98732864638936</v>
      </c>
      <c r="W3918" s="239">
        <f t="shared" si="743"/>
        <v>-0.28405044067636653</v>
      </c>
      <c r="X3918" s="239">
        <f t="shared" si="744"/>
        <v>-0.28405044067636653</v>
      </c>
      <c r="Y3918" s="239">
        <f t="shared" si="745"/>
        <v>-0.28405044067636653</v>
      </c>
    </row>
    <row r="3919" spans="1:25">
      <c r="A3919" s="147">
        <v>40912</v>
      </c>
      <c r="B3919" s="243">
        <v>1.4024225700359771E-4</v>
      </c>
      <c r="C3919" s="243">
        <v>-9.0230009983846005E-3</v>
      </c>
      <c r="D3919" s="243">
        <v>2.4456028080709347E-2</v>
      </c>
      <c r="E3919" s="243">
        <v>4.8080023865915145E-3</v>
      </c>
      <c r="F3919" s="243">
        <v>-7.9665239184341097E-3</v>
      </c>
      <c r="H3919" s="239">
        <f t="shared" si="738"/>
        <v>206.45246761598636</v>
      </c>
      <c r="I3919" s="239"/>
      <c r="J3919" s="239">
        <f t="shared" si="739"/>
        <v>185.31247482009678</v>
      </c>
      <c r="K3919" s="239">
        <f t="shared" si="734"/>
        <v>206.45246761598636</v>
      </c>
      <c r="L3919" s="239" t="b">
        <f t="shared" si="735"/>
        <v>0</v>
      </c>
      <c r="M3919" s="239">
        <f t="shared" si="740"/>
        <v>-9.0230009983845831E-3</v>
      </c>
      <c r="O3919" s="239">
        <f t="shared" si="741"/>
        <v>173.99425117070896</v>
      </c>
      <c r="P3919" s="239">
        <f t="shared" si="736"/>
        <v>206.45246761598636</v>
      </c>
      <c r="Q3919" s="239">
        <f t="shared" si="737"/>
        <v>0</v>
      </c>
      <c r="R3919" s="239">
        <f t="shared" si="742"/>
        <v>-9.0230009983845831E-3</v>
      </c>
      <c r="T3919" s="239">
        <f>MAX($H$4:H3919)</f>
        <v>290.98732864638936</v>
      </c>
      <c r="U3919" s="239">
        <f>MAX($K$4:K3919)</f>
        <v>290.98732864638936</v>
      </c>
      <c r="V3919" s="239">
        <f>MAX($K$4:L3919)</f>
        <v>290.98732864638936</v>
      </c>
      <c r="W3919" s="239">
        <f t="shared" si="743"/>
        <v>-0.29051045426493666</v>
      </c>
      <c r="X3919" s="239">
        <f t="shared" si="744"/>
        <v>-0.29051045426493666</v>
      </c>
      <c r="Y3919" s="239">
        <f t="shared" si="745"/>
        <v>-0.29051045426493666</v>
      </c>
    </row>
    <row r="3920" spans="1:25">
      <c r="A3920" s="147">
        <v>40913</v>
      </c>
      <c r="B3920" s="243">
        <v>3.5822849443749583E-3</v>
      </c>
      <c r="C3920" s="243">
        <v>-5.4688969865225312E-3</v>
      </c>
      <c r="D3920" s="243">
        <v>-1.8980920600072393E-3</v>
      </c>
      <c r="E3920" s="243">
        <v>6.9208807753828872E-3</v>
      </c>
      <c r="F3920" s="243">
        <v>-7.7758353541566017E-3</v>
      </c>
      <c r="H3920" s="239">
        <f t="shared" si="738"/>
        <v>205.32340033798116</v>
      </c>
      <c r="I3920" s="239"/>
      <c r="J3920" s="239">
        <f t="shared" si="739"/>
        <v>185.31247482009678</v>
      </c>
      <c r="K3920" s="239">
        <f t="shared" si="734"/>
        <v>205.32340033798116</v>
      </c>
      <c r="L3920" s="239" t="b">
        <f t="shared" si="735"/>
        <v>0</v>
      </c>
      <c r="M3920" s="239">
        <f t="shared" si="740"/>
        <v>-5.4688969865225355E-3</v>
      </c>
      <c r="O3920" s="239">
        <f t="shared" si="741"/>
        <v>173.99425117070896</v>
      </c>
      <c r="P3920" s="239">
        <f t="shared" si="736"/>
        <v>205.32340033798116</v>
      </c>
      <c r="Q3920" s="239">
        <f t="shared" si="737"/>
        <v>0</v>
      </c>
      <c r="R3920" s="239">
        <f t="shared" si="742"/>
        <v>-5.4688969865225355E-3</v>
      </c>
      <c r="T3920" s="239">
        <f>MAX($H$4:H3920)</f>
        <v>290.98732864638936</v>
      </c>
      <c r="U3920" s="239">
        <f>MAX($K$4:K3920)</f>
        <v>290.98732864638936</v>
      </c>
      <c r="V3920" s="239">
        <f>MAX($K$4:L3920)</f>
        <v>290.98732864638936</v>
      </c>
      <c r="W3920" s="239">
        <f t="shared" si="743"/>
        <v>-0.29439057950357639</v>
      </c>
      <c r="X3920" s="239">
        <f t="shared" si="744"/>
        <v>-0.29439057950357639</v>
      </c>
      <c r="Y3920" s="239">
        <f t="shared" si="745"/>
        <v>-0.29439057950357639</v>
      </c>
    </row>
    <row r="3921" spans="1:25">
      <c r="A3921" s="147">
        <v>40914</v>
      </c>
      <c r="B3921" s="243">
        <v>-1.787182676296073E-3</v>
      </c>
      <c r="C3921" s="243">
        <v>4.7891900296215262E-4</v>
      </c>
      <c r="D3921" s="243">
        <v>-3.2566039957080406E-3</v>
      </c>
      <c r="E3921" s="243">
        <v>3.6300226753871456E-4</v>
      </c>
      <c r="F3921" s="243">
        <v>4.3857574623327178E-3</v>
      </c>
      <c r="H3921" s="239">
        <f t="shared" si="738"/>
        <v>205.42173361615582</v>
      </c>
      <c r="I3921" s="239"/>
      <c r="J3921" s="239">
        <f t="shared" si="739"/>
        <v>185.31247482009678</v>
      </c>
      <c r="K3921" s="239">
        <f t="shared" si="734"/>
        <v>205.42173361615582</v>
      </c>
      <c r="L3921" s="239" t="b">
        <f t="shared" si="735"/>
        <v>0</v>
      </c>
      <c r="M3921" s="239">
        <f t="shared" si="740"/>
        <v>4.7891900296214839E-4</v>
      </c>
      <c r="O3921" s="239">
        <f t="shared" si="741"/>
        <v>173.99425117070896</v>
      </c>
      <c r="P3921" s="239">
        <f t="shared" si="736"/>
        <v>205.42173361615582</v>
      </c>
      <c r="Q3921" s="239">
        <f t="shared" si="737"/>
        <v>0</v>
      </c>
      <c r="R3921" s="239">
        <f t="shared" si="742"/>
        <v>4.7891900296214839E-4</v>
      </c>
      <c r="T3921" s="239">
        <f>MAX($H$4:H3921)</f>
        <v>290.98732864638936</v>
      </c>
      <c r="U3921" s="239">
        <f>MAX($K$4:K3921)</f>
        <v>290.98732864638936</v>
      </c>
      <c r="V3921" s="239">
        <f>MAX($K$4:L3921)</f>
        <v>290.98732864638936</v>
      </c>
      <c r="W3921" s="239">
        <f t="shared" si="743"/>
        <v>-0.29405264974343154</v>
      </c>
      <c r="X3921" s="239">
        <f t="shared" si="744"/>
        <v>-0.29405264974343154</v>
      </c>
      <c r="Y3921" s="239">
        <f t="shared" si="745"/>
        <v>-0.29405264974343154</v>
      </c>
    </row>
    <row r="3922" spans="1:25">
      <c r="A3922" s="147">
        <v>40917</v>
      </c>
      <c r="B3922" s="243">
        <v>2.5837495690406165E-3</v>
      </c>
      <c r="C3922" s="243">
        <v>-4.3810629485508956E-3</v>
      </c>
      <c r="D3922" s="243">
        <v>1.5098146389758149E-4</v>
      </c>
      <c r="E3922" s="243">
        <v>2.5079929827933611E-3</v>
      </c>
      <c r="F3922" s="243">
        <v>-1.2764184888623964E-3</v>
      </c>
      <c r="H3922" s="239">
        <f t="shared" si="738"/>
        <v>204.52176807018299</v>
      </c>
      <c r="I3922" s="239"/>
      <c r="J3922" s="239">
        <f t="shared" si="739"/>
        <v>185.31247482009678</v>
      </c>
      <c r="K3922" s="239">
        <f t="shared" si="734"/>
        <v>204.52176807018299</v>
      </c>
      <c r="L3922" s="239" t="b">
        <f t="shared" si="735"/>
        <v>0</v>
      </c>
      <c r="M3922" s="239">
        <f t="shared" si="740"/>
        <v>-4.3810629485509E-3</v>
      </c>
      <c r="O3922" s="239">
        <f t="shared" si="741"/>
        <v>173.99425117070896</v>
      </c>
      <c r="P3922" s="239">
        <f t="shared" si="736"/>
        <v>204.52176807018299</v>
      </c>
      <c r="Q3922" s="239">
        <f t="shared" si="737"/>
        <v>0</v>
      </c>
      <c r="R3922" s="239">
        <f t="shared" si="742"/>
        <v>-4.3810629485509E-3</v>
      </c>
      <c r="T3922" s="239">
        <f>MAX($H$4:H3922)</f>
        <v>290.98732864638936</v>
      </c>
      <c r="U3922" s="239">
        <f>MAX($K$4:K3922)</f>
        <v>290.98732864638936</v>
      </c>
      <c r="V3922" s="239">
        <f>MAX($K$4:L3922)</f>
        <v>290.98732864638936</v>
      </c>
      <c r="W3922" s="239">
        <f t="shared" si="743"/>
        <v>-0.29714544952326827</v>
      </c>
      <c r="X3922" s="239">
        <f t="shared" si="744"/>
        <v>-0.29714544952326827</v>
      </c>
      <c r="Y3922" s="239">
        <f t="shared" si="745"/>
        <v>-0.29714544952326827</v>
      </c>
    </row>
    <row r="3923" spans="1:25">
      <c r="A3923" s="147">
        <v>40918</v>
      </c>
      <c r="B3923" s="243">
        <v>9.2847370869373336E-3</v>
      </c>
      <c r="C3923" s="243">
        <v>1.8088139942864956E-2</v>
      </c>
      <c r="D3923" s="243">
        <v>6.1480782552527646E-3</v>
      </c>
      <c r="E3923" s="243">
        <v>1.6093796733578358E-2</v>
      </c>
      <c r="F3923" s="243">
        <v>1.286492651942539E-2</v>
      </c>
      <c r="H3923" s="239">
        <f t="shared" si="738"/>
        <v>208.22118643239864</v>
      </c>
      <c r="I3923" s="239"/>
      <c r="J3923" s="239">
        <f t="shared" si="739"/>
        <v>185.31247482009678</v>
      </c>
      <c r="K3923" s="239">
        <f t="shared" si="734"/>
        <v>208.22118643239864</v>
      </c>
      <c r="L3923" s="239" t="b">
        <f t="shared" si="735"/>
        <v>0</v>
      </c>
      <c r="M3923" s="239">
        <f t="shared" si="740"/>
        <v>1.8088139942865022E-2</v>
      </c>
      <c r="O3923" s="239">
        <f t="shared" si="741"/>
        <v>173.99425117070896</v>
      </c>
      <c r="P3923" s="239">
        <f t="shared" si="736"/>
        <v>208.22118643239864</v>
      </c>
      <c r="Q3923" s="239">
        <f t="shared" si="737"/>
        <v>0</v>
      </c>
      <c r="R3923" s="239">
        <f t="shared" si="742"/>
        <v>1.8088139942865022E-2</v>
      </c>
      <c r="T3923" s="239">
        <f>MAX($H$4:H3923)</f>
        <v>290.98732864638936</v>
      </c>
      <c r="U3923" s="239">
        <f>MAX($K$4:K3923)</f>
        <v>290.98732864638936</v>
      </c>
      <c r="V3923" s="239">
        <f>MAX($K$4:L3923)</f>
        <v>290.98732864638936</v>
      </c>
      <c r="W3923" s="239">
        <f t="shared" si="743"/>
        <v>-0.2844321180547657</v>
      </c>
      <c r="X3923" s="239">
        <f t="shared" si="744"/>
        <v>-0.2844321180547657</v>
      </c>
      <c r="Y3923" s="239">
        <f t="shared" si="745"/>
        <v>-0.2844321180547657</v>
      </c>
    </row>
    <row r="3924" spans="1:25">
      <c r="A3924" s="147">
        <v>40919</v>
      </c>
      <c r="B3924" s="243">
        <v>9.3285803210330087E-4</v>
      </c>
      <c r="C3924" s="243">
        <v>-5.1217330693101859E-3</v>
      </c>
      <c r="D3924" s="243">
        <v>8.1163112975042306E-3</v>
      </c>
      <c r="E3924" s="243">
        <v>6.1285114015661168E-3</v>
      </c>
      <c r="F3924" s="243">
        <v>1.5863256175163709E-3</v>
      </c>
      <c r="H3924" s="239">
        <f t="shared" si="738"/>
        <v>207.15473309611681</v>
      </c>
      <c r="I3924" s="239"/>
      <c r="J3924" s="239">
        <f t="shared" si="739"/>
        <v>185.31247482009678</v>
      </c>
      <c r="K3924" s="239">
        <f t="shared" si="734"/>
        <v>207.15473309611681</v>
      </c>
      <c r="L3924" s="239" t="b">
        <f t="shared" si="735"/>
        <v>0</v>
      </c>
      <c r="M3924" s="239">
        <f t="shared" si="740"/>
        <v>-5.1217330693102206E-3</v>
      </c>
      <c r="O3924" s="239">
        <f t="shared" si="741"/>
        <v>173.99425117070896</v>
      </c>
      <c r="P3924" s="239">
        <f t="shared" si="736"/>
        <v>207.15473309611681</v>
      </c>
      <c r="Q3924" s="239">
        <f t="shared" si="737"/>
        <v>0</v>
      </c>
      <c r="R3924" s="239">
        <f t="shared" si="742"/>
        <v>-5.1217330693102206E-3</v>
      </c>
      <c r="T3924" s="239">
        <f>MAX($H$4:H3924)</f>
        <v>290.98732864638936</v>
      </c>
      <c r="U3924" s="239">
        <f>MAX($K$4:K3924)</f>
        <v>290.98732864638936</v>
      </c>
      <c r="V3924" s="239">
        <f>MAX($K$4:L3924)</f>
        <v>290.98732864638936</v>
      </c>
      <c r="W3924" s="239">
        <f t="shared" si="743"/>
        <v>-0.28809706573906085</v>
      </c>
      <c r="X3924" s="239">
        <f t="shared" si="744"/>
        <v>-0.28809706573906085</v>
      </c>
      <c r="Y3924" s="239">
        <f t="shared" si="745"/>
        <v>-0.28809706573906085</v>
      </c>
    </row>
    <row r="3925" spans="1:25">
      <c r="A3925" s="147">
        <v>40920</v>
      </c>
      <c r="B3925" s="243">
        <v>2.6042441022904317E-3</v>
      </c>
      <c r="C3925" s="243">
        <v>-4.6682279764709289E-3</v>
      </c>
      <c r="D3925" s="243">
        <v>-1.3881931610764564E-2</v>
      </c>
      <c r="E3925" s="243">
        <v>-5.4756242426242663E-3</v>
      </c>
      <c r="F3925" s="243">
        <v>4.4142905009556532E-3</v>
      </c>
      <c r="H3925" s="239">
        <f t="shared" si="738"/>
        <v>206.18768757561915</v>
      </c>
      <c r="I3925" s="239"/>
      <c r="J3925" s="239">
        <f t="shared" si="739"/>
        <v>185.31247482009678</v>
      </c>
      <c r="K3925" s="239">
        <f t="shared" si="734"/>
        <v>206.18768757561915</v>
      </c>
      <c r="L3925" s="239" t="b">
        <f t="shared" si="735"/>
        <v>0</v>
      </c>
      <c r="M3925" s="239">
        <f t="shared" si="740"/>
        <v>-4.6682279764709411E-3</v>
      </c>
      <c r="O3925" s="239">
        <f t="shared" si="741"/>
        <v>173.99425117070896</v>
      </c>
      <c r="P3925" s="239">
        <f t="shared" si="736"/>
        <v>206.18768757561915</v>
      </c>
      <c r="Q3925" s="239">
        <f t="shared" si="737"/>
        <v>0</v>
      </c>
      <c r="R3925" s="239">
        <f t="shared" si="742"/>
        <v>-4.6682279764709411E-3</v>
      </c>
      <c r="T3925" s="239">
        <f>MAX($H$4:H3925)</f>
        <v>290.98732864638936</v>
      </c>
      <c r="U3925" s="239">
        <f>MAX($K$4:K3925)</f>
        <v>290.98732864638936</v>
      </c>
      <c r="V3925" s="239">
        <f>MAX($K$4:L3925)</f>
        <v>290.98732864638936</v>
      </c>
      <c r="W3925" s="239">
        <f t="shared" si="743"/>
        <v>-0.29142039093330951</v>
      </c>
      <c r="X3925" s="239">
        <f t="shared" si="744"/>
        <v>-0.29142039093330951</v>
      </c>
      <c r="Y3925" s="239">
        <f t="shared" si="745"/>
        <v>-0.29142039093330951</v>
      </c>
    </row>
    <row r="3926" spans="1:25">
      <c r="A3926" s="147">
        <v>40921</v>
      </c>
      <c r="B3926" s="243">
        <v>-5.0898850538999563E-3</v>
      </c>
      <c r="C3926" s="243">
        <v>3.165877248179072E-4</v>
      </c>
      <c r="D3926" s="243">
        <v>1.7956145879524321E-2</v>
      </c>
      <c r="E3926" s="243">
        <v>1.1477112351685026E-2</v>
      </c>
      <c r="F3926" s="243">
        <v>2.9598584810490713E-3</v>
      </c>
      <c r="H3926" s="239">
        <f t="shared" si="738"/>
        <v>206.25296406651418</v>
      </c>
      <c r="I3926" s="239"/>
      <c r="J3926" s="239">
        <f t="shared" si="739"/>
        <v>185.31247482009678</v>
      </c>
      <c r="K3926" s="239">
        <f t="shared" si="734"/>
        <v>206.25296406651418</v>
      </c>
      <c r="L3926" s="239" t="b">
        <f t="shared" si="735"/>
        <v>0</v>
      </c>
      <c r="M3926" s="239">
        <f t="shared" si="740"/>
        <v>3.1658772481790503E-4</v>
      </c>
      <c r="O3926" s="239">
        <f t="shared" si="741"/>
        <v>173.99425117070896</v>
      </c>
      <c r="P3926" s="239">
        <f t="shared" si="736"/>
        <v>206.25296406651418</v>
      </c>
      <c r="Q3926" s="239">
        <f t="shared" si="737"/>
        <v>0</v>
      </c>
      <c r="R3926" s="239">
        <f t="shared" si="742"/>
        <v>3.1658772481790503E-4</v>
      </c>
      <c r="T3926" s="239">
        <f>MAX($H$4:H3926)</f>
        <v>290.98732864638936</v>
      </c>
      <c r="U3926" s="239">
        <f>MAX($K$4:K3926)</f>
        <v>290.98732864638936</v>
      </c>
      <c r="V3926" s="239">
        <f>MAX($K$4:L3926)</f>
        <v>290.98732864638936</v>
      </c>
      <c r="W3926" s="239">
        <f t="shared" si="743"/>
        <v>-0.29119606332702275</v>
      </c>
      <c r="X3926" s="239">
        <f t="shared" si="744"/>
        <v>-0.29119606332702275</v>
      </c>
      <c r="Y3926" s="239">
        <f t="shared" si="745"/>
        <v>-0.29119606332702275</v>
      </c>
    </row>
    <row r="3927" spans="1:25">
      <c r="A3927" s="147">
        <v>40924</v>
      </c>
      <c r="B3927" s="243">
        <v>0</v>
      </c>
      <c r="C3927" s="243">
        <v>8.8999375843721307E-3</v>
      </c>
      <c r="D3927" s="243">
        <v>-8.8697160625851312E-3</v>
      </c>
      <c r="E3927" s="243">
        <v>-5.565275321112173E-4</v>
      </c>
      <c r="F3927" s="243">
        <v>7.2238174352141638E-3</v>
      </c>
      <c r="H3927" s="239">
        <f t="shared" si="738"/>
        <v>208.08860257329792</v>
      </c>
      <c r="I3927" s="239"/>
      <c r="J3927" s="239">
        <f t="shared" si="739"/>
        <v>185.31247482009678</v>
      </c>
      <c r="K3927" s="239">
        <f t="shared" si="734"/>
        <v>208.08860257329792</v>
      </c>
      <c r="L3927" s="239" t="b">
        <f t="shared" si="735"/>
        <v>0</v>
      </c>
      <c r="M3927" s="239">
        <f t="shared" si="740"/>
        <v>8.8999375843721983E-3</v>
      </c>
      <c r="O3927" s="239">
        <f t="shared" si="741"/>
        <v>173.99425117070896</v>
      </c>
      <c r="P3927" s="239">
        <f t="shared" si="736"/>
        <v>208.08860257329792</v>
      </c>
      <c r="Q3927" s="239">
        <f t="shared" si="737"/>
        <v>0</v>
      </c>
      <c r="R3927" s="239">
        <f t="shared" si="742"/>
        <v>8.8999375843721983E-3</v>
      </c>
      <c r="T3927" s="239">
        <f>MAX($H$4:H3927)</f>
        <v>290.98732864638936</v>
      </c>
      <c r="U3927" s="239">
        <f>MAX($K$4:K3927)</f>
        <v>290.98732864638936</v>
      </c>
      <c r="V3927" s="239">
        <f>MAX($K$4:L3927)</f>
        <v>290.98732864638936</v>
      </c>
      <c r="W3927" s="239">
        <f t="shared" si="743"/>
        <v>-0.28488775253107596</v>
      </c>
      <c r="X3927" s="239">
        <f t="shared" si="744"/>
        <v>-0.28488775253107596</v>
      </c>
      <c r="Y3927" s="239">
        <f t="shared" si="745"/>
        <v>-0.28488775253107596</v>
      </c>
    </row>
    <row r="3928" spans="1:25">
      <c r="A3928" s="147">
        <v>40925</v>
      </c>
      <c r="B3928" s="243">
        <v>3.4426027053076069E-3</v>
      </c>
      <c r="C3928" s="243">
        <v>8.7889838538925957E-3</v>
      </c>
      <c r="D3928" s="243">
        <v>8.6324269115392038E-3</v>
      </c>
      <c r="E3928" s="243">
        <v>1.6747256837857938E-2</v>
      </c>
      <c r="F3928" s="243">
        <v>8.8821128189238152E-3</v>
      </c>
      <c r="H3928" s="239">
        <f t="shared" si="738"/>
        <v>209.9174899414937</v>
      </c>
      <c r="I3928" s="239"/>
      <c r="J3928" s="239">
        <f t="shared" si="739"/>
        <v>185.31247482009678</v>
      </c>
      <c r="K3928" s="239">
        <f t="shared" si="734"/>
        <v>209.9174899414937</v>
      </c>
      <c r="L3928" s="239" t="b">
        <f t="shared" si="735"/>
        <v>0</v>
      </c>
      <c r="M3928" s="239">
        <f t="shared" si="740"/>
        <v>8.7889838538925524E-3</v>
      </c>
      <c r="O3928" s="239">
        <f t="shared" si="741"/>
        <v>173.99425117070896</v>
      </c>
      <c r="P3928" s="239">
        <f t="shared" si="736"/>
        <v>209.9174899414937</v>
      </c>
      <c r="Q3928" s="239">
        <f t="shared" si="737"/>
        <v>0</v>
      </c>
      <c r="R3928" s="239">
        <f t="shared" si="742"/>
        <v>8.7889838538925524E-3</v>
      </c>
      <c r="T3928" s="239">
        <f>MAX($H$4:H3928)</f>
        <v>290.98732864638936</v>
      </c>
      <c r="U3928" s="239">
        <f>MAX($K$4:K3928)</f>
        <v>290.98732864638936</v>
      </c>
      <c r="V3928" s="239">
        <f>MAX($K$4:L3928)</f>
        <v>290.98732864638936</v>
      </c>
      <c r="W3928" s="239">
        <f t="shared" si="743"/>
        <v>-0.27860264253435074</v>
      </c>
      <c r="X3928" s="239">
        <f t="shared" si="744"/>
        <v>-0.27860264253435074</v>
      </c>
      <c r="Y3928" s="239">
        <f t="shared" si="745"/>
        <v>-0.27860264253435074</v>
      </c>
    </row>
    <row r="3929" spans="1:25">
      <c r="A3929" s="147">
        <v>40926</v>
      </c>
      <c r="B3929" s="243">
        <v>1.1732481982401399E-2</v>
      </c>
      <c r="C3929" s="243">
        <v>-2.1236699881364007E-3</v>
      </c>
      <c r="D3929" s="243">
        <v>-6.0979978636047649E-3</v>
      </c>
      <c r="E3929" s="243">
        <v>-3.5672316503176926E-4</v>
      </c>
      <c r="F3929" s="243">
        <v>1.8621406989587364E-3</v>
      </c>
      <c r="H3929" s="239">
        <f t="shared" si="738"/>
        <v>209.47169446812003</v>
      </c>
      <c r="I3929" s="239"/>
      <c r="J3929" s="239">
        <f t="shared" si="739"/>
        <v>185.31247482009678</v>
      </c>
      <c r="K3929" s="239">
        <f t="shared" si="734"/>
        <v>209.47169446812003</v>
      </c>
      <c r="L3929" s="239" t="b">
        <f t="shared" si="735"/>
        <v>0</v>
      </c>
      <c r="M3929" s="239">
        <f t="shared" si="740"/>
        <v>-2.1236699881363496E-3</v>
      </c>
      <c r="O3929" s="239">
        <f t="shared" si="741"/>
        <v>173.99425117070896</v>
      </c>
      <c r="P3929" s="239">
        <f t="shared" si="736"/>
        <v>209.47169446812003</v>
      </c>
      <c r="Q3929" s="239">
        <f t="shared" si="737"/>
        <v>0</v>
      </c>
      <c r="R3929" s="239">
        <f t="shared" si="742"/>
        <v>-2.1236699881363496E-3</v>
      </c>
      <c r="T3929" s="239">
        <f>MAX($H$4:H3929)</f>
        <v>290.98732864638936</v>
      </c>
      <c r="U3929" s="239">
        <f>MAX($K$4:K3929)</f>
        <v>290.98732864638936</v>
      </c>
      <c r="V3929" s="239">
        <f>MAX($K$4:L3929)</f>
        <v>290.98732864638936</v>
      </c>
      <c r="W3929" s="239">
        <f t="shared" si="743"/>
        <v>-0.28013465245192143</v>
      </c>
      <c r="X3929" s="239">
        <f t="shared" si="744"/>
        <v>-0.28013465245192143</v>
      </c>
      <c r="Y3929" s="239">
        <f t="shared" si="745"/>
        <v>-0.28013465245192143</v>
      </c>
    </row>
    <row r="3930" spans="1:25">
      <c r="A3930" s="147">
        <v>40927</v>
      </c>
      <c r="B3930" s="243">
        <v>5.2996018656970012E-3</v>
      </c>
      <c r="C3930" s="243">
        <v>1.1378013811421672E-2</v>
      </c>
      <c r="D3930" s="243">
        <v>-2.7391159517997643E-5</v>
      </c>
      <c r="E3930" s="243">
        <v>4.4239194540978133E-3</v>
      </c>
      <c r="F3930" s="243">
        <v>1.3347847994856554E-2</v>
      </c>
      <c r="H3930" s="239">
        <f t="shared" si="738"/>
        <v>211.8550663008802</v>
      </c>
      <c r="I3930" s="239"/>
      <c r="J3930" s="239">
        <f t="shared" si="739"/>
        <v>185.31247482009678</v>
      </c>
      <c r="K3930" s="239">
        <f t="shared" si="734"/>
        <v>211.8550663008802</v>
      </c>
      <c r="L3930" s="239" t="b">
        <f t="shared" si="735"/>
        <v>0</v>
      </c>
      <c r="M3930" s="239">
        <f t="shared" si="740"/>
        <v>1.1378013811421631E-2</v>
      </c>
      <c r="O3930" s="239">
        <f t="shared" si="741"/>
        <v>173.99425117070896</v>
      </c>
      <c r="P3930" s="239">
        <f t="shared" si="736"/>
        <v>211.8550663008802</v>
      </c>
      <c r="Q3930" s="239">
        <f t="shared" si="737"/>
        <v>0</v>
      </c>
      <c r="R3930" s="239">
        <f t="shared" si="742"/>
        <v>1.1378013811421631E-2</v>
      </c>
      <c r="T3930" s="239">
        <f>MAX($H$4:H3930)</f>
        <v>290.98732864638936</v>
      </c>
      <c r="U3930" s="239">
        <f>MAX($K$4:K3930)</f>
        <v>290.98732864638936</v>
      </c>
      <c r="V3930" s="239">
        <f>MAX($K$4:L3930)</f>
        <v>290.98732864638936</v>
      </c>
      <c r="W3930" s="239">
        <f t="shared" si="743"/>
        <v>-0.27194401458515555</v>
      </c>
      <c r="X3930" s="239">
        <f t="shared" si="744"/>
        <v>-0.27194401458515555</v>
      </c>
      <c r="Y3930" s="239">
        <f t="shared" si="745"/>
        <v>-0.27194401458515555</v>
      </c>
    </row>
    <row r="3931" spans="1:25">
      <c r="A3931" s="147">
        <v>40928</v>
      </c>
      <c r="B3931" s="243">
        <v>4.2810886594257802E-4</v>
      </c>
      <c r="C3931" s="243">
        <v>-9.2654646846568323E-4</v>
      </c>
      <c r="D3931" s="243">
        <v>1.6042626520444303E-2</v>
      </c>
      <c r="E3931" s="243">
        <v>3.7318171098630337E-3</v>
      </c>
      <c r="F3931" s="243">
        <v>2.3447143360959544E-3</v>
      </c>
      <c r="H3931" s="239">
        <f t="shared" si="738"/>
        <v>211.65877273737254</v>
      </c>
      <c r="I3931" s="239"/>
      <c r="J3931" s="239">
        <f t="shared" si="739"/>
        <v>185.31247482009678</v>
      </c>
      <c r="K3931" s="239">
        <f t="shared" si="734"/>
        <v>211.65877273737254</v>
      </c>
      <c r="L3931" s="239" t="b">
        <f t="shared" si="735"/>
        <v>0</v>
      </c>
      <c r="M3931" s="239">
        <f t="shared" si="740"/>
        <v>-9.2654646846572193E-4</v>
      </c>
      <c r="O3931" s="239">
        <f t="shared" si="741"/>
        <v>173.99425117070896</v>
      </c>
      <c r="P3931" s="239">
        <f t="shared" si="736"/>
        <v>211.65877273737254</v>
      </c>
      <c r="Q3931" s="239">
        <f t="shared" si="737"/>
        <v>0</v>
      </c>
      <c r="R3931" s="239">
        <f t="shared" si="742"/>
        <v>-9.2654646846572193E-4</v>
      </c>
      <c r="T3931" s="239">
        <f>MAX($H$4:H3931)</f>
        <v>290.98732864638936</v>
      </c>
      <c r="U3931" s="239">
        <f>MAX($K$4:K3931)</f>
        <v>290.98732864638936</v>
      </c>
      <c r="V3931" s="239">
        <f>MAX($K$4:L3931)</f>
        <v>290.98732864638936</v>
      </c>
      <c r="W3931" s="239">
        <f t="shared" si="743"/>
        <v>-0.27261859228728702</v>
      </c>
      <c r="X3931" s="239">
        <f t="shared" si="744"/>
        <v>-0.27261859228728702</v>
      </c>
      <c r="Y3931" s="239">
        <f t="shared" si="745"/>
        <v>-0.27261859228728702</v>
      </c>
    </row>
    <row r="3932" spans="1:25">
      <c r="A3932" s="147">
        <v>40931</v>
      </c>
      <c r="B3932" s="243">
        <v>4.1318878584517549E-4</v>
      </c>
      <c r="C3932" s="243">
        <v>8.5224401285750595E-3</v>
      </c>
      <c r="D3932" s="243">
        <v>-3.0384059540394803E-3</v>
      </c>
      <c r="E3932" s="243">
        <v>-1.578545353481009E-3</v>
      </c>
      <c r="F3932" s="243">
        <v>8.1209210348500704E-3</v>
      </c>
      <c r="H3932" s="239">
        <f t="shared" si="738"/>
        <v>213.46262195571447</v>
      </c>
      <c r="I3932" s="239"/>
      <c r="J3932" s="239">
        <f t="shared" si="739"/>
        <v>185.31247482009678</v>
      </c>
      <c r="K3932" s="239">
        <f t="shared" si="734"/>
        <v>213.46262195571447</v>
      </c>
      <c r="L3932" s="239" t="b">
        <f t="shared" si="735"/>
        <v>0</v>
      </c>
      <c r="M3932" s="239">
        <f t="shared" si="740"/>
        <v>8.5224401285750179E-3</v>
      </c>
      <c r="O3932" s="239">
        <f t="shared" si="741"/>
        <v>173.99425117070896</v>
      </c>
      <c r="P3932" s="239">
        <f t="shared" si="736"/>
        <v>213.46262195571447</v>
      </c>
      <c r="Q3932" s="239">
        <f t="shared" si="737"/>
        <v>0</v>
      </c>
      <c r="R3932" s="239">
        <f t="shared" si="742"/>
        <v>8.5224401285750179E-3</v>
      </c>
      <c r="T3932" s="239">
        <f>MAX($H$4:H3932)</f>
        <v>290.98732864638936</v>
      </c>
      <c r="U3932" s="239">
        <f>MAX($K$4:K3932)</f>
        <v>290.98732864638936</v>
      </c>
      <c r="V3932" s="239">
        <f>MAX($K$4:L3932)</f>
        <v>290.98732864638936</v>
      </c>
      <c r="W3932" s="239">
        <f t="shared" si="743"/>
        <v>-0.2664195277894168</v>
      </c>
      <c r="X3932" s="239">
        <f t="shared" si="744"/>
        <v>-0.2664195277894168</v>
      </c>
      <c r="Y3932" s="239">
        <f t="shared" si="745"/>
        <v>-0.2664195277894168</v>
      </c>
    </row>
    <row r="3933" spans="1:25">
      <c r="A3933" s="147">
        <v>40932</v>
      </c>
      <c r="B3933" s="243">
        <v>-4.1690928470872191E-4</v>
      </c>
      <c r="C3933" s="243">
        <v>-9.0502338668959625E-3</v>
      </c>
      <c r="D3933" s="243">
        <v>-7.5171157433769897E-3</v>
      </c>
      <c r="E3933" s="243">
        <v>-2.8759452657632911E-3</v>
      </c>
      <c r="F3933" s="243">
        <v>-1.4677362935133775E-2</v>
      </c>
      <c r="H3933" s="239">
        <f t="shared" si="738"/>
        <v>211.53073530517446</v>
      </c>
      <c r="I3933" s="239"/>
      <c r="J3933" s="239">
        <f t="shared" si="739"/>
        <v>185.31247482009678</v>
      </c>
      <c r="K3933" s="239">
        <f t="shared" si="734"/>
        <v>211.53073530517446</v>
      </c>
      <c r="L3933" s="239" t="b">
        <f t="shared" si="735"/>
        <v>0</v>
      </c>
      <c r="M3933" s="239">
        <f t="shared" si="740"/>
        <v>-9.0502338668959226E-3</v>
      </c>
      <c r="O3933" s="239">
        <f t="shared" si="741"/>
        <v>173.99425117070896</v>
      </c>
      <c r="P3933" s="239">
        <f t="shared" si="736"/>
        <v>211.53073530517446</v>
      </c>
      <c r="Q3933" s="239">
        <f t="shared" si="737"/>
        <v>0</v>
      </c>
      <c r="R3933" s="239">
        <f t="shared" si="742"/>
        <v>-9.0502338668959226E-3</v>
      </c>
      <c r="T3933" s="239">
        <f>MAX($H$4:H3933)</f>
        <v>290.98732864638936</v>
      </c>
      <c r="U3933" s="239">
        <f>MAX($K$4:K3933)</f>
        <v>290.98732864638936</v>
      </c>
      <c r="V3933" s="239">
        <f>MAX($K$4:L3933)</f>
        <v>290.98732864638936</v>
      </c>
      <c r="W3933" s="239">
        <f t="shared" si="743"/>
        <v>-0.27305860262311055</v>
      </c>
      <c r="X3933" s="239">
        <f t="shared" si="744"/>
        <v>-0.27305860262311055</v>
      </c>
      <c r="Y3933" s="239">
        <f t="shared" si="745"/>
        <v>-0.27305860262311055</v>
      </c>
    </row>
    <row r="3934" spans="1:25">
      <c r="A3934" s="147">
        <v>40933</v>
      </c>
      <c r="B3934" s="243">
        <v>9.3835371711472604E-3</v>
      </c>
      <c r="C3934" s="243">
        <v>-6.8617637415466781E-3</v>
      </c>
      <c r="D3934" s="243">
        <v>6.6074991900706426E-3</v>
      </c>
      <c r="E3934" s="243">
        <v>1.2262384116246139E-4</v>
      </c>
      <c r="F3934" s="243">
        <v>-7.0111515187798457E-4</v>
      </c>
      <c r="H3934" s="239">
        <f t="shared" si="738"/>
        <v>210.0792613754347</v>
      </c>
      <c r="I3934" s="239"/>
      <c r="J3934" s="239">
        <f t="shared" si="739"/>
        <v>185.31247482009678</v>
      </c>
      <c r="K3934" s="239">
        <f t="shared" si="734"/>
        <v>210.0792613754347</v>
      </c>
      <c r="L3934" s="239" t="b">
        <f t="shared" si="735"/>
        <v>0</v>
      </c>
      <c r="M3934" s="239">
        <f t="shared" si="740"/>
        <v>-6.8617637415467189E-3</v>
      </c>
      <c r="O3934" s="239">
        <f t="shared" si="741"/>
        <v>173.99425117070896</v>
      </c>
      <c r="P3934" s="239">
        <f t="shared" si="736"/>
        <v>210.0792613754347</v>
      </c>
      <c r="Q3934" s="239">
        <f t="shared" si="737"/>
        <v>0</v>
      </c>
      <c r="R3934" s="239">
        <f t="shared" si="742"/>
        <v>-6.8617637415467189E-3</v>
      </c>
      <c r="T3934" s="239">
        <f>MAX($H$4:H3934)</f>
        <v>290.98732864638936</v>
      </c>
      <c r="U3934" s="239">
        <f>MAX($K$4:K3934)</f>
        <v>290.98732864638936</v>
      </c>
      <c r="V3934" s="239">
        <f>MAX($K$4:L3934)</f>
        <v>290.98732864638936</v>
      </c>
      <c r="W3934" s="239">
        <f t="shared" si="743"/>
        <v>-0.27804670274586057</v>
      </c>
      <c r="X3934" s="239">
        <f t="shared" si="744"/>
        <v>-0.27804670274586057</v>
      </c>
      <c r="Y3934" s="239">
        <f t="shared" si="745"/>
        <v>-0.27804670274586057</v>
      </c>
    </row>
    <row r="3935" spans="1:25">
      <c r="A3935" s="147">
        <v>40934</v>
      </c>
      <c r="B3935" s="243">
        <v>-5.6636746891038925E-3</v>
      </c>
      <c r="C3935" s="243">
        <v>1.7553929381088018E-2</v>
      </c>
      <c r="D3935" s="243">
        <v>3.6766100697840365E-3</v>
      </c>
      <c r="E3935" s="243">
        <v>7.586466924724089E-3</v>
      </c>
      <c r="F3935" s="243">
        <v>1.7831573106344534E-2</v>
      </c>
      <c r="H3935" s="239">
        <f t="shared" si="738"/>
        <v>213.7669778940502</v>
      </c>
      <c r="I3935" s="239"/>
      <c r="J3935" s="239">
        <f t="shared" si="739"/>
        <v>185.31247482009678</v>
      </c>
      <c r="K3935" s="239">
        <f t="shared" si="734"/>
        <v>213.7669778940502</v>
      </c>
      <c r="L3935" s="239" t="b">
        <f t="shared" si="735"/>
        <v>0</v>
      </c>
      <c r="M3935" s="239">
        <f t="shared" si="740"/>
        <v>1.755392938108797E-2</v>
      </c>
      <c r="O3935" s="239">
        <f t="shared" si="741"/>
        <v>173.99425117070896</v>
      </c>
      <c r="P3935" s="239">
        <f t="shared" si="736"/>
        <v>213.7669778940502</v>
      </c>
      <c r="Q3935" s="239">
        <f t="shared" si="737"/>
        <v>0</v>
      </c>
      <c r="R3935" s="239">
        <f t="shared" si="742"/>
        <v>1.755392938108797E-2</v>
      </c>
      <c r="T3935" s="239">
        <f>MAX($H$4:H3935)</f>
        <v>290.98732864638936</v>
      </c>
      <c r="U3935" s="239">
        <f>MAX($K$4:K3935)</f>
        <v>290.98732864638936</v>
      </c>
      <c r="V3935" s="239">
        <f>MAX($K$4:L3935)</f>
        <v>290.98732864638936</v>
      </c>
      <c r="W3935" s="239">
        <f t="shared" si="743"/>
        <v>-0.26537358554941781</v>
      </c>
      <c r="X3935" s="239">
        <f t="shared" si="744"/>
        <v>-0.26537358554941781</v>
      </c>
      <c r="Y3935" s="239">
        <f t="shared" si="745"/>
        <v>-0.26537358554941781</v>
      </c>
    </row>
    <row r="3936" spans="1:25">
      <c r="A3936" s="147">
        <v>40935</v>
      </c>
      <c r="B3936" s="243">
        <v>-7.2556676765689332E-4</v>
      </c>
      <c r="C3936" s="243">
        <v>-1.7009367732892411E-2</v>
      </c>
      <c r="D3936" s="243">
        <v>-2.8223841118999449E-3</v>
      </c>
      <c r="E3936" s="243">
        <v>-3.7721386254693234E-3</v>
      </c>
      <c r="F3936" s="243">
        <v>-1.0573843506649028E-2</v>
      </c>
      <c r="H3936" s="239">
        <f t="shared" si="738"/>
        <v>210.13093675790122</v>
      </c>
      <c r="I3936" s="239"/>
      <c r="J3936" s="239">
        <f t="shared" si="739"/>
        <v>185.31247482009678</v>
      </c>
      <c r="K3936" s="239">
        <f t="shared" si="734"/>
        <v>210.13093675790122</v>
      </c>
      <c r="L3936" s="239" t="b">
        <f t="shared" si="735"/>
        <v>0</v>
      </c>
      <c r="M3936" s="239">
        <f t="shared" si="740"/>
        <v>-1.7009367732892376E-2</v>
      </c>
      <c r="O3936" s="239">
        <f t="shared" si="741"/>
        <v>173.99425117070896</v>
      </c>
      <c r="P3936" s="239">
        <f t="shared" si="736"/>
        <v>210.13093675790122</v>
      </c>
      <c r="Q3936" s="239">
        <f t="shared" si="737"/>
        <v>0</v>
      </c>
      <c r="R3936" s="239">
        <f t="shared" si="742"/>
        <v>-1.7009367732892376E-2</v>
      </c>
      <c r="T3936" s="239">
        <f>MAX($H$4:H3936)</f>
        <v>290.98732864638936</v>
      </c>
      <c r="U3936" s="239">
        <f>MAX($K$4:K3936)</f>
        <v>290.98732864638936</v>
      </c>
      <c r="V3936" s="239">
        <f>MAX($K$4:L3936)</f>
        <v>290.98732864638936</v>
      </c>
      <c r="W3936" s="239">
        <f t="shared" si="743"/>
        <v>-0.27786911637910394</v>
      </c>
      <c r="X3936" s="239">
        <f t="shared" si="744"/>
        <v>-0.27786911637910394</v>
      </c>
      <c r="Y3936" s="239">
        <f t="shared" si="745"/>
        <v>-0.27786911637910394</v>
      </c>
    </row>
    <row r="3937" spans="1:25">
      <c r="A3937" s="147">
        <v>40938</v>
      </c>
      <c r="B3937" s="243">
        <v>-2.7269402903763451E-3</v>
      </c>
      <c r="C3937" s="243">
        <v>-5.3549276829363279E-3</v>
      </c>
      <c r="D3937" s="243">
        <v>1.7077122286224267E-3</v>
      </c>
      <c r="E3937" s="243">
        <v>-3.3226611259505878E-3</v>
      </c>
      <c r="F3937" s="243">
        <v>-9.0335735200108846E-3</v>
      </c>
      <c r="H3937" s="239">
        <f t="shared" si="738"/>
        <v>209.00570078761498</v>
      </c>
      <c r="I3937" s="239"/>
      <c r="J3937" s="239">
        <f t="shared" si="739"/>
        <v>185.31247482009678</v>
      </c>
      <c r="K3937" s="239">
        <f t="shared" si="734"/>
        <v>209.00570078761498</v>
      </c>
      <c r="L3937" s="239" t="b">
        <f t="shared" si="735"/>
        <v>0</v>
      </c>
      <c r="M3937" s="239">
        <f t="shared" si="740"/>
        <v>-5.3549276829363878E-3</v>
      </c>
      <c r="O3937" s="239">
        <f t="shared" si="741"/>
        <v>173.99425117070896</v>
      </c>
      <c r="P3937" s="239">
        <f t="shared" si="736"/>
        <v>209.00570078761498</v>
      </c>
      <c r="Q3937" s="239">
        <f t="shared" si="737"/>
        <v>0</v>
      </c>
      <c r="R3937" s="239">
        <f t="shared" si="742"/>
        <v>-5.3549276829363878E-3</v>
      </c>
      <c r="T3937" s="239">
        <f>MAX($H$4:H3937)</f>
        <v>290.98732864638936</v>
      </c>
      <c r="U3937" s="239">
        <f>MAX($K$4:K3937)</f>
        <v>290.98732864638936</v>
      </c>
      <c r="V3937" s="239">
        <f>MAX($K$4:L3937)</f>
        <v>290.98732864638936</v>
      </c>
      <c r="W3937" s="239">
        <f t="shared" si="743"/>
        <v>-0.28173607503850878</v>
      </c>
      <c r="X3937" s="239">
        <f t="shared" si="744"/>
        <v>-0.28173607503850878</v>
      </c>
      <c r="Y3937" s="239">
        <f t="shared" si="745"/>
        <v>-0.28173607503850878</v>
      </c>
    </row>
    <row r="3938" spans="1:25">
      <c r="A3938" s="147">
        <v>40939</v>
      </c>
      <c r="B3938" s="243">
        <v>-5.3069983156051048E-4</v>
      </c>
      <c r="C3938" s="243">
        <v>9.6504785366655632E-3</v>
      </c>
      <c r="D3938" s="243">
        <v>6.0051114334267464E-3</v>
      </c>
      <c r="E3938" s="243">
        <v>1.7824980649534972E-2</v>
      </c>
      <c r="F3938" s="243">
        <v>1.4379796895942931E-2</v>
      </c>
      <c r="H3938" s="239">
        <f t="shared" si="738"/>
        <v>211.02270581710661</v>
      </c>
      <c r="I3938" s="239"/>
      <c r="J3938" s="239">
        <f t="shared" si="739"/>
        <v>185.31247482009678</v>
      </c>
      <c r="K3938" s="239">
        <f t="shared" si="734"/>
        <v>211.02270581710661</v>
      </c>
      <c r="L3938" s="239" t="b">
        <f t="shared" si="735"/>
        <v>0</v>
      </c>
      <c r="M3938" s="239">
        <f t="shared" si="740"/>
        <v>9.6504785366655858E-3</v>
      </c>
      <c r="O3938" s="239">
        <f t="shared" si="741"/>
        <v>173.99425117070896</v>
      </c>
      <c r="P3938" s="239">
        <f t="shared" si="736"/>
        <v>211.02270581710661</v>
      </c>
      <c r="Q3938" s="239">
        <f t="shared" si="737"/>
        <v>0</v>
      </c>
      <c r="R3938" s="239">
        <f t="shared" si="742"/>
        <v>9.6504785366655858E-3</v>
      </c>
      <c r="T3938" s="239">
        <f>MAX($H$4:H3938)</f>
        <v>290.98732864638936</v>
      </c>
      <c r="U3938" s="239">
        <f>MAX($K$4:K3938)</f>
        <v>290.98732864638936</v>
      </c>
      <c r="V3938" s="239">
        <f>MAX($K$4:L3938)</f>
        <v>290.98732864638936</v>
      </c>
      <c r="W3938" s="239">
        <f t="shared" si="743"/>
        <v>-0.27480448444700672</v>
      </c>
      <c r="X3938" s="239">
        <f t="shared" si="744"/>
        <v>-0.27480448444700672</v>
      </c>
      <c r="Y3938" s="239">
        <f t="shared" si="745"/>
        <v>-0.27480448444700672</v>
      </c>
    </row>
    <row r="3939" spans="1:25">
      <c r="A3939" s="147">
        <v>40940</v>
      </c>
      <c r="B3939" s="243">
        <v>1.0058332879027354E-2</v>
      </c>
      <c r="C3939" s="243">
        <v>1.9130901671595257E-2</v>
      </c>
      <c r="D3939" s="243">
        <v>-5.9796760003631988E-3</v>
      </c>
      <c r="E3939" s="243">
        <v>1.6321037965940643E-3</v>
      </c>
      <c r="F3939" s="243">
        <v>2.0594535763802879E-2</v>
      </c>
      <c r="H3939" s="239">
        <f t="shared" si="738"/>
        <v>215.05976045256764</v>
      </c>
      <c r="I3939" s="239"/>
      <c r="J3939" s="239">
        <f t="shared" si="739"/>
        <v>185.31247482009678</v>
      </c>
      <c r="K3939" s="239">
        <f t="shared" si="734"/>
        <v>215.05976045256764</v>
      </c>
      <c r="L3939" s="239" t="b">
        <f t="shared" si="735"/>
        <v>0</v>
      </c>
      <c r="M3939" s="239">
        <f t="shared" si="740"/>
        <v>1.9130901671595226E-2</v>
      </c>
      <c r="O3939" s="239">
        <f t="shared" si="741"/>
        <v>173.99425117070896</v>
      </c>
      <c r="P3939" s="239">
        <f t="shared" si="736"/>
        <v>215.05976045256764</v>
      </c>
      <c r="Q3939" s="239">
        <f t="shared" si="737"/>
        <v>0</v>
      </c>
      <c r="R3939" s="239">
        <f t="shared" si="742"/>
        <v>1.9130901671595226E-2</v>
      </c>
      <c r="T3939" s="239">
        <f>MAX($H$4:H3939)</f>
        <v>290.98732864638936</v>
      </c>
      <c r="U3939" s="239">
        <f>MAX($K$4:K3939)</f>
        <v>290.98732864638936</v>
      </c>
      <c r="V3939" s="239">
        <f>MAX($K$4:L3939)</f>
        <v>290.98732864638936</v>
      </c>
      <c r="W3939" s="239">
        <f t="shared" si="743"/>
        <v>-0.26093084034628061</v>
      </c>
      <c r="X3939" s="239">
        <f t="shared" si="744"/>
        <v>-0.26093084034628061</v>
      </c>
      <c r="Y3939" s="239">
        <f t="shared" si="745"/>
        <v>-0.26093084034628061</v>
      </c>
    </row>
    <row r="3940" spans="1:25">
      <c r="A3940" s="147">
        <v>40941</v>
      </c>
      <c r="B3940" s="243">
        <v>1.3705495691733738E-3</v>
      </c>
      <c r="C3940" s="243">
        <v>2.3298207589590447E-3</v>
      </c>
      <c r="D3940" s="243">
        <v>9.7696723072784319E-3</v>
      </c>
      <c r="E3940" s="243">
        <v>1.6296186602670515E-2</v>
      </c>
      <c r="F3940" s="243">
        <v>7.0816902340935517E-3</v>
      </c>
      <c r="H3940" s="239">
        <f t="shared" si="738"/>
        <v>215.56081114688681</v>
      </c>
      <c r="I3940" s="239"/>
      <c r="J3940" s="239">
        <f t="shared" si="739"/>
        <v>185.31247482009678</v>
      </c>
      <c r="K3940" s="239">
        <f t="shared" si="734"/>
        <v>215.56081114688681</v>
      </c>
      <c r="L3940" s="239" t="b">
        <f t="shared" si="735"/>
        <v>0</v>
      </c>
      <c r="M3940" s="239">
        <f t="shared" si="740"/>
        <v>2.3298207589590911E-3</v>
      </c>
      <c r="O3940" s="239">
        <f t="shared" si="741"/>
        <v>173.99425117070896</v>
      </c>
      <c r="P3940" s="239">
        <f t="shared" si="736"/>
        <v>215.56081114688681</v>
      </c>
      <c r="Q3940" s="239">
        <f t="shared" si="737"/>
        <v>0</v>
      </c>
      <c r="R3940" s="239">
        <f t="shared" si="742"/>
        <v>2.3298207589590911E-3</v>
      </c>
      <c r="T3940" s="239">
        <f>MAX($H$4:H3940)</f>
        <v>290.98732864638936</v>
      </c>
      <c r="U3940" s="239">
        <f>MAX($K$4:K3940)</f>
        <v>290.98732864638936</v>
      </c>
      <c r="V3940" s="239">
        <f>MAX($K$4:L3940)</f>
        <v>290.98732864638936</v>
      </c>
      <c r="W3940" s="239">
        <f t="shared" si="743"/>
        <v>-0.25920894167581293</v>
      </c>
      <c r="X3940" s="239">
        <f t="shared" si="744"/>
        <v>-0.25920894167581293</v>
      </c>
      <c r="Y3940" s="239">
        <f t="shared" si="745"/>
        <v>-0.25920894167581293</v>
      </c>
    </row>
    <row r="3941" spans="1:25">
      <c r="A3941" s="147">
        <v>40942</v>
      </c>
      <c r="B3941" s="243">
        <v>1.5015811110374644E-2</v>
      </c>
      <c r="C3941" s="243">
        <v>1.2563571295422626E-2</v>
      </c>
      <c r="D3941" s="243">
        <v>-4.3015112060248439E-3</v>
      </c>
      <c r="E3941" s="243">
        <v>3.6916936896749242E-3</v>
      </c>
      <c r="F3941" s="243">
        <v>1.0915591889764764E-2</v>
      </c>
      <c r="H3941" s="239">
        <f t="shared" si="738"/>
        <v>218.26902476622985</v>
      </c>
      <c r="I3941" s="239"/>
      <c r="J3941" s="239">
        <f t="shared" si="739"/>
        <v>185.31247482009678</v>
      </c>
      <c r="K3941" s="239">
        <f t="shared" si="734"/>
        <v>218.26902476622985</v>
      </c>
      <c r="L3941" s="239" t="b">
        <f t="shared" si="735"/>
        <v>0</v>
      </c>
      <c r="M3941" s="239">
        <f t="shared" si="740"/>
        <v>1.2563571295422611E-2</v>
      </c>
      <c r="O3941" s="239">
        <f t="shared" si="741"/>
        <v>173.99425117070896</v>
      </c>
      <c r="P3941" s="239">
        <f t="shared" si="736"/>
        <v>218.26902476622985</v>
      </c>
      <c r="Q3941" s="239">
        <f t="shared" si="737"/>
        <v>0</v>
      </c>
      <c r="R3941" s="239">
        <f t="shared" si="742"/>
        <v>1.2563571295422611E-2</v>
      </c>
      <c r="T3941" s="239">
        <f>MAX($H$4:H3941)</f>
        <v>290.98732864638936</v>
      </c>
      <c r="U3941" s="239">
        <f>MAX($K$4:K3941)</f>
        <v>290.98732864638936</v>
      </c>
      <c r="V3941" s="239">
        <f>MAX($K$4:L3941)</f>
        <v>290.98732864638936</v>
      </c>
      <c r="W3941" s="239">
        <f t="shared" si="743"/>
        <v>-0.24990196039954546</v>
      </c>
      <c r="X3941" s="239">
        <f t="shared" si="744"/>
        <v>-0.24990196039954546</v>
      </c>
      <c r="Y3941" s="239">
        <f t="shared" si="745"/>
        <v>-0.24990196039954546</v>
      </c>
    </row>
    <row r="3942" spans="1:25">
      <c r="A3942" s="147">
        <v>40945</v>
      </c>
      <c r="B3942" s="243">
        <v>-3.5275279939950277E-4</v>
      </c>
      <c r="C3942" s="243">
        <v>-2.2366417737692545E-3</v>
      </c>
      <c r="D3942" s="243">
        <v>1.1245667105628909E-2</v>
      </c>
      <c r="E3942" s="243">
        <v>1.3080832706251488E-3</v>
      </c>
      <c r="F3942" s="243">
        <v>2.7237028375570738E-4</v>
      </c>
      <c r="H3942" s="239">
        <f t="shared" si="738"/>
        <v>217.78083514751782</v>
      </c>
      <c r="I3942" s="239"/>
      <c r="J3942" s="239">
        <f t="shared" si="739"/>
        <v>185.31247482009678</v>
      </c>
      <c r="K3942" s="239">
        <f t="shared" si="734"/>
        <v>217.78083514751782</v>
      </c>
      <c r="L3942" s="239" t="b">
        <f t="shared" si="735"/>
        <v>0</v>
      </c>
      <c r="M3942" s="239">
        <f t="shared" si="740"/>
        <v>-2.2366417737692632E-3</v>
      </c>
      <c r="O3942" s="239">
        <f t="shared" si="741"/>
        <v>173.99425117070896</v>
      </c>
      <c r="P3942" s="239">
        <f t="shared" si="736"/>
        <v>217.78083514751782</v>
      </c>
      <c r="Q3942" s="239">
        <f t="shared" si="737"/>
        <v>0</v>
      </c>
      <c r="R3942" s="239">
        <f t="shared" si="742"/>
        <v>-2.2366417737692632E-3</v>
      </c>
      <c r="T3942" s="239">
        <f>MAX($H$4:H3942)</f>
        <v>290.98732864638936</v>
      </c>
      <c r="U3942" s="239">
        <f>MAX($K$4:K3942)</f>
        <v>290.98732864638936</v>
      </c>
      <c r="V3942" s="239">
        <f>MAX($K$4:L3942)</f>
        <v>290.98732864638936</v>
      </c>
      <c r="W3942" s="239">
        <f t="shared" si="743"/>
        <v>-0.25157966100933826</v>
      </c>
      <c r="X3942" s="239">
        <f t="shared" si="744"/>
        <v>-0.25157966100933826</v>
      </c>
      <c r="Y3942" s="239">
        <f t="shared" si="745"/>
        <v>-0.25157966100933826</v>
      </c>
    </row>
    <row r="3943" spans="1:25">
      <c r="A3943" s="147">
        <v>40946</v>
      </c>
      <c r="B3943" s="243">
        <v>1.9028812348427238E-3</v>
      </c>
      <c r="C3943" s="243">
        <v>-2.8972410932581738E-5</v>
      </c>
      <c r="D3943" s="243">
        <v>-8.6869130063194078E-3</v>
      </c>
      <c r="E3943" s="243">
        <v>-8.6876314792126985E-3</v>
      </c>
      <c r="F3943" s="243">
        <v>-3.7101259055981606E-3</v>
      </c>
      <c r="H3943" s="239">
        <f t="shared" si="738"/>
        <v>217.77452551166868</v>
      </c>
      <c r="I3943" s="239"/>
      <c r="J3943" s="239">
        <f t="shared" si="739"/>
        <v>185.31247482009678</v>
      </c>
      <c r="K3943" s="239">
        <f t="shared" si="734"/>
        <v>217.77452551166868</v>
      </c>
      <c r="L3943" s="239" t="b">
        <f t="shared" si="735"/>
        <v>0</v>
      </c>
      <c r="M3943" s="239">
        <f t="shared" si="740"/>
        <v>-2.8972410932583087E-5</v>
      </c>
      <c r="O3943" s="239">
        <f t="shared" si="741"/>
        <v>173.99425117070896</v>
      </c>
      <c r="P3943" s="239">
        <f t="shared" si="736"/>
        <v>217.77452551166868</v>
      </c>
      <c r="Q3943" s="239">
        <f t="shared" si="737"/>
        <v>0</v>
      </c>
      <c r="R3943" s="239">
        <f t="shared" si="742"/>
        <v>-2.8972410932583087E-5</v>
      </c>
      <c r="T3943" s="239">
        <f>MAX($H$4:H3943)</f>
        <v>290.98732864638936</v>
      </c>
      <c r="U3943" s="239">
        <f>MAX($K$4:K3943)</f>
        <v>290.98732864638936</v>
      </c>
      <c r="V3943" s="239">
        <f>MAX($K$4:L3943)</f>
        <v>290.98732864638936</v>
      </c>
      <c r="W3943" s="239">
        <f t="shared" si="743"/>
        <v>-0.25160134455094979</v>
      </c>
      <c r="X3943" s="239">
        <f t="shared" si="744"/>
        <v>-0.25160134455094979</v>
      </c>
      <c r="Y3943" s="239">
        <f t="shared" si="745"/>
        <v>-0.25160134455094979</v>
      </c>
    </row>
    <row r="3944" spans="1:25">
      <c r="A3944" s="147">
        <v>40947</v>
      </c>
      <c r="B3944" s="243">
        <v>2.3980919141426416E-3</v>
      </c>
      <c r="C3944" s="243">
        <v>-2.0013461515835385E-3</v>
      </c>
      <c r="D3944" s="243">
        <v>9.2558714867212455E-3</v>
      </c>
      <c r="E3944" s="243">
        <v>1.06013872831765E-2</v>
      </c>
      <c r="F3944" s="243">
        <v>-1.648442177731857E-4</v>
      </c>
      <c r="H3944" s="239">
        <f t="shared" si="738"/>
        <v>217.33868330312296</v>
      </c>
      <c r="I3944" s="239"/>
      <c r="J3944" s="239">
        <f t="shared" si="739"/>
        <v>185.31247482009678</v>
      </c>
      <c r="K3944" s="239">
        <f t="shared" si="734"/>
        <v>217.33868330312296</v>
      </c>
      <c r="L3944" s="239" t="b">
        <f t="shared" si="735"/>
        <v>0</v>
      </c>
      <c r="M3944" s="239">
        <f t="shared" si="740"/>
        <v>-2.0013461515835974E-3</v>
      </c>
      <c r="O3944" s="239">
        <f t="shared" si="741"/>
        <v>173.99425117070896</v>
      </c>
      <c r="P3944" s="239">
        <f t="shared" si="736"/>
        <v>217.33868330312296</v>
      </c>
      <c r="Q3944" s="239">
        <f t="shared" si="737"/>
        <v>0</v>
      </c>
      <c r="R3944" s="239">
        <f t="shared" si="742"/>
        <v>-2.0013461515835974E-3</v>
      </c>
      <c r="T3944" s="239">
        <f>MAX($H$4:H3944)</f>
        <v>290.98732864638936</v>
      </c>
      <c r="U3944" s="239">
        <f>MAX($K$4:K3944)</f>
        <v>290.98732864638936</v>
      </c>
      <c r="V3944" s="239">
        <f>MAX($K$4:L3944)</f>
        <v>290.98732864638936</v>
      </c>
      <c r="W3944" s="239">
        <f t="shared" si="743"/>
        <v>-0.25309914931988309</v>
      </c>
      <c r="X3944" s="239">
        <f t="shared" si="744"/>
        <v>-0.25309914931988309</v>
      </c>
      <c r="Y3944" s="239">
        <f t="shared" si="745"/>
        <v>-0.25309914931988309</v>
      </c>
    </row>
    <row r="3945" spans="1:25">
      <c r="A3945" s="147">
        <v>40948</v>
      </c>
      <c r="B3945" s="243">
        <v>1.778951271523832E-3</v>
      </c>
      <c r="C3945" s="243">
        <v>4.4049102274992258E-3</v>
      </c>
      <c r="D3945" s="243">
        <v>-3.3199910479705386E-3</v>
      </c>
      <c r="E3945" s="243">
        <v>-8.6257071128192919E-4</v>
      </c>
      <c r="F3945" s="243">
        <v>4.1423847302188843E-3</v>
      </c>
      <c r="H3945" s="239">
        <f t="shared" si="738"/>
        <v>218.29604069203612</v>
      </c>
      <c r="I3945" s="239"/>
      <c r="J3945" s="239">
        <f t="shared" si="739"/>
        <v>185.31247482009678</v>
      </c>
      <c r="K3945" s="239">
        <f t="shared" si="734"/>
        <v>218.29604069203612</v>
      </c>
      <c r="L3945" s="239" t="b">
        <f t="shared" si="735"/>
        <v>0</v>
      </c>
      <c r="M3945" s="239">
        <f t="shared" si="740"/>
        <v>4.4049102274992752E-3</v>
      </c>
      <c r="O3945" s="239">
        <f t="shared" si="741"/>
        <v>173.99425117070896</v>
      </c>
      <c r="P3945" s="239">
        <f t="shared" si="736"/>
        <v>218.29604069203612</v>
      </c>
      <c r="Q3945" s="239">
        <f t="shared" si="737"/>
        <v>0</v>
      </c>
      <c r="R3945" s="239">
        <f t="shared" si="742"/>
        <v>4.4049102274992752E-3</v>
      </c>
      <c r="T3945" s="239">
        <f>MAX($H$4:H3945)</f>
        <v>290.98732864638936</v>
      </c>
      <c r="U3945" s="239">
        <f>MAX($K$4:K3945)</f>
        <v>290.98732864638936</v>
      </c>
      <c r="V3945" s="239">
        <f>MAX($K$4:L3945)</f>
        <v>290.98732864638936</v>
      </c>
      <c r="W3945" s="239">
        <f t="shared" si="743"/>
        <v>-0.24980911812379433</v>
      </c>
      <c r="X3945" s="239">
        <f t="shared" si="744"/>
        <v>-0.24980911812379433</v>
      </c>
      <c r="Y3945" s="239">
        <f t="shared" si="745"/>
        <v>-0.24980911812379433</v>
      </c>
    </row>
    <row r="3946" spans="1:25">
      <c r="A3946" s="147">
        <v>40949</v>
      </c>
      <c r="B3946" s="243">
        <v>-7.2187354699949635E-3</v>
      </c>
      <c r="C3946" s="243">
        <v>-1.0041223990447157E-2</v>
      </c>
      <c r="D3946" s="243">
        <v>-6.0080815544735211E-3</v>
      </c>
      <c r="E3946" s="243">
        <v>-1.093890653169638E-2</v>
      </c>
      <c r="F3946" s="243">
        <v>-5.2814949009170054E-3</v>
      </c>
      <c r="H3946" s="239">
        <f t="shared" si="738"/>
        <v>216.10408125121961</v>
      </c>
      <c r="I3946" s="239"/>
      <c r="J3946" s="239">
        <f t="shared" si="739"/>
        <v>185.31247482009678</v>
      </c>
      <c r="K3946" s="239">
        <f t="shared" si="734"/>
        <v>216.10408125121961</v>
      </c>
      <c r="L3946" s="239" t="b">
        <f t="shared" si="735"/>
        <v>0</v>
      </c>
      <c r="M3946" s="239">
        <f t="shared" si="740"/>
        <v>-1.0041223990447167E-2</v>
      </c>
      <c r="O3946" s="239">
        <f t="shared" si="741"/>
        <v>173.99425117070896</v>
      </c>
      <c r="P3946" s="239">
        <f t="shared" si="736"/>
        <v>216.10408125121961</v>
      </c>
      <c r="Q3946" s="239">
        <f t="shared" si="737"/>
        <v>0</v>
      </c>
      <c r="R3946" s="239">
        <f t="shared" si="742"/>
        <v>-1.0041223990447167E-2</v>
      </c>
      <c r="T3946" s="239">
        <f>MAX($H$4:H3946)</f>
        <v>290.98732864638936</v>
      </c>
      <c r="U3946" s="239">
        <f>MAX($K$4:K3946)</f>
        <v>290.98732864638936</v>
      </c>
      <c r="V3946" s="239">
        <f>MAX($K$4:L3946)</f>
        <v>290.98732864638936</v>
      </c>
      <c r="W3946" s="239">
        <f t="shared" si="743"/>
        <v>-0.25734195280430439</v>
      </c>
      <c r="X3946" s="239">
        <f t="shared" si="744"/>
        <v>-0.25734195280430439</v>
      </c>
      <c r="Y3946" s="239">
        <f t="shared" si="745"/>
        <v>-0.25734195280430439</v>
      </c>
    </row>
    <row r="3947" spans="1:25">
      <c r="A3947" s="147">
        <v>40952</v>
      </c>
      <c r="B3947" s="243">
        <v>7.2297087738502075E-3</v>
      </c>
      <c r="C3947" s="243">
        <v>8.6480223134846046E-3</v>
      </c>
      <c r="D3947" s="243">
        <v>7.7900264815697895E-3</v>
      </c>
      <c r="E3947" s="243">
        <v>9.70507917267871E-3</v>
      </c>
      <c r="F3947" s="243">
        <v>6.5556802470878583E-3</v>
      </c>
      <c r="H3947" s="239">
        <f t="shared" si="738"/>
        <v>217.97295416791525</v>
      </c>
      <c r="I3947" s="239"/>
      <c r="J3947" s="239">
        <f t="shared" si="739"/>
        <v>185.31247482009678</v>
      </c>
      <c r="K3947" s="239">
        <f t="shared" si="734"/>
        <v>217.97295416791525</v>
      </c>
      <c r="L3947" s="239" t="b">
        <f t="shared" si="735"/>
        <v>0</v>
      </c>
      <c r="M3947" s="239">
        <f t="shared" si="740"/>
        <v>8.6480223134846011E-3</v>
      </c>
      <c r="O3947" s="239">
        <f t="shared" si="741"/>
        <v>173.99425117070896</v>
      </c>
      <c r="P3947" s="239">
        <f t="shared" si="736"/>
        <v>217.97295416791525</v>
      </c>
      <c r="Q3947" s="239">
        <f t="shared" si="737"/>
        <v>0</v>
      </c>
      <c r="R3947" s="239">
        <f t="shared" si="742"/>
        <v>8.6480223134846011E-3</v>
      </c>
      <c r="T3947" s="239">
        <f>MAX($H$4:H3947)</f>
        <v>290.98732864638936</v>
      </c>
      <c r="U3947" s="239">
        <f>MAX($K$4:K3947)</f>
        <v>290.98732864638936</v>
      </c>
      <c r="V3947" s="239">
        <f>MAX($K$4:L3947)</f>
        <v>290.98732864638936</v>
      </c>
      <c r="W3947" s="239">
        <f t="shared" si="743"/>
        <v>-0.25091942944086715</v>
      </c>
      <c r="X3947" s="239">
        <f t="shared" si="744"/>
        <v>-0.25091942944086715</v>
      </c>
      <c r="Y3947" s="239">
        <f t="shared" si="745"/>
        <v>-0.25091942944086715</v>
      </c>
    </row>
    <row r="3948" spans="1:25">
      <c r="A3948" s="147">
        <v>40953</v>
      </c>
      <c r="B3948" s="243">
        <v>-8.5021712056032595E-4</v>
      </c>
      <c r="C3948" s="243">
        <v>-1.7120967307097112E-3</v>
      </c>
      <c r="D3948" s="243">
        <v>-6.9185258294135465E-4</v>
      </c>
      <c r="E3948" s="243">
        <v>1.215242066604949E-3</v>
      </c>
      <c r="F3948" s="243">
        <v>-2.0232777663915513E-3</v>
      </c>
      <c r="H3948" s="239">
        <f t="shared" si="738"/>
        <v>217.59976338570121</v>
      </c>
      <c r="I3948" s="239"/>
      <c r="J3948" s="239">
        <f t="shared" si="739"/>
        <v>185.31247482009678</v>
      </c>
      <c r="K3948" s="239">
        <f t="shared" si="734"/>
        <v>217.59976338570121</v>
      </c>
      <c r="L3948" s="239" t="b">
        <f t="shared" si="735"/>
        <v>0</v>
      </c>
      <c r="M3948" s="239">
        <f t="shared" si="740"/>
        <v>-1.7120967307097715E-3</v>
      </c>
      <c r="O3948" s="239">
        <f t="shared" si="741"/>
        <v>173.99425117070896</v>
      </c>
      <c r="P3948" s="239">
        <f t="shared" si="736"/>
        <v>217.59976338570121</v>
      </c>
      <c r="Q3948" s="239">
        <f t="shared" si="737"/>
        <v>0</v>
      </c>
      <c r="R3948" s="239">
        <f t="shared" si="742"/>
        <v>-1.7120967307097715E-3</v>
      </c>
      <c r="T3948" s="239">
        <f>MAX($H$4:H3948)</f>
        <v>290.98732864638936</v>
      </c>
      <c r="U3948" s="239">
        <f>MAX($K$4:K3948)</f>
        <v>290.98732864638936</v>
      </c>
      <c r="V3948" s="239">
        <f>MAX($K$4:L3948)</f>
        <v>290.98732864638936</v>
      </c>
      <c r="W3948" s="239">
        <f t="shared" si="743"/>
        <v>-0.25220192783675965</v>
      </c>
      <c r="X3948" s="239">
        <f t="shared" si="744"/>
        <v>-0.25220192783675965</v>
      </c>
      <c r="Y3948" s="239">
        <f t="shared" si="745"/>
        <v>-0.25220192783675965</v>
      </c>
    </row>
    <row r="3949" spans="1:25">
      <c r="A3949" s="147">
        <v>40954</v>
      </c>
      <c r="B3949" s="243">
        <v>-4.5876915054503531E-3</v>
      </c>
      <c r="C3949" s="243">
        <v>6.5950531334784124E-3</v>
      </c>
      <c r="D3949" s="243">
        <v>2.3352599097128168E-2</v>
      </c>
      <c r="E3949" s="243">
        <v>1.5469430079224855E-2</v>
      </c>
      <c r="F3949" s="243">
        <v>6.9141440693381018E-3</v>
      </c>
      <c r="H3949" s="239">
        <f t="shared" si="738"/>
        <v>219.03484538706223</v>
      </c>
      <c r="I3949" s="239"/>
      <c r="J3949" s="239">
        <f t="shared" si="739"/>
        <v>185.31247482009678</v>
      </c>
      <c r="K3949" s="239">
        <f t="shared" si="734"/>
        <v>219.03484538706223</v>
      </c>
      <c r="L3949" s="239" t="b">
        <f t="shared" si="735"/>
        <v>0</v>
      </c>
      <c r="M3949" s="239">
        <f t="shared" si="740"/>
        <v>6.5950531334783881E-3</v>
      </c>
      <c r="O3949" s="239">
        <f t="shared" si="741"/>
        <v>173.99425117070896</v>
      </c>
      <c r="P3949" s="239">
        <f t="shared" si="736"/>
        <v>219.03484538706223</v>
      </c>
      <c r="Q3949" s="239">
        <f t="shared" si="737"/>
        <v>0</v>
      </c>
      <c r="R3949" s="239">
        <f t="shared" si="742"/>
        <v>6.5950531334783881E-3</v>
      </c>
      <c r="T3949" s="239">
        <f>MAX($H$4:H3949)</f>
        <v>290.98732864638936</v>
      </c>
      <c r="U3949" s="239">
        <f>MAX($K$4:K3949)</f>
        <v>290.98732864638936</v>
      </c>
      <c r="V3949" s="239">
        <f>MAX($K$4:L3949)</f>
        <v>290.98732864638936</v>
      </c>
      <c r="W3949" s="239">
        <f t="shared" si="743"/>
        <v>-0.24727015981773037</v>
      </c>
      <c r="X3949" s="239">
        <f t="shared" si="744"/>
        <v>-0.24727015981773037</v>
      </c>
      <c r="Y3949" s="239">
        <f t="shared" si="745"/>
        <v>-0.24727015981773037</v>
      </c>
    </row>
    <row r="3950" spans="1:25">
      <c r="A3950" s="147">
        <v>40955</v>
      </c>
      <c r="B3950" s="243">
        <v>1.167445234358544E-2</v>
      </c>
      <c r="C3950" s="243">
        <v>-4.2407016582345358E-3</v>
      </c>
      <c r="D3950" s="243">
        <v>-1.4537350371434554E-2</v>
      </c>
      <c r="E3950" s="243">
        <v>-1.1965371923361112E-2</v>
      </c>
      <c r="F3950" s="243">
        <v>-8.87758869605626E-3</v>
      </c>
      <c r="H3950" s="239">
        <f t="shared" si="738"/>
        <v>218.10598395501816</v>
      </c>
      <c r="I3950" s="239"/>
      <c r="J3950" s="239">
        <f t="shared" si="739"/>
        <v>185.31247482009678</v>
      </c>
      <c r="K3950" s="239">
        <f t="shared" si="734"/>
        <v>218.10598395501816</v>
      </c>
      <c r="L3950" s="239" t="b">
        <f t="shared" si="735"/>
        <v>0</v>
      </c>
      <c r="M3950" s="239">
        <f t="shared" si="740"/>
        <v>-4.2407016582345948E-3</v>
      </c>
      <c r="O3950" s="239">
        <f t="shared" si="741"/>
        <v>173.99425117070896</v>
      </c>
      <c r="P3950" s="239">
        <f t="shared" si="736"/>
        <v>218.10598395501816</v>
      </c>
      <c r="Q3950" s="239">
        <f t="shared" si="737"/>
        <v>0</v>
      </c>
      <c r="R3950" s="239">
        <f t="shared" si="742"/>
        <v>-4.2407016582345948E-3</v>
      </c>
      <c r="T3950" s="239">
        <f>MAX($H$4:H3950)</f>
        <v>290.98732864638936</v>
      </c>
      <c r="U3950" s="239">
        <f>MAX($K$4:K3950)</f>
        <v>290.98732864638936</v>
      </c>
      <c r="V3950" s="239">
        <f>MAX($K$4:L3950)</f>
        <v>290.98732864638936</v>
      </c>
      <c r="W3950" s="239">
        <f t="shared" si="743"/>
        <v>-0.25046226249919396</v>
      </c>
      <c r="X3950" s="239">
        <f t="shared" si="744"/>
        <v>-0.25046226249919396</v>
      </c>
      <c r="Y3950" s="239">
        <f t="shared" si="745"/>
        <v>-0.25046226249919396</v>
      </c>
    </row>
    <row r="3951" spans="1:25">
      <c r="A3951" s="147">
        <v>40956</v>
      </c>
      <c r="B3951" s="243">
        <v>1.8244022231252988E-3</v>
      </c>
      <c r="C3951" s="243">
        <v>1.2211460533965379E-2</v>
      </c>
      <c r="D3951" s="243">
        <v>3.9429776112196446E-3</v>
      </c>
      <c r="E3951" s="243">
        <v>9.8918503803262503E-3</v>
      </c>
      <c r="F3951" s="243">
        <v>1.4858849122307172E-2</v>
      </c>
      <c r="H3951" s="239">
        <f t="shared" si="738"/>
        <v>220.76937657030655</v>
      </c>
      <c r="I3951" s="239"/>
      <c r="J3951" s="239">
        <f t="shared" si="739"/>
        <v>185.31247482009678</v>
      </c>
      <c r="K3951" s="239">
        <f t="shared" si="734"/>
        <v>220.76937657030655</v>
      </c>
      <c r="L3951" s="239" t="b">
        <f t="shared" si="735"/>
        <v>0</v>
      </c>
      <c r="M3951" s="239">
        <f t="shared" si="740"/>
        <v>1.2211460533965365E-2</v>
      </c>
      <c r="O3951" s="239">
        <f t="shared" si="741"/>
        <v>173.99425117070896</v>
      </c>
      <c r="P3951" s="239">
        <f t="shared" si="736"/>
        <v>220.76937657030655</v>
      </c>
      <c r="Q3951" s="239">
        <f t="shared" si="737"/>
        <v>0</v>
      </c>
      <c r="R3951" s="239">
        <f t="shared" si="742"/>
        <v>1.2211460533965365E-2</v>
      </c>
      <c r="T3951" s="239">
        <f>MAX($H$4:H3951)</f>
        <v>290.98732864638936</v>
      </c>
      <c r="U3951" s="239">
        <f>MAX($K$4:K3951)</f>
        <v>290.98732864638936</v>
      </c>
      <c r="V3951" s="239">
        <f>MAX($K$4:L3951)</f>
        <v>290.98732864638936</v>
      </c>
      <c r="W3951" s="239">
        <f t="shared" si="743"/>
        <v>-0.2413093119989852</v>
      </c>
      <c r="X3951" s="239">
        <f t="shared" si="744"/>
        <v>-0.2413093119989852</v>
      </c>
      <c r="Y3951" s="239">
        <f t="shared" si="745"/>
        <v>-0.2413093119989852</v>
      </c>
    </row>
    <row r="3952" spans="1:25">
      <c r="A3952" s="147">
        <v>40959</v>
      </c>
      <c r="B3952" s="243">
        <v>0</v>
      </c>
      <c r="C3952" s="243">
        <v>8.2689132063662463E-3</v>
      </c>
      <c r="D3952" s="243">
        <v>6.3029008335042658E-3</v>
      </c>
      <c r="E3952" s="243">
        <v>-3.6730543507144109E-3</v>
      </c>
      <c r="F3952" s="243">
        <v>1.1178855326912984E-2</v>
      </c>
      <c r="H3952" s="239">
        <f t="shared" si="738"/>
        <v>222.59489938378999</v>
      </c>
      <c r="I3952" s="239"/>
      <c r="J3952" s="239">
        <f t="shared" si="739"/>
        <v>185.31247482009678</v>
      </c>
      <c r="K3952" s="239">
        <f t="shared" si="734"/>
        <v>222.59489938378999</v>
      </c>
      <c r="L3952" s="239" t="b">
        <f t="shared" si="735"/>
        <v>0</v>
      </c>
      <c r="M3952" s="239">
        <f t="shared" si="740"/>
        <v>8.268913206366222E-3</v>
      </c>
      <c r="O3952" s="239">
        <f t="shared" si="741"/>
        <v>173.99425117070896</v>
      </c>
      <c r="P3952" s="239">
        <f t="shared" si="736"/>
        <v>222.59489938378999</v>
      </c>
      <c r="Q3952" s="239">
        <f t="shared" si="737"/>
        <v>0</v>
      </c>
      <c r="R3952" s="239">
        <f t="shared" si="742"/>
        <v>8.268913206366222E-3</v>
      </c>
      <c r="T3952" s="239">
        <f>MAX($H$4:H3952)</f>
        <v>290.98732864638936</v>
      </c>
      <c r="U3952" s="239">
        <f>MAX($K$4:K3952)</f>
        <v>290.98732864638936</v>
      </c>
      <c r="V3952" s="239">
        <f>MAX($K$4:L3952)</f>
        <v>290.98732864638936</v>
      </c>
      <c r="W3952" s="239">
        <f t="shared" si="743"/>
        <v>-0.23503576454942651</v>
      </c>
      <c r="X3952" s="239">
        <f t="shared" si="744"/>
        <v>-0.23503576454942651</v>
      </c>
      <c r="Y3952" s="239">
        <f t="shared" si="745"/>
        <v>-0.23503576454942651</v>
      </c>
    </row>
    <row r="3953" spans="1:25">
      <c r="A3953" s="147">
        <v>40960</v>
      </c>
      <c r="B3953" s="243">
        <v>1.6356044360166244E-4</v>
      </c>
      <c r="C3953" s="243">
        <v>-5.5832923082023145E-3</v>
      </c>
      <c r="D3953" s="243">
        <v>-4.9969476082841746E-3</v>
      </c>
      <c r="E3953" s="243">
        <v>-2.4549298435350142E-3</v>
      </c>
      <c r="F3953" s="243">
        <v>-6.9074190687244963E-3</v>
      </c>
      <c r="H3953" s="239">
        <f t="shared" si="738"/>
        <v>221.3520869942154</v>
      </c>
      <c r="I3953" s="239"/>
      <c r="J3953" s="239">
        <f t="shared" si="739"/>
        <v>185.31247482009678</v>
      </c>
      <c r="K3953" s="239">
        <f t="shared" si="734"/>
        <v>221.3520869942154</v>
      </c>
      <c r="L3953" s="239" t="b">
        <f t="shared" si="735"/>
        <v>0</v>
      </c>
      <c r="M3953" s="239">
        <f t="shared" si="740"/>
        <v>-5.5832923082023717E-3</v>
      </c>
      <c r="O3953" s="239">
        <f t="shared" si="741"/>
        <v>173.99425117070896</v>
      </c>
      <c r="P3953" s="239">
        <f t="shared" si="736"/>
        <v>221.3520869942154</v>
      </c>
      <c r="Q3953" s="239">
        <f t="shared" si="737"/>
        <v>0</v>
      </c>
      <c r="R3953" s="239">
        <f t="shared" si="742"/>
        <v>-5.5832923082023717E-3</v>
      </c>
      <c r="T3953" s="239">
        <f>MAX($H$4:H3953)</f>
        <v>290.98732864638936</v>
      </c>
      <c r="U3953" s="239">
        <f>MAX($K$4:K3953)</f>
        <v>290.98732864638936</v>
      </c>
      <c r="V3953" s="239">
        <f>MAX($K$4:L3953)</f>
        <v>290.98732864638936</v>
      </c>
      <c r="W3953" s="239">
        <f t="shared" si="743"/>
        <v>-0.2393067834812676</v>
      </c>
      <c r="X3953" s="239">
        <f t="shared" si="744"/>
        <v>-0.2393067834812676</v>
      </c>
      <c r="Y3953" s="239">
        <f t="shared" si="745"/>
        <v>-0.2393067834812676</v>
      </c>
    </row>
    <row r="3954" spans="1:25">
      <c r="A3954" s="147">
        <v>40961</v>
      </c>
      <c r="B3954" s="243">
        <v>-3.3315982372563724E-3</v>
      </c>
      <c r="C3954" s="243">
        <v>-9.8887063055794755E-3</v>
      </c>
      <c r="D3954" s="243">
        <v>-1.8910812015882073E-5</v>
      </c>
      <c r="E3954" s="243">
        <v>2.2740453122782611E-4</v>
      </c>
      <c r="F3954" s="243">
        <v>-6.8395092619958353E-3</v>
      </c>
      <c r="H3954" s="239">
        <f t="shared" si="738"/>
        <v>219.16320121580253</v>
      </c>
      <c r="I3954" s="239"/>
      <c r="J3954" s="239">
        <f t="shared" si="739"/>
        <v>185.31247482009678</v>
      </c>
      <c r="K3954" s="239">
        <f t="shared" si="734"/>
        <v>219.16320121580253</v>
      </c>
      <c r="L3954" s="239" t="b">
        <f t="shared" si="735"/>
        <v>0</v>
      </c>
      <c r="M3954" s="239">
        <f t="shared" si="740"/>
        <v>-9.8887063055794443E-3</v>
      </c>
      <c r="O3954" s="239">
        <f t="shared" si="741"/>
        <v>173.99425117070896</v>
      </c>
      <c r="P3954" s="239">
        <f t="shared" si="736"/>
        <v>219.16320121580253</v>
      </c>
      <c r="Q3954" s="239">
        <f t="shared" si="737"/>
        <v>0</v>
      </c>
      <c r="R3954" s="239">
        <f t="shared" si="742"/>
        <v>-9.8887063055794443E-3</v>
      </c>
      <c r="T3954" s="239">
        <f>MAX($H$4:H3954)</f>
        <v>290.98732864638936</v>
      </c>
      <c r="U3954" s="239">
        <f>MAX($K$4:K3954)</f>
        <v>290.98732864638936</v>
      </c>
      <c r="V3954" s="239">
        <f>MAX($K$4:L3954)</f>
        <v>290.98732864638936</v>
      </c>
      <c r="W3954" s="239">
        <f t="shared" si="743"/>
        <v>-0.24682905528806792</v>
      </c>
      <c r="X3954" s="239">
        <f t="shared" si="744"/>
        <v>-0.24682905528806792</v>
      </c>
      <c r="Y3954" s="239">
        <f t="shared" si="745"/>
        <v>-0.24682905528806792</v>
      </c>
    </row>
    <row r="3955" spans="1:25">
      <c r="A3955" s="147">
        <v>40962</v>
      </c>
      <c r="B3955" s="243">
        <v>4.8993533304020342E-3</v>
      </c>
      <c r="C3955" s="243">
        <v>-1.4594954838407226E-3</v>
      </c>
      <c r="D3955" s="243">
        <v>-1.5420170982028969E-3</v>
      </c>
      <c r="E3955" s="243">
        <v>-1.0228195262665829E-2</v>
      </c>
      <c r="F3955" s="243">
        <v>-3.2470642762091328E-3</v>
      </c>
      <c r="H3955" s="239">
        <f t="shared" si="738"/>
        <v>218.84333351340399</v>
      </c>
      <c r="I3955" s="239"/>
      <c r="J3955" s="239">
        <f t="shared" si="739"/>
        <v>185.31247482009678</v>
      </c>
      <c r="K3955" s="239">
        <f t="shared" si="734"/>
        <v>218.84333351340399</v>
      </c>
      <c r="L3955" s="239" t="b">
        <f t="shared" si="735"/>
        <v>0</v>
      </c>
      <c r="M3955" s="239">
        <f t="shared" si="740"/>
        <v>-1.4594954838407241E-3</v>
      </c>
      <c r="O3955" s="239">
        <f t="shared" si="741"/>
        <v>173.99425117070896</v>
      </c>
      <c r="P3955" s="239">
        <f t="shared" si="736"/>
        <v>218.84333351340399</v>
      </c>
      <c r="Q3955" s="239">
        <f t="shared" si="737"/>
        <v>0</v>
      </c>
      <c r="R3955" s="239">
        <f t="shared" si="742"/>
        <v>-1.4594954838407241E-3</v>
      </c>
      <c r="T3955" s="239">
        <f>MAX($H$4:H3955)</f>
        <v>290.98732864638936</v>
      </c>
      <c r="U3955" s="239">
        <f>MAX($K$4:K3955)</f>
        <v>290.98732864638936</v>
      </c>
      <c r="V3955" s="239">
        <f>MAX($K$4:L3955)</f>
        <v>290.98732864638936</v>
      </c>
      <c r="W3955" s="239">
        <f t="shared" si="743"/>
        <v>-0.24792830488043502</v>
      </c>
      <c r="X3955" s="239">
        <f t="shared" si="744"/>
        <v>-0.24792830488043502</v>
      </c>
      <c r="Y3955" s="239">
        <f t="shared" si="745"/>
        <v>-0.24792830488043502</v>
      </c>
    </row>
    <row r="3956" spans="1:25">
      <c r="A3956" s="147">
        <v>40963</v>
      </c>
      <c r="B3956" s="243">
        <v>1.7384557838338033E-3</v>
      </c>
      <c r="C3956" s="243">
        <v>3.5353677692104846E-3</v>
      </c>
      <c r="D3956" s="243">
        <v>-7.3941742932182031E-3</v>
      </c>
      <c r="E3956" s="243">
        <v>-2.0459437068072184E-3</v>
      </c>
      <c r="F3956" s="243">
        <v>7.4829552723134629E-3</v>
      </c>
      <c r="H3956" s="239">
        <f t="shared" si="738"/>
        <v>219.61702518121385</v>
      </c>
      <c r="I3956" s="239"/>
      <c r="J3956" s="239">
        <f t="shared" si="739"/>
        <v>185.31247482009678</v>
      </c>
      <c r="K3956" s="239">
        <f t="shared" si="734"/>
        <v>219.61702518121385</v>
      </c>
      <c r="L3956" s="239" t="b">
        <f t="shared" si="735"/>
        <v>0</v>
      </c>
      <c r="M3956" s="239">
        <f t="shared" si="740"/>
        <v>3.5353677692104273E-3</v>
      </c>
      <c r="O3956" s="239">
        <f t="shared" si="741"/>
        <v>173.99425117070896</v>
      </c>
      <c r="P3956" s="239">
        <f t="shared" si="736"/>
        <v>219.61702518121385</v>
      </c>
      <c r="Q3956" s="239">
        <f t="shared" si="737"/>
        <v>0</v>
      </c>
      <c r="R3956" s="239">
        <f t="shared" si="742"/>
        <v>3.5353677692104273E-3</v>
      </c>
      <c r="T3956" s="239">
        <f>MAX($H$4:H3956)</f>
        <v>290.98732864638936</v>
      </c>
      <c r="U3956" s="239">
        <f>MAX($K$4:K3956)</f>
        <v>290.98732864638936</v>
      </c>
      <c r="V3956" s="239">
        <f>MAX($K$4:L3956)</f>
        <v>290.98732864638936</v>
      </c>
      <c r="W3956" s="239">
        <f t="shared" si="743"/>
        <v>-0.24526945484937387</v>
      </c>
      <c r="X3956" s="239">
        <f t="shared" si="744"/>
        <v>-0.24526945484937387</v>
      </c>
      <c r="Y3956" s="239">
        <f t="shared" si="745"/>
        <v>-0.24526945484937387</v>
      </c>
    </row>
    <row r="3957" spans="1:25">
      <c r="A3957" s="147">
        <v>40966</v>
      </c>
      <c r="B3957" s="243">
        <v>1.2762772760321894E-3</v>
      </c>
      <c r="C3957" s="243">
        <v>-4.8301247229672883E-3</v>
      </c>
      <c r="D3957" s="243">
        <v>3.4511174347580109E-3</v>
      </c>
      <c r="E3957" s="243">
        <v>-7.5837862790406607E-3</v>
      </c>
      <c r="F3957" s="243">
        <v>-5.4718747217447072E-3</v>
      </c>
      <c r="H3957" s="239">
        <f t="shared" si="738"/>
        <v>218.55624755830155</v>
      </c>
      <c r="I3957" s="239"/>
      <c r="J3957" s="239">
        <f t="shared" si="739"/>
        <v>185.31247482009678</v>
      </c>
      <c r="K3957" s="239">
        <f t="shared" si="734"/>
        <v>218.55624755830155</v>
      </c>
      <c r="L3957" s="239" t="b">
        <f t="shared" si="735"/>
        <v>0</v>
      </c>
      <c r="M3957" s="239">
        <f t="shared" si="740"/>
        <v>-4.8301247229672294E-3</v>
      </c>
      <c r="O3957" s="239">
        <f t="shared" si="741"/>
        <v>173.99425117070896</v>
      </c>
      <c r="P3957" s="239">
        <f t="shared" si="736"/>
        <v>218.55624755830155</v>
      </c>
      <c r="Q3957" s="239">
        <f t="shared" si="737"/>
        <v>0</v>
      </c>
      <c r="R3957" s="239">
        <f t="shared" si="742"/>
        <v>-4.8301247229672294E-3</v>
      </c>
      <c r="T3957" s="239">
        <f>MAX($H$4:H3957)</f>
        <v>290.98732864638936</v>
      </c>
      <c r="U3957" s="239">
        <f>MAX($K$4:K3957)</f>
        <v>290.98732864638936</v>
      </c>
      <c r="V3957" s="239">
        <f>MAX($K$4:L3957)</f>
        <v>290.98732864638936</v>
      </c>
      <c r="W3957" s="239">
        <f t="shared" si="743"/>
        <v>-0.24891489751468446</v>
      </c>
      <c r="X3957" s="239">
        <f t="shared" si="744"/>
        <v>-0.24891489751468446</v>
      </c>
      <c r="Y3957" s="239">
        <f t="shared" si="745"/>
        <v>-0.24891489751468446</v>
      </c>
    </row>
    <row r="3958" spans="1:25">
      <c r="A3958" s="147">
        <v>40967</v>
      </c>
      <c r="B3958" s="243">
        <v>2.9536141075503508E-3</v>
      </c>
      <c r="C3958" s="243">
        <v>6.176679439899857E-4</v>
      </c>
      <c r="D3958" s="243">
        <v>1.2643177760545132E-3</v>
      </c>
      <c r="E3958" s="243">
        <v>8.564979106681303E-3</v>
      </c>
      <c r="F3958" s="243">
        <v>6.630770778404127E-4</v>
      </c>
      <c r="H3958" s="239">
        <f t="shared" si="738"/>
        <v>218.69124274637704</v>
      </c>
      <c r="I3958" s="239"/>
      <c r="J3958" s="239">
        <f t="shared" si="739"/>
        <v>185.31247482009678</v>
      </c>
      <c r="K3958" s="239">
        <f t="shared" si="734"/>
        <v>218.69124274637704</v>
      </c>
      <c r="L3958" s="239" t="b">
        <f t="shared" si="735"/>
        <v>0</v>
      </c>
      <c r="M3958" s="239">
        <f t="shared" si="740"/>
        <v>6.1766794398994212E-4</v>
      </c>
      <c r="O3958" s="239">
        <f t="shared" si="741"/>
        <v>173.99425117070896</v>
      </c>
      <c r="P3958" s="239">
        <f t="shared" si="736"/>
        <v>218.69124274637704</v>
      </c>
      <c r="Q3958" s="239">
        <f t="shared" si="737"/>
        <v>0</v>
      </c>
      <c r="R3958" s="239">
        <f t="shared" si="742"/>
        <v>6.1766794398994212E-4</v>
      </c>
      <c r="T3958" s="239">
        <f>MAX($H$4:H3958)</f>
        <v>290.98732864638936</v>
      </c>
      <c r="U3958" s="239">
        <f>MAX($K$4:K3958)</f>
        <v>290.98732864638936</v>
      </c>
      <c r="V3958" s="239">
        <f>MAX($K$4:L3958)</f>
        <v>290.98732864638936</v>
      </c>
      <c r="W3958" s="239">
        <f t="shared" si="743"/>
        <v>-0.24845097632367086</v>
      </c>
      <c r="X3958" s="239">
        <f t="shared" si="744"/>
        <v>-0.24845097632367086</v>
      </c>
      <c r="Y3958" s="239">
        <f t="shared" si="745"/>
        <v>-0.24845097632367086</v>
      </c>
    </row>
    <row r="3959" spans="1:25">
      <c r="A3959" s="147">
        <v>40968</v>
      </c>
      <c r="B3959" s="243">
        <v>-4.6600430810652682E-3</v>
      </c>
      <c r="C3959" s="243">
        <v>4.0785858484375659E-3</v>
      </c>
      <c r="D3959" s="243">
        <v>7.1402324245448678E-3</v>
      </c>
      <c r="E3959" s="243">
        <v>1.7226183861842159E-2</v>
      </c>
      <c r="F3959" s="243">
        <v>7.5589664838047188E-3</v>
      </c>
      <c r="H3959" s="239">
        <f t="shared" si="738"/>
        <v>219.58319375421965</v>
      </c>
      <c r="I3959" s="239"/>
      <c r="J3959" s="239">
        <f t="shared" si="739"/>
        <v>185.31247482009678</v>
      </c>
      <c r="K3959" s="239">
        <f t="shared" si="734"/>
        <v>219.58319375421965</v>
      </c>
      <c r="L3959" s="239" t="b">
        <f t="shared" si="735"/>
        <v>0</v>
      </c>
      <c r="M3959" s="239">
        <f t="shared" si="740"/>
        <v>4.0785858484376084E-3</v>
      </c>
      <c r="O3959" s="239">
        <f t="shared" si="741"/>
        <v>173.99425117070896</v>
      </c>
      <c r="P3959" s="239">
        <f t="shared" si="736"/>
        <v>219.58319375421965</v>
      </c>
      <c r="Q3959" s="239">
        <f t="shared" si="737"/>
        <v>0</v>
      </c>
      <c r="R3959" s="239">
        <f t="shared" si="742"/>
        <v>4.0785858484376084E-3</v>
      </c>
      <c r="T3959" s="239">
        <f>MAX($H$4:H3959)</f>
        <v>290.98732864638936</v>
      </c>
      <c r="U3959" s="239">
        <f>MAX($K$4:K3959)</f>
        <v>290.98732864638936</v>
      </c>
      <c r="V3959" s="239">
        <f>MAX($K$4:L3959)</f>
        <v>290.98732864638936</v>
      </c>
      <c r="W3959" s="239">
        <f t="shared" si="743"/>
        <v>-0.2453857191112975</v>
      </c>
      <c r="X3959" s="239">
        <f t="shared" si="744"/>
        <v>-0.2453857191112975</v>
      </c>
      <c r="Y3959" s="239">
        <f t="shared" si="745"/>
        <v>-0.2453857191112975</v>
      </c>
    </row>
    <row r="3960" spans="1:25">
      <c r="A3960" s="147">
        <v>40969</v>
      </c>
      <c r="B3960" s="243">
        <v>6.5249220955529985E-3</v>
      </c>
      <c r="C3960" s="243">
        <v>9.9132554633718506E-3</v>
      </c>
      <c r="D3960" s="243">
        <v>-4.4268691328558374E-3</v>
      </c>
      <c r="E3960" s="243">
        <v>4.6943317540781848E-4</v>
      </c>
      <c r="F3960" s="243">
        <v>7.1909033331001293E-3</v>
      </c>
      <c r="H3960" s="239">
        <f t="shared" si="738"/>
        <v>221.7599780493683</v>
      </c>
      <c r="I3960" s="239"/>
      <c r="J3960" s="239">
        <f t="shared" si="739"/>
        <v>185.31247482009678</v>
      </c>
      <c r="K3960" s="239">
        <f t="shared" si="734"/>
        <v>221.7599780493683</v>
      </c>
      <c r="L3960" s="239" t="b">
        <f t="shared" si="735"/>
        <v>0</v>
      </c>
      <c r="M3960" s="239">
        <f t="shared" si="740"/>
        <v>9.9132554633718159E-3</v>
      </c>
      <c r="O3960" s="239">
        <f t="shared" si="741"/>
        <v>173.99425117070896</v>
      </c>
      <c r="P3960" s="239">
        <f t="shared" si="736"/>
        <v>221.7599780493683</v>
      </c>
      <c r="Q3960" s="239">
        <f t="shared" si="737"/>
        <v>0</v>
      </c>
      <c r="R3960" s="239">
        <f t="shared" si="742"/>
        <v>9.9132554633718159E-3</v>
      </c>
      <c r="T3960" s="239">
        <f>MAX($H$4:H3960)</f>
        <v>290.98732864638936</v>
      </c>
      <c r="U3960" s="239">
        <f>MAX($K$4:K3960)</f>
        <v>290.98732864638936</v>
      </c>
      <c r="V3960" s="239">
        <f>MAX($K$4:L3960)</f>
        <v>290.98732864638936</v>
      </c>
      <c r="W3960" s="239">
        <f t="shared" si="743"/>
        <v>-0.23790503496853915</v>
      </c>
      <c r="X3960" s="239">
        <f t="shared" si="744"/>
        <v>-0.23790503496853915</v>
      </c>
      <c r="Y3960" s="239">
        <f t="shared" si="745"/>
        <v>-0.23790503496853915</v>
      </c>
    </row>
    <row r="3961" spans="1:25">
      <c r="A3961" s="147">
        <v>40970</v>
      </c>
      <c r="B3961" s="243">
        <v>-3.5891624131729749E-3</v>
      </c>
      <c r="C3961" s="243">
        <v>-1.2381218015622419E-4</v>
      </c>
      <c r="D3961" s="243">
        <v>9.4910108303858376E-3</v>
      </c>
      <c r="E3961" s="243">
        <v>1.2363467840355913E-2</v>
      </c>
      <c r="F3961" s="243">
        <v>2.1176172990804432E-3</v>
      </c>
      <c r="H3961" s="239">
        <f t="shared" si="738"/>
        <v>221.73252146301462</v>
      </c>
      <c r="I3961" s="239"/>
      <c r="J3961" s="239">
        <f t="shared" si="739"/>
        <v>185.31247482009678</v>
      </c>
      <c r="K3961" s="239">
        <f t="shared" si="734"/>
        <v>221.73252146301462</v>
      </c>
      <c r="L3961" s="239" t="b">
        <f t="shared" si="735"/>
        <v>0</v>
      </c>
      <c r="M3961" s="239">
        <f t="shared" si="740"/>
        <v>-1.2381218015618183E-4</v>
      </c>
      <c r="O3961" s="239">
        <f t="shared" si="741"/>
        <v>173.99425117070896</v>
      </c>
      <c r="P3961" s="239">
        <f t="shared" si="736"/>
        <v>221.73252146301462</v>
      </c>
      <c r="Q3961" s="239">
        <f t="shared" si="737"/>
        <v>0</v>
      </c>
      <c r="R3961" s="239">
        <f t="shared" si="742"/>
        <v>-1.2381218015618183E-4</v>
      </c>
      <c r="T3961" s="239">
        <f>MAX($H$4:H3961)</f>
        <v>290.98732864638936</v>
      </c>
      <c r="U3961" s="239">
        <f>MAX($K$4:K3961)</f>
        <v>290.98732864638936</v>
      </c>
      <c r="V3961" s="239">
        <f>MAX($K$4:L3961)</f>
        <v>290.98732864638936</v>
      </c>
      <c r="W3961" s="239">
        <f t="shared" si="743"/>
        <v>-0.23799939160764574</v>
      </c>
      <c r="X3961" s="239">
        <f t="shared" si="744"/>
        <v>-0.23799939160764574</v>
      </c>
      <c r="Y3961" s="239">
        <f t="shared" si="745"/>
        <v>-0.23799939160764574</v>
      </c>
    </row>
    <row r="3962" spans="1:25">
      <c r="A3962" s="147">
        <v>40973</v>
      </c>
      <c r="B3962" s="243">
        <v>-4.1464694434666383E-3</v>
      </c>
      <c r="C3962" s="243">
        <v>-6.1805799481818857E-3</v>
      </c>
      <c r="D3962" s="243">
        <v>-8.525264256658005E-3</v>
      </c>
      <c r="E3962" s="243">
        <v>-1.5635213189218233E-2</v>
      </c>
      <c r="F3962" s="243">
        <v>-8.8020137413890032E-3</v>
      </c>
      <c r="H3962" s="239">
        <f t="shared" si="738"/>
        <v>220.36208588700049</v>
      </c>
      <c r="I3962" s="239"/>
      <c r="J3962" s="239">
        <f t="shared" si="739"/>
        <v>185.31247482009678</v>
      </c>
      <c r="K3962" s="239">
        <f t="shared" si="734"/>
        <v>220.36208588700049</v>
      </c>
      <c r="L3962" s="239" t="b">
        <f t="shared" si="735"/>
        <v>0</v>
      </c>
      <c r="M3962" s="239">
        <f t="shared" si="740"/>
        <v>-6.1805799481819456E-3</v>
      </c>
      <c r="O3962" s="239">
        <f t="shared" si="741"/>
        <v>173.99425117070896</v>
      </c>
      <c r="P3962" s="239">
        <f t="shared" si="736"/>
        <v>220.36208588700049</v>
      </c>
      <c r="Q3962" s="239">
        <f t="shared" si="737"/>
        <v>0</v>
      </c>
      <c r="R3962" s="239">
        <f t="shared" si="742"/>
        <v>-6.1805799481819456E-3</v>
      </c>
      <c r="T3962" s="239">
        <f>MAX($H$4:H3962)</f>
        <v>290.98732864638936</v>
      </c>
      <c r="U3962" s="239">
        <f>MAX($K$4:K3962)</f>
        <v>290.98732864638936</v>
      </c>
      <c r="V3962" s="239">
        <f>MAX($K$4:L3962)</f>
        <v>290.98732864638936</v>
      </c>
      <c r="W3962" s="239">
        <f t="shared" si="743"/>
        <v>-0.242708997288378</v>
      </c>
      <c r="X3962" s="239">
        <f t="shared" si="744"/>
        <v>-0.242708997288378</v>
      </c>
      <c r="Y3962" s="239">
        <f t="shared" si="745"/>
        <v>-0.242708997288378</v>
      </c>
    </row>
    <row r="3963" spans="1:25">
      <c r="A3963" s="147">
        <v>40974</v>
      </c>
      <c r="B3963" s="243">
        <v>-1.5865249426542882E-2</v>
      </c>
      <c r="C3963" s="243">
        <v>-2.6405609313915335E-2</v>
      </c>
      <c r="D3963" s="243">
        <v>-7.6741614653741408E-4</v>
      </c>
      <c r="E3963" s="243">
        <v>-1.4110539763699248E-2</v>
      </c>
      <c r="F3963" s="243">
        <v>-2.8710362854716065E-2</v>
      </c>
      <c r="H3963" s="239">
        <f t="shared" si="738"/>
        <v>214.54329073946889</v>
      </c>
      <c r="I3963" s="239"/>
      <c r="J3963" s="239">
        <f t="shared" si="739"/>
        <v>185.31247482009678</v>
      </c>
      <c r="K3963" s="239">
        <f t="shared" si="734"/>
        <v>214.54329073946889</v>
      </c>
      <c r="L3963" s="239" t="b">
        <f t="shared" si="735"/>
        <v>0</v>
      </c>
      <c r="M3963" s="239">
        <f t="shared" si="740"/>
        <v>-2.6405609313915387E-2</v>
      </c>
      <c r="O3963" s="239">
        <f t="shared" si="741"/>
        <v>173.99425117070896</v>
      </c>
      <c r="P3963" s="239">
        <f t="shared" si="736"/>
        <v>214.54329073946889</v>
      </c>
      <c r="Q3963" s="239">
        <f t="shared" si="737"/>
        <v>0</v>
      </c>
      <c r="R3963" s="239">
        <f t="shared" si="742"/>
        <v>-2.6405609313915387E-2</v>
      </c>
      <c r="T3963" s="239">
        <f>MAX($H$4:H3963)</f>
        <v>290.98732864638936</v>
      </c>
      <c r="U3963" s="239">
        <f>MAX($K$4:K3963)</f>
        <v>290.98732864638936</v>
      </c>
      <c r="V3963" s="239">
        <f>MAX($K$4:L3963)</f>
        <v>290.98732864638936</v>
      </c>
      <c r="W3963" s="239">
        <f t="shared" si="743"/>
        <v>-0.26270572764292432</v>
      </c>
      <c r="X3963" s="239">
        <f t="shared" si="744"/>
        <v>-0.26270572764292432</v>
      </c>
      <c r="Y3963" s="239">
        <f t="shared" si="745"/>
        <v>-0.26270572764292432</v>
      </c>
    </row>
    <row r="3964" spans="1:25">
      <c r="A3964" s="147">
        <v>40975</v>
      </c>
      <c r="B3964" s="243">
        <v>7.6132127898940194E-3</v>
      </c>
      <c r="C3964" s="243">
        <v>4.6283840415315414E-3</v>
      </c>
      <c r="D3964" s="243">
        <v>-1.1320151072793827E-2</v>
      </c>
      <c r="E3964" s="243">
        <v>-5.5728231763456648E-3</v>
      </c>
      <c r="F3964" s="243">
        <v>7.1894169705346567E-3</v>
      </c>
      <c r="H3964" s="239">
        <f t="shared" si="738"/>
        <v>215.5362794825451</v>
      </c>
      <c r="I3964" s="239"/>
      <c r="J3964" s="239">
        <f t="shared" si="739"/>
        <v>185.31247482009678</v>
      </c>
      <c r="K3964" s="239">
        <f t="shared" si="734"/>
        <v>215.5362794825451</v>
      </c>
      <c r="L3964" s="239" t="b">
        <f t="shared" si="735"/>
        <v>0</v>
      </c>
      <c r="M3964" s="239">
        <f t="shared" si="740"/>
        <v>4.6283840415315006E-3</v>
      </c>
      <c r="O3964" s="239">
        <f t="shared" si="741"/>
        <v>173.99425117070896</v>
      </c>
      <c r="P3964" s="239">
        <f t="shared" si="736"/>
        <v>215.5362794825451</v>
      </c>
      <c r="Q3964" s="239">
        <f t="shared" si="737"/>
        <v>0</v>
      </c>
      <c r="R3964" s="239">
        <f t="shared" si="742"/>
        <v>4.6283840415315006E-3</v>
      </c>
      <c r="T3964" s="239">
        <f>MAX($H$4:H3964)</f>
        <v>290.98732864638936</v>
      </c>
      <c r="U3964" s="239">
        <f>MAX($K$4:K3964)</f>
        <v>290.98732864638936</v>
      </c>
      <c r="V3964" s="239">
        <f>MAX($K$4:L3964)</f>
        <v>290.98732864638936</v>
      </c>
      <c r="W3964" s="239">
        <f t="shared" si="743"/>
        <v>-0.25929324659883424</v>
      </c>
      <c r="X3964" s="239">
        <f t="shared" si="744"/>
        <v>-0.25929324659883424</v>
      </c>
      <c r="Y3964" s="239">
        <f t="shared" si="745"/>
        <v>-0.25929324659883424</v>
      </c>
    </row>
    <row r="3965" spans="1:25">
      <c r="A3965" s="147">
        <v>40976</v>
      </c>
      <c r="B3965" s="243">
        <v>1.0157565348214215E-2</v>
      </c>
      <c r="C3965" s="243">
        <v>1.8430031914994816E-2</v>
      </c>
      <c r="D3965" s="243">
        <v>3.2453157143099709E-3</v>
      </c>
      <c r="E3965" s="243">
        <v>5.3418729273750909E-3</v>
      </c>
      <c r="F3965" s="243">
        <v>1.9368111549918909E-2</v>
      </c>
      <c r="H3965" s="239">
        <f t="shared" si="738"/>
        <v>219.50861999224765</v>
      </c>
      <c r="I3965" s="239"/>
      <c r="J3965" s="239">
        <f t="shared" si="739"/>
        <v>185.31247482009678</v>
      </c>
      <c r="K3965" s="239">
        <f t="shared" si="734"/>
        <v>219.50861999224765</v>
      </c>
      <c r="L3965" s="239" t="b">
        <f t="shared" si="735"/>
        <v>0</v>
      </c>
      <c r="M3965" s="239">
        <f t="shared" si="740"/>
        <v>1.8430031914994812E-2</v>
      </c>
      <c r="O3965" s="239">
        <f t="shared" si="741"/>
        <v>173.99425117070896</v>
      </c>
      <c r="P3965" s="239">
        <f t="shared" si="736"/>
        <v>219.50861999224765</v>
      </c>
      <c r="Q3965" s="239">
        <f t="shared" si="737"/>
        <v>0</v>
      </c>
      <c r="R3965" s="239">
        <f t="shared" si="742"/>
        <v>1.8430031914994812E-2</v>
      </c>
      <c r="T3965" s="239">
        <f>MAX($H$4:H3965)</f>
        <v>290.98732864638936</v>
      </c>
      <c r="U3965" s="239">
        <f>MAX($K$4:K3965)</f>
        <v>290.98732864638936</v>
      </c>
      <c r="V3965" s="239">
        <f>MAX($K$4:L3965)</f>
        <v>290.98732864638936</v>
      </c>
      <c r="W3965" s="239">
        <f t="shared" si="743"/>
        <v>-0.24564199749399857</v>
      </c>
      <c r="X3965" s="239">
        <f t="shared" si="744"/>
        <v>-0.24564199749399857</v>
      </c>
      <c r="Y3965" s="239">
        <f t="shared" si="745"/>
        <v>-0.24564199749399857</v>
      </c>
    </row>
    <row r="3966" spans="1:25">
      <c r="A3966" s="147">
        <v>40977</v>
      </c>
      <c r="B3966" s="243">
        <v>4.0794324110464686E-3</v>
      </c>
      <c r="C3966" s="243">
        <v>3.9386243444377023E-3</v>
      </c>
      <c r="D3966" s="243">
        <v>1.5952985116443275E-2</v>
      </c>
      <c r="E3966" s="243">
        <v>1.7756218057436657E-2</v>
      </c>
      <c r="F3966" s="243">
        <v>5.4684468746819537E-3</v>
      </c>
      <c r="H3966" s="239">
        <f t="shared" si="738"/>
        <v>220.37318198676303</v>
      </c>
      <c r="I3966" s="239"/>
      <c r="J3966" s="239">
        <f t="shared" si="739"/>
        <v>185.31247482009678</v>
      </c>
      <c r="K3966" s="239">
        <f t="shared" si="734"/>
        <v>220.37318198676303</v>
      </c>
      <c r="L3966" s="239" t="b">
        <f t="shared" si="735"/>
        <v>0</v>
      </c>
      <c r="M3966" s="239">
        <f t="shared" si="740"/>
        <v>3.9386243444376702E-3</v>
      </c>
      <c r="O3966" s="239">
        <f t="shared" si="741"/>
        <v>173.99425117070896</v>
      </c>
      <c r="P3966" s="239">
        <f t="shared" si="736"/>
        <v>220.37318198676303</v>
      </c>
      <c r="Q3966" s="239">
        <f t="shared" si="737"/>
        <v>0</v>
      </c>
      <c r="R3966" s="239">
        <f t="shared" si="742"/>
        <v>3.9386243444376702E-3</v>
      </c>
      <c r="T3966" s="239">
        <f>MAX($H$4:H3966)</f>
        <v>290.98732864638936</v>
      </c>
      <c r="U3966" s="239">
        <f>MAX($K$4:K3966)</f>
        <v>290.98732864638936</v>
      </c>
      <c r="V3966" s="239">
        <f>MAX($K$4:L3966)</f>
        <v>290.98732864638936</v>
      </c>
      <c r="W3966" s="239">
        <f t="shared" si="743"/>
        <v>-0.24267086470090707</v>
      </c>
      <c r="X3966" s="239">
        <f t="shared" si="744"/>
        <v>-0.24267086470090707</v>
      </c>
      <c r="Y3966" s="239">
        <f t="shared" si="745"/>
        <v>-0.24267086470090707</v>
      </c>
    </row>
    <row r="3967" spans="1:25">
      <c r="A3967" s="147">
        <v>40980</v>
      </c>
      <c r="B3967" s="243">
        <v>-3.2997294964509649E-4</v>
      </c>
      <c r="C3967" s="243">
        <v>-2.7951635875913539E-3</v>
      </c>
      <c r="D3967" s="243">
        <v>-7.3970617652087123E-3</v>
      </c>
      <c r="E3967" s="243">
        <v>-1.0721191258215246E-2</v>
      </c>
      <c r="F3967" s="243">
        <v>-2.2774458581258372E-3</v>
      </c>
      <c r="H3967" s="239">
        <f t="shared" si="738"/>
        <v>219.75720289279198</v>
      </c>
      <c r="I3967" s="239"/>
      <c r="J3967" s="239">
        <f t="shared" si="739"/>
        <v>185.31247482009678</v>
      </c>
      <c r="K3967" s="239">
        <f t="shared" si="734"/>
        <v>219.75720289279198</v>
      </c>
      <c r="L3967" s="239" t="b">
        <f t="shared" si="735"/>
        <v>0</v>
      </c>
      <c r="M3967" s="239">
        <f t="shared" si="740"/>
        <v>-2.7951635875913816E-3</v>
      </c>
      <c r="O3967" s="239">
        <f t="shared" si="741"/>
        <v>173.99425117070896</v>
      </c>
      <c r="P3967" s="239">
        <f t="shared" si="736"/>
        <v>219.75720289279198</v>
      </c>
      <c r="Q3967" s="239">
        <f t="shared" si="737"/>
        <v>0</v>
      </c>
      <c r="R3967" s="239">
        <f t="shared" si="742"/>
        <v>-2.7951635875913816E-3</v>
      </c>
      <c r="T3967" s="239">
        <f>MAX($H$4:H3967)</f>
        <v>290.98732864638936</v>
      </c>
      <c r="U3967" s="239">
        <f>MAX($K$4:K3967)</f>
        <v>290.98732864638936</v>
      </c>
      <c r="V3967" s="239">
        <f>MAX($K$4:L3967)</f>
        <v>290.98732864638936</v>
      </c>
      <c r="W3967" s="239">
        <f t="shared" si="743"/>
        <v>-0.24478772352371714</v>
      </c>
      <c r="X3967" s="239">
        <f t="shared" si="744"/>
        <v>-0.24478772352371714</v>
      </c>
      <c r="Y3967" s="239">
        <f t="shared" si="745"/>
        <v>-0.24478772352371714</v>
      </c>
    </row>
    <row r="3968" spans="1:25">
      <c r="A3968" s="147">
        <v>40981</v>
      </c>
      <c r="B3968" s="243">
        <v>1.8576657268355001E-2</v>
      </c>
      <c r="C3968" s="243">
        <v>1.8147275524875717E-2</v>
      </c>
      <c r="D3968" s="243">
        <v>5.5520824153498793E-3</v>
      </c>
      <c r="E3968" s="243">
        <v>1.825497049812097E-2</v>
      </c>
      <c r="F3968" s="243">
        <v>1.9335954961537727E-2</v>
      </c>
      <c r="H3968" s="239">
        <f t="shared" si="738"/>
        <v>223.7451974022635</v>
      </c>
      <c r="I3968" s="239"/>
      <c r="J3968" s="239">
        <f t="shared" si="739"/>
        <v>185.31247482009678</v>
      </c>
      <c r="K3968" s="239">
        <f t="shared" si="734"/>
        <v>223.7451974022635</v>
      </c>
      <c r="L3968" s="239" t="b">
        <f t="shared" si="735"/>
        <v>0</v>
      </c>
      <c r="M3968" s="239">
        <f t="shared" si="740"/>
        <v>1.8147275524875755E-2</v>
      </c>
      <c r="O3968" s="239">
        <f t="shared" si="741"/>
        <v>173.99425117070896</v>
      </c>
      <c r="P3968" s="239">
        <f t="shared" si="736"/>
        <v>223.7451974022635</v>
      </c>
      <c r="Q3968" s="239">
        <f t="shared" si="737"/>
        <v>0</v>
      </c>
      <c r="R3968" s="239">
        <f t="shared" si="742"/>
        <v>1.8147275524875755E-2</v>
      </c>
      <c r="T3968" s="239">
        <f>MAX($H$4:H3968)</f>
        <v>290.98732864638936</v>
      </c>
      <c r="U3968" s="239">
        <f>MAX($K$4:K3968)</f>
        <v>290.98732864638936</v>
      </c>
      <c r="V3968" s="239">
        <f>MAX($K$4:L3968)</f>
        <v>290.98732864638936</v>
      </c>
      <c r="W3968" s="239">
        <f t="shared" si="743"/>
        <v>-0.2310826782627334</v>
      </c>
      <c r="X3968" s="239">
        <f t="shared" si="744"/>
        <v>-0.2310826782627334</v>
      </c>
      <c r="Y3968" s="239">
        <f t="shared" si="745"/>
        <v>-0.2310826782627334</v>
      </c>
    </row>
    <row r="3969" spans="1:25">
      <c r="A3969" s="147">
        <v>40982</v>
      </c>
      <c r="B3969" s="243">
        <v>-1.7080978739821839E-3</v>
      </c>
      <c r="C3969" s="243">
        <v>3.8760735026406312E-3</v>
      </c>
      <c r="D3969" s="243">
        <v>8.5677847188365686E-3</v>
      </c>
      <c r="E3969" s="243">
        <v>7.2899323123731818E-3</v>
      </c>
      <c r="F3969" s="243">
        <v>2.7457561353441129E-3</v>
      </c>
      <c r="H3969" s="239">
        <f t="shared" si="738"/>
        <v>224.6124502332575</v>
      </c>
      <c r="I3969" s="239"/>
      <c r="J3969" s="239">
        <f t="shared" si="739"/>
        <v>185.31247482009678</v>
      </c>
      <c r="K3969" s="239">
        <f t="shared" si="734"/>
        <v>224.6124502332575</v>
      </c>
      <c r="L3969" s="239" t="b">
        <f t="shared" si="735"/>
        <v>0</v>
      </c>
      <c r="M3969" s="239">
        <f t="shared" si="740"/>
        <v>3.8760735026406039E-3</v>
      </c>
      <c r="O3969" s="239">
        <f t="shared" si="741"/>
        <v>173.99425117070896</v>
      </c>
      <c r="P3969" s="239">
        <f t="shared" si="736"/>
        <v>224.6124502332575</v>
      </c>
      <c r="Q3969" s="239">
        <f t="shared" si="737"/>
        <v>0</v>
      </c>
      <c r="R3969" s="239">
        <f t="shared" si="742"/>
        <v>3.8760735026406039E-3</v>
      </c>
      <c r="T3969" s="239">
        <f>MAX($H$4:H3969)</f>
        <v>290.98732864638936</v>
      </c>
      <c r="U3969" s="239">
        <f>MAX($K$4:K3969)</f>
        <v>290.98732864638936</v>
      </c>
      <c r="V3969" s="239">
        <f>MAX($K$4:L3969)</f>
        <v>290.98732864638936</v>
      </c>
      <c r="W3969" s="239">
        <f t="shared" si="743"/>
        <v>-0.22810229820622621</v>
      </c>
      <c r="X3969" s="239">
        <f t="shared" si="744"/>
        <v>-0.22810229820622621</v>
      </c>
      <c r="Y3969" s="239">
        <f t="shared" si="745"/>
        <v>-0.22810229820622621</v>
      </c>
    </row>
    <row r="3970" spans="1:25">
      <c r="A3970" s="147">
        <v>40983</v>
      </c>
      <c r="B3970" s="243">
        <v>6.2319034208928592E-3</v>
      </c>
      <c r="C3970" s="243">
        <v>-1.6267226013588765E-4</v>
      </c>
      <c r="D3970" s="243">
        <v>4.4495541458429155E-3</v>
      </c>
      <c r="E3970" s="243">
        <v>-7.4936555071228872E-3</v>
      </c>
      <c r="F3970" s="243">
        <v>-2.0348806470991132E-3</v>
      </c>
      <c r="H3970" s="239">
        <f t="shared" si="738"/>
        <v>224.57591201832341</v>
      </c>
      <c r="I3970" s="239"/>
      <c r="J3970" s="239">
        <f t="shared" si="739"/>
        <v>185.31247482009678</v>
      </c>
      <c r="K3970" s="239">
        <f t="shared" si="734"/>
        <v>224.57591201832341</v>
      </c>
      <c r="L3970" s="239" t="b">
        <f t="shared" si="735"/>
        <v>0</v>
      </c>
      <c r="M3970" s="239">
        <f t="shared" si="740"/>
        <v>-1.6267226013585997E-4</v>
      </c>
      <c r="O3970" s="239">
        <f t="shared" si="741"/>
        <v>173.99425117070896</v>
      </c>
      <c r="P3970" s="239">
        <f t="shared" si="736"/>
        <v>224.57591201832341</v>
      </c>
      <c r="Q3970" s="239">
        <f t="shared" si="737"/>
        <v>0</v>
      </c>
      <c r="R3970" s="239">
        <f t="shared" si="742"/>
        <v>-1.6267226013585997E-4</v>
      </c>
      <c r="T3970" s="239">
        <f>MAX($H$4:H3970)</f>
        <v>290.98732864638936</v>
      </c>
      <c r="U3970" s="239">
        <f>MAX($K$4:K3970)</f>
        <v>290.98732864638936</v>
      </c>
      <c r="V3970" s="239">
        <f>MAX($K$4:L3970)</f>
        <v>290.98732864638936</v>
      </c>
      <c r="W3970" s="239">
        <f t="shared" si="743"/>
        <v>-0.22822786454997068</v>
      </c>
      <c r="X3970" s="239">
        <f t="shared" si="744"/>
        <v>-0.22822786454997068</v>
      </c>
      <c r="Y3970" s="239">
        <f t="shared" si="745"/>
        <v>-0.22822786454997068</v>
      </c>
    </row>
    <row r="3971" spans="1:25">
      <c r="A3971" s="147">
        <v>40984</v>
      </c>
      <c r="B3971" s="243">
        <v>9.3306757245281702E-4</v>
      </c>
      <c r="C3971" s="243">
        <v>7.2527709528118489E-3</v>
      </c>
      <c r="D3971" s="243">
        <v>-2.0251830132904658E-3</v>
      </c>
      <c r="E3971" s="243">
        <v>-7.4589286309758585E-3</v>
      </c>
      <c r="F3971" s="243">
        <v>6.8001901589962443E-3</v>
      </c>
      <c r="H3971" s="239">
        <f t="shared" si="738"/>
        <v>226.20470966971112</v>
      </c>
      <c r="I3971" s="239"/>
      <c r="J3971" s="239">
        <f t="shared" si="739"/>
        <v>185.31247482009678</v>
      </c>
      <c r="K3971" s="239">
        <f t="shared" si="734"/>
        <v>226.20470966971112</v>
      </c>
      <c r="L3971" s="239" t="b">
        <f t="shared" si="735"/>
        <v>0</v>
      </c>
      <c r="M3971" s="239">
        <f t="shared" si="740"/>
        <v>7.2527709528117986E-3</v>
      </c>
      <c r="O3971" s="239">
        <f t="shared" si="741"/>
        <v>173.99425117070896</v>
      </c>
      <c r="P3971" s="239">
        <f t="shared" si="736"/>
        <v>226.20470966971112</v>
      </c>
      <c r="Q3971" s="239">
        <f t="shared" si="737"/>
        <v>0</v>
      </c>
      <c r="R3971" s="239">
        <f t="shared" si="742"/>
        <v>7.2527709528117986E-3</v>
      </c>
      <c r="T3971" s="239">
        <f>MAX($H$4:H3971)</f>
        <v>290.98732864638936</v>
      </c>
      <c r="U3971" s="239">
        <f>MAX($K$4:K3971)</f>
        <v>290.98732864638936</v>
      </c>
      <c r="V3971" s="239">
        <f>MAX($K$4:L3971)</f>
        <v>290.98732864638936</v>
      </c>
      <c r="W3971" s="239">
        <f t="shared" si="743"/>
        <v>-0.22263037802378915</v>
      </c>
      <c r="X3971" s="239">
        <f t="shared" si="744"/>
        <v>-0.22263037802378915</v>
      </c>
      <c r="Y3971" s="239">
        <f t="shared" si="745"/>
        <v>-0.22263037802378915</v>
      </c>
    </row>
    <row r="3972" spans="1:25">
      <c r="A3972" s="147">
        <v>40987</v>
      </c>
      <c r="B3972" s="243">
        <v>3.8140309495877656E-3</v>
      </c>
      <c r="C3972" s="243">
        <v>-7.0767828031503832E-4</v>
      </c>
      <c r="D3972" s="243">
        <v>-3.3723282749795747E-3</v>
      </c>
      <c r="E3972" s="243">
        <v>-6.9279268378725778E-3</v>
      </c>
      <c r="F3972" s="243">
        <v>-4.1762692789648614E-4</v>
      </c>
      <c r="H3972" s="239">
        <f t="shared" si="738"/>
        <v>226.0446295097729</v>
      </c>
      <c r="I3972" s="239"/>
      <c r="J3972" s="239">
        <f t="shared" si="739"/>
        <v>185.31247482009678</v>
      </c>
      <c r="K3972" s="239">
        <f t="shared" si="734"/>
        <v>226.0446295097729</v>
      </c>
      <c r="L3972" s="239" t="b">
        <f t="shared" si="735"/>
        <v>0</v>
      </c>
      <c r="M3972" s="239">
        <f t="shared" si="740"/>
        <v>-7.0767828031501317E-4</v>
      </c>
      <c r="O3972" s="239">
        <f t="shared" si="741"/>
        <v>173.99425117070896</v>
      </c>
      <c r="P3972" s="239">
        <f t="shared" si="736"/>
        <v>226.0446295097729</v>
      </c>
      <c r="Q3972" s="239">
        <f t="shared" si="737"/>
        <v>0</v>
      </c>
      <c r="R3972" s="239">
        <f t="shared" si="742"/>
        <v>-7.0767828031501317E-4</v>
      </c>
      <c r="T3972" s="239">
        <f>MAX($H$4:H3972)</f>
        <v>290.98732864638936</v>
      </c>
      <c r="U3972" s="239">
        <f>MAX($K$4:K3972)</f>
        <v>290.98732864638936</v>
      </c>
      <c r="V3972" s="239">
        <f>MAX($K$4:L3972)</f>
        <v>290.98732864638936</v>
      </c>
      <c r="W3972" s="239">
        <f t="shared" si="743"/>
        <v>-0.22318050562103842</v>
      </c>
      <c r="X3972" s="239">
        <f t="shared" si="744"/>
        <v>-0.22318050562103842</v>
      </c>
      <c r="Y3972" s="239">
        <f t="shared" si="745"/>
        <v>-0.22318050562103842</v>
      </c>
    </row>
    <row r="3973" spans="1:25">
      <c r="A3973" s="147">
        <v>40988</v>
      </c>
      <c r="B3973" s="243">
        <v>-3.4797493403523339E-3</v>
      </c>
      <c r="C3973" s="243">
        <v>-1.2018506932761408E-2</v>
      </c>
      <c r="D3973" s="243">
        <v>-5.884615676442273E-3</v>
      </c>
      <c r="E3973" s="243">
        <v>-9.7915505190583341E-3</v>
      </c>
      <c r="F3973" s="243">
        <v>-1.1571050725542875E-2</v>
      </c>
      <c r="H3973" s="239">
        <f t="shared" si="738"/>
        <v>223.32791056289622</v>
      </c>
      <c r="I3973" s="239"/>
      <c r="J3973" s="239">
        <f t="shared" si="739"/>
        <v>185.31247482009678</v>
      </c>
      <c r="K3973" s="239">
        <f t="shared" ref="K3973:K4036" si="746">MAX(H3973:J3973)</f>
        <v>223.32791056289622</v>
      </c>
      <c r="L3973" s="239" t="b">
        <f t="shared" ref="L3973:L4036" si="747">J3973=K3973</f>
        <v>0</v>
      </c>
      <c r="M3973" s="239">
        <f t="shared" si="740"/>
        <v>-1.2018506932761375E-2</v>
      </c>
      <c r="O3973" s="239">
        <f t="shared" si="741"/>
        <v>173.99425117070896</v>
      </c>
      <c r="P3973" s="239">
        <f t="shared" ref="P3973:P4036" si="748">MAX(H3973,O3973)</f>
        <v>223.32791056289622</v>
      </c>
      <c r="Q3973" s="239">
        <f t="shared" ref="Q3973:Q4036" si="749">P3973-H3973</f>
        <v>0</v>
      </c>
      <c r="R3973" s="239">
        <f t="shared" si="742"/>
        <v>-1.2018506932761375E-2</v>
      </c>
      <c r="T3973" s="239">
        <f>MAX($H$4:H3973)</f>
        <v>290.98732864638936</v>
      </c>
      <c r="U3973" s="239">
        <f>MAX($K$4:K3973)</f>
        <v>290.98732864638936</v>
      </c>
      <c r="V3973" s="239">
        <f>MAX($K$4:L3973)</f>
        <v>290.98732864638936</v>
      </c>
      <c r="W3973" s="239">
        <f t="shared" si="743"/>
        <v>-0.23251671609973615</v>
      </c>
      <c r="X3973" s="239">
        <f t="shared" si="744"/>
        <v>-0.23251671609973615</v>
      </c>
      <c r="Y3973" s="239">
        <f t="shared" si="745"/>
        <v>-0.23251671609973615</v>
      </c>
    </row>
    <row r="3974" spans="1:25">
      <c r="A3974" s="147">
        <v>40989</v>
      </c>
      <c r="B3974" s="243">
        <v>-1.5377104250654527E-3</v>
      </c>
      <c r="C3974" s="243">
        <v>-6.2552386835801332E-4</v>
      </c>
      <c r="D3974" s="243">
        <v>-7.9141133151438003E-3</v>
      </c>
      <c r="E3974" s="243">
        <v>4.3022154877325747E-4</v>
      </c>
      <c r="F3974" s="243">
        <v>5.9071835963009356E-4</v>
      </c>
      <c r="H3974" s="239">
        <f t="shared" ref="H3974:H4037" si="750">(1+C3974)*H3973</f>
        <v>223.18821362436861</v>
      </c>
      <c r="I3974" s="239"/>
      <c r="J3974" s="239">
        <f t="shared" ref="J3974:J4037" si="751">IF(NOT(YEAR(A3974)=YEAR(A3973)),$J$1*H3974,J3973)</f>
        <v>185.31247482009678</v>
      </c>
      <c r="K3974" s="239">
        <f t="shared" si="746"/>
        <v>223.18821362436861</v>
      </c>
      <c r="L3974" s="239" t="b">
        <f t="shared" si="747"/>
        <v>0</v>
      </c>
      <c r="M3974" s="239">
        <f t="shared" ref="M3974:M4037" si="752">(K3974-K3973)/K3973</f>
        <v>-6.2552386835797429E-4</v>
      </c>
      <c r="O3974" s="239">
        <f t="shared" ref="O3974:O4037" si="753">IF(AND(MONTH(A3974)=$O$2,MONTH(A3973)=$O$2-1),$O$1*H3974,O3973)</f>
        <v>173.99425117070896</v>
      </c>
      <c r="P3974" s="239">
        <f t="shared" si="748"/>
        <v>223.18821362436861</v>
      </c>
      <c r="Q3974" s="239">
        <f t="shared" si="749"/>
        <v>0</v>
      </c>
      <c r="R3974" s="239">
        <f t="shared" ref="R3974:R4037" si="754">(P3974-P3973)/P3973</f>
        <v>-6.2552386835797429E-4</v>
      </c>
      <c r="T3974" s="239">
        <f>MAX($H$4:H3974)</f>
        <v>290.98732864638936</v>
      </c>
      <c r="U3974" s="239">
        <f>MAX($K$4:K3974)</f>
        <v>290.98732864638936</v>
      </c>
      <c r="V3974" s="239">
        <f>MAX($K$4:L3974)</f>
        <v>290.98732864638936</v>
      </c>
      <c r="W3974" s="239">
        <f t="shared" ref="W3974:W4037" si="755">(H3974-T3974)/T3974</f>
        <v>-0.23299679521238154</v>
      </c>
      <c r="X3974" s="239">
        <f t="shared" ref="X3974:X4037" si="756">(K3974-U3974)/U3974</f>
        <v>-0.23299679521238154</v>
      </c>
      <c r="Y3974" s="239">
        <f t="shared" ref="Y3974:Y4037" si="757">(P3974-V3974)/V3974</f>
        <v>-0.23299679521238154</v>
      </c>
    </row>
    <row r="3975" spans="1:25">
      <c r="A3975" s="147">
        <v>40990</v>
      </c>
      <c r="B3975" s="243">
        <v>-7.5561647502799811E-3</v>
      </c>
      <c r="C3975" s="243">
        <v>-1.0354062313151169E-2</v>
      </c>
      <c r="D3975" s="243">
        <v>1.1114018578676443E-2</v>
      </c>
      <c r="E3975" s="243">
        <v>-5.7304058422138482E-3</v>
      </c>
      <c r="F3975" s="243">
        <v>-1.0820904928326436E-2</v>
      </c>
      <c r="H3975" s="239">
        <f t="shared" si="750"/>
        <v>220.87730895294101</v>
      </c>
      <c r="I3975" s="239"/>
      <c r="J3975" s="239">
        <f t="shared" si="751"/>
        <v>185.31247482009678</v>
      </c>
      <c r="K3975" s="239">
        <f t="shared" si="746"/>
        <v>220.87730895294101</v>
      </c>
      <c r="L3975" s="239" t="b">
        <f t="shared" si="747"/>
        <v>0</v>
      </c>
      <c r="M3975" s="239">
        <f t="shared" si="752"/>
        <v>-1.0354062313151171E-2</v>
      </c>
      <c r="O3975" s="239">
        <f t="shared" si="753"/>
        <v>173.99425117070896</v>
      </c>
      <c r="P3975" s="239">
        <f t="shared" si="748"/>
        <v>220.87730895294101</v>
      </c>
      <c r="Q3975" s="239">
        <f t="shared" si="749"/>
        <v>0</v>
      </c>
      <c r="R3975" s="239">
        <f t="shared" si="754"/>
        <v>-1.0354062313151171E-2</v>
      </c>
      <c r="T3975" s="239">
        <f>MAX($H$4:H3975)</f>
        <v>290.98732864638936</v>
      </c>
      <c r="U3975" s="239">
        <f>MAX($K$4:K3975)</f>
        <v>290.98732864638936</v>
      </c>
      <c r="V3975" s="239">
        <f>MAX($K$4:L3975)</f>
        <v>290.98732864638936</v>
      </c>
      <c r="W3975" s="239">
        <f t="shared" si="755"/>
        <v>-0.24093839418913918</v>
      </c>
      <c r="X3975" s="239">
        <f t="shared" si="756"/>
        <v>-0.24093839418913918</v>
      </c>
      <c r="Y3975" s="239">
        <f t="shared" si="757"/>
        <v>-0.24093839418913918</v>
      </c>
    </row>
    <row r="3976" spans="1:25">
      <c r="A3976" s="147">
        <v>40991</v>
      </c>
      <c r="B3976" s="243">
        <v>3.4434007019059631E-3</v>
      </c>
      <c r="C3976" s="243">
        <v>-7.3200269450002242E-4</v>
      </c>
      <c r="D3976" s="243">
        <v>-1.1603392066988127E-2</v>
      </c>
      <c r="E3976" s="243">
        <v>-5.1399756388527118E-3</v>
      </c>
      <c r="F3976" s="243">
        <v>1.9791083703766255E-3</v>
      </c>
      <c r="H3976" s="239">
        <f t="shared" si="750"/>
        <v>220.71562616763353</v>
      </c>
      <c r="I3976" s="239"/>
      <c r="J3976" s="239">
        <f t="shared" si="751"/>
        <v>185.31247482009678</v>
      </c>
      <c r="K3976" s="239">
        <f t="shared" si="746"/>
        <v>220.71562616763353</v>
      </c>
      <c r="L3976" s="239" t="b">
        <f t="shared" si="747"/>
        <v>0</v>
      </c>
      <c r="M3976" s="239">
        <f t="shared" si="752"/>
        <v>-7.3200269450006752E-4</v>
      </c>
      <c r="O3976" s="239">
        <f t="shared" si="753"/>
        <v>173.99425117070896</v>
      </c>
      <c r="P3976" s="239">
        <f t="shared" si="748"/>
        <v>220.71562616763353</v>
      </c>
      <c r="Q3976" s="239">
        <f t="shared" si="749"/>
        <v>0</v>
      </c>
      <c r="R3976" s="239">
        <f t="shared" si="754"/>
        <v>-7.3200269450006752E-4</v>
      </c>
      <c r="T3976" s="239">
        <f>MAX($H$4:H3976)</f>
        <v>290.98732864638936</v>
      </c>
      <c r="U3976" s="239">
        <f>MAX($K$4:K3976)</f>
        <v>290.98732864638936</v>
      </c>
      <c r="V3976" s="239">
        <f>MAX($K$4:L3976)</f>
        <v>290.98732864638936</v>
      </c>
      <c r="W3976" s="239">
        <f t="shared" si="755"/>
        <v>-0.24149402932988429</v>
      </c>
      <c r="X3976" s="239">
        <f t="shared" si="756"/>
        <v>-0.24149402932988429</v>
      </c>
      <c r="Y3976" s="239">
        <f t="shared" si="757"/>
        <v>-0.24149402932988429</v>
      </c>
    </row>
    <row r="3977" spans="1:25">
      <c r="A3977" s="147">
        <v>40994</v>
      </c>
      <c r="B3977" s="243">
        <v>1.3866216137719656E-2</v>
      </c>
      <c r="C3977" s="243">
        <v>9.3829266382789989E-3</v>
      </c>
      <c r="D3977" s="243">
        <v>-6.3674406219865753E-3</v>
      </c>
      <c r="E3977" s="243">
        <v>-1.5847451304923377E-3</v>
      </c>
      <c r="F3977" s="243">
        <v>1.3083768409764218E-2</v>
      </c>
      <c r="H3977" s="239">
        <f t="shared" si="750"/>
        <v>222.78658469588626</v>
      </c>
      <c r="I3977" s="239"/>
      <c r="J3977" s="239">
        <f t="shared" si="751"/>
        <v>185.31247482009678</v>
      </c>
      <c r="K3977" s="239">
        <f t="shared" si="746"/>
        <v>222.78658469588626</v>
      </c>
      <c r="L3977" s="239" t="b">
        <f t="shared" si="747"/>
        <v>0</v>
      </c>
      <c r="M3977" s="239">
        <f t="shared" si="752"/>
        <v>9.3829266382790596E-3</v>
      </c>
      <c r="O3977" s="239">
        <f t="shared" si="753"/>
        <v>173.99425117070896</v>
      </c>
      <c r="P3977" s="239">
        <f t="shared" si="748"/>
        <v>222.78658469588626</v>
      </c>
      <c r="Q3977" s="239">
        <f t="shared" si="749"/>
        <v>0</v>
      </c>
      <c r="R3977" s="239">
        <f t="shared" si="754"/>
        <v>9.3829266382790596E-3</v>
      </c>
      <c r="T3977" s="239">
        <f>MAX($H$4:H3977)</f>
        <v>290.98732864638936</v>
      </c>
      <c r="U3977" s="239">
        <f>MAX($K$4:K3977)</f>
        <v>290.98732864638936</v>
      </c>
      <c r="V3977" s="239">
        <f>MAX($K$4:L3977)</f>
        <v>290.98732864638936</v>
      </c>
      <c r="W3977" s="239">
        <f t="shared" si="755"/>
        <v>-0.23437702345238992</v>
      </c>
      <c r="X3977" s="239">
        <f t="shared" si="756"/>
        <v>-0.23437702345238992</v>
      </c>
      <c r="Y3977" s="239">
        <f t="shared" si="757"/>
        <v>-0.23437702345238992</v>
      </c>
    </row>
    <row r="3978" spans="1:25">
      <c r="A3978" s="147">
        <v>40995</v>
      </c>
      <c r="B3978" s="243">
        <v>-2.8995888266916126E-3</v>
      </c>
      <c r="C3978" s="243">
        <v>-5.5856918363615948E-3</v>
      </c>
      <c r="D3978" s="243">
        <v>1.6054889025026275E-2</v>
      </c>
      <c r="E3978" s="243">
        <v>9.8912736442355875E-3</v>
      </c>
      <c r="F3978" s="243">
        <v>-1.9593883617353702E-3</v>
      </c>
      <c r="H3978" s="239">
        <f t="shared" si="750"/>
        <v>221.54216748849956</v>
      </c>
      <c r="I3978" s="239"/>
      <c r="J3978" s="239">
        <f t="shared" si="751"/>
        <v>185.31247482009678</v>
      </c>
      <c r="K3978" s="239">
        <f t="shared" si="746"/>
        <v>221.54216748849956</v>
      </c>
      <c r="L3978" s="239" t="b">
        <f t="shared" si="747"/>
        <v>0</v>
      </c>
      <c r="M3978" s="239">
        <f t="shared" si="752"/>
        <v>-5.5856918363616434E-3</v>
      </c>
      <c r="O3978" s="239">
        <f t="shared" si="753"/>
        <v>173.99425117070896</v>
      </c>
      <c r="P3978" s="239">
        <f t="shared" si="748"/>
        <v>221.54216748849956</v>
      </c>
      <c r="Q3978" s="239">
        <f t="shared" si="749"/>
        <v>0</v>
      </c>
      <c r="R3978" s="239">
        <f t="shared" si="754"/>
        <v>-5.5856918363616434E-3</v>
      </c>
      <c r="T3978" s="239">
        <f>MAX($H$4:H3978)</f>
        <v>290.98732864638936</v>
      </c>
      <c r="U3978" s="239">
        <f>MAX($K$4:K3978)</f>
        <v>290.98732864638936</v>
      </c>
      <c r="V3978" s="239">
        <f>MAX($K$4:L3978)</f>
        <v>290.98732864638936</v>
      </c>
      <c r="W3978" s="239">
        <f t="shared" si="755"/>
        <v>-0.23865355746222283</v>
      </c>
      <c r="X3978" s="239">
        <f t="shared" si="756"/>
        <v>-0.23865355746222283</v>
      </c>
      <c r="Y3978" s="239">
        <f t="shared" si="757"/>
        <v>-0.23865355746222283</v>
      </c>
    </row>
    <row r="3979" spans="1:25">
      <c r="A3979" s="147">
        <v>40996</v>
      </c>
      <c r="B3979" s="243">
        <v>-4.8289225171928019E-3</v>
      </c>
      <c r="C3979" s="243">
        <v>-1.0332313327618414E-2</v>
      </c>
      <c r="D3979" s="243">
        <v>4.1448113787583285E-3</v>
      </c>
      <c r="E3979" s="243">
        <v>-8.5050536622789386E-3</v>
      </c>
      <c r="F3979" s="243">
        <v>-1.0829534818786346E-2</v>
      </c>
      <c r="H3979" s="239">
        <f t="shared" si="750"/>
        <v>219.25312439872866</v>
      </c>
      <c r="I3979" s="239"/>
      <c r="J3979" s="239">
        <f t="shared" si="751"/>
        <v>185.31247482009678</v>
      </c>
      <c r="K3979" s="239">
        <f t="shared" si="746"/>
        <v>219.25312439872866</v>
      </c>
      <c r="L3979" s="239" t="b">
        <f t="shared" si="747"/>
        <v>0</v>
      </c>
      <c r="M3979" s="239">
        <f t="shared" si="752"/>
        <v>-1.0332313327618435E-2</v>
      </c>
      <c r="O3979" s="239">
        <f t="shared" si="753"/>
        <v>173.99425117070896</v>
      </c>
      <c r="P3979" s="239">
        <f t="shared" si="748"/>
        <v>219.25312439872866</v>
      </c>
      <c r="Q3979" s="239">
        <f t="shared" si="749"/>
        <v>0</v>
      </c>
      <c r="R3979" s="239">
        <f t="shared" si="754"/>
        <v>-1.0332313327618435E-2</v>
      </c>
      <c r="T3979" s="239">
        <f>MAX($H$4:H3979)</f>
        <v>290.98732864638936</v>
      </c>
      <c r="U3979" s="239">
        <f>MAX($K$4:K3979)</f>
        <v>290.98732864638936</v>
      </c>
      <c r="V3979" s="239">
        <f>MAX($K$4:L3979)</f>
        <v>290.98732864638936</v>
      </c>
      <c r="W3979" s="239">
        <f t="shared" si="755"/>
        <v>-0.24652002745739077</v>
      </c>
      <c r="X3979" s="239">
        <f t="shared" si="756"/>
        <v>-0.24652002745739077</v>
      </c>
      <c r="Y3979" s="239">
        <f t="shared" si="757"/>
        <v>-0.24652002745739077</v>
      </c>
    </row>
    <row r="3980" spans="1:25">
      <c r="A3980" s="147">
        <v>40997</v>
      </c>
      <c r="B3980" s="243">
        <v>-1.3761412068459267E-3</v>
      </c>
      <c r="C3980" s="243">
        <v>-1.0974496248371768E-2</v>
      </c>
      <c r="D3980" s="243">
        <v>-8.633845222212333E-4</v>
      </c>
      <c r="E3980" s="243">
        <v>-8.4152441785516618E-3</v>
      </c>
      <c r="F3980" s="243">
        <v>-9.8205439196353828E-3</v>
      </c>
      <c r="H3980" s="239">
        <f t="shared" si="750"/>
        <v>216.84693180757102</v>
      </c>
      <c r="I3980" s="239"/>
      <c r="J3980" s="239">
        <f t="shared" si="751"/>
        <v>185.31247482009678</v>
      </c>
      <c r="K3980" s="239">
        <f t="shared" si="746"/>
        <v>216.84693180757102</v>
      </c>
      <c r="L3980" s="239" t="b">
        <f t="shared" si="747"/>
        <v>0</v>
      </c>
      <c r="M3980" s="239">
        <f t="shared" si="752"/>
        <v>-1.0974496248371757E-2</v>
      </c>
      <c r="O3980" s="239">
        <f t="shared" si="753"/>
        <v>173.99425117070896</v>
      </c>
      <c r="P3980" s="239">
        <f t="shared" si="748"/>
        <v>216.84693180757102</v>
      </c>
      <c r="Q3980" s="239">
        <f t="shared" si="749"/>
        <v>0</v>
      </c>
      <c r="R3980" s="239">
        <f t="shared" si="754"/>
        <v>-1.0974496248371757E-2</v>
      </c>
      <c r="T3980" s="239">
        <f>MAX($H$4:H3980)</f>
        <v>290.98732864638936</v>
      </c>
      <c r="U3980" s="239">
        <f>MAX($K$4:K3980)</f>
        <v>290.98732864638936</v>
      </c>
      <c r="V3980" s="239">
        <f>MAX($K$4:L3980)</f>
        <v>290.98732864638936</v>
      </c>
      <c r="W3980" s="239">
        <f t="shared" si="755"/>
        <v>-0.2547890905892829</v>
      </c>
      <c r="X3980" s="239">
        <f t="shared" si="756"/>
        <v>-0.2547890905892829</v>
      </c>
      <c r="Y3980" s="239">
        <f t="shared" si="757"/>
        <v>-0.2547890905892829</v>
      </c>
    </row>
    <row r="3981" spans="1:25">
      <c r="A3981" s="147">
        <v>40998</v>
      </c>
      <c r="B3981" s="243">
        <v>3.4988931622890185E-3</v>
      </c>
      <c r="C3981" s="243">
        <v>7.7170625442271046E-3</v>
      </c>
      <c r="D3981" s="243">
        <v>-9.1070992313042609E-3</v>
      </c>
      <c r="E3981" s="243">
        <v>3.4102830365851933E-3</v>
      </c>
      <c r="F3981" s="243">
        <v>8.9470616020133065E-3</v>
      </c>
      <c r="H3981" s="239">
        <f t="shared" si="750"/>
        <v>218.52035314285379</v>
      </c>
      <c r="I3981" s="239"/>
      <c r="J3981" s="239">
        <f t="shared" si="751"/>
        <v>185.31247482009678</v>
      </c>
      <c r="K3981" s="239">
        <f t="shared" si="746"/>
        <v>218.52035314285379</v>
      </c>
      <c r="L3981" s="239" t="b">
        <f t="shared" si="747"/>
        <v>0</v>
      </c>
      <c r="M3981" s="239">
        <f t="shared" si="752"/>
        <v>7.7170625442270699E-3</v>
      </c>
      <c r="O3981" s="239">
        <f t="shared" si="753"/>
        <v>173.99425117070896</v>
      </c>
      <c r="P3981" s="239">
        <f t="shared" si="748"/>
        <v>218.52035314285379</v>
      </c>
      <c r="Q3981" s="239">
        <f t="shared" si="749"/>
        <v>0</v>
      </c>
      <c r="R3981" s="239">
        <f t="shared" si="754"/>
        <v>7.7170625442270699E-3</v>
      </c>
      <c r="T3981" s="239">
        <f>MAX($H$4:H3981)</f>
        <v>290.98732864638936</v>
      </c>
      <c r="U3981" s="239">
        <f>MAX($K$4:K3981)</f>
        <v>290.98732864638936</v>
      </c>
      <c r="V3981" s="239">
        <f>MAX($K$4:L3981)</f>
        <v>290.98732864638936</v>
      </c>
      <c r="W3981" s="239">
        <f t="shared" si="755"/>
        <v>-0.24903825139272007</v>
      </c>
      <c r="X3981" s="239">
        <f t="shared" si="756"/>
        <v>-0.24903825139272007</v>
      </c>
      <c r="Y3981" s="239">
        <f t="shared" si="757"/>
        <v>-0.24903825139272007</v>
      </c>
    </row>
    <row r="3982" spans="1:25">
      <c r="A3982" s="147">
        <v>41001</v>
      </c>
      <c r="B3982" s="243">
        <v>7.4374184360441742E-3</v>
      </c>
      <c r="C3982" s="243">
        <v>1.5312299470461754E-2</v>
      </c>
      <c r="D3982" s="243">
        <v>5.8900521977682807E-3</v>
      </c>
      <c r="E3982" s="243">
        <v>7.1845812026607447E-3</v>
      </c>
      <c r="F3982" s="243">
        <v>1.0503547868678575E-2</v>
      </c>
      <c r="H3982" s="239">
        <f t="shared" si="750"/>
        <v>221.86640223056824</v>
      </c>
      <c r="I3982" s="239"/>
      <c r="J3982" s="239">
        <f t="shared" si="751"/>
        <v>185.31247482009678</v>
      </c>
      <c r="K3982" s="239">
        <f t="shared" si="746"/>
        <v>221.86640223056824</v>
      </c>
      <c r="L3982" s="239" t="b">
        <f t="shared" si="747"/>
        <v>0</v>
      </c>
      <c r="M3982" s="239">
        <f t="shared" si="752"/>
        <v>1.531229947046181E-2</v>
      </c>
      <c r="O3982" s="239">
        <f t="shared" si="753"/>
        <v>173.99425117070896</v>
      </c>
      <c r="P3982" s="239">
        <f t="shared" si="748"/>
        <v>221.86640223056824</v>
      </c>
      <c r="Q3982" s="239">
        <f t="shared" si="749"/>
        <v>0</v>
      </c>
      <c r="R3982" s="239">
        <f t="shared" si="754"/>
        <v>1.531229947046181E-2</v>
      </c>
      <c r="T3982" s="239">
        <f>MAX($H$4:H3982)</f>
        <v>290.98732864638936</v>
      </c>
      <c r="U3982" s="239">
        <f>MAX($K$4:K3982)</f>
        <v>290.98732864638936</v>
      </c>
      <c r="V3982" s="239">
        <f>MAX($K$4:L3982)</f>
        <v>290.98732864638936</v>
      </c>
      <c r="W3982" s="239">
        <f t="shared" si="755"/>
        <v>-0.23753930020718372</v>
      </c>
      <c r="X3982" s="239">
        <f t="shared" si="756"/>
        <v>-0.23753930020718372</v>
      </c>
      <c r="Y3982" s="239">
        <f t="shared" si="757"/>
        <v>-0.23753930020718372</v>
      </c>
    </row>
    <row r="3983" spans="1:25">
      <c r="A3983" s="147">
        <v>41002</v>
      </c>
      <c r="B3983" s="243">
        <v>-3.1916680665211583E-3</v>
      </c>
      <c r="C3983" s="243">
        <v>-8.4523462003892602E-3</v>
      </c>
      <c r="D3983" s="243">
        <v>-4.6265143204525794E-3</v>
      </c>
      <c r="E3983" s="243">
        <v>7.5106308318706461E-3</v>
      </c>
      <c r="F3983" s="243">
        <v>-1.4287174222150645E-3</v>
      </c>
      <c r="H3983" s="239">
        <f t="shared" si="750"/>
        <v>219.99111058868067</v>
      </c>
      <c r="I3983" s="239"/>
      <c r="J3983" s="239">
        <f t="shared" si="751"/>
        <v>185.31247482009678</v>
      </c>
      <c r="K3983" s="239">
        <f t="shared" si="746"/>
        <v>219.99111058868067</v>
      </c>
      <c r="L3983" s="239" t="b">
        <f t="shared" si="747"/>
        <v>0</v>
      </c>
      <c r="M3983" s="239">
        <f t="shared" si="752"/>
        <v>-8.4523462003892273E-3</v>
      </c>
      <c r="O3983" s="239">
        <f t="shared" si="753"/>
        <v>173.99425117070896</v>
      </c>
      <c r="P3983" s="239">
        <f t="shared" si="748"/>
        <v>219.99111058868067</v>
      </c>
      <c r="Q3983" s="239">
        <f t="shared" si="749"/>
        <v>0</v>
      </c>
      <c r="R3983" s="239">
        <f t="shared" si="754"/>
        <v>-8.4523462003892273E-3</v>
      </c>
      <c r="T3983" s="239">
        <f>MAX($H$4:H3983)</f>
        <v>290.98732864638936</v>
      </c>
      <c r="U3983" s="239">
        <f>MAX($K$4:K3983)</f>
        <v>290.98732864638936</v>
      </c>
      <c r="V3983" s="239">
        <f>MAX($K$4:L3983)</f>
        <v>290.98732864638936</v>
      </c>
      <c r="W3983" s="239">
        <f t="shared" si="755"/>
        <v>-0.24398388200602367</v>
      </c>
      <c r="X3983" s="239">
        <f t="shared" si="756"/>
        <v>-0.24398388200602367</v>
      </c>
      <c r="Y3983" s="239">
        <f t="shared" si="757"/>
        <v>-0.24398388200602367</v>
      </c>
    </row>
    <row r="3984" spans="1:25">
      <c r="A3984" s="147">
        <v>41003</v>
      </c>
      <c r="B3984" s="243">
        <v>-1.0554264852306705E-2</v>
      </c>
      <c r="C3984" s="243">
        <v>-2.2387179032486548E-2</v>
      </c>
      <c r="D3984" s="243">
        <v>-2.6511592617254331E-3</v>
      </c>
      <c r="E3984" s="243">
        <v>-2.7252315370190905E-3</v>
      </c>
      <c r="F3984" s="243">
        <v>-2.4283108630448691E-2</v>
      </c>
      <c r="H3984" s="239">
        <f t="shared" si="750"/>
        <v>215.06613021037631</v>
      </c>
      <c r="I3984" s="239"/>
      <c r="J3984" s="239">
        <f t="shared" si="751"/>
        <v>185.31247482009678</v>
      </c>
      <c r="K3984" s="239">
        <f t="shared" si="746"/>
        <v>215.06613021037631</v>
      </c>
      <c r="L3984" s="239" t="b">
        <f t="shared" si="747"/>
        <v>0</v>
      </c>
      <c r="M3984" s="239">
        <f t="shared" si="752"/>
        <v>-2.2387179032486607E-2</v>
      </c>
      <c r="O3984" s="239">
        <f t="shared" si="753"/>
        <v>173.99425117070896</v>
      </c>
      <c r="P3984" s="239">
        <f t="shared" si="748"/>
        <v>215.06613021037631</v>
      </c>
      <c r="Q3984" s="239">
        <f t="shared" si="749"/>
        <v>0</v>
      </c>
      <c r="R3984" s="239">
        <f t="shared" si="754"/>
        <v>-2.2387179032486607E-2</v>
      </c>
      <c r="T3984" s="239">
        <f>MAX($H$4:H3984)</f>
        <v>290.98732864638936</v>
      </c>
      <c r="U3984" s="239">
        <f>MAX($K$4:K3984)</f>
        <v>290.98732864638936</v>
      </c>
      <c r="V3984" s="239">
        <f>MAX($K$4:L3984)</f>
        <v>290.98732864638936</v>
      </c>
      <c r="W3984" s="239">
        <f t="shared" si="755"/>
        <v>-0.2609089501910003</v>
      </c>
      <c r="X3984" s="239">
        <f t="shared" si="756"/>
        <v>-0.2609089501910003</v>
      </c>
      <c r="Y3984" s="239">
        <f t="shared" si="757"/>
        <v>-0.2609089501910003</v>
      </c>
    </row>
    <row r="3985" spans="1:25">
      <c r="A3985" s="147">
        <v>41004</v>
      </c>
      <c r="B3985" s="243">
        <v>-4.3762617831433204E-4</v>
      </c>
      <c r="C3985" s="243">
        <v>2.9695740551236582E-3</v>
      </c>
      <c r="D3985" s="243">
        <v>4.2463624364628139E-3</v>
      </c>
      <c r="E3985" s="243">
        <v>5.5812454728054739E-3</v>
      </c>
      <c r="F3985" s="243">
        <v>4.1120871226496547E-3</v>
      </c>
      <c r="H3985" s="239">
        <f t="shared" si="750"/>
        <v>215.70478501078489</v>
      </c>
      <c r="I3985" s="239"/>
      <c r="J3985" s="239">
        <f t="shared" si="751"/>
        <v>185.31247482009678</v>
      </c>
      <c r="K3985" s="239">
        <f t="shared" si="746"/>
        <v>215.70478501078489</v>
      </c>
      <c r="L3985" s="239" t="b">
        <f t="shared" si="747"/>
        <v>0</v>
      </c>
      <c r="M3985" s="239">
        <f t="shared" si="752"/>
        <v>2.9695740551236305E-3</v>
      </c>
      <c r="O3985" s="239">
        <f t="shared" si="753"/>
        <v>173.99425117070896</v>
      </c>
      <c r="P3985" s="239">
        <f t="shared" si="748"/>
        <v>215.70478501078489</v>
      </c>
      <c r="Q3985" s="239">
        <f t="shared" si="749"/>
        <v>0</v>
      </c>
      <c r="R3985" s="239">
        <f t="shared" si="754"/>
        <v>2.9695740551236305E-3</v>
      </c>
      <c r="T3985" s="239">
        <f>MAX($H$4:H3985)</f>
        <v>290.98732864638936</v>
      </c>
      <c r="U3985" s="239">
        <f>MAX($K$4:K3985)</f>
        <v>290.98732864638936</v>
      </c>
      <c r="V3985" s="239">
        <f>MAX($K$4:L3985)</f>
        <v>290.98732864638936</v>
      </c>
      <c r="W3985" s="239">
        <f t="shared" si="755"/>
        <v>-0.25871416458511343</v>
      </c>
      <c r="X3985" s="239">
        <f t="shared" si="756"/>
        <v>-0.25871416458511343</v>
      </c>
      <c r="Y3985" s="239">
        <f t="shared" si="757"/>
        <v>-0.25871416458511343</v>
      </c>
    </row>
    <row r="3986" spans="1:25">
      <c r="A3986" s="147">
        <v>41005</v>
      </c>
      <c r="B3986" s="243">
        <v>0</v>
      </c>
      <c r="C3986" s="243">
        <v>-2.5960143544322412E-3</v>
      </c>
      <c r="D3986" s="243">
        <v>-8.2073076445149384E-3</v>
      </c>
      <c r="E3986" s="243">
        <v>-3.0686744966582635E-3</v>
      </c>
      <c r="F3986" s="243">
        <v>-2.5960143544322412E-3</v>
      </c>
      <c r="H3986" s="239">
        <f t="shared" si="750"/>
        <v>215.14481229257717</v>
      </c>
      <c r="I3986" s="239"/>
      <c r="J3986" s="239">
        <f t="shared" si="751"/>
        <v>185.31247482009678</v>
      </c>
      <c r="K3986" s="239">
        <f t="shared" si="746"/>
        <v>215.14481229257717</v>
      </c>
      <c r="L3986" s="239" t="b">
        <f t="shared" si="747"/>
        <v>0</v>
      </c>
      <c r="M3986" s="239">
        <f t="shared" si="752"/>
        <v>-2.5960143544322381E-3</v>
      </c>
      <c r="O3986" s="239">
        <f t="shared" si="753"/>
        <v>173.99425117070896</v>
      </c>
      <c r="P3986" s="239">
        <f t="shared" si="748"/>
        <v>215.14481229257717</v>
      </c>
      <c r="Q3986" s="239">
        <f t="shared" si="749"/>
        <v>0</v>
      </c>
      <c r="R3986" s="239">
        <f t="shared" si="754"/>
        <v>-2.5960143544322381E-3</v>
      </c>
      <c r="T3986" s="239">
        <f>MAX($H$4:H3986)</f>
        <v>290.98732864638936</v>
      </c>
      <c r="U3986" s="239">
        <f>MAX($K$4:K3986)</f>
        <v>290.98732864638936</v>
      </c>
      <c r="V3986" s="239">
        <f>MAX($K$4:L3986)</f>
        <v>290.98732864638936</v>
      </c>
      <c r="W3986" s="239">
        <f t="shared" si="755"/>
        <v>-0.26063855325458779</v>
      </c>
      <c r="X3986" s="239">
        <f t="shared" si="756"/>
        <v>-0.26063855325458779</v>
      </c>
      <c r="Y3986" s="239">
        <f t="shared" si="757"/>
        <v>-0.26063855325458779</v>
      </c>
    </row>
    <row r="3987" spans="1:25">
      <c r="A3987" s="147">
        <v>41008</v>
      </c>
      <c r="B3987" s="243">
        <v>-1.1439712908080324E-2</v>
      </c>
      <c r="C3987" s="243">
        <v>-1.7699065831885408E-3</v>
      </c>
      <c r="D3987" s="243">
        <v>-5.0953329725647034E-3</v>
      </c>
      <c r="E3987" s="243">
        <v>-1.2433547711583115E-2</v>
      </c>
      <c r="F3987" s="243">
        <v>-1.9509786920545169E-3</v>
      </c>
      <c r="H3987" s="239">
        <f t="shared" si="750"/>
        <v>214.76402607296168</v>
      </c>
      <c r="I3987" s="239"/>
      <c r="J3987" s="239">
        <f t="shared" si="751"/>
        <v>185.31247482009678</v>
      </c>
      <c r="K3987" s="239">
        <f t="shared" si="746"/>
        <v>214.76402607296168</v>
      </c>
      <c r="L3987" s="239" t="b">
        <f t="shared" si="747"/>
        <v>0</v>
      </c>
      <c r="M3987" s="239">
        <f t="shared" si="752"/>
        <v>-1.7699065831885035E-3</v>
      </c>
      <c r="O3987" s="239">
        <f t="shared" si="753"/>
        <v>173.99425117070896</v>
      </c>
      <c r="P3987" s="239">
        <f t="shared" si="748"/>
        <v>214.76402607296168</v>
      </c>
      <c r="Q3987" s="239">
        <f t="shared" si="749"/>
        <v>0</v>
      </c>
      <c r="R3987" s="239">
        <f t="shared" si="754"/>
        <v>-1.7699065831885035E-3</v>
      </c>
      <c r="T3987" s="239">
        <f>MAX($H$4:H3987)</f>
        <v>290.98732864638936</v>
      </c>
      <c r="U3987" s="239">
        <f>MAX($K$4:K3987)</f>
        <v>290.98732864638936</v>
      </c>
      <c r="V3987" s="239">
        <f>MAX($K$4:L3987)</f>
        <v>290.98732864638936</v>
      </c>
      <c r="W3987" s="239">
        <f t="shared" si="755"/>
        <v>-0.26194715394653828</v>
      </c>
      <c r="X3987" s="239">
        <f t="shared" si="756"/>
        <v>-0.26194715394653828</v>
      </c>
      <c r="Y3987" s="239">
        <f t="shared" si="757"/>
        <v>-0.26194715394653828</v>
      </c>
    </row>
    <row r="3988" spans="1:25">
      <c r="A3988" s="147">
        <v>41009</v>
      </c>
      <c r="B3988" s="243">
        <v>-1.7851682460152341E-2</v>
      </c>
      <c r="C3988" s="243">
        <v>-2.1066456532346955E-2</v>
      </c>
      <c r="D3988" s="243">
        <v>3.4211095837646255E-3</v>
      </c>
      <c r="E3988" s="243">
        <v>-6.7717243418864426E-3</v>
      </c>
      <c r="F3988" s="243">
        <v>-2.0247080806391482E-2</v>
      </c>
      <c r="H3988" s="239">
        <f t="shared" si="750"/>
        <v>210.23970905298381</v>
      </c>
      <c r="I3988" s="239"/>
      <c r="J3988" s="239">
        <f t="shared" si="751"/>
        <v>185.31247482009678</v>
      </c>
      <c r="K3988" s="239">
        <f t="shared" si="746"/>
        <v>210.23970905298381</v>
      </c>
      <c r="L3988" s="239" t="b">
        <f t="shared" si="747"/>
        <v>0</v>
      </c>
      <c r="M3988" s="239">
        <f t="shared" si="752"/>
        <v>-2.1066456532346938E-2</v>
      </c>
      <c r="O3988" s="239">
        <f t="shared" si="753"/>
        <v>173.99425117070896</v>
      </c>
      <c r="P3988" s="239">
        <f t="shared" si="748"/>
        <v>210.23970905298381</v>
      </c>
      <c r="Q3988" s="239">
        <f t="shared" si="749"/>
        <v>0</v>
      </c>
      <c r="R3988" s="239">
        <f t="shared" si="754"/>
        <v>-2.1066456532346938E-2</v>
      </c>
      <c r="T3988" s="239">
        <f>MAX($H$4:H3988)</f>
        <v>290.98732864638936</v>
      </c>
      <c r="U3988" s="239">
        <f>MAX($K$4:K3988)</f>
        <v>290.98732864638936</v>
      </c>
      <c r="V3988" s="239">
        <f>MAX($K$4:L3988)</f>
        <v>290.98732864638936</v>
      </c>
      <c r="W3988" s="239">
        <f t="shared" si="755"/>
        <v>-0.27749531214649847</v>
      </c>
      <c r="X3988" s="239">
        <f t="shared" si="756"/>
        <v>-0.27749531214649847</v>
      </c>
      <c r="Y3988" s="239">
        <f t="shared" si="757"/>
        <v>-0.27749531214649847</v>
      </c>
    </row>
    <row r="3989" spans="1:25">
      <c r="A3989" s="147">
        <v>41010</v>
      </c>
      <c r="B3989" s="243">
        <v>8.0565299449233407E-3</v>
      </c>
      <c r="C3989" s="243">
        <v>8.1389333622088333E-3</v>
      </c>
      <c r="D3989" s="243">
        <v>-1.1568036071933019E-2</v>
      </c>
      <c r="E3989" s="243">
        <v>-2.2063351965605493E-3</v>
      </c>
      <c r="F3989" s="243">
        <v>9.6788961365767978E-3</v>
      </c>
      <c r="H3989" s="239">
        <f t="shared" si="750"/>
        <v>211.95083603505623</v>
      </c>
      <c r="I3989" s="239"/>
      <c r="J3989" s="239">
        <f t="shared" si="751"/>
        <v>185.31247482009678</v>
      </c>
      <c r="K3989" s="239">
        <f t="shared" si="746"/>
        <v>211.95083603505623</v>
      </c>
      <c r="L3989" s="239" t="b">
        <f t="shared" si="747"/>
        <v>0</v>
      </c>
      <c r="M3989" s="239">
        <f t="shared" si="752"/>
        <v>8.1389333622088628E-3</v>
      </c>
      <c r="O3989" s="239">
        <f t="shared" si="753"/>
        <v>173.99425117070896</v>
      </c>
      <c r="P3989" s="239">
        <f t="shared" si="748"/>
        <v>211.95083603505623</v>
      </c>
      <c r="Q3989" s="239">
        <f t="shared" si="749"/>
        <v>0</v>
      </c>
      <c r="R3989" s="239">
        <f t="shared" si="754"/>
        <v>8.1389333622088628E-3</v>
      </c>
      <c r="T3989" s="239">
        <f>MAX($H$4:H3989)</f>
        <v>290.98732864638936</v>
      </c>
      <c r="U3989" s="239">
        <f>MAX($K$4:K3989)</f>
        <v>290.98732864638936</v>
      </c>
      <c r="V3989" s="239">
        <f>MAX($K$4:L3989)</f>
        <v>290.98732864638936</v>
      </c>
      <c r="W3989" s="239">
        <f t="shared" si="755"/>
        <v>-0.27161489463817529</v>
      </c>
      <c r="X3989" s="239">
        <f t="shared" si="756"/>
        <v>-0.27161489463817529</v>
      </c>
      <c r="Y3989" s="239">
        <f t="shared" si="757"/>
        <v>-0.27161489463817529</v>
      </c>
    </row>
    <row r="3990" spans="1:25">
      <c r="A3990" s="147">
        <v>41011</v>
      </c>
      <c r="B3990" s="243">
        <v>1.4319086542589066E-2</v>
      </c>
      <c r="C3990" s="243">
        <v>1.0649078522975364E-2</v>
      </c>
      <c r="D3990" s="243">
        <v>5.4230121374134743E-3</v>
      </c>
      <c r="E3990" s="243">
        <v>4.2525847171315245E-3</v>
      </c>
      <c r="F3990" s="243">
        <v>1.6262804855290414E-2</v>
      </c>
      <c r="H3990" s="239">
        <f t="shared" si="750"/>
        <v>214.20791713100382</v>
      </c>
      <c r="I3990" s="239"/>
      <c r="J3990" s="239">
        <f t="shared" si="751"/>
        <v>185.31247482009678</v>
      </c>
      <c r="K3990" s="239">
        <f t="shared" si="746"/>
        <v>214.20791713100382</v>
      </c>
      <c r="L3990" s="239" t="b">
        <f t="shared" si="747"/>
        <v>0</v>
      </c>
      <c r="M3990" s="239">
        <f t="shared" si="752"/>
        <v>1.06490785229754E-2</v>
      </c>
      <c r="O3990" s="239">
        <f t="shared" si="753"/>
        <v>173.99425117070896</v>
      </c>
      <c r="P3990" s="239">
        <f t="shared" si="748"/>
        <v>214.20791713100382</v>
      </c>
      <c r="Q3990" s="239">
        <f t="shared" si="749"/>
        <v>0</v>
      </c>
      <c r="R3990" s="239">
        <f t="shared" si="754"/>
        <v>1.06490785229754E-2</v>
      </c>
      <c r="T3990" s="239">
        <f>MAX($H$4:H3990)</f>
        <v>290.98732864638936</v>
      </c>
      <c r="U3990" s="239">
        <f>MAX($K$4:K3990)</f>
        <v>290.98732864638936</v>
      </c>
      <c r="V3990" s="239">
        <f>MAX($K$4:L3990)</f>
        <v>290.98732864638936</v>
      </c>
      <c r="W3990" s="239">
        <f t="shared" si="755"/>
        <v>-0.26385826445621152</v>
      </c>
      <c r="X3990" s="239">
        <f t="shared" si="756"/>
        <v>-0.26385826445621152</v>
      </c>
      <c r="Y3990" s="239">
        <f t="shared" si="757"/>
        <v>-0.26385826445621152</v>
      </c>
    </row>
    <row r="3991" spans="1:25">
      <c r="A3991" s="147">
        <v>41012</v>
      </c>
      <c r="B3991" s="243">
        <v>-1.2250425423864675E-2</v>
      </c>
      <c r="C3991" s="243">
        <v>-1.4188134411451281E-2</v>
      </c>
      <c r="D3991" s="243">
        <v>1.3522957660442314E-2</v>
      </c>
      <c r="E3991" s="243">
        <v>1.0179076436329204E-2</v>
      </c>
      <c r="F3991" s="243">
        <v>-9.8501916577540261E-3</v>
      </c>
      <c r="H3991" s="239">
        <f t="shared" si="750"/>
        <v>211.16870641075212</v>
      </c>
      <c r="I3991" s="239"/>
      <c r="J3991" s="239">
        <f t="shared" si="751"/>
        <v>185.31247482009678</v>
      </c>
      <c r="K3991" s="239">
        <f t="shared" si="746"/>
        <v>211.16870641075212</v>
      </c>
      <c r="L3991" s="239" t="b">
        <f t="shared" si="747"/>
        <v>0</v>
      </c>
      <c r="M3991" s="239">
        <f t="shared" si="752"/>
        <v>-1.4188134411451293E-2</v>
      </c>
      <c r="O3991" s="239">
        <f t="shared" si="753"/>
        <v>173.99425117070896</v>
      </c>
      <c r="P3991" s="239">
        <f t="shared" si="748"/>
        <v>211.16870641075212</v>
      </c>
      <c r="Q3991" s="239">
        <f t="shared" si="749"/>
        <v>0</v>
      </c>
      <c r="R3991" s="239">
        <f t="shared" si="754"/>
        <v>-1.4188134411451293E-2</v>
      </c>
      <c r="T3991" s="239">
        <f>MAX($H$4:H3991)</f>
        <v>290.98732864638936</v>
      </c>
      <c r="U3991" s="239">
        <f>MAX($K$4:K3991)</f>
        <v>290.98732864638936</v>
      </c>
      <c r="V3991" s="239">
        <f>MAX($K$4:L3991)</f>
        <v>290.98732864638936</v>
      </c>
      <c r="W3991" s="239">
        <f t="shared" si="755"/>
        <v>-0.27430274234598578</v>
      </c>
      <c r="X3991" s="239">
        <f t="shared" si="756"/>
        <v>-0.27430274234598578</v>
      </c>
      <c r="Y3991" s="239">
        <f t="shared" si="757"/>
        <v>-0.27430274234598578</v>
      </c>
    </row>
    <row r="3992" spans="1:25">
      <c r="A3992" s="147">
        <v>41015</v>
      </c>
      <c r="B3992" s="243">
        <v>-6.4094333275677151E-4</v>
      </c>
      <c r="C3992" s="243">
        <v>1.0799174183599991E-3</v>
      </c>
      <c r="D3992" s="243">
        <v>-7.9588141705660975E-3</v>
      </c>
      <c r="E3992" s="243">
        <v>-7.6202667594543749E-3</v>
      </c>
      <c r="F3992" s="243">
        <v>-6.0391684069817098E-3</v>
      </c>
      <c r="H3992" s="239">
        <f t="shared" si="750"/>
        <v>211.39675117501764</v>
      </c>
      <c r="I3992" s="239"/>
      <c r="J3992" s="239">
        <f t="shared" si="751"/>
        <v>185.31247482009678</v>
      </c>
      <c r="K3992" s="239">
        <f t="shared" si="746"/>
        <v>211.39675117501764</v>
      </c>
      <c r="L3992" s="239" t="b">
        <f t="shared" si="747"/>
        <v>0</v>
      </c>
      <c r="M3992" s="239">
        <f t="shared" si="752"/>
        <v>1.0799174183599943E-3</v>
      </c>
      <c r="O3992" s="239">
        <f t="shared" si="753"/>
        <v>173.99425117070896</v>
      </c>
      <c r="P3992" s="239">
        <f t="shared" si="748"/>
        <v>211.39675117501764</v>
      </c>
      <c r="Q3992" s="239">
        <f t="shared" si="749"/>
        <v>0</v>
      </c>
      <c r="R3992" s="239">
        <f t="shared" si="754"/>
        <v>1.0799174183599943E-3</v>
      </c>
      <c r="T3992" s="239">
        <f>MAX($H$4:H3992)</f>
        <v>290.98732864638936</v>
      </c>
      <c r="U3992" s="239">
        <f>MAX($K$4:K3992)</f>
        <v>290.98732864638936</v>
      </c>
      <c r="V3992" s="239">
        <f>MAX($K$4:L3992)</f>
        <v>290.98732864638936</v>
      </c>
      <c r="W3992" s="239">
        <f t="shared" si="755"/>
        <v>-0.27351904923698916</v>
      </c>
      <c r="X3992" s="239">
        <f t="shared" si="756"/>
        <v>-0.27351904923698916</v>
      </c>
      <c r="Y3992" s="239">
        <f t="shared" si="757"/>
        <v>-0.27351904923698916</v>
      </c>
    </row>
    <row r="3993" spans="1:25">
      <c r="A3993" s="147">
        <v>41016</v>
      </c>
      <c r="B3993" s="243">
        <v>1.5390382019990323E-2</v>
      </c>
      <c r="C3993" s="243">
        <v>2.3949237137775858E-2</v>
      </c>
      <c r="D3993" s="243">
        <v>-5.8850486872981111E-3</v>
      </c>
      <c r="E3993" s="243">
        <v>-2.2331994532753807E-3</v>
      </c>
      <c r="F3993" s="243">
        <v>2.1363202886552912E-2</v>
      </c>
      <c r="H3993" s="239">
        <f t="shared" si="750"/>
        <v>216.45954209906353</v>
      </c>
      <c r="I3993" s="239"/>
      <c r="J3993" s="239">
        <f t="shared" si="751"/>
        <v>185.31247482009678</v>
      </c>
      <c r="K3993" s="239">
        <f t="shared" si="746"/>
        <v>216.45954209906353</v>
      </c>
      <c r="L3993" s="239" t="b">
        <f t="shared" si="747"/>
        <v>0</v>
      </c>
      <c r="M3993" s="239">
        <f t="shared" si="752"/>
        <v>2.394923713777581E-2</v>
      </c>
      <c r="O3993" s="239">
        <f t="shared" si="753"/>
        <v>173.99425117070896</v>
      </c>
      <c r="P3993" s="239">
        <f t="shared" si="748"/>
        <v>216.45954209906353</v>
      </c>
      <c r="Q3993" s="239">
        <f t="shared" si="749"/>
        <v>0</v>
      </c>
      <c r="R3993" s="239">
        <f t="shared" si="754"/>
        <v>2.394923713777581E-2</v>
      </c>
      <c r="T3993" s="239">
        <f>MAX($H$4:H3993)</f>
        <v>290.98732864638936</v>
      </c>
      <c r="U3993" s="239">
        <f>MAX($K$4:K3993)</f>
        <v>290.98732864638936</v>
      </c>
      <c r="V3993" s="239">
        <f>MAX($K$4:L3993)</f>
        <v>290.98732864638936</v>
      </c>
      <c r="W3993" s="239">
        <f t="shared" si="755"/>
        <v>-0.256120384671089</v>
      </c>
      <c r="X3993" s="239">
        <f t="shared" si="756"/>
        <v>-0.256120384671089</v>
      </c>
      <c r="Y3993" s="239">
        <f t="shared" si="757"/>
        <v>-0.256120384671089</v>
      </c>
    </row>
    <row r="3994" spans="1:25">
      <c r="A3994" s="147">
        <v>41017</v>
      </c>
      <c r="B3994" s="243">
        <v>-3.879473067217698E-3</v>
      </c>
      <c r="C3994" s="243">
        <v>-7.0154243161445473E-3</v>
      </c>
      <c r="D3994" s="243">
        <v>1.3329751678391455E-2</v>
      </c>
      <c r="E3994" s="243">
        <v>4.3007153801153386E-3</v>
      </c>
      <c r="F3994" s="243">
        <v>-3.326291702540618E-3</v>
      </c>
      <c r="H3994" s="239">
        <f t="shared" si="750"/>
        <v>214.94098656396025</v>
      </c>
      <c r="I3994" s="239"/>
      <c r="J3994" s="239">
        <f t="shared" si="751"/>
        <v>185.31247482009678</v>
      </c>
      <c r="K3994" s="239">
        <f t="shared" si="746"/>
        <v>214.94098656396025</v>
      </c>
      <c r="L3994" s="239" t="b">
        <f t="shared" si="747"/>
        <v>0</v>
      </c>
      <c r="M3994" s="239">
        <f t="shared" si="752"/>
        <v>-7.0154243161445013E-3</v>
      </c>
      <c r="O3994" s="239">
        <f t="shared" si="753"/>
        <v>173.99425117070896</v>
      </c>
      <c r="P3994" s="239">
        <f t="shared" si="748"/>
        <v>214.94098656396025</v>
      </c>
      <c r="Q3994" s="239">
        <f t="shared" si="749"/>
        <v>0</v>
      </c>
      <c r="R3994" s="239">
        <f t="shared" si="754"/>
        <v>-7.0154243161445013E-3</v>
      </c>
      <c r="T3994" s="239">
        <f>MAX($H$4:H3994)</f>
        <v>290.98732864638936</v>
      </c>
      <c r="U3994" s="239">
        <f>MAX($K$4:K3994)</f>
        <v>290.98732864638936</v>
      </c>
      <c r="V3994" s="239">
        <f>MAX($K$4:L3994)</f>
        <v>290.98732864638936</v>
      </c>
      <c r="W3994" s="239">
        <f t="shared" si="755"/>
        <v>-0.26133901581275165</v>
      </c>
      <c r="X3994" s="239">
        <f t="shared" si="756"/>
        <v>-0.26133901581275165</v>
      </c>
      <c r="Y3994" s="239">
        <f t="shared" si="757"/>
        <v>-0.26133901581275165</v>
      </c>
    </row>
    <row r="3995" spans="1:25">
      <c r="A3995" s="147">
        <v>41018</v>
      </c>
      <c r="B3995" s="243">
        <v>-5.3588230430965389E-3</v>
      </c>
      <c r="C3995" s="243">
        <v>-3.8826702163649029E-3</v>
      </c>
      <c r="D3995" s="243">
        <v>-5.481397368809704E-3</v>
      </c>
      <c r="E3995" s="243">
        <v>-6.5831209261757451E-4</v>
      </c>
      <c r="F3995" s="243">
        <v>-1.6744521973685034E-3</v>
      </c>
      <c r="H3995" s="239">
        <f t="shared" si="750"/>
        <v>214.10644159715227</v>
      </c>
      <c r="I3995" s="239"/>
      <c r="J3995" s="239">
        <f t="shared" si="751"/>
        <v>185.31247482009678</v>
      </c>
      <c r="K3995" s="239">
        <f t="shared" si="746"/>
        <v>214.10644159715227</v>
      </c>
      <c r="L3995" s="239" t="b">
        <f t="shared" si="747"/>
        <v>0</v>
      </c>
      <c r="M3995" s="239">
        <f t="shared" si="752"/>
        <v>-3.8826702163649264E-3</v>
      </c>
      <c r="O3995" s="239">
        <f t="shared" si="753"/>
        <v>173.99425117070896</v>
      </c>
      <c r="P3995" s="239">
        <f t="shared" si="748"/>
        <v>214.10644159715227</v>
      </c>
      <c r="Q3995" s="239">
        <f t="shared" si="749"/>
        <v>0</v>
      </c>
      <c r="R3995" s="239">
        <f t="shared" si="754"/>
        <v>-3.8826702163649264E-3</v>
      </c>
      <c r="T3995" s="239">
        <f>MAX($H$4:H3995)</f>
        <v>290.98732864638936</v>
      </c>
      <c r="U3995" s="239">
        <f>MAX($K$4:K3995)</f>
        <v>290.98732864638936</v>
      </c>
      <c r="V3995" s="239">
        <f>MAX($K$4:L3995)</f>
        <v>290.98732864638936</v>
      </c>
      <c r="W3995" s="239">
        <f t="shared" si="755"/>
        <v>-0.26420699281604626</v>
      </c>
      <c r="X3995" s="239">
        <f t="shared" si="756"/>
        <v>-0.26420699281604626</v>
      </c>
      <c r="Y3995" s="239">
        <f t="shared" si="757"/>
        <v>-0.26420699281604626</v>
      </c>
    </row>
    <row r="3996" spans="1:25">
      <c r="A3996" s="147">
        <v>41019</v>
      </c>
      <c r="B3996" s="243">
        <v>1.0945321679785014E-3</v>
      </c>
      <c r="C3996" s="243">
        <v>3.453581681248874E-3</v>
      </c>
      <c r="D3996" s="243">
        <v>-9.1830763572295915E-3</v>
      </c>
      <c r="E3996" s="243">
        <v>-8.9173539222709985E-3</v>
      </c>
      <c r="F3996" s="243">
        <v>-1.4476653029544817E-3</v>
      </c>
      <c r="H3996" s="239">
        <f t="shared" si="750"/>
        <v>214.84587568168956</v>
      </c>
      <c r="I3996" s="239"/>
      <c r="J3996" s="239">
        <f t="shared" si="751"/>
        <v>185.31247482009678</v>
      </c>
      <c r="K3996" s="239">
        <f t="shared" si="746"/>
        <v>214.84587568168956</v>
      </c>
      <c r="L3996" s="239" t="b">
        <f t="shared" si="747"/>
        <v>0</v>
      </c>
      <c r="M3996" s="239">
        <f t="shared" si="752"/>
        <v>3.4535816812488124E-3</v>
      </c>
      <c r="O3996" s="239">
        <f t="shared" si="753"/>
        <v>173.99425117070896</v>
      </c>
      <c r="P3996" s="239">
        <f t="shared" si="748"/>
        <v>214.84587568168956</v>
      </c>
      <c r="Q3996" s="239">
        <f t="shared" si="749"/>
        <v>0</v>
      </c>
      <c r="R3996" s="239">
        <f t="shared" si="754"/>
        <v>3.4535816812488124E-3</v>
      </c>
      <c r="T3996" s="239">
        <f>MAX($H$4:H3996)</f>
        <v>290.98732864638936</v>
      </c>
      <c r="U3996" s="239">
        <f>MAX($K$4:K3996)</f>
        <v>290.98732864638936</v>
      </c>
      <c r="V3996" s="239">
        <f>MAX($K$4:L3996)</f>
        <v>290.98732864638936</v>
      </c>
      <c r="W3996" s="239">
        <f t="shared" si="755"/>
        <v>-0.26166587156524479</v>
      </c>
      <c r="X3996" s="239">
        <f t="shared" si="756"/>
        <v>-0.26166587156524479</v>
      </c>
      <c r="Y3996" s="239">
        <f t="shared" si="757"/>
        <v>-0.26166587156524479</v>
      </c>
    </row>
    <row r="3997" spans="1:25">
      <c r="A3997" s="147">
        <v>41022</v>
      </c>
      <c r="B3997" s="243">
        <v>-8.6557482481723902E-3</v>
      </c>
      <c r="C3997" s="243">
        <v>-2.2311210389188596E-2</v>
      </c>
      <c r="D3997" s="243">
        <v>3.8839113752253684E-3</v>
      </c>
      <c r="E3997" s="243">
        <v>-6.9722762200226107E-3</v>
      </c>
      <c r="F3997" s="243">
        <v>-2.3030091629159255E-2</v>
      </c>
      <c r="H3997" s="239">
        <f t="shared" si="750"/>
        <v>210.05240414810592</v>
      </c>
      <c r="I3997" s="239"/>
      <c r="J3997" s="239">
        <f t="shared" si="751"/>
        <v>185.31247482009678</v>
      </c>
      <c r="K3997" s="239">
        <f t="shared" si="746"/>
        <v>210.05240414810592</v>
      </c>
      <c r="L3997" s="239" t="b">
        <f t="shared" si="747"/>
        <v>0</v>
      </c>
      <c r="M3997" s="239">
        <f t="shared" si="752"/>
        <v>-2.2311210389188631E-2</v>
      </c>
      <c r="O3997" s="239">
        <f t="shared" si="753"/>
        <v>173.99425117070896</v>
      </c>
      <c r="P3997" s="239">
        <f t="shared" si="748"/>
        <v>210.05240414810592</v>
      </c>
      <c r="Q3997" s="239">
        <f t="shared" si="749"/>
        <v>0</v>
      </c>
      <c r="R3997" s="239">
        <f t="shared" si="754"/>
        <v>-2.2311210389188631E-2</v>
      </c>
      <c r="T3997" s="239">
        <f>MAX($H$4:H3997)</f>
        <v>290.98732864638936</v>
      </c>
      <c r="U3997" s="239">
        <f>MAX($K$4:K3997)</f>
        <v>290.98732864638936</v>
      </c>
      <c r="V3997" s="239">
        <f>MAX($K$4:L3997)</f>
        <v>290.98732864638936</v>
      </c>
      <c r="W3997" s="239">
        <f t="shared" si="755"/>
        <v>-0.27813899964227085</v>
      </c>
      <c r="X3997" s="239">
        <f t="shared" si="756"/>
        <v>-0.27813899964227085</v>
      </c>
      <c r="Y3997" s="239">
        <f t="shared" si="757"/>
        <v>-0.27813899964227085</v>
      </c>
    </row>
    <row r="3998" spans="1:25">
      <c r="A3998" s="147">
        <v>41023</v>
      </c>
      <c r="B3998" s="243">
        <v>3.2902993201908703E-3</v>
      </c>
      <c r="C3998" s="243">
        <v>1.1596550377092285E-2</v>
      </c>
      <c r="D3998" s="243">
        <v>-8.2192174670849827E-3</v>
      </c>
      <c r="E3998" s="243">
        <v>-1.5660938634792787E-3</v>
      </c>
      <c r="F3998" s="243">
        <v>1.1251244433983842E-2</v>
      </c>
      <c r="H3998" s="239">
        <f t="shared" si="750"/>
        <v>212.48828743463878</v>
      </c>
      <c r="I3998" s="239"/>
      <c r="J3998" s="239">
        <f t="shared" si="751"/>
        <v>185.31247482009678</v>
      </c>
      <c r="K3998" s="239">
        <f t="shared" si="746"/>
        <v>212.48828743463878</v>
      </c>
      <c r="L3998" s="239" t="b">
        <f t="shared" si="747"/>
        <v>0</v>
      </c>
      <c r="M3998" s="239">
        <f t="shared" si="752"/>
        <v>1.1596550377092275E-2</v>
      </c>
      <c r="O3998" s="239">
        <f t="shared" si="753"/>
        <v>173.99425117070896</v>
      </c>
      <c r="P3998" s="239">
        <f t="shared" si="748"/>
        <v>212.48828743463878</v>
      </c>
      <c r="Q3998" s="239">
        <f t="shared" si="749"/>
        <v>0</v>
      </c>
      <c r="R3998" s="239">
        <f t="shared" si="754"/>
        <v>1.1596550377092275E-2</v>
      </c>
      <c r="T3998" s="239">
        <f>MAX($H$4:H3998)</f>
        <v>290.98732864638936</v>
      </c>
      <c r="U3998" s="239">
        <f>MAX($K$4:K3998)</f>
        <v>290.98732864638936</v>
      </c>
      <c r="V3998" s="239">
        <f>MAX($K$4:L3998)</f>
        <v>290.98732864638936</v>
      </c>
      <c r="W3998" s="239">
        <f t="shared" si="755"/>
        <v>-0.26976790218636421</v>
      </c>
      <c r="X3998" s="239">
        <f t="shared" si="756"/>
        <v>-0.26976790218636421</v>
      </c>
      <c r="Y3998" s="239">
        <f t="shared" si="757"/>
        <v>-0.26976790218636421</v>
      </c>
    </row>
    <row r="3999" spans="1:25">
      <c r="A3999" s="147">
        <v>41024</v>
      </c>
      <c r="B3999" s="243">
        <v>1.4206169398618851E-2</v>
      </c>
      <c r="C3999" s="243">
        <v>8.7857886011222242E-3</v>
      </c>
      <c r="D3999" s="243">
        <v>2.7987870206873655E-3</v>
      </c>
      <c r="E3999" s="243">
        <v>3.741282722344863E-4</v>
      </c>
      <c r="F3999" s="243">
        <v>1.2423332514865271E-2</v>
      </c>
      <c r="H3999" s="239">
        <f t="shared" si="750"/>
        <v>214.355164608254</v>
      </c>
      <c r="I3999" s="239"/>
      <c r="J3999" s="239">
        <f t="shared" si="751"/>
        <v>185.31247482009678</v>
      </c>
      <c r="K3999" s="239">
        <f t="shared" si="746"/>
        <v>214.355164608254</v>
      </c>
      <c r="L3999" s="239" t="b">
        <f t="shared" si="747"/>
        <v>0</v>
      </c>
      <c r="M3999" s="239">
        <f t="shared" si="752"/>
        <v>8.7857886011221773E-3</v>
      </c>
      <c r="O3999" s="239">
        <f t="shared" si="753"/>
        <v>173.99425117070896</v>
      </c>
      <c r="P3999" s="239">
        <f t="shared" si="748"/>
        <v>214.355164608254</v>
      </c>
      <c r="Q3999" s="239">
        <f t="shared" si="749"/>
        <v>0</v>
      </c>
      <c r="R3999" s="239">
        <f t="shared" si="754"/>
        <v>8.7857886011221773E-3</v>
      </c>
      <c r="T3999" s="239">
        <f>MAX($H$4:H3999)</f>
        <v>290.98732864638936</v>
      </c>
      <c r="U3999" s="239">
        <f>MAX($K$4:K3999)</f>
        <v>290.98732864638936</v>
      </c>
      <c r="V3999" s="239">
        <f>MAX($K$4:L3999)</f>
        <v>290.98732864638936</v>
      </c>
      <c r="W3999" s="239">
        <f t="shared" si="755"/>
        <v>-0.26335223734521962</v>
      </c>
      <c r="X3999" s="239">
        <f t="shared" si="756"/>
        <v>-0.26335223734521962</v>
      </c>
      <c r="Y3999" s="239">
        <f t="shared" si="757"/>
        <v>-0.26335223734521962</v>
      </c>
    </row>
    <row r="4000" spans="1:25">
      <c r="A4000" s="147">
        <v>41025</v>
      </c>
      <c r="B4000" s="243">
        <v>6.9416627014582399E-3</v>
      </c>
      <c r="C4000" s="243">
        <v>2.7306795144990126E-3</v>
      </c>
      <c r="D4000" s="243">
        <v>4.9111013147313809E-3</v>
      </c>
      <c r="E4000" s="243">
        <v>1.8047129334173295E-3</v>
      </c>
      <c r="F4000" s="243">
        <v>1.4652377194643851E-3</v>
      </c>
      <c r="H4000" s="239">
        <f t="shared" si="750"/>
        <v>214.94049986507682</v>
      </c>
      <c r="I4000" s="239"/>
      <c r="J4000" s="239">
        <f t="shared" si="751"/>
        <v>185.31247482009678</v>
      </c>
      <c r="K4000" s="239">
        <f t="shared" si="746"/>
        <v>214.94049986507682</v>
      </c>
      <c r="L4000" s="239" t="b">
        <f t="shared" si="747"/>
        <v>0</v>
      </c>
      <c r="M4000" s="239">
        <f t="shared" si="752"/>
        <v>2.7306795144989805E-3</v>
      </c>
      <c r="O4000" s="239">
        <f t="shared" si="753"/>
        <v>173.99425117070896</v>
      </c>
      <c r="P4000" s="239">
        <f t="shared" si="748"/>
        <v>214.94049986507682</v>
      </c>
      <c r="Q4000" s="239">
        <f t="shared" si="749"/>
        <v>0</v>
      </c>
      <c r="R4000" s="239">
        <f t="shared" si="754"/>
        <v>2.7306795144989805E-3</v>
      </c>
      <c r="T4000" s="239">
        <f>MAX($H$4:H4000)</f>
        <v>290.98732864638936</v>
      </c>
      <c r="U4000" s="239">
        <f>MAX($K$4:K4000)</f>
        <v>290.98732864638936</v>
      </c>
      <c r="V4000" s="239">
        <f>MAX($K$4:L4000)</f>
        <v>290.98732864638936</v>
      </c>
      <c r="W4000" s="239">
        <f t="shared" si="755"/>
        <v>-0.2613406883903367</v>
      </c>
      <c r="X4000" s="239">
        <f t="shared" si="756"/>
        <v>-0.2613406883903367</v>
      </c>
      <c r="Y4000" s="239">
        <f t="shared" si="757"/>
        <v>-0.2613406883903367</v>
      </c>
    </row>
    <row r="4001" spans="1:25">
      <c r="A4001" s="147">
        <v>41026</v>
      </c>
      <c r="B4001" s="243">
        <v>2.7509320498244616E-3</v>
      </c>
      <c r="C4001" s="243">
        <v>8.071096869652461E-3</v>
      </c>
      <c r="D4001" s="243">
        <v>-2.5443398956935814E-3</v>
      </c>
      <c r="E4001" s="243">
        <v>2.2300972417532705E-3</v>
      </c>
      <c r="F4001" s="243">
        <v>1.1264487428370495E-2</v>
      </c>
      <c r="H4001" s="239">
        <f t="shared" si="750"/>
        <v>216.67530546069938</v>
      </c>
      <c r="I4001" s="239"/>
      <c r="J4001" s="239">
        <f t="shared" si="751"/>
        <v>185.31247482009678</v>
      </c>
      <c r="K4001" s="239">
        <f t="shared" si="746"/>
        <v>216.67530546069938</v>
      </c>
      <c r="L4001" s="239" t="b">
        <f t="shared" si="747"/>
        <v>0</v>
      </c>
      <c r="M4001" s="239">
        <f t="shared" si="752"/>
        <v>8.0710968696524801E-3</v>
      </c>
      <c r="O4001" s="239">
        <f t="shared" si="753"/>
        <v>173.99425117070896</v>
      </c>
      <c r="P4001" s="239">
        <f t="shared" si="748"/>
        <v>216.67530546069938</v>
      </c>
      <c r="Q4001" s="239">
        <f t="shared" si="749"/>
        <v>0</v>
      </c>
      <c r="R4001" s="239">
        <f t="shared" si="754"/>
        <v>8.0710968696524801E-3</v>
      </c>
      <c r="T4001" s="239">
        <f>MAX($H$4:H4001)</f>
        <v>290.98732864638936</v>
      </c>
      <c r="U4001" s="239">
        <f>MAX($K$4:K4001)</f>
        <v>290.98732864638936</v>
      </c>
      <c r="V4001" s="239">
        <f>MAX($K$4:L4001)</f>
        <v>290.98732864638936</v>
      </c>
      <c r="W4001" s="239">
        <f t="shared" si="755"/>
        <v>-0.2553788975326643</v>
      </c>
      <c r="X4001" s="239">
        <f t="shared" si="756"/>
        <v>-0.2553788975326643</v>
      </c>
      <c r="Y4001" s="239">
        <f t="shared" si="757"/>
        <v>-0.2553788975326643</v>
      </c>
    </row>
    <row r="4002" spans="1:25">
      <c r="A4002" s="147">
        <v>41029</v>
      </c>
      <c r="B4002" s="243">
        <v>-4.2008651717145851E-3</v>
      </c>
      <c r="C4002" s="243">
        <v>-6.1014035116391252E-3</v>
      </c>
      <c r="D4002" s="243">
        <v>9.0685560253729314E-3</v>
      </c>
      <c r="E4002" s="243">
        <v>8.7007618445040791E-3</v>
      </c>
      <c r="F4002" s="243">
        <v>-1.8068908870472189E-3</v>
      </c>
      <c r="H4002" s="239">
        <f t="shared" si="750"/>
        <v>215.35328199107599</v>
      </c>
      <c r="I4002" s="239"/>
      <c r="J4002" s="239">
        <f t="shared" si="751"/>
        <v>185.31247482009678</v>
      </c>
      <c r="K4002" s="239">
        <f t="shared" si="746"/>
        <v>215.35328199107599</v>
      </c>
      <c r="L4002" s="239" t="b">
        <f t="shared" si="747"/>
        <v>0</v>
      </c>
      <c r="M4002" s="239">
        <f t="shared" si="752"/>
        <v>-6.1014035116391139E-3</v>
      </c>
      <c r="O4002" s="239">
        <f t="shared" si="753"/>
        <v>173.99425117070896</v>
      </c>
      <c r="P4002" s="239">
        <f t="shared" si="748"/>
        <v>215.35328199107599</v>
      </c>
      <c r="Q4002" s="239">
        <f t="shared" si="749"/>
        <v>0</v>
      </c>
      <c r="R4002" s="239">
        <f t="shared" si="754"/>
        <v>-6.1014035116391139E-3</v>
      </c>
      <c r="T4002" s="239">
        <f>MAX($H$4:H4002)</f>
        <v>290.98732864638936</v>
      </c>
      <c r="U4002" s="239">
        <f>MAX($K$4:K4002)</f>
        <v>290.98732864638936</v>
      </c>
      <c r="V4002" s="239">
        <f>MAX($K$4:L4002)</f>
        <v>290.98732864638936</v>
      </c>
      <c r="W4002" s="239">
        <f t="shared" si="755"/>
        <v>-0.25992213134209907</v>
      </c>
      <c r="X4002" s="239">
        <f t="shared" si="756"/>
        <v>-0.25992213134209907</v>
      </c>
      <c r="Y4002" s="239">
        <f t="shared" si="757"/>
        <v>-0.25992213134209907</v>
      </c>
    </row>
    <row r="4003" spans="1:25">
      <c r="A4003" s="147">
        <v>41030</v>
      </c>
      <c r="B4003" s="243">
        <v>5.4977025554507897E-3</v>
      </c>
      <c r="C4003" s="243">
        <v>4.3752915551391602E-3</v>
      </c>
      <c r="D4003" s="243">
        <v>-1.2959613349261989E-2</v>
      </c>
      <c r="E4003" s="243">
        <v>8.1210573884993309E-5</v>
      </c>
      <c r="F4003" s="243">
        <v>2.1541867095926648E-3</v>
      </c>
      <c r="H4003" s="239">
        <f t="shared" si="750"/>
        <v>216.29551538714304</v>
      </c>
      <c r="I4003" s="239"/>
      <c r="J4003" s="239">
        <f t="shared" si="751"/>
        <v>185.31247482009678</v>
      </c>
      <c r="K4003" s="239">
        <f t="shared" si="746"/>
        <v>216.29551538714304</v>
      </c>
      <c r="L4003" s="239" t="b">
        <f t="shared" si="747"/>
        <v>0</v>
      </c>
      <c r="M4003" s="239">
        <f t="shared" si="752"/>
        <v>4.3752915551391412E-3</v>
      </c>
      <c r="O4003" s="239">
        <f t="shared" si="753"/>
        <v>173.99425117070896</v>
      </c>
      <c r="P4003" s="239">
        <f t="shared" si="748"/>
        <v>216.29551538714304</v>
      </c>
      <c r="Q4003" s="239">
        <f t="shared" si="749"/>
        <v>0</v>
      </c>
      <c r="R4003" s="239">
        <f t="shared" si="754"/>
        <v>4.3752915551391412E-3</v>
      </c>
      <c r="T4003" s="239">
        <f>MAX($H$4:H4003)</f>
        <v>290.98732864638936</v>
      </c>
      <c r="U4003" s="239">
        <f>MAX($K$4:K4003)</f>
        <v>290.98732864638936</v>
      </c>
      <c r="V4003" s="239">
        <f>MAX($K$4:L4003)</f>
        <v>290.98732864638936</v>
      </c>
      <c r="W4003" s="239">
        <f t="shared" si="755"/>
        <v>-0.25668407489321482</v>
      </c>
      <c r="X4003" s="239">
        <f t="shared" si="756"/>
        <v>-0.25668407489321482</v>
      </c>
      <c r="Y4003" s="239">
        <f t="shared" si="757"/>
        <v>-0.25668407489321482</v>
      </c>
    </row>
    <row r="4004" spans="1:25">
      <c r="A4004" s="147">
        <v>41031</v>
      </c>
      <c r="B4004" s="243">
        <v>-2.0007102379193675E-3</v>
      </c>
      <c r="C4004" s="243">
        <v>-5.1697938256574094E-3</v>
      </c>
      <c r="D4004" s="243">
        <v>6.6691038618138521E-3</v>
      </c>
      <c r="E4004" s="243">
        <v>8.6175609662137997E-3</v>
      </c>
      <c r="F4004" s="243">
        <v>-8.8604662264568645E-4</v>
      </c>
      <c r="H4004" s="239">
        <f t="shared" si="750"/>
        <v>215.17731216717721</v>
      </c>
      <c r="I4004" s="239"/>
      <c r="J4004" s="239">
        <f t="shared" si="751"/>
        <v>185.31247482009678</v>
      </c>
      <c r="K4004" s="239">
        <f t="shared" si="746"/>
        <v>215.17731216717721</v>
      </c>
      <c r="L4004" s="239" t="b">
        <f t="shared" si="747"/>
        <v>0</v>
      </c>
      <c r="M4004" s="239">
        <f t="shared" si="752"/>
        <v>-5.1697938256573903E-3</v>
      </c>
      <c r="O4004" s="239">
        <f t="shared" si="753"/>
        <v>173.99425117070896</v>
      </c>
      <c r="P4004" s="239">
        <f t="shared" si="748"/>
        <v>215.17731216717721</v>
      </c>
      <c r="Q4004" s="239">
        <f t="shared" si="749"/>
        <v>0</v>
      </c>
      <c r="R4004" s="239">
        <f t="shared" si="754"/>
        <v>-5.1697938256573903E-3</v>
      </c>
      <c r="T4004" s="239">
        <f>MAX($H$4:H4004)</f>
        <v>290.98732864638936</v>
      </c>
      <c r="U4004" s="239">
        <f>MAX($K$4:K4004)</f>
        <v>290.98732864638936</v>
      </c>
      <c r="V4004" s="239">
        <f>MAX($K$4:L4004)</f>
        <v>290.98732864638936</v>
      </c>
      <c r="W4004" s="239">
        <f t="shared" si="755"/>
        <v>-0.26052686497334465</v>
      </c>
      <c r="X4004" s="239">
        <f t="shared" si="756"/>
        <v>-0.26052686497334465</v>
      </c>
      <c r="Y4004" s="239">
        <f t="shared" si="757"/>
        <v>-0.26052686497334465</v>
      </c>
    </row>
    <row r="4005" spans="1:25">
      <c r="A4005" s="147">
        <v>41032</v>
      </c>
      <c r="B4005" s="243">
        <v>-8.4451563363923121E-3</v>
      </c>
      <c r="C4005" s="243">
        <v>2.5061667674020072E-3</v>
      </c>
      <c r="D4005" s="243">
        <v>-1.2799336190446597E-3</v>
      </c>
      <c r="E4005" s="243">
        <v>-3.6301354219864246E-3</v>
      </c>
      <c r="F4005" s="243">
        <v>1.6700031798575488E-3</v>
      </c>
      <c r="H4005" s="239">
        <f t="shared" si="750"/>
        <v>215.71658239602948</v>
      </c>
      <c r="I4005" s="239"/>
      <c r="J4005" s="239">
        <f t="shared" si="751"/>
        <v>185.31247482009678</v>
      </c>
      <c r="K4005" s="239">
        <f t="shared" si="746"/>
        <v>215.71658239602948</v>
      </c>
      <c r="L4005" s="239" t="b">
        <f t="shared" si="747"/>
        <v>0</v>
      </c>
      <c r="M4005" s="239">
        <f t="shared" si="752"/>
        <v>2.5061667674020401E-3</v>
      </c>
      <c r="O4005" s="239">
        <f t="shared" si="753"/>
        <v>173.99425117070896</v>
      </c>
      <c r="P4005" s="239">
        <f t="shared" si="748"/>
        <v>215.71658239602948</v>
      </c>
      <c r="Q4005" s="239">
        <f t="shared" si="749"/>
        <v>0</v>
      </c>
      <c r="R4005" s="239">
        <f t="shared" si="754"/>
        <v>2.5061667674020401E-3</v>
      </c>
      <c r="T4005" s="239">
        <f>MAX($H$4:H4005)</f>
        <v>290.98732864638936</v>
      </c>
      <c r="U4005" s="239">
        <f>MAX($K$4:K4005)</f>
        <v>290.98732864638936</v>
      </c>
      <c r="V4005" s="239">
        <f>MAX($K$4:L4005)</f>
        <v>290.98732864638936</v>
      </c>
      <c r="W4005" s="239">
        <f t="shared" si="755"/>
        <v>-0.25867362197695426</v>
      </c>
      <c r="X4005" s="239">
        <f t="shared" si="756"/>
        <v>-0.25867362197695426</v>
      </c>
      <c r="Y4005" s="239">
        <f t="shared" si="757"/>
        <v>-0.25867362197695426</v>
      </c>
    </row>
    <row r="4006" spans="1:25">
      <c r="A4006" s="147">
        <v>41033</v>
      </c>
      <c r="B4006" s="243">
        <v>-1.6023924101050691E-2</v>
      </c>
      <c r="C4006" s="243">
        <v>-1.452268271036905E-2</v>
      </c>
      <c r="D4006" s="243">
        <v>4.0748631107345723E-3</v>
      </c>
      <c r="E4006" s="243">
        <v>-6.381665184912122E-3</v>
      </c>
      <c r="F4006" s="243">
        <v>-1.9429975641865216E-2</v>
      </c>
      <c r="H4006" s="239">
        <f t="shared" si="750"/>
        <v>212.58379891452677</v>
      </c>
      <c r="I4006" s="239"/>
      <c r="J4006" s="239">
        <f t="shared" si="751"/>
        <v>185.31247482009678</v>
      </c>
      <c r="K4006" s="239">
        <f t="shared" si="746"/>
        <v>212.58379891452677</v>
      </c>
      <c r="L4006" s="239" t="b">
        <f t="shared" si="747"/>
        <v>0</v>
      </c>
      <c r="M4006" s="239">
        <f t="shared" si="752"/>
        <v>-1.4522682710369028E-2</v>
      </c>
      <c r="O4006" s="239">
        <f t="shared" si="753"/>
        <v>173.99425117070896</v>
      </c>
      <c r="P4006" s="239">
        <f t="shared" si="748"/>
        <v>212.58379891452677</v>
      </c>
      <c r="Q4006" s="239">
        <f t="shared" si="749"/>
        <v>0</v>
      </c>
      <c r="R4006" s="239">
        <f t="shared" si="754"/>
        <v>-1.4522682710369028E-2</v>
      </c>
      <c r="T4006" s="239">
        <f>MAX($H$4:H4006)</f>
        <v>290.98732864638936</v>
      </c>
      <c r="U4006" s="239">
        <f>MAX($K$4:K4006)</f>
        <v>290.98732864638936</v>
      </c>
      <c r="V4006" s="239">
        <f>MAX($K$4:L4006)</f>
        <v>290.98732864638936</v>
      </c>
      <c r="W4006" s="239">
        <f t="shared" si="755"/>
        <v>-0.26943966974981004</v>
      </c>
      <c r="X4006" s="239">
        <f t="shared" si="756"/>
        <v>-0.26943966974981004</v>
      </c>
      <c r="Y4006" s="239">
        <f t="shared" si="757"/>
        <v>-0.26943966974981004</v>
      </c>
    </row>
    <row r="4007" spans="1:25">
      <c r="A4007" s="147">
        <v>41036</v>
      </c>
      <c r="B4007" s="243">
        <v>4.7910733676581607E-4</v>
      </c>
      <c r="C4007" s="243">
        <v>4.1034940639004258E-3</v>
      </c>
      <c r="D4007" s="243">
        <v>-2.3628604158388078E-2</v>
      </c>
      <c r="E4007" s="243">
        <v>-9.1588247706616555E-3</v>
      </c>
      <c r="F4007" s="243">
        <v>3.9388100934045767E-3</v>
      </c>
      <c r="H4007" s="239">
        <f t="shared" si="750"/>
        <v>213.45613527145392</v>
      </c>
      <c r="I4007" s="239"/>
      <c r="J4007" s="239">
        <f t="shared" si="751"/>
        <v>185.31247482009678</v>
      </c>
      <c r="K4007" s="239">
        <f t="shared" si="746"/>
        <v>213.45613527145392</v>
      </c>
      <c r="L4007" s="239" t="b">
        <f t="shared" si="747"/>
        <v>0</v>
      </c>
      <c r="M4007" s="239">
        <f t="shared" si="752"/>
        <v>4.1034940639003668E-3</v>
      </c>
      <c r="O4007" s="239">
        <f t="shared" si="753"/>
        <v>173.99425117070896</v>
      </c>
      <c r="P4007" s="239">
        <f t="shared" si="748"/>
        <v>213.45613527145392</v>
      </c>
      <c r="Q4007" s="239">
        <f t="shared" si="749"/>
        <v>0</v>
      </c>
      <c r="R4007" s="239">
        <f t="shared" si="754"/>
        <v>4.1034940639003668E-3</v>
      </c>
      <c r="T4007" s="239">
        <f>MAX($H$4:H4007)</f>
        <v>290.98732864638936</v>
      </c>
      <c r="U4007" s="239">
        <f>MAX($K$4:K4007)</f>
        <v>290.98732864638936</v>
      </c>
      <c r="V4007" s="239">
        <f>MAX($K$4:L4007)</f>
        <v>290.98732864638936</v>
      </c>
      <c r="W4007" s="239">
        <f t="shared" si="755"/>
        <v>-0.26644181977130732</v>
      </c>
      <c r="X4007" s="239">
        <f t="shared" si="756"/>
        <v>-0.26644181977130732</v>
      </c>
      <c r="Y4007" s="239">
        <f t="shared" si="757"/>
        <v>-0.26644181977130732</v>
      </c>
    </row>
    <row r="4008" spans="1:25">
      <c r="A4008" s="147">
        <v>41037</v>
      </c>
      <c r="B4008" s="243">
        <v>-4.1220642529452567E-3</v>
      </c>
      <c r="C4008" s="243">
        <v>-1.6486337696715814E-2</v>
      </c>
      <c r="D4008" s="243">
        <v>7.1948233275318518E-3</v>
      </c>
      <c r="E4008" s="243">
        <v>-5.3817227247991983E-3</v>
      </c>
      <c r="F4008" s="243">
        <v>-1.8574599414544424E-2</v>
      </c>
      <c r="H4008" s="239">
        <f t="shared" si="750"/>
        <v>209.93702534193287</v>
      </c>
      <c r="I4008" s="239"/>
      <c r="J4008" s="239">
        <f t="shared" si="751"/>
        <v>185.31247482009678</v>
      </c>
      <c r="K4008" s="239">
        <f t="shared" si="746"/>
        <v>209.93702534193287</v>
      </c>
      <c r="L4008" s="239" t="b">
        <f t="shared" si="747"/>
        <v>0</v>
      </c>
      <c r="M4008" s="239">
        <f t="shared" si="752"/>
        <v>-1.6486337696715859E-2</v>
      </c>
      <c r="O4008" s="239">
        <f t="shared" si="753"/>
        <v>173.99425117070896</v>
      </c>
      <c r="P4008" s="239">
        <f t="shared" si="748"/>
        <v>209.93702534193287</v>
      </c>
      <c r="Q4008" s="239">
        <f t="shared" si="749"/>
        <v>0</v>
      </c>
      <c r="R4008" s="239">
        <f t="shared" si="754"/>
        <v>-1.6486337696715859E-2</v>
      </c>
      <c r="T4008" s="239">
        <f>MAX($H$4:H4008)</f>
        <v>290.98732864638936</v>
      </c>
      <c r="U4008" s="239">
        <f>MAX($K$4:K4008)</f>
        <v>290.98732864638936</v>
      </c>
      <c r="V4008" s="239">
        <f>MAX($K$4:L4008)</f>
        <v>290.98732864638936</v>
      </c>
      <c r="W4008" s="239">
        <f t="shared" si="755"/>
        <v>-0.27853550765074592</v>
      </c>
      <c r="X4008" s="239">
        <f t="shared" si="756"/>
        <v>-0.27853550765074592</v>
      </c>
      <c r="Y4008" s="239">
        <f t="shared" si="757"/>
        <v>-0.27853550765074592</v>
      </c>
    </row>
    <row r="4009" spans="1:25">
      <c r="A4009" s="147">
        <v>41038</v>
      </c>
      <c r="B4009" s="243">
        <v>-6.145950745546136E-3</v>
      </c>
      <c r="C4009" s="243">
        <v>-2.2848065890275215E-3</v>
      </c>
      <c r="D4009" s="243">
        <v>-6.8760002210861426E-3</v>
      </c>
      <c r="E4009" s="243">
        <v>-1.0147348648819388E-2</v>
      </c>
      <c r="F4009" s="243">
        <v>-7.2092743765829193E-3</v>
      </c>
      <c r="H4009" s="239">
        <f t="shared" si="750"/>
        <v>209.45735984315078</v>
      </c>
      <c r="I4009" s="239"/>
      <c r="J4009" s="239">
        <f t="shared" si="751"/>
        <v>185.31247482009678</v>
      </c>
      <c r="K4009" s="239">
        <f t="shared" si="746"/>
        <v>209.45735984315078</v>
      </c>
      <c r="L4009" s="239" t="b">
        <f t="shared" si="747"/>
        <v>0</v>
      </c>
      <c r="M4009" s="239">
        <f t="shared" si="752"/>
        <v>-2.2848065890275072E-3</v>
      </c>
      <c r="O4009" s="239">
        <f t="shared" si="753"/>
        <v>173.99425117070896</v>
      </c>
      <c r="P4009" s="239">
        <f t="shared" si="748"/>
        <v>209.45735984315078</v>
      </c>
      <c r="Q4009" s="239">
        <f t="shared" si="749"/>
        <v>0</v>
      </c>
      <c r="R4009" s="239">
        <f t="shared" si="754"/>
        <v>-2.2848065890275072E-3</v>
      </c>
      <c r="T4009" s="239">
        <f>MAX($H$4:H4009)</f>
        <v>290.98732864638936</v>
      </c>
      <c r="U4009" s="239">
        <f>MAX($K$4:K4009)</f>
        <v>290.98732864638936</v>
      </c>
      <c r="V4009" s="239">
        <f>MAX($K$4:L4009)</f>
        <v>290.98732864638936</v>
      </c>
      <c r="W4009" s="239">
        <f t="shared" si="755"/>
        <v>-0.28018391447661484</v>
      </c>
      <c r="X4009" s="239">
        <f t="shared" si="756"/>
        <v>-0.28018391447661484</v>
      </c>
      <c r="Y4009" s="239">
        <f t="shared" si="757"/>
        <v>-0.28018391447661484</v>
      </c>
    </row>
    <row r="4010" spans="1:25">
      <c r="A4010" s="147">
        <v>41039</v>
      </c>
      <c r="B4010" s="243">
        <v>2.7177780857396971E-3</v>
      </c>
      <c r="C4010" s="243">
        <v>7.131780276161237E-3</v>
      </c>
      <c r="D4010" s="243">
        <v>-1.4887650457966473E-3</v>
      </c>
      <c r="E4010" s="243">
        <v>2.0533589064757329E-3</v>
      </c>
      <c r="F4010" s="243">
        <v>1.1498714763104489E-2</v>
      </c>
      <c r="H4010" s="239">
        <f t="shared" si="750"/>
        <v>210.95116371077697</v>
      </c>
      <c r="I4010" s="239"/>
      <c r="J4010" s="239">
        <f t="shared" si="751"/>
        <v>185.31247482009678</v>
      </c>
      <c r="K4010" s="239">
        <f t="shared" si="746"/>
        <v>210.95116371077697</v>
      </c>
      <c r="L4010" s="239" t="b">
        <f t="shared" si="747"/>
        <v>0</v>
      </c>
      <c r="M4010" s="239">
        <f t="shared" si="752"/>
        <v>7.131780276161211E-3</v>
      </c>
      <c r="O4010" s="239">
        <f t="shared" si="753"/>
        <v>173.99425117070896</v>
      </c>
      <c r="P4010" s="239">
        <f t="shared" si="748"/>
        <v>210.95116371077697</v>
      </c>
      <c r="Q4010" s="239">
        <f t="shared" si="749"/>
        <v>0</v>
      </c>
      <c r="R4010" s="239">
        <f t="shared" si="754"/>
        <v>7.131780276161211E-3</v>
      </c>
      <c r="T4010" s="239">
        <f>MAX($H$4:H4010)</f>
        <v>290.98732864638936</v>
      </c>
      <c r="U4010" s="239">
        <f>MAX($K$4:K4010)</f>
        <v>290.98732864638936</v>
      </c>
      <c r="V4010" s="239">
        <f>MAX($K$4:L4010)</f>
        <v>290.98732864638936</v>
      </c>
      <c r="W4010" s="239">
        <f t="shared" si="755"/>
        <v>-0.27505034431541558</v>
      </c>
      <c r="X4010" s="239">
        <f t="shared" si="756"/>
        <v>-0.27505034431541558</v>
      </c>
      <c r="Y4010" s="239">
        <f t="shared" si="757"/>
        <v>-0.27505034431541558</v>
      </c>
    </row>
    <row r="4011" spans="1:25">
      <c r="A4011" s="147">
        <v>41040</v>
      </c>
      <c r="B4011" s="243">
        <v>-2.8146686769533469E-3</v>
      </c>
      <c r="C4011" s="243">
        <v>5.9986576472723652E-3</v>
      </c>
      <c r="D4011" s="243">
        <v>-3.757124933404743E-3</v>
      </c>
      <c r="E4011" s="243">
        <v>-6.3939478521650717E-3</v>
      </c>
      <c r="F4011" s="243">
        <v>6.8224794634896835E-3</v>
      </c>
      <c r="H4011" s="239">
        <f t="shared" si="750"/>
        <v>212.21658752217164</v>
      </c>
      <c r="I4011" s="239"/>
      <c r="J4011" s="239">
        <f t="shared" si="751"/>
        <v>185.31247482009678</v>
      </c>
      <c r="K4011" s="239">
        <f t="shared" si="746"/>
        <v>212.21658752217164</v>
      </c>
      <c r="L4011" s="239" t="b">
        <f t="shared" si="747"/>
        <v>0</v>
      </c>
      <c r="M4011" s="239">
        <f t="shared" si="752"/>
        <v>5.9986576472724224E-3</v>
      </c>
      <c r="O4011" s="239">
        <f t="shared" si="753"/>
        <v>173.99425117070896</v>
      </c>
      <c r="P4011" s="239">
        <f t="shared" si="748"/>
        <v>212.21658752217164</v>
      </c>
      <c r="Q4011" s="239">
        <f t="shared" si="749"/>
        <v>0</v>
      </c>
      <c r="R4011" s="239">
        <f t="shared" si="754"/>
        <v>5.9986576472724224E-3</v>
      </c>
      <c r="T4011" s="239">
        <f>MAX($H$4:H4011)</f>
        <v>290.98732864638936</v>
      </c>
      <c r="U4011" s="239">
        <f>MAX($K$4:K4011)</f>
        <v>290.98732864638936</v>
      </c>
      <c r="V4011" s="239">
        <f>MAX($K$4:L4011)</f>
        <v>290.98732864638936</v>
      </c>
      <c r="W4011" s="239">
        <f t="shared" si="755"/>
        <v>-0.27070161951945576</v>
      </c>
      <c r="X4011" s="239">
        <f t="shared" si="756"/>
        <v>-0.27070161951945576</v>
      </c>
      <c r="Y4011" s="239">
        <f t="shared" si="757"/>
        <v>-0.27070161951945576</v>
      </c>
    </row>
    <row r="4012" spans="1:25">
      <c r="A4012" s="147">
        <v>41043</v>
      </c>
      <c r="B4012" s="243">
        <v>-1.1237641851134739E-2</v>
      </c>
      <c r="C4012" s="243">
        <v>-2.0487742957432054E-2</v>
      </c>
      <c r="D4012" s="243">
        <v>3.3987066713228042E-3</v>
      </c>
      <c r="E4012" s="243">
        <v>-1.3561760679612234E-2</v>
      </c>
      <c r="F4012" s="243">
        <v>-1.9050790558063135E-2</v>
      </c>
      <c r="H4012" s="239">
        <f t="shared" si="750"/>
        <v>207.86874862571401</v>
      </c>
      <c r="I4012" s="239"/>
      <c r="J4012" s="239">
        <f t="shared" si="751"/>
        <v>185.31247482009678</v>
      </c>
      <c r="K4012" s="239">
        <f t="shared" si="746"/>
        <v>207.86874862571401</v>
      </c>
      <c r="L4012" s="239" t="b">
        <f t="shared" si="747"/>
        <v>0</v>
      </c>
      <c r="M4012" s="239">
        <f t="shared" si="752"/>
        <v>-2.0487742957432036E-2</v>
      </c>
      <c r="O4012" s="239">
        <f t="shared" si="753"/>
        <v>173.99425117070896</v>
      </c>
      <c r="P4012" s="239">
        <f t="shared" si="748"/>
        <v>207.86874862571401</v>
      </c>
      <c r="Q4012" s="239">
        <f t="shared" si="749"/>
        <v>0</v>
      </c>
      <c r="R4012" s="239">
        <f t="shared" si="754"/>
        <v>-2.0487742957432036E-2</v>
      </c>
      <c r="T4012" s="239">
        <f>MAX($H$4:H4012)</f>
        <v>290.98732864638936</v>
      </c>
      <c r="U4012" s="239">
        <f>MAX($K$4:K4012)</f>
        <v>290.98732864638936</v>
      </c>
      <c r="V4012" s="239">
        <f>MAX($K$4:L4012)</f>
        <v>290.98732864638936</v>
      </c>
      <c r="W4012" s="239">
        <f t="shared" si="755"/>
        <v>-0.28564329727801263</v>
      </c>
      <c r="X4012" s="239">
        <f t="shared" si="756"/>
        <v>-0.28564329727801263</v>
      </c>
      <c r="Y4012" s="239">
        <f t="shared" si="757"/>
        <v>-0.28564329727801263</v>
      </c>
    </row>
    <row r="4013" spans="1:25">
      <c r="A4013" s="147">
        <v>41044</v>
      </c>
      <c r="B4013" s="243">
        <v>-5.5572847416378579E-3</v>
      </c>
      <c r="C4013" s="243">
        <v>-5.2857680165431242E-3</v>
      </c>
      <c r="D4013" s="243">
        <v>-5.0587512019986125E-3</v>
      </c>
      <c r="E4013" s="243">
        <v>7.5632530977998158E-4</v>
      </c>
      <c r="F4013" s="243">
        <v>-6.847544157533636E-3</v>
      </c>
      <c r="H4013" s="239">
        <f t="shared" si="750"/>
        <v>206.77000264258936</v>
      </c>
      <c r="I4013" s="239"/>
      <c r="J4013" s="239">
        <f t="shared" si="751"/>
        <v>185.31247482009678</v>
      </c>
      <c r="K4013" s="239">
        <f t="shared" si="746"/>
        <v>206.77000264258936</v>
      </c>
      <c r="L4013" s="239" t="b">
        <f t="shared" si="747"/>
        <v>0</v>
      </c>
      <c r="M4013" s="239">
        <f t="shared" si="752"/>
        <v>-5.2857680165431355E-3</v>
      </c>
      <c r="O4013" s="239">
        <f t="shared" si="753"/>
        <v>173.99425117070896</v>
      </c>
      <c r="P4013" s="239">
        <f t="shared" si="748"/>
        <v>206.77000264258936</v>
      </c>
      <c r="Q4013" s="239">
        <f t="shared" si="749"/>
        <v>0</v>
      </c>
      <c r="R4013" s="239">
        <f t="shared" si="754"/>
        <v>-5.2857680165431355E-3</v>
      </c>
      <c r="T4013" s="239">
        <f>MAX($H$4:H4013)</f>
        <v>290.98732864638936</v>
      </c>
      <c r="U4013" s="239">
        <f>MAX($K$4:K4013)</f>
        <v>290.98732864638936</v>
      </c>
      <c r="V4013" s="239">
        <f>MAX($K$4:L4013)</f>
        <v>290.98732864638936</v>
      </c>
      <c r="W4013" s="239">
        <f t="shared" si="755"/>
        <v>-0.28941922108966373</v>
      </c>
      <c r="X4013" s="239">
        <f t="shared" si="756"/>
        <v>-0.28941922108966373</v>
      </c>
      <c r="Y4013" s="239">
        <f t="shared" si="757"/>
        <v>-0.28941922108966373</v>
      </c>
    </row>
    <row r="4014" spans="1:25">
      <c r="A4014" s="147">
        <v>41045</v>
      </c>
      <c r="B4014" s="243">
        <v>-4.355726774660118E-3</v>
      </c>
      <c r="C4014" s="243">
        <v>-5.9654977567945577E-3</v>
      </c>
      <c r="D4014" s="243">
        <v>-1.6963572189041098E-2</v>
      </c>
      <c r="E4014" s="243">
        <v>-2.1096581414087545E-2</v>
      </c>
      <c r="F4014" s="243">
        <v>-5.8759261589950151E-3</v>
      </c>
      <c r="H4014" s="239">
        <f t="shared" si="750"/>
        <v>205.53651665565258</v>
      </c>
      <c r="I4014" s="239"/>
      <c r="J4014" s="239">
        <f t="shared" si="751"/>
        <v>185.31247482009678</v>
      </c>
      <c r="K4014" s="239">
        <f t="shared" si="746"/>
        <v>205.53651665565258</v>
      </c>
      <c r="L4014" s="239" t="b">
        <f t="shared" si="747"/>
        <v>0</v>
      </c>
      <c r="M4014" s="239">
        <f t="shared" si="752"/>
        <v>-5.9654977567946211E-3</v>
      </c>
      <c r="O4014" s="239">
        <f t="shared" si="753"/>
        <v>173.99425117070896</v>
      </c>
      <c r="P4014" s="239">
        <f t="shared" si="748"/>
        <v>205.53651665565258</v>
      </c>
      <c r="Q4014" s="239">
        <f t="shared" si="749"/>
        <v>0</v>
      </c>
      <c r="R4014" s="239">
        <f t="shared" si="754"/>
        <v>-5.9654977567946211E-3</v>
      </c>
      <c r="T4014" s="239">
        <f>MAX($H$4:H4014)</f>
        <v>290.98732864638936</v>
      </c>
      <c r="U4014" s="239">
        <f>MAX($K$4:K4014)</f>
        <v>290.98732864638936</v>
      </c>
      <c r="V4014" s="239">
        <f>MAX($K$4:L4014)</f>
        <v>290.98732864638936</v>
      </c>
      <c r="W4014" s="239">
        <f t="shared" si="755"/>
        <v>-0.29365818913227471</v>
      </c>
      <c r="X4014" s="239">
        <f t="shared" si="756"/>
        <v>-0.29365818913227471</v>
      </c>
      <c r="Y4014" s="239">
        <f t="shared" si="757"/>
        <v>-0.29365818913227471</v>
      </c>
    </row>
    <row r="4015" spans="1:25">
      <c r="A4015" s="147">
        <v>41046</v>
      </c>
      <c r="B4015" s="243">
        <v>-1.6374763509563239E-2</v>
      </c>
      <c r="C4015" s="243">
        <v>-1.1518836093580953E-2</v>
      </c>
      <c r="D4015" s="243">
        <v>1.4082532493749911E-2</v>
      </c>
      <c r="E4015" s="243">
        <v>-1.3492499916550882E-3</v>
      </c>
      <c r="F4015" s="243">
        <v>-9.8238307208924347E-3</v>
      </c>
      <c r="H4015" s="239">
        <f t="shared" si="750"/>
        <v>203.16897520905053</v>
      </c>
      <c r="I4015" s="239"/>
      <c r="J4015" s="239">
        <f t="shared" si="751"/>
        <v>185.31247482009678</v>
      </c>
      <c r="K4015" s="239">
        <f t="shared" si="746"/>
        <v>203.16897520905053</v>
      </c>
      <c r="L4015" s="239" t="b">
        <f t="shared" si="747"/>
        <v>0</v>
      </c>
      <c r="M4015" s="239">
        <f t="shared" si="752"/>
        <v>-1.1518836093581019E-2</v>
      </c>
      <c r="O4015" s="239">
        <f t="shared" si="753"/>
        <v>173.99425117070896</v>
      </c>
      <c r="P4015" s="239">
        <f t="shared" si="748"/>
        <v>203.16897520905053</v>
      </c>
      <c r="Q4015" s="239">
        <f t="shared" si="749"/>
        <v>0</v>
      </c>
      <c r="R4015" s="239">
        <f t="shared" si="754"/>
        <v>-1.1518836093581019E-2</v>
      </c>
      <c r="T4015" s="239">
        <f>MAX($H$4:H4015)</f>
        <v>290.98732864638936</v>
      </c>
      <c r="U4015" s="239">
        <f>MAX($K$4:K4015)</f>
        <v>290.98732864638936</v>
      </c>
      <c r="V4015" s="239">
        <f>MAX($K$4:L4015)</f>
        <v>290.98732864638936</v>
      </c>
      <c r="W4015" s="239">
        <f t="shared" si="755"/>
        <v>-0.30179442467770323</v>
      </c>
      <c r="X4015" s="239">
        <f t="shared" si="756"/>
        <v>-0.30179442467770323</v>
      </c>
      <c r="Y4015" s="239">
        <f t="shared" si="757"/>
        <v>-0.30179442467770323</v>
      </c>
    </row>
    <row r="4016" spans="1:25">
      <c r="A4016" s="147">
        <v>41047</v>
      </c>
      <c r="B4016" s="243">
        <v>-7.9773588330422918E-3</v>
      </c>
      <c r="C4016" s="243">
        <v>-1.4359355162488097E-2</v>
      </c>
      <c r="D4016" s="243">
        <v>-3.1507905651420587E-2</v>
      </c>
      <c r="E4016" s="243">
        <v>-2.0261899455954246E-2</v>
      </c>
      <c r="F4016" s="243">
        <v>-1.9070160958732707E-2</v>
      </c>
      <c r="H4016" s="239">
        <f t="shared" si="750"/>
        <v>200.25159973602504</v>
      </c>
      <c r="I4016" s="239"/>
      <c r="J4016" s="239">
        <f t="shared" si="751"/>
        <v>185.31247482009678</v>
      </c>
      <c r="K4016" s="239">
        <f t="shared" si="746"/>
        <v>200.25159973602504</v>
      </c>
      <c r="L4016" s="239" t="b">
        <f t="shared" si="747"/>
        <v>0</v>
      </c>
      <c r="M4016" s="239">
        <f t="shared" si="752"/>
        <v>-1.4359355162488053E-2</v>
      </c>
      <c r="O4016" s="239">
        <f t="shared" si="753"/>
        <v>173.99425117070896</v>
      </c>
      <c r="P4016" s="239">
        <f t="shared" si="748"/>
        <v>200.25159973602504</v>
      </c>
      <c r="Q4016" s="239">
        <f t="shared" si="749"/>
        <v>0</v>
      </c>
      <c r="R4016" s="239">
        <f t="shared" si="754"/>
        <v>-1.4359355162488053E-2</v>
      </c>
      <c r="T4016" s="239">
        <f>MAX($H$4:H4016)</f>
        <v>290.98732864638936</v>
      </c>
      <c r="U4016" s="239">
        <f>MAX($K$4:K4016)</f>
        <v>290.98732864638936</v>
      </c>
      <c r="V4016" s="239">
        <f>MAX($K$4:L4016)</f>
        <v>290.98732864638936</v>
      </c>
      <c r="W4016" s="239">
        <f t="shared" si="755"/>
        <v>-0.31182020651018538</v>
      </c>
      <c r="X4016" s="239">
        <f t="shared" si="756"/>
        <v>-0.31182020651018538</v>
      </c>
      <c r="Y4016" s="239">
        <f t="shared" si="757"/>
        <v>-0.31182020651018538</v>
      </c>
    </row>
    <row r="4017" spans="1:25">
      <c r="A4017" s="147">
        <v>41050</v>
      </c>
      <c r="B4017" s="243">
        <v>1.7013593250913672E-2</v>
      </c>
      <c r="C4017" s="243">
        <v>9.3002792721106342E-3</v>
      </c>
      <c r="D4017" s="243">
        <v>3.1745719642861658E-4</v>
      </c>
      <c r="E4017" s="243">
        <v>7.938246375250424E-3</v>
      </c>
      <c r="F4017" s="243">
        <v>9.7524256658683139E-3</v>
      </c>
      <c r="H4017" s="239">
        <f t="shared" si="750"/>
        <v>202.113995538257</v>
      </c>
      <c r="I4017" s="239"/>
      <c r="J4017" s="239">
        <f t="shared" si="751"/>
        <v>185.31247482009678</v>
      </c>
      <c r="K4017" s="239">
        <f t="shared" si="746"/>
        <v>202.113995538257</v>
      </c>
      <c r="L4017" s="239" t="b">
        <f t="shared" si="747"/>
        <v>0</v>
      </c>
      <c r="M4017" s="239">
        <f t="shared" si="752"/>
        <v>9.300279272110681E-3</v>
      </c>
      <c r="O4017" s="239">
        <f t="shared" si="753"/>
        <v>173.99425117070896</v>
      </c>
      <c r="P4017" s="239">
        <f t="shared" si="748"/>
        <v>202.113995538257</v>
      </c>
      <c r="Q4017" s="239">
        <f t="shared" si="749"/>
        <v>0</v>
      </c>
      <c r="R4017" s="239">
        <f t="shared" si="754"/>
        <v>9.300279272110681E-3</v>
      </c>
      <c r="T4017" s="239">
        <f>MAX($H$4:H4017)</f>
        <v>290.98732864638936</v>
      </c>
      <c r="U4017" s="239">
        <f>MAX($K$4:K4017)</f>
        <v>290.98732864638936</v>
      </c>
      <c r="V4017" s="239">
        <f>MAX($K$4:L4017)</f>
        <v>290.98732864638936</v>
      </c>
      <c r="W4017" s="239">
        <f t="shared" si="755"/>
        <v>-0.30541994224130664</v>
      </c>
      <c r="X4017" s="239">
        <f t="shared" si="756"/>
        <v>-0.30541994224130664</v>
      </c>
      <c r="Y4017" s="239">
        <f t="shared" si="757"/>
        <v>-0.30541994224130664</v>
      </c>
    </row>
    <row r="4018" spans="1:25">
      <c r="A4018" s="147">
        <v>41051</v>
      </c>
      <c r="B4018" s="243">
        <v>7.1688504342692916E-4</v>
      </c>
      <c r="C4018" s="243">
        <v>2.2136938753997581E-2</v>
      </c>
      <c r="D4018" s="243">
        <v>1.1596988809464692E-2</v>
      </c>
      <c r="E4018" s="243">
        <v>1.0318197084300929E-2</v>
      </c>
      <c r="F4018" s="243">
        <v>2.2541526110535726E-2</v>
      </c>
      <c r="H4018" s="239">
        <f t="shared" si="750"/>
        <v>206.58818067881313</v>
      </c>
      <c r="I4018" s="239"/>
      <c r="J4018" s="239">
        <f t="shared" si="751"/>
        <v>185.31247482009678</v>
      </c>
      <c r="K4018" s="239">
        <f t="shared" si="746"/>
        <v>206.58818067881313</v>
      </c>
      <c r="L4018" s="239" t="b">
        <f t="shared" si="747"/>
        <v>0</v>
      </c>
      <c r="M4018" s="239">
        <f t="shared" si="752"/>
        <v>2.2136938753997557E-2</v>
      </c>
      <c r="O4018" s="239">
        <f t="shared" si="753"/>
        <v>173.99425117070896</v>
      </c>
      <c r="P4018" s="239">
        <f t="shared" si="748"/>
        <v>206.58818067881313</v>
      </c>
      <c r="Q4018" s="239">
        <f t="shared" si="749"/>
        <v>0</v>
      </c>
      <c r="R4018" s="239">
        <f t="shared" si="754"/>
        <v>2.2136938753997557E-2</v>
      </c>
      <c r="T4018" s="239">
        <f>MAX($H$4:H4018)</f>
        <v>290.98732864638936</v>
      </c>
      <c r="U4018" s="239">
        <f>MAX($K$4:K4018)</f>
        <v>290.98732864638936</v>
      </c>
      <c r="V4018" s="239">
        <f>MAX($K$4:L4018)</f>
        <v>290.98732864638936</v>
      </c>
      <c r="W4018" s="239">
        <f t="shared" si="755"/>
        <v>-0.29004406604295441</v>
      </c>
      <c r="X4018" s="239">
        <f t="shared" si="756"/>
        <v>-0.29004406604295441</v>
      </c>
      <c r="Y4018" s="239">
        <f t="shared" si="757"/>
        <v>-0.29004406604295441</v>
      </c>
    </row>
    <row r="4019" spans="1:25">
      <c r="A4019" s="147">
        <v>41052</v>
      </c>
      <c r="B4019" s="243">
        <v>2.0614292686558233E-3</v>
      </c>
      <c r="C4019" s="243">
        <v>-2.1373253842987938E-2</v>
      </c>
      <c r="D4019" s="243">
        <v>-1.2543444326252873E-3</v>
      </c>
      <c r="E4019" s="243">
        <v>-1.0393132735387889E-2</v>
      </c>
      <c r="F4019" s="243">
        <v>-1.6487760408684049E-2</v>
      </c>
      <c r="H4019" s="239">
        <f t="shared" si="750"/>
        <v>202.1727190522038</v>
      </c>
      <c r="I4019" s="239"/>
      <c r="J4019" s="239">
        <f t="shared" si="751"/>
        <v>185.31247482009678</v>
      </c>
      <c r="K4019" s="239">
        <f t="shared" si="746"/>
        <v>202.1727190522038</v>
      </c>
      <c r="L4019" s="239" t="b">
        <f t="shared" si="747"/>
        <v>0</v>
      </c>
      <c r="M4019" s="239">
        <f t="shared" si="752"/>
        <v>-2.1373253842987935E-2</v>
      </c>
      <c r="O4019" s="239">
        <f t="shared" si="753"/>
        <v>173.99425117070896</v>
      </c>
      <c r="P4019" s="239">
        <f t="shared" si="748"/>
        <v>202.1727190522038</v>
      </c>
      <c r="Q4019" s="239">
        <f t="shared" si="749"/>
        <v>0</v>
      </c>
      <c r="R4019" s="239">
        <f t="shared" si="754"/>
        <v>-2.1373253842987935E-2</v>
      </c>
      <c r="T4019" s="239">
        <f>MAX($H$4:H4019)</f>
        <v>290.98732864638936</v>
      </c>
      <c r="U4019" s="239">
        <f>MAX($K$4:K4019)</f>
        <v>290.98732864638936</v>
      </c>
      <c r="V4019" s="239">
        <f>MAX($K$4:L4019)</f>
        <v>290.98732864638936</v>
      </c>
      <c r="W4019" s="239">
        <f t="shared" si="755"/>
        <v>-0.30521813443675389</v>
      </c>
      <c r="X4019" s="239">
        <f t="shared" si="756"/>
        <v>-0.30521813443675389</v>
      </c>
      <c r="Y4019" s="239">
        <f t="shared" si="757"/>
        <v>-0.30521813443675389</v>
      </c>
    </row>
    <row r="4020" spans="1:25">
      <c r="A4020" s="147">
        <v>41053</v>
      </c>
      <c r="B4020" s="243">
        <v>1.5302334617288693E-3</v>
      </c>
      <c r="C4020" s="243">
        <v>1.1672407462586243E-2</v>
      </c>
      <c r="D4020" s="243">
        <v>9.3025509335964429E-4</v>
      </c>
      <c r="E4020" s="243">
        <v>7.162022620473607E-3</v>
      </c>
      <c r="F4020" s="243">
        <v>6.0601146089958036E-3</v>
      </c>
      <c r="H4020" s="239">
        <f t="shared" si="750"/>
        <v>204.53256140680008</v>
      </c>
      <c r="I4020" s="239"/>
      <c r="J4020" s="239">
        <f t="shared" si="751"/>
        <v>185.31247482009678</v>
      </c>
      <c r="K4020" s="239">
        <f t="shared" si="746"/>
        <v>204.53256140680008</v>
      </c>
      <c r="L4020" s="239" t="b">
        <f t="shared" si="747"/>
        <v>0</v>
      </c>
      <c r="M4020" s="239">
        <f t="shared" si="752"/>
        <v>1.1672407462586173E-2</v>
      </c>
      <c r="O4020" s="239">
        <f t="shared" si="753"/>
        <v>173.99425117070896</v>
      </c>
      <c r="P4020" s="239">
        <f t="shared" si="748"/>
        <v>204.53256140680008</v>
      </c>
      <c r="Q4020" s="239">
        <f t="shared" si="749"/>
        <v>0</v>
      </c>
      <c r="R4020" s="239">
        <f t="shared" si="754"/>
        <v>1.1672407462586173E-2</v>
      </c>
      <c r="T4020" s="239">
        <f>MAX($H$4:H4020)</f>
        <v>290.98732864638936</v>
      </c>
      <c r="U4020" s="239">
        <f>MAX($K$4:K4020)</f>
        <v>290.98732864638936</v>
      </c>
      <c r="V4020" s="239">
        <f>MAX($K$4:L4020)</f>
        <v>290.98732864638936</v>
      </c>
      <c r="W4020" s="239">
        <f t="shared" si="755"/>
        <v>-0.29710835740428393</v>
      </c>
      <c r="X4020" s="239">
        <f t="shared" si="756"/>
        <v>-0.29710835740428393</v>
      </c>
      <c r="Y4020" s="239">
        <f t="shared" si="757"/>
        <v>-0.29710835740428393</v>
      </c>
    </row>
    <row r="4021" spans="1:25">
      <c r="A4021" s="147">
        <v>41054</v>
      </c>
      <c r="B4021" s="243">
        <v>-1.9655752329827969E-3</v>
      </c>
      <c r="C4021" s="243">
        <v>-3.693507438259358E-4</v>
      </c>
      <c r="D4021" s="243">
        <v>-5.2722635708701837E-4</v>
      </c>
      <c r="E4021" s="243">
        <v>2.4602014171781761E-3</v>
      </c>
      <c r="F4021" s="243">
        <v>-2.8131193732187088E-3</v>
      </c>
      <c r="H4021" s="239">
        <f t="shared" si="750"/>
        <v>204.45701715310787</v>
      </c>
      <c r="I4021" s="239"/>
      <c r="J4021" s="239">
        <f t="shared" si="751"/>
        <v>185.31247482009678</v>
      </c>
      <c r="K4021" s="239">
        <f t="shared" si="746"/>
        <v>204.45701715310787</v>
      </c>
      <c r="L4021" s="239" t="b">
        <f t="shared" si="747"/>
        <v>0</v>
      </c>
      <c r="M4021" s="239">
        <f t="shared" si="752"/>
        <v>-3.6935074382588262E-4</v>
      </c>
      <c r="O4021" s="239">
        <f t="shared" si="753"/>
        <v>173.99425117070896</v>
      </c>
      <c r="P4021" s="239">
        <f t="shared" si="748"/>
        <v>204.45701715310787</v>
      </c>
      <c r="Q4021" s="239">
        <f t="shared" si="749"/>
        <v>0</v>
      </c>
      <c r="R4021" s="239">
        <f t="shared" si="754"/>
        <v>-3.6935074382588262E-4</v>
      </c>
      <c r="T4021" s="239">
        <f>MAX($H$4:H4021)</f>
        <v>290.98732864638936</v>
      </c>
      <c r="U4021" s="239">
        <f>MAX($K$4:K4021)</f>
        <v>290.98732864638936</v>
      </c>
      <c r="V4021" s="239">
        <f>MAX($K$4:L4021)</f>
        <v>290.98732864638936</v>
      </c>
      <c r="W4021" s="239">
        <f t="shared" si="755"/>
        <v>-0.29736797095530565</v>
      </c>
      <c r="X4021" s="239">
        <f t="shared" si="756"/>
        <v>-0.29736797095530565</v>
      </c>
      <c r="Y4021" s="239">
        <f t="shared" si="757"/>
        <v>-0.29736797095530565</v>
      </c>
    </row>
    <row r="4022" spans="1:25">
      <c r="A4022" s="147">
        <v>41057</v>
      </c>
      <c r="B4022" s="243">
        <v>0</v>
      </c>
      <c r="C4022" s="243">
        <v>5.8829577286356738E-4</v>
      </c>
      <c r="D4022" s="243">
        <v>4.4989485984343602E-3</v>
      </c>
      <c r="E4022" s="243">
        <v>7.0682572047788828E-3</v>
      </c>
      <c r="F4022" s="243">
        <v>6.3465004780904888E-3</v>
      </c>
      <c r="H4022" s="239">
        <f t="shared" si="750"/>
        <v>204.57729835203133</v>
      </c>
      <c r="I4022" s="239"/>
      <c r="J4022" s="239">
        <f t="shared" si="751"/>
        <v>185.31247482009678</v>
      </c>
      <c r="K4022" s="239">
        <f t="shared" si="746"/>
        <v>204.57729835203133</v>
      </c>
      <c r="L4022" s="239" t="b">
        <f t="shared" si="747"/>
        <v>0</v>
      </c>
      <c r="M4022" s="239">
        <f t="shared" si="752"/>
        <v>5.882957728635548E-4</v>
      </c>
      <c r="O4022" s="239">
        <f t="shared" si="753"/>
        <v>173.99425117070896</v>
      </c>
      <c r="P4022" s="239">
        <f t="shared" si="748"/>
        <v>204.57729835203133</v>
      </c>
      <c r="Q4022" s="239">
        <f t="shared" si="749"/>
        <v>0</v>
      </c>
      <c r="R4022" s="239">
        <f t="shared" si="754"/>
        <v>5.882957728635548E-4</v>
      </c>
      <c r="T4022" s="239">
        <f>MAX($H$4:H4022)</f>
        <v>290.98732864638936</v>
      </c>
      <c r="U4022" s="239">
        <f>MAX($K$4:K4022)</f>
        <v>290.98732864638936</v>
      </c>
      <c r="V4022" s="239">
        <f>MAX($K$4:L4022)</f>
        <v>290.98732864638936</v>
      </c>
      <c r="W4022" s="239">
        <f t="shared" si="755"/>
        <v>-0.2969546155027401</v>
      </c>
      <c r="X4022" s="239">
        <f t="shared" si="756"/>
        <v>-0.2969546155027401</v>
      </c>
      <c r="Y4022" s="239">
        <f t="shared" si="757"/>
        <v>-0.2969546155027401</v>
      </c>
    </row>
    <row r="4023" spans="1:25">
      <c r="A4023" s="147">
        <v>41058</v>
      </c>
      <c r="B4023" s="243">
        <v>1.1467331113921064E-2</v>
      </c>
      <c r="C4023" s="243">
        <v>1.0899654410349902E-2</v>
      </c>
      <c r="D4023" s="243">
        <v>1.3507870306957104E-2</v>
      </c>
      <c r="E4023" s="243">
        <v>1.7573157065935652E-2</v>
      </c>
      <c r="F4023" s="243">
        <v>1.4655410847142614E-2</v>
      </c>
      <c r="H4023" s="239">
        <f t="shared" si="750"/>
        <v>206.80712020427151</v>
      </c>
      <c r="I4023" s="239"/>
      <c r="J4023" s="239">
        <f t="shared" si="751"/>
        <v>185.31247482009678</v>
      </c>
      <c r="K4023" s="239">
        <f t="shared" si="746"/>
        <v>206.80712020427151</v>
      </c>
      <c r="L4023" s="239" t="b">
        <f t="shared" si="747"/>
        <v>0</v>
      </c>
      <c r="M4023" s="239">
        <f t="shared" si="752"/>
        <v>1.0899654410349863E-2</v>
      </c>
      <c r="O4023" s="239">
        <f t="shared" si="753"/>
        <v>173.99425117070896</v>
      </c>
      <c r="P4023" s="239">
        <f t="shared" si="748"/>
        <v>206.80712020427151</v>
      </c>
      <c r="Q4023" s="239">
        <f t="shared" si="749"/>
        <v>0</v>
      </c>
      <c r="R4023" s="239">
        <f t="shared" si="754"/>
        <v>1.0899654410349863E-2</v>
      </c>
      <c r="T4023" s="239">
        <f>MAX($H$4:H4023)</f>
        <v>290.98732864638936</v>
      </c>
      <c r="U4023" s="239">
        <f>MAX($K$4:K4023)</f>
        <v>290.98732864638936</v>
      </c>
      <c r="V4023" s="239">
        <f>MAX($K$4:L4023)</f>
        <v>290.98732864638936</v>
      </c>
      <c r="W4023" s="239">
        <f t="shared" si="755"/>
        <v>-0.28929166377692844</v>
      </c>
      <c r="X4023" s="239">
        <f t="shared" si="756"/>
        <v>-0.28929166377692844</v>
      </c>
      <c r="Y4023" s="239">
        <f t="shared" si="757"/>
        <v>-0.28929166377692844</v>
      </c>
    </row>
    <row r="4024" spans="1:25">
      <c r="A4024" s="147">
        <v>41059</v>
      </c>
      <c r="B4024" s="243">
        <v>-1.4736205509413347E-2</v>
      </c>
      <c r="C4024" s="243">
        <v>-1.9898550026883011E-2</v>
      </c>
      <c r="D4024" s="243">
        <v>8.5294898543164521E-4</v>
      </c>
      <c r="E4024" s="243">
        <v>-8.4780782336422167E-3</v>
      </c>
      <c r="F4024" s="243">
        <v>-1.9524319139195168E-2</v>
      </c>
      <c r="H4024" s="239">
        <f t="shared" si="750"/>
        <v>202.6919583769712</v>
      </c>
      <c r="I4024" s="239"/>
      <c r="J4024" s="239">
        <f t="shared" si="751"/>
        <v>185.31247482009678</v>
      </c>
      <c r="K4024" s="239">
        <f t="shared" si="746"/>
        <v>202.6919583769712</v>
      </c>
      <c r="L4024" s="239" t="b">
        <f t="shared" si="747"/>
        <v>0</v>
      </c>
      <c r="M4024" s="239">
        <f t="shared" si="752"/>
        <v>-1.9898550026883045E-2</v>
      </c>
      <c r="O4024" s="239">
        <f t="shared" si="753"/>
        <v>173.99425117070896</v>
      </c>
      <c r="P4024" s="239">
        <f t="shared" si="748"/>
        <v>202.6919583769712</v>
      </c>
      <c r="Q4024" s="239">
        <f t="shared" si="749"/>
        <v>0</v>
      </c>
      <c r="R4024" s="239">
        <f t="shared" si="754"/>
        <v>-1.9898550026883045E-2</v>
      </c>
      <c r="T4024" s="239">
        <f>MAX($H$4:H4024)</f>
        <v>290.98732864638936</v>
      </c>
      <c r="U4024" s="239">
        <f>MAX($K$4:K4024)</f>
        <v>290.98732864638936</v>
      </c>
      <c r="V4024" s="239">
        <f>MAX($K$4:L4024)</f>
        <v>290.98732864638936</v>
      </c>
      <c r="W4024" s="239">
        <f t="shared" si="755"/>
        <v>-0.30343372915978606</v>
      </c>
      <c r="X4024" s="239">
        <f t="shared" si="756"/>
        <v>-0.30343372915978606</v>
      </c>
      <c r="Y4024" s="239">
        <f t="shared" si="757"/>
        <v>-0.30343372915978606</v>
      </c>
    </row>
    <row r="4025" spans="1:25">
      <c r="A4025" s="147">
        <v>41060</v>
      </c>
      <c r="B4025" s="243">
        <v>-2.3475105697368104E-3</v>
      </c>
      <c r="C4025" s="243">
        <v>-2.4564199246097651E-3</v>
      </c>
      <c r="D4025" s="243">
        <v>1.2283385288245352E-3</v>
      </c>
      <c r="E4025" s="243">
        <v>2.0680583183507739E-3</v>
      </c>
      <c r="F4025" s="243">
        <v>-2.364016151793602E-3</v>
      </c>
      <c r="H4025" s="239">
        <f t="shared" si="750"/>
        <v>202.19406181185585</v>
      </c>
      <c r="I4025" s="239"/>
      <c r="J4025" s="239">
        <f t="shared" si="751"/>
        <v>185.31247482009678</v>
      </c>
      <c r="K4025" s="239">
        <f t="shared" si="746"/>
        <v>202.19406181185585</v>
      </c>
      <c r="L4025" s="239" t="b">
        <f t="shared" si="747"/>
        <v>0</v>
      </c>
      <c r="M4025" s="239">
        <f t="shared" si="752"/>
        <v>-2.4564199246097118E-3</v>
      </c>
      <c r="O4025" s="239">
        <f t="shared" si="753"/>
        <v>173.99425117070896</v>
      </c>
      <c r="P4025" s="239">
        <f t="shared" si="748"/>
        <v>202.19406181185585</v>
      </c>
      <c r="Q4025" s="239">
        <f t="shared" si="749"/>
        <v>0</v>
      </c>
      <c r="R4025" s="239">
        <f t="shared" si="754"/>
        <v>-2.4564199246097118E-3</v>
      </c>
      <c r="T4025" s="239">
        <f>MAX($H$4:H4025)</f>
        <v>290.98732864638936</v>
      </c>
      <c r="U4025" s="239">
        <f>MAX($K$4:K4025)</f>
        <v>290.98732864638936</v>
      </c>
      <c r="V4025" s="239">
        <f>MAX($K$4:L4025)</f>
        <v>290.98732864638936</v>
      </c>
      <c r="W4025" s="239">
        <f t="shared" si="755"/>
        <v>-0.305144788426289</v>
      </c>
      <c r="X4025" s="239">
        <f t="shared" si="756"/>
        <v>-0.305144788426289</v>
      </c>
      <c r="Y4025" s="239">
        <f t="shared" si="757"/>
        <v>-0.305144788426289</v>
      </c>
    </row>
    <row r="4026" spans="1:25">
      <c r="A4026" s="147">
        <v>41061</v>
      </c>
      <c r="B4026" s="243">
        <v>-2.5244863155463926E-2</v>
      </c>
      <c r="C4026" s="243">
        <v>-2.4484938400122336E-2</v>
      </c>
      <c r="D4026" s="243">
        <v>-1.4909317486481055E-2</v>
      </c>
      <c r="E4026" s="243">
        <v>-1.9202428939841365E-2</v>
      </c>
      <c r="F4026" s="243">
        <v>-2.8345611949373017E-2</v>
      </c>
      <c r="H4026" s="239">
        <f t="shared" si="750"/>
        <v>197.24335266352202</v>
      </c>
      <c r="I4026" s="239"/>
      <c r="J4026" s="239">
        <f t="shared" si="751"/>
        <v>185.31247482009678</v>
      </c>
      <c r="K4026" s="239">
        <f t="shared" si="746"/>
        <v>197.24335266352202</v>
      </c>
      <c r="L4026" s="239" t="b">
        <f t="shared" si="747"/>
        <v>0</v>
      </c>
      <c r="M4026" s="239">
        <f t="shared" si="752"/>
        <v>-2.4484938400122388E-2</v>
      </c>
      <c r="O4026" s="239">
        <f t="shared" si="753"/>
        <v>173.99425117070896</v>
      </c>
      <c r="P4026" s="239">
        <f t="shared" si="748"/>
        <v>197.24335266352202</v>
      </c>
      <c r="Q4026" s="239">
        <f t="shared" si="749"/>
        <v>0</v>
      </c>
      <c r="R4026" s="239">
        <f t="shared" si="754"/>
        <v>-2.4484938400122388E-2</v>
      </c>
      <c r="T4026" s="239">
        <f>MAX($H$4:H4026)</f>
        <v>290.98732864638936</v>
      </c>
      <c r="U4026" s="239">
        <f>MAX($K$4:K4026)</f>
        <v>290.98732864638936</v>
      </c>
      <c r="V4026" s="239">
        <f>MAX($K$4:L4026)</f>
        <v>290.98732864638936</v>
      </c>
      <c r="W4026" s="239">
        <f t="shared" si="755"/>
        <v>-0.32215827547867537</v>
      </c>
      <c r="X4026" s="239">
        <f t="shared" si="756"/>
        <v>-0.32215827547867537</v>
      </c>
      <c r="Y4026" s="239">
        <f t="shared" si="757"/>
        <v>-0.32215827547867537</v>
      </c>
    </row>
    <row r="4027" spans="1:25">
      <c r="A4027" s="147">
        <v>41064</v>
      </c>
      <c r="B4027" s="243">
        <v>-6.8175329904685E-4</v>
      </c>
      <c r="C4027" s="243">
        <v>2.0021572859889591E-3</v>
      </c>
      <c r="D4027" s="243">
        <v>-2.1687126920521771E-2</v>
      </c>
      <c r="E4027" s="243">
        <v>-1.6053775281013594E-2</v>
      </c>
      <c r="F4027" s="243">
        <v>-1.388696017012192E-3</v>
      </c>
      <c r="H4027" s="239">
        <f t="shared" si="750"/>
        <v>197.63826487917018</v>
      </c>
      <c r="I4027" s="239"/>
      <c r="J4027" s="239">
        <f t="shared" si="751"/>
        <v>185.31247482009678</v>
      </c>
      <c r="K4027" s="239">
        <f t="shared" si="746"/>
        <v>197.63826487917018</v>
      </c>
      <c r="L4027" s="239" t="b">
        <f t="shared" si="747"/>
        <v>0</v>
      </c>
      <c r="M4027" s="239">
        <f t="shared" si="752"/>
        <v>2.0021572859889683E-3</v>
      </c>
      <c r="O4027" s="239">
        <f t="shared" si="753"/>
        <v>173.99425117070896</v>
      </c>
      <c r="P4027" s="239">
        <f t="shared" si="748"/>
        <v>197.63826487917018</v>
      </c>
      <c r="Q4027" s="239">
        <f t="shared" si="749"/>
        <v>0</v>
      </c>
      <c r="R4027" s="239">
        <f t="shared" si="754"/>
        <v>2.0021572859889683E-3</v>
      </c>
      <c r="T4027" s="239">
        <f>MAX($H$4:H4027)</f>
        <v>290.98732864638936</v>
      </c>
      <c r="U4027" s="239">
        <f>MAX($K$4:K4027)</f>
        <v>290.98732864638936</v>
      </c>
      <c r="V4027" s="239">
        <f>MAX($K$4:L4027)</f>
        <v>290.98732864638936</v>
      </c>
      <c r="W4027" s="239">
        <f t="shared" si="755"/>
        <v>-0.32080112973117764</v>
      </c>
      <c r="X4027" s="239">
        <f t="shared" si="756"/>
        <v>-0.32080112973117764</v>
      </c>
      <c r="Y4027" s="239">
        <f t="shared" si="757"/>
        <v>-0.32080112973117764</v>
      </c>
    </row>
    <row r="4028" spans="1:25">
      <c r="A4028" s="147">
        <v>41065</v>
      </c>
      <c r="B4028" s="243">
        <v>6.6928467979083806E-3</v>
      </c>
      <c r="C4028" s="243">
        <v>3.5644609310849784E-3</v>
      </c>
      <c r="D4028" s="243">
        <v>1.6212480005973751E-2</v>
      </c>
      <c r="E4028" s="243">
        <v>7.6854225263234266E-3</v>
      </c>
      <c r="F4028" s="243">
        <v>4.0145730863114792E-3</v>
      </c>
      <c r="H4028" s="239">
        <f t="shared" si="750"/>
        <v>198.3427387528194</v>
      </c>
      <c r="I4028" s="239"/>
      <c r="J4028" s="239">
        <f t="shared" si="751"/>
        <v>185.31247482009678</v>
      </c>
      <c r="K4028" s="239">
        <f t="shared" si="746"/>
        <v>198.3427387528194</v>
      </c>
      <c r="L4028" s="239" t="b">
        <f t="shared" si="747"/>
        <v>0</v>
      </c>
      <c r="M4028" s="239">
        <f t="shared" si="752"/>
        <v>3.5644609310849485E-3</v>
      </c>
      <c r="O4028" s="239">
        <f t="shared" si="753"/>
        <v>173.99425117070896</v>
      </c>
      <c r="P4028" s="239">
        <f t="shared" si="748"/>
        <v>198.3427387528194</v>
      </c>
      <c r="Q4028" s="239">
        <f t="shared" si="749"/>
        <v>0</v>
      </c>
      <c r="R4028" s="239">
        <f t="shared" si="754"/>
        <v>3.5644609310849485E-3</v>
      </c>
      <c r="T4028" s="239">
        <f>MAX($H$4:H4028)</f>
        <v>290.98732864638936</v>
      </c>
      <c r="U4028" s="239">
        <f>MAX($K$4:K4028)</f>
        <v>290.98732864638936</v>
      </c>
      <c r="V4028" s="239">
        <f>MAX($K$4:L4028)</f>
        <v>290.98732864638936</v>
      </c>
      <c r="W4028" s="239">
        <f t="shared" si="755"/>
        <v>-0.31838015189366742</v>
      </c>
      <c r="X4028" s="239">
        <f t="shared" si="756"/>
        <v>-0.31838015189366742</v>
      </c>
      <c r="Y4028" s="239">
        <f t="shared" si="757"/>
        <v>-0.31838015189366742</v>
      </c>
    </row>
    <row r="4029" spans="1:25">
      <c r="A4029" s="147">
        <v>41066</v>
      </c>
      <c r="B4029" s="243">
        <v>2.325920236737189E-2</v>
      </c>
      <c r="C4029" s="243">
        <v>1.6876348472230962E-2</v>
      </c>
      <c r="D4029" s="243">
        <v>2.7536608170561916E-3</v>
      </c>
      <c r="E4029" s="243">
        <v>9.7285028268814244E-3</v>
      </c>
      <c r="F4029" s="243">
        <v>1.4995682646241626E-2</v>
      </c>
      <c r="H4029" s="239">
        <f t="shared" si="750"/>
        <v>201.69003992894864</v>
      </c>
      <c r="I4029" s="239"/>
      <c r="J4029" s="239">
        <f t="shared" si="751"/>
        <v>185.31247482009678</v>
      </c>
      <c r="K4029" s="239">
        <f t="shared" si="746"/>
        <v>201.69003992894864</v>
      </c>
      <c r="L4029" s="239" t="b">
        <f t="shared" si="747"/>
        <v>0</v>
      </c>
      <c r="M4029" s="239">
        <f t="shared" si="752"/>
        <v>1.6876348472230896E-2</v>
      </c>
      <c r="O4029" s="239">
        <f t="shared" si="753"/>
        <v>173.99425117070896</v>
      </c>
      <c r="P4029" s="239">
        <f t="shared" si="748"/>
        <v>201.69003992894864</v>
      </c>
      <c r="Q4029" s="239">
        <f t="shared" si="749"/>
        <v>0</v>
      </c>
      <c r="R4029" s="239">
        <f t="shared" si="754"/>
        <v>1.6876348472230896E-2</v>
      </c>
      <c r="T4029" s="239">
        <f>MAX($H$4:H4029)</f>
        <v>290.98732864638936</v>
      </c>
      <c r="U4029" s="239">
        <f>MAX($K$4:K4029)</f>
        <v>290.98732864638936</v>
      </c>
      <c r="V4029" s="239">
        <f>MAX($K$4:L4029)</f>
        <v>290.98732864638936</v>
      </c>
      <c r="W4029" s="239">
        <f t="shared" si="755"/>
        <v>-0.30687689781143584</v>
      </c>
      <c r="X4029" s="239">
        <f t="shared" si="756"/>
        <v>-0.30687689781143584</v>
      </c>
      <c r="Y4029" s="239">
        <f t="shared" si="757"/>
        <v>-0.30687689781143584</v>
      </c>
    </row>
    <row r="4030" spans="1:25">
      <c r="A4030" s="147">
        <v>41067</v>
      </c>
      <c r="B4030" s="243">
        <v>-7.0781036311640122E-4</v>
      </c>
      <c r="C4030" s="243">
        <v>1.5711043759056187E-2</v>
      </c>
      <c r="D4030" s="243">
        <v>1.2081017524363524E-2</v>
      </c>
      <c r="E4030" s="243">
        <v>1.1320341675401746E-2</v>
      </c>
      <c r="F4030" s="243">
        <v>2.0398883097343834E-2</v>
      </c>
      <c r="H4030" s="239">
        <f t="shared" si="750"/>
        <v>204.85880097203813</v>
      </c>
      <c r="I4030" s="239"/>
      <c r="J4030" s="239">
        <f t="shared" si="751"/>
        <v>185.31247482009678</v>
      </c>
      <c r="K4030" s="239">
        <f t="shared" si="746"/>
        <v>204.85880097203813</v>
      </c>
      <c r="L4030" s="239" t="b">
        <f t="shared" si="747"/>
        <v>0</v>
      </c>
      <c r="M4030" s="239">
        <f t="shared" si="752"/>
        <v>1.5711043759056124E-2</v>
      </c>
      <c r="O4030" s="239">
        <f t="shared" si="753"/>
        <v>173.99425117070896</v>
      </c>
      <c r="P4030" s="239">
        <f t="shared" si="748"/>
        <v>204.85880097203813</v>
      </c>
      <c r="Q4030" s="239">
        <f t="shared" si="749"/>
        <v>0</v>
      </c>
      <c r="R4030" s="239">
        <f t="shared" si="754"/>
        <v>1.5711043759056124E-2</v>
      </c>
      <c r="T4030" s="239">
        <f>MAX($H$4:H4030)</f>
        <v>290.98732864638936</v>
      </c>
      <c r="U4030" s="239">
        <f>MAX($K$4:K4030)</f>
        <v>290.98732864638936</v>
      </c>
      <c r="V4030" s="239">
        <f>MAX($K$4:L4030)</f>
        <v>290.98732864638936</v>
      </c>
      <c r="W4030" s="239">
        <f t="shared" si="755"/>
        <v>-0.29598721042253856</v>
      </c>
      <c r="X4030" s="239">
        <f t="shared" si="756"/>
        <v>-0.29598721042253856</v>
      </c>
      <c r="Y4030" s="239">
        <f t="shared" si="757"/>
        <v>-0.29598721042253856</v>
      </c>
    </row>
    <row r="4031" spans="1:25">
      <c r="A4031" s="147">
        <v>41068</v>
      </c>
      <c r="B4031" s="243">
        <v>8.010135623053305E-3</v>
      </c>
      <c r="C4031" s="243">
        <v>-6.2634106167721582E-3</v>
      </c>
      <c r="D4031" s="243">
        <v>-1.3529462623682265E-2</v>
      </c>
      <c r="E4031" s="243">
        <v>-4.7643480412692396E-3</v>
      </c>
      <c r="F4031" s="243">
        <v>-8.8583624133247163E-3</v>
      </c>
      <c r="H4031" s="239">
        <f t="shared" si="750"/>
        <v>203.57568618309065</v>
      </c>
      <c r="I4031" s="239"/>
      <c r="J4031" s="239">
        <f t="shared" si="751"/>
        <v>185.31247482009678</v>
      </c>
      <c r="K4031" s="239">
        <f t="shared" si="746"/>
        <v>203.57568618309065</v>
      </c>
      <c r="L4031" s="239" t="b">
        <f t="shared" si="747"/>
        <v>0</v>
      </c>
      <c r="M4031" s="239">
        <f t="shared" si="752"/>
        <v>-6.2634106167721287E-3</v>
      </c>
      <c r="O4031" s="239">
        <f t="shared" si="753"/>
        <v>173.99425117070896</v>
      </c>
      <c r="P4031" s="239">
        <f t="shared" si="748"/>
        <v>203.57568618309065</v>
      </c>
      <c r="Q4031" s="239">
        <f t="shared" si="749"/>
        <v>0</v>
      </c>
      <c r="R4031" s="239">
        <f t="shared" si="754"/>
        <v>-6.2634106167721287E-3</v>
      </c>
      <c r="T4031" s="239">
        <f>MAX($H$4:H4031)</f>
        <v>290.98732864638936</v>
      </c>
      <c r="U4031" s="239">
        <f>MAX($K$4:K4031)</f>
        <v>290.98732864638936</v>
      </c>
      <c r="V4031" s="239">
        <f>MAX($K$4:L4031)</f>
        <v>290.98732864638936</v>
      </c>
      <c r="W4031" s="239">
        <f t="shared" si="755"/>
        <v>-0.30039673160312141</v>
      </c>
      <c r="X4031" s="239">
        <f t="shared" si="756"/>
        <v>-0.30039673160312141</v>
      </c>
      <c r="Y4031" s="239">
        <f t="shared" si="757"/>
        <v>-0.30039673160312141</v>
      </c>
    </row>
    <row r="4032" spans="1:25">
      <c r="A4032" s="147">
        <v>41071</v>
      </c>
      <c r="B4032" s="243">
        <v>-1.3365772729538983E-2</v>
      </c>
      <c r="C4032" s="243">
        <v>5.7141104268150222E-3</v>
      </c>
      <c r="D4032" s="243">
        <v>1.8868638971694551E-2</v>
      </c>
      <c r="E4032" s="243">
        <v>1.2545555314789292E-2</v>
      </c>
      <c r="F4032" s="243">
        <v>4.0239374129671379E-3</v>
      </c>
      <c r="H4032" s="239">
        <f t="shared" si="750"/>
        <v>204.73894013415548</v>
      </c>
      <c r="I4032" s="239"/>
      <c r="J4032" s="239">
        <f t="shared" si="751"/>
        <v>185.31247482009678</v>
      </c>
      <c r="K4032" s="239">
        <f t="shared" si="746"/>
        <v>204.73894013415548</v>
      </c>
      <c r="L4032" s="239" t="b">
        <f t="shared" si="747"/>
        <v>0</v>
      </c>
      <c r="M4032" s="239">
        <f t="shared" si="752"/>
        <v>5.7141104268150725E-3</v>
      </c>
      <c r="O4032" s="239">
        <f t="shared" si="753"/>
        <v>173.99425117070896</v>
      </c>
      <c r="P4032" s="239">
        <f t="shared" si="748"/>
        <v>204.73894013415548</v>
      </c>
      <c r="Q4032" s="239">
        <f t="shared" si="749"/>
        <v>0</v>
      </c>
      <c r="R4032" s="239">
        <f t="shared" si="754"/>
        <v>5.7141104268150725E-3</v>
      </c>
      <c r="T4032" s="239">
        <f>MAX($H$4:H4032)</f>
        <v>290.98732864638936</v>
      </c>
      <c r="U4032" s="239">
        <f>MAX($K$4:K4032)</f>
        <v>290.98732864638936</v>
      </c>
      <c r="V4032" s="239">
        <f>MAX($K$4:L4032)</f>
        <v>290.98732864638936</v>
      </c>
      <c r="W4032" s="239">
        <f t="shared" si="755"/>
        <v>-0.29639912127254092</v>
      </c>
      <c r="X4032" s="239">
        <f t="shared" si="756"/>
        <v>-0.29639912127254092</v>
      </c>
      <c r="Y4032" s="239">
        <f t="shared" si="757"/>
        <v>-0.29639912127254092</v>
      </c>
    </row>
    <row r="4033" spans="1:25">
      <c r="A4033" s="147">
        <v>41072</v>
      </c>
      <c r="B4033" s="243">
        <v>1.154961606328464E-2</v>
      </c>
      <c r="C4033" s="243">
        <v>3.7556116947652374E-3</v>
      </c>
      <c r="D4033" s="243">
        <v>-5.3451123455263705E-3</v>
      </c>
      <c r="E4033" s="243">
        <v>-9.5514690790743373E-4</v>
      </c>
      <c r="F4033" s="243">
        <v>-8.4879850948289537E-3</v>
      </c>
      <c r="H4033" s="239">
        <f t="shared" si="750"/>
        <v>205.50786009209716</v>
      </c>
      <c r="I4033" s="239"/>
      <c r="J4033" s="239">
        <f t="shared" si="751"/>
        <v>185.31247482009678</v>
      </c>
      <c r="K4033" s="239">
        <f t="shared" si="746"/>
        <v>205.50786009209716</v>
      </c>
      <c r="L4033" s="239" t="b">
        <f t="shared" si="747"/>
        <v>0</v>
      </c>
      <c r="M4033" s="239">
        <f t="shared" si="752"/>
        <v>3.7556116947652491E-3</v>
      </c>
      <c r="O4033" s="239">
        <f t="shared" si="753"/>
        <v>173.99425117070896</v>
      </c>
      <c r="P4033" s="239">
        <f t="shared" si="748"/>
        <v>205.50786009209716</v>
      </c>
      <c r="Q4033" s="239">
        <f t="shared" si="749"/>
        <v>0</v>
      </c>
      <c r="R4033" s="239">
        <f t="shared" si="754"/>
        <v>3.7556116947652491E-3</v>
      </c>
      <c r="T4033" s="239">
        <f>MAX($H$4:H4033)</f>
        <v>290.98732864638936</v>
      </c>
      <c r="U4033" s="239">
        <f>MAX($K$4:K4033)</f>
        <v>290.98732864638936</v>
      </c>
      <c r="V4033" s="239">
        <f>MAX($K$4:L4033)</f>
        <v>290.98732864638936</v>
      </c>
      <c r="W4033" s="239">
        <f t="shared" si="755"/>
        <v>-0.29375666958394497</v>
      </c>
      <c r="X4033" s="239">
        <f t="shared" si="756"/>
        <v>-0.29375666958394497</v>
      </c>
      <c r="Y4033" s="239">
        <f t="shared" si="757"/>
        <v>-0.29375666958394497</v>
      </c>
    </row>
    <row r="4034" spans="1:25">
      <c r="A4034" s="147">
        <v>41073</v>
      </c>
      <c r="B4034" s="243">
        <v>-7.3324895466801987E-3</v>
      </c>
      <c r="C4034" s="243">
        <v>-1.477171697225832E-3</v>
      </c>
      <c r="D4034" s="243">
        <v>-2.81042254226882E-3</v>
      </c>
      <c r="E4034" s="243">
        <v>-5.7405408515098788E-4</v>
      </c>
      <c r="F4034" s="243">
        <v>-6.3531084098984447E-3</v>
      </c>
      <c r="H4034" s="239">
        <f t="shared" si="750"/>
        <v>205.20428969761167</v>
      </c>
      <c r="I4034" s="239"/>
      <c r="J4034" s="239">
        <f t="shared" si="751"/>
        <v>185.31247482009678</v>
      </c>
      <c r="K4034" s="239">
        <f t="shared" si="746"/>
        <v>205.20428969761167</v>
      </c>
      <c r="L4034" s="239" t="b">
        <f t="shared" si="747"/>
        <v>0</v>
      </c>
      <c r="M4034" s="239">
        <f t="shared" si="752"/>
        <v>-1.4771716972258231E-3</v>
      </c>
      <c r="O4034" s="239">
        <f t="shared" si="753"/>
        <v>173.99425117070896</v>
      </c>
      <c r="P4034" s="239">
        <f t="shared" si="748"/>
        <v>205.20428969761167</v>
      </c>
      <c r="Q4034" s="239">
        <f t="shared" si="749"/>
        <v>0</v>
      </c>
      <c r="R4034" s="239">
        <f t="shared" si="754"/>
        <v>-1.4771716972258231E-3</v>
      </c>
      <c r="T4034" s="239">
        <f>MAX($H$4:H4034)</f>
        <v>290.98732864638936</v>
      </c>
      <c r="U4034" s="239">
        <f>MAX($K$4:K4034)</f>
        <v>290.98732864638936</v>
      </c>
      <c r="V4034" s="239">
        <f>MAX($K$4:L4034)</f>
        <v>290.98732864638936</v>
      </c>
      <c r="W4034" s="239">
        <f t="shared" si="755"/>
        <v>-0.29479991224299007</v>
      </c>
      <c r="X4034" s="239">
        <f t="shared" si="756"/>
        <v>-0.29479991224299007</v>
      </c>
      <c r="Y4034" s="239">
        <f t="shared" si="757"/>
        <v>-0.29479991224299007</v>
      </c>
    </row>
    <row r="4035" spans="1:25">
      <c r="A4035" s="147">
        <v>41074</v>
      </c>
      <c r="B4035" s="243">
        <v>1.0367250416714269E-2</v>
      </c>
      <c r="C4035" s="243">
        <v>-2.6267822157343135E-3</v>
      </c>
      <c r="D4035" s="243">
        <v>-3.162506477625282E-3</v>
      </c>
      <c r="E4035" s="243">
        <v>-6.851482687852295E-3</v>
      </c>
      <c r="F4035" s="243">
        <v>-1.6817845766571304E-3</v>
      </c>
      <c r="H4035" s="239">
        <f t="shared" si="750"/>
        <v>204.6652627188416</v>
      </c>
      <c r="I4035" s="239"/>
      <c r="J4035" s="239">
        <f t="shared" si="751"/>
        <v>185.31247482009678</v>
      </c>
      <c r="K4035" s="239">
        <f t="shared" si="746"/>
        <v>204.6652627188416</v>
      </c>
      <c r="L4035" s="239" t="b">
        <f t="shared" si="747"/>
        <v>0</v>
      </c>
      <c r="M4035" s="239">
        <f t="shared" si="752"/>
        <v>-2.6267822157342606E-3</v>
      </c>
      <c r="O4035" s="239">
        <f t="shared" si="753"/>
        <v>173.99425117070896</v>
      </c>
      <c r="P4035" s="239">
        <f t="shared" si="748"/>
        <v>204.6652627188416</v>
      </c>
      <c r="Q4035" s="239">
        <f t="shared" si="749"/>
        <v>0</v>
      </c>
      <c r="R4035" s="239">
        <f t="shared" si="754"/>
        <v>-2.6267822157342606E-3</v>
      </c>
      <c r="T4035" s="239">
        <f>MAX($H$4:H4035)</f>
        <v>290.98732864638936</v>
      </c>
      <c r="U4035" s="239">
        <f>MAX($K$4:K4035)</f>
        <v>290.98732864638936</v>
      </c>
      <c r="V4035" s="239">
        <f>MAX($K$4:L4035)</f>
        <v>290.98732864638936</v>
      </c>
      <c r="W4035" s="239">
        <f t="shared" si="755"/>
        <v>-0.29665231929204439</v>
      </c>
      <c r="X4035" s="239">
        <f t="shared" si="756"/>
        <v>-0.29665231929204439</v>
      </c>
      <c r="Y4035" s="239">
        <f t="shared" si="757"/>
        <v>-0.29665231929204439</v>
      </c>
    </row>
    <row r="4036" spans="1:25">
      <c r="A4036" s="147">
        <v>41075</v>
      </c>
      <c r="B4036" s="243">
        <v>1.0233778887100753E-2</v>
      </c>
      <c r="C4036" s="243">
        <v>8.2114612838264378E-3</v>
      </c>
      <c r="D4036" s="243">
        <v>6.6734868711544326E-3</v>
      </c>
      <c r="E4036" s="243">
        <v>9.5552839036088244E-3</v>
      </c>
      <c r="F4036" s="243">
        <v>1.2710398653251742E-2</v>
      </c>
      <c r="H4036" s="239">
        <f t="shared" si="750"/>
        <v>206.34586359980153</v>
      </c>
      <c r="I4036" s="239"/>
      <c r="J4036" s="239">
        <f t="shared" si="751"/>
        <v>185.31247482009678</v>
      </c>
      <c r="K4036" s="239">
        <f t="shared" si="746"/>
        <v>206.34586359980153</v>
      </c>
      <c r="L4036" s="239" t="b">
        <f t="shared" si="747"/>
        <v>0</v>
      </c>
      <c r="M4036" s="239">
        <f t="shared" si="752"/>
        <v>8.2114612838264118E-3</v>
      </c>
      <c r="O4036" s="239">
        <f t="shared" si="753"/>
        <v>173.99425117070896</v>
      </c>
      <c r="P4036" s="239">
        <f t="shared" si="748"/>
        <v>206.34586359980153</v>
      </c>
      <c r="Q4036" s="239">
        <f t="shared" si="749"/>
        <v>0</v>
      </c>
      <c r="R4036" s="239">
        <f t="shared" si="754"/>
        <v>8.2114612838264118E-3</v>
      </c>
      <c r="T4036" s="239">
        <f>MAX($H$4:H4036)</f>
        <v>290.98732864638936</v>
      </c>
      <c r="U4036" s="239">
        <f>MAX($K$4:K4036)</f>
        <v>290.98732864638936</v>
      </c>
      <c r="V4036" s="239">
        <f>MAX($K$4:L4036)</f>
        <v>290.98732864638936</v>
      </c>
      <c r="W4036" s="239">
        <f t="shared" si="755"/>
        <v>-0.29087680704284191</v>
      </c>
      <c r="X4036" s="239">
        <f t="shared" si="756"/>
        <v>-0.29087680704284191</v>
      </c>
      <c r="Y4036" s="239">
        <f t="shared" si="757"/>
        <v>-0.29087680704284191</v>
      </c>
    </row>
    <row r="4037" spans="1:25">
      <c r="A4037" s="147">
        <v>41078</v>
      </c>
      <c r="B4037" s="243">
        <v>2.201679474804541E-3</v>
      </c>
      <c r="C4037" s="243">
        <v>3.511383726074957E-3</v>
      </c>
      <c r="D4037" s="243">
        <v>2.151514537596122E-2</v>
      </c>
      <c r="E4037" s="243">
        <v>1.5673093183561804E-2</v>
      </c>
      <c r="F4037" s="243">
        <v>5.1877548153840269E-3</v>
      </c>
      <c r="H4037" s="239">
        <f t="shared" si="750"/>
        <v>207.07042310718876</v>
      </c>
      <c r="I4037" s="239"/>
      <c r="J4037" s="239">
        <f t="shared" si="751"/>
        <v>185.31247482009678</v>
      </c>
      <c r="K4037" s="239">
        <f t="shared" ref="K4037:K4100" si="758">MAX(H4037:J4037)</f>
        <v>207.07042310718876</v>
      </c>
      <c r="L4037" s="239" t="b">
        <f t="shared" ref="L4037:L4100" si="759">J4037=K4037</f>
        <v>0</v>
      </c>
      <c r="M4037" s="239">
        <f t="shared" si="752"/>
        <v>3.5113837260749604E-3</v>
      </c>
      <c r="O4037" s="239">
        <f t="shared" si="753"/>
        <v>173.99425117070896</v>
      </c>
      <c r="P4037" s="239">
        <f t="shared" ref="P4037:P4100" si="760">MAX(H4037,O4037)</f>
        <v>207.07042310718876</v>
      </c>
      <c r="Q4037" s="239">
        <f t="shared" ref="Q4037:Q4100" si="761">P4037-H4037</f>
        <v>0</v>
      </c>
      <c r="R4037" s="239">
        <f t="shared" si="754"/>
        <v>3.5113837260749604E-3</v>
      </c>
      <c r="T4037" s="239">
        <f>MAX($H$4:H4037)</f>
        <v>290.98732864638936</v>
      </c>
      <c r="U4037" s="239">
        <f>MAX($K$4:K4037)</f>
        <v>290.98732864638936</v>
      </c>
      <c r="V4037" s="239">
        <f>MAX($K$4:L4037)</f>
        <v>290.98732864638936</v>
      </c>
      <c r="W4037" s="239">
        <f t="shared" si="755"/>
        <v>-0.28838680340330985</v>
      </c>
      <c r="X4037" s="239">
        <f t="shared" si="756"/>
        <v>-0.28838680340330985</v>
      </c>
      <c r="Y4037" s="239">
        <f t="shared" si="757"/>
        <v>-0.28838680340330985</v>
      </c>
    </row>
    <row r="4038" spans="1:25">
      <c r="A4038" s="147">
        <v>41079</v>
      </c>
      <c r="B4038" s="243">
        <v>1.0042169000378465E-2</v>
      </c>
      <c r="C4038" s="243">
        <v>1.3592700484090559E-2</v>
      </c>
      <c r="D4038" s="243">
        <v>-1.178373160730517E-2</v>
      </c>
      <c r="E4038" s="243">
        <v>-4.4730322796726618E-5</v>
      </c>
      <c r="F4038" s="243">
        <v>1.0147225310044528E-2</v>
      </c>
      <c r="H4038" s="239">
        <f t="shared" ref="H4038:H4101" si="762">(1+C4038)*H4037</f>
        <v>209.88506934759869</v>
      </c>
      <c r="I4038" s="239"/>
      <c r="J4038" s="239">
        <f t="shared" ref="J4038:J4101" si="763">IF(NOT(YEAR(A4038)=YEAR(A4037)),$J$1*H4038,J4037)</f>
        <v>185.31247482009678</v>
      </c>
      <c r="K4038" s="239">
        <f t="shared" si="758"/>
        <v>209.88506934759869</v>
      </c>
      <c r="L4038" s="239" t="b">
        <f t="shared" si="759"/>
        <v>0</v>
      </c>
      <c r="M4038" s="239">
        <f t="shared" ref="M4038:M4101" si="764">(K4038-K4037)/K4037</f>
        <v>1.3592700484090591E-2</v>
      </c>
      <c r="O4038" s="239">
        <f t="shared" ref="O4038:O4101" si="765">IF(AND(MONTH(A4038)=$O$2,MONTH(A4037)=$O$2-1),$O$1*H4038,O4037)</f>
        <v>173.99425117070896</v>
      </c>
      <c r="P4038" s="239">
        <f t="shared" si="760"/>
        <v>209.88506934759869</v>
      </c>
      <c r="Q4038" s="239">
        <f t="shared" si="761"/>
        <v>0</v>
      </c>
      <c r="R4038" s="239">
        <f t="shared" ref="R4038:R4101" si="766">(P4038-P4037)/P4037</f>
        <v>1.3592700484090591E-2</v>
      </c>
      <c r="T4038" s="239">
        <f>MAX($H$4:H4038)</f>
        <v>290.98732864638936</v>
      </c>
      <c r="U4038" s="239">
        <f>MAX($K$4:K4038)</f>
        <v>290.98732864638936</v>
      </c>
      <c r="V4038" s="239">
        <f>MAX($K$4:L4038)</f>
        <v>290.98732864638936</v>
      </c>
      <c r="W4038" s="239">
        <f t="shared" ref="W4038:W4101" si="767">(H4038-T4038)/T4038</f>
        <v>-0.27871405836144475</v>
      </c>
      <c r="X4038" s="239">
        <f t="shared" ref="X4038:X4101" si="768">(K4038-U4038)/U4038</f>
        <v>-0.27871405836144475</v>
      </c>
      <c r="Y4038" s="239">
        <f t="shared" ref="Y4038:Y4101" si="769">(P4038-V4038)/V4038</f>
        <v>-0.27871405836144475</v>
      </c>
    </row>
    <row r="4039" spans="1:25">
      <c r="A4039" s="147">
        <v>41080</v>
      </c>
      <c r="B4039" s="243">
        <v>-1.4756928182414475E-3</v>
      </c>
      <c r="C4039" s="243">
        <v>7.4399170967265338E-3</v>
      </c>
      <c r="D4039" s="243">
        <v>9.3739709487394851E-3</v>
      </c>
      <c r="E4039" s="243">
        <v>5.147017386613939E-3</v>
      </c>
      <c r="F4039" s="243">
        <v>1.4118863355218059E-2</v>
      </c>
      <c r="H4039" s="239">
        <f t="shared" si="762"/>
        <v>211.44659686338551</v>
      </c>
      <c r="I4039" s="239"/>
      <c r="J4039" s="239">
        <f t="shared" si="763"/>
        <v>185.31247482009678</v>
      </c>
      <c r="K4039" s="239">
        <f t="shared" si="758"/>
        <v>211.44659686338551</v>
      </c>
      <c r="L4039" s="239" t="b">
        <f t="shared" si="759"/>
        <v>0</v>
      </c>
      <c r="M4039" s="239">
        <f t="shared" si="764"/>
        <v>7.4399170967264739E-3</v>
      </c>
      <c r="O4039" s="239">
        <f t="shared" si="765"/>
        <v>173.99425117070896</v>
      </c>
      <c r="P4039" s="239">
        <f t="shared" si="760"/>
        <v>211.44659686338551</v>
      </c>
      <c r="Q4039" s="239">
        <f t="shared" si="761"/>
        <v>0</v>
      </c>
      <c r="R4039" s="239">
        <f t="shared" si="766"/>
        <v>7.4399170967264739E-3</v>
      </c>
      <c r="T4039" s="239">
        <f>MAX($H$4:H4039)</f>
        <v>290.98732864638936</v>
      </c>
      <c r="U4039" s="239">
        <f>MAX($K$4:K4039)</f>
        <v>290.98732864638936</v>
      </c>
      <c r="V4039" s="239">
        <f>MAX($K$4:L4039)</f>
        <v>290.98732864638936</v>
      </c>
      <c r="W4039" s="239">
        <f t="shared" si="767"/>
        <v>-0.27334775075261963</v>
      </c>
      <c r="X4039" s="239">
        <f t="shared" si="768"/>
        <v>-0.27334775075261963</v>
      </c>
      <c r="Y4039" s="239">
        <f t="shared" si="769"/>
        <v>-0.27334775075261963</v>
      </c>
    </row>
    <row r="4040" spans="1:25">
      <c r="A4040" s="147">
        <v>41081</v>
      </c>
      <c r="B4040" s="243">
        <v>-2.2601497278503913E-2</v>
      </c>
      <c r="C4040" s="243">
        <v>-3.0145394319889274E-3</v>
      </c>
      <c r="D4040" s="243">
        <v>2.3531478189084964E-3</v>
      </c>
      <c r="E4040" s="243">
        <v>-6.8318501190625103E-3</v>
      </c>
      <c r="F4040" s="243">
        <v>-4.9629824701857839E-4</v>
      </c>
      <c r="H4040" s="239">
        <f t="shared" si="762"/>
        <v>210.80918275938097</v>
      </c>
      <c r="I4040" s="239"/>
      <c r="J4040" s="239">
        <f t="shared" si="763"/>
        <v>185.31247482009678</v>
      </c>
      <c r="K4040" s="239">
        <f t="shared" si="758"/>
        <v>210.80918275938097</v>
      </c>
      <c r="L4040" s="239" t="b">
        <f t="shared" si="759"/>
        <v>0</v>
      </c>
      <c r="M4040" s="239">
        <f t="shared" si="764"/>
        <v>-3.0145394319888922E-3</v>
      </c>
      <c r="O4040" s="239">
        <f t="shared" si="765"/>
        <v>173.99425117070896</v>
      </c>
      <c r="P4040" s="239">
        <f t="shared" si="760"/>
        <v>210.80918275938097</v>
      </c>
      <c r="Q4040" s="239">
        <f t="shared" si="761"/>
        <v>0</v>
      </c>
      <c r="R4040" s="239">
        <f t="shared" si="766"/>
        <v>-3.0145394319888922E-3</v>
      </c>
      <c r="T4040" s="239">
        <f>MAX($H$4:H4040)</f>
        <v>290.98732864638936</v>
      </c>
      <c r="U4040" s="239">
        <f>MAX($K$4:K4040)</f>
        <v>290.98732864638936</v>
      </c>
      <c r="V4040" s="239">
        <f>MAX($K$4:L4040)</f>
        <v>290.98732864638936</v>
      </c>
      <c r="W4040" s="239">
        <f t="shared" si="767"/>
        <v>-0.27553827261131925</v>
      </c>
      <c r="X4040" s="239">
        <f t="shared" si="768"/>
        <v>-0.27553827261131925</v>
      </c>
      <c r="Y4040" s="239">
        <f t="shared" si="769"/>
        <v>-0.27553827261131925</v>
      </c>
    </row>
    <row r="4041" spans="1:25">
      <c r="A4041" s="147">
        <v>41082</v>
      </c>
      <c r="B4041" s="243">
        <v>7.0063172027161613E-3</v>
      </c>
      <c r="C4041" s="243">
        <v>-1.3161073411276258E-2</v>
      </c>
      <c r="D4041" s="243">
        <v>-1.0126036292490204E-2</v>
      </c>
      <c r="E4041" s="243">
        <v>-1.6465276349437397E-2</v>
      </c>
      <c r="F4041" s="243">
        <v>-1.5520203966265078E-2</v>
      </c>
      <c r="H4041" s="239">
        <f t="shared" si="762"/>
        <v>208.0347076293136</v>
      </c>
      <c r="I4041" s="239"/>
      <c r="J4041" s="239">
        <f t="shared" si="763"/>
        <v>185.31247482009678</v>
      </c>
      <c r="K4041" s="239">
        <f t="shared" si="758"/>
        <v>208.0347076293136</v>
      </c>
      <c r="L4041" s="239" t="b">
        <f t="shared" si="759"/>
        <v>0</v>
      </c>
      <c r="M4041" s="239">
        <f t="shared" si="764"/>
        <v>-1.3161073411276288E-2</v>
      </c>
      <c r="O4041" s="239">
        <f t="shared" si="765"/>
        <v>173.99425117070896</v>
      </c>
      <c r="P4041" s="239">
        <f t="shared" si="760"/>
        <v>208.0347076293136</v>
      </c>
      <c r="Q4041" s="239">
        <f t="shared" si="761"/>
        <v>0</v>
      </c>
      <c r="R4041" s="239">
        <f t="shared" si="766"/>
        <v>-1.3161073411276288E-2</v>
      </c>
      <c r="T4041" s="239">
        <f>MAX($H$4:H4041)</f>
        <v>290.98732864638936</v>
      </c>
      <c r="U4041" s="239">
        <f>MAX($K$4:K4041)</f>
        <v>290.98732864638936</v>
      </c>
      <c r="V4041" s="239">
        <f>MAX($K$4:L4041)</f>
        <v>290.98732864638936</v>
      </c>
      <c r="W4041" s="239">
        <f t="shared" si="767"/>
        <v>-0.28507296658914172</v>
      </c>
      <c r="X4041" s="239">
        <f t="shared" si="768"/>
        <v>-0.28507296658914172</v>
      </c>
      <c r="Y4041" s="239">
        <f t="shared" si="769"/>
        <v>-0.28507296658914172</v>
      </c>
    </row>
    <row r="4042" spans="1:25" ht="15">
      <c r="A4042" s="263">
        <v>41085</v>
      </c>
      <c r="B4042" s="261">
        <v>-1.6115148740870389E-2</v>
      </c>
      <c r="C4042" s="261">
        <v>-1.4500735618474314E-2</v>
      </c>
      <c r="D4042" s="261">
        <v>3.4901456218408011E-3</v>
      </c>
      <c r="E4042" s="261">
        <v>-9.3275550511899841E-3</v>
      </c>
      <c r="F4042" s="261">
        <v>-1.4803764501680639E-2</v>
      </c>
      <c r="H4042" s="239">
        <f t="shared" si="762"/>
        <v>205.01805133451433</v>
      </c>
      <c r="I4042" s="239"/>
      <c r="J4042" s="239">
        <f t="shared" si="763"/>
        <v>185.31247482009678</v>
      </c>
      <c r="K4042" s="239">
        <f t="shared" si="758"/>
        <v>205.01805133451433</v>
      </c>
      <c r="L4042" s="239" t="b">
        <f t="shared" si="759"/>
        <v>0</v>
      </c>
      <c r="M4042" s="239">
        <f t="shared" si="764"/>
        <v>-1.4500735618474304E-2</v>
      </c>
      <c r="O4042" s="239">
        <f t="shared" si="765"/>
        <v>173.99425117070896</v>
      </c>
      <c r="P4042" s="239">
        <f t="shared" si="760"/>
        <v>205.01805133451433</v>
      </c>
      <c r="Q4042" s="239">
        <f t="shared" si="761"/>
        <v>0</v>
      </c>
      <c r="R4042" s="239">
        <f t="shared" si="766"/>
        <v>-1.4500735618474304E-2</v>
      </c>
      <c r="T4042" s="239">
        <f>MAX($H$4:H4042)</f>
        <v>290.98732864638936</v>
      </c>
      <c r="U4042" s="239">
        <f>MAX($K$4:K4042)</f>
        <v>290.98732864638936</v>
      </c>
      <c r="V4042" s="239">
        <f>MAX($K$4:L4042)</f>
        <v>290.98732864638936</v>
      </c>
      <c r="W4042" s="239">
        <f t="shared" si="767"/>
        <v>-0.29543993448713274</v>
      </c>
      <c r="X4042" s="239">
        <f t="shared" si="768"/>
        <v>-0.29543993448713274</v>
      </c>
      <c r="Y4042" s="239">
        <f t="shared" si="769"/>
        <v>-0.29543993448713274</v>
      </c>
    </row>
    <row r="4043" spans="1:25">
      <c r="A4043" s="147">
        <v>41086</v>
      </c>
      <c r="B4043" s="243">
        <v>5.087902841896641E-3</v>
      </c>
      <c r="C4043" s="243">
        <v>-2.7881268171581208E-4</v>
      </c>
      <c r="D4043" s="243">
        <v>-2.9030267820125966E-3</v>
      </c>
      <c r="E4043" s="243">
        <v>4.1470301331334447E-3</v>
      </c>
      <c r="F4043" s="243">
        <v>-4.2247818354427258E-3</v>
      </c>
      <c r="H4043" s="239">
        <f t="shared" si="762"/>
        <v>204.9608897018216</v>
      </c>
      <c r="I4043" s="239"/>
      <c r="J4043" s="239">
        <f t="shared" si="763"/>
        <v>185.31247482009678</v>
      </c>
      <c r="K4043" s="239">
        <f t="shared" si="758"/>
        <v>204.9608897018216</v>
      </c>
      <c r="L4043" s="239" t="b">
        <f t="shared" si="759"/>
        <v>0</v>
      </c>
      <c r="M4043" s="239">
        <f t="shared" si="764"/>
        <v>-2.7881268171581013E-4</v>
      </c>
      <c r="O4043" s="239">
        <f t="shared" si="765"/>
        <v>173.99425117070896</v>
      </c>
      <c r="P4043" s="239">
        <f t="shared" si="760"/>
        <v>204.9608897018216</v>
      </c>
      <c r="Q4043" s="239">
        <f t="shared" si="761"/>
        <v>0</v>
      </c>
      <c r="R4043" s="239">
        <f t="shared" si="766"/>
        <v>-2.7881268171581013E-4</v>
      </c>
      <c r="T4043" s="239">
        <f>MAX($H$4:H4043)</f>
        <v>290.98732864638936</v>
      </c>
      <c r="U4043" s="239">
        <f>MAX($K$4:K4043)</f>
        <v>290.98732864638936</v>
      </c>
      <c r="V4043" s="239">
        <f>MAX($K$4:L4043)</f>
        <v>290.98732864638936</v>
      </c>
      <c r="W4043" s="239">
        <f t="shared" si="767"/>
        <v>-0.29563637476842825</v>
      </c>
      <c r="X4043" s="239">
        <f t="shared" si="768"/>
        <v>-0.29563637476842825</v>
      </c>
      <c r="Y4043" s="239">
        <f t="shared" si="769"/>
        <v>-0.29563637476842825</v>
      </c>
    </row>
    <row r="4044" spans="1:25">
      <c r="A4044" s="147">
        <v>41087</v>
      </c>
      <c r="B4044" s="243">
        <v>9.0316216907619928E-3</v>
      </c>
      <c r="C4044" s="243">
        <v>1.4431664685731205E-2</v>
      </c>
      <c r="D4044" s="243">
        <v>9.3893425731699232E-3</v>
      </c>
      <c r="E4044" s="243">
        <v>8.6165924132215466E-3</v>
      </c>
      <c r="F4044" s="243">
        <v>1.004843522376242E-2</v>
      </c>
      <c r="H4044" s="239">
        <f t="shared" si="762"/>
        <v>207.91881653568743</v>
      </c>
      <c r="I4044" s="239"/>
      <c r="J4044" s="239">
        <f t="shared" si="763"/>
        <v>185.31247482009678</v>
      </c>
      <c r="K4044" s="239">
        <f t="shared" si="758"/>
        <v>207.91881653568743</v>
      </c>
      <c r="L4044" s="239" t="b">
        <f t="shared" si="759"/>
        <v>0</v>
      </c>
      <c r="M4044" s="239">
        <f t="shared" si="764"/>
        <v>1.4431664685731201E-2</v>
      </c>
      <c r="O4044" s="239">
        <f t="shared" si="765"/>
        <v>173.99425117070896</v>
      </c>
      <c r="P4044" s="239">
        <f t="shared" si="760"/>
        <v>207.91881653568743</v>
      </c>
      <c r="Q4044" s="239">
        <f t="shared" si="761"/>
        <v>0</v>
      </c>
      <c r="R4044" s="239">
        <f t="shared" si="766"/>
        <v>1.4431664685731201E-2</v>
      </c>
      <c r="T4044" s="239">
        <f>MAX($H$4:H4044)</f>
        <v>290.98732864638936</v>
      </c>
      <c r="U4044" s="239">
        <f>MAX($K$4:K4044)</f>
        <v>290.98732864638936</v>
      </c>
      <c r="V4044" s="239">
        <f>MAX($K$4:L4044)</f>
        <v>290.98732864638936</v>
      </c>
      <c r="W4044" s="239">
        <f t="shared" si="767"/>
        <v>-0.28547123511226014</v>
      </c>
      <c r="X4044" s="239">
        <f t="shared" si="768"/>
        <v>-0.28547123511226014</v>
      </c>
      <c r="Y4044" s="239">
        <f t="shared" si="769"/>
        <v>-0.28547123511226014</v>
      </c>
    </row>
    <row r="4045" spans="1:25">
      <c r="A4045" s="147">
        <v>41088</v>
      </c>
      <c r="B4045" s="243">
        <v>-1.8467570950867485E-3</v>
      </c>
      <c r="C4045" s="243">
        <v>-3.0297428863867992E-3</v>
      </c>
      <c r="D4045" s="243">
        <v>1.7370537573826006E-2</v>
      </c>
      <c r="E4045" s="243">
        <v>-2.7736584712093615E-3</v>
      </c>
      <c r="F4045" s="243">
        <v>-4.3212608994387391E-3</v>
      </c>
      <c r="H4045" s="239">
        <f t="shared" si="762"/>
        <v>207.28887598034245</v>
      </c>
      <c r="I4045" s="239"/>
      <c r="J4045" s="239">
        <f t="shared" si="763"/>
        <v>185.31247482009678</v>
      </c>
      <c r="K4045" s="239">
        <f t="shared" si="758"/>
        <v>207.28887598034245</v>
      </c>
      <c r="L4045" s="239" t="b">
        <f t="shared" si="759"/>
        <v>0</v>
      </c>
      <c r="M4045" s="239">
        <f t="shared" si="764"/>
        <v>-3.0297428863868573E-3</v>
      </c>
      <c r="O4045" s="239">
        <f t="shared" si="765"/>
        <v>173.99425117070896</v>
      </c>
      <c r="P4045" s="239">
        <f t="shared" si="760"/>
        <v>207.28887598034245</v>
      </c>
      <c r="Q4045" s="239">
        <f t="shared" si="761"/>
        <v>0</v>
      </c>
      <c r="R4045" s="239">
        <f t="shared" si="766"/>
        <v>-3.0297428863868573E-3</v>
      </c>
      <c r="T4045" s="239">
        <f>MAX($H$4:H4045)</f>
        <v>290.98732864638936</v>
      </c>
      <c r="U4045" s="239">
        <f>MAX($K$4:K4045)</f>
        <v>290.98732864638936</v>
      </c>
      <c r="V4045" s="239">
        <f>MAX($K$4:L4045)</f>
        <v>290.98732864638936</v>
      </c>
      <c r="W4045" s="239">
        <f t="shared" si="767"/>
        <v>-0.28763607355479759</v>
      </c>
      <c r="X4045" s="239">
        <f t="shared" si="768"/>
        <v>-0.28763607355479759</v>
      </c>
      <c r="Y4045" s="239">
        <f t="shared" si="769"/>
        <v>-0.28763607355479759</v>
      </c>
    </row>
    <row r="4046" spans="1:25">
      <c r="A4046" s="147">
        <v>41089</v>
      </c>
      <c r="B4046" s="243">
        <v>2.5229569754591452E-2</v>
      </c>
      <c r="C4046" s="243">
        <v>2.8818400716107639E-2</v>
      </c>
      <c r="D4046" s="243">
        <v>-1.2346384053242287E-3</v>
      </c>
      <c r="E4046" s="243">
        <v>1.5388499973580272E-2</v>
      </c>
      <c r="F4046" s="243">
        <v>2.9673872758177122E-2</v>
      </c>
      <c r="H4046" s="239">
        <f t="shared" si="762"/>
        <v>213.2626098723355</v>
      </c>
      <c r="I4046" s="239"/>
      <c r="J4046" s="239">
        <f t="shared" si="763"/>
        <v>185.31247482009678</v>
      </c>
      <c r="K4046" s="239">
        <f t="shared" si="758"/>
        <v>213.2626098723355</v>
      </c>
      <c r="L4046" s="239" t="b">
        <f t="shared" si="759"/>
        <v>0</v>
      </c>
      <c r="M4046" s="239">
        <f t="shared" si="764"/>
        <v>2.8818400716107643E-2</v>
      </c>
      <c r="O4046" s="239">
        <f t="shared" si="765"/>
        <v>173.99425117070896</v>
      </c>
      <c r="P4046" s="239">
        <f t="shared" si="760"/>
        <v>213.2626098723355</v>
      </c>
      <c r="Q4046" s="239">
        <f t="shared" si="761"/>
        <v>0</v>
      </c>
      <c r="R4046" s="239">
        <f t="shared" si="766"/>
        <v>2.8818400716107643E-2</v>
      </c>
      <c r="T4046" s="239">
        <f>MAX($H$4:H4046)</f>
        <v>290.98732864638936</v>
      </c>
      <c r="U4046" s="239">
        <f>MAX($K$4:K4046)</f>
        <v>290.98732864638936</v>
      </c>
      <c r="V4046" s="239">
        <f>MAX($K$4:L4046)</f>
        <v>290.98732864638936</v>
      </c>
      <c r="W4046" s="239">
        <f t="shared" si="767"/>
        <v>-0.26710688446679992</v>
      </c>
      <c r="X4046" s="239">
        <f t="shared" si="768"/>
        <v>-0.26710688446679992</v>
      </c>
      <c r="Y4046" s="239">
        <f t="shared" si="769"/>
        <v>-0.26710688446679992</v>
      </c>
    </row>
    <row r="4047" spans="1:25">
      <c r="A4047" s="147">
        <v>41092</v>
      </c>
      <c r="B4047" s="243">
        <v>2.9127112028974889E-3</v>
      </c>
      <c r="C4047" s="243">
        <v>1.0761310898076193E-2</v>
      </c>
      <c r="D4047" s="243">
        <v>1.0419439327452817E-2</v>
      </c>
      <c r="E4047" s="243">
        <v>9.0728349656956642E-3</v>
      </c>
      <c r="F4047" s="243">
        <v>1.1110834325270824E-2</v>
      </c>
      <c r="H4047" s="239">
        <f t="shared" si="762"/>
        <v>215.55759512010684</v>
      </c>
      <c r="I4047" s="239"/>
      <c r="J4047" s="239">
        <f t="shared" si="763"/>
        <v>185.31247482009678</v>
      </c>
      <c r="K4047" s="239">
        <f t="shared" si="758"/>
        <v>215.55759512010684</v>
      </c>
      <c r="L4047" s="239" t="b">
        <f t="shared" si="759"/>
        <v>0</v>
      </c>
      <c r="M4047" s="239">
        <f t="shared" si="764"/>
        <v>1.0761310898076196E-2</v>
      </c>
      <c r="O4047" s="239">
        <f t="shared" si="765"/>
        <v>173.99425117070896</v>
      </c>
      <c r="P4047" s="239">
        <f t="shared" si="760"/>
        <v>215.55759512010684</v>
      </c>
      <c r="Q4047" s="239">
        <f t="shared" si="761"/>
        <v>0</v>
      </c>
      <c r="R4047" s="239">
        <f t="shared" si="766"/>
        <v>1.0761310898076196E-2</v>
      </c>
      <c r="T4047" s="239">
        <f>MAX($H$4:H4047)</f>
        <v>290.98732864638936</v>
      </c>
      <c r="U4047" s="239">
        <f>MAX($K$4:K4047)</f>
        <v>290.98732864638936</v>
      </c>
      <c r="V4047" s="239">
        <f>MAX($K$4:L4047)</f>
        <v>290.98732864638936</v>
      </c>
      <c r="W4047" s="239">
        <f t="shared" si="767"/>
        <v>-0.25921999379548744</v>
      </c>
      <c r="X4047" s="239">
        <f t="shared" si="768"/>
        <v>-0.25921999379548744</v>
      </c>
      <c r="Y4047" s="239">
        <f t="shared" si="769"/>
        <v>-0.25921999379548744</v>
      </c>
    </row>
    <row r="4048" spans="1:25">
      <c r="A4048" s="147">
        <v>41093</v>
      </c>
      <c r="B4048" s="243">
        <v>7.0303531822459853E-3</v>
      </c>
      <c r="C4048" s="243">
        <v>1.0422441232354585E-2</v>
      </c>
      <c r="D4048" s="243">
        <v>3.2361639871525405E-3</v>
      </c>
      <c r="E4048" s="243">
        <v>1.4761290868557264E-2</v>
      </c>
      <c r="F4048" s="243">
        <v>9.8223479188654927E-3</v>
      </c>
      <c r="H4048" s="239">
        <f t="shared" si="762"/>
        <v>217.80423148743384</v>
      </c>
      <c r="I4048" s="239"/>
      <c r="J4048" s="239">
        <f t="shared" si="763"/>
        <v>185.31247482009678</v>
      </c>
      <c r="K4048" s="239">
        <f t="shared" si="758"/>
        <v>217.80423148743384</v>
      </c>
      <c r="L4048" s="239" t="b">
        <f t="shared" si="759"/>
        <v>0</v>
      </c>
      <c r="M4048" s="239">
        <f t="shared" si="764"/>
        <v>1.0422441232354597E-2</v>
      </c>
      <c r="O4048" s="239">
        <f t="shared" si="765"/>
        <v>173.99425117070896</v>
      </c>
      <c r="P4048" s="239">
        <f t="shared" si="760"/>
        <v>217.80423148743384</v>
      </c>
      <c r="Q4048" s="239">
        <f t="shared" si="761"/>
        <v>0</v>
      </c>
      <c r="R4048" s="239">
        <f t="shared" si="766"/>
        <v>1.0422441232354597E-2</v>
      </c>
      <c r="T4048" s="239">
        <f>MAX($H$4:H4048)</f>
        <v>290.98732864638936</v>
      </c>
      <c r="U4048" s="239">
        <f>MAX($K$4:K4048)</f>
        <v>290.98732864638936</v>
      </c>
      <c r="V4048" s="239">
        <f>MAX($K$4:L4048)</f>
        <v>290.98732864638936</v>
      </c>
      <c r="W4048" s="239">
        <f t="shared" si="767"/>
        <v>-0.25149925771471765</v>
      </c>
      <c r="X4048" s="239">
        <f t="shared" si="768"/>
        <v>-0.25149925771471765</v>
      </c>
      <c r="Y4048" s="239">
        <f t="shared" si="769"/>
        <v>-0.25149925771471765</v>
      </c>
    </row>
    <row r="4049" spans="1:25">
      <c r="A4049" s="147">
        <v>41094</v>
      </c>
      <c r="B4049" s="243">
        <v>0</v>
      </c>
      <c r="C4049" s="243">
        <v>-2.0437875191510191E-3</v>
      </c>
      <c r="D4049" s="243">
        <v>1.0525809902353744E-2</v>
      </c>
      <c r="E4049" s="243">
        <v>5.7935052714988E-3</v>
      </c>
      <c r="F4049" s="243">
        <v>-4.8007421988960353E-4</v>
      </c>
      <c r="H4049" s="239">
        <f t="shared" si="762"/>
        <v>217.35908591750155</v>
      </c>
      <c r="I4049" s="239"/>
      <c r="J4049" s="239">
        <f t="shared" si="763"/>
        <v>185.31247482009678</v>
      </c>
      <c r="K4049" s="239">
        <f t="shared" si="758"/>
        <v>217.35908591750155</v>
      </c>
      <c r="L4049" s="239" t="b">
        <f t="shared" si="759"/>
        <v>0</v>
      </c>
      <c r="M4049" s="239">
        <f t="shared" si="764"/>
        <v>-2.0437875191510043E-3</v>
      </c>
      <c r="O4049" s="239">
        <f t="shared" si="765"/>
        <v>173.99425117070896</v>
      </c>
      <c r="P4049" s="239">
        <f t="shared" si="760"/>
        <v>217.35908591750155</v>
      </c>
      <c r="Q4049" s="239">
        <f t="shared" si="761"/>
        <v>0</v>
      </c>
      <c r="R4049" s="239">
        <f t="shared" si="766"/>
        <v>-2.0437875191510043E-3</v>
      </c>
      <c r="T4049" s="239">
        <f>MAX($H$4:H4049)</f>
        <v>290.98732864638936</v>
      </c>
      <c r="U4049" s="239">
        <f>MAX($K$4:K4049)</f>
        <v>290.98732864638936</v>
      </c>
      <c r="V4049" s="239">
        <f>MAX($K$4:L4049)</f>
        <v>290.98732864638936</v>
      </c>
      <c r="W4049" s="239">
        <f t="shared" si="767"/>
        <v>-0.25302903418987555</v>
      </c>
      <c r="X4049" s="239">
        <f t="shared" si="768"/>
        <v>-0.25302903418987555</v>
      </c>
      <c r="Y4049" s="239">
        <f t="shared" si="769"/>
        <v>-0.25302903418987555</v>
      </c>
    </row>
    <row r="4050" spans="1:25">
      <c r="A4050" s="147">
        <v>41095</v>
      </c>
      <c r="B4050" s="243">
        <v>-4.1611963881903469E-3</v>
      </c>
      <c r="C4050" s="243">
        <v>4.2874916319668444E-4</v>
      </c>
      <c r="D4050" s="243">
        <v>1.0146097349296834E-2</v>
      </c>
      <c r="E4050" s="243">
        <v>1.1250242430281387E-2</v>
      </c>
      <c r="F4050" s="243">
        <v>1.7515082558132722E-3</v>
      </c>
      <c r="H4050" s="239">
        <f t="shared" si="762"/>
        <v>217.45227844370186</v>
      </c>
      <c r="I4050" s="239"/>
      <c r="J4050" s="239">
        <f t="shared" si="763"/>
        <v>185.31247482009678</v>
      </c>
      <c r="K4050" s="239">
        <f t="shared" si="758"/>
        <v>217.45227844370186</v>
      </c>
      <c r="L4050" s="239" t="b">
        <f t="shared" si="759"/>
        <v>0</v>
      </c>
      <c r="M4050" s="239">
        <f t="shared" si="764"/>
        <v>4.2874916319662421E-4</v>
      </c>
      <c r="O4050" s="239">
        <f t="shared" si="765"/>
        <v>173.99425117070896</v>
      </c>
      <c r="P4050" s="239">
        <f t="shared" si="760"/>
        <v>217.45227844370186</v>
      </c>
      <c r="Q4050" s="239">
        <f t="shared" si="761"/>
        <v>0</v>
      </c>
      <c r="R4050" s="239">
        <f t="shared" si="766"/>
        <v>4.2874916319662421E-4</v>
      </c>
      <c r="T4050" s="239">
        <f>MAX($H$4:H4050)</f>
        <v>290.98732864638936</v>
      </c>
      <c r="U4050" s="239">
        <f>MAX($K$4:K4050)</f>
        <v>290.98732864638936</v>
      </c>
      <c r="V4050" s="239">
        <f>MAX($K$4:L4050)</f>
        <v>290.98732864638936</v>
      </c>
      <c r="W4050" s="239">
        <f t="shared" si="767"/>
        <v>-0.25270877101335232</v>
      </c>
      <c r="X4050" s="239">
        <f t="shared" si="768"/>
        <v>-0.25270877101335232</v>
      </c>
      <c r="Y4050" s="239">
        <f t="shared" si="769"/>
        <v>-0.25270877101335232</v>
      </c>
    </row>
    <row r="4051" spans="1:25">
      <c r="A4051" s="147">
        <v>41096</v>
      </c>
      <c r="B4051" s="243">
        <v>-9.4093053113547542E-3</v>
      </c>
      <c r="C4051" s="243">
        <v>-6.5557909537201642E-3</v>
      </c>
      <c r="D4051" s="243">
        <v>6.6058574110889889E-3</v>
      </c>
      <c r="E4051" s="243">
        <v>-6.4115863318559008E-4</v>
      </c>
      <c r="F4051" s="243">
        <v>-6.0473530736215864E-3</v>
      </c>
      <c r="H4051" s="239">
        <f t="shared" si="762"/>
        <v>216.02670676381479</v>
      </c>
      <c r="I4051" s="239"/>
      <c r="J4051" s="239">
        <f t="shared" si="763"/>
        <v>185.31247482009678</v>
      </c>
      <c r="K4051" s="239">
        <f t="shared" si="758"/>
        <v>216.02670676381479</v>
      </c>
      <c r="L4051" s="239" t="b">
        <f t="shared" si="759"/>
        <v>0</v>
      </c>
      <c r="M4051" s="239">
        <f t="shared" si="764"/>
        <v>-6.5557909537202188E-3</v>
      </c>
      <c r="O4051" s="239">
        <f t="shared" si="765"/>
        <v>173.99425117070896</v>
      </c>
      <c r="P4051" s="239">
        <f t="shared" si="760"/>
        <v>216.02670676381479</v>
      </c>
      <c r="Q4051" s="239">
        <f t="shared" si="761"/>
        <v>0</v>
      </c>
      <c r="R4051" s="239">
        <f t="shared" si="766"/>
        <v>-6.5557909537202188E-3</v>
      </c>
      <c r="T4051" s="239">
        <f>MAX($H$4:H4051)</f>
        <v>290.98732864638936</v>
      </c>
      <c r="U4051" s="239">
        <f>MAX($K$4:K4051)</f>
        <v>290.98732864638936</v>
      </c>
      <c r="V4051" s="239">
        <f>MAX($K$4:L4051)</f>
        <v>290.98732864638936</v>
      </c>
      <c r="W4051" s="239">
        <f t="shared" si="767"/>
        <v>-0.25760785609213743</v>
      </c>
      <c r="X4051" s="239">
        <f t="shared" si="768"/>
        <v>-0.25760785609213743</v>
      </c>
      <c r="Y4051" s="239">
        <f t="shared" si="769"/>
        <v>-0.25760785609213743</v>
      </c>
    </row>
    <row r="4052" spans="1:25">
      <c r="A4052" s="147">
        <v>41099</v>
      </c>
      <c r="B4052" s="243">
        <v>-1.9700810008440595E-3</v>
      </c>
      <c r="C4052" s="243">
        <v>-6.6740625722027103E-3</v>
      </c>
      <c r="D4052" s="243">
        <v>-1.5169342939868269E-2</v>
      </c>
      <c r="E4052" s="243">
        <v>-1.2766064357597084E-2</v>
      </c>
      <c r="F4052" s="243">
        <v>-7.347970158712025E-3</v>
      </c>
      <c r="H4052" s="239">
        <f t="shared" si="762"/>
        <v>214.58493100560619</v>
      </c>
      <c r="I4052" s="239"/>
      <c r="J4052" s="239">
        <f t="shared" si="763"/>
        <v>185.31247482009678</v>
      </c>
      <c r="K4052" s="239">
        <f t="shared" si="758"/>
        <v>214.58493100560619</v>
      </c>
      <c r="L4052" s="239" t="b">
        <f t="shared" si="759"/>
        <v>0</v>
      </c>
      <c r="M4052" s="239">
        <f t="shared" si="764"/>
        <v>-6.6740625722027389E-3</v>
      </c>
      <c r="O4052" s="239">
        <f t="shared" si="765"/>
        <v>173.99425117070896</v>
      </c>
      <c r="P4052" s="239">
        <f t="shared" si="760"/>
        <v>214.58493100560619</v>
      </c>
      <c r="Q4052" s="239">
        <f t="shared" si="761"/>
        <v>0</v>
      </c>
      <c r="R4052" s="239">
        <f t="shared" si="766"/>
        <v>-6.6740625722027389E-3</v>
      </c>
      <c r="T4052" s="239">
        <f>MAX($H$4:H4052)</f>
        <v>290.98732864638936</v>
      </c>
      <c r="U4052" s="239">
        <f>MAX($K$4:K4052)</f>
        <v>290.98732864638936</v>
      </c>
      <c r="V4052" s="239">
        <f>MAX($K$4:L4052)</f>
        <v>290.98732864638936</v>
      </c>
      <c r="W4052" s="239">
        <f t="shared" si="767"/>
        <v>-0.26256262771369027</v>
      </c>
      <c r="X4052" s="239">
        <f t="shared" si="768"/>
        <v>-0.26256262771369027</v>
      </c>
      <c r="Y4052" s="239">
        <f t="shared" si="769"/>
        <v>-0.26256262771369027</v>
      </c>
    </row>
    <row r="4053" spans="1:25">
      <c r="A4053" s="147">
        <v>41100</v>
      </c>
      <c r="B4053" s="243">
        <v>-8.4652732835246436E-3</v>
      </c>
      <c r="C4053" s="243">
        <v>9.2483754555834352E-3</v>
      </c>
      <c r="D4053" s="243">
        <v>7.6647037254162775E-4</v>
      </c>
      <c r="E4053" s="243">
        <v>2.8115286926546634E-3</v>
      </c>
      <c r="F4053" s="243">
        <v>1.060655402944799E-2</v>
      </c>
      <c r="H4053" s="239">
        <f t="shared" si="762"/>
        <v>216.5694930146565</v>
      </c>
      <c r="I4053" s="239"/>
      <c r="J4053" s="239">
        <f t="shared" si="763"/>
        <v>185.31247482009678</v>
      </c>
      <c r="K4053" s="239">
        <f t="shared" si="758"/>
        <v>216.5694930146565</v>
      </c>
      <c r="L4053" s="239" t="b">
        <f t="shared" si="759"/>
        <v>0</v>
      </c>
      <c r="M4053" s="239">
        <f t="shared" si="764"/>
        <v>9.2483754555834092E-3</v>
      </c>
      <c r="O4053" s="239">
        <f t="shared" si="765"/>
        <v>173.99425117070896</v>
      </c>
      <c r="P4053" s="239">
        <f t="shared" si="760"/>
        <v>216.5694930146565</v>
      </c>
      <c r="Q4053" s="239">
        <f t="shared" si="761"/>
        <v>0</v>
      </c>
      <c r="R4053" s="239">
        <f t="shared" si="766"/>
        <v>9.2483754555834092E-3</v>
      </c>
      <c r="T4053" s="239">
        <f>MAX($H$4:H4053)</f>
        <v>290.98732864638936</v>
      </c>
      <c r="U4053" s="239">
        <f>MAX($K$4:K4053)</f>
        <v>290.98732864638936</v>
      </c>
      <c r="V4053" s="239">
        <f>MAX($K$4:L4053)</f>
        <v>290.98732864638936</v>
      </c>
      <c r="W4053" s="239">
        <f t="shared" si="767"/>
        <v>-0.25574253001980762</v>
      </c>
      <c r="X4053" s="239">
        <f t="shared" si="768"/>
        <v>-0.25574253001980762</v>
      </c>
      <c r="Y4053" s="239">
        <f t="shared" si="769"/>
        <v>-0.25574253001980762</v>
      </c>
    </row>
    <row r="4054" spans="1:25">
      <c r="A4054" s="147">
        <v>41101</v>
      </c>
      <c r="B4054" s="243">
        <v>-3.7787763148355857E-4</v>
      </c>
      <c r="C4054" s="243">
        <v>1.6915886196477992E-4</v>
      </c>
      <c r="D4054" s="243">
        <v>7.7010862207682607E-5</v>
      </c>
      <c r="E4054" s="243">
        <v>-1.7080260278550252E-3</v>
      </c>
      <c r="F4054" s="243">
        <v>-5.2564934504925054E-3</v>
      </c>
      <c r="H4054" s="239">
        <f t="shared" si="762"/>
        <v>216.60612766363116</v>
      </c>
      <c r="I4054" s="239"/>
      <c r="J4054" s="239">
        <f t="shared" si="763"/>
        <v>185.31247482009678</v>
      </c>
      <c r="K4054" s="239">
        <f t="shared" si="758"/>
        <v>216.60612766363116</v>
      </c>
      <c r="L4054" s="239" t="b">
        <f t="shared" si="759"/>
        <v>0</v>
      </c>
      <c r="M4054" s="239">
        <f t="shared" si="764"/>
        <v>1.6915886196480805E-4</v>
      </c>
      <c r="O4054" s="239">
        <f t="shared" si="765"/>
        <v>173.99425117070896</v>
      </c>
      <c r="P4054" s="239">
        <f t="shared" si="760"/>
        <v>216.60612766363116</v>
      </c>
      <c r="Q4054" s="239">
        <f t="shared" si="761"/>
        <v>0</v>
      </c>
      <c r="R4054" s="239">
        <f t="shared" si="766"/>
        <v>1.6915886196480805E-4</v>
      </c>
      <c r="T4054" s="239">
        <f>MAX($H$4:H4054)</f>
        <v>290.98732864638936</v>
      </c>
      <c r="U4054" s="239">
        <f>MAX($K$4:K4054)</f>
        <v>290.98732864638936</v>
      </c>
      <c r="V4054" s="239">
        <f>MAX($K$4:L4054)</f>
        <v>290.98732864638936</v>
      </c>
      <c r="W4054" s="239">
        <f t="shared" si="767"/>
        <v>-0.25561663227317699</v>
      </c>
      <c r="X4054" s="239">
        <f t="shared" si="768"/>
        <v>-0.25561663227317699</v>
      </c>
      <c r="Y4054" s="239">
        <f t="shared" si="769"/>
        <v>-0.25561663227317699</v>
      </c>
    </row>
    <row r="4055" spans="1:25">
      <c r="A4055" s="147">
        <v>41102</v>
      </c>
      <c r="B4055" s="243">
        <v>-4.688319816688491E-3</v>
      </c>
      <c r="C4055" s="243">
        <v>-1.1288926731312321E-2</v>
      </c>
      <c r="D4055" s="243">
        <v>-7.7265428338368913E-3</v>
      </c>
      <c r="E4055" s="243">
        <v>-1.4772881748518985E-2</v>
      </c>
      <c r="F4055" s="243">
        <v>-1.042260272818285E-2</v>
      </c>
      <c r="H4055" s="239">
        <f t="shared" si="762"/>
        <v>214.16087695888314</v>
      </c>
      <c r="I4055" s="239"/>
      <c r="J4055" s="239">
        <f t="shared" si="763"/>
        <v>185.31247482009678</v>
      </c>
      <c r="K4055" s="239">
        <f t="shared" si="758"/>
        <v>214.16087695888314</v>
      </c>
      <c r="L4055" s="239" t="b">
        <f t="shared" si="759"/>
        <v>0</v>
      </c>
      <c r="M4055" s="239">
        <f t="shared" si="764"/>
        <v>-1.1288926731312342E-2</v>
      </c>
      <c r="O4055" s="239">
        <f t="shared" si="765"/>
        <v>173.99425117070896</v>
      </c>
      <c r="P4055" s="239">
        <f t="shared" si="760"/>
        <v>214.16087695888314</v>
      </c>
      <c r="Q4055" s="239">
        <f t="shared" si="761"/>
        <v>0</v>
      </c>
      <c r="R4055" s="239">
        <f t="shared" si="766"/>
        <v>-1.1288926731312342E-2</v>
      </c>
      <c r="T4055" s="239">
        <f>MAX($H$4:H4055)</f>
        <v>290.98732864638936</v>
      </c>
      <c r="U4055" s="239">
        <f>MAX($K$4:K4055)</f>
        <v>290.98732864638936</v>
      </c>
      <c r="V4055" s="239">
        <f>MAX($K$4:L4055)</f>
        <v>290.98732864638936</v>
      </c>
      <c r="W4055" s="239">
        <f t="shared" si="767"/>
        <v>-0.2640199215714526</v>
      </c>
      <c r="X4055" s="239">
        <f t="shared" si="768"/>
        <v>-0.2640199215714526</v>
      </c>
      <c r="Y4055" s="239">
        <f t="shared" si="769"/>
        <v>-0.2640199215714526</v>
      </c>
    </row>
    <row r="4056" spans="1:25">
      <c r="A4056" s="147">
        <v>41103</v>
      </c>
      <c r="B4056" s="243">
        <v>1.6256683561517438E-2</v>
      </c>
      <c r="C4056" s="243">
        <v>1.5499136416199155E-2</v>
      </c>
      <c r="D4056" s="243">
        <v>5.7800112288064476E-4</v>
      </c>
      <c r="E4056" s="243">
        <v>1.0410692550138601E-2</v>
      </c>
      <c r="F4056" s="243">
        <v>1.4689410044982587E-2</v>
      </c>
      <c r="H4056" s="239">
        <f t="shared" si="762"/>
        <v>217.4801856058817</v>
      </c>
      <c r="I4056" s="239"/>
      <c r="J4056" s="239">
        <f t="shared" si="763"/>
        <v>185.31247482009678</v>
      </c>
      <c r="K4056" s="239">
        <f t="shared" si="758"/>
        <v>217.4801856058817</v>
      </c>
      <c r="L4056" s="239" t="b">
        <f t="shared" si="759"/>
        <v>0</v>
      </c>
      <c r="M4056" s="239">
        <f t="shared" si="764"/>
        <v>1.5499136416199119E-2</v>
      </c>
      <c r="O4056" s="239">
        <f t="shared" si="765"/>
        <v>173.99425117070896</v>
      </c>
      <c r="P4056" s="239">
        <f t="shared" si="760"/>
        <v>217.4801856058817</v>
      </c>
      <c r="Q4056" s="239">
        <f t="shared" si="761"/>
        <v>0</v>
      </c>
      <c r="R4056" s="239">
        <f t="shared" si="766"/>
        <v>1.5499136416199119E-2</v>
      </c>
      <c r="T4056" s="239">
        <f>MAX($H$4:H4056)</f>
        <v>290.98732864638936</v>
      </c>
      <c r="U4056" s="239">
        <f>MAX($K$4:K4056)</f>
        <v>290.98732864638936</v>
      </c>
      <c r="V4056" s="239">
        <f>MAX($K$4:L4056)</f>
        <v>290.98732864638936</v>
      </c>
      <c r="W4056" s="239">
        <f t="shared" si="767"/>
        <v>-0.25261286593628363</v>
      </c>
      <c r="X4056" s="239">
        <f t="shared" si="768"/>
        <v>-0.25261286593628363</v>
      </c>
      <c r="Y4056" s="239">
        <f t="shared" si="769"/>
        <v>-0.25261286593628363</v>
      </c>
    </row>
    <row r="4057" spans="1:25">
      <c r="A4057" s="147">
        <v>41106</v>
      </c>
      <c r="B4057" s="243">
        <v>-2.5839765630997213E-3</v>
      </c>
      <c r="C4057" s="243">
        <v>-9.1887341330221251E-4</v>
      </c>
      <c r="D4057" s="243">
        <v>3.2528715433239874E-3</v>
      </c>
      <c r="E4057" s="243">
        <v>-1.5765789725640245E-3</v>
      </c>
      <c r="F4057" s="243">
        <v>2.7893453442311422E-3</v>
      </c>
      <c r="H4057" s="239">
        <f t="shared" si="762"/>
        <v>217.28034884540841</v>
      </c>
      <c r="I4057" s="239"/>
      <c r="J4057" s="239">
        <f t="shared" si="763"/>
        <v>185.31247482009678</v>
      </c>
      <c r="K4057" s="239">
        <f t="shared" si="758"/>
        <v>217.28034884540841</v>
      </c>
      <c r="L4057" s="239" t="b">
        <f t="shared" si="759"/>
        <v>0</v>
      </c>
      <c r="M4057" s="239">
        <f t="shared" si="764"/>
        <v>-9.1887341330227647E-4</v>
      </c>
      <c r="O4057" s="239">
        <f t="shared" si="765"/>
        <v>173.99425117070896</v>
      </c>
      <c r="P4057" s="239">
        <f t="shared" si="760"/>
        <v>217.28034884540841</v>
      </c>
      <c r="Q4057" s="239">
        <f t="shared" si="761"/>
        <v>0</v>
      </c>
      <c r="R4057" s="239">
        <f t="shared" si="766"/>
        <v>-9.1887341330227647E-4</v>
      </c>
      <c r="T4057" s="239">
        <f>MAX($H$4:H4057)</f>
        <v>290.98732864638936</v>
      </c>
      <c r="U4057" s="239">
        <f>MAX($K$4:K4057)</f>
        <v>290.98732864638936</v>
      </c>
      <c r="V4057" s="239">
        <f>MAX($K$4:L4057)</f>
        <v>290.98732864638936</v>
      </c>
      <c r="W4057" s="239">
        <f t="shared" si="767"/>
        <v>-0.25329962010321894</v>
      </c>
      <c r="X4057" s="239">
        <f t="shared" si="768"/>
        <v>-0.25329962010321894</v>
      </c>
      <c r="Y4057" s="239">
        <f t="shared" si="769"/>
        <v>-0.25329962010321894</v>
      </c>
    </row>
    <row r="4058" spans="1:25">
      <c r="A4058" s="147">
        <v>41107</v>
      </c>
      <c r="B4058" s="243">
        <v>7.2591888483410916E-3</v>
      </c>
      <c r="C4058" s="243">
        <v>-3.4459120789362974E-3</v>
      </c>
      <c r="D4058" s="243">
        <v>1.5159333647860596E-3</v>
      </c>
      <c r="E4058" s="243">
        <v>8.5585880045757623E-3</v>
      </c>
      <c r="F4058" s="243">
        <v>-2.1268263998039938E-3</v>
      </c>
      <c r="H4058" s="239">
        <f t="shared" si="762"/>
        <v>216.53161986680652</v>
      </c>
      <c r="I4058" s="239"/>
      <c r="J4058" s="239">
        <f t="shared" si="763"/>
        <v>185.31247482009678</v>
      </c>
      <c r="K4058" s="239">
        <f t="shared" si="758"/>
        <v>216.53161986680652</v>
      </c>
      <c r="L4058" s="239" t="b">
        <f t="shared" si="759"/>
        <v>0</v>
      </c>
      <c r="M4058" s="239">
        <f t="shared" si="764"/>
        <v>-3.4459120789363156E-3</v>
      </c>
      <c r="O4058" s="239">
        <f t="shared" si="765"/>
        <v>173.99425117070896</v>
      </c>
      <c r="P4058" s="239">
        <f t="shared" si="760"/>
        <v>216.53161986680652</v>
      </c>
      <c r="Q4058" s="239">
        <f t="shared" si="761"/>
        <v>0</v>
      </c>
      <c r="R4058" s="239">
        <f t="shared" si="766"/>
        <v>-3.4459120789363156E-3</v>
      </c>
      <c r="T4058" s="239">
        <f>MAX($H$4:H4058)</f>
        <v>290.98732864638936</v>
      </c>
      <c r="U4058" s="239">
        <f>MAX($K$4:K4058)</f>
        <v>290.98732864638936</v>
      </c>
      <c r="V4058" s="239">
        <f>MAX($K$4:L4058)</f>
        <v>290.98732864638936</v>
      </c>
      <c r="W4058" s="239">
        <f t="shared" si="767"/>
        <v>-0.25587268396165158</v>
      </c>
      <c r="X4058" s="239">
        <f t="shared" si="768"/>
        <v>-0.25587268396165158</v>
      </c>
      <c r="Y4058" s="239">
        <f t="shared" si="769"/>
        <v>-0.25587268396165158</v>
      </c>
    </row>
    <row r="4059" spans="1:25">
      <c r="A4059" s="147">
        <v>41108</v>
      </c>
      <c r="B4059" s="243">
        <v>6.6325064712737802E-3</v>
      </c>
      <c r="C4059" s="243">
        <v>1.377868144535066E-2</v>
      </c>
      <c r="D4059" s="243">
        <v>-8.4167126235101808E-4</v>
      </c>
      <c r="E4059" s="243">
        <v>-4.028256646542383E-3</v>
      </c>
      <c r="F4059" s="243">
        <v>9.1365851046689706E-3</v>
      </c>
      <c r="H4059" s="239">
        <f t="shared" si="762"/>
        <v>219.51514007979702</v>
      </c>
      <c r="I4059" s="239"/>
      <c r="J4059" s="239">
        <f t="shared" si="763"/>
        <v>185.31247482009678</v>
      </c>
      <c r="K4059" s="239">
        <f t="shared" si="758"/>
        <v>219.51514007979702</v>
      </c>
      <c r="L4059" s="239" t="b">
        <f t="shared" si="759"/>
        <v>0</v>
      </c>
      <c r="M4059" s="239">
        <f t="shared" si="764"/>
        <v>1.3778681445350702E-2</v>
      </c>
      <c r="O4059" s="239">
        <f t="shared" si="765"/>
        <v>173.99425117070896</v>
      </c>
      <c r="P4059" s="239">
        <f t="shared" si="760"/>
        <v>219.51514007979702</v>
      </c>
      <c r="Q4059" s="239">
        <f t="shared" si="761"/>
        <v>0</v>
      </c>
      <c r="R4059" s="239">
        <f t="shared" si="766"/>
        <v>1.3778681445350702E-2</v>
      </c>
      <c r="T4059" s="239">
        <f>MAX($H$4:H4059)</f>
        <v>290.98732864638936</v>
      </c>
      <c r="U4059" s="239">
        <f>MAX($K$4:K4059)</f>
        <v>290.98732864638936</v>
      </c>
      <c r="V4059" s="239">
        <f>MAX($K$4:L4059)</f>
        <v>290.98732864638936</v>
      </c>
      <c r="W4059" s="239">
        <f t="shared" si="767"/>
        <v>-0.24561959071917538</v>
      </c>
      <c r="X4059" s="239">
        <f t="shared" si="768"/>
        <v>-0.24561959071917538</v>
      </c>
      <c r="Y4059" s="239">
        <f t="shared" si="769"/>
        <v>-0.24561959071917538</v>
      </c>
    </row>
    <row r="4060" spans="1:25">
      <c r="A4060" s="147">
        <v>41109</v>
      </c>
      <c r="B4060" s="243">
        <v>2.8116436807057443E-3</v>
      </c>
      <c r="C4060" s="243">
        <v>9.4094763121641556E-3</v>
      </c>
      <c r="D4060" s="243">
        <v>1.474852099810442E-2</v>
      </c>
      <c r="E4060" s="243">
        <v>1.0012620916306947E-2</v>
      </c>
      <c r="F4060" s="243">
        <v>1.4450881723601761E-2</v>
      </c>
      <c r="H4060" s="239">
        <f t="shared" si="762"/>
        <v>221.58066259053928</v>
      </c>
      <c r="I4060" s="239"/>
      <c r="J4060" s="239">
        <f t="shared" si="763"/>
        <v>185.31247482009678</v>
      </c>
      <c r="K4060" s="239">
        <f t="shared" si="758"/>
        <v>221.58066259053928</v>
      </c>
      <c r="L4060" s="239" t="b">
        <f t="shared" si="759"/>
        <v>0</v>
      </c>
      <c r="M4060" s="239">
        <f t="shared" si="764"/>
        <v>9.4094763121641955E-3</v>
      </c>
      <c r="O4060" s="239">
        <f t="shared" si="765"/>
        <v>173.99425117070896</v>
      </c>
      <c r="P4060" s="239">
        <f t="shared" si="760"/>
        <v>221.58066259053928</v>
      </c>
      <c r="Q4060" s="239">
        <f t="shared" si="761"/>
        <v>0</v>
      </c>
      <c r="R4060" s="239">
        <f t="shared" si="766"/>
        <v>9.4094763121641955E-3</v>
      </c>
      <c r="T4060" s="239">
        <f>MAX($H$4:H4060)</f>
        <v>290.98732864638936</v>
      </c>
      <c r="U4060" s="239">
        <f>MAX($K$4:K4060)</f>
        <v>290.98732864638936</v>
      </c>
      <c r="V4060" s="239">
        <f>MAX($K$4:L4060)</f>
        <v>290.98732864638936</v>
      </c>
      <c r="W4060" s="239">
        <f t="shared" si="767"/>
        <v>-0.23852126612768676</v>
      </c>
      <c r="X4060" s="239">
        <f t="shared" si="768"/>
        <v>-0.23852126612768676</v>
      </c>
      <c r="Y4060" s="239">
        <f t="shared" si="769"/>
        <v>-0.23852126612768676</v>
      </c>
    </row>
    <row r="4061" spans="1:25">
      <c r="A4061" s="147">
        <v>41110</v>
      </c>
      <c r="B4061" s="243">
        <v>-1.0160697233960625E-2</v>
      </c>
      <c r="C4061" s="243">
        <v>-1.2944930921953368E-2</v>
      </c>
      <c r="D4061" s="243">
        <v>-3.4738192436307713E-3</v>
      </c>
      <c r="E4061" s="243">
        <v>4.1784402380009578E-3</v>
      </c>
      <c r="F4061" s="243">
        <v>-7.7952540175474372E-3</v>
      </c>
      <c r="H4061" s="239">
        <f t="shared" si="762"/>
        <v>218.71231621966407</v>
      </c>
      <c r="I4061" s="239"/>
      <c r="J4061" s="239">
        <f t="shared" si="763"/>
        <v>185.31247482009678</v>
      </c>
      <c r="K4061" s="239">
        <f t="shared" si="758"/>
        <v>218.71231621966407</v>
      </c>
      <c r="L4061" s="239" t="b">
        <f t="shared" si="759"/>
        <v>0</v>
      </c>
      <c r="M4061" s="239">
        <f t="shared" si="764"/>
        <v>-1.2944930921953431E-2</v>
      </c>
      <c r="O4061" s="239">
        <f t="shared" si="765"/>
        <v>173.99425117070896</v>
      </c>
      <c r="P4061" s="239">
        <f t="shared" si="760"/>
        <v>218.71231621966407</v>
      </c>
      <c r="Q4061" s="239">
        <f t="shared" si="761"/>
        <v>0</v>
      </c>
      <c r="R4061" s="239">
        <f t="shared" si="766"/>
        <v>-1.2944930921953431E-2</v>
      </c>
      <c r="T4061" s="239">
        <f>MAX($H$4:H4061)</f>
        <v>290.98732864638936</v>
      </c>
      <c r="U4061" s="239">
        <f>MAX($K$4:K4061)</f>
        <v>290.98732864638936</v>
      </c>
      <c r="V4061" s="239">
        <f>MAX($K$4:L4061)</f>
        <v>290.98732864638936</v>
      </c>
      <c r="W4061" s="239">
        <f t="shared" si="767"/>
        <v>-0.24837855573620041</v>
      </c>
      <c r="X4061" s="239">
        <f t="shared" si="768"/>
        <v>-0.24837855573620041</v>
      </c>
      <c r="Y4061" s="239">
        <f t="shared" si="769"/>
        <v>-0.24837855573620041</v>
      </c>
    </row>
    <row r="4062" spans="1:25">
      <c r="A4062" s="147">
        <v>41113</v>
      </c>
      <c r="B4062" s="243">
        <v>-9.3170855073509973E-3</v>
      </c>
      <c r="C4062" s="243">
        <v>-2.5373786706653467E-2</v>
      </c>
      <c r="D4062" s="243">
        <v>-1.5600321898558867E-2</v>
      </c>
      <c r="E4062" s="243">
        <v>-2.2954760652612261E-2</v>
      </c>
      <c r="F4062" s="243">
        <v>-2.8143488722436993E-2</v>
      </c>
      <c r="H4062" s="239">
        <f t="shared" si="762"/>
        <v>213.16275655778819</v>
      </c>
      <c r="I4062" s="239"/>
      <c r="J4062" s="239">
        <f t="shared" si="763"/>
        <v>185.31247482009678</v>
      </c>
      <c r="K4062" s="239">
        <f t="shared" si="758"/>
        <v>213.16275655778819</v>
      </c>
      <c r="L4062" s="239" t="b">
        <f t="shared" si="759"/>
        <v>0</v>
      </c>
      <c r="M4062" s="239">
        <f t="shared" si="764"/>
        <v>-2.5373786706653412E-2</v>
      </c>
      <c r="O4062" s="239">
        <f t="shared" si="765"/>
        <v>173.99425117070896</v>
      </c>
      <c r="P4062" s="239">
        <f t="shared" si="760"/>
        <v>213.16275655778819</v>
      </c>
      <c r="Q4062" s="239">
        <f t="shared" si="761"/>
        <v>0</v>
      </c>
      <c r="R4062" s="239">
        <f t="shared" si="766"/>
        <v>-2.5373786706653412E-2</v>
      </c>
      <c r="T4062" s="239">
        <f>MAX($H$4:H4062)</f>
        <v>290.98732864638936</v>
      </c>
      <c r="U4062" s="239">
        <f>MAX($K$4:K4062)</f>
        <v>290.98732864638936</v>
      </c>
      <c r="V4062" s="239">
        <f>MAX($K$4:L4062)</f>
        <v>290.98732864638936</v>
      </c>
      <c r="W4062" s="239">
        <f t="shared" si="767"/>
        <v>-0.26745003794709682</v>
      </c>
      <c r="X4062" s="239">
        <f t="shared" si="768"/>
        <v>-0.26745003794709682</v>
      </c>
      <c r="Y4062" s="239">
        <f t="shared" si="769"/>
        <v>-0.26745003794709682</v>
      </c>
    </row>
    <row r="4063" spans="1:25">
      <c r="A4063" s="147">
        <v>41114</v>
      </c>
      <c r="B4063" s="243">
        <v>-9.3823831559873838E-3</v>
      </c>
      <c r="C4063" s="243">
        <v>-7.0610159704620479E-4</v>
      </c>
      <c r="D4063" s="243">
        <v>5.7360860768647104E-3</v>
      </c>
      <c r="E4063" s="243">
        <v>3.4964319727279758E-3</v>
      </c>
      <c r="F4063" s="243">
        <v>4.9783152538955822E-3</v>
      </c>
      <c r="H4063" s="239">
        <f t="shared" si="762"/>
        <v>213.01224199495195</v>
      </c>
      <c r="I4063" s="239"/>
      <c r="J4063" s="239">
        <f t="shared" si="763"/>
        <v>185.31247482009678</v>
      </c>
      <c r="K4063" s="239">
        <f t="shared" si="758"/>
        <v>213.01224199495195</v>
      </c>
      <c r="L4063" s="239" t="b">
        <f t="shared" si="759"/>
        <v>0</v>
      </c>
      <c r="M4063" s="239">
        <f t="shared" si="764"/>
        <v>-7.0610159704625195E-4</v>
      </c>
      <c r="O4063" s="239">
        <f t="shared" si="765"/>
        <v>173.99425117070896</v>
      </c>
      <c r="P4063" s="239">
        <f t="shared" si="760"/>
        <v>213.01224199495195</v>
      </c>
      <c r="Q4063" s="239">
        <f t="shared" si="761"/>
        <v>0</v>
      </c>
      <c r="R4063" s="239">
        <f t="shared" si="766"/>
        <v>-7.0610159704625195E-4</v>
      </c>
      <c r="T4063" s="239">
        <f>MAX($H$4:H4063)</f>
        <v>290.98732864638936</v>
      </c>
      <c r="U4063" s="239">
        <f>MAX($K$4:K4063)</f>
        <v>290.98732864638936</v>
      </c>
      <c r="V4063" s="239">
        <f>MAX($K$4:L4063)</f>
        <v>290.98732864638936</v>
      </c>
      <c r="W4063" s="239">
        <f t="shared" si="767"/>
        <v>-0.26796729264521857</v>
      </c>
      <c r="X4063" s="239">
        <f t="shared" si="768"/>
        <v>-0.26796729264521857</v>
      </c>
      <c r="Y4063" s="239">
        <f t="shared" si="769"/>
        <v>-0.26796729264521857</v>
      </c>
    </row>
    <row r="4064" spans="1:25">
      <c r="A4064" s="147">
        <v>41115</v>
      </c>
      <c r="B4064" s="243">
        <v>1.0373049622280917E-4</v>
      </c>
      <c r="C4064" s="243">
        <v>-3.3788274464343626E-3</v>
      </c>
      <c r="D4064" s="243">
        <v>-1.675649260592138E-2</v>
      </c>
      <c r="E4064" s="243">
        <v>-1.0064860008989207E-2</v>
      </c>
      <c r="F4064" s="243">
        <v>-3.8805787106870326E-3</v>
      </c>
      <c r="H4064" s="239">
        <f t="shared" si="762"/>
        <v>212.29251038527289</v>
      </c>
      <c r="I4064" s="239"/>
      <c r="J4064" s="239">
        <f t="shared" si="763"/>
        <v>185.31247482009678</v>
      </c>
      <c r="K4064" s="239">
        <f t="shared" si="758"/>
        <v>212.29251038527289</v>
      </c>
      <c r="L4064" s="239" t="b">
        <f t="shared" si="759"/>
        <v>0</v>
      </c>
      <c r="M4064" s="239">
        <f t="shared" si="764"/>
        <v>-3.378827446434347E-3</v>
      </c>
      <c r="O4064" s="239">
        <f t="shared" si="765"/>
        <v>173.99425117070896</v>
      </c>
      <c r="P4064" s="239">
        <f t="shared" si="760"/>
        <v>212.29251038527289</v>
      </c>
      <c r="Q4064" s="239">
        <f t="shared" si="761"/>
        <v>0</v>
      </c>
      <c r="R4064" s="239">
        <f t="shared" si="766"/>
        <v>-3.378827446434347E-3</v>
      </c>
      <c r="T4064" s="239">
        <f>MAX($H$4:H4064)</f>
        <v>290.98732864638936</v>
      </c>
      <c r="U4064" s="239">
        <f>MAX($K$4:K4064)</f>
        <v>290.98732864638936</v>
      </c>
      <c r="V4064" s="239">
        <f>MAX($K$4:L4064)</f>
        <v>290.98732864638936</v>
      </c>
      <c r="W4064" s="239">
        <f t="shared" si="767"/>
        <v>-0.27044070484851657</v>
      </c>
      <c r="X4064" s="239">
        <f t="shared" si="768"/>
        <v>-0.27044070484851657</v>
      </c>
      <c r="Y4064" s="239">
        <f t="shared" si="769"/>
        <v>-0.27044070484851657</v>
      </c>
    </row>
    <row r="4065" spans="1:25">
      <c r="A4065" s="147">
        <v>41116</v>
      </c>
      <c r="B4065" s="243">
        <v>1.6039089851159538E-2</v>
      </c>
      <c r="C4065" s="243">
        <v>2.5910385830296478E-2</v>
      </c>
      <c r="D4065" s="243">
        <v>-1.4797607436268789E-3</v>
      </c>
      <c r="E4065" s="243">
        <v>-5.4247895499714982E-4</v>
      </c>
      <c r="F4065" s="243">
        <v>2.0094215907850543E-2</v>
      </c>
      <c r="H4065" s="239">
        <f t="shared" si="762"/>
        <v>217.79309123823754</v>
      </c>
      <c r="I4065" s="239"/>
      <c r="J4065" s="239">
        <f t="shared" si="763"/>
        <v>185.31247482009678</v>
      </c>
      <c r="K4065" s="239">
        <f t="shared" si="758"/>
        <v>217.79309123823754</v>
      </c>
      <c r="L4065" s="239" t="b">
        <f t="shared" si="759"/>
        <v>0</v>
      </c>
      <c r="M4065" s="239">
        <f t="shared" si="764"/>
        <v>2.5910385830296492E-2</v>
      </c>
      <c r="O4065" s="239">
        <f t="shared" si="765"/>
        <v>173.99425117070896</v>
      </c>
      <c r="P4065" s="239">
        <f t="shared" si="760"/>
        <v>217.79309123823754</v>
      </c>
      <c r="Q4065" s="239">
        <f t="shared" si="761"/>
        <v>0</v>
      </c>
      <c r="R4065" s="239">
        <f t="shared" si="766"/>
        <v>2.5910385830296492E-2</v>
      </c>
      <c r="T4065" s="239">
        <f>MAX($H$4:H4065)</f>
        <v>290.98732864638936</v>
      </c>
      <c r="U4065" s="239">
        <f>MAX($K$4:K4065)</f>
        <v>290.98732864638936</v>
      </c>
      <c r="V4065" s="239">
        <f>MAX($K$4:L4065)</f>
        <v>290.98732864638936</v>
      </c>
      <c r="W4065" s="239">
        <f t="shared" si="767"/>
        <v>-0.25153754202506245</v>
      </c>
      <c r="X4065" s="239">
        <f t="shared" si="768"/>
        <v>-0.25153754202506245</v>
      </c>
      <c r="Y4065" s="239">
        <f t="shared" si="769"/>
        <v>-0.25153754202506245</v>
      </c>
    </row>
    <row r="4066" spans="1:25">
      <c r="A4066" s="147">
        <v>41117</v>
      </c>
      <c r="B4066" s="243">
        <v>1.925937327802707E-2</v>
      </c>
      <c r="C4066" s="243">
        <v>1.2022826722483781E-2</v>
      </c>
      <c r="D4066" s="243">
        <v>7.9175332586232106E-3</v>
      </c>
      <c r="E4066" s="243">
        <v>2.1272301642142333E-2</v>
      </c>
      <c r="F4066" s="243">
        <v>5.4752310928207759E-3</v>
      </c>
      <c r="H4066" s="239">
        <f t="shared" si="762"/>
        <v>220.41157983554896</v>
      </c>
      <c r="I4066" s="239"/>
      <c r="J4066" s="239">
        <f t="shared" si="763"/>
        <v>185.31247482009678</v>
      </c>
      <c r="K4066" s="239">
        <f t="shared" si="758"/>
        <v>220.41157983554896</v>
      </c>
      <c r="L4066" s="239" t="b">
        <f t="shared" si="759"/>
        <v>0</v>
      </c>
      <c r="M4066" s="239">
        <f t="shared" si="764"/>
        <v>1.2022826722483762E-2</v>
      </c>
      <c r="O4066" s="239">
        <f t="shared" si="765"/>
        <v>173.99425117070896</v>
      </c>
      <c r="P4066" s="239">
        <f t="shared" si="760"/>
        <v>220.41157983554896</v>
      </c>
      <c r="Q4066" s="239">
        <f t="shared" si="761"/>
        <v>0</v>
      </c>
      <c r="R4066" s="239">
        <f t="shared" si="766"/>
        <v>1.2022826722483762E-2</v>
      </c>
      <c r="T4066" s="239">
        <f>MAX($H$4:H4066)</f>
        <v>290.98732864638936</v>
      </c>
      <c r="U4066" s="239">
        <f>MAX($K$4:K4066)</f>
        <v>290.98732864638936</v>
      </c>
      <c r="V4066" s="239">
        <f>MAX($K$4:L4066)</f>
        <v>290.98732864638936</v>
      </c>
      <c r="W4066" s="239">
        <f t="shared" si="767"/>
        <v>-0.24253890758454549</v>
      </c>
      <c r="X4066" s="239">
        <f t="shared" si="768"/>
        <v>-0.24253890758454549</v>
      </c>
      <c r="Y4066" s="239">
        <f t="shared" si="769"/>
        <v>-0.24253890758454549</v>
      </c>
    </row>
    <row r="4067" spans="1:25">
      <c r="A4067" s="147">
        <v>41120</v>
      </c>
      <c r="B4067" s="243">
        <v>-7.9624681186651891E-4</v>
      </c>
      <c r="C4067" s="243">
        <v>1.3309959414192774E-2</v>
      </c>
      <c r="D4067" s="243">
        <v>2.0626878103009449E-2</v>
      </c>
      <c r="E4067" s="243">
        <v>1.5388737394805618E-2</v>
      </c>
      <c r="F4067" s="243">
        <v>8.7746042354122089E-3</v>
      </c>
      <c r="H4067" s="239">
        <f t="shared" si="762"/>
        <v>223.34524901757823</v>
      </c>
      <c r="I4067" s="239"/>
      <c r="J4067" s="239">
        <f t="shared" si="763"/>
        <v>185.31247482009678</v>
      </c>
      <c r="K4067" s="239">
        <f t="shared" si="758"/>
        <v>223.34524901757823</v>
      </c>
      <c r="L4067" s="239" t="b">
        <f t="shared" si="759"/>
        <v>0</v>
      </c>
      <c r="M4067" s="239">
        <f t="shared" si="764"/>
        <v>1.3309959414192754E-2</v>
      </c>
      <c r="O4067" s="239">
        <f t="shared" si="765"/>
        <v>173.99425117070896</v>
      </c>
      <c r="P4067" s="239">
        <f t="shared" si="760"/>
        <v>223.34524901757823</v>
      </c>
      <c r="Q4067" s="239">
        <f t="shared" si="761"/>
        <v>0</v>
      </c>
      <c r="R4067" s="239">
        <f t="shared" si="766"/>
        <v>1.3309959414192754E-2</v>
      </c>
      <c r="T4067" s="239">
        <f>MAX($H$4:H4067)</f>
        <v>290.98732864638936</v>
      </c>
      <c r="U4067" s="239">
        <f>MAX($K$4:K4067)</f>
        <v>290.98732864638936</v>
      </c>
      <c r="V4067" s="239">
        <f>MAX($K$4:L4067)</f>
        <v>290.98732864638936</v>
      </c>
      <c r="W4067" s="239">
        <f t="shared" si="767"/>
        <v>-0.23245713118666569</v>
      </c>
      <c r="X4067" s="239">
        <f t="shared" si="768"/>
        <v>-0.23245713118666569</v>
      </c>
      <c r="Y4067" s="239">
        <f t="shared" si="769"/>
        <v>-0.23245713118666569</v>
      </c>
    </row>
    <row r="4068" spans="1:25">
      <c r="A4068" s="147">
        <v>41121</v>
      </c>
      <c r="B4068" s="243">
        <v>-4.4236490867350931E-3</v>
      </c>
      <c r="C4068" s="243">
        <v>-7.3267380765655865E-3</v>
      </c>
      <c r="D4068" s="243">
        <v>4.4722658749147826E-3</v>
      </c>
      <c r="E4068" s="243">
        <v>2.6673843313496093E-4</v>
      </c>
      <c r="F4068" s="243">
        <v>-6.4989897271853225E-3</v>
      </c>
      <c r="H4068" s="239">
        <f t="shared" si="762"/>
        <v>221.70885687738112</v>
      </c>
      <c r="I4068" s="239"/>
      <c r="J4068" s="239">
        <f t="shared" si="763"/>
        <v>185.31247482009678</v>
      </c>
      <c r="K4068" s="239">
        <f t="shared" si="758"/>
        <v>221.70885687738112</v>
      </c>
      <c r="L4068" s="239" t="b">
        <f t="shared" si="759"/>
        <v>0</v>
      </c>
      <c r="M4068" s="239">
        <f t="shared" si="764"/>
        <v>-7.3267380765655397E-3</v>
      </c>
      <c r="O4068" s="239">
        <f t="shared" si="765"/>
        <v>173.99425117070896</v>
      </c>
      <c r="P4068" s="239">
        <f t="shared" si="760"/>
        <v>221.70885687738112</v>
      </c>
      <c r="Q4068" s="239">
        <f t="shared" si="761"/>
        <v>0</v>
      </c>
      <c r="R4068" s="239">
        <f t="shared" si="766"/>
        <v>-7.3267380765655397E-3</v>
      </c>
      <c r="T4068" s="239">
        <f>MAX($H$4:H4068)</f>
        <v>290.98732864638936</v>
      </c>
      <c r="U4068" s="239">
        <f>MAX($K$4:K4068)</f>
        <v>290.98732864638936</v>
      </c>
      <c r="V4068" s="239">
        <f>MAX($K$4:L4068)</f>
        <v>290.98732864638936</v>
      </c>
      <c r="W4068" s="239">
        <f t="shared" si="767"/>
        <v>-0.2380807167489967</v>
      </c>
      <c r="X4068" s="239">
        <f t="shared" si="768"/>
        <v>-0.2380807167489967</v>
      </c>
      <c r="Y4068" s="239">
        <f t="shared" si="769"/>
        <v>-0.2380807167489967</v>
      </c>
    </row>
    <row r="4069" spans="1:25">
      <c r="A4069" s="147">
        <v>41122</v>
      </c>
      <c r="B4069" s="243">
        <v>-3.4006738621197297E-3</v>
      </c>
      <c r="C4069" s="243">
        <v>3.973913324726519E-3</v>
      </c>
      <c r="D4069" s="243">
        <v>-6.5030770627899637E-3</v>
      </c>
      <c r="E4069" s="243">
        <v>2.4927745356828623E-3</v>
      </c>
      <c r="F4069" s="243">
        <v>-7.3064765356067873E-5</v>
      </c>
      <c r="H4069" s="239">
        <f t="shared" si="762"/>
        <v>222.58990865793604</v>
      </c>
      <c r="I4069" s="239"/>
      <c r="J4069" s="239">
        <f t="shared" si="763"/>
        <v>185.31247482009678</v>
      </c>
      <c r="K4069" s="239">
        <f t="shared" si="758"/>
        <v>222.58990865793604</v>
      </c>
      <c r="L4069" s="239" t="b">
        <f t="shared" si="759"/>
        <v>0</v>
      </c>
      <c r="M4069" s="239">
        <f t="shared" si="764"/>
        <v>3.973913324726532E-3</v>
      </c>
      <c r="O4069" s="239">
        <f t="shared" si="765"/>
        <v>173.99425117070896</v>
      </c>
      <c r="P4069" s="239">
        <f t="shared" si="760"/>
        <v>222.58990865793604</v>
      </c>
      <c r="Q4069" s="239">
        <f t="shared" si="761"/>
        <v>0</v>
      </c>
      <c r="R4069" s="239">
        <f t="shared" si="766"/>
        <v>3.973913324726532E-3</v>
      </c>
      <c r="T4069" s="239">
        <f>MAX($H$4:H4069)</f>
        <v>290.98732864638936</v>
      </c>
      <c r="U4069" s="239">
        <f>MAX($K$4:K4069)</f>
        <v>290.98732864638936</v>
      </c>
      <c r="V4069" s="239">
        <f>MAX($K$4:L4069)</f>
        <v>290.98732864638936</v>
      </c>
      <c r="W4069" s="239">
        <f t="shared" si="767"/>
        <v>-0.23505291555691943</v>
      </c>
      <c r="X4069" s="239">
        <f t="shared" si="768"/>
        <v>-0.23505291555691943</v>
      </c>
      <c r="Y4069" s="239">
        <f t="shared" si="769"/>
        <v>-0.23505291555691943</v>
      </c>
    </row>
    <row r="4070" spans="1:25">
      <c r="A4070" s="147">
        <v>41123</v>
      </c>
      <c r="B4070" s="243">
        <v>-7.0784337319127477E-3</v>
      </c>
      <c r="C4070" s="243">
        <v>-1.2246929474592605E-2</v>
      </c>
      <c r="D4070" s="243">
        <v>1.3036701893755831E-2</v>
      </c>
      <c r="E4070" s="243">
        <v>1.4348065737082027E-3</v>
      </c>
      <c r="F4070" s="243">
        <v>-1.071847711448437E-2</v>
      </c>
      <c r="H4070" s="239">
        <f t="shared" si="762"/>
        <v>219.86386574484629</v>
      </c>
      <c r="I4070" s="239"/>
      <c r="J4070" s="239">
        <f t="shared" si="763"/>
        <v>185.31247482009678</v>
      </c>
      <c r="K4070" s="239">
        <f t="shared" si="758"/>
        <v>219.86386574484629</v>
      </c>
      <c r="L4070" s="239" t="b">
        <f t="shared" si="759"/>
        <v>0</v>
      </c>
      <c r="M4070" s="239">
        <f t="shared" si="764"/>
        <v>-1.2246929474592558E-2</v>
      </c>
      <c r="O4070" s="239">
        <f t="shared" si="765"/>
        <v>173.99425117070896</v>
      </c>
      <c r="P4070" s="239">
        <f t="shared" si="760"/>
        <v>219.86386574484629</v>
      </c>
      <c r="Q4070" s="239">
        <f t="shared" si="761"/>
        <v>0</v>
      </c>
      <c r="R4070" s="239">
        <f t="shared" si="766"/>
        <v>-1.2246929474592558E-2</v>
      </c>
      <c r="T4070" s="239">
        <f>MAX($H$4:H4070)</f>
        <v>290.98732864638936</v>
      </c>
      <c r="U4070" s="239">
        <f>MAX($K$4:K4070)</f>
        <v>290.98732864638936</v>
      </c>
      <c r="V4070" s="239">
        <f>MAX($K$4:L4070)</f>
        <v>290.98732864638936</v>
      </c>
      <c r="W4070" s="239">
        <f t="shared" si="767"/>
        <v>-0.24442116855188906</v>
      </c>
      <c r="X4070" s="239">
        <f t="shared" si="768"/>
        <v>-0.24442116855188906</v>
      </c>
      <c r="Y4070" s="239">
        <f t="shared" si="769"/>
        <v>-0.24442116855188906</v>
      </c>
    </row>
    <row r="4071" spans="1:25">
      <c r="A4071" s="147">
        <v>41124</v>
      </c>
      <c r="B4071" s="243">
        <v>1.9104405580492534E-2</v>
      </c>
      <c r="C4071" s="243">
        <v>2.2093700786312898E-2</v>
      </c>
      <c r="D4071" s="243">
        <v>-2.6823168143361831E-2</v>
      </c>
      <c r="E4071" s="243">
        <v>-8.4936484496800357E-3</v>
      </c>
      <c r="F4071" s="243">
        <v>1.4455823108033394E-2</v>
      </c>
      <c r="H4071" s="239">
        <f t="shared" si="762"/>
        <v>224.721472208335</v>
      </c>
      <c r="I4071" s="239"/>
      <c r="J4071" s="239">
        <f t="shared" si="763"/>
        <v>185.31247482009678</v>
      </c>
      <c r="K4071" s="239">
        <f t="shared" si="758"/>
        <v>224.721472208335</v>
      </c>
      <c r="L4071" s="239" t="b">
        <f t="shared" si="759"/>
        <v>0</v>
      </c>
      <c r="M4071" s="239">
        <f t="shared" si="764"/>
        <v>2.2093700786312915E-2</v>
      </c>
      <c r="O4071" s="239">
        <f t="shared" si="765"/>
        <v>173.99425117070896</v>
      </c>
      <c r="P4071" s="239">
        <f t="shared" si="760"/>
        <v>224.721472208335</v>
      </c>
      <c r="Q4071" s="239">
        <f t="shared" si="761"/>
        <v>0</v>
      </c>
      <c r="R4071" s="239">
        <f t="shared" si="766"/>
        <v>2.2093700786312915E-2</v>
      </c>
      <c r="T4071" s="239">
        <f>MAX($H$4:H4071)</f>
        <v>290.98732864638936</v>
      </c>
      <c r="U4071" s="239">
        <f>MAX($K$4:K4071)</f>
        <v>290.98732864638936</v>
      </c>
      <c r="V4071" s="239">
        <f>MAX($K$4:L4071)</f>
        <v>290.98732864638936</v>
      </c>
      <c r="W4071" s="239">
        <f t="shared" si="767"/>
        <v>-0.22772763592940251</v>
      </c>
      <c r="X4071" s="239">
        <f t="shared" si="768"/>
        <v>-0.22772763592940251</v>
      </c>
      <c r="Y4071" s="239">
        <f t="shared" si="769"/>
        <v>-0.22772763592940251</v>
      </c>
    </row>
    <row r="4072" spans="1:25">
      <c r="A4072" s="147">
        <v>41127</v>
      </c>
      <c r="B4072" s="243">
        <v>2.6539943987782255E-3</v>
      </c>
      <c r="C4072" s="243">
        <v>6.9475109074204067E-3</v>
      </c>
      <c r="D4072" s="243">
        <v>1.525477529181174E-2</v>
      </c>
      <c r="E4072" s="243">
        <v>1.2253444325274643E-2</v>
      </c>
      <c r="F4072" s="243">
        <v>1.1761286833314122E-2</v>
      </c>
      <c r="H4072" s="239">
        <f t="shared" si="762"/>
        <v>226.28272708763399</v>
      </c>
      <c r="I4072" s="239"/>
      <c r="J4072" s="239">
        <f t="shared" si="763"/>
        <v>185.31247482009678</v>
      </c>
      <c r="K4072" s="239">
        <f t="shared" si="758"/>
        <v>226.28272708763399</v>
      </c>
      <c r="L4072" s="239" t="b">
        <f t="shared" si="759"/>
        <v>0</v>
      </c>
      <c r="M4072" s="239">
        <f t="shared" si="764"/>
        <v>6.9475109074204353E-3</v>
      </c>
      <c r="O4072" s="239">
        <f t="shared" si="765"/>
        <v>173.99425117070896</v>
      </c>
      <c r="P4072" s="239">
        <f t="shared" si="760"/>
        <v>226.28272708763399</v>
      </c>
      <c r="Q4072" s="239">
        <f t="shared" si="761"/>
        <v>0</v>
      </c>
      <c r="R4072" s="239">
        <f t="shared" si="766"/>
        <v>6.9475109074204353E-3</v>
      </c>
      <c r="T4072" s="239">
        <f>MAX($H$4:H4072)</f>
        <v>290.98732864638936</v>
      </c>
      <c r="U4072" s="239">
        <f>MAX($K$4:K4072)</f>
        <v>290.98732864638936</v>
      </c>
      <c r="V4072" s="239">
        <f>MAX($K$4:L4072)</f>
        <v>290.98732864638936</v>
      </c>
      <c r="W4072" s="239">
        <f t="shared" si="767"/>
        <v>-0.22236226525652267</v>
      </c>
      <c r="X4072" s="239">
        <f t="shared" si="768"/>
        <v>-0.22236226525652267</v>
      </c>
      <c r="Y4072" s="239">
        <f t="shared" si="769"/>
        <v>-0.22236226525652267</v>
      </c>
    </row>
    <row r="4073" spans="1:25">
      <c r="A4073" s="147">
        <v>41128</v>
      </c>
      <c r="B4073" s="243">
        <v>5.5783152346313702E-3</v>
      </c>
      <c r="C4073" s="243">
        <v>7.3072108103169331E-3</v>
      </c>
      <c r="D4073" s="243">
        <v>4.1576947402928166E-3</v>
      </c>
      <c r="E4073" s="243">
        <v>-1.4433213642606191E-4</v>
      </c>
      <c r="F4073" s="243">
        <v>3.7547128667489993E-3</v>
      </c>
      <c r="H4073" s="239">
        <f t="shared" si="762"/>
        <v>227.93622267719675</v>
      </c>
      <c r="I4073" s="239"/>
      <c r="J4073" s="239">
        <f t="shared" si="763"/>
        <v>185.31247482009678</v>
      </c>
      <c r="K4073" s="239">
        <f t="shared" si="758"/>
        <v>227.93622267719675</v>
      </c>
      <c r="L4073" s="239" t="b">
        <f t="shared" si="759"/>
        <v>0</v>
      </c>
      <c r="M4073" s="239">
        <f t="shared" si="764"/>
        <v>7.3072108103169808E-3</v>
      </c>
      <c r="O4073" s="239">
        <f t="shared" si="765"/>
        <v>173.99425117070896</v>
      </c>
      <c r="P4073" s="239">
        <f t="shared" si="760"/>
        <v>227.93622267719675</v>
      </c>
      <c r="Q4073" s="239">
        <f t="shared" si="761"/>
        <v>0</v>
      </c>
      <c r="R4073" s="239">
        <f t="shared" si="766"/>
        <v>7.3072108103169808E-3</v>
      </c>
      <c r="T4073" s="239">
        <f>MAX($H$4:H4073)</f>
        <v>290.98732864638936</v>
      </c>
      <c r="U4073" s="239">
        <f>MAX($K$4:K4073)</f>
        <v>290.98732864638936</v>
      </c>
      <c r="V4073" s="239">
        <f>MAX($K$4:L4073)</f>
        <v>290.98732864638936</v>
      </c>
      <c r="W4073" s="239">
        <f t="shared" si="767"/>
        <v>-0.21667990239469473</v>
      </c>
      <c r="X4073" s="239">
        <f t="shared" si="768"/>
        <v>-0.21667990239469473</v>
      </c>
      <c r="Y4073" s="239">
        <f t="shared" si="769"/>
        <v>-0.21667990239469473</v>
      </c>
    </row>
    <row r="4074" spans="1:25">
      <c r="A4074" s="147">
        <v>41129</v>
      </c>
      <c r="B4074" s="243">
        <v>8.9272198294176874E-4</v>
      </c>
      <c r="C4074" s="243">
        <v>2.2034451528021304E-3</v>
      </c>
      <c r="D4074" s="243">
        <v>8.8581419920572557E-3</v>
      </c>
      <c r="E4074" s="243">
        <v>7.0232407452950341E-3</v>
      </c>
      <c r="F4074" s="243">
        <v>-3.3117900562373848E-5</v>
      </c>
      <c r="H4074" s="239">
        <f t="shared" si="762"/>
        <v>228.43846764220285</v>
      </c>
      <c r="I4074" s="239"/>
      <c r="J4074" s="239">
        <f t="shared" si="763"/>
        <v>185.31247482009678</v>
      </c>
      <c r="K4074" s="239">
        <f t="shared" si="758"/>
        <v>228.43846764220285</v>
      </c>
      <c r="L4074" s="239" t="b">
        <f t="shared" si="759"/>
        <v>0</v>
      </c>
      <c r="M4074" s="239">
        <f t="shared" si="764"/>
        <v>2.2034451528021434E-3</v>
      </c>
      <c r="O4074" s="239">
        <f t="shared" si="765"/>
        <v>173.99425117070896</v>
      </c>
      <c r="P4074" s="239">
        <f t="shared" si="760"/>
        <v>228.43846764220285</v>
      </c>
      <c r="Q4074" s="239">
        <f t="shared" si="761"/>
        <v>0</v>
      </c>
      <c r="R4074" s="239">
        <f t="shared" si="766"/>
        <v>2.2034451528021434E-3</v>
      </c>
      <c r="T4074" s="239">
        <f>MAX($H$4:H4074)</f>
        <v>290.98732864638936</v>
      </c>
      <c r="U4074" s="239">
        <f>MAX($K$4:K4074)</f>
        <v>290.98732864638936</v>
      </c>
      <c r="V4074" s="239">
        <f>MAX($K$4:L4074)</f>
        <v>290.98732864638936</v>
      </c>
      <c r="W4074" s="239">
        <f t="shared" si="767"/>
        <v>-0.21495389952253383</v>
      </c>
      <c r="X4074" s="239">
        <f t="shared" si="768"/>
        <v>-0.21495389952253383</v>
      </c>
      <c r="Y4074" s="239">
        <f t="shared" si="769"/>
        <v>-0.21495389952253383</v>
      </c>
    </row>
    <row r="4075" spans="1:25">
      <c r="A4075" s="147">
        <v>41130</v>
      </c>
      <c r="B4075" s="243">
        <v>1.0763192161826751E-3</v>
      </c>
      <c r="C4075" s="243">
        <v>7.1708674047357146E-3</v>
      </c>
      <c r="D4075" s="243">
        <v>1.1056800567210034E-2</v>
      </c>
      <c r="E4075" s="243">
        <v>1.6184109708203165E-2</v>
      </c>
      <c r="F4075" s="243">
        <v>7.3143133132103078E-3</v>
      </c>
      <c r="H4075" s="239">
        <f t="shared" si="762"/>
        <v>230.07656960380609</v>
      </c>
      <c r="I4075" s="239"/>
      <c r="J4075" s="239">
        <f t="shared" si="763"/>
        <v>185.31247482009678</v>
      </c>
      <c r="K4075" s="239">
        <f t="shared" si="758"/>
        <v>230.07656960380609</v>
      </c>
      <c r="L4075" s="239" t="b">
        <f t="shared" si="759"/>
        <v>0</v>
      </c>
      <c r="M4075" s="239">
        <f t="shared" si="764"/>
        <v>7.1708674047356868E-3</v>
      </c>
      <c r="O4075" s="239">
        <f t="shared" si="765"/>
        <v>173.99425117070896</v>
      </c>
      <c r="P4075" s="239">
        <f t="shared" si="760"/>
        <v>230.07656960380609</v>
      </c>
      <c r="Q4075" s="239">
        <f t="shared" si="761"/>
        <v>0</v>
      </c>
      <c r="R4075" s="239">
        <f t="shared" si="766"/>
        <v>7.1708674047356868E-3</v>
      </c>
      <c r="T4075" s="239">
        <f>MAX($H$4:H4075)</f>
        <v>290.98732864638936</v>
      </c>
      <c r="U4075" s="239">
        <f>MAX($K$4:K4075)</f>
        <v>290.98732864638936</v>
      </c>
      <c r="V4075" s="239">
        <f>MAX($K$4:L4075)</f>
        <v>290.98732864638936</v>
      </c>
      <c r="W4075" s="239">
        <f t="shared" si="767"/>
        <v>-0.20932443802940509</v>
      </c>
      <c r="X4075" s="239">
        <f t="shared" si="768"/>
        <v>-0.20932443802940509</v>
      </c>
      <c r="Y4075" s="239">
        <f t="shared" si="769"/>
        <v>-0.20932443802940509</v>
      </c>
    </row>
    <row r="4076" spans="1:25">
      <c r="A4076" s="147">
        <v>41131</v>
      </c>
      <c r="B4076" s="243">
        <v>2.135319330357266E-3</v>
      </c>
      <c r="C4076" s="243">
        <v>-2.080597528791861E-3</v>
      </c>
      <c r="D4076" s="243">
        <v>-5.8435136036673052E-3</v>
      </c>
      <c r="E4076" s="243">
        <v>-8.6042183395851346E-4</v>
      </c>
      <c r="F4076" s="243">
        <v>6.6511905758792622E-5</v>
      </c>
      <c r="H4076" s="239">
        <f t="shared" si="762"/>
        <v>229.5978728616555</v>
      </c>
      <c r="I4076" s="239"/>
      <c r="J4076" s="239">
        <f t="shared" si="763"/>
        <v>185.31247482009678</v>
      </c>
      <c r="K4076" s="239">
        <f t="shared" si="758"/>
        <v>229.5978728616555</v>
      </c>
      <c r="L4076" s="239" t="b">
        <f t="shared" si="759"/>
        <v>0</v>
      </c>
      <c r="M4076" s="239">
        <f t="shared" si="764"/>
        <v>-2.0805975287918684E-3</v>
      </c>
      <c r="O4076" s="239">
        <f t="shared" si="765"/>
        <v>173.99425117070896</v>
      </c>
      <c r="P4076" s="239">
        <f t="shared" si="760"/>
        <v>229.5978728616555</v>
      </c>
      <c r="Q4076" s="239">
        <f t="shared" si="761"/>
        <v>0</v>
      </c>
      <c r="R4076" s="239">
        <f t="shared" si="766"/>
        <v>-2.0805975287918684E-3</v>
      </c>
      <c r="T4076" s="239">
        <f>MAX($H$4:H4076)</f>
        <v>290.98732864638936</v>
      </c>
      <c r="U4076" s="239">
        <f>MAX($K$4:K4076)</f>
        <v>290.98732864638936</v>
      </c>
      <c r="V4076" s="239">
        <f>MAX($K$4:L4076)</f>
        <v>290.98732864638936</v>
      </c>
      <c r="W4076" s="239">
        <f t="shared" si="767"/>
        <v>-0.21096951564971725</v>
      </c>
      <c r="X4076" s="239">
        <f t="shared" si="768"/>
        <v>-0.21096951564971725</v>
      </c>
      <c r="Y4076" s="239">
        <f t="shared" si="769"/>
        <v>-0.21096951564971725</v>
      </c>
    </row>
    <row r="4077" spans="1:25">
      <c r="A4077" s="147">
        <v>41134</v>
      </c>
      <c r="B4077" s="243">
        <v>-1.1779380946159712E-3</v>
      </c>
      <c r="C4077" s="243">
        <v>-4.9153505021370947E-3</v>
      </c>
      <c r="D4077" s="243">
        <v>-5.0219634413586345E-3</v>
      </c>
      <c r="E4077" s="243">
        <v>-1.0424667286610623E-2</v>
      </c>
      <c r="F4077" s="243">
        <v>-6.345612690870972E-3</v>
      </c>
      <c r="H4077" s="239">
        <f t="shared" si="762"/>
        <v>228.46931884199535</v>
      </c>
      <c r="I4077" s="239"/>
      <c r="J4077" s="239">
        <f t="shared" si="763"/>
        <v>185.31247482009678</v>
      </c>
      <c r="K4077" s="239">
        <f t="shared" si="758"/>
        <v>228.46931884199535</v>
      </c>
      <c r="L4077" s="239" t="b">
        <f t="shared" si="759"/>
        <v>0</v>
      </c>
      <c r="M4077" s="239">
        <f t="shared" si="764"/>
        <v>-4.9153505021371389E-3</v>
      </c>
      <c r="O4077" s="239">
        <f t="shared" si="765"/>
        <v>173.99425117070896</v>
      </c>
      <c r="P4077" s="239">
        <f t="shared" si="760"/>
        <v>228.46931884199535</v>
      </c>
      <c r="Q4077" s="239">
        <f t="shared" si="761"/>
        <v>0</v>
      </c>
      <c r="R4077" s="239">
        <f t="shared" si="766"/>
        <v>-4.9153505021371389E-3</v>
      </c>
      <c r="T4077" s="239">
        <f>MAX($H$4:H4077)</f>
        <v>290.98732864638936</v>
      </c>
      <c r="U4077" s="239">
        <f>MAX($K$4:K4077)</f>
        <v>290.98732864638936</v>
      </c>
      <c r="V4077" s="239">
        <f>MAX($K$4:L4077)</f>
        <v>290.98732864638936</v>
      </c>
      <c r="W4077" s="239">
        <f t="shared" si="767"/>
        <v>-0.21484787703716993</v>
      </c>
      <c r="X4077" s="239">
        <f t="shared" si="768"/>
        <v>-0.21484787703716993</v>
      </c>
      <c r="Y4077" s="239">
        <f t="shared" si="769"/>
        <v>-0.21484787703716993</v>
      </c>
    </row>
    <row r="4078" spans="1:25">
      <c r="A4078" s="147">
        <v>41135</v>
      </c>
      <c r="B4078" s="243">
        <v>-7.1074950473759557E-5</v>
      </c>
      <c r="C4078" s="243">
        <v>4.7104377645836859E-3</v>
      </c>
      <c r="D4078" s="243">
        <v>-1.3327205938116204E-3</v>
      </c>
      <c r="E4078" s="243">
        <v>5.3812283229652813E-3</v>
      </c>
      <c r="F4078" s="243">
        <v>3.89713517777035E-3</v>
      </c>
      <c r="H4078" s="239">
        <f t="shared" si="762"/>
        <v>229.5455093495174</v>
      </c>
      <c r="I4078" s="239"/>
      <c r="J4078" s="239">
        <f t="shared" si="763"/>
        <v>185.31247482009678</v>
      </c>
      <c r="K4078" s="239">
        <f t="shared" si="758"/>
        <v>229.5455093495174</v>
      </c>
      <c r="L4078" s="239" t="b">
        <f t="shared" si="759"/>
        <v>0</v>
      </c>
      <c r="M4078" s="239">
        <f t="shared" si="764"/>
        <v>4.7104377645837336E-3</v>
      </c>
      <c r="O4078" s="239">
        <f t="shared" si="765"/>
        <v>173.99425117070896</v>
      </c>
      <c r="P4078" s="239">
        <f t="shared" si="760"/>
        <v>229.5455093495174</v>
      </c>
      <c r="Q4078" s="239">
        <f t="shared" si="761"/>
        <v>0</v>
      </c>
      <c r="R4078" s="239">
        <f t="shared" si="766"/>
        <v>4.7104377645837336E-3</v>
      </c>
      <c r="T4078" s="239">
        <f>MAX($H$4:H4078)</f>
        <v>290.98732864638936</v>
      </c>
      <c r="U4078" s="239">
        <f>MAX($K$4:K4078)</f>
        <v>290.98732864638936</v>
      </c>
      <c r="V4078" s="239">
        <f>MAX($K$4:L4078)</f>
        <v>290.98732864638936</v>
      </c>
      <c r="W4078" s="239">
        <f t="shared" si="767"/>
        <v>-0.21114946682622271</v>
      </c>
      <c r="X4078" s="239">
        <f t="shared" si="768"/>
        <v>-0.21114946682622271</v>
      </c>
      <c r="Y4078" s="239">
        <f t="shared" si="769"/>
        <v>-0.21114946682622271</v>
      </c>
    </row>
    <row r="4079" spans="1:25">
      <c r="A4079" s="147">
        <v>41136</v>
      </c>
      <c r="B4079" s="243">
        <v>2.026167779822563E-3</v>
      </c>
      <c r="C4079" s="243">
        <v>9.6993980706039373E-4</v>
      </c>
      <c r="D4079" s="243">
        <v>3.5303068726277864E-4</v>
      </c>
      <c r="E4079" s="243">
        <v>1.0671513364419738E-3</v>
      </c>
      <c r="F4079" s="243">
        <v>2.6115710691838601E-3</v>
      </c>
      <c r="H4079" s="239">
        <f t="shared" si="762"/>
        <v>229.76815467656746</v>
      </c>
      <c r="I4079" s="239"/>
      <c r="J4079" s="239">
        <f t="shared" si="763"/>
        <v>185.31247482009678</v>
      </c>
      <c r="K4079" s="239">
        <f t="shared" si="758"/>
        <v>229.76815467656746</v>
      </c>
      <c r="L4079" s="239" t="b">
        <f t="shared" si="759"/>
        <v>0</v>
      </c>
      <c r="M4079" s="239">
        <f t="shared" si="764"/>
        <v>9.6993980706043374E-4</v>
      </c>
      <c r="O4079" s="239">
        <f t="shared" si="765"/>
        <v>173.99425117070896</v>
      </c>
      <c r="P4079" s="239">
        <f t="shared" si="760"/>
        <v>229.76815467656746</v>
      </c>
      <c r="Q4079" s="239">
        <f t="shared" si="761"/>
        <v>0</v>
      </c>
      <c r="R4079" s="239">
        <f t="shared" si="766"/>
        <v>9.6993980706043374E-4</v>
      </c>
      <c r="T4079" s="239">
        <f>MAX($H$4:H4079)</f>
        <v>290.98732864638936</v>
      </c>
      <c r="U4079" s="239">
        <f>MAX($K$4:K4079)</f>
        <v>290.98732864638936</v>
      </c>
      <c r="V4079" s="239">
        <f>MAX($K$4:L4079)</f>
        <v>290.98732864638936</v>
      </c>
      <c r="W4079" s="239">
        <f t="shared" si="767"/>
        <v>-0.21038432929227663</v>
      </c>
      <c r="X4079" s="239">
        <f t="shared" si="768"/>
        <v>-0.21038432929227663</v>
      </c>
      <c r="Y4079" s="239">
        <f t="shared" si="769"/>
        <v>-0.21038432929227663</v>
      </c>
    </row>
    <row r="4080" spans="1:25">
      <c r="A4080" s="147">
        <v>41137</v>
      </c>
      <c r="B4080" s="243">
        <v>7.3141746925686757E-3</v>
      </c>
      <c r="C4080" s="243">
        <v>3.2589691638111873E-3</v>
      </c>
      <c r="D4080" s="243">
        <v>3.2849258122824576E-3</v>
      </c>
      <c r="E4080" s="243">
        <v>-4.6197965979124511E-3</v>
      </c>
      <c r="F4080" s="243">
        <v>3.6600716835710756E-3</v>
      </c>
      <c r="H4080" s="239">
        <f t="shared" si="762"/>
        <v>230.51696200748418</v>
      </c>
      <c r="I4080" s="239"/>
      <c r="J4080" s="239">
        <f t="shared" si="763"/>
        <v>185.31247482009678</v>
      </c>
      <c r="K4080" s="239">
        <f t="shared" si="758"/>
        <v>230.51696200748418</v>
      </c>
      <c r="L4080" s="239" t="b">
        <f t="shared" si="759"/>
        <v>0</v>
      </c>
      <c r="M4080" s="239">
        <f t="shared" si="764"/>
        <v>3.2589691638111287E-3</v>
      </c>
      <c r="O4080" s="239">
        <f t="shared" si="765"/>
        <v>173.99425117070896</v>
      </c>
      <c r="P4080" s="239">
        <f t="shared" si="760"/>
        <v>230.51696200748418</v>
      </c>
      <c r="Q4080" s="239">
        <f t="shared" si="761"/>
        <v>0</v>
      </c>
      <c r="R4080" s="239">
        <f t="shared" si="766"/>
        <v>3.2589691638111287E-3</v>
      </c>
      <c r="T4080" s="239">
        <f>MAX($H$4:H4080)</f>
        <v>290.98732864638936</v>
      </c>
      <c r="U4080" s="239">
        <f>MAX($K$4:K4080)</f>
        <v>290.98732864638936</v>
      </c>
      <c r="V4080" s="239">
        <f>MAX($K$4:L4080)</f>
        <v>290.98732864638936</v>
      </c>
      <c r="W4080" s="239">
        <f t="shared" si="767"/>
        <v>-0.20781099617017809</v>
      </c>
      <c r="X4080" s="239">
        <f t="shared" si="768"/>
        <v>-0.20781099617017809</v>
      </c>
      <c r="Y4080" s="239">
        <f t="shared" si="769"/>
        <v>-0.20781099617017809</v>
      </c>
    </row>
    <row r="4081" spans="1:25">
      <c r="A4081" s="147">
        <v>41138</v>
      </c>
      <c r="B4081" s="243">
        <v>2.0224968848221447E-3</v>
      </c>
      <c r="C4081" s="243">
        <v>3.8148118731209379E-3</v>
      </c>
      <c r="D4081" s="243">
        <v>8.3907112879055834E-3</v>
      </c>
      <c r="E4081" s="243">
        <v>-1.391111826918312E-3</v>
      </c>
      <c r="F4081" s="243">
        <v>7.9559206319110842E-3</v>
      </c>
      <c r="H4081" s="239">
        <f t="shared" si="762"/>
        <v>231.39634085110609</v>
      </c>
      <c r="I4081" s="239"/>
      <c r="J4081" s="239">
        <f t="shared" si="763"/>
        <v>185.31247482009678</v>
      </c>
      <c r="K4081" s="239">
        <f t="shared" si="758"/>
        <v>231.39634085110609</v>
      </c>
      <c r="L4081" s="239" t="b">
        <f t="shared" si="759"/>
        <v>0</v>
      </c>
      <c r="M4081" s="239">
        <f t="shared" si="764"/>
        <v>3.8148118731208885E-3</v>
      </c>
      <c r="O4081" s="239">
        <f t="shared" si="765"/>
        <v>173.99425117070896</v>
      </c>
      <c r="P4081" s="239">
        <f t="shared" si="760"/>
        <v>231.39634085110609</v>
      </c>
      <c r="Q4081" s="239">
        <f t="shared" si="761"/>
        <v>0</v>
      </c>
      <c r="R4081" s="239">
        <f t="shared" si="766"/>
        <v>3.8148118731208885E-3</v>
      </c>
      <c r="T4081" s="239">
        <f>MAX($H$4:H4081)</f>
        <v>290.98732864638936</v>
      </c>
      <c r="U4081" s="239">
        <f>MAX($K$4:K4081)</f>
        <v>290.98732864638936</v>
      </c>
      <c r="V4081" s="239">
        <f>MAX($K$4:L4081)</f>
        <v>290.98732864638936</v>
      </c>
      <c r="W4081" s="239">
        <f t="shared" si="767"/>
        <v>-0.20478894415261228</v>
      </c>
      <c r="X4081" s="239">
        <f t="shared" si="768"/>
        <v>-0.20478894415261228</v>
      </c>
      <c r="Y4081" s="239">
        <f t="shared" si="769"/>
        <v>-0.20478894415261228</v>
      </c>
    </row>
    <row r="4082" spans="1:25">
      <c r="A4082" s="147">
        <v>41141</v>
      </c>
      <c r="B4082" s="243">
        <v>-2.6527151229294166E-4</v>
      </c>
      <c r="C4082" s="243">
        <v>-3.1184668338996024E-3</v>
      </c>
      <c r="D4082" s="243">
        <v>1.565743730533864E-4</v>
      </c>
      <c r="E4082" s="243">
        <v>-3.535981996193982E-3</v>
      </c>
      <c r="F4082" s="243">
        <v>-3.8625316957144884E-3</v>
      </c>
      <c r="H4082" s="239">
        <f t="shared" si="762"/>
        <v>230.67473903667619</v>
      </c>
      <c r="I4082" s="239"/>
      <c r="J4082" s="239">
        <f t="shared" si="763"/>
        <v>185.31247482009678</v>
      </c>
      <c r="K4082" s="239">
        <f t="shared" si="758"/>
        <v>230.67473903667619</v>
      </c>
      <c r="L4082" s="239" t="b">
        <f t="shared" si="759"/>
        <v>0</v>
      </c>
      <c r="M4082" s="239">
        <f t="shared" si="764"/>
        <v>-3.1184668338996055E-3</v>
      </c>
      <c r="O4082" s="239">
        <f t="shared" si="765"/>
        <v>173.99425117070896</v>
      </c>
      <c r="P4082" s="239">
        <f t="shared" si="760"/>
        <v>230.67473903667619</v>
      </c>
      <c r="Q4082" s="239">
        <f t="shared" si="761"/>
        <v>0</v>
      </c>
      <c r="R4082" s="239">
        <f t="shared" si="766"/>
        <v>-3.1184668338996055E-3</v>
      </c>
      <c r="T4082" s="239">
        <f>MAX($H$4:H4082)</f>
        <v>290.98732864638936</v>
      </c>
      <c r="U4082" s="239">
        <f>MAX($K$4:K4082)</f>
        <v>290.98732864638936</v>
      </c>
      <c r="V4082" s="239">
        <f>MAX($K$4:L4082)</f>
        <v>290.98732864638936</v>
      </c>
      <c r="W4082" s="239">
        <f t="shared" si="767"/>
        <v>-0.20726878345622265</v>
      </c>
      <c r="X4082" s="239">
        <f t="shared" si="768"/>
        <v>-0.20726878345622265</v>
      </c>
      <c r="Y4082" s="239">
        <f t="shared" si="769"/>
        <v>-0.20726878345622265</v>
      </c>
    </row>
    <row r="4083" spans="1:25">
      <c r="A4083" s="147">
        <v>41142</v>
      </c>
      <c r="B4083" s="243">
        <v>-3.0072081993203215E-3</v>
      </c>
      <c r="C4083" s="243">
        <v>3.7854422178043023E-3</v>
      </c>
      <c r="D4083" s="243">
        <v>-7.8389672763196083E-3</v>
      </c>
      <c r="E4083" s="243">
        <v>-4.5174704058297266E-3</v>
      </c>
      <c r="F4083" s="243">
        <v>4.1482943125576988E-3</v>
      </c>
      <c r="H4083" s="239">
        <f t="shared" si="762"/>
        <v>231.54794493240661</v>
      </c>
      <c r="I4083" s="239"/>
      <c r="J4083" s="239">
        <f t="shared" si="763"/>
        <v>185.31247482009678</v>
      </c>
      <c r="K4083" s="239">
        <f t="shared" si="758"/>
        <v>231.54794493240661</v>
      </c>
      <c r="L4083" s="239" t="b">
        <f t="shared" si="759"/>
        <v>0</v>
      </c>
      <c r="M4083" s="239">
        <f t="shared" si="764"/>
        <v>3.7854422178042924E-3</v>
      </c>
      <c r="O4083" s="239">
        <f t="shared" si="765"/>
        <v>173.99425117070896</v>
      </c>
      <c r="P4083" s="239">
        <f t="shared" si="760"/>
        <v>231.54794493240661</v>
      </c>
      <c r="Q4083" s="239">
        <f t="shared" si="761"/>
        <v>0</v>
      </c>
      <c r="R4083" s="239">
        <f t="shared" si="766"/>
        <v>3.7854422178042924E-3</v>
      </c>
      <c r="T4083" s="239">
        <f>MAX($H$4:H4083)</f>
        <v>290.98732864638936</v>
      </c>
      <c r="U4083" s="239">
        <f>MAX($K$4:K4083)</f>
        <v>290.98732864638936</v>
      </c>
      <c r="V4083" s="239">
        <f>MAX($K$4:L4083)</f>
        <v>290.98732864638936</v>
      </c>
      <c r="W4083" s="239">
        <f t="shared" si="767"/>
        <v>-0.20426794524174649</v>
      </c>
      <c r="X4083" s="239">
        <f t="shared" si="768"/>
        <v>-0.20426794524174649</v>
      </c>
      <c r="Y4083" s="239">
        <f t="shared" si="769"/>
        <v>-0.20426794524174649</v>
      </c>
    </row>
    <row r="4084" spans="1:25">
      <c r="A4084" s="147">
        <v>41143</v>
      </c>
      <c r="B4084" s="243">
        <v>2.2178520423454806E-4</v>
      </c>
      <c r="C4084" s="243">
        <v>-1.2238093725296717E-2</v>
      </c>
      <c r="D4084" s="243">
        <v>-2.7756644895090554E-3</v>
      </c>
      <c r="E4084" s="243">
        <v>-5.1909199202292422E-3</v>
      </c>
      <c r="F4084" s="243">
        <v>-1.0017991787938274E-2</v>
      </c>
      <c r="H4084" s="239">
        <f t="shared" si="762"/>
        <v>228.71423948042397</v>
      </c>
      <c r="I4084" s="239"/>
      <c r="J4084" s="239">
        <f t="shared" si="763"/>
        <v>185.31247482009678</v>
      </c>
      <c r="K4084" s="239">
        <f t="shared" si="758"/>
        <v>228.71423948042397</v>
      </c>
      <c r="L4084" s="239" t="b">
        <f t="shared" si="759"/>
        <v>0</v>
      </c>
      <c r="M4084" s="239">
        <f t="shared" si="764"/>
        <v>-1.2238093725296731E-2</v>
      </c>
      <c r="O4084" s="239">
        <f t="shared" si="765"/>
        <v>173.99425117070896</v>
      </c>
      <c r="P4084" s="239">
        <f t="shared" si="760"/>
        <v>228.71423948042397</v>
      </c>
      <c r="Q4084" s="239">
        <f t="shared" si="761"/>
        <v>0</v>
      </c>
      <c r="R4084" s="239">
        <f t="shared" si="766"/>
        <v>-1.2238093725296731E-2</v>
      </c>
      <c r="T4084" s="239">
        <f>MAX($H$4:H4084)</f>
        <v>290.98732864638936</v>
      </c>
      <c r="U4084" s="239">
        <f>MAX($K$4:K4084)</f>
        <v>290.98732864638936</v>
      </c>
      <c r="V4084" s="239">
        <f>MAX($K$4:L4084)</f>
        <v>290.98732864638936</v>
      </c>
      <c r="W4084" s="239">
        <f t="shared" si="767"/>
        <v>-0.21400618870810095</v>
      </c>
      <c r="X4084" s="239">
        <f t="shared" si="768"/>
        <v>-0.21400618870810095</v>
      </c>
      <c r="Y4084" s="239">
        <f t="shared" si="769"/>
        <v>-0.21400618870810095</v>
      </c>
    </row>
    <row r="4085" spans="1:25">
      <c r="A4085" s="147">
        <v>41144</v>
      </c>
      <c r="B4085" s="243">
        <v>-7.7482001571377301E-3</v>
      </c>
      <c r="C4085" s="243">
        <v>-5.3884132505571669E-3</v>
      </c>
      <c r="D4085" s="243">
        <v>2.2993666242940858E-3</v>
      </c>
      <c r="E4085" s="243">
        <v>-3.9661498236629456E-3</v>
      </c>
      <c r="F4085" s="243">
        <v>-5.3591971150399598E-3</v>
      </c>
      <c r="H4085" s="239">
        <f t="shared" si="762"/>
        <v>227.48183264181654</v>
      </c>
      <c r="I4085" s="239"/>
      <c r="J4085" s="239">
        <f t="shared" si="763"/>
        <v>185.31247482009678</v>
      </c>
      <c r="K4085" s="239">
        <f t="shared" si="758"/>
        <v>227.48183264181654</v>
      </c>
      <c r="L4085" s="239" t="b">
        <f t="shared" si="759"/>
        <v>0</v>
      </c>
      <c r="M4085" s="239">
        <f t="shared" si="764"/>
        <v>-5.3884132505572103E-3</v>
      </c>
      <c r="O4085" s="239">
        <f t="shared" si="765"/>
        <v>173.99425117070896</v>
      </c>
      <c r="P4085" s="239">
        <f t="shared" si="760"/>
        <v>227.48183264181654</v>
      </c>
      <c r="Q4085" s="239">
        <f t="shared" si="761"/>
        <v>0</v>
      </c>
      <c r="R4085" s="239">
        <f t="shared" si="766"/>
        <v>-5.3884132505572103E-3</v>
      </c>
      <c r="T4085" s="239">
        <f>MAX($H$4:H4085)</f>
        <v>290.98732864638936</v>
      </c>
      <c r="U4085" s="239">
        <f>MAX($K$4:K4085)</f>
        <v>290.98732864638936</v>
      </c>
      <c r="V4085" s="239">
        <f>MAX($K$4:L4085)</f>
        <v>290.98732864638936</v>
      </c>
      <c r="W4085" s="239">
        <f t="shared" si="767"/>
        <v>-0.21824144817572216</v>
      </c>
      <c r="X4085" s="239">
        <f t="shared" si="768"/>
        <v>-0.21824144817572216</v>
      </c>
      <c r="Y4085" s="239">
        <f t="shared" si="769"/>
        <v>-0.21824144817572216</v>
      </c>
    </row>
    <row r="4086" spans="1:25">
      <c r="A4086" s="147">
        <v>41145</v>
      </c>
      <c r="B4086" s="243">
        <v>6.2227301837936011E-3</v>
      </c>
      <c r="C4086" s="243">
        <v>-6.6793905163331502E-4</v>
      </c>
      <c r="D4086" s="243">
        <v>-9.9831169836172018E-3</v>
      </c>
      <c r="E4086" s="243">
        <v>-5.601747908252519E-3</v>
      </c>
      <c r="F4086" s="243">
        <v>-3.7639213297732121E-3</v>
      </c>
      <c r="H4086" s="239">
        <f t="shared" si="762"/>
        <v>227.32988864225794</v>
      </c>
      <c r="I4086" s="239"/>
      <c r="J4086" s="239">
        <f t="shared" si="763"/>
        <v>185.31247482009678</v>
      </c>
      <c r="K4086" s="239">
        <f t="shared" si="758"/>
        <v>227.32988864225794</v>
      </c>
      <c r="L4086" s="239" t="b">
        <f t="shared" si="759"/>
        <v>0</v>
      </c>
      <c r="M4086" s="239">
        <f t="shared" si="764"/>
        <v>-6.6793905163337443E-4</v>
      </c>
      <c r="O4086" s="239">
        <f t="shared" si="765"/>
        <v>173.99425117070896</v>
      </c>
      <c r="P4086" s="239">
        <f t="shared" si="760"/>
        <v>227.32988864225794</v>
      </c>
      <c r="Q4086" s="239">
        <f t="shared" si="761"/>
        <v>0</v>
      </c>
      <c r="R4086" s="239">
        <f t="shared" si="766"/>
        <v>-6.6793905163337443E-4</v>
      </c>
      <c r="T4086" s="239">
        <f>MAX($H$4:H4086)</f>
        <v>290.98732864638936</v>
      </c>
      <c r="U4086" s="239">
        <f>MAX($K$4:K4086)</f>
        <v>290.98732864638936</v>
      </c>
      <c r="V4086" s="239">
        <f>MAX($K$4:L4086)</f>
        <v>290.98732864638936</v>
      </c>
      <c r="W4086" s="239">
        <f t="shared" si="767"/>
        <v>-0.21876361524143395</v>
      </c>
      <c r="X4086" s="239">
        <f t="shared" si="768"/>
        <v>-0.21876361524143395</v>
      </c>
      <c r="Y4086" s="239">
        <f t="shared" si="769"/>
        <v>-0.21876361524143395</v>
      </c>
    </row>
    <row r="4087" spans="1:25">
      <c r="A4087" s="147">
        <v>41148</v>
      </c>
      <c r="B4087" s="243">
        <v>-6.2774461757131306E-4</v>
      </c>
      <c r="C4087" s="243">
        <v>6.3801312895603868E-3</v>
      </c>
      <c r="D4087" s="243">
        <v>-4.1345178531893012E-4</v>
      </c>
      <c r="E4087" s="243">
        <v>-2.7618726938941629E-3</v>
      </c>
      <c r="F4087" s="243">
        <v>3.6191380886774205E-3</v>
      </c>
      <c r="H4087" s="239">
        <f t="shared" si="762"/>
        <v>228.78028317783668</v>
      </c>
      <c r="I4087" s="239"/>
      <c r="J4087" s="239">
        <f t="shared" si="763"/>
        <v>185.31247482009678</v>
      </c>
      <c r="K4087" s="239">
        <f t="shared" si="758"/>
        <v>228.78028317783668</v>
      </c>
      <c r="L4087" s="239" t="b">
        <f t="shared" si="759"/>
        <v>0</v>
      </c>
      <c r="M4087" s="239">
        <f t="shared" si="764"/>
        <v>6.3801312895603417E-3</v>
      </c>
      <c r="O4087" s="239">
        <f t="shared" si="765"/>
        <v>173.99425117070896</v>
      </c>
      <c r="P4087" s="239">
        <f t="shared" si="760"/>
        <v>228.78028317783668</v>
      </c>
      <c r="Q4087" s="239">
        <f t="shared" si="761"/>
        <v>0</v>
      </c>
      <c r="R4087" s="239">
        <f t="shared" si="766"/>
        <v>6.3801312895603417E-3</v>
      </c>
      <c r="T4087" s="239">
        <f>MAX($H$4:H4087)</f>
        <v>290.98732864638936</v>
      </c>
      <c r="U4087" s="239">
        <f>MAX($K$4:K4087)</f>
        <v>290.98732864638936</v>
      </c>
      <c r="V4087" s="239">
        <f>MAX($K$4:L4087)</f>
        <v>290.98732864638936</v>
      </c>
      <c r="W4087" s="239">
        <f t="shared" si="767"/>
        <v>-0.21377922453849282</v>
      </c>
      <c r="X4087" s="239">
        <f t="shared" si="768"/>
        <v>-0.21377922453849282</v>
      </c>
      <c r="Y4087" s="239">
        <f t="shared" si="769"/>
        <v>-0.21377922453849282</v>
      </c>
    </row>
    <row r="4088" spans="1:25">
      <c r="A4088" s="147">
        <v>41149</v>
      </c>
      <c r="B4088" s="243">
        <v>-2.6667002359181957E-4</v>
      </c>
      <c r="C4088" s="243">
        <v>-7.5523441855888107E-3</v>
      </c>
      <c r="D4088" s="243">
        <v>-9.5269915115619996E-3</v>
      </c>
      <c r="E4088" s="243">
        <v>-8.7463312322387798E-3</v>
      </c>
      <c r="F4088" s="243">
        <v>-7.1394536089959271E-3</v>
      </c>
      <c r="H4088" s="239">
        <f t="shared" si="762"/>
        <v>227.05245573640119</v>
      </c>
      <c r="I4088" s="239"/>
      <c r="J4088" s="239">
        <f t="shared" si="763"/>
        <v>185.31247482009678</v>
      </c>
      <c r="K4088" s="239">
        <f t="shared" si="758"/>
        <v>227.05245573640119</v>
      </c>
      <c r="L4088" s="239" t="b">
        <f t="shared" si="759"/>
        <v>0</v>
      </c>
      <c r="M4088" s="239">
        <f t="shared" si="764"/>
        <v>-7.5523441855887994E-3</v>
      </c>
      <c r="O4088" s="239">
        <f t="shared" si="765"/>
        <v>173.99425117070896</v>
      </c>
      <c r="P4088" s="239">
        <f t="shared" si="760"/>
        <v>227.05245573640119</v>
      </c>
      <c r="Q4088" s="239">
        <f t="shared" si="761"/>
        <v>0</v>
      </c>
      <c r="R4088" s="239">
        <f t="shared" si="766"/>
        <v>-7.5523441855887994E-3</v>
      </c>
      <c r="T4088" s="239">
        <f>MAX($H$4:H4088)</f>
        <v>290.98732864638936</v>
      </c>
      <c r="U4088" s="239">
        <f>MAX($K$4:K4088)</f>
        <v>290.98732864638936</v>
      </c>
      <c r="V4088" s="239">
        <f>MAX($K$4:L4088)</f>
        <v>290.98732864638936</v>
      </c>
      <c r="W4088" s="239">
        <f t="shared" si="767"/>
        <v>-0.21971703444063867</v>
      </c>
      <c r="X4088" s="239">
        <f t="shared" si="768"/>
        <v>-0.21971703444063867</v>
      </c>
      <c r="Y4088" s="239">
        <f t="shared" si="769"/>
        <v>-0.21971703444063867</v>
      </c>
    </row>
    <row r="4089" spans="1:25">
      <c r="A4089" s="147">
        <v>41150</v>
      </c>
      <c r="B4089" s="243">
        <v>1.1137342656766247E-3</v>
      </c>
      <c r="C4089" s="243">
        <v>-1.0372642912394037E-3</v>
      </c>
      <c r="D4089" s="243">
        <v>4.2485784292827233E-3</v>
      </c>
      <c r="E4089" s="243">
        <v>-4.7326686970183829E-4</v>
      </c>
      <c r="F4089" s="243">
        <v>3.5205992970717137E-3</v>
      </c>
      <c r="H4089" s="239">
        <f t="shared" si="762"/>
        <v>226.81694233182759</v>
      </c>
      <c r="I4089" s="239"/>
      <c r="J4089" s="239">
        <f t="shared" si="763"/>
        <v>185.31247482009678</v>
      </c>
      <c r="K4089" s="239">
        <f t="shared" si="758"/>
        <v>226.81694233182759</v>
      </c>
      <c r="L4089" s="239" t="b">
        <f t="shared" si="759"/>
        <v>0</v>
      </c>
      <c r="M4089" s="239">
        <f t="shared" si="764"/>
        <v>-1.0372642912394516E-3</v>
      </c>
      <c r="O4089" s="239">
        <f t="shared" si="765"/>
        <v>173.99425117070896</v>
      </c>
      <c r="P4089" s="239">
        <f t="shared" si="760"/>
        <v>226.81694233182759</v>
      </c>
      <c r="Q4089" s="239">
        <f t="shared" si="761"/>
        <v>0</v>
      </c>
      <c r="R4089" s="239">
        <f t="shared" si="766"/>
        <v>-1.0372642912394516E-3</v>
      </c>
      <c r="T4089" s="239">
        <f>MAX($H$4:H4089)</f>
        <v>290.98732864638936</v>
      </c>
      <c r="U4089" s="239">
        <f>MAX($K$4:K4089)</f>
        <v>290.98732864638936</v>
      </c>
      <c r="V4089" s="239">
        <f>MAX($K$4:L4089)</f>
        <v>290.98732864638936</v>
      </c>
      <c r="W4089" s="239">
        <f t="shared" si="767"/>
        <v>-0.22052639409787581</v>
      </c>
      <c r="X4089" s="239">
        <f t="shared" si="768"/>
        <v>-0.22052639409787581</v>
      </c>
      <c r="Y4089" s="239">
        <f t="shared" si="769"/>
        <v>-0.22052639409787581</v>
      </c>
    </row>
    <row r="4090" spans="1:25">
      <c r="A4090" s="147">
        <v>41151</v>
      </c>
      <c r="B4090" s="243">
        <v>-7.515118409896715E-3</v>
      </c>
      <c r="C4090" s="243">
        <v>-7.8682010932806801E-3</v>
      </c>
      <c r="D4090" s="243">
        <v>-6.4552334224985408E-3</v>
      </c>
      <c r="E4090" s="243">
        <v>-6.8116180485030542E-3</v>
      </c>
      <c r="F4090" s="243">
        <v>-4.9556716839704862E-3</v>
      </c>
      <c r="H4090" s="239">
        <f t="shared" si="762"/>
        <v>225.03230101819773</v>
      </c>
      <c r="I4090" s="239"/>
      <c r="J4090" s="239">
        <f t="shared" si="763"/>
        <v>185.31247482009678</v>
      </c>
      <c r="K4090" s="239">
        <f t="shared" si="758"/>
        <v>225.03230101819773</v>
      </c>
      <c r="L4090" s="239" t="b">
        <f t="shared" si="759"/>
        <v>0</v>
      </c>
      <c r="M4090" s="239">
        <f t="shared" si="764"/>
        <v>-7.8682010932806593E-3</v>
      </c>
      <c r="O4090" s="239">
        <f t="shared" si="765"/>
        <v>173.99425117070896</v>
      </c>
      <c r="P4090" s="239">
        <f t="shared" si="760"/>
        <v>225.03230101819773</v>
      </c>
      <c r="Q4090" s="239">
        <f t="shared" si="761"/>
        <v>0</v>
      </c>
      <c r="R4090" s="239">
        <f t="shared" si="766"/>
        <v>-7.8682010932806593E-3</v>
      </c>
      <c r="T4090" s="239">
        <f>MAX($H$4:H4090)</f>
        <v>290.98732864638936</v>
      </c>
      <c r="U4090" s="239">
        <f>MAX($K$4:K4090)</f>
        <v>290.98732864638936</v>
      </c>
      <c r="V4090" s="239">
        <f>MAX($K$4:L4090)</f>
        <v>290.98732864638936</v>
      </c>
      <c r="W4090" s="239">
        <f t="shared" si="767"/>
        <v>-0.22665944917601832</v>
      </c>
      <c r="X4090" s="239">
        <f t="shared" si="768"/>
        <v>-0.22665944917601832</v>
      </c>
      <c r="Y4090" s="239">
        <f t="shared" si="769"/>
        <v>-0.22665944917601832</v>
      </c>
    </row>
    <row r="4091" spans="1:25">
      <c r="A4091" s="147">
        <v>41152</v>
      </c>
      <c r="B4091" s="243">
        <v>5.1488825724756992E-3</v>
      </c>
      <c r="C4091" s="243">
        <v>7.0059705648191084E-3</v>
      </c>
      <c r="D4091" s="243">
        <v>-1.2297487141159413E-2</v>
      </c>
      <c r="E4091" s="243">
        <v>-2.4657159292046371E-3</v>
      </c>
      <c r="F4091" s="243">
        <v>8.5037778886327686E-3</v>
      </c>
      <c r="H4091" s="239">
        <f t="shared" si="762"/>
        <v>226.60887069526473</v>
      </c>
      <c r="I4091" s="239"/>
      <c r="J4091" s="239">
        <f t="shared" si="763"/>
        <v>185.31247482009678</v>
      </c>
      <c r="K4091" s="239">
        <f t="shared" si="758"/>
        <v>226.60887069526473</v>
      </c>
      <c r="L4091" s="239" t="b">
        <f t="shared" si="759"/>
        <v>0</v>
      </c>
      <c r="M4091" s="239">
        <f t="shared" si="764"/>
        <v>7.0059705648190754E-3</v>
      </c>
      <c r="O4091" s="239">
        <f t="shared" si="765"/>
        <v>173.99425117070896</v>
      </c>
      <c r="P4091" s="239">
        <f t="shared" si="760"/>
        <v>226.60887069526473</v>
      </c>
      <c r="Q4091" s="239">
        <f t="shared" si="761"/>
        <v>0</v>
      </c>
      <c r="R4091" s="239">
        <f t="shared" si="766"/>
        <v>7.0059705648190754E-3</v>
      </c>
      <c r="T4091" s="239">
        <f>MAX($H$4:H4091)</f>
        <v>290.98732864638936</v>
      </c>
      <c r="U4091" s="239">
        <f>MAX($K$4:K4091)</f>
        <v>290.98732864638936</v>
      </c>
      <c r="V4091" s="239">
        <f>MAX($K$4:L4091)</f>
        <v>290.98732864638936</v>
      </c>
      <c r="W4091" s="239">
        <f t="shared" si="767"/>
        <v>-0.22124144804036452</v>
      </c>
      <c r="X4091" s="239">
        <f t="shared" si="768"/>
        <v>-0.22124144804036452</v>
      </c>
      <c r="Y4091" s="239">
        <f t="shared" si="769"/>
        <v>-0.22124144804036452</v>
      </c>
    </row>
    <row r="4092" spans="1:25">
      <c r="A4092" s="147">
        <v>41155</v>
      </c>
      <c r="B4092" s="243">
        <v>0</v>
      </c>
      <c r="C4092" s="243">
        <v>4.6838969813258746E-3</v>
      </c>
      <c r="D4092" s="243">
        <v>-5.5105112938159673E-3</v>
      </c>
      <c r="E4092" s="243">
        <v>3.780523885192455E-3</v>
      </c>
      <c r="F4092" s="243">
        <v>2.3340196397558799E-3</v>
      </c>
      <c r="H4092" s="239">
        <f t="shared" si="762"/>
        <v>227.67028330065594</v>
      </c>
      <c r="I4092" s="239"/>
      <c r="J4092" s="239">
        <f t="shared" si="763"/>
        <v>185.31247482009678</v>
      </c>
      <c r="K4092" s="239">
        <f t="shared" si="758"/>
        <v>227.67028330065594</v>
      </c>
      <c r="L4092" s="239" t="b">
        <f t="shared" si="759"/>
        <v>0</v>
      </c>
      <c r="M4092" s="239">
        <f t="shared" si="764"/>
        <v>4.6838969813258555E-3</v>
      </c>
      <c r="O4092" s="239">
        <f t="shared" si="765"/>
        <v>173.99425117070896</v>
      </c>
      <c r="P4092" s="239">
        <f t="shared" si="760"/>
        <v>227.67028330065594</v>
      </c>
      <c r="Q4092" s="239">
        <f t="shared" si="761"/>
        <v>0</v>
      </c>
      <c r="R4092" s="239">
        <f t="shared" si="766"/>
        <v>4.6838969813258555E-3</v>
      </c>
      <c r="T4092" s="239">
        <f>MAX($H$4:H4092)</f>
        <v>290.98732864638936</v>
      </c>
      <c r="U4092" s="239">
        <f>MAX($K$4:K4092)</f>
        <v>290.98732864638936</v>
      </c>
      <c r="V4092" s="239">
        <f>MAX($K$4:L4092)</f>
        <v>290.98732864638936</v>
      </c>
      <c r="W4092" s="239">
        <f t="shared" si="767"/>
        <v>-0.21759382320965912</v>
      </c>
      <c r="X4092" s="239">
        <f t="shared" si="768"/>
        <v>-0.21759382320965912</v>
      </c>
      <c r="Y4092" s="239">
        <f t="shared" si="769"/>
        <v>-0.21759382320965912</v>
      </c>
    </row>
    <row r="4093" spans="1:25">
      <c r="A4093" s="147">
        <v>41156</v>
      </c>
      <c r="B4093" s="243">
        <v>-2.4444354100405796E-4</v>
      </c>
      <c r="C4093" s="243">
        <v>-1.0398660136745841E-2</v>
      </c>
      <c r="D4093" s="243">
        <v>-1.5704123586670615E-3</v>
      </c>
      <c r="E4093" s="243">
        <v>-2.7692550775033631E-3</v>
      </c>
      <c r="F4093" s="243">
        <v>-5.237661681270489E-3</v>
      </c>
      <c r="H4093" s="239">
        <f t="shared" si="762"/>
        <v>225.30281740137576</v>
      </c>
      <c r="I4093" s="239"/>
      <c r="J4093" s="239">
        <f t="shared" si="763"/>
        <v>185.31247482009678</v>
      </c>
      <c r="K4093" s="239">
        <f t="shared" si="758"/>
        <v>225.30281740137576</v>
      </c>
      <c r="L4093" s="239" t="b">
        <f t="shared" si="759"/>
        <v>0</v>
      </c>
      <c r="M4093" s="239">
        <f t="shared" si="764"/>
        <v>-1.03986601367459E-2</v>
      </c>
      <c r="O4093" s="239">
        <f t="shared" si="765"/>
        <v>173.99425117070896</v>
      </c>
      <c r="P4093" s="239">
        <f t="shared" si="760"/>
        <v>225.30281740137576</v>
      </c>
      <c r="Q4093" s="239">
        <f t="shared" si="761"/>
        <v>0</v>
      </c>
      <c r="R4093" s="239">
        <f t="shared" si="766"/>
        <v>-1.03986601367459E-2</v>
      </c>
      <c r="T4093" s="239">
        <f>MAX($H$4:H4093)</f>
        <v>290.98732864638936</v>
      </c>
      <c r="U4093" s="239">
        <f>MAX($K$4:K4093)</f>
        <v>290.98732864638936</v>
      </c>
      <c r="V4093" s="239">
        <f>MAX($K$4:L4093)</f>
        <v>290.98732864638936</v>
      </c>
      <c r="W4093" s="239">
        <f t="shared" si="767"/>
        <v>-0.22572979913099259</v>
      </c>
      <c r="X4093" s="239">
        <f t="shared" si="768"/>
        <v>-0.22572979913099259</v>
      </c>
      <c r="Y4093" s="239">
        <f t="shared" si="769"/>
        <v>-0.22572979913099259</v>
      </c>
    </row>
    <row r="4094" spans="1:25">
      <c r="A4094" s="147">
        <v>41157</v>
      </c>
      <c r="B4094" s="243">
        <v>-7.2450190815531723E-4</v>
      </c>
      <c r="C4094" s="243">
        <v>2.7568458409077401E-4</v>
      </c>
      <c r="D4094" s="243">
        <v>-1.375149084248295E-2</v>
      </c>
      <c r="E4094" s="243">
        <v>-1.1530180962672221E-2</v>
      </c>
      <c r="F4094" s="243">
        <v>7.7205867680651963E-4</v>
      </c>
      <c r="H4094" s="239">
        <f t="shared" si="762"/>
        <v>225.36492991488555</v>
      </c>
      <c r="I4094" s="239"/>
      <c r="J4094" s="239">
        <f t="shared" si="763"/>
        <v>185.31247482009678</v>
      </c>
      <c r="K4094" s="239">
        <f t="shared" si="758"/>
        <v>225.36492991488555</v>
      </c>
      <c r="L4094" s="239" t="b">
        <f t="shared" si="759"/>
        <v>0</v>
      </c>
      <c r="M4094" s="239">
        <f t="shared" si="764"/>
        <v>2.7568458409082079E-4</v>
      </c>
      <c r="O4094" s="239">
        <f t="shared" si="765"/>
        <v>173.99425117070896</v>
      </c>
      <c r="P4094" s="239">
        <f t="shared" si="760"/>
        <v>225.36492991488555</v>
      </c>
      <c r="Q4094" s="239">
        <f t="shared" si="761"/>
        <v>0</v>
      </c>
      <c r="R4094" s="239">
        <f t="shared" si="766"/>
        <v>2.7568458409082079E-4</v>
      </c>
      <c r="T4094" s="239">
        <f>MAX($H$4:H4094)</f>
        <v>290.98732864638936</v>
      </c>
      <c r="U4094" s="239">
        <f>MAX($K$4:K4094)</f>
        <v>290.98732864638936</v>
      </c>
      <c r="V4094" s="239">
        <f>MAX($K$4:L4094)</f>
        <v>290.98732864638936</v>
      </c>
      <c r="W4094" s="239">
        <f t="shared" si="767"/>
        <v>-0.22551634477269211</v>
      </c>
      <c r="X4094" s="239">
        <f t="shared" si="768"/>
        <v>-0.22551634477269211</v>
      </c>
      <c r="Y4094" s="239">
        <f t="shared" si="769"/>
        <v>-0.22551634477269211</v>
      </c>
    </row>
    <row r="4095" spans="1:25">
      <c r="A4095" s="147">
        <v>41158</v>
      </c>
      <c r="B4095" s="243">
        <v>2.0500884327127267E-2</v>
      </c>
      <c r="C4095" s="243">
        <v>2.3816534086453123E-2</v>
      </c>
      <c r="D4095" s="243">
        <v>-1.4315890081881832E-3</v>
      </c>
      <c r="E4095" s="243">
        <v>1.0086992566855635E-2</v>
      </c>
      <c r="F4095" s="243">
        <v>1.7641811268663377E-2</v>
      </c>
      <c r="H4095" s="239">
        <f t="shared" si="762"/>
        <v>230.73234145009454</v>
      </c>
      <c r="I4095" s="239"/>
      <c r="J4095" s="239">
        <f t="shared" si="763"/>
        <v>185.31247482009678</v>
      </c>
      <c r="K4095" s="239">
        <f t="shared" si="758"/>
        <v>230.73234145009454</v>
      </c>
      <c r="L4095" s="239" t="b">
        <f t="shared" si="759"/>
        <v>0</v>
      </c>
      <c r="M4095" s="239">
        <f t="shared" si="764"/>
        <v>2.3816534086453105E-2</v>
      </c>
      <c r="O4095" s="239">
        <f t="shared" si="765"/>
        <v>173.99425117070896</v>
      </c>
      <c r="P4095" s="239">
        <f t="shared" si="760"/>
        <v>230.73234145009454</v>
      </c>
      <c r="Q4095" s="239">
        <f t="shared" si="761"/>
        <v>0</v>
      </c>
      <c r="R4095" s="239">
        <f t="shared" si="766"/>
        <v>2.3816534086453105E-2</v>
      </c>
      <c r="T4095" s="239">
        <f>MAX($H$4:H4095)</f>
        <v>290.98732864638936</v>
      </c>
      <c r="U4095" s="239">
        <f>MAX($K$4:K4095)</f>
        <v>290.98732864638936</v>
      </c>
      <c r="V4095" s="239">
        <f>MAX($K$4:L4095)</f>
        <v>290.98732864638936</v>
      </c>
      <c r="W4095" s="239">
        <f t="shared" si="767"/>
        <v>-0.20707082839857013</v>
      </c>
      <c r="X4095" s="239">
        <f t="shared" si="768"/>
        <v>-0.20707082839857013</v>
      </c>
      <c r="Y4095" s="239">
        <f t="shared" si="769"/>
        <v>-0.20707082839857013</v>
      </c>
    </row>
    <row r="4096" spans="1:25">
      <c r="A4096" s="147">
        <v>41159</v>
      </c>
      <c r="B4096" s="243">
        <v>4.405117346127474E-3</v>
      </c>
      <c r="C4096" s="243">
        <v>2.8217020483469746E-3</v>
      </c>
      <c r="D4096" s="243">
        <v>1.5993777013062482E-2</v>
      </c>
      <c r="E4096" s="243">
        <v>6.7573268735625636E-3</v>
      </c>
      <c r="F4096" s="243">
        <v>7.7136501603272123E-3</v>
      </c>
      <c r="H4096" s="239">
        <f t="shared" si="762"/>
        <v>231.38339937058416</v>
      </c>
      <c r="I4096" s="239"/>
      <c r="J4096" s="239">
        <f t="shared" si="763"/>
        <v>185.31247482009678</v>
      </c>
      <c r="K4096" s="239">
        <f t="shared" si="758"/>
        <v>231.38339937058416</v>
      </c>
      <c r="L4096" s="239" t="b">
        <f t="shared" si="759"/>
        <v>0</v>
      </c>
      <c r="M4096" s="239">
        <f t="shared" si="764"/>
        <v>2.8217020483469529E-3</v>
      </c>
      <c r="O4096" s="239">
        <f t="shared" si="765"/>
        <v>173.99425117070896</v>
      </c>
      <c r="P4096" s="239">
        <f t="shared" si="760"/>
        <v>231.38339937058416</v>
      </c>
      <c r="Q4096" s="239">
        <f t="shared" si="761"/>
        <v>0</v>
      </c>
      <c r="R4096" s="239">
        <f t="shared" si="766"/>
        <v>2.8217020483469529E-3</v>
      </c>
      <c r="T4096" s="239">
        <f>MAX($H$4:H4096)</f>
        <v>290.98732864638936</v>
      </c>
      <c r="U4096" s="239">
        <f>MAX($K$4:K4096)</f>
        <v>290.98732864638936</v>
      </c>
      <c r="V4096" s="239">
        <f>MAX($K$4:L4096)</f>
        <v>290.98732864638936</v>
      </c>
      <c r="W4096" s="239">
        <f t="shared" si="767"/>
        <v>-0.20483341853086831</v>
      </c>
      <c r="X4096" s="239">
        <f t="shared" si="768"/>
        <v>-0.20483341853086831</v>
      </c>
      <c r="Y4096" s="239">
        <f t="shared" si="769"/>
        <v>-0.20483341853086831</v>
      </c>
    </row>
    <row r="4097" spans="1:25">
      <c r="A4097" s="147">
        <v>41162</v>
      </c>
      <c r="B4097" s="243">
        <v>-5.9635687836963047E-3</v>
      </c>
      <c r="C4097" s="243">
        <v>-3.0142176202482274E-3</v>
      </c>
      <c r="D4097" s="243">
        <v>8.2024045395034939E-4</v>
      </c>
      <c r="E4097" s="243">
        <v>1.9023647124603027E-3</v>
      </c>
      <c r="F4097" s="243">
        <v>4.720202128698503E-4</v>
      </c>
      <c r="H4097" s="239">
        <f t="shared" si="762"/>
        <v>230.6859594511684</v>
      </c>
      <c r="I4097" s="239"/>
      <c r="J4097" s="239">
        <f t="shared" si="763"/>
        <v>185.31247482009678</v>
      </c>
      <c r="K4097" s="239">
        <f t="shared" si="758"/>
        <v>230.6859594511684</v>
      </c>
      <c r="L4097" s="239" t="b">
        <f t="shared" si="759"/>
        <v>0</v>
      </c>
      <c r="M4097" s="239">
        <f t="shared" si="764"/>
        <v>-3.014217620248269E-3</v>
      </c>
      <c r="O4097" s="239">
        <f t="shared" si="765"/>
        <v>173.99425117070896</v>
      </c>
      <c r="P4097" s="239">
        <f t="shared" si="760"/>
        <v>230.6859594511684</v>
      </c>
      <c r="Q4097" s="239">
        <f t="shared" si="761"/>
        <v>0</v>
      </c>
      <c r="R4097" s="239">
        <f t="shared" si="766"/>
        <v>-3.014217620248269E-3</v>
      </c>
      <c r="T4097" s="239">
        <f>MAX($H$4:H4097)</f>
        <v>290.98732864638936</v>
      </c>
      <c r="U4097" s="239">
        <f>MAX($K$4:K4097)</f>
        <v>290.98732864638936</v>
      </c>
      <c r="V4097" s="239">
        <f>MAX($K$4:L4097)</f>
        <v>290.98732864638936</v>
      </c>
      <c r="W4097" s="239">
        <f t="shared" si="767"/>
        <v>-0.20723022365176516</v>
      </c>
      <c r="X4097" s="239">
        <f t="shared" si="768"/>
        <v>-0.20723022365176516</v>
      </c>
      <c r="Y4097" s="239">
        <f t="shared" si="769"/>
        <v>-0.20723022365176516</v>
      </c>
    </row>
    <row r="4098" spans="1:25">
      <c r="A4098" s="147">
        <v>41163</v>
      </c>
      <c r="B4098" s="243">
        <v>2.9917104216428125E-3</v>
      </c>
      <c r="C4098" s="243">
        <v>1.7995334653233552E-3</v>
      </c>
      <c r="D4098" s="243">
        <v>-4.9999920333990699E-3</v>
      </c>
      <c r="E4098" s="243">
        <v>-2.9955455984084223E-3</v>
      </c>
      <c r="F4098" s="243">
        <v>-2.5574835956224673E-3</v>
      </c>
      <c r="H4098" s="239">
        <f t="shared" si="762"/>
        <v>231.10108655518101</v>
      </c>
      <c r="I4098" s="239"/>
      <c r="J4098" s="239">
        <f t="shared" si="763"/>
        <v>185.31247482009678</v>
      </c>
      <c r="K4098" s="239">
        <f t="shared" si="758"/>
        <v>231.10108655518101</v>
      </c>
      <c r="L4098" s="239" t="b">
        <f t="shared" si="759"/>
        <v>0</v>
      </c>
      <c r="M4098" s="239">
        <f t="shared" si="764"/>
        <v>1.7995334653233891E-3</v>
      </c>
      <c r="O4098" s="239">
        <f t="shared" si="765"/>
        <v>173.99425117070896</v>
      </c>
      <c r="P4098" s="239">
        <f t="shared" si="760"/>
        <v>231.10108655518101</v>
      </c>
      <c r="Q4098" s="239">
        <f t="shared" si="761"/>
        <v>0</v>
      </c>
      <c r="R4098" s="239">
        <f t="shared" si="766"/>
        <v>1.7995334653233891E-3</v>
      </c>
      <c r="T4098" s="239">
        <f>MAX($H$4:H4098)</f>
        <v>290.98732864638936</v>
      </c>
      <c r="U4098" s="239">
        <f>MAX($K$4:K4098)</f>
        <v>290.98732864638936</v>
      </c>
      <c r="V4098" s="239">
        <f>MAX($K$4:L4098)</f>
        <v>290.98732864638936</v>
      </c>
      <c r="W4098" s="239">
        <f t="shared" si="767"/>
        <v>-0.20580360790892957</v>
      </c>
      <c r="X4098" s="239">
        <f t="shared" si="768"/>
        <v>-0.20580360790892957</v>
      </c>
      <c r="Y4098" s="239">
        <f t="shared" si="769"/>
        <v>-0.20580360790892957</v>
      </c>
    </row>
    <row r="4099" spans="1:25">
      <c r="A4099" s="147">
        <v>41164</v>
      </c>
      <c r="B4099" s="243">
        <v>2.563911279042097E-3</v>
      </c>
      <c r="C4099" s="243">
        <v>2.3564049038868884E-3</v>
      </c>
      <c r="D4099" s="243">
        <v>9.5438165194541291E-3</v>
      </c>
      <c r="E4099" s="243">
        <v>3.6640905066227525E-3</v>
      </c>
      <c r="F4099" s="243">
        <v>7.6458970705519658E-3</v>
      </c>
      <c r="H4099" s="239">
        <f t="shared" si="762"/>
        <v>231.64565428883324</v>
      </c>
      <c r="I4099" s="239"/>
      <c r="J4099" s="239">
        <f t="shared" si="763"/>
        <v>185.31247482009678</v>
      </c>
      <c r="K4099" s="239">
        <f t="shared" si="758"/>
        <v>231.64565428883324</v>
      </c>
      <c r="L4099" s="239" t="b">
        <f t="shared" si="759"/>
        <v>0</v>
      </c>
      <c r="M4099" s="239">
        <f t="shared" si="764"/>
        <v>2.356404903886943E-3</v>
      </c>
      <c r="O4099" s="239">
        <f t="shared" si="765"/>
        <v>173.99425117070896</v>
      </c>
      <c r="P4099" s="239">
        <f t="shared" si="760"/>
        <v>231.64565428883324</v>
      </c>
      <c r="Q4099" s="239">
        <f t="shared" si="761"/>
        <v>0</v>
      </c>
      <c r="R4099" s="239">
        <f t="shared" si="766"/>
        <v>2.356404903886943E-3</v>
      </c>
      <c r="T4099" s="239">
        <f>MAX($H$4:H4099)</f>
        <v>290.98732864638936</v>
      </c>
      <c r="U4099" s="239">
        <f>MAX($K$4:K4099)</f>
        <v>290.98732864638936</v>
      </c>
      <c r="V4099" s="239">
        <f>MAX($K$4:L4099)</f>
        <v>290.98732864638936</v>
      </c>
      <c r="W4099" s="239">
        <f t="shared" si="767"/>
        <v>-0.20393215963595684</v>
      </c>
      <c r="X4099" s="239">
        <f t="shared" si="768"/>
        <v>-0.20393215963595684</v>
      </c>
      <c r="Y4099" s="239">
        <f t="shared" si="769"/>
        <v>-0.20393215963595684</v>
      </c>
    </row>
    <row r="4100" spans="1:25">
      <c r="A4100" s="147">
        <v>41165</v>
      </c>
      <c r="B4100" s="243">
        <v>1.5729502136659246E-2</v>
      </c>
      <c r="C4100" s="243">
        <v>-1.6750019069438071E-3</v>
      </c>
      <c r="D4100" s="243">
        <v>2.4875379220896665E-3</v>
      </c>
      <c r="E4100" s="243">
        <v>2.0636603182753177E-3</v>
      </c>
      <c r="F4100" s="243">
        <v>-1.6676502556383088E-3</v>
      </c>
      <c r="H4100" s="239">
        <f t="shared" si="762"/>
        <v>231.25764737616419</v>
      </c>
      <c r="I4100" s="239"/>
      <c r="J4100" s="239">
        <f t="shared" si="763"/>
        <v>185.31247482009678</v>
      </c>
      <c r="K4100" s="239">
        <f t="shared" si="758"/>
        <v>231.25764737616419</v>
      </c>
      <c r="L4100" s="239" t="b">
        <f t="shared" si="759"/>
        <v>0</v>
      </c>
      <c r="M4100" s="239">
        <f t="shared" si="764"/>
        <v>-1.6750019069438683E-3</v>
      </c>
      <c r="O4100" s="239">
        <f t="shared" si="765"/>
        <v>173.99425117070896</v>
      </c>
      <c r="P4100" s="239">
        <f t="shared" si="760"/>
        <v>231.25764737616419</v>
      </c>
      <c r="Q4100" s="239">
        <f t="shared" si="761"/>
        <v>0</v>
      </c>
      <c r="R4100" s="239">
        <f t="shared" si="766"/>
        <v>-1.6750019069438683E-3</v>
      </c>
      <c r="T4100" s="239">
        <f>MAX($H$4:H4100)</f>
        <v>290.98732864638936</v>
      </c>
      <c r="U4100" s="239">
        <f>MAX($K$4:K4100)</f>
        <v>290.98732864638936</v>
      </c>
      <c r="V4100" s="239">
        <f>MAX($K$4:L4100)</f>
        <v>290.98732864638936</v>
      </c>
      <c r="W4100" s="239">
        <f t="shared" si="767"/>
        <v>-0.2052655747866233</v>
      </c>
      <c r="X4100" s="239">
        <f t="shared" si="768"/>
        <v>-0.2052655747866233</v>
      </c>
      <c r="Y4100" s="239">
        <f t="shared" si="769"/>
        <v>-0.2052655747866233</v>
      </c>
    </row>
    <row r="4101" spans="1:25">
      <c r="A4101" s="147">
        <v>41166</v>
      </c>
      <c r="B4101" s="243">
        <v>4.8773545913758376E-3</v>
      </c>
      <c r="C4101" s="243">
        <v>1.4670392197003501E-2</v>
      </c>
      <c r="D4101" s="243">
        <v>-3.059922139826976E-3</v>
      </c>
      <c r="E4101" s="243">
        <v>1.5949805408848716E-2</v>
      </c>
      <c r="F4101" s="243">
        <v>1.5262968472306015E-2</v>
      </c>
      <c r="H4101" s="239">
        <f t="shared" si="762"/>
        <v>234.65028776172886</v>
      </c>
      <c r="I4101" s="239"/>
      <c r="J4101" s="239">
        <f t="shared" si="763"/>
        <v>185.31247482009678</v>
      </c>
      <c r="K4101" s="239">
        <f t="shared" ref="K4101:K4164" si="770">MAX(H4101:J4101)</f>
        <v>234.65028776172886</v>
      </c>
      <c r="L4101" s="239" t="b">
        <f t="shared" ref="L4101:L4164" si="771">J4101=K4101</f>
        <v>0</v>
      </c>
      <c r="M4101" s="239">
        <f t="shared" si="764"/>
        <v>1.4670392197003541E-2</v>
      </c>
      <c r="O4101" s="239">
        <f t="shared" si="765"/>
        <v>173.99425117070896</v>
      </c>
      <c r="P4101" s="239">
        <f t="shared" ref="P4101:P4164" si="772">MAX(H4101,O4101)</f>
        <v>234.65028776172886</v>
      </c>
      <c r="Q4101" s="239">
        <f t="shared" ref="Q4101:Q4164" si="773">P4101-H4101</f>
        <v>0</v>
      </c>
      <c r="R4101" s="239">
        <f t="shared" si="766"/>
        <v>1.4670392197003541E-2</v>
      </c>
      <c r="T4101" s="239">
        <f>MAX($H$4:H4101)</f>
        <v>290.98732864638936</v>
      </c>
      <c r="U4101" s="239">
        <f>MAX($K$4:K4101)</f>
        <v>290.98732864638936</v>
      </c>
      <c r="V4101" s="239">
        <f>MAX($K$4:L4101)</f>
        <v>290.98732864638936</v>
      </c>
      <c r="W4101" s="239">
        <f t="shared" si="767"/>
        <v>-0.19360650907628291</v>
      </c>
      <c r="X4101" s="239">
        <f t="shared" si="768"/>
        <v>-0.19360650907628291</v>
      </c>
      <c r="Y4101" s="239">
        <f t="shared" si="769"/>
        <v>-0.19360650907628291</v>
      </c>
    </row>
    <row r="4102" spans="1:25">
      <c r="A4102" s="147">
        <v>41169</v>
      </c>
      <c r="B4102" s="243">
        <v>-3.9165394361927452E-3</v>
      </c>
      <c r="C4102" s="243">
        <v>-3.8298484827747892E-3</v>
      </c>
      <c r="D4102" s="243">
        <v>-3.7799800981059839E-3</v>
      </c>
      <c r="E4102" s="243">
        <v>-1.065090370954036E-3</v>
      </c>
      <c r="F4102" s="243">
        <v>-1.914787246945715E-3</v>
      </c>
      <c r="H4102" s="239">
        <f t="shared" ref="H4102:H4165" si="774">(1+C4102)*H4101</f>
        <v>233.75161271316193</v>
      </c>
      <c r="I4102" s="239"/>
      <c r="J4102" s="239">
        <f t="shared" ref="J4102:J4165" si="775">IF(NOT(YEAR(A4102)=YEAR(A4101)),$J$1*H4102,J4101)</f>
        <v>185.31247482009678</v>
      </c>
      <c r="K4102" s="239">
        <f t="shared" si="770"/>
        <v>233.75161271316193</v>
      </c>
      <c r="L4102" s="239" t="b">
        <f t="shared" si="771"/>
        <v>0</v>
      </c>
      <c r="M4102" s="239">
        <f t="shared" ref="M4102:M4165" si="776">(K4102-K4101)/K4101</f>
        <v>-3.8298484827748065E-3</v>
      </c>
      <c r="O4102" s="239">
        <f t="shared" ref="O4102:O4165" si="777">IF(AND(MONTH(A4102)=$O$2,MONTH(A4101)=$O$2-1),$O$1*H4102,O4101)</f>
        <v>173.99425117070896</v>
      </c>
      <c r="P4102" s="239">
        <f t="shared" si="772"/>
        <v>233.75161271316193</v>
      </c>
      <c r="Q4102" s="239">
        <f t="shared" si="773"/>
        <v>0</v>
      </c>
      <c r="R4102" s="239">
        <f t="shared" ref="R4102:R4165" si="778">(P4102-P4101)/P4101</f>
        <v>-3.8298484827748065E-3</v>
      </c>
      <c r="T4102" s="239">
        <f>MAX($H$4:H4102)</f>
        <v>290.98732864638936</v>
      </c>
      <c r="U4102" s="239">
        <f>MAX($K$4:K4102)</f>
        <v>290.98732864638936</v>
      </c>
      <c r="V4102" s="239">
        <f>MAX($K$4:L4102)</f>
        <v>290.98732864638936</v>
      </c>
      <c r="W4102" s="239">
        <f t="shared" ref="W4102:W4165" si="779">(H4102-T4102)/T4102</f>
        <v>-0.19669487396401658</v>
      </c>
      <c r="X4102" s="239">
        <f t="shared" ref="X4102:X4165" si="780">(K4102-U4102)/U4102</f>
        <v>-0.19669487396401658</v>
      </c>
      <c r="Y4102" s="239">
        <f t="shared" ref="Y4102:Y4165" si="781">(P4102-V4102)/V4102</f>
        <v>-0.19669487396401658</v>
      </c>
    </row>
    <row r="4103" spans="1:25">
      <c r="A4103" s="147">
        <v>41170</v>
      </c>
      <c r="B4103" s="243">
        <v>-1.6437888740120643E-3</v>
      </c>
      <c r="C4103" s="243">
        <v>-4.489487586871177E-3</v>
      </c>
      <c r="D4103" s="243">
        <v>6.2496259318383096E-3</v>
      </c>
      <c r="E4103" s="243">
        <v>2.2582626059386435E-4</v>
      </c>
      <c r="F4103" s="243">
        <v>-6.8581545707502301E-3</v>
      </c>
      <c r="H4103" s="239">
        <f t="shared" si="774"/>
        <v>232.70218774947509</v>
      </c>
      <c r="I4103" s="239"/>
      <c r="J4103" s="239">
        <f t="shared" si="775"/>
        <v>185.31247482009678</v>
      </c>
      <c r="K4103" s="239">
        <f t="shared" si="770"/>
        <v>232.70218774947509</v>
      </c>
      <c r="L4103" s="239" t="b">
        <f t="shared" si="771"/>
        <v>0</v>
      </c>
      <c r="M4103" s="239">
        <f t="shared" si="776"/>
        <v>-4.4894875868711197E-3</v>
      </c>
      <c r="O4103" s="239">
        <f t="shared" si="777"/>
        <v>173.99425117070896</v>
      </c>
      <c r="P4103" s="239">
        <f t="shared" si="772"/>
        <v>232.70218774947509</v>
      </c>
      <c r="Q4103" s="239">
        <f t="shared" si="773"/>
        <v>0</v>
      </c>
      <c r="R4103" s="239">
        <f t="shared" si="778"/>
        <v>-4.4894875868711197E-3</v>
      </c>
      <c r="T4103" s="239">
        <f>MAX($H$4:H4103)</f>
        <v>290.98732864638936</v>
      </c>
      <c r="U4103" s="239">
        <f>MAX($K$4:K4103)</f>
        <v>290.98732864638936</v>
      </c>
      <c r="V4103" s="239">
        <f>MAX($K$4:L4103)</f>
        <v>290.98732864638936</v>
      </c>
      <c r="W4103" s="239">
        <f t="shared" si="779"/>
        <v>-0.20030130235582508</v>
      </c>
      <c r="X4103" s="239">
        <f t="shared" si="780"/>
        <v>-0.20030130235582508</v>
      </c>
      <c r="Y4103" s="239">
        <f t="shared" si="781"/>
        <v>-0.20030130235582508</v>
      </c>
    </row>
    <row r="4104" spans="1:25">
      <c r="A4104" s="147">
        <v>41171</v>
      </c>
      <c r="B4104" s="243">
        <v>1.5551059559888447E-3</v>
      </c>
      <c r="C4104" s="243">
        <v>2.152667046840806E-3</v>
      </c>
      <c r="D4104" s="243">
        <v>8.4529004395659246E-3</v>
      </c>
      <c r="E4104" s="243">
        <v>3.5058117728259397E-4</v>
      </c>
      <c r="F4104" s="243">
        <v>1.0796905744641094E-3</v>
      </c>
      <c r="H4104" s="239">
        <f t="shared" si="774"/>
        <v>233.20311808077113</v>
      </c>
      <c r="I4104" s="239"/>
      <c r="J4104" s="239">
        <f t="shared" si="775"/>
        <v>185.31247482009678</v>
      </c>
      <c r="K4104" s="239">
        <f t="shared" si="770"/>
        <v>233.20311808077113</v>
      </c>
      <c r="L4104" s="239" t="b">
        <f t="shared" si="771"/>
        <v>0</v>
      </c>
      <c r="M4104" s="239">
        <f t="shared" si="776"/>
        <v>2.1526670468407613E-3</v>
      </c>
      <c r="O4104" s="239">
        <f t="shared" si="777"/>
        <v>173.99425117070896</v>
      </c>
      <c r="P4104" s="239">
        <f t="shared" si="772"/>
        <v>233.20311808077113</v>
      </c>
      <c r="Q4104" s="239">
        <f t="shared" si="773"/>
        <v>0</v>
      </c>
      <c r="R4104" s="239">
        <f t="shared" si="778"/>
        <v>2.1526670468407613E-3</v>
      </c>
      <c r="T4104" s="239">
        <f>MAX($H$4:H4104)</f>
        <v>290.98732864638936</v>
      </c>
      <c r="U4104" s="239">
        <f>MAX($K$4:K4104)</f>
        <v>290.98732864638936</v>
      </c>
      <c r="V4104" s="239">
        <f>MAX($K$4:L4104)</f>
        <v>290.98732864638936</v>
      </c>
      <c r="W4104" s="239">
        <f t="shared" si="779"/>
        <v>-0.19857981732200497</v>
      </c>
      <c r="X4104" s="239">
        <f t="shared" si="780"/>
        <v>-0.19857981732200497</v>
      </c>
      <c r="Y4104" s="239">
        <f t="shared" si="781"/>
        <v>-0.19857981732200497</v>
      </c>
    </row>
    <row r="4105" spans="1:25">
      <c r="A4105" s="147">
        <v>41172</v>
      </c>
      <c r="B4105" s="243">
        <v>-1.1004103417799893E-3</v>
      </c>
      <c r="C4105" s="243">
        <v>-7.7381609386972805E-5</v>
      </c>
      <c r="D4105" s="243">
        <v>-3.4390736327400973E-3</v>
      </c>
      <c r="E4105" s="243">
        <v>-1.2662678681129025E-3</v>
      </c>
      <c r="F4105" s="243">
        <v>1.5628648456229577E-3</v>
      </c>
      <c r="H4105" s="239">
        <f t="shared" si="774"/>
        <v>233.18507244817999</v>
      </c>
      <c r="I4105" s="239"/>
      <c r="J4105" s="239">
        <f t="shared" si="775"/>
        <v>185.31247482009678</v>
      </c>
      <c r="K4105" s="239">
        <f t="shared" si="770"/>
        <v>233.18507244817999</v>
      </c>
      <c r="L4105" s="239" t="b">
        <f t="shared" si="771"/>
        <v>0</v>
      </c>
      <c r="M4105" s="239">
        <f t="shared" si="776"/>
        <v>-7.7381609386925683E-5</v>
      </c>
      <c r="O4105" s="239">
        <f t="shared" si="777"/>
        <v>173.99425117070896</v>
      </c>
      <c r="P4105" s="239">
        <f t="shared" si="772"/>
        <v>233.18507244817999</v>
      </c>
      <c r="Q4105" s="239">
        <f t="shared" si="773"/>
        <v>0</v>
      </c>
      <c r="R4105" s="239">
        <f t="shared" si="778"/>
        <v>-7.7381609386925683E-5</v>
      </c>
      <c r="T4105" s="239">
        <f>MAX($H$4:H4105)</f>
        <v>290.98732864638936</v>
      </c>
      <c r="U4105" s="239">
        <f>MAX($K$4:K4105)</f>
        <v>290.98732864638936</v>
      </c>
      <c r="V4105" s="239">
        <f>MAX($K$4:L4105)</f>
        <v>290.98732864638936</v>
      </c>
      <c r="W4105" s="239">
        <f t="shared" si="779"/>
        <v>-0.19864183250553577</v>
      </c>
      <c r="X4105" s="239">
        <f t="shared" si="780"/>
        <v>-0.19864183250553577</v>
      </c>
      <c r="Y4105" s="239">
        <f t="shared" si="781"/>
        <v>-0.19864183250553577</v>
      </c>
    </row>
    <row r="4106" spans="1:25">
      <c r="A4106" s="147">
        <v>41173</v>
      </c>
      <c r="B4106" s="243">
        <v>4.4312458782114206E-5</v>
      </c>
      <c r="C4106" s="243">
        <v>2.8430953790929969E-3</v>
      </c>
      <c r="D4106" s="243">
        <v>5.1087237783042916E-4</v>
      </c>
      <c r="E4106" s="243">
        <v>3.7621172489146204E-3</v>
      </c>
      <c r="F4106" s="243">
        <v>2.1882471914607127E-3</v>
      </c>
      <c r="H4106" s="239">
        <f t="shared" si="774"/>
        <v>233.84803985013087</v>
      </c>
      <c r="I4106" s="239"/>
      <c r="J4106" s="239">
        <f t="shared" si="775"/>
        <v>185.31247482009678</v>
      </c>
      <c r="K4106" s="239">
        <f t="shared" si="770"/>
        <v>233.84803985013087</v>
      </c>
      <c r="L4106" s="239" t="b">
        <f t="shared" si="771"/>
        <v>0</v>
      </c>
      <c r="M4106" s="239">
        <f t="shared" si="776"/>
        <v>2.8430953790929692E-3</v>
      </c>
      <c r="O4106" s="239">
        <f t="shared" si="777"/>
        <v>173.99425117070896</v>
      </c>
      <c r="P4106" s="239">
        <f t="shared" si="772"/>
        <v>233.84803985013087</v>
      </c>
      <c r="Q4106" s="239">
        <f t="shared" si="773"/>
        <v>0</v>
      </c>
      <c r="R4106" s="239">
        <f t="shared" si="778"/>
        <v>2.8430953790929692E-3</v>
      </c>
      <c r="T4106" s="239">
        <f>MAX($H$4:H4106)</f>
        <v>290.98732864638936</v>
      </c>
      <c r="U4106" s="239">
        <f>MAX($K$4:K4106)</f>
        <v>290.98732864638936</v>
      </c>
      <c r="V4106" s="239">
        <f>MAX($K$4:L4106)</f>
        <v>290.98732864638936</v>
      </c>
      <c r="W4106" s="239">
        <f t="shared" si="779"/>
        <v>-0.19636349480253384</v>
      </c>
      <c r="X4106" s="239">
        <f t="shared" si="780"/>
        <v>-0.19636349480253384</v>
      </c>
      <c r="Y4106" s="239">
        <f t="shared" si="781"/>
        <v>-0.19636349480253384</v>
      </c>
    </row>
    <row r="4107" spans="1:25">
      <c r="A4107" s="147">
        <v>41176</v>
      </c>
      <c r="B4107" s="243">
        <v>-2.499210951376063E-3</v>
      </c>
      <c r="C4107" s="243">
        <v>-2.2055105366697303E-3</v>
      </c>
      <c r="D4107" s="243">
        <v>3.4054722334251331E-3</v>
      </c>
      <c r="E4107" s="243">
        <v>4.6760545535944331E-3</v>
      </c>
      <c r="F4107" s="243">
        <v>-3.7827860651391543E-3</v>
      </c>
      <c r="H4107" s="239">
        <f t="shared" si="774"/>
        <v>233.33228553426184</v>
      </c>
      <c r="I4107" s="239"/>
      <c r="J4107" s="239">
        <f t="shared" si="775"/>
        <v>185.31247482009678</v>
      </c>
      <c r="K4107" s="239">
        <f t="shared" si="770"/>
        <v>233.33228553426184</v>
      </c>
      <c r="L4107" s="239" t="b">
        <f t="shared" si="771"/>
        <v>0</v>
      </c>
      <c r="M4107" s="239">
        <f t="shared" si="776"/>
        <v>-2.205510536669752E-3</v>
      </c>
      <c r="O4107" s="239">
        <f t="shared" si="777"/>
        <v>173.99425117070896</v>
      </c>
      <c r="P4107" s="239">
        <f t="shared" si="772"/>
        <v>233.33228553426184</v>
      </c>
      <c r="Q4107" s="239">
        <f t="shared" si="773"/>
        <v>0</v>
      </c>
      <c r="R4107" s="239">
        <f t="shared" si="778"/>
        <v>-2.205510536669752E-3</v>
      </c>
      <c r="T4107" s="239">
        <f>MAX($H$4:H4107)</f>
        <v>290.98732864638936</v>
      </c>
      <c r="U4107" s="239">
        <f>MAX($K$4:K4107)</f>
        <v>290.98732864638936</v>
      </c>
      <c r="V4107" s="239">
        <f>MAX($K$4:L4107)</f>
        <v>290.98732864638936</v>
      </c>
      <c r="W4107" s="239">
        <f t="shared" si="779"/>
        <v>-0.19813592358239931</v>
      </c>
      <c r="X4107" s="239">
        <f t="shared" si="780"/>
        <v>-0.19813592358239931</v>
      </c>
      <c r="Y4107" s="239">
        <f t="shared" si="781"/>
        <v>-0.19813592358239931</v>
      </c>
    </row>
    <row r="4108" spans="1:25">
      <c r="A4108" s="147">
        <v>41177</v>
      </c>
      <c r="B4108" s="243">
        <v>-1.0910072739608867E-2</v>
      </c>
      <c r="C4108" s="243">
        <v>4.7461514754512102E-3</v>
      </c>
      <c r="D4108" s="243">
        <v>-1.9408065322845669E-4</v>
      </c>
      <c r="E4108" s="243">
        <v>-5.3676698253158905E-3</v>
      </c>
      <c r="F4108" s="243">
        <v>3.9414890318651974E-3</v>
      </c>
      <c r="H4108" s="239">
        <f t="shared" si="774"/>
        <v>234.43971590552067</v>
      </c>
      <c r="I4108" s="239"/>
      <c r="J4108" s="239">
        <f t="shared" si="775"/>
        <v>185.31247482009678</v>
      </c>
      <c r="K4108" s="239">
        <f t="shared" si="770"/>
        <v>234.43971590552067</v>
      </c>
      <c r="L4108" s="239" t="b">
        <f t="shared" si="771"/>
        <v>0</v>
      </c>
      <c r="M4108" s="239">
        <f t="shared" si="776"/>
        <v>4.7461514754511634E-3</v>
      </c>
      <c r="O4108" s="239">
        <f t="shared" si="777"/>
        <v>173.99425117070896</v>
      </c>
      <c r="P4108" s="239">
        <f t="shared" si="772"/>
        <v>234.43971590552067</v>
      </c>
      <c r="Q4108" s="239">
        <f t="shared" si="773"/>
        <v>0</v>
      </c>
      <c r="R4108" s="239">
        <f t="shared" si="778"/>
        <v>4.7461514754511634E-3</v>
      </c>
      <c r="T4108" s="239">
        <f>MAX($H$4:H4108)</f>
        <v>290.98732864638936</v>
      </c>
      <c r="U4108" s="239">
        <f>MAX($K$4:K4108)</f>
        <v>290.98732864638936</v>
      </c>
      <c r="V4108" s="239">
        <f>MAX($K$4:L4108)</f>
        <v>290.98732864638936</v>
      </c>
      <c r="W4108" s="239">
        <f t="shared" si="779"/>
        <v>-0.19433015521299862</v>
      </c>
      <c r="X4108" s="239">
        <f t="shared" si="780"/>
        <v>-0.19433015521299862</v>
      </c>
      <c r="Y4108" s="239">
        <f t="shared" si="781"/>
        <v>-0.19433015521299862</v>
      </c>
    </row>
    <row r="4109" spans="1:25">
      <c r="A4109" s="147">
        <v>41178</v>
      </c>
      <c r="B4109" s="243">
        <v>-5.484723064138719E-3</v>
      </c>
      <c r="C4109" s="243">
        <v>-2.0520990805698025E-2</v>
      </c>
      <c r="D4109" s="243">
        <v>-4.2673177525759387E-3</v>
      </c>
      <c r="E4109" s="243">
        <v>-4.5299965883545124E-3</v>
      </c>
      <c r="F4109" s="243">
        <v>-1.8499498144853632E-2</v>
      </c>
      <c r="H4109" s="239">
        <f t="shared" si="774"/>
        <v>229.62878065093304</v>
      </c>
      <c r="I4109" s="239"/>
      <c r="J4109" s="239">
        <f t="shared" si="775"/>
        <v>185.31247482009678</v>
      </c>
      <c r="K4109" s="239">
        <f t="shared" si="770"/>
        <v>229.62878065093304</v>
      </c>
      <c r="L4109" s="239" t="b">
        <f t="shared" si="771"/>
        <v>0</v>
      </c>
      <c r="M4109" s="239">
        <f t="shared" si="776"/>
        <v>-2.052099080569797E-2</v>
      </c>
      <c r="O4109" s="239">
        <f t="shared" si="777"/>
        <v>173.99425117070896</v>
      </c>
      <c r="P4109" s="239">
        <f t="shared" si="772"/>
        <v>229.62878065093304</v>
      </c>
      <c r="Q4109" s="239">
        <f t="shared" si="773"/>
        <v>0</v>
      </c>
      <c r="R4109" s="239">
        <f t="shared" si="778"/>
        <v>-2.052099080569797E-2</v>
      </c>
      <c r="T4109" s="239">
        <f>MAX($H$4:H4109)</f>
        <v>290.98732864638936</v>
      </c>
      <c r="U4109" s="239">
        <f>MAX($K$4:K4109)</f>
        <v>290.98732864638936</v>
      </c>
      <c r="V4109" s="239">
        <f>MAX($K$4:L4109)</f>
        <v>290.98732864638936</v>
      </c>
      <c r="W4109" s="239">
        <f t="shared" si="779"/>
        <v>-0.21086329869030079</v>
      </c>
      <c r="X4109" s="239">
        <f t="shared" si="780"/>
        <v>-0.21086329869030079</v>
      </c>
      <c r="Y4109" s="239">
        <f t="shared" si="781"/>
        <v>-0.21086329869030079</v>
      </c>
    </row>
    <row r="4110" spans="1:25">
      <c r="A4110" s="147">
        <v>41179</v>
      </c>
      <c r="B4110" s="243">
        <v>9.8469734262149888E-3</v>
      </c>
      <c r="C4110" s="243">
        <v>2.236177027967301E-3</v>
      </c>
      <c r="D4110" s="243">
        <v>5.5731823036575534E-3</v>
      </c>
      <c r="E4110" s="243">
        <v>5.4298076530547856E-3</v>
      </c>
      <c r="F4110" s="243">
        <v>2.9564017851959612E-3</v>
      </c>
      <c r="H4110" s="239">
        <f t="shared" si="774"/>
        <v>230.1422712551848</v>
      </c>
      <c r="I4110" s="239"/>
      <c r="J4110" s="239">
        <f t="shared" si="775"/>
        <v>185.31247482009678</v>
      </c>
      <c r="K4110" s="239">
        <f t="shared" si="770"/>
        <v>230.1422712551848</v>
      </c>
      <c r="L4110" s="239" t="b">
        <f t="shared" si="771"/>
        <v>0</v>
      </c>
      <c r="M4110" s="239">
        <f t="shared" si="776"/>
        <v>2.2361770279672941E-3</v>
      </c>
      <c r="O4110" s="239">
        <f t="shared" si="777"/>
        <v>173.99425117070896</v>
      </c>
      <c r="P4110" s="239">
        <f t="shared" si="772"/>
        <v>230.1422712551848</v>
      </c>
      <c r="Q4110" s="239">
        <f t="shared" si="773"/>
        <v>0</v>
      </c>
      <c r="R4110" s="239">
        <f t="shared" si="778"/>
        <v>2.2361770279672941E-3</v>
      </c>
      <c r="T4110" s="239">
        <f>MAX($H$4:H4110)</f>
        <v>290.98732864638936</v>
      </c>
      <c r="U4110" s="239">
        <f>MAX($K$4:K4110)</f>
        <v>290.98732864638936</v>
      </c>
      <c r="V4110" s="239">
        <f>MAX($K$4:L4110)</f>
        <v>290.98732864638936</v>
      </c>
      <c r="W4110" s="239">
        <f t="shared" si="779"/>
        <v>-0.20909864932690617</v>
      </c>
      <c r="X4110" s="239">
        <f t="shared" si="780"/>
        <v>-0.20909864932690617</v>
      </c>
      <c r="Y4110" s="239">
        <f t="shared" si="781"/>
        <v>-0.20909864932690617</v>
      </c>
    </row>
    <row r="4111" spans="1:25">
      <c r="A4111" s="147">
        <v>41180</v>
      </c>
      <c r="B4111" s="243">
        <v>-4.1076380032212256E-3</v>
      </c>
      <c r="C4111" s="243">
        <v>-1.0294405551469543E-2</v>
      </c>
      <c r="D4111" s="243">
        <v>-5.5209900023456271E-3</v>
      </c>
      <c r="E4111" s="243">
        <v>5.8618895885009792E-3</v>
      </c>
      <c r="F4111" s="243">
        <v>-2.2121064034702487E-3</v>
      </c>
      <c r="H4111" s="239">
        <f t="shared" si="774"/>
        <v>227.7730933803476</v>
      </c>
      <c r="I4111" s="239"/>
      <c r="J4111" s="239">
        <f t="shared" si="775"/>
        <v>185.31247482009678</v>
      </c>
      <c r="K4111" s="239">
        <f t="shared" si="770"/>
        <v>227.7730933803476</v>
      </c>
      <c r="L4111" s="239" t="b">
        <f t="shared" si="771"/>
        <v>0</v>
      </c>
      <c r="M4111" s="239">
        <f t="shared" si="776"/>
        <v>-1.0294405551469578E-2</v>
      </c>
      <c r="O4111" s="239">
        <f t="shared" si="777"/>
        <v>173.99425117070896</v>
      </c>
      <c r="P4111" s="239">
        <f t="shared" si="772"/>
        <v>227.7730933803476</v>
      </c>
      <c r="Q4111" s="239">
        <f t="shared" si="773"/>
        <v>0</v>
      </c>
      <c r="R4111" s="239">
        <f t="shared" si="778"/>
        <v>-1.0294405551469578E-2</v>
      </c>
      <c r="T4111" s="239">
        <f>MAX($H$4:H4111)</f>
        <v>290.98732864638936</v>
      </c>
      <c r="U4111" s="239">
        <f>MAX($K$4:K4111)</f>
        <v>290.98732864638936</v>
      </c>
      <c r="V4111" s="239">
        <f>MAX($K$4:L4111)</f>
        <v>290.98732864638936</v>
      </c>
      <c r="W4111" s="239">
        <f t="shared" si="779"/>
        <v>-0.21724050858194005</v>
      </c>
      <c r="X4111" s="239">
        <f t="shared" si="780"/>
        <v>-0.21724050858194005</v>
      </c>
      <c r="Y4111" s="239">
        <f t="shared" si="781"/>
        <v>-0.21724050858194005</v>
      </c>
    </row>
    <row r="4112" spans="1:25">
      <c r="A4112" s="147">
        <v>41183</v>
      </c>
      <c r="B4112" s="243">
        <v>2.2042748432462567E-3</v>
      </c>
      <c r="C4112" s="243">
        <v>1.590912567214775E-2</v>
      </c>
      <c r="D4112" s="243">
        <v>-7.7814828461035823E-3</v>
      </c>
      <c r="E4112" s="243">
        <v>9.6764186703568456E-4</v>
      </c>
      <c r="F4112" s="243">
        <v>1.172067418772782E-2</v>
      </c>
      <c r="H4112" s="239">
        <f t="shared" si="774"/>
        <v>231.39676414766939</v>
      </c>
      <c r="I4112" s="239"/>
      <c r="J4112" s="239">
        <f t="shared" si="775"/>
        <v>185.31247482009678</v>
      </c>
      <c r="K4112" s="239">
        <f t="shared" si="770"/>
        <v>231.39676414766939</v>
      </c>
      <c r="L4112" s="239" t="b">
        <f t="shared" si="771"/>
        <v>0</v>
      </c>
      <c r="M4112" s="239">
        <f t="shared" si="776"/>
        <v>1.5909125672147702E-2</v>
      </c>
      <c r="O4112" s="239">
        <f t="shared" si="777"/>
        <v>173.99425117070896</v>
      </c>
      <c r="P4112" s="239">
        <f t="shared" si="772"/>
        <v>231.39676414766939</v>
      </c>
      <c r="Q4112" s="239">
        <f t="shared" si="773"/>
        <v>0</v>
      </c>
      <c r="R4112" s="239">
        <f t="shared" si="778"/>
        <v>1.5909125672147702E-2</v>
      </c>
      <c r="T4112" s="239">
        <f>MAX($H$4:H4112)</f>
        <v>290.98732864638936</v>
      </c>
      <c r="U4112" s="239">
        <f>MAX($K$4:K4112)</f>
        <v>290.98732864638936</v>
      </c>
      <c r="V4112" s="239">
        <f>MAX($K$4:L4112)</f>
        <v>290.98732864638936</v>
      </c>
      <c r="W4112" s="239">
        <f t="shared" si="779"/>
        <v>-0.2047874894619037</v>
      </c>
      <c r="X4112" s="239">
        <f t="shared" si="780"/>
        <v>-0.2047874894619037</v>
      </c>
      <c r="Y4112" s="239">
        <f t="shared" si="781"/>
        <v>-0.2047874894619037</v>
      </c>
    </row>
    <row r="4113" spans="1:25">
      <c r="A4113" s="147">
        <v>41184</v>
      </c>
      <c r="B4113" s="243">
        <v>1.3198562650746926E-3</v>
      </c>
      <c r="C4113" s="243">
        <v>-3.8957899501255167E-3</v>
      </c>
      <c r="D4113" s="243">
        <v>-2.9937080356501333E-3</v>
      </c>
      <c r="E4113" s="243">
        <v>-2.334238492822549E-3</v>
      </c>
      <c r="F4113" s="243">
        <v>-1.552737632989909E-3</v>
      </c>
      <c r="H4113" s="239">
        <f t="shared" si="774"/>
        <v>230.49529095941134</v>
      </c>
      <c r="I4113" s="239"/>
      <c r="J4113" s="239">
        <f t="shared" si="775"/>
        <v>185.31247482009678</v>
      </c>
      <c r="K4113" s="239">
        <f t="shared" si="770"/>
        <v>230.49529095941134</v>
      </c>
      <c r="L4113" s="239" t="b">
        <f t="shared" si="771"/>
        <v>0</v>
      </c>
      <c r="M4113" s="239">
        <f t="shared" si="776"/>
        <v>-3.8957899501255045E-3</v>
      </c>
      <c r="O4113" s="239">
        <f t="shared" si="777"/>
        <v>173.99425117070896</v>
      </c>
      <c r="P4113" s="239">
        <f t="shared" si="772"/>
        <v>230.49529095941134</v>
      </c>
      <c r="Q4113" s="239">
        <f t="shared" si="773"/>
        <v>0</v>
      </c>
      <c r="R4113" s="239">
        <f t="shared" si="778"/>
        <v>-3.8957899501255045E-3</v>
      </c>
      <c r="T4113" s="239">
        <f>MAX($H$4:H4113)</f>
        <v>290.98732864638936</v>
      </c>
      <c r="U4113" s="239">
        <f>MAX($K$4:K4113)</f>
        <v>290.98732864638936</v>
      </c>
      <c r="V4113" s="239">
        <f>MAX($K$4:L4113)</f>
        <v>290.98732864638936</v>
      </c>
      <c r="W4113" s="239">
        <f t="shared" si="779"/>
        <v>-0.20788547036867208</v>
      </c>
      <c r="X4113" s="239">
        <f t="shared" si="780"/>
        <v>-0.20788547036867208</v>
      </c>
      <c r="Y4113" s="239">
        <f t="shared" si="781"/>
        <v>-0.20788547036867208</v>
      </c>
    </row>
    <row r="4114" spans="1:25">
      <c r="A4114" s="147">
        <v>41185</v>
      </c>
      <c r="B4114" s="243">
        <v>3.7561196928810325E-3</v>
      </c>
      <c r="C4114" s="243">
        <v>-7.5839711707437196E-4</v>
      </c>
      <c r="D4114" s="243">
        <v>-5.1639537607912622E-3</v>
      </c>
      <c r="E4114" s="243">
        <v>-1.0717142310642247E-3</v>
      </c>
      <c r="F4114" s="243">
        <v>-2.2824161283913069E-3</v>
      </c>
      <c r="H4114" s="239">
        <f t="shared" si="774"/>
        <v>230.32048399524851</v>
      </c>
      <c r="I4114" s="239"/>
      <c r="J4114" s="239">
        <f t="shared" si="775"/>
        <v>185.31247482009678</v>
      </c>
      <c r="K4114" s="239">
        <f t="shared" si="770"/>
        <v>230.32048399524851</v>
      </c>
      <c r="L4114" s="239" t="b">
        <f t="shared" si="771"/>
        <v>0</v>
      </c>
      <c r="M4114" s="239">
        <f t="shared" si="776"/>
        <v>-7.5839711707432924E-4</v>
      </c>
      <c r="O4114" s="239">
        <f t="shared" si="777"/>
        <v>173.99425117070896</v>
      </c>
      <c r="P4114" s="239">
        <f t="shared" si="772"/>
        <v>230.32048399524851</v>
      </c>
      <c r="Q4114" s="239">
        <f t="shared" si="773"/>
        <v>0</v>
      </c>
      <c r="R4114" s="239">
        <f t="shared" si="778"/>
        <v>-7.5839711707432924E-4</v>
      </c>
      <c r="T4114" s="239">
        <f>MAX($H$4:H4114)</f>
        <v>290.98732864638936</v>
      </c>
      <c r="U4114" s="239">
        <f>MAX($K$4:K4114)</f>
        <v>290.98732864638936</v>
      </c>
      <c r="V4114" s="239">
        <f>MAX($K$4:L4114)</f>
        <v>290.98732864638936</v>
      </c>
      <c r="W4114" s="239">
        <f t="shared" si="779"/>
        <v>-0.20848620774433718</v>
      </c>
      <c r="X4114" s="239">
        <f t="shared" si="780"/>
        <v>-0.20848620774433718</v>
      </c>
      <c r="Y4114" s="239">
        <f t="shared" si="781"/>
        <v>-0.20848620774433718</v>
      </c>
    </row>
    <row r="4115" spans="1:25">
      <c r="A4115" s="147">
        <v>41186</v>
      </c>
      <c r="B4115" s="243">
        <v>7.2124262625854474E-3</v>
      </c>
      <c r="C4115" s="243">
        <v>-1.1515976694903562E-3</v>
      </c>
      <c r="D4115" s="243">
        <v>-6.2839706251871519E-6</v>
      </c>
      <c r="E4115" s="243">
        <v>-5.4594564058066952E-3</v>
      </c>
      <c r="F4115" s="243">
        <v>1.6836847307875047E-3</v>
      </c>
      <c r="H4115" s="239">
        <f t="shared" si="774"/>
        <v>230.05524746264368</v>
      </c>
      <c r="I4115" s="239"/>
      <c r="J4115" s="239">
        <f t="shared" si="775"/>
        <v>185.31247482009678</v>
      </c>
      <c r="K4115" s="239">
        <f t="shared" si="770"/>
        <v>230.05524746264368</v>
      </c>
      <c r="L4115" s="239" t="b">
        <f t="shared" si="771"/>
        <v>0</v>
      </c>
      <c r="M4115" s="239">
        <f t="shared" si="776"/>
        <v>-1.1515976694904087E-3</v>
      </c>
      <c r="O4115" s="239">
        <f t="shared" si="777"/>
        <v>173.99425117070896</v>
      </c>
      <c r="P4115" s="239">
        <f t="shared" si="772"/>
        <v>230.05524746264368</v>
      </c>
      <c r="Q4115" s="239">
        <f t="shared" si="773"/>
        <v>0</v>
      </c>
      <c r="R4115" s="239">
        <f t="shared" si="778"/>
        <v>-1.1515976694904087E-3</v>
      </c>
      <c r="T4115" s="239">
        <f>MAX($H$4:H4115)</f>
        <v>290.98732864638936</v>
      </c>
      <c r="U4115" s="239">
        <f>MAX($K$4:K4115)</f>
        <v>290.98732864638936</v>
      </c>
      <c r="V4115" s="239">
        <f>MAX($K$4:L4115)</f>
        <v>290.98732864638936</v>
      </c>
      <c r="W4115" s="239">
        <f t="shared" si="779"/>
        <v>-0.20939771318286832</v>
      </c>
      <c r="X4115" s="239">
        <f t="shared" si="780"/>
        <v>-0.20939771318286832</v>
      </c>
      <c r="Y4115" s="239">
        <f t="shared" si="781"/>
        <v>-0.20939771318286832</v>
      </c>
    </row>
    <row r="4116" spans="1:25">
      <c r="A4116" s="147">
        <v>41187</v>
      </c>
      <c r="B4116" s="243">
        <v>1.0854536355542344E-4</v>
      </c>
      <c r="C4116" s="243">
        <v>1.1800554730058366E-2</v>
      </c>
      <c r="D4116" s="243">
        <v>-1.8202543011414107E-4</v>
      </c>
      <c r="E4116" s="243">
        <v>1.0167091140793616E-3</v>
      </c>
      <c r="F4116" s="243">
        <v>1.0813412359565344E-2</v>
      </c>
      <c r="H4116" s="239">
        <f t="shared" si="774"/>
        <v>232.77002700126371</v>
      </c>
      <c r="I4116" s="239"/>
      <c r="J4116" s="239">
        <f t="shared" si="775"/>
        <v>185.31247482009678</v>
      </c>
      <c r="K4116" s="239">
        <f t="shared" si="770"/>
        <v>232.77002700126371</v>
      </c>
      <c r="L4116" s="239" t="b">
        <f t="shared" si="771"/>
        <v>0</v>
      </c>
      <c r="M4116" s="239">
        <f t="shared" si="776"/>
        <v>1.1800554730058314E-2</v>
      </c>
      <c r="O4116" s="239">
        <f t="shared" si="777"/>
        <v>173.99425117070896</v>
      </c>
      <c r="P4116" s="239">
        <f t="shared" si="772"/>
        <v>232.77002700126371</v>
      </c>
      <c r="Q4116" s="239">
        <f t="shared" si="773"/>
        <v>0</v>
      </c>
      <c r="R4116" s="239">
        <f t="shared" si="778"/>
        <v>1.1800554730058314E-2</v>
      </c>
      <c r="T4116" s="239">
        <f>MAX($H$4:H4116)</f>
        <v>290.98732864638936</v>
      </c>
      <c r="U4116" s="239">
        <f>MAX($K$4:K4116)</f>
        <v>290.98732864638936</v>
      </c>
      <c r="V4116" s="239">
        <f>MAX($K$4:L4116)</f>
        <v>290.98732864638936</v>
      </c>
      <c r="W4116" s="239">
        <f t="shared" si="779"/>
        <v>-0.20006816762757348</v>
      </c>
      <c r="X4116" s="239">
        <f t="shared" si="780"/>
        <v>-0.20006816762757348</v>
      </c>
      <c r="Y4116" s="239">
        <f t="shared" si="781"/>
        <v>-0.20006816762757348</v>
      </c>
    </row>
    <row r="4117" spans="1:25">
      <c r="A4117" s="147">
        <v>41190</v>
      </c>
      <c r="B4117" s="243">
        <v>-3.519059263539015E-3</v>
      </c>
      <c r="C4117" s="243">
        <v>-1.0626372959246289E-2</v>
      </c>
      <c r="D4117" s="243">
        <v>7.4706265311987874E-3</v>
      </c>
      <c r="E4117" s="243">
        <v>-4.8997068487527384E-3</v>
      </c>
      <c r="F4117" s="243">
        <v>-1.0188194393900951E-2</v>
      </c>
      <c r="H4117" s="239">
        <f t="shared" si="774"/>
        <v>230.29652588061447</v>
      </c>
      <c r="I4117" s="239"/>
      <c r="J4117" s="239">
        <f t="shared" si="775"/>
        <v>185.31247482009678</v>
      </c>
      <c r="K4117" s="239">
        <f t="shared" si="770"/>
        <v>230.29652588061447</v>
      </c>
      <c r="L4117" s="239" t="b">
        <f t="shared" si="771"/>
        <v>0</v>
      </c>
      <c r="M4117" s="239">
        <f t="shared" si="776"/>
        <v>-1.062637295924624E-2</v>
      </c>
      <c r="O4117" s="239">
        <f t="shared" si="777"/>
        <v>173.99425117070896</v>
      </c>
      <c r="P4117" s="239">
        <f t="shared" si="772"/>
        <v>230.29652588061447</v>
      </c>
      <c r="Q4117" s="239">
        <f t="shared" si="773"/>
        <v>0</v>
      </c>
      <c r="R4117" s="239">
        <f t="shared" si="778"/>
        <v>-1.062637295924624E-2</v>
      </c>
      <c r="T4117" s="239">
        <f>MAX($H$4:H4117)</f>
        <v>290.98732864638936</v>
      </c>
      <c r="U4117" s="239">
        <f>MAX($K$4:K4117)</f>
        <v>290.98732864638936</v>
      </c>
      <c r="V4117" s="239">
        <f>MAX($K$4:L4117)</f>
        <v>290.98732864638936</v>
      </c>
      <c r="W4117" s="239">
        <f t="shared" si="779"/>
        <v>-0.20856854162033614</v>
      </c>
      <c r="X4117" s="239">
        <f t="shared" si="780"/>
        <v>-0.20856854162033614</v>
      </c>
      <c r="Y4117" s="239">
        <f t="shared" si="781"/>
        <v>-0.20856854162033614</v>
      </c>
    </row>
    <row r="4118" spans="1:25">
      <c r="A4118" s="147">
        <v>41191</v>
      </c>
      <c r="B4118" s="243">
        <v>-9.95708576173715E-3</v>
      </c>
      <c r="C4118" s="243">
        <v>-2.4310233391261482E-3</v>
      </c>
      <c r="D4118" s="243">
        <v>8.5324229569017085E-4</v>
      </c>
      <c r="E4118" s="243">
        <v>6.3280610711093921E-3</v>
      </c>
      <c r="F4118" s="243">
        <v>-1.3415297755992039E-3</v>
      </c>
      <c r="H4118" s="239">
        <f t="shared" si="774"/>
        <v>229.73666965127902</v>
      </c>
      <c r="I4118" s="239"/>
      <c r="J4118" s="239">
        <f t="shared" si="775"/>
        <v>185.31247482009678</v>
      </c>
      <c r="K4118" s="239">
        <f t="shared" si="770"/>
        <v>229.73666965127902</v>
      </c>
      <c r="L4118" s="239" t="b">
        <f t="shared" si="771"/>
        <v>0</v>
      </c>
      <c r="M4118" s="239">
        <f t="shared" si="776"/>
        <v>-2.4310233391261877E-3</v>
      </c>
      <c r="O4118" s="239">
        <f t="shared" si="777"/>
        <v>173.99425117070896</v>
      </c>
      <c r="P4118" s="239">
        <f t="shared" si="772"/>
        <v>229.73666965127902</v>
      </c>
      <c r="Q4118" s="239">
        <f t="shared" si="773"/>
        <v>0</v>
      </c>
      <c r="R4118" s="239">
        <f t="shared" si="778"/>
        <v>-2.4310233391261877E-3</v>
      </c>
      <c r="T4118" s="239">
        <f>MAX($H$4:H4118)</f>
        <v>290.98732864638936</v>
      </c>
      <c r="U4118" s="239">
        <f>MAX($K$4:K4118)</f>
        <v>290.98732864638936</v>
      </c>
      <c r="V4118" s="239">
        <f>MAX($K$4:L4118)</f>
        <v>290.98732864638936</v>
      </c>
      <c r="W4118" s="239">
        <f t="shared" si="779"/>
        <v>-0.21049252996697579</v>
      </c>
      <c r="X4118" s="239">
        <f t="shared" si="780"/>
        <v>-0.21049252996697579</v>
      </c>
      <c r="Y4118" s="239">
        <f t="shared" si="781"/>
        <v>-0.21049252996697579</v>
      </c>
    </row>
    <row r="4119" spans="1:25">
      <c r="A4119" s="147">
        <v>41192</v>
      </c>
      <c r="B4119" s="243">
        <v>-6.0388967298038443E-3</v>
      </c>
      <c r="C4119" s="243">
        <v>-5.7888756075218373E-3</v>
      </c>
      <c r="D4119" s="243">
        <v>-1.0959888260668738E-2</v>
      </c>
      <c r="E4119" s="243">
        <v>-5.5953302283574535E-3</v>
      </c>
      <c r="F4119" s="243">
        <v>-8.4644185422274587E-3</v>
      </c>
      <c r="H4119" s="239">
        <f t="shared" si="774"/>
        <v>228.40675264818142</v>
      </c>
      <c r="I4119" s="239"/>
      <c r="J4119" s="239">
        <f t="shared" si="775"/>
        <v>185.31247482009678</v>
      </c>
      <c r="K4119" s="239">
        <f t="shared" si="770"/>
        <v>228.40675264818142</v>
      </c>
      <c r="L4119" s="239" t="b">
        <f t="shared" si="771"/>
        <v>0</v>
      </c>
      <c r="M4119" s="239">
        <f t="shared" si="776"/>
        <v>-5.7888756075218373E-3</v>
      </c>
      <c r="O4119" s="239">
        <f t="shared" si="777"/>
        <v>173.99425117070896</v>
      </c>
      <c r="P4119" s="239">
        <f t="shared" si="772"/>
        <v>228.40675264818142</v>
      </c>
      <c r="Q4119" s="239">
        <f t="shared" si="773"/>
        <v>0</v>
      </c>
      <c r="R4119" s="239">
        <f t="shared" si="778"/>
        <v>-5.7888756075218373E-3</v>
      </c>
      <c r="T4119" s="239">
        <f>MAX($H$4:H4119)</f>
        <v>290.98732864638936</v>
      </c>
      <c r="U4119" s="239">
        <f>MAX($K$4:K4119)</f>
        <v>290.98732864638936</v>
      </c>
      <c r="V4119" s="239">
        <f>MAX($K$4:L4119)</f>
        <v>290.98732864638936</v>
      </c>
      <c r="W4119" s="239">
        <f t="shared" si="779"/>
        <v>-0.21506289050220623</v>
      </c>
      <c r="X4119" s="239">
        <f t="shared" si="780"/>
        <v>-0.21506289050220623</v>
      </c>
      <c r="Y4119" s="239">
        <f t="shared" si="781"/>
        <v>-0.21506289050220623</v>
      </c>
    </row>
    <row r="4120" spans="1:25">
      <c r="A4120" s="147">
        <v>41193</v>
      </c>
      <c r="B4120" s="243">
        <v>8.8998342563439969E-4</v>
      </c>
      <c r="C4120" s="243">
        <v>6.955607658599261E-3</v>
      </c>
      <c r="D4120" s="243">
        <v>-8.3613122835980436E-3</v>
      </c>
      <c r="E4120" s="243">
        <v>-1.1185254267309652E-4</v>
      </c>
      <c r="F4120" s="243">
        <v>4.0551758321254461E-3</v>
      </c>
      <c r="H4120" s="239">
        <f t="shared" si="774"/>
        <v>229.9954604061769</v>
      </c>
      <c r="I4120" s="239"/>
      <c r="J4120" s="239">
        <f t="shared" si="775"/>
        <v>185.31247482009678</v>
      </c>
      <c r="K4120" s="239">
        <f t="shared" si="770"/>
        <v>229.9954604061769</v>
      </c>
      <c r="L4120" s="239" t="b">
        <f t="shared" si="771"/>
        <v>0</v>
      </c>
      <c r="M4120" s="239">
        <f t="shared" si="776"/>
        <v>6.9556076585992671E-3</v>
      </c>
      <c r="O4120" s="239">
        <f t="shared" si="777"/>
        <v>173.99425117070896</v>
      </c>
      <c r="P4120" s="239">
        <f t="shared" si="772"/>
        <v>229.9954604061769</v>
      </c>
      <c r="Q4120" s="239">
        <f t="shared" si="773"/>
        <v>0</v>
      </c>
      <c r="R4120" s="239">
        <f t="shared" si="778"/>
        <v>6.9556076585992671E-3</v>
      </c>
      <c r="T4120" s="239">
        <f>MAX($H$4:H4120)</f>
        <v>290.98732864638936</v>
      </c>
      <c r="U4120" s="239">
        <f>MAX($K$4:K4120)</f>
        <v>290.98732864638936</v>
      </c>
      <c r="V4120" s="239">
        <f>MAX($K$4:L4120)</f>
        <v>290.98732864638936</v>
      </c>
      <c r="W4120" s="239">
        <f t="shared" si="779"/>
        <v>-0.20960317593186462</v>
      </c>
      <c r="X4120" s="239">
        <f t="shared" si="780"/>
        <v>-0.20960317593186462</v>
      </c>
      <c r="Y4120" s="239">
        <f t="shared" si="781"/>
        <v>-0.20960317593186462</v>
      </c>
    </row>
    <row r="4121" spans="1:25">
      <c r="A4121" s="147">
        <v>41194</v>
      </c>
      <c r="B4121" s="243">
        <v>-3.2444174859996844E-3</v>
      </c>
      <c r="C4121" s="243">
        <v>-4.0815415275858857E-3</v>
      </c>
      <c r="D4121" s="243">
        <v>3.8223995315653791E-3</v>
      </c>
      <c r="E4121" s="243">
        <v>5.0577591548917056E-5</v>
      </c>
      <c r="F4121" s="243">
        <v>-1.9187019888162737E-3</v>
      </c>
      <c r="H4121" s="239">
        <f t="shared" si="774"/>
        <v>229.05672438337285</v>
      </c>
      <c r="I4121" s="239"/>
      <c r="J4121" s="239">
        <f t="shared" si="775"/>
        <v>185.31247482009678</v>
      </c>
      <c r="K4121" s="239">
        <f t="shared" si="770"/>
        <v>229.05672438337285</v>
      </c>
      <c r="L4121" s="239" t="b">
        <f t="shared" si="771"/>
        <v>0</v>
      </c>
      <c r="M4121" s="239">
        <f t="shared" si="776"/>
        <v>-4.0815415275859039E-3</v>
      </c>
      <c r="O4121" s="239">
        <f t="shared" si="777"/>
        <v>173.99425117070896</v>
      </c>
      <c r="P4121" s="239">
        <f t="shared" si="772"/>
        <v>229.05672438337285</v>
      </c>
      <c r="Q4121" s="239">
        <f t="shared" si="773"/>
        <v>0</v>
      </c>
      <c r="R4121" s="239">
        <f t="shared" si="778"/>
        <v>-4.0815415275859039E-3</v>
      </c>
      <c r="T4121" s="239">
        <f>MAX($H$4:H4121)</f>
        <v>290.98732864638936</v>
      </c>
      <c r="U4121" s="239">
        <f>MAX($K$4:K4121)</f>
        <v>290.98732864638936</v>
      </c>
      <c r="V4121" s="239">
        <f>MAX($K$4:L4121)</f>
        <v>290.98732864638936</v>
      </c>
      <c r="W4121" s="239">
        <f t="shared" si="779"/>
        <v>-0.21282921339257072</v>
      </c>
      <c r="X4121" s="239">
        <f t="shared" si="780"/>
        <v>-0.21282921339257072</v>
      </c>
      <c r="Y4121" s="239">
        <f t="shared" si="781"/>
        <v>-0.21282921339257072</v>
      </c>
    </row>
    <row r="4122" spans="1:25">
      <c r="A4122" s="147">
        <v>41197</v>
      </c>
      <c r="B4122" s="243">
        <v>7.952204388357309E-3</v>
      </c>
      <c r="C4122" s="243">
        <v>3.756457092186638E-3</v>
      </c>
      <c r="D4122" s="243">
        <v>2.1207982195916575E-3</v>
      </c>
      <c r="E4122" s="243">
        <v>-3.9023274708538391E-4</v>
      </c>
      <c r="F4122" s="243">
        <v>1.6663977582604961E-3</v>
      </c>
      <c r="H4122" s="239">
        <f t="shared" si="774"/>
        <v>229.9171661401958</v>
      </c>
      <c r="I4122" s="239"/>
      <c r="J4122" s="239">
        <f t="shared" si="775"/>
        <v>185.31247482009678</v>
      </c>
      <c r="K4122" s="239">
        <f t="shared" si="770"/>
        <v>229.9171661401958</v>
      </c>
      <c r="L4122" s="239" t="b">
        <f t="shared" si="771"/>
        <v>0</v>
      </c>
      <c r="M4122" s="239">
        <f t="shared" si="776"/>
        <v>3.7564570921865934E-3</v>
      </c>
      <c r="O4122" s="239">
        <f t="shared" si="777"/>
        <v>173.99425117070896</v>
      </c>
      <c r="P4122" s="239">
        <f t="shared" si="772"/>
        <v>229.9171661401958</v>
      </c>
      <c r="Q4122" s="239">
        <f t="shared" si="773"/>
        <v>0</v>
      </c>
      <c r="R4122" s="239">
        <f t="shared" si="778"/>
        <v>3.7564570921865934E-3</v>
      </c>
      <c r="T4122" s="239">
        <f>MAX($H$4:H4122)</f>
        <v>290.98732864638936</v>
      </c>
      <c r="U4122" s="239">
        <f>MAX($K$4:K4122)</f>
        <v>290.98732864638936</v>
      </c>
      <c r="V4122" s="239">
        <f>MAX($K$4:L4122)</f>
        <v>290.98732864638936</v>
      </c>
      <c r="W4122" s="239">
        <f t="shared" si="779"/>
        <v>-0.20987224010845715</v>
      </c>
      <c r="X4122" s="239">
        <f t="shared" si="780"/>
        <v>-0.20987224010845715</v>
      </c>
      <c r="Y4122" s="239">
        <f t="shared" si="781"/>
        <v>-0.20987224010845715</v>
      </c>
    </row>
    <row r="4123" spans="1:25">
      <c r="A4123" s="147">
        <v>41198</v>
      </c>
      <c r="B4123" s="243">
        <v>1.0289626406831953E-2</v>
      </c>
      <c r="C4123" s="243">
        <v>1.149325642636212E-2</v>
      </c>
      <c r="D4123" s="243">
        <v>4.4911026161864598E-4</v>
      </c>
      <c r="E4123" s="243">
        <v>-2.5403082573849378E-4</v>
      </c>
      <c r="F4123" s="243">
        <v>7.6548174334647445E-3</v>
      </c>
      <c r="H4123" s="239">
        <f t="shared" si="774"/>
        <v>232.55966308746758</v>
      </c>
      <c r="I4123" s="239"/>
      <c r="J4123" s="239">
        <f t="shared" si="775"/>
        <v>185.31247482009678</v>
      </c>
      <c r="K4123" s="239">
        <f t="shared" si="770"/>
        <v>232.55966308746758</v>
      </c>
      <c r="L4123" s="239" t="b">
        <f t="shared" si="771"/>
        <v>0</v>
      </c>
      <c r="M4123" s="239">
        <f t="shared" si="776"/>
        <v>1.1493256426362154E-2</v>
      </c>
      <c r="O4123" s="239">
        <f t="shared" si="777"/>
        <v>173.99425117070896</v>
      </c>
      <c r="P4123" s="239">
        <f t="shared" si="772"/>
        <v>232.55966308746758</v>
      </c>
      <c r="Q4123" s="239">
        <f t="shared" si="773"/>
        <v>0</v>
      </c>
      <c r="R4123" s="239">
        <f t="shared" si="778"/>
        <v>1.1493256426362154E-2</v>
      </c>
      <c r="T4123" s="239">
        <f>MAX($H$4:H4123)</f>
        <v>290.98732864638936</v>
      </c>
      <c r="U4123" s="239">
        <f>MAX($K$4:K4123)</f>
        <v>290.98732864638936</v>
      </c>
      <c r="V4123" s="239">
        <f>MAX($K$4:L4123)</f>
        <v>290.98732864638936</v>
      </c>
      <c r="W4123" s="239">
        <f t="shared" si="779"/>
        <v>-0.20079109915443652</v>
      </c>
      <c r="X4123" s="239">
        <f t="shared" si="780"/>
        <v>-0.20079109915443652</v>
      </c>
      <c r="Y4123" s="239">
        <f t="shared" si="781"/>
        <v>-0.20079109915443652</v>
      </c>
    </row>
    <row r="4124" spans="1:25">
      <c r="A4124" s="147">
        <v>41199</v>
      </c>
      <c r="B4124" s="243">
        <v>4.3900977857675993E-3</v>
      </c>
      <c r="C4124" s="243">
        <v>6.8143881575755127E-3</v>
      </c>
      <c r="D4124" s="243">
        <v>6.8580923812928685E-3</v>
      </c>
      <c r="E4124" s="243">
        <v>2.2979205638582467E-3</v>
      </c>
      <c r="F4124" s="243">
        <v>6.9150045991808184E-3</v>
      </c>
      <c r="H4124" s="239">
        <f t="shared" si="774"/>
        <v>234.14441490154059</v>
      </c>
      <c r="I4124" s="239"/>
      <c r="J4124" s="239">
        <f t="shared" si="775"/>
        <v>185.31247482009678</v>
      </c>
      <c r="K4124" s="239">
        <f t="shared" si="770"/>
        <v>234.14441490154059</v>
      </c>
      <c r="L4124" s="239" t="b">
        <f t="shared" si="771"/>
        <v>0</v>
      </c>
      <c r="M4124" s="239">
        <f t="shared" si="776"/>
        <v>6.8143881575755622E-3</v>
      </c>
      <c r="O4124" s="239">
        <f t="shared" si="777"/>
        <v>173.99425117070896</v>
      </c>
      <c r="P4124" s="239">
        <f t="shared" si="772"/>
        <v>234.14441490154059</v>
      </c>
      <c r="Q4124" s="239">
        <f t="shared" si="773"/>
        <v>0</v>
      </c>
      <c r="R4124" s="239">
        <f t="shared" si="778"/>
        <v>6.8143881575755622E-3</v>
      </c>
      <c r="T4124" s="239">
        <f>MAX($H$4:H4124)</f>
        <v>290.98732864638936</v>
      </c>
      <c r="U4124" s="239">
        <f>MAX($K$4:K4124)</f>
        <v>290.98732864638936</v>
      </c>
      <c r="V4124" s="239">
        <f>MAX($K$4:L4124)</f>
        <v>290.98732864638936</v>
      </c>
      <c r="W4124" s="239">
        <f t="shared" si="779"/>
        <v>-0.19534497948508553</v>
      </c>
      <c r="X4124" s="239">
        <f t="shared" si="780"/>
        <v>-0.19534497948508553</v>
      </c>
      <c r="Y4124" s="239">
        <f t="shared" si="781"/>
        <v>-0.19534497948508553</v>
      </c>
    </row>
    <row r="4125" spans="1:25">
      <c r="A4125" s="147">
        <v>41200</v>
      </c>
      <c r="B4125" s="243">
        <v>-2.0633952302485659E-3</v>
      </c>
      <c r="C4125" s="243">
        <v>6.3081142972087889E-4</v>
      </c>
      <c r="D4125" s="243">
        <v>1.0534108670974041E-2</v>
      </c>
      <c r="E4125" s="243">
        <v>3.7559320174169741E-3</v>
      </c>
      <c r="F4125" s="243">
        <v>1.9104012929143099E-3</v>
      </c>
      <c r="H4125" s="239">
        <f t="shared" si="774"/>
        <v>234.2921158746658</v>
      </c>
      <c r="I4125" s="239"/>
      <c r="J4125" s="239">
        <f t="shared" si="775"/>
        <v>185.31247482009678</v>
      </c>
      <c r="K4125" s="239">
        <f t="shared" si="770"/>
        <v>234.2921158746658</v>
      </c>
      <c r="L4125" s="239" t="b">
        <f t="shared" si="771"/>
        <v>0</v>
      </c>
      <c r="M4125" s="239">
        <f t="shared" si="776"/>
        <v>6.3081142972092822E-4</v>
      </c>
      <c r="O4125" s="239">
        <f t="shared" si="777"/>
        <v>173.99425117070896</v>
      </c>
      <c r="P4125" s="239">
        <f t="shared" si="772"/>
        <v>234.2921158746658</v>
      </c>
      <c r="Q4125" s="239">
        <f t="shared" si="773"/>
        <v>0</v>
      </c>
      <c r="R4125" s="239">
        <f t="shared" si="778"/>
        <v>6.3081142972092822E-4</v>
      </c>
      <c r="T4125" s="239">
        <f>MAX($H$4:H4125)</f>
        <v>290.98732864638936</v>
      </c>
      <c r="U4125" s="239">
        <f>MAX($K$4:K4125)</f>
        <v>290.98732864638936</v>
      </c>
      <c r="V4125" s="239">
        <f>MAX($K$4:L4125)</f>
        <v>290.98732864638936</v>
      </c>
      <c r="W4125" s="239">
        <f t="shared" si="779"/>
        <v>-0.19483739390116239</v>
      </c>
      <c r="X4125" s="239">
        <f t="shared" si="780"/>
        <v>-0.19483739390116239</v>
      </c>
      <c r="Y4125" s="239">
        <f t="shared" si="781"/>
        <v>-0.19483739390116239</v>
      </c>
    </row>
    <row r="4126" spans="1:25">
      <c r="A4126" s="147">
        <v>41201</v>
      </c>
      <c r="B4126" s="243">
        <v>-1.6155540842940463E-2</v>
      </c>
      <c r="C4126" s="243">
        <v>-6.4356896371509098E-3</v>
      </c>
      <c r="D4126" s="243">
        <v>5.2437878060962451E-3</v>
      </c>
      <c r="E4126" s="243">
        <v>-1.2120211533894754E-3</v>
      </c>
      <c r="F4126" s="243">
        <v>-4.3688834482673577E-3</v>
      </c>
      <c r="H4126" s="239">
        <f t="shared" si="774"/>
        <v>232.78428453246505</v>
      </c>
      <c r="I4126" s="239"/>
      <c r="J4126" s="239">
        <f t="shared" si="775"/>
        <v>185.31247482009678</v>
      </c>
      <c r="K4126" s="239">
        <f t="shared" si="770"/>
        <v>232.78428453246505</v>
      </c>
      <c r="L4126" s="239" t="b">
        <f t="shared" si="771"/>
        <v>0</v>
      </c>
      <c r="M4126" s="239">
        <f t="shared" si="776"/>
        <v>-6.4356896371509037E-3</v>
      </c>
      <c r="O4126" s="239">
        <f t="shared" si="777"/>
        <v>173.99425117070896</v>
      </c>
      <c r="P4126" s="239">
        <f t="shared" si="772"/>
        <v>232.78428453246505</v>
      </c>
      <c r="Q4126" s="239">
        <f t="shared" si="773"/>
        <v>0</v>
      </c>
      <c r="R4126" s="239">
        <f t="shared" si="778"/>
        <v>-6.4356896371509037E-3</v>
      </c>
      <c r="T4126" s="239">
        <f>MAX($H$4:H4126)</f>
        <v>290.98732864638936</v>
      </c>
      <c r="U4126" s="239">
        <f>MAX($K$4:K4126)</f>
        <v>290.98732864638936</v>
      </c>
      <c r="V4126" s="239">
        <f>MAX($K$4:L4126)</f>
        <v>290.98732864638936</v>
      </c>
      <c r="W4126" s="239">
        <f t="shared" si="779"/>
        <v>-0.2000191705414541</v>
      </c>
      <c r="X4126" s="239">
        <f t="shared" si="780"/>
        <v>-0.2000191705414541</v>
      </c>
      <c r="Y4126" s="239">
        <f t="shared" si="781"/>
        <v>-0.2000191705414541</v>
      </c>
    </row>
    <row r="4127" spans="1:25">
      <c r="A4127" s="147">
        <v>41204</v>
      </c>
      <c r="B4127" s="243">
        <v>1.3790979089045585E-4</v>
      </c>
      <c r="C4127" s="243">
        <v>-3.6057573178367441E-3</v>
      </c>
      <c r="D4127" s="243">
        <v>-8.1553550493775884E-3</v>
      </c>
      <c r="E4127" s="243">
        <v>-1.3649466725058623E-3</v>
      </c>
      <c r="F4127" s="243">
        <v>-3.181852863314738E-3</v>
      </c>
      <c r="H4127" s="239">
        <f t="shared" si="774"/>
        <v>231.94492089503473</v>
      </c>
      <c r="I4127" s="239"/>
      <c r="J4127" s="239">
        <f t="shared" si="775"/>
        <v>185.31247482009678</v>
      </c>
      <c r="K4127" s="239">
        <f t="shared" si="770"/>
        <v>231.94492089503473</v>
      </c>
      <c r="L4127" s="239" t="b">
        <f t="shared" si="771"/>
        <v>0</v>
      </c>
      <c r="M4127" s="239">
        <f t="shared" si="776"/>
        <v>-3.6057573178367333E-3</v>
      </c>
      <c r="O4127" s="239">
        <f t="shared" si="777"/>
        <v>173.99425117070896</v>
      </c>
      <c r="P4127" s="239">
        <f t="shared" si="772"/>
        <v>231.94492089503473</v>
      </c>
      <c r="Q4127" s="239">
        <f t="shared" si="773"/>
        <v>0</v>
      </c>
      <c r="R4127" s="239">
        <f t="shared" si="778"/>
        <v>-3.6057573178367333E-3</v>
      </c>
      <c r="T4127" s="239">
        <f>MAX($H$4:H4127)</f>
        <v>290.98732864638936</v>
      </c>
      <c r="U4127" s="239">
        <f>MAX($K$4:K4127)</f>
        <v>290.98732864638936</v>
      </c>
      <c r="V4127" s="239">
        <f>MAX($K$4:L4127)</f>
        <v>290.98732864638936</v>
      </c>
      <c r="W4127" s="239">
        <f t="shared" si="779"/>
        <v>-0.20290370727140336</v>
      </c>
      <c r="X4127" s="239">
        <f t="shared" si="780"/>
        <v>-0.20290370727140336</v>
      </c>
      <c r="Y4127" s="239">
        <f t="shared" si="781"/>
        <v>-0.20290370727140336</v>
      </c>
    </row>
    <row r="4128" spans="1:25">
      <c r="A4128" s="147">
        <v>41205</v>
      </c>
      <c r="B4128" s="243">
        <v>-1.367408458642827E-2</v>
      </c>
      <c r="C4128" s="243">
        <v>-1.8432850393542921E-2</v>
      </c>
      <c r="D4128" s="243">
        <v>1.5541769741755918E-3</v>
      </c>
      <c r="E4128" s="243">
        <v>-4.0733210291957755E-3</v>
      </c>
      <c r="F4128" s="243">
        <v>-1.5476434515198312E-2</v>
      </c>
      <c r="H4128" s="239">
        <f t="shared" si="774"/>
        <v>227.66951486863439</v>
      </c>
      <c r="I4128" s="239"/>
      <c r="J4128" s="239">
        <f t="shared" si="775"/>
        <v>185.31247482009678</v>
      </c>
      <c r="K4128" s="239">
        <f t="shared" si="770"/>
        <v>227.66951486863439</v>
      </c>
      <c r="L4128" s="239" t="b">
        <f t="shared" si="771"/>
        <v>0</v>
      </c>
      <c r="M4128" s="239">
        <f t="shared" si="776"/>
        <v>-1.8432850393542966E-2</v>
      </c>
      <c r="O4128" s="239">
        <f t="shared" si="777"/>
        <v>173.99425117070896</v>
      </c>
      <c r="P4128" s="239">
        <f t="shared" si="772"/>
        <v>227.66951486863439</v>
      </c>
      <c r="Q4128" s="239">
        <f t="shared" si="773"/>
        <v>0</v>
      </c>
      <c r="R4128" s="239">
        <f t="shared" si="778"/>
        <v>-1.8432850393542966E-2</v>
      </c>
      <c r="T4128" s="239">
        <f>MAX($H$4:H4128)</f>
        <v>290.98732864638936</v>
      </c>
      <c r="U4128" s="239">
        <f>MAX($K$4:K4128)</f>
        <v>290.98732864638936</v>
      </c>
      <c r="V4128" s="239">
        <f>MAX($K$4:L4128)</f>
        <v>290.98732864638936</v>
      </c>
      <c r="W4128" s="239">
        <f t="shared" si="779"/>
        <v>-0.21759646398451732</v>
      </c>
      <c r="X4128" s="239">
        <f t="shared" si="780"/>
        <v>-0.21759646398451732</v>
      </c>
      <c r="Y4128" s="239">
        <f t="shared" si="781"/>
        <v>-0.21759646398451732</v>
      </c>
    </row>
    <row r="4129" spans="1:25">
      <c r="A4129" s="147">
        <v>41206</v>
      </c>
      <c r="B4129" s="243">
        <v>-3.0126406411320472E-3</v>
      </c>
      <c r="C4129" s="243">
        <v>6.8221164902964038E-3</v>
      </c>
      <c r="D4129" s="243">
        <v>-2.5048630318562637E-3</v>
      </c>
      <c r="E4129" s="243">
        <v>-5.8575289280649034E-4</v>
      </c>
      <c r="F4129" s="243">
        <v>5.7491267163132243E-3</v>
      </c>
      <c r="H4129" s="239">
        <f t="shared" si="774"/>
        <v>229.22270282035748</v>
      </c>
      <c r="I4129" s="239"/>
      <c r="J4129" s="239">
        <f t="shared" si="775"/>
        <v>185.31247482009678</v>
      </c>
      <c r="K4129" s="239">
        <f t="shared" si="770"/>
        <v>229.22270282035748</v>
      </c>
      <c r="L4129" s="239" t="b">
        <f t="shared" si="771"/>
        <v>0</v>
      </c>
      <c r="M4129" s="239">
        <f t="shared" si="776"/>
        <v>6.8221164902963864E-3</v>
      </c>
      <c r="O4129" s="239">
        <f t="shared" si="777"/>
        <v>173.99425117070896</v>
      </c>
      <c r="P4129" s="239">
        <f t="shared" si="772"/>
        <v>229.22270282035748</v>
      </c>
      <c r="Q4129" s="239">
        <f t="shared" si="773"/>
        <v>0</v>
      </c>
      <c r="R4129" s="239">
        <f t="shared" si="778"/>
        <v>6.8221164902963864E-3</v>
      </c>
      <c r="T4129" s="239">
        <f>MAX($H$4:H4129)</f>
        <v>290.98732864638936</v>
      </c>
      <c r="U4129" s="239">
        <f>MAX($K$4:K4129)</f>
        <v>290.98732864638936</v>
      </c>
      <c r="V4129" s="239">
        <f>MAX($K$4:L4129)</f>
        <v>290.98732864638936</v>
      </c>
      <c r="W4129" s="239">
        <f t="shared" si="779"/>
        <v>-0.21225881591939988</v>
      </c>
      <c r="X4129" s="239">
        <f t="shared" si="780"/>
        <v>-0.21225881591939988</v>
      </c>
      <c r="Y4129" s="239">
        <f t="shared" si="781"/>
        <v>-0.21225881591939988</v>
      </c>
    </row>
    <row r="4130" spans="1:25">
      <c r="A4130" s="147">
        <v>41207</v>
      </c>
      <c r="B4130" s="243">
        <v>2.7965654113297767E-3</v>
      </c>
      <c r="C4130" s="243">
        <v>8.1392705068839E-4</v>
      </c>
      <c r="D4130" s="243">
        <v>4.5692642373662551E-3</v>
      </c>
      <c r="E4130" s="243">
        <v>3.8286923049739574E-3</v>
      </c>
      <c r="F4130" s="243">
        <v>5.0761990625927123E-3</v>
      </c>
      <c r="H4130" s="239">
        <f t="shared" si="774"/>
        <v>229.40927337881487</v>
      </c>
      <c r="I4130" s="239"/>
      <c r="J4130" s="239">
        <f t="shared" si="775"/>
        <v>185.31247482009678</v>
      </c>
      <c r="K4130" s="239">
        <f t="shared" si="770"/>
        <v>229.40927337881487</v>
      </c>
      <c r="L4130" s="239" t="b">
        <f t="shared" si="771"/>
        <v>0</v>
      </c>
      <c r="M4130" s="239">
        <f t="shared" si="776"/>
        <v>8.1392705068836983E-4</v>
      </c>
      <c r="O4130" s="239">
        <f t="shared" si="777"/>
        <v>173.99425117070896</v>
      </c>
      <c r="P4130" s="239">
        <f t="shared" si="772"/>
        <v>229.40927337881487</v>
      </c>
      <c r="Q4130" s="239">
        <f t="shared" si="773"/>
        <v>0</v>
      </c>
      <c r="R4130" s="239">
        <f t="shared" si="778"/>
        <v>8.1392705068836983E-4</v>
      </c>
      <c r="T4130" s="239">
        <f>MAX($H$4:H4130)</f>
        <v>290.98732864638936</v>
      </c>
      <c r="U4130" s="239">
        <f>MAX($K$4:K4130)</f>
        <v>290.98732864638936</v>
      </c>
      <c r="V4130" s="239">
        <f>MAX($K$4:L4130)</f>
        <v>290.98732864638936</v>
      </c>
      <c r="W4130" s="239">
        <f t="shared" si="779"/>
        <v>-0.21161765206073541</v>
      </c>
      <c r="X4130" s="239">
        <f t="shared" si="780"/>
        <v>-0.21161765206073541</v>
      </c>
      <c r="Y4130" s="239">
        <f t="shared" si="781"/>
        <v>-0.21161765206073541</v>
      </c>
    </row>
    <row r="4131" spans="1:25">
      <c r="A4131" s="147">
        <v>41208</v>
      </c>
      <c r="B4131" s="243">
        <v>-9.6225073278788376E-4</v>
      </c>
      <c r="C4131" s="243">
        <v>1.7665139289482212E-3</v>
      </c>
      <c r="D4131" s="243">
        <v>-4.5440338502171773E-3</v>
      </c>
      <c r="E4131" s="243">
        <v>-5.8169014501070482E-3</v>
      </c>
      <c r="F4131" s="243">
        <v>-2.3697580542991759E-4</v>
      </c>
      <c r="H4131" s="239">
        <f t="shared" si="774"/>
        <v>229.81452805566843</v>
      </c>
      <c r="I4131" s="239"/>
      <c r="J4131" s="239">
        <f t="shared" si="775"/>
        <v>185.31247482009678</v>
      </c>
      <c r="K4131" s="239">
        <f t="shared" si="770"/>
        <v>229.81452805566843</v>
      </c>
      <c r="L4131" s="239" t="b">
        <f t="shared" si="771"/>
        <v>0</v>
      </c>
      <c r="M4131" s="239">
        <f t="shared" si="776"/>
        <v>1.7665139289481881E-3</v>
      </c>
      <c r="O4131" s="239">
        <f t="shared" si="777"/>
        <v>173.99425117070896</v>
      </c>
      <c r="P4131" s="239">
        <f t="shared" si="772"/>
        <v>229.81452805566843</v>
      </c>
      <c r="Q4131" s="239">
        <f t="shared" si="773"/>
        <v>0</v>
      </c>
      <c r="R4131" s="239">
        <f t="shared" si="778"/>
        <v>1.7665139289481881E-3</v>
      </c>
      <c r="T4131" s="239">
        <f>MAX($H$4:H4131)</f>
        <v>290.98732864638936</v>
      </c>
      <c r="U4131" s="239">
        <f>MAX($K$4:K4131)</f>
        <v>290.98732864638936</v>
      </c>
      <c r="V4131" s="239">
        <f>MAX($K$4:L4131)</f>
        <v>290.98732864638936</v>
      </c>
      <c r="W4131" s="239">
        <f t="shared" si="779"/>
        <v>-0.2102249636617638</v>
      </c>
      <c r="X4131" s="239">
        <f t="shared" si="780"/>
        <v>-0.2102249636617638</v>
      </c>
      <c r="Y4131" s="239">
        <f t="shared" si="781"/>
        <v>-0.2102249636617638</v>
      </c>
    </row>
    <row r="4132" spans="1:25">
      <c r="A4132" s="147">
        <v>41211</v>
      </c>
      <c r="B4132" s="243">
        <v>0</v>
      </c>
      <c r="C4132" s="243">
        <v>-3.4201547222023621E-3</v>
      </c>
      <c r="D4132" s="243">
        <v>-3.2481913753628078E-3</v>
      </c>
      <c r="E4132" s="243">
        <v>1.9463777184709485E-3</v>
      </c>
      <c r="F4132" s="243">
        <v>-3.0108278742596584E-3</v>
      </c>
      <c r="H4132" s="239">
        <f t="shared" si="774"/>
        <v>229.02852681230814</v>
      </c>
      <c r="I4132" s="239"/>
      <c r="J4132" s="239">
        <f t="shared" si="775"/>
        <v>185.31247482009678</v>
      </c>
      <c r="K4132" s="239">
        <f t="shared" si="770"/>
        <v>229.02852681230814</v>
      </c>
      <c r="L4132" s="239" t="b">
        <f t="shared" si="771"/>
        <v>0</v>
      </c>
      <c r="M4132" s="239">
        <f t="shared" si="776"/>
        <v>-3.420154722202307E-3</v>
      </c>
      <c r="O4132" s="239">
        <f t="shared" si="777"/>
        <v>173.99425117070896</v>
      </c>
      <c r="P4132" s="239">
        <f t="shared" si="772"/>
        <v>229.02852681230814</v>
      </c>
      <c r="Q4132" s="239">
        <f t="shared" si="773"/>
        <v>0</v>
      </c>
      <c r="R4132" s="239">
        <f t="shared" si="778"/>
        <v>-3.420154722202307E-3</v>
      </c>
      <c r="T4132" s="239">
        <f>MAX($H$4:H4132)</f>
        <v>290.98732864638936</v>
      </c>
      <c r="U4132" s="239">
        <f>MAX($K$4:K4132)</f>
        <v>290.98732864638936</v>
      </c>
      <c r="V4132" s="239">
        <f>MAX($K$4:L4132)</f>
        <v>290.98732864638936</v>
      </c>
      <c r="W4132" s="239">
        <f t="shared" si="779"/>
        <v>-0.21292611648177354</v>
      </c>
      <c r="X4132" s="239">
        <f t="shared" si="780"/>
        <v>-0.21292611648177354</v>
      </c>
      <c r="Y4132" s="239">
        <f t="shared" si="781"/>
        <v>-0.21292611648177354</v>
      </c>
    </row>
    <row r="4133" spans="1:25">
      <c r="A4133" s="147">
        <v>41212</v>
      </c>
      <c r="B4133" s="243">
        <v>0</v>
      </c>
      <c r="C4133" s="243">
        <v>9.2677360535946551E-3</v>
      </c>
      <c r="D4133" s="243">
        <v>-7.0677550362148178E-3</v>
      </c>
      <c r="E4133" s="243">
        <v>-2.1440970280193206E-3</v>
      </c>
      <c r="F4133" s="243">
        <v>4.8040738030201702E-3</v>
      </c>
      <c r="H4133" s="239">
        <f t="shared" si="774"/>
        <v>231.15110274754824</v>
      </c>
      <c r="I4133" s="239"/>
      <c r="J4133" s="239">
        <f t="shared" si="775"/>
        <v>185.31247482009678</v>
      </c>
      <c r="K4133" s="239">
        <f t="shared" si="770"/>
        <v>231.15110274754824</v>
      </c>
      <c r="L4133" s="239" t="b">
        <f t="shared" si="771"/>
        <v>0</v>
      </c>
      <c r="M4133" s="239">
        <f t="shared" si="776"/>
        <v>9.2677360535946308E-3</v>
      </c>
      <c r="O4133" s="239">
        <f t="shared" si="777"/>
        <v>173.99425117070896</v>
      </c>
      <c r="P4133" s="239">
        <f t="shared" si="772"/>
        <v>231.15110274754824</v>
      </c>
      <c r="Q4133" s="239">
        <f t="shared" si="773"/>
        <v>0</v>
      </c>
      <c r="R4133" s="239">
        <f t="shared" si="778"/>
        <v>9.2677360535946308E-3</v>
      </c>
      <c r="T4133" s="239">
        <f>MAX($H$4:H4133)</f>
        <v>290.98732864638936</v>
      </c>
      <c r="U4133" s="239">
        <f>MAX($K$4:K4133)</f>
        <v>290.98732864638936</v>
      </c>
      <c r="V4133" s="239">
        <f>MAX($K$4:L4133)</f>
        <v>290.98732864638936</v>
      </c>
      <c r="W4133" s="239">
        <f t="shared" si="779"/>
        <v>-0.20563172347464892</v>
      </c>
      <c r="X4133" s="239">
        <f t="shared" si="780"/>
        <v>-0.20563172347464892</v>
      </c>
      <c r="Y4133" s="239">
        <f t="shared" si="781"/>
        <v>-0.20563172347464892</v>
      </c>
    </row>
    <row r="4134" spans="1:25">
      <c r="A4134" s="147">
        <v>41213</v>
      </c>
      <c r="B4134" s="243">
        <v>9.9076258835517628E-4</v>
      </c>
      <c r="C4134" s="243">
        <v>-7.5372569896300368E-3</v>
      </c>
      <c r="D4134" s="243">
        <v>7.0472974325117566E-3</v>
      </c>
      <c r="E4134" s="243">
        <v>1.8743695814744665E-3</v>
      </c>
      <c r="F4134" s="243">
        <v>-1.8515437012017744E-3</v>
      </c>
      <c r="H4134" s="239">
        <f t="shared" si="774"/>
        <v>229.40885748270358</v>
      </c>
      <c r="I4134" s="239"/>
      <c r="J4134" s="239">
        <f t="shared" si="775"/>
        <v>185.31247482009678</v>
      </c>
      <c r="K4134" s="239">
        <f t="shared" si="770"/>
        <v>229.40885748270358</v>
      </c>
      <c r="L4134" s="239" t="b">
        <f t="shared" si="771"/>
        <v>0</v>
      </c>
      <c r="M4134" s="239">
        <f t="shared" si="776"/>
        <v>-7.5372569896300645E-3</v>
      </c>
      <c r="O4134" s="239">
        <f t="shared" si="777"/>
        <v>173.99425117070896</v>
      </c>
      <c r="P4134" s="239">
        <f t="shared" si="772"/>
        <v>229.40885748270358</v>
      </c>
      <c r="Q4134" s="239">
        <f t="shared" si="773"/>
        <v>0</v>
      </c>
      <c r="R4134" s="239">
        <f t="shared" si="778"/>
        <v>-7.5372569896300645E-3</v>
      </c>
      <c r="T4134" s="239">
        <f>MAX($H$4:H4134)</f>
        <v>290.98732864638936</v>
      </c>
      <c r="U4134" s="239">
        <f>MAX($K$4:K4134)</f>
        <v>290.98732864638936</v>
      </c>
      <c r="V4134" s="239">
        <f>MAX($K$4:L4134)</f>
        <v>290.98732864638936</v>
      </c>
      <c r="W4134" s="239">
        <f t="shared" si="779"/>
        <v>-0.21161908131923002</v>
      </c>
      <c r="X4134" s="239">
        <f t="shared" si="780"/>
        <v>-0.21161908131923002</v>
      </c>
      <c r="Y4134" s="239">
        <f t="shared" si="781"/>
        <v>-0.21161908131923002</v>
      </c>
    </row>
    <row r="4135" spans="1:25">
      <c r="A4135" s="147">
        <v>41214</v>
      </c>
      <c r="B4135" s="243">
        <v>1.2075901144283918E-2</v>
      </c>
      <c r="C4135" s="243">
        <v>1.3917300075576122E-2</v>
      </c>
      <c r="D4135" s="243">
        <v>-8.2028274107370791E-4</v>
      </c>
      <c r="E4135" s="243">
        <v>7.2187564325336684E-3</v>
      </c>
      <c r="F4135" s="243">
        <v>1.3054699549445825E-2</v>
      </c>
      <c r="H4135" s="239">
        <f t="shared" si="774"/>
        <v>232.60160939228544</v>
      </c>
      <c r="I4135" s="239"/>
      <c r="J4135" s="239">
        <f t="shared" si="775"/>
        <v>185.31247482009678</v>
      </c>
      <c r="K4135" s="239">
        <f t="shared" si="770"/>
        <v>232.60160939228544</v>
      </c>
      <c r="L4135" s="239" t="b">
        <f t="shared" si="771"/>
        <v>0</v>
      </c>
      <c r="M4135" s="239">
        <f t="shared" si="776"/>
        <v>1.3917300075576103E-2</v>
      </c>
      <c r="O4135" s="239">
        <f t="shared" si="777"/>
        <v>209.3414484530569</v>
      </c>
      <c r="P4135" s="239">
        <f t="shared" si="772"/>
        <v>232.60160939228544</v>
      </c>
      <c r="Q4135" s="239">
        <f t="shared" si="773"/>
        <v>0</v>
      </c>
      <c r="R4135" s="239">
        <f t="shared" si="778"/>
        <v>1.3917300075576103E-2</v>
      </c>
      <c r="T4135" s="239">
        <f>MAX($H$4:H4135)</f>
        <v>290.98732864638936</v>
      </c>
      <c r="U4135" s="239">
        <f>MAX($K$4:K4135)</f>
        <v>290.98732864638936</v>
      </c>
      <c r="V4135" s="239">
        <f>MAX($K$4:L4135)</f>
        <v>290.98732864638936</v>
      </c>
      <c r="W4135" s="239">
        <f t="shared" si="779"/>
        <v>-0.20064694750009138</v>
      </c>
      <c r="X4135" s="239">
        <f t="shared" si="780"/>
        <v>-0.20064694750009138</v>
      </c>
      <c r="Y4135" s="239">
        <f t="shared" si="781"/>
        <v>-0.20064694750009138</v>
      </c>
    </row>
    <row r="4136" spans="1:25">
      <c r="A4136" s="147">
        <v>41215</v>
      </c>
      <c r="B4136" s="243">
        <v>-9.5644103892450483E-3</v>
      </c>
      <c r="C4136" s="243">
        <v>5.454970114793678E-3</v>
      </c>
      <c r="D4136" s="243">
        <v>1.3181372006871417E-2</v>
      </c>
      <c r="E4136" s="243">
        <v>1.3439947322229751E-2</v>
      </c>
      <c r="F4136" s="243">
        <v>4.8797220642524675E-3</v>
      </c>
      <c r="H4136" s="239">
        <f t="shared" si="774"/>
        <v>233.87044422017328</v>
      </c>
      <c r="I4136" s="239"/>
      <c r="J4136" s="239">
        <f t="shared" si="775"/>
        <v>185.31247482009678</v>
      </c>
      <c r="K4136" s="239">
        <f t="shared" si="770"/>
        <v>233.87044422017328</v>
      </c>
      <c r="L4136" s="239" t="b">
        <f t="shared" si="771"/>
        <v>0</v>
      </c>
      <c r="M4136" s="239">
        <f t="shared" si="776"/>
        <v>5.4549701147937387E-3</v>
      </c>
      <c r="O4136" s="239">
        <f t="shared" si="777"/>
        <v>209.3414484530569</v>
      </c>
      <c r="P4136" s="239">
        <f t="shared" si="772"/>
        <v>233.87044422017328</v>
      </c>
      <c r="Q4136" s="239">
        <f t="shared" si="773"/>
        <v>0</v>
      </c>
      <c r="R4136" s="239">
        <f t="shared" si="778"/>
        <v>5.4549701147937387E-3</v>
      </c>
      <c r="T4136" s="239">
        <f>MAX($H$4:H4136)</f>
        <v>290.98732864638936</v>
      </c>
      <c r="U4136" s="239">
        <f>MAX($K$4:K4136)</f>
        <v>290.98732864638936</v>
      </c>
      <c r="V4136" s="239">
        <f>MAX($K$4:L4136)</f>
        <v>290.98732864638936</v>
      </c>
      <c r="W4136" s="239">
        <f t="shared" si="779"/>
        <v>-0.19628650048753521</v>
      </c>
      <c r="X4136" s="239">
        <f t="shared" si="780"/>
        <v>-0.19628650048753521</v>
      </c>
      <c r="Y4136" s="239">
        <f t="shared" si="781"/>
        <v>-0.19628650048753521</v>
      </c>
    </row>
    <row r="4137" spans="1:25">
      <c r="A4137" s="147">
        <v>41218</v>
      </c>
      <c r="B4137" s="243">
        <v>2.4101200605328721E-3</v>
      </c>
      <c r="C4137" s="243">
        <v>-6.9336952373654226E-3</v>
      </c>
      <c r="D4137" s="243">
        <v>4.16494823447211E-3</v>
      </c>
      <c r="E4137" s="243">
        <v>-1.1550282536709755E-4</v>
      </c>
      <c r="F4137" s="243">
        <v>-6.3137720911458084E-3</v>
      </c>
      <c r="H4137" s="239">
        <f t="shared" si="774"/>
        <v>232.24885783492334</v>
      </c>
      <c r="I4137" s="239"/>
      <c r="J4137" s="239">
        <f t="shared" si="775"/>
        <v>185.31247482009678</v>
      </c>
      <c r="K4137" s="239">
        <f t="shared" si="770"/>
        <v>232.24885783492334</v>
      </c>
      <c r="L4137" s="239" t="b">
        <f t="shared" si="771"/>
        <v>0</v>
      </c>
      <c r="M4137" s="239">
        <f t="shared" si="776"/>
        <v>-6.9336952373653792E-3</v>
      </c>
      <c r="O4137" s="239">
        <f t="shared" si="777"/>
        <v>209.3414484530569</v>
      </c>
      <c r="P4137" s="239">
        <f t="shared" si="772"/>
        <v>232.24885783492334</v>
      </c>
      <c r="Q4137" s="239">
        <f t="shared" si="773"/>
        <v>0</v>
      </c>
      <c r="R4137" s="239">
        <f t="shared" si="778"/>
        <v>-6.9336952373653792E-3</v>
      </c>
      <c r="T4137" s="239">
        <f>MAX($H$4:H4137)</f>
        <v>290.98732864638936</v>
      </c>
      <c r="U4137" s="239">
        <f>MAX($K$4:K4137)</f>
        <v>290.98732864638936</v>
      </c>
      <c r="V4137" s="239">
        <f>MAX($K$4:L4137)</f>
        <v>290.98732864638936</v>
      </c>
      <c r="W4137" s="239">
        <f t="shared" si="779"/>
        <v>-0.20185920495131104</v>
      </c>
      <c r="X4137" s="239">
        <f t="shared" si="780"/>
        <v>-0.20185920495131104</v>
      </c>
      <c r="Y4137" s="239">
        <f t="shared" si="781"/>
        <v>-0.20185920495131104</v>
      </c>
    </row>
    <row r="4138" spans="1:25">
      <c r="A4138" s="147">
        <v>41219</v>
      </c>
      <c r="B4138" s="243">
        <v>7.9128409206625783E-3</v>
      </c>
      <c r="C4138" s="243">
        <v>4.3524124253211394E-3</v>
      </c>
      <c r="D4138" s="243">
        <v>-3.5729381338952537E-3</v>
      </c>
      <c r="E4138" s="243">
        <v>2.776462016820247E-3</v>
      </c>
      <c r="F4138" s="243">
        <v>3.5829506108397968E-3</v>
      </c>
      <c r="H4138" s="239">
        <f t="shared" si="774"/>
        <v>233.25970064953071</v>
      </c>
      <c r="I4138" s="239"/>
      <c r="J4138" s="239">
        <f t="shared" si="775"/>
        <v>185.31247482009678</v>
      </c>
      <c r="K4138" s="239">
        <f t="shared" si="770"/>
        <v>233.25970064953071</v>
      </c>
      <c r="L4138" s="239" t="b">
        <f t="shared" si="771"/>
        <v>0</v>
      </c>
      <c r="M4138" s="239">
        <f t="shared" si="776"/>
        <v>4.3524124253211775E-3</v>
      </c>
      <c r="O4138" s="239">
        <f t="shared" si="777"/>
        <v>209.3414484530569</v>
      </c>
      <c r="P4138" s="239">
        <f t="shared" si="772"/>
        <v>233.25970064953071</v>
      </c>
      <c r="Q4138" s="239">
        <f t="shared" si="773"/>
        <v>0</v>
      </c>
      <c r="R4138" s="239">
        <f t="shared" si="778"/>
        <v>4.3524124253211775E-3</v>
      </c>
      <c r="T4138" s="239">
        <f>MAX($H$4:H4138)</f>
        <v>290.98732864638936</v>
      </c>
      <c r="U4138" s="239">
        <f>MAX($K$4:K4138)</f>
        <v>290.98732864638936</v>
      </c>
      <c r="V4138" s="239">
        <f>MAX($K$4:L4138)</f>
        <v>290.98732864638936</v>
      </c>
      <c r="W4138" s="239">
        <f t="shared" si="779"/>
        <v>-0.19838536703778542</v>
      </c>
      <c r="X4138" s="239">
        <f t="shared" si="780"/>
        <v>-0.19838536703778542</v>
      </c>
      <c r="Y4138" s="239">
        <f t="shared" si="781"/>
        <v>-0.19838536703778542</v>
      </c>
    </row>
    <row r="4139" spans="1:25">
      <c r="A4139" s="147">
        <v>41220</v>
      </c>
      <c r="B4139" s="243">
        <v>-2.2416373839367232E-2</v>
      </c>
      <c r="C4139" s="243">
        <v>-1.2699820513039639E-2</v>
      </c>
      <c r="D4139" s="243">
        <v>1.0594454526725805E-2</v>
      </c>
      <c r="E4139" s="243">
        <v>5.3842390760481251E-3</v>
      </c>
      <c r="F4139" s="243">
        <v>-7.6829473338139165E-3</v>
      </c>
      <c r="H4139" s="239">
        <f t="shared" si="774"/>
        <v>230.29734431835632</v>
      </c>
      <c r="I4139" s="239"/>
      <c r="J4139" s="239">
        <f t="shared" si="775"/>
        <v>185.31247482009678</v>
      </c>
      <c r="K4139" s="239">
        <f t="shared" si="770"/>
        <v>230.29734431835632</v>
      </c>
      <c r="L4139" s="239" t="b">
        <f t="shared" si="771"/>
        <v>0</v>
      </c>
      <c r="M4139" s="239">
        <f t="shared" si="776"/>
        <v>-1.2699820513039618E-2</v>
      </c>
      <c r="O4139" s="239">
        <f t="shared" si="777"/>
        <v>209.3414484530569</v>
      </c>
      <c r="P4139" s="239">
        <f t="shared" si="772"/>
        <v>230.29734431835632</v>
      </c>
      <c r="Q4139" s="239">
        <f t="shared" si="773"/>
        <v>0</v>
      </c>
      <c r="R4139" s="239">
        <f t="shared" si="778"/>
        <v>-1.2699820513039618E-2</v>
      </c>
      <c r="T4139" s="239">
        <f>MAX($H$4:H4139)</f>
        <v>290.98732864638936</v>
      </c>
      <c r="U4139" s="239">
        <f>MAX($K$4:K4139)</f>
        <v>290.98732864638936</v>
      </c>
      <c r="V4139" s="239">
        <f>MAX($K$4:L4139)</f>
        <v>290.98732864638936</v>
      </c>
      <c r="W4139" s="239">
        <f t="shared" si="779"/>
        <v>-0.20856572899703169</v>
      </c>
      <c r="X4139" s="239">
        <f t="shared" si="780"/>
        <v>-0.20856572899703169</v>
      </c>
      <c r="Y4139" s="239">
        <f t="shared" si="781"/>
        <v>-0.20856572899703169</v>
      </c>
    </row>
    <row r="4140" spans="1:25">
      <c r="A4140" s="147">
        <v>41221</v>
      </c>
      <c r="B4140" s="243">
        <v>-1.2185281221497091E-2</v>
      </c>
      <c r="C4140" s="243">
        <v>-1.8868149618017638E-3</v>
      </c>
      <c r="D4140" s="243">
        <v>-9.6002536489594448E-3</v>
      </c>
      <c r="E4140" s="243">
        <v>-1.0073717183282094E-2</v>
      </c>
      <c r="F4140" s="243">
        <v>-5.2959163112719088E-3</v>
      </c>
      <c r="H4140" s="239">
        <f t="shared" si="774"/>
        <v>229.86281584343322</v>
      </c>
      <c r="I4140" s="239"/>
      <c r="J4140" s="239">
        <f t="shared" si="775"/>
        <v>185.31247482009678</v>
      </c>
      <c r="K4140" s="239">
        <f t="shared" si="770"/>
        <v>229.86281584343322</v>
      </c>
      <c r="L4140" s="239" t="b">
        <f t="shared" si="771"/>
        <v>0</v>
      </c>
      <c r="M4140" s="239">
        <f t="shared" si="776"/>
        <v>-1.8868149618018128E-3</v>
      </c>
      <c r="O4140" s="239">
        <f t="shared" si="777"/>
        <v>209.3414484530569</v>
      </c>
      <c r="P4140" s="239">
        <f t="shared" si="772"/>
        <v>229.86281584343322</v>
      </c>
      <c r="Q4140" s="239">
        <f t="shared" si="773"/>
        <v>0</v>
      </c>
      <c r="R4140" s="239">
        <f t="shared" si="778"/>
        <v>-1.8868149618018128E-3</v>
      </c>
      <c r="T4140" s="239">
        <f>MAX($H$4:H4140)</f>
        <v>290.98732864638936</v>
      </c>
      <c r="U4140" s="239">
        <f>MAX($K$4:K4140)</f>
        <v>290.98732864638936</v>
      </c>
      <c r="V4140" s="239">
        <f>MAX($K$4:L4140)</f>
        <v>290.98732864638936</v>
      </c>
      <c r="W4140" s="239">
        <f t="shared" si="779"/>
        <v>-0.21005901902084279</v>
      </c>
      <c r="X4140" s="239">
        <f t="shared" si="780"/>
        <v>-0.21005901902084279</v>
      </c>
      <c r="Y4140" s="239">
        <f t="shared" si="781"/>
        <v>-0.21005901902084279</v>
      </c>
    </row>
    <row r="4141" spans="1:25">
      <c r="A4141" s="147">
        <v>41222</v>
      </c>
      <c r="B4141" s="243">
        <v>1.6507466713071572E-3</v>
      </c>
      <c r="C4141" s="243">
        <v>-1.2070094809650822E-3</v>
      </c>
      <c r="D4141" s="243">
        <v>-2.0941070136749618E-3</v>
      </c>
      <c r="E4141" s="243">
        <v>-3.1519801579811269E-3</v>
      </c>
      <c r="F4141" s="243">
        <v>-4.7247036499491468E-3</v>
      </c>
      <c r="H4141" s="239">
        <f t="shared" si="774"/>
        <v>229.58536924538888</v>
      </c>
      <c r="I4141" s="239"/>
      <c r="J4141" s="239">
        <f t="shared" si="775"/>
        <v>185.31247482009678</v>
      </c>
      <c r="K4141" s="239">
        <f t="shared" si="770"/>
        <v>229.58536924538888</v>
      </c>
      <c r="L4141" s="239" t="b">
        <f t="shared" si="771"/>
        <v>0</v>
      </c>
      <c r="M4141" s="239">
        <f t="shared" si="776"/>
        <v>-1.2070094809650599E-3</v>
      </c>
      <c r="O4141" s="239">
        <f t="shared" si="777"/>
        <v>209.3414484530569</v>
      </c>
      <c r="P4141" s="239">
        <f t="shared" si="772"/>
        <v>229.58536924538888</v>
      </c>
      <c r="Q4141" s="239">
        <f t="shared" si="773"/>
        <v>0</v>
      </c>
      <c r="R4141" s="239">
        <f t="shared" si="778"/>
        <v>-1.2070094809650599E-3</v>
      </c>
      <c r="T4141" s="239">
        <f>MAX($H$4:H4141)</f>
        <v>290.98732864638936</v>
      </c>
      <c r="U4141" s="239">
        <f>MAX($K$4:K4141)</f>
        <v>290.98732864638936</v>
      </c>
      <c r="V4141" s="239">
        <f>MAX($K$4:L4141)</f>
        <v>290.98732864638936</v>
      </c>
      <c r="W4141" s="239">
        <f t="shared" si="779"/>
        <v>-0.21101248527428748</v>
      </c>
      <c r="X4141" s="239">
        <f t="shared" si="780"/>
        <v>-0.21101248527428748</v>
      </c>
      <c r="Y4141" s="239">
        <f t="shared" si="781"/>
        <v>-0.21101248527428748</v>
      </c>
    </row>
    <row r="4142" spans="1:25">
      <c r="A4142" s="147">
        <v>41225</v>
      </c>
      <c r="B4142" s="243">
        <v>7.423541430395808E-5</v>
      </c>
      <c r="C4142" s="243">
        <v>-1.7162768363752079E-3</v>
      </c>
      <c r="D4142" s="243">
        <v>-4.3933070771828842E-3</v>
      </c>
      <c r="E4142" s="243">
        <v>-9.7851735158016595E-4</v>
      </c>
      <c r="F4142" s="243">
        <v>-3.6748201419181115E-3</v>
      </c>
      <c r="H4142" s="239">
        <f t="shared" si="774"/>
        <v>229.19133719418235</v>
      </c>
      <c r="I4142" s="239"/>
      <c r="J4142" s="239">
        <f t="shared" si="775"/>
        <v>185.31247482009678</v>
      </c>
      <c r="K4142" s="239">
        <f t="shared" si="770"/>
        <v>229.19133719418235</v>
      </c>
      <c r="L4142" s="239" t="b">
        <f t="shared" si="771"/>
        <v>0</v>
      </c>
      <c r="M4142" s="239">
        <f t="shared" si="776"/>
        <v>-1.7162768363752634E-3</v>
      </c>
      <c r="O4142" s="239">
        <f t="shared" si="777"/>
        <v>209.3414484530569</v>
      </c>
      <c r="P4142" s="239">
        <f t="shared" si="772"/>
        <v>229.19133719418235</v>
      </c>
      <c r="Q4142" s="239">
        <f t="shared" si="773"/>
        <v>0</v>
      </c>
      <c r="R4142" s="239">
        <f t="shared" si="778"/>
        <v>-1.7162768363752634E-3</v>
      </c>
      <c r="T4142" s="239">
        <f>MAX($H$4:H4142)</f>
        <v>290.98732864638936</v>
      </c>
      <c r="U4142" s="239">
        <f>MAX($K$4:K4142)</f>
        <v>290.98732864638936</v>
      </c>
      <c r="V4142" s="239">
        <f>MAX($K$4:L4142)</f>
        <v>290.98732864638936</v>
      </c>
      <c r="W4142" s="239">
        <f t="shared" si="779"/>
        <v>-0.21236660627000051</v>
      </c>
      <c r="X4142" s="239">
        <f t="shared" si="780"/>
        <v>-0.21236660627000051</v>
      </c>
      <c r="Y4142" s="239">
        <f t="shared" si="781"/>
        <v>-0.21236660627000051</v>
      </c>
    </row>
    <row r="4143" spans="1:25">
      <c r="A4143" s="147">
        <v>41226</v>
      </c>
      <c r="B4143" s="243">
        <v>-3.6307538919257976E-3</v>
      </c>
      <c r="C4143" s="243">
        <v>4.6740686768202977E-3</v>
      </c>
      <c r="D4143" s="243">
        <v>-4.5948735452041589E-3</v>
      </c>
      <c r="E4143" s="243">
        <v>-6.6802416693756417E-3</v>
      </c>
      <c r="F4143" s="243">
        <v>1.315984782599422E-4</v>
      </c>
      <c r="H4143" s="239">
        <f t="shared" si="774"/>
        <v>230.26259324436023</v>
      </c>
      <c r="I4143" s="239"/>
      <c r="J4143" s="239">
        <f t="shared" si="775"/>
        <v>185.31247482009678</v>
      </c>
      <c r="K4143" s="239">
        <f t="shared" si="770"/>
        <v>230.26259324436023</v>
      </c>
      <c r="L4143" s="239" t="b">
        <f t="shared" si="771"/>
        <v>0</v>
      </c>
      <c r="M4143" s="239">
        <f t="shared" si="776"/>
        <v>4.6740686768202673E-3</v>
      </c>
      <c r="O4143" s="239">
        <f t="shared" si="777"/>
        <v>209.3414484530569</v>
      </c>
      <c r="P4143" s="239">
        <f t="shared" si="772"/>
        <v>230.26259324436023</v>
      </c>
      <c r="Q4143" s="239">
        <f t="shared" si="773"/>
        <v>0</v>
      </c>
      <c r="R4143" s="239">
        <f t="shared" si="778"/>
        <v>4.6740686768202673E-3</v>
      </c>
      <c r="T4143" s="239">
        <f>MAX($H$4:H4143)</f>
        <v>290.98732864638936</v>
      </c>
      <c r="U4143" s="239">
        <f>MAX($K$4:K4143)</f>
        <v>290.98732864638936</v>
      </c>
      <c r="V4143" s="239">
        <f>MAX($K$4:L4143)</f>
        <v>290.98732864638936</v>
      </c>
      <c r="W4143" s="239">
        <f t="shared" si="779"/>
        <v>-0.20868515369554946</v>
      </c>
      <c r="X4143" s="239">
        <f t="shared" si="780"/>
        <v>-0.20868515369554946</v>
      </c>
      <c r="Y4143" s="239">
        <f t="shared" si="781"/>
        <v>-0.20868515369554946</v>
      </c>
    </row>
    <row r="4144" spans="1:25">
      <c r="A4144" s="147">
        <v>41227</v>
      </c>
      <c r="B4144" s="243">
        <v>-1.3933403964937252E-2</v>
      </c>
      <c r="C4144" s="243">
        <v>-1.0314779592496048E-2</v>
      </c>
      <c r="D4144" s="243">
        <v>-9.3051379984038229E-3</v>
      </c>
      <c r="E4144" s="243">
        <v>-4.3820370715015322E-3</v>
      </c>
      <c r="F4144" s="243">
        <v>-7.5492383632398408E-3</v>
      </c>
      <c r="H4144" s="239">
        <f t="shared" si="774"/>
        <v>227.88748534664808</v>
      </c>
      <c r="I4144" s="239"/>
      <c r="J4144" s="239">
        <f t="shared" si="775"/>
        <v>185.31247482009678</v>
      </c>
      <c r="K4144" s="239">
        <f t="shared" si="770"/>
        <v>227.88748534664808</v>
      </c>
      <c r="L4144" s="239" t="b">
        <f t="shared" si="771"/>
        <v>0</v>
      </c>
      <c r="M4144" s="239">
        <f t="shared" si="776"/>
        <v>-1.031477959249609E-2</v>
      </c>
      <c r="O4144" s="239">
        <f t="shared" si="777"/>
        <v>209.3414484530569</v>
      </c>
      <c r="P4144" s="239">
        <f t="shared" si="772"/>
        <v>227.88748534664808</v>
      </c>
      <c r="Q4144" s="239">
        <f t="shared" si="773"/>
        <v>0</v>
      </c>
      <c r="R4144" s="239">
        <f t="shared" si="778"/>
        <v>-1.031477959249609E-2</v>
      </c>
      <c r="T4144" s="239">
        <f>MAX($H$4:H4144)</f>
        <v>290.98732864638936</v>
      </c>
      <c r="U4144" s="239">
        <f>MAX($K$4:K4144)</f>
        <v>290.98732864638936</v>
      </c>
      <c r="V4144" s="239">
        <f>MAX($K$4:L4144)</f>
        <v>290.98732864638936</v>
      </c>
      <c r="W4144" s="239">
        <f t="shared" si="779"/>
        <v>-0.21684739192344979</v>
      </c>
      <c r="X4144" s="239">
        <f t="shared" si="780"/>
        <v>-0.21684739192344979</v>
      </c>
      <c r="Y4144" s="239">
        <f t="shared" si="781"/>
        <v>-0.21684739192344979</v>
      </c>
    </row>
    <row r="4145" spans="1:25">
      <c r="A4145" s="147">
        <v>41228</v>
      </c>
      <c r="B4145" s="243">
        <v>-1.7690031310799714E-3</v>
      </c>
      <c r="C4145" s="243">
        <v>-6.843055831050493E-3</v>
      </c>
      <c r="D4145" s="243">
        <v>-1.2802015312998183E-3</v>
      </c>
      <c r="E4145" s="243">
        <v>-8.5115702453709696E-3</v>
      </c>
      <c r="F4145" s="243">
        <v>-7.144513410107578E-3</v>
      </c>
      <c r="H4145" s="239">
        <f t="shared" si="774"/>
        <v>226.32803856122325</v>
      </c>
      <c r="I4145" s="239"/>
      <c r="J4145" s="239">
        <f t="shared" si="775"/>
        <v>185.31247482009678</v>
      </c>
      <c r="K4145" s="239">
        <f t="shared" si="770"/>
        <v>226.32803856122325</v>
      </c>
      <c r="L4145" s="239" t="b">
        <f t="shared" si="771"/>
        <v>0</v>
      </c>
      <c r="M4145" s="239">
        <f t="shared" si="776"/>
        <v>-6.8430558310505415E-3</v>
      </c>
      <c r="O4145" s="239">
        <f t="shared" si="777"/>
        <v>209.3414484530569</v>
      </c>
      <c r="P4145" s="239">
        <f t="shared" si="772"/>
        <v>226.32803856122325</v>
      </c>
      <c r="Q4145" s="239">
        <f t="shared" si="773"/>
        <v>0</v>
      </c>
      <c r="R4145" s="239">
        <f t="shared" si="778"/>
        <v>-6.8430558310505415E-3</v>
      </c>
      <c r="T4145" s="239">
        <f>MAX($H$4:H4145)</f>
        <v>290.98732864638936</v>
      </c>
      <c r="U4145" s="239">
        <f>MAX($K$4:K4145)</f>
        <v>290.98732864638936</v>
      </c>
      <c r="V4145" s="239">
        <f>MAX($K$4:L4145)</f>
        <v>290.98732864638936</v>
      </c>
      <c r="W4145" s="239">
        <f t="shared" si="779"/>
        <v>-0.22220654894475048</v>
      </c>
      <c r="X4145" s="239">
        <f t="shared" si="780"/>
        <v>-0.22220654894475048</v>
      </c>
      <c r="Y4145" s="239">
        <f t="shared" si="781"/>
        <v>-0.22220654894475048</v>
      </c>
    </row>
    <row r="4146" spans="1:25">
      <c r="A4146" s="147">
        <v>41229</v>
      </c>
      <c r="B4146" s="243">
        <v>5.50178090180653E-3</v>
      </c>
      <c r="C4146" s="243">
        <v>-1.3162514439677864E-2</v>
      </c>
      <c r="D4146" s="243">
        <v>1.2934637944086891E-2</v>
      </c>
      <c r="E4146" s="243">
        <v>-7.1682071950263104E-4</v>
      </c>
      <c r="F4146" s="243">
        <v>-1.0115575342100502E-2</v>
      </c>
      <c r="H4146" s="239">
        <f t="shared" si="774"/>
        <v>223.34899248555718</v>
      </c>
      <c r="I4146" s="239"/>
      <c r="J4146" s="239">
        <f t="shared" si="775"/>
        <v>185.31247482009678</v>
      </c>
      <c r="K4146" s="239">
        <f t="shared" si="770"/>
        <v>223.34899248555718</v>
      </c>
      <c r="L4146" s="239" t="b">
        <f t="shared" si="771"/>
        <v>0</v>
      </c>
      <c r="M4146" s="239">
        <f t="shared" si="776"/>
        <v>-1.3162514439677895E-2</v>
      </c>
      <c r="O4146" s="239">
        <f t="shared" si="777"/>
        <v>209.3414484530569</v>
      </c>
      <c r="P4146" s="239">
        <f t="shared" si="772"/>
        <v>223.34899248555718</v>
      </c>
      <c r="Q4146" s="239">
        <f t="shared" si="773"/>
        <v>0</v>
      </c>
      <c r="R4146" s="239">
        <f t="shared" si="778"/>
        <v>-1.3162514439677895E-2</v>
      </c>
      <c r="T4146" s="239">
        <f>MAX($H$4:H4146)</f>
        <v>290.98732864638936</v>
      </c>
      <c r="U4146" s="239">
        <f>MAX($K$4:K4146)</f>
        <v>290.98732864638936</v>
      </c>
      <c r="V4146" s="239">
        <f>MAX($K$4:L4146)</f>
        <v>290.98732864638936</v>
      </c>
      <c r="W4146" s="239">
        <f t="shared" si="779"/>
        <v>-0.2324442664753521</v>
      </c>
      <c r="X4146" s="239">
        <f t="shared" si="780"/>
        <v>-0.2324442664753521</v>
      </c>
      <c r="Y4146" s="239">
        <f t="shared" si="781"/>
        <v>-0.2324442664753521</v>
      </c>
    </row>
    <row r="4147" spans="1:25">
      <c r="A4147" s="147">
        <v>41232</v>
      </c>
      <c r="B4147" s="243">
        <v>1.9675006107666704E-2</v>
      </c>
      <c r="C4147" s="243">
        <v>2.450236940628514E-2</v>
      </c>
      <c r="D4147" s="243">
        <v>8.0429716887413516E-3</v>
      </c>
      <c r="E4147" s="243">
        <v>2.2292079029535561E-3</v>
      </c>
      <c r="F4147" s="243">
        <v>1.7334569492949869E-2</v>
      </c>
      <c r="H4147" s="239">
        <f t="shared" si="774"/>
        <v>228.82157200595989</v>
      </c>
      <c r="I4147" s="239"/>
      <c r="J4147" s="239">
        <f t="shared" si="775"/>
        <v>185.31247482009678</v>
      </c>
      <c r="K4147" s="239">
        <f t="shared" si="770"/>
        <v>228.82157200595989</v>
      </c>
      <c r="L4147" s="239" t="b">
        <f t="shared" si="771"/>
        <v>0</v>
      </c>
      <c r="M4147" s="239">
        <f t="shared" si="776"/>
        <v>2.4502369406285106E-2</v>
      </c>
      <c r="O4147" s="239">
        <f t="shared" si="777"/>
        <v>209.3414484530569</v>
      </c>
      <c r="P4147" s="239">
        <f t="shared" si="772"/>
        <v>228.82157200595989</v>
      </c>
      <c r="Q4147" s="239">
        <f t="shared" si="773"/>
        <v>0</v>
      </c>
      <c r="R4147" s="239">
        <f t="shared" si="778"/>
        <v>2.4502369406285106E-2</v>
      </c>
      <c r="T4147" s="239">
        <f>MAX($H$4:H4147)</f>
        <v>290.98732864638936</v>
      </c>
      <c r="U4147" s="239">
        <f>MAX($K$4:K4147)</f>
        <v>290.98732864638936</v>
      </c>
      <c r="V4147" s="239">
        <f>MAX($K$4:L4147)</f>
        <v>290.98732864638936</v>
      </c>
      <c r="W4147" s="239">
        <f t="shared" si="779"/>
        <v>-0.21363733235261903</v>
      </c>
      <c r="X4147" s="239">
        <f t="shared" si="780"/>
        <v>-0.21363733235261903</v>
      </c>
      <c r="Y4147" s="239">
        <f t="shared" si="781"/>
        <v>-0.21363733235261903</v>
      </c>
    </row>
    <row r="4148" spans="1:25">
      <c r="A4148" s="147">
        <v>41233</v>
      </c>
      <c r="B4148" s="243">
        <v>1.0715620587771202E-3</v>
      </c>
      <c r="C4148" s="243">
        <v>1.9604614661961062E-3</v>
      </c>
      <c r="D4148" s="243">
        <v>-4.6586413555219641E-3</v>
      </c>
      <c r="E4148" s="243">
        <v>1.2250439875600705E-3</v>
      </c>
      <c r="F4148" s="243">
        <v>3.5468896476653633E-3</v>
      </c>
      <c r="H4148" s="239">
        <f t="shared" si="774"/>
        <v>229.27016788051199</v>
      </c>
      <c r="I4148" s="239"/>
      <c r="J4148" s="239">
        <f t="shared" si="775"/>
        <v>185.31247482009678</v>
      </c>
      <c r="K4148" s="239">
        <f t="shared" si="770"/>
        <v>229.27016788051199</v>
      </c>
      <c r="L4148" s="239" t="b">
        <f t="shared" si="771"/>
        <v>0</v>
      </c>
      <c r="M4148" s="239">
        <f t="shared" si="776"/>
        <v>1.9604614661960862E-3</v>
      </c>
      <c r="O4148" s="239">
        <f t="shared" si="777"/>
        <v>209.3414484530569</v>
      </c>
      <c r="P4148" s="239">
        <f t="shared" si="772"/>
        <v>229.27016788051199</v>
      </c>
      <c r="Q4148" s="239">
        <f t="shared" si="773"/>
        <v>0</v>
      </c>
      <c r="R4148" s="239">
        <f t="shared" si="778"/>
        <v>1.9604614661960862E-3</v>
      </c>
      <c r="T4148" s="239">
        <f>MAX($H$4:H4148)</f>
        <v>290.98732864638936</v>
      </c>
      <c r="U4148" s="239">
        <f>MAX($K$4:K4148)</f>
        <v>290.98732864638936</v>
      </c>
      <c r="V4148" s="239">
        <f>MAX($K$4:L4148)</f>
        <v>290.98732864638936</v>
      </c>
      <c r="W4148" s="239">
        <f t="shared" si="779"/>
        <v>-0.21209569864424119</v>
      </c>
      <c r="X4148" s="239">
        <f t="shared" si="780"/>
        <v>-0.21209569864424119</v>
      </c>
      <c r="Y4148" s="239">
        <f t="shared" si="781"/>
        <v>-0.21209569864424119</v>
      </c>
    </row>
    <row r="4149" spans="1:25">
      <c r="A4149" s="147">
        <v>41234</v>
      </c>
      <c r="B4149" s="243">
        <v>2.556369499924438E-3</v>
      </c>
      <c r="C4149" s="243">
        <v>2.3996524399840791E-3</v>
      </c>
      <c r="D4149" s="243">
        <v>-3.059471358100474E-3</v>
      </c>
      <c r="E4149" s="243">
        <v>-3.2773924611850802E-4</v>
      </c>
      <c r="F4149" s="243">
        <v>1.1151565799674135E-3</v>
      </c>
      <c r="H4149" s="239">
        <f t="shared" si="774"/>
        <v>229.82033659828201</v>
      </c>
      <c r="I4149" s="239"/>
      <c r="J4149" s="239">
        <f t="shared" si="775"/>
        <v>185.31247482009678</v>
      </c>
      <c r="K4149" s="239">
        <f t="shared" si="770"/>
        <v>229.82033659828201</v>
      </c>
      <c r="L4149" s="239" t="b">
        <f t="shared" si="771"/>
        <v>0</v>
      </c>
      <c r="M4149" s="239">
        <f t="shared" si="776"/>
        <v>2.3996524399840374E-3</v>
      </c>
      <c r="O4149" s="239">
        <f t="shared" si="777"/>
        <v>209.3414484530569</v>
      </c>
      <c r="P4149" s="239">
        <f t="shared" si="772"/>
        <v>229.82033659828201</v>
      </c>
      <c r="Q4149" s="239">
        <f t="shared" si="773"/>
        <v>0</v>
      </c>
      <c r="R4149" s="239">
        <f t="shared" si="778"/>
        <v>2.3996524399840374E-3</v>
      </c>
      <c r="T4149" s="239">
        <f>MAX($H$4:H4149)</f>
        <v>290.98732864638936</v>
      </c>
      <c r="U4149" s="239">
        <f>MAX($K$4:K4149)</f>
        <v>290.98732864638936</v>
      </c>
      <c r="V4149" s="239">
        <f>MAX($K$4:L4149)</f>
        <v>290.98732864638936</v>
      </c>
      <c r="W4149" s="239">
        <f t="shared" si="779"/>
        <v>-0.21020500216501892</v>
      </c>
      <c r="X4149" s="239">
        <f t="shared" si="780"/>
        <v>-0.21020500216501892</v>
      </c>
      <c r="Y4149" s="239">
        <f t="shared" si="781"/>
        <v>-0.21020500216501892</v>
      </c>
    </row>
    <row r="4150" spans="1:25">
      <c r="A4150" s="147">
        <v>41235</v>
      </c>
      <c r="B4150" s="243">
        <v>0</v>
      </c>
      <c r="C4150" s="243">
        <v>8.3613096002546072E-3</v>
      </c>
      <c r="D4150" s="243">
        <v>9.2604757083227796E-3</v>
      </c>
      <c r="E4150" s="243">
        <v>2.5836717266287668E-3</v>
      </c>
      <c r="F4150" s="243">
        <v>1.0076750118785283E-2</v>
      </c>
      <c r="H4150" s="239">
        <f t="shared" si="774"/>
        <v>231.74193558501497</v>
      </c>
      <c r="I4150" s="239"/>
      <c r="J4150" s="239">
        <f t="shared" si="775"/>
        <v>185.31247482009678</v>
      </c>
      <c r="K4150" s="239">
        <f t="shared" si="770"/>
        <v>231.74193558501497</v>
      </c>
      <c r="L4150" s="239" t="b">
        <f t="shared" si="771"/>
        <v>0</v>
      </c>
      <c r="M4150" s="239">
        <f t="shared" si="776"/>
        <v>8.3613096002546038E-3</v>
      </c>
      <c r="O4150" s="239">
        <f t="shared" si="777"/>
        <v>209.3414484530569</v>
      </c>
      <c r="P4150" s="239">
        <f t="shared" si="772"/>
        <v>231.74193558501497</v>
      </c>
      <c r="Q4150" s="239">
        <f t="shared" si="773"/>
        <v>0</v>
      </c>
      <c r="R4150" s="239">
        <f t="shared" si="778"/>
        <v>8.3613096002546038E-3</v>
      </c>
      <c r="T4150" s="239">
        <f>MAX($H$4:H4150)</f>
        <v>290.98732864638936</v>
      </c>
      <c r="U4150" s="239">
        <f>MAX($K$4:K4150)</f>
        <v>290.98732864638936</v>
      </c>
      <c r="V4150" s="239">
        <f>MAX($K$4:L4150)</f>
        <v>290.98732864638936</v>
      </c>
      <c r="W4150" s="239">
        <f t="shared" si="779"/>
        <v>-0.20360128166738822</v>
      </c>
      <c r="X4150" s="239">
        <f t="shared" si="780"/>
        <v>-0.20360128166738822</v>
      </c>
      <c r="Y4150" s="239">
        <f t="shared" si="781"/>
        <v>-0.20360128166738822</v>
      </c>
    </row>
    <row r="4151" spans="1:25">
      <c r="A4151" s="147">
        <v>41236</v>
      </c>
      <c r="B4151" s="243">
        <v>1.2943591511783037E-2</v>
      </c>
      <c r="C4151" s="243">
        <v>1.8014729075130909E-3</v>
      </c>
      <c r="D4151" s="243">
        <v>-6.0171763057258465E-3</v>
      </c>
      <c r="E4151" s="243">
        <v>4.9888691317923062E-4</v>
      </c>
      <c r="F4151" s="243">
        <v>-7.8613410943062512E-5</v>
      </c>
      <c r="H4151" s="239">
        <f t="shared" si="774"/>
        <v>232.15941240350602</v>
      </c>
      <c r="I4151" s="239"/>
      <c r="J4151" s="239">
        <f t="shared" si="775"/>
        <v>185.31247482009678</v>
      </c>
      <c r="K4151" s="239">
        <f t="shared" si="770"/>
        <v>232.15941240350602</v>
      </c>
      <c r="L4151" s="239" t="b">
        <f t="shared" si="771"/>
        <v>0</v>
      </c>
      <c r="M4151" s="239">
        <f t="shared" si="776"/>
        <v>1.8014729075131125E-3</v>
      </c>
      <c r="O4151" s="239">
        <f t="shared" si="777"/>
        <v>209.3414484530569</v>
      </c>
      <c r="P4151" s="239">
        <f t="shared" si="772"/>
        <v>232.15941240350602</v>
      </c>
      <c r="Q4151" s="239">
        <f t="shared" si="773"/>
        <v>0</v>
      </c>
      <c r="R4151" s="239">
        <f t="shared" si="778"/>
        <v>1.8014729075131125E-3</v>
      </c>
      <c r="T4151" s="239">
        <f>MAX($H$4:H4151)</f>
        <v>290.98732864638936</v>
      </c>
      <c r="U4151" s="239">
        <f>MAX($K$4:K4151)</f>
        <v>290.98732864638936</v>
      </c>
      <c r="V4151" s="239">
        <f>MAX($K$4:L4151)</f>
        <v>290.98732864638936</v>
      </c>
      <c r="W4151" s="239">
        <f t="shared" si="779"/>
        <v>-0.20216659095273387</v>
      </c>
      <c r="X4151" s="239">
        <f t="shared" si="780"/>
        <v>-0.20216659095273387</v>
      </c>
      <c r="Y4151" s="239">
        <f t="shared" si="781"/>
        <v>-0.20216659095273387</v>
      </c>
    </row>
    <row r="4152" spans="1:25">
      <c r="A4152" s="147">
        <v>41239</v>
      </c>
      <c r="B4152" s="243">
        <v>-1.8790340312808684E-3</v>
      </c>
      <c r="C4152" s="243">
        <v>-2.2871099385473048E-3</v>
      </c>
      <c r="D4152" s="243">
        <v>7.1571878769316477E-3</v>
      </c>
      <c r="E4152" s="243">
        <v>1.2420565076467494E-3</v>
      </c>
      <c r="F4152" s="243">
        <v>-8.1656602634117004E-4</v>
      </c>
      <c r="H4152" s="239">
        <f t="shared" si="774"/>
        <v>231.62843830407067</v>
      </c>
      <c r="I4152" s="239"/>
      <c r="J4152" s="239">
        <f t="shared" si="775"/>
        <v>185.31247482009678</v>
      </c>
      <c r="K4152" s="239">
        <f t="shared" si="770"/>
        <v>231.62843830407067</v>
      </c>
      <c r="L4152" s="239" t="b">
        <f t="shared" si="771"/>
        <v>0</v>
      </c>
      <c r="M4152" s="239">
        <f t="shared" si="776"/>
        <v>-2.2871099385472775E-3</v>
      </c>
      <c r="O4152" s="239">
        <f t="shared" si="777"/>
        <v>209.3414484530569</v>
      </c>
      <c r="P4152" s="239">
        <f t="shared" si="772"/>
        <v>231.62843830407067</v>
      </c>
      <c r="Q4152" s="239">
        <f t="shared" si="773"/>
        <v>0</v>
      </c>
      <c r="R4152" s="239">
        <f t="shared" si="778"/>
        <v>-2.2871099385472775E-3</v>
      </c>
      <c r="T4152" s="239">
        <f>MAX($H$4:H4152)</f>
        <v>290.98732864638936</v>
      </c>
      <c r="U4152" s="239">
        <f>MAX($K$4:K4152)</f>
        <v>290.98732864638936</v>
      </c>
      <c r="V4152" s="239">
        <f>MAX($K$4:L4152)</f>
        <v>290.98732864638936</v>
      </c>
      <c r="W4152" s="239">
        <f t="shared" si="779"/>
        <v>-0.20399132367187092</v>
      </c>
      <c r="X4152" s="239">
        <f t="shared" si="780"/>
        <v>-0.20399132367187092</v>
      </c>
      <c r="Y4152" s="239">
        <f t="shared" si="781"/>
        <v>-0.20399132367187092</v>
      </c>
    </row>
    <row r="4153" spans="1:25">
      <c r="A4153" s="147">
        <v>41240</v>
      </c>
      <c r="B4153" s="243">
        <v>-4.7532695479837184E-3</v>
      </c>
      <c r="C4153" s="243">
        <v>2.0238640158474208E-3</v>
      </c>
      <c r="D4153" s="243">
        <v>3.9763095146136962E-3</v>
      </c>
      <c r="E4153" s="243">
        <v>2.9827870411960333E-3</v>
      </c>
      <c r="F4153" s="243">
        <v>3.6959297932674939E-3</v>
      </c>
      <c r="H4153" s="239">
        <f t="shared" si="774"/>
        <v>232.09722276540123</v>
      </c>
      <c r="I4153" s="239"/>
      <c r="J4153" s="239">
        <f t="shared" si="775"/>
        <v>185.31247482009678</v>
      </c>
      <c r="K4153" s="239">
        <f t="shared" si="770"/>
        <v>232.09722276540123</v>
      </c>
      <c r="L4153" s="239" t="b">
        <f t="shared" si="771"/>
        <v>0</v>
      </c>
      <c r="M4153" s="239">
        <f t="shared" si="776"/>
        <v>2.023864015847482E-3</v>
      </c>
      <c r="O4153" s="239">
        <f t="shared" si="777"/>
        <v>209.3414484530569</v>
      </c>
      <c r="P4153" s="239">
        <f t="shared" si="772"/>
        <v>232.09722276540123</v>
      </c>
      <c r="Q4153" s="239">
        <f t="shared" si="773"/>
        <v>0</v>
      </c>
      <c r="R4153" s="239">
        <f t="shared" si="778"/>
        <v>2.023864015847482E-3</v>
      </c>
      <c r="T4153" s="239">
        <f>MAX($H$4:H4153)</f>
        <v>290.98732864638936</v>
      </c>
      <c r="U4153" s="239">
        <f>MAX($K$4:K4153)</f>
        <v>290.98732864638936</v>
      </c>
      <c r="V4153" s="239">
        <f>MAX($K$4:L4153)</f>
        <v>290.98732864638936</v>
      </c>
      <c r="W4153" s="239">
        <f t="shared" si="779"/>
        <v>-0.20238031035554804</v>
      </c>
      <c r="X4153" s="239">
        <f t="shared" si="780"/>
        <v>-0.20238031035554804</v>
      </c>
      <c r="Y4153" s="239">
        <f t="shared" si="781"/>
        <v>-0.20238031035554804</v>
      </c>
    </row>
    <row r="4154" spans="1:25">
      <c r="A4154" s="147">
        <v>41241</v>
      </c>
      <c r="B4154" s="243">
        <v>7.942254378358049E-3</v>
      </c>
      <c r="C4154" s="243">
        <v>-6.0336213122968996E-4</v>
      </c>
      <c r="D4154" s="243">
        <v>-5.5550784224138727E-3</v>
      </c>
      <c r="E4154" s="243">
        <v>-5.2774075170795021E-3</v>
      </c>
      <c r="F4154" s="243">
        <v>-1.8233346035896325E-3</v>
      </c>
      <c r="H4154" s="239">
        <f t="shared" si="774"/>
        <v>231.95718409042101</v>
      </c>
      <c r="I4154" s="239"/>
      <c r="J4154" s="239">
        <f t="shared" si="775"/>
        <v>185.31247482009678</v>
      </c>
      <c r="K4154" s="239">
        <f t="shared" si="770"/>
        <v>231.95718409042101</v>
      </c>
      <c r="L4154" s="239" t="b">
        <f t="shared" si="771"/>
        <v>0</v>
      </c>
      <c r="M4154" s="239">
        <f t="shared" si="776"/>
        <v>-6.0336213122966177E-4</v>
      </c>
      <c r="O4154" s="239">
        <f t="shared" si="777"/>
        <v>209.3414484530569</v>
      </c>
      <c r="P4154" s="239">
        <f t="shared" si="772"/>
        <v>231.95718409042101</v>
      </c>
      <c r="Q4154" s="239">
        <f t="shared" si="773"/>
        <v>0</v>
      </c>
      <c r="R4154" s="239">
        <f t="shared" si="778"/>
        <v>-6.0336213122966177E-4</v>
      </c>
      <c r="T4154" s="239">
        <f>MAX($H$4:H4154)</f>
        <v>290.98732864638936</v>
      </c>
      <c r="U4154" s="239">
        <f>MAX($K$4:K4154)</f>
        <v>290.98732864638936</v>
      </c>
      <c r="V4154" s="239">
        <f>MAX($K$4:L4154)</f>
        <v>290.98732864638936</v>
      </c>
      <c r="W4154" s="239">
        <f t="shared" si="779"/>
        <v>-0.20286156387140264</v>
      </c>
      <c r="X4154" s="239">
        <f t="shared" si="780"/>
        <v>-0.20286156387140264</v>
      </c>
      <c r="Y4154" s="239">
        <f t="shared" si="781"/>
        <v>-0.20286156387140264</v>
      </c>
    </row>
    <row r="4155" spans="1:25">
      <c r="A4155" s="147">
        <v>41242</v>
      </c>
      <c r="B4155" s="243">
        <v>4.7271416099152752E-3</v>
      </c>
      <c r="C4155" s="243">
        <v>1.4375951260310993E-2</v>
      </c>
      <c r="D4155" s="243">
        <v>4.5680901048794631E-3</v>
      </c>
      <c r="E4155" s="243">
        <v>1.0221262075203796E-2</v>
      </c>
      <c r="F4155" s="243">
        <v>1.383841426021637E-2</v>
      </c>
      <c r="H4155" s="239">
        <f t="shared" si="774"/>
        <v>235.29178926338389</v>
      </c>
      <c r="I4155" s="239"/>
      <c r="J4155" s="239">
        <f t="shared" si="775"/>
        <v>185.31247482009678</v>
      </c>
      <c r="K4155" s="239">
        <f t="shared" si="770"/>
        <v>235.29178926338389</v>
      </c>
      <c r="L4155" s="239" t="b">
        <f t="shared" si="771"/>
        <v>0</v>
      </c>
      <c r="M4155" s="239">
        <f t="shared" si="776"/>
        <v>1.4375951260311012E-2</v>
      </c>
      <c r="O4155" s="239">
        <f t="shared" si="777"/>
        <v>209.3414484530569</v>
      </c>
      <c r="P4155" s="239">
        <f t="shared" si="772"/>
        <v>235.29178926338389</v>
      </c>
      <c r="Q4155" s="239">
        <f t="shared" si="773"/>
        <v>0</v>
      </c>
      <c r="R4155" s="239">
        <f t="shared" si="778"/>
        <v>1.4375951260311012E-2</v>
      </c>
      <c r="T4155" s="239">
        <f>MAX($H$4:H4155)</f>
        <v>290.98732864638936</v>
      </c>
      <c r="U4155" s="239">
        <f>MAX($K$4:K4155)</f>
        <v>290.98732864638936</v>
      </c>
      <c r="V4155" s="239">
        <f>MAX($K$4:L4155)</f>
        <v>290.98732864638936</v>
      </c>
      <c r="W4155" s="239">
        <f t="shared" si="779"/>
        <v>-0.1914019405658974</v>
      </c>
      <c r="X4155" s="239">
        <f t="shared" si="780"/>
        <v>-0.1914019405658974</v>
      </c>
      <c r="Y4155" s="239">
        <f t="shared" si="781"/>
        <v>-0.1914019405658974</v>
      </c>
    </row>
    <row r="4156" spans="1:25">
      <c r="A4156" s="147">
        <v>41243</v>
      </c>
      <c r="B4156" s="243">
        <v>4.4169387575232477E-4</v>
      </c>
      <c r="C4156" s="243">
        <v>-2.1452663452692367E-3</v>
      </c>
      <c r="D4156" s="243">
        <v>-2.6337057226244465E-4</v>
      </c>
      <c r="E4156" s="243">
        <v>9.034649327199773E-4</v>
      </c>
      <c r="F4156" s="243">
        <v>3.0344081324518157E-4</v>
      </c>
      <c r="H4156" s="239">
        <f t="shared" si="774"/>
        <v>234.78702570655898</v>
      </c>
      <c r="I4156" s="239"/>
      <c r="J4156" s="239">
        <f t="shared" si="775"/>
        <v>185.31247482009678</v>
      </c>
      <c r="K4156" s="239">
        <f t="shared" si="770"/>
        <v>234.78702570655898</v>
      </c>
      <c r="L4156" s="239" t="b">
        <f t="shared" si="771"/>
        <v>0</v>
      </c>
      <c r="M4156" s="239">
        <f t="shared" si="776"/>
        <v>-2.1452663452692072E-3</v>
      </c>
      <c r="O4156" s="239">
        <f t="shared" si="777"/>
        <v>209.3414484530569</v>
      </c>
      <c r="P4156" s="239">
        <f t="shared" si="772"/>
        <v>234.78702570655898</v>
      </c>
      <c r="Q4156" s="239">
        <f t="shared" si="773"/>
        <v>0</v>
      </c>
      <c r="R4156" s="239">
        <f t="shared" si="778"/>
        <v>-2.1452663452692072E-3</v>
      </c>
      <c r="T4156" s="239">
        <f>MAX($H$4:H4156)</f>
        <v>290.98732864638936</v>
      </c>
      <c r="U4156" s="239">
        <f>MAX($K$4:K4156)</f>
        <v>290.98732864638936</v>
      </c>
      <c r="V4156" s="239">
        <f>MAX($K$4:L4156)</f>
        <v>290.98732864638936</v>
      </c>
      <c r="W4156" s="239">
        <f t="shared" si="779"/>
        <v>-0.19313659876965136</v>
      </c>
      <c r="X4156" s="239">
        <f t="shared" si="780"/>
        <v>-0.19313659876965136</v>
      </c>
      <c r="Y4156" s="239">
        <f t="shared" si="781"/>
        <v>-0.19313659876965136</v>
      </c>
    </row>
    <row r="4157" spans="1:25">
      <c r="A4157" s="147">
        <v>41246</v>
      </c>
      <c r="B4157" s="243">
        <v>-4.6420669437848838E-3</v>
      </c>
      <c r="C4157" s="243">
        <v>2.1257506973701989E-3</v>
      </c>
      <c r="D4157" s="243">
        <v>-2.1516477903598119E-3</v>
      </c>
      <c r="E4157" s="243">
        <v>-3.3632681753782423E-3</v>
      </c>
      <c r="F4157" s="243">
        <v>9.8507394154045969E-4</v>
      </c>
      <c r="H4157" s="239">
        <f t="shared" si="774"/>
        <v>235.28612439018818</v>
      </c>
      <c r="I4157" s="239"/>
      <c r="J4157" s="239">
        <f t="shared" si="775"/>
        <v>185.31247482009678</v>
      </c>
      <c r="K4157" s="239">
        <f t="shared" si="770"/>
        <v>235.28612439018818</v>
      </c>
      <c r="L4157" s="239" t="b">
        <f t="shared" si="771"/>
        <v>0</v>
      </c>
      <c r="M4157" s="239">
        <f t="shared" si="776"/>
        <v>2.1257506973702284E-3</v>
      </c>
      <c r="O4157" s="239">
        <f t="shared" si="777"/>
        <v>209.3414484530569</v>
      </c>
      <c r="P4157" s="239">
        <f t="shared" si="772"/>
        <v>235.28612439018818</v>
      </c>
      <c r="Q4157" s="239">
        <f t="shared" si="773"/>
        <v>0</v>
      </c>
      <c r="R4157" s="239">
        <f t="shared" si="778"/>
        <v>2.1257506973702284E-3</v>
      </c>
      <c r="T4157" s="239">
        <f>MAX($H$4:H4157)</f>
        <v>290.98732864638936</v>
      </c>
      <c r="U4157" s="239">
        <f>MAX($K$4:K4157)</f>
        <v>290.98732864638936</v>
      </c>
      <c r="V4157" s="239">
        <f>MAX($K$4:L4157)</f>
        <v>290.98732864638936</v>
      </c>
      <c r="W4157" s="239">
        <f t="shared" si="779"/>
        <v>-0.19142140833180343</v>
      </c>
      <c r="X4157" s="239">
        <f t="shared" si="780"/>
        <v>-0.19142140833180343</v>
      </c>
      <c r="Y4157" s="239">
        <f t="shared" si="781"/>
        <v>-0.19142140833180343</v>
      </c>
    </row>
    <row r="4158" spans="1:25">
      <c r="A4158" s="147">
        <v>41247</v>
      </c>
      <c r="B4158" s="243">
        <v>-1.6552034249587289E-3</v>
      </c>
      <c r="C4158" s="243">
        <v>-1.2754655084771249E-3</v>
      </c>
      <c r="D4158" s="243">
        <v>-5.015974618581831E-4</v>
      </c>
      <c r="E4158" s="243">
        <v>-3.208059345951253E-3</v>
      </c>
      <c r="F4158" s="243">
        <v>-1.7416813135900933E-3</v>
      </c>
      <c r="H4158" s="239">
        <f t="shared" si="774"/>
        <v>234.98602505390522</v>
      </c>
      <c r="I4158" s="239"/>
      <c r="J4158" s="239">
        <f t="shared" si="775"/>
        <v>185.31247482009678</v>
      </c>
      <c r="K4158" s="239">
        <f t="shared" si="770"/>
        <v>234.98602505390522</v>
      </c>
      <c r="L4158" s="239" t="b">
        <f t="shared" si="771"/>
        <v>0</v>
      </c>
      <c r="M4158" s="239">
        <f t="shared" si="776"/>
        <v>-1.2754655084771728E-3</v>
      </c>
      <c r="O4158" s="239">
        <f t="shared" si="777"/>
        <v>209.3414484530569</v>
      </c>
      <c r="P4158" s="239">
        <f t="shared" si="772"/>
        <v>234.98602505390522</v>
      </c>
      <c r="Q4158" s="239">
        <f t="shared" si="773"/>
        <v>0</v>
      </c>
      <c r="R4158" s="239">
        <f t="shared" si="778"/>
        <v>-1.2754655084771728E-3</v>
      </c>
      <c r="T4158" s="239">
        <f>MAX($H$4:H4158)</f>
        <v>290.98732864638936</v>
      </c>
      <c r="U4158" s="239">
        <f>MAX($K$4:K4158)</f>
        <v>290.98732864638936</v>
      </c>
      <c r="V4158" s="239">
        <f>MAX($K$4:L4158)</f>
        <v>290.98732864638936</v>
      </c>
      <c r="W4158" s="239">
        <f t="shared" si="779"/>
        <v>-0.19245272243636927</v>
      </c>
      <c r="X4158" s="239">
        <f t="shared" si="780"/>
        <v>-0.19245272243636927</v>
      </c>
      <c r="Y4158" s="239">
        <f t="shared" si="781"/>
        <v>-0.19245272243636927</v>
      </c>
    </row>
    <row r="4159" spans="1:25">
      <c r="A4159" s="147">
        <v>41248</v>
      </c>
      <c r="B4159" s="243">
        <v>1.8874822148937653E-3</v>
      </c>
      <c r="C4159" s="243">
        <v>1.5399264475726149E-3</v>
      </c>
      <c r="D4159" s="243">
        <v>-1.1129202381983117E-3</v>
      </c>
      <c r="E4159" s="243">
        <v>1.048929982097091E-2</v>
      </c>
      <c r="F4159" s="243">
        <v>4.3850747528577649E-3</v>
      </c>
      <c r="H4159" s="239">
        <f t="shared" si="774"/>
        <v>235.34788624869569</v>
      </c>
      <c r="I4159" s="239"/>
      <c r="J4159" s="239">
        <f t="shared" si="775"/>
        <v>185.31247482009678</v>
      </c>
      <c r="K4159" s="239">
        <f t="shared" si="770"/>
        <v>235.34788624869569</v>
      </c>
      <c r="L4159" s="239" t="b">
        <f t="shared" si="771"/>
        <v>0</v>
      </c>
      <c r="M4159" s="239">
        <f t="shared" si="776"/>
        <v>1.5399264475725904E-3</v>
      </c>
      <c r="O4159" s="239">
        <f t="shared" si="777"/>
        <v>209.3414484530569</v>
      </c>
      <c r="P4159" s="239">
        <f t="shared" si="772"/>
        <v>235.34788624869569</v>
      </c>
      <c r="Q4159" s="239">
        <f t="shared" si="773"/>
        <v>0</v>
      </c>
      <c r="R4159" s="239">
        <f t="shared" si="778"/>
        <v>1.5399264475725904E-3</v>
      </c>
      <c r="T4159" s="239">
        <f>MAX($H$4:H4159)</f>
        <v>290.98732864638936</v>
      </c>
      <c r="U4159" s="239">
        <f>MAX($K$4:K4159)</f>
        <v>290.98732864638936</v>
      </c>
      <c r="V4159" s="239">
        <f>MAX($K$4:L4159)</f>
        <v>290.98732864638936</v>
      </c>
      <c r="W4159" s="239">
        <f t="shared" si="779"/>
        <v>-0.19120915902598379</v>
      </c>
      <c r="X4159" s="239">
        <f t="shared" si="780"/>
        <v>-0.19120915902598379</v>
      </c>
      <c r="Y4159" s="239">
        <f t="shared" si="781"/>
        <v>-0.19120915902598379</v>
      </c>
    </row>
    <row r="4160" spans="1:25">
      <c r="A4160" s="147">
        <v>41249</v>
      </c>
      <c r="B4160" s="243">
        <v>3.6297811400893831E-3</v>
      </c>
      <c r="C4160" s="243">
        <v>1.0906220209262463E-2</v>
      </c>
      <c r="D4160" s="243">
        <v>1.5496353054984979E-2</v>
      </c>
      <c r="E4160" s="243">
        <v>1.4079105367308165E-2</v>
      </c>
      <c r="F4160" s="243">
        <v>1.1361920799465075E-2</v>
      </c>
      <c r="H4160" s="239">
        <f t="shared" si="774"/>
        <v>237.91464212190843</v>
      </c>
      <c r="I4160" s="239"/>
      <c r="J4160" s="239">
        <f t="shared" si="775"/>
        <v>185.31247482009678</v>
      </c>
      <c r="K4160" s="239">
        <f t="shared" si="770"/>
        <v>237.91464212190843</v>
      </c>
      <c r="L4160" s="239" t="b">
        <f t="shared" si="771"/>
        <v>0</v>
      </c>
      <c r="M4160" s="239">
        <f t="shared" si="776"/>
        <v>1.090622020926252E-2</v>
      </c>
      <c r="O4160" s="239">
        <f t="shared" si="777"/>
        <v>209.3414484530569</v>
      </c>
      <c r="P4160" s="239">
        <f t="shared" si="772"/>
        <v>237.91464212190843</v>
      </c>
      <c r="Q4160" s="239">
        <f t="shared" si="773"/>
        <v>0</v>
      </c>
      <c r="R4160" s="239">
        <f t="shared" si="778"/>
        <v>1.090622020926252E-2</v>
      </c>
      <c r="T4160" s="239">
        <f>MAX($H$4:H4160)</f>
        <v>290.98732864638936</v>
      </c>
      <c r="U4160" s="239">
        <f>MAX($K$4:K4160)</f>
        <v>290.98732864638936</v>
      </c>
      <c r="V4160" s="239">
        <f>MAX($K$4:L4160)</f>
        <v>290.98732864638936</v>
      </c>
      <c r="W4160" s="239">
        <f t="shared" si="779"/>
        <v>-0.18238830801108655</v>
      </c>
      <c r="X4160" s="239">
        <f t="shared" si="780"/>
        <v>-0.18238830801108655</v>
      </c>
      <c r="Y4160" s="239">
        <f t="shared" si="781"/>
        <v>-0.18238830801108655</v>
      </c>
    </row>
    <row r="4161" spans="1:25">
      <c r="A4161" s="147">
        <v>41250</v>
      </c>
      <c r="B4161" s="243">
        <v>2.9171382250756661E-3</v>
      </c>
      <c r="C4161" s="243">
        <v>-2.202139381760837E-3</v>
      </c>
      <c r="D4161" s="243">
        <v>4.941386334172515E-3</v>
      </c>
      <c r="E4161" s="243">
        <v>3.8257171482922736E-3</v>
      </c>
      <c r="F4161" s="243">
        <v>-1.7123692934475354E-3</v>
      </c>
      <c r="H4161" s="239">
        <f t="shared" si="774"/>
        <v>237.39072091899425</v>
      </c>
      <c r="I4161" s="239"/>
      <c r="J4161" s="239">
        <f t="shared" si="775"/>
        <v>185.31247482009678</v>
      </c>
      <c r="K4161" s="239">
        <f t="shared" si="770"/>
        <v>237.39072091899425</v>
      </c>
      <c r="L4161" s="239" t="b">
        <f t="shared" si="771"/>
        <v>0</v>
      </c>
      <c r="M4161" s="239">
        <f t="shared" si="776"/>
        <v>-2.2021393817607988E-3</v>
      </c>
      <c r="O4161" s="239">
        <f t="shared" si="777"/>
        <v>209.3414484530569</v>
      </c>
      <c r="P4161" s="239">
        <f t="shared" si="772"/>
        <v>237.39072091899425</v>
      </c>
      <c r="Q4161" s="239">
        <f t="shared" si="773"/>
        <v>0</v>
      </c>
      <c r="R4161" s="239">
        <f t="shared" si="778"/>
        <v>-2.2021393817607988E-3</v>
      </c>
      <c r="T4161" s="239">
        <f>MAX($H$4:H4161)</f>
        <v>290.98732864638936</v>
      </c>
      <c r="U4161" s="239">
        <f>MAX($K$4:K4161)</f>
        <v>290.98732864638936</v>
      </c>
      <c r="V4161" s="239">
        <f>MAX($K$4:L4161)</f>
        <v>290.98732864638936</v>
      </c>
      <c r="W4161" s="239">
        <f t="shared" si="779"/>
        <v>-0.1841888029170034</v>
      </c>
      <c r="X4161" s="239">
        <f t="shared" si="780"/>
        <v>-0.1841888029170034</v>
      </c>
      <c r="Y4161" s="239">
        <f t="shared" si="781"/>
        <v>-0.1841888029170034</v>
      </c>
    </row>
    <row r="4162" spans="1:25">
      <c r="A4162" s="147">
        <v>41253</v>
      </c>
      <c r="B4162" s="243">
        <v>7.9069695768607673E-4</v>
      </c>
      <c r="C4162" s="243">
        <v>1.7161602628481543E-3</v>
      </c>
      <c r="D4162" s="243">
        <v>-4.0387594717450348E-4</v>
      </c>
      <c r="E4162" s="243">
        <v>5.1564790879359279E-3</v>
      </c>
      <c r="F4162" s="243">
        <v>-7.9518346146834062E-5</v>
      </c>
      <c r="H4162" s="239">
        <f t="shared" si="774"/>
        <v>237.7981214410043</v>
      </c>
      <c r="I4162" s="239"/>
      <c r="J4162" s="239">
        <f t="shared" si="775"/>
        <v>185.31247482009678</v>
      </c>
      <c r="K4162" s="239">
        <f t="shared" si="770"/>
        <v>237.7981214410043</v>
      </c>
      <c r="L4162" s="239" t="b">
        <f t="shared" si="771"/>
        <v>0</v>
      </c>
      <c r="M4162" s="239">
        <f t="shared" si="776"/>
        <v>1.7161602628481386E-3</v>
      </c>
      <c r="O4162" s="239">
        <f t="shared" si="777"/>
        <v>209.3414484530569</v>
      </c>
      <c r="P4162" s="239">
        <f t="shared" si="772"/>
        <v>237.7981214410043</v>
      </c>
      <c r="Q4162" s="239">
        <f t="shared" si="773"/>
        <v>0</v>
      </c>
      <c r="R4162" s="239">
        <f t="shared" si="778"/>
        <v>1.7161602628481386E-3</v>
      </c>
      <c r="T4162" s="239">
        <f>MAX($H$4:H4162)</f>
        <v>290.98732864638936</v>
      </c>
      <c r="U4162" s="239">
        <f>MAX($K$4:K4162)</f>
        <v>290.98732864638936</v>
      </c>
      <c r="V4162" s="239">
        <f>MAX($K$4:L4162)</f>
        <v>290.98732864638936</v>
      </c>
      <c r="W4162" s="239">
        <f t="shared" si="779"/>
        <v>-0.18278874015858301</v>
      </c>
      <c r="X4162" s="239">
        <f t="shared" si="780"/>
        <v>-0.18278874015858301</v>
      </c>
      <c r="Y4162" s="239">
        <f t="shared" si="781"/>
        <v>-0.18278874015858301</v>
      </c>
    </row>
    <row r="4163" spans="1:25">
      <c r="A4163" s="147">
        <v>41254</v>
      </c>
      <c r="B4163" s="243">
        <v>6.2945788170269967E-3</v>
      </c>
      <c r="C4163" s="243">
        <v>4.1264225588775183E-3</v>
      </c>
      <c r="D4163" s="243">
        <v>-5.2693283892761844E-3</v>
      </c>
      <c r="E4163" s="243">
        <v>5.5226973923838685E-4</v>
      </c>
      <c r="F4163" s="243">
        <v>3.4572696930230684E-3</v>
      </c>
      <c r="H4163" s="239">
        <f t="shared" si="774"/>
        <v>238.77937697377715</v>
      </c>
      <c r="I4163" s="239"/>
      <c r="J4163" s="239">
        <f t="shared" si="775"/>
        <v>185.31247482009678</v>
      </c>
      <c r="K4163" s="239">
        <f t="shared" si="770"/>
        <v>238.77937697377715</v>
      </c>
      <c r="L4163" s="239" t="b">
        <f t="shared" si="771"/>
        <v>0</v>
      </c>
      <c r="M4163" s="239">
        <f t="shared" si="776"/>
        <v>4.1264225588774897E-3</v>
      </c>
      <c r="O4163" s="239">
        <f t="shared" si="777"/>
        <v>209.3414484530569</v>
      </c>
      <c r="P4163" s="239">
        <f t="shared" si="772"/>
        <v>238.77937697377715</v>
      </c>
      <c r="Q4163" s="239">
        <f t="shared" si="773"/>
        <v>0</v>
      </c>
      <c r="R4163" s="239">
        <f t="shared" si="778"/>
        <v>4.1264225588774897E-3</v>
      </c>
      <c r="T4163" s="239">
        <f>MAX($H$4:H4163)</f>
        <v>290.98732864638936</v>
      </c>
      <c r="U4163" s="239">
        <f>MAX($K$4:K4163)</f>
        <v>290.98732864638936</v>
      </c>
      <c r="V4163" s="239">
        <f>MAX($K$4:L4163)</f>
        <v>290.98732864638936</v>
      </c>
      <c r="W4163" s="239">
        <f t="shared" si="779"/>
        <v>-0.17941658118060469</v>
      </c>
      <c r="X4163" s="239">
        <f t="shared" si="780"/>
        <v>-0.17941658118060469</v>
      </c>
      <c r="Y4163" s="239">
        <f t="shared" si="781"/>
        <v>-0.17941658118060469</v>
      </c>
    </row>
    <row r="4164" spans="1:25">
      <c r="A4164" s="147">
        <v>41255</v>
      </c>
      <c r="B4164" s="243">
        <v>5.2275121657552326E-4</v>
      </c>
      <c r="C4164" s="243">
        <v>-2.9947313224627514E-3</v>
      </c>
      <c r="D4164" s="243">
        <v>-4.4184117782605226E-3</v>
      </c>
      <c r="E4164" s="243">
        <v>-2.1832222873874318E-4</v>
      </c>
      <c r="F4164" s="243">
        <v>-2.1415425331782201E-3</v>
      </c>
      <c r="H4164" s="239">
        <f t="shared" si="774"/>
        <v>238.06429689439562</v>
      </c>
      <c r="I4164" s="239"/>
      <c r="J4164" s="239">
        <f t="shared" si="775"/>
        <v>185.31247482009678</v>
      </c>
      <c r="K4164" s="239">
        <f t="shared" si="770"/>
        <v>238.06429689439562</v>
      </c>
      <c r="L4164" s="239" t="b">
        <f t="shared" si="771"/>
        <v>0</v>
      </c>
      <c r="M4164" s="239">
        <f t="shared" si="776"/>
        <v>-2.9947313224627961E-3</v>
      </c>
      <c r="O4164" s="239">
        <f t="shared" si="777"/>
        <v>209.3414484530569</v>
      </c>
      <c r="P4164" s="239">
        <f t="shared" si="772"/>
        <v>238.06429689439562</v>
      </c>
      <c r="Q4164" s="239">
        <f t="shared" si="773"/>
        <v>0</v>
      </c>
      <c r="R4164" s="239">
        <f t="shared" si="778"/>
        <v>-2.9947313224627961E-3</v>
      </c>
      <c r="T4164" s="239">
        <f>MAX($H$4:H4164)</f>
        <v>290.98732864638936</v>
      </c>
      <c r="U4164" s="239">
        <f>MAX($K$4:K4164)</f>
        <v>290.98732864638936</v>
      </c>
      <c r="V4164" s="239">
        <f>MAX($K$4:L4164)</f>
        <v>290.98732864638936</v>
      </c>
      <c r="W4164" s="239">
        <f t="shared" si="779"/>
        <v>-0.18187400804763673</v>
      </c>
      <c r="X4164" s="239">
        <f t="shared" si="780"/>
        <v>-0.18187400804763673</v>
      </c>
      <c r="Y4164" s="239">
        <f t="shared" si="781"/>
        <v>-0.18187400804763673</v>
      </c>
    </row>
    <row r="4165" spans="1:25">
      <c r="A4165" s="147">
        <v>41256</v>
      </c>
      <c r="B4165" s="243">
        <v>-5.9989710892114356E-3</v>
      </c>
      <c r="C4165" s="243">
        <v>1.3000607169422196E-3</v>
      </c>
      <c r="D4165" s="243">
        <v>2.86941553066411E-3</v>
      </c>
      <c r="E4165" s="243">
        <v>2.5361536739816337E-3</v>
      </c>
      <c r="F4165" s="243">
        <v>2.6064510781205197E-3</v>
      </c>
      <c r="H4165" s="239">
        <f t="shared" si="774"/>
        <v>238.37379493489451</v>
      </c>
      <c r="I4165" s="239"/>
      <c r="J4165" s="239">
        <f t="shared" si="775"/>
        <v>185.31247482009678</v>
      </c>
      <c r="K4165" s="239">
        <f t="shared" ref="K4165:K4194" si="782">MAX(H4165:J4165)</f>
        <v>238.37379493489451</v>
      </c>
      <c r="L4165" s="239" t="b">
        <f t="shared" ref="L4165:L4194" si="783">J4165=K4165</f>
        <v>0</v>
      </c>
      <c r="M4165" s="239">
        <f t="shared" si="776"/>
        <v>1.3000607169422486E-3</v>
      </c>
      <c r="O4165" s="239">
        <f t="shared" si="777"/>
        <v>209.3414484530569</v>
      </c>
      <c r="P4165" s="239">
        <f t="shared" ref="P4165:P4194" si="784">MAX(H4165,O4165)</f>
        <v>238.37379493489451</v>
      </c>
      <c r="Q4165" s="239">
        <f t="shared" ref="Q4165:Q4194" si="785">P4165-H4165</f>
        <v>0</v>
      </c>
      <c r="R4165" s="239">
        <f t="shared" si="778"/>
        <v>1.3000607169422486E-3</v>
      </c>
      <c r="T4165" s="239">
        <f>MAX($H$4:H4165)</f>
        <v>290.98732864638936</v>
      </c>
      <c r="U4165" s="239">
        <f>MAX($K$4:K4165)</f>
        <v>290.98732864638936</v>
      </c>
      <c r="V4165" s="239">
        <f>MAX($K$4:L4165)</f>
        <v>290.98732864638936</v>
      </c>
      <c r="W4165" s="239">
        <f t="shared" si="779"/>
        <v>-0.18081039458399006</v>
      </c>
      <c r="X4165" s="239">
        <f t="shared" si="780"/>
        <v>-0.18081039458399006</v>
      </c>
      <c r="Y4165" s="239">
        <f t="shared" si="781"/>
        <v>-0.18081039458399006</v>
      </c>
    </row>
    <row r="4166" spans="1:25">
      <c r="A4166" s="147">
        <v>41257</v>
      </c>
      <c r="B4166" s="243">
        <v>-3.9271016930171321E-3</v>
      </c>
      <c r="C4166" s="243">
        <v>-6.8831436181061578E-3</v>
      </c>
      <c r="D4166" s="243">
        <v>-3.9719648975073962E-3</v>
      </c>
      <c r="E4166" s="243">
        <v>-7.1965792850102739E-3</v>
      </c>
      <c r="F4166" s="243">
        <v>-4.9883364824578891E-3</v>
      </c>
      <c r="H4166" s="239">
        <f t="shared" ref="H4166:H4194" si="786">(1+C4166)*H4165</f>
        <v>236.73303386956465</v>
      </c>
      <c r="I4166" s="239"/>
      <c r="J4166" s="239">
        <f t="shared" ref="J4166:J4194" si="787">IF(NOT(YEAR(A4166)=YEAR(A4165)),$J$1*H4166,J4165)</f>
        <v>185.31247482009678</v>
      </c>
      <c r="K4166" s="239">
        <f t="shared" si="782"/>
        <v>236.73303386956465</v>
      </c>
      <c r="L4166" s="239" t="b">
        <f t="shared" si="783"/>
        <v>0</v>
      </c>
      <c r="M4166" s="239">
        <f t="shared" ref="M4166:M4194" si="788">(K4166-K4165)/K4165</f>
        <v>-6.8831436181061145E-3</v>
      </c>
      <c r="O4166" s="239">
        <f t="shared" ref="O4166:O4194" si="789">IF(AND(MONTH(A4166)=$O$2,MONTH(A4165)=$O$2-1),$O$1*H4166,O4165)</f>
        <v>209.3414484530569</v>
      </c>
      <c r="P4166" s="239">
        <f t="shared" si="784"/>
        <v>236.73303386956465</v>
      </c>
      <c r="Q4166" s="239">
        <f t="shared" si="785"/>
        <v>0</v>
      </c>
      <c r="R4166" s="239">
        <f t="shared" ref="R4166:R4194" si="790">(P4166-P4165)/P4165</f>
        <v>-6.8831436181061145E-3</v>
      </c>
      <c r="T4166" s="239">
        <f>MAX($H$4:H4166)</f>
        <v>290.98732864638936</v>
      </c>
      <c r="U4166" s="239">
        <f>MAX($K$4:K4166)</f>
        <v>290.98732864638936</v>
      </c>
      <c r="V4166" s="239">
        <f>MAX($K$4:L4166)</f>
        <v>290.98732864638936</v>
      </c>
      <c r="W4166" s="239">
        <f t="shared" ref="W4166:W4194" si="791">(H4166-T4166)/T4166</f>
        <v>-0.18644899428852812</v>
      </c>
      <c r="X4166" s="239">
        <f t="shared" ref="X4166:X4194" si="792">(K4166-U4166)/U4166</f>
        <v>-0.18644899428852812</v>
      </c>
      <c r="Y4166" s="239">
        <f t="shared" ref="Y4166:Y4194" si="793">(P4166-V4166)/V4166</f>
        <v>-0.18644899428852812</v>
      </c>
    </row>
    <row r="4167" spans="1:25">
      <c r="A4167" s="147">
        <v>41260</v>
      </c>
      <c r="B4167" s="243">
        <v>1.1508700780363368E-2</v>
      </c>
      <c r="C4167" s="243">
        <v>4.4042432181561342E-3</v>
      </c>
      <c r="D4167" s="243">
        <v>2.7858887256486664E-3</v>
      </c>
      <c r="E4167" s="243">
        <v>-1.8068034782281472E-3</v>
      </c>
      <c r="F4167" s="243">
        <v>5.6549753685251058E-3</v>
      </c>
      <c r="H4167" s="239">
        <f t="shared" si="786"/>
        <v>237.77566372849822</v>
      </c>
      <c r="I4167" s="239"/>
      <c r="J4167" s="239">
        <f t="shared" si="787"/>
        <v>185.31247482009678</v>
      </c>
      <c r="K4167" s="239">
        <f t="shared" si="782"/>
        <v>237.77566372849822</v>
      </c>
      <c r="L4167" s="239" t="b">
        <f t="shared" si="783"/>
        <v>0</v>
      </c>
      <c r="M4167" s="239">
        <f t="shared" si="788"/>
        <v>4.4042432181561732E-3</v>
      </c>
      <c r="O4167" s="239">
        <f t="shared" si="789"/>
        <v>209.3414484530569</v>
      </c>
      <c r="P4167" s="239">
        <f t="shared" si="784"/>
        <v>237.77566372849822</v>
      </c>
      <c r="Q4167" s="239">
        <f t="shared" si="785"/>
        <v>0</v>
      </c>
      <c r="R4167" s="239">
        <f t="shared" si="790"/>
        <v>4.4042432181561732E-3</v>
      </c>
      <c r="T4167" s="239">
        <f>MAX($H$4:H4167)</f>
        <v>290.98732864638936</v>
      </c>
      <c r="U4167" s="239">
        <f>MAX($K$4:K4167)</f>
        <v>290.98732864638936</v>
      </c>
      <c r="V4167" s="239">
        <f>MAX($K$4:L4167)</f>
        <v>290.98732864638936</v>
      </c>
      <c r="W4167" s="239">
        <f t="shared" si="791"/>
        <v>-0.18286591778899924</v>
      </c>
      <c r="X4167" s="239">
        <f t="shared" si="792"/>
        <v>-0.18286591778899924</v>
      </c>
      <c r="Y4167" s="239">
        <f t="shared" si="793"/>
        <v>-0.18286591778899924</v>
      </c>
    </row>
    <row r="4168" spans="1:25">
      <c r="A4168" s="147">
        <v>41261</v>
      </c>
      <c r="B4168" s="243">
        <v>1.164386442219012E-2</v>
      </c>
      <c r="C4168" s="243">
        <v>2.8259579453535633E-3</v>
      </c>
      <c r="D4168" s="243">
        <v>1.5130350174574758E-4</v>
      </c>
      <c r="E4168" s="243">
        <v>4.4070696799458631E-4</v>
      </c>
      <c r="F4168" s="243">
        <v>5.1292063406567223E-3</v>
      </c>
      <c r="H4168" s="239">
        <f t="shared" si="786"/>
        <v>238.44760775462348</v>
      </c>
      <c r="I4168" s="239"/>
      <c r="J4168" s="239">
        <f t="shared" si="787"/>
        <v>185.31247482009678</v>
      </c>
      <c r="K4168" s="239">
        <f t="shared" si="782"/>
        <v>238.44760775462348</v>
      </c>
      <c r="L4168" s="239" t="b">
        <f t="shared" si="783"/>
        <v>0</v>
      </c>
      <c r="M4168" s="239">
        <f t="shared" si="788"/>
        <v>2.8259579453535359E-3</v>
      </c>
      <c r="O4168" s="239">
        <f t="shared" si="789"/>
        <v>209.3414484530569</v>
      </c>
      <c r="P4168" s="239">
        <f t="shared" si="784"/>
        <v>238.44760775462348</v>
      </c>
      <c r="Q4168" s="239">
        <f t="shared" si="785"/>
        <v>0</v>
      </c>
      <c r="R4168" s="239">
        <f t="shared" si="790"/>
        <v>2.8259579453535359E-3</v>
      </c>
      <c r="T4168" s="239">
        <f>MAX($H$4:H4168)</f>
        <v>290.98732864638936</v>
      </c>
      <c r="U4168" s="239">
        <f>MAX($K$4:K4168)</f>
        <v>290.98732864638936</v>
      </c>
      <c r="V4168" s="239">
        <f>MAX($K$4:L4168)</f>
        <v>290.98732864638936</v>
      </c>
      <c r="W4168" s="239">
        <f t="shared" si="791"/>
        <v>-0.1805567312369559</v>
      </c>
      <c r="X4168" s="239">
        <f t="shared" si="792"/>
        <v>-0.1805567312369559</v>
      </c>
      <c r="Y4168" s="239">
        <f t="shared" si="793"/>
        <v>-0.1805567312369559</v>
      </c>
    </row>
    <row r="4169" spans="1:25">
      <c r="A4169" s="147">
        <v>41262</v>
      </c>
      <c r="B4169" s="243">
        <v>-6.6924035713605834E-3</v>
      </c>
      <c r="C4169" s="243">
        <v>6.466613649605879E-3</v>
      </c>
      <c r="D4169" s="243">
        <v>1.4409405344582016E-2</v>
      </c>
      <c r="E4169" s="243">
        <v>5.4935552882993122E-3</v>
      </c>
      <c r="F4169" s="243">
        <v>9.844793499212301E-3</v>
      </c>
      <c r="H4169" s="239">
        <f t="shared" si="786"/>
        <v>239.98955630964539</v>
      </c>
      <c r="I4169" s="239"/>
      <c r="J4169" s="239">
        <f t="shared" si="787"/>
        <v>185.31247482009678</v>
      </c>
      <c r="K4169" s="239">
        <f t="shared" si="782"/>
        <v>239.98955630964539</v>
      </c>
      <c r="L4169" s="239" t="b">
        <f t="shared" si="783"/>
        <v>0</v>
      </c>
      <c r="M4169" s="239">
        <f t="shared" si="788"/>
        <v>6.4666136496058834E-3</v>
      </c>
      <c r="O4169" s="239">
        <f t="shared" si="789"/>
        <v>209.3414484530569</v>
      </c>
      <c r="P4169" s="239">
        <f t="shared" si="784"/>
        <v>239.98955630964539</v>
      </c>
      <c r="Q4169" s="239">
        <f t="shared" si="785"/>
        <v>0</v>
      </c>
      <c r="R4169" s="239">
        <f t="shared" si="790"/>
        <v>6.4666136496058834E-3</v>
      </c>
      <c r="T4169" s="239">
        <f>MAX($H$4:H4169)</f>
        <v>290.98732864638936</v>
      </c>
      <c r="U4169" s="239">
        <f>MAX($K$4:K4169)</f>
        <v>290.98732864638936</v>
      </c>
      <c r="V4169" s="239">
        <f>MAX($K$4:L4169)</f>
        <v>290.98732864638936</v>
      </c>
      <c r="W4169" s="239">
        <f t="shared" si="791"/>
        <v>-0.17525770821009515</v>
      </c>
      <c r="X4169" s="239">
        <f t="shared" si="792"/>
        <v>-0.17525770821009515</v>
      </c>
      <c r="Y4169" s="239">
        <f t="shared" si="793"/>
        <v>-0.17525770821009515</v>
      </c>
    </row>
    <row r="4170" spans="1:25">
      <c r="A4170" s="147">
        <v>41263</v>
      </c>
      <c r="B4170" s="243">
        <v>5.5481870923126397E-3</v>
      </c>
      <c r="C4170" s="243">
        <v>-9.3340016427689854E-4</v>
      </c>
      <c r="D4170" s="243">
        <v>-3.958527404054335E-4</v>
      </c>
      <c r="E4170" s="243">
        <v>-6.025955655142301E-5</v>
      </c>
      <c r="F4170" s="243">
        <v>1.1800497194118797E-3</v>
      </c>
      <c r="H4170" s="239">
        <f t="shared" si="786"/>
        <v>239.76555001836124</v>
      </c>
      <c r="I4170" s="239"/>
      <c r="J4170" s="239">
        <f t="shared" si="787"/>
        <v>185.31247482009678</v>
      </c>
      <c r="K4170" s="239">
        <f t="shared" si="782"/>
        <v>239.76555001836124</v>
      </c>
      <c r="L4170" s="239" t="b">
        <f t="shared" si="783"/>
        <v>0</v>
      </c>
      <c r="M4170" s="239">
        <f t="shared" si="788"/>
        <v>-9.334001642768659E-4</v>
      </c>
      <c r="O4170" s="239">
        <f t="shared" si="789"/>
        <v>209.3414484530569</v>
      </c>
      <c r="P4170" s="239">
        <f t="shared" si="784"/>
        <v>239.76555001836124</v>
      </c>
      <c r="Q4170" s="239">
        <f t="shared" si="785"/>
        <v>0</v>
      </c>
      <c r="R4170" s="239">
        <f t="shared" si="790"/>
        <v>-9.334001642768659E-4</v>
      </c>
      <c r="T4170" s="239">
        <f>MAX($H$4:H4170)</f>
        <v>290.98732864638936</v>
      </c>
      <c r="U4170" s="239">
        <f>MAX($K$4:K4170)</f>
        <v>290.98732864638936</v>
      </c>
      <c r="V4170" s="239">
        <f>MAX($K$4:L4170)</f>
        <v>290.98732864638936</v>
      </c>
      <c r="W4170" s="239">
        <f t="shared" si="791"/>
        <v>-0.17602752280073791</v>
      </c>
      <c r="X4170" s="239">
        <f t="shared" si="792"/>
        <v>-0.17602752280073791</v>
      </c>
      <c r="Y4170" s="239">
        <f t="shared" si="793"/>
        <v>-0.17602752280073791</v>
      </c>
    </row>
    <row r="4171" spans="1:25">
      <c r="A4171" s="147">
        <v>41264</v>
      </c>
      <c r="B4171" s="243">
        <v>-9.2337803103031968E-3</v>
      </c>
      <c r="C4171" s="243">
        <v>-2.1449490851016551E-3</v>
      </c>
      <c r="D4171" s="243">
        <v>7.3667797198551099E-4</v>
      </c>
      <c r="E4171" s="243">
        <v>-3.8163652776577184E-3</v>
      </c>
      <c r="F4171" s="243">
        <v>-4.8142094199649099E-3</v>
      </c>
      <c r="H4171" s="239">
        <f t="shared" si="786"/>
        <v>239.25126512121045</v>
      </c>
      <c r="I4171" s="239"/>
      <c r="J4171" s="239">
        <f t="shared" si="787"/>
        <v>185.31247482009678</v>
      </c>
      <c r="K4171" s="239">
        <f t="shared" si="782"/>
        <v>239.25126512121045</v>
      </c>
      <c r="L4171" s="239" t="b">
        <f t="shared" si="783"/>
        <v>0</v>
      </c>
      <c r="M4171" s="239">
        <f t="shared" si="788"/>
        <v>-2.1449490851016897E-3</v>
      </c>
      <c r="O4171" s="239">
        <f t="shared" si="789"/>
        <v>209.3414484530569</v>
      </c>
      <c r="P4171" s="239">
        <f t="shared" si="784"/>
        <v>239.25126512121045</v>
      </c>
      <c r="Q4171" s="239">
        <f t="shared" si="785"/>
        <v>0</v>
      </c>
      <c r="R4171" s="239">
        <f t="shared" si="790"/>
        <v>-2.1449490851016897E-3</v>
      </c>
      <c r="T4171" s="239">
        <f>MAX($H$4:H4171)</f>
        <v>290.98732864638936</v>
      </c>
      <c r="U4171" s="239">
        <f>MAX($K$4:K4171)</f>
        <v>290.98732864638936</v>
      </c>
      <c r="V4171" s="239">
        <f>MAX($K$4:L4171)</f>
        <v>290.98732864638936</v>
      </c>
      <c r="W4171" s="239">
        <f t="shared" si="791"/>
        <v>-0.17779490181185545</v>
      </c>
      <c r="X4171" s="239">
        <f t="shared" si="792"/>
        <v>-0.17779490181185545</v>
      </c>
      <c r="Y4171" s="239">
        <f t="shared" si="793"/>
        <v>-0.17779490181185545</v>
      </c>
    </row>
    <row r="4172" spans="1:25">
      <c r="A4172" s="147">
        <v>41267</v>
      </c>
      <c r="B4172" s="243">
        <v>-2.202493358512303E-3</v>
      </c>
      <c r="C4172" s="243">
        <v>-1.3754019321388089E-3</v>
      </c>
      <c r="D4172" s="243">
        <v>-6.5123148296284405E-3</v>
      </c>
      <c r="E4172" s="243">
        <v>-6.8133074597820364E-4</v>
      </c>
      <c r="F4172" s="243">
        <v>-1.7250331773865923E-3</v>
      </c>
      <c r="H4172" s="239">
        <f t="shared" si="786"/>
        <v>238.92219846889608</v>
      </c>
      <c r="I4172" s="239"/>
      <c r="J4172" s="239">
        <f t="shared" si="787"/>
        <v>185.31247482009678</v>
      </c>
      <c r="K4172" s="239">
        <f t="shared" si="782"/>
        <v>238.92219846889608</v>
      </c>
      <c r="L4172" s="239" t="b">
        <f t="shared" si="783"/>
        <v>0</v>
      </c>
      <c r="M4172" s="239">
        <f t="shared" si="788"/>
        <v>-1.375401932138808E-3</v>
      </c>
      <c r="O4172" s="239">
        <f t="shared" si="789"/>
        <v>209.3414484530569</v>
      </c>
      <c r="P4172" s="239">
        <f t="shared" si="784"/>
        <v>238.92219846889608</v>
      </c>
      <c r="Q4172" s="239">
        <f t="shared" si="785"/>
        <v>0</v>
      </c>
      <c r="R4172" s="239">
        <f t="shared" si="790"/>
        <v>-1.375401932138808E-3</v>
      </c>
      <c r="T4172" s="239">
        <f>MAX($H$4:H4172)</f>
        <v>290.98732864638936</v>
      </c>
      <c r="U4172" s="239">
        <f>MAX($K$4:K4172)</f>
        <v>290.98732864638936</v>
      </c>
      <c r="V4172" s="239">
        <f>MAX($K$4:L4172)</f>
        <v>290.98732864638936</v>
      </c>
      <c r="W4172" s="239">
        <f t="shared" si="791"/>
        <v>-0.1789257642925178</v>
      </c>
      <c r="X4172" s="239">
        <f t="shared" si="792"/>
        <v>-0.1789257642925178</v>
      </c>
      <c r="Y4172" s="239">
        <f t="shared" si="793"/>
        <v>-0.1789257642925178</v>
      </c>
    </row>
    <row r="4173" spans="1:25">
      <c r="A4173" s="147">
        <v>41268</v>
      </c>
      <c r="B4173" s="243">
        <v>0</v>
      </c>
      <c r="C4173" s="243">
        <v>1.3668463816538523E-3</v>
      </c>
      <c r="D4173" s="243">
        <v>5.1675492559264402E-3</v>
      </c>
      <c r="E4173" s="243">
        <v>2.9845284708116537E-3</v>
      </c>
      <c r="F4173" s="243">
        <v>1.3688632733501738E-3</v>
      </c>
      <c r="H4173" s="239">
        <f t="shared" si="786"/>
        <v>239.24876841137007</v>
      </c>
      <c r="I4173" s="239"/>
      <c r="J4173" s="239">
        <f t="shared" si="787"/>
        <v>185.31247482009678</v>
      </c>
      <c r="K4173" s="239">
        <f t="shared" si="782"/>
        <v>239.24876841137007</v>
      </c>
      <c r="L4173" s="239" t="b">
        <f t="shared" si="783"/>
        <v>0</v>
      </c>
      <c r="M4173" s="239">
        <f t="shared" si="788"/>
        <v>1.3668463816537961E-3</v>
      </c>
      <c r="O4173" s="239">
        <f t="shared" si="789"/>
        <v>209.3414484530569</v>
      </c>
      <c r="P4173" s="239">
        <f t="shared" si="784"/>
        <v>239.24876841137007</v>
      </c>
      <c r="Q4173" s="239">
        <f t="shared" si="785"/>
        <v>0</v>
      </c>
      <c r="R4173" s="239">
        <f t="shared" si="790"/>
        <v>1.3668463816537961E-3</v>
      </c>
      <c r="T4173" s="239">
        <f>MAX($H$4:H4173)</f>
        <v>290.98732864638936</v>
      </c>
      <c r="U4173" s="239">
        <f>MAX($K$4:K4173)</f>
        <v>290.98732864638936</v>
      </c>
      <c r="V4173" s="239">
        <f>MAX($K$4:L4173)</f>
        <v>290.98732864638936</v>
      </c>
      <c r="W4173" s="239">
        <f t="shared" si="791"/>
        <v>-0.17780348194437187</v>
      </c>
      <c r="X4173" s="239">
        <f t="shared" si="792"/>
        <v>-0.17780348194437187</v>
      </c>
      <c r="Y4173" s="239">
        <f t="shared" si="793"/>
        <v>-0.17780348194437187</v>
      </c>
    </row>
    <row r="4174" spans="1:25">
      <c r="A4174" s="147">
        <v>41269</v>
      </c>
      <c r="B4174" s="243">
        <v>-5.1206727520966E-3</v>
      </c>
      <c r="C4174" s="243">
        <v>-2.6846869745698054E-3</v>
      </c>
      <c r="D4174" s="243">
        <v>-3.2563769570316259E-3</v>
      </c>
      <c r="E4174" s="243">
        <v>-2.3748813840629435E-3</v>
      </c>
      <c r="F4174" s="243">
        <v>-2.7273688579185773E-3</v>
      </c>
      <c r="H4174" s="239">
        <f t="shared" si="786"/>
        <v>238.60646035913419</v>
      </c>
      <c r="I4174" s="239"/>
      <c r="J4174" s="239">
        <f t="shared" si="787"/>
        <v>185.31247482009678</v>
      </c>
      <c r="K4174" s="239">
        <f t="shared" si="782"/>
        <v>238.60646035913419</v>
      </c>
      <c r="L4174" s="239" t="b">
        <f t="shared" si="783"/>
        <v>0</v>
      </c>
      <c r="M4174" s="239">
        <f t="shared" si="788"/>
        <v>-2.6846869745698171E-3</v>
      </c>
      <c r="O4174" s="239">
        <f t="shared" si="789"/>
        <v>209.3414484530569</v>
      </c>
      <c r="P4174" s="239">
        <f t="shared" si="784"/>
        <v>238.60646035913419</v>
      </c>
      <c r="Q4174" s="239">
        <f t="shared" si="785"/>
        <v>0</v>
      </c>
      <c r="R4174" s="239">
        <f t="shared" si="790"/>
        <v>-2.6846869745698171E-3</v>
      </c>
      <c r="T4174" s="239">
        <f>MAX($H$4:H4174)</f>
        <v>290.98732864638936</v>
      </c>
      <c r="U4174" s="239">
        <f>MAX($K$4:K4174)</f>
        <v>290.98732864638936</v>
      </c>
      <c r="V4174" s="239">
        <f>MAX($K$4:L4174)</f>
        <v>290.98732864638936</v>
      </c>
      <c r="W4174" s="239">
        <f t="shared" si="791"/>
        <v>-0.18001082222693246</v>
      </c>
      <c r="X4174" s="239">
        <f t="shared" si="792"/>
        <v>-0.18001082222693246</v>
      </c>
      <c r="Y4174" s="239">
        <f t="shared" si="793"/>
        <v>-0.18001082222693246</v>
      </c>
    </row>
    <row r="4175" spans="1:25">
      <c r="A4175" s="147">
        <v>41270</v>
      </c>
      <c r="B4175" s="243">
        <v>-8.6728433701610541E-4</v>
      </c>
      <c r="C4175" s="243">
        <v>1.9654738243048975E-3</v>
      </c>
      <c r="D4175" s="243">
        <v>4.6742463215818653E-3</v>
      </c>
      <c r="E4175" s="243">
        <v>3.7883958923836669E-3</v>
      </c>
      <c r="F4175" s="243">
        <v>2.1517163776629822E-3</v>
      </c>
      <c r="H4175" s="239">
        <f t="shared" si="786"/>
        <v>239.07543511128011</v>
      </c>
      <c r="I4175" s="239"/>
      <c r="J4175" s="239">
        <f t="shared" si="787"/>
        <v>185.31247482009678</v>
      </c>
      <c r="K4175" s="239">
        <f t="shared" si="782"/>
        <v>239.07543511128011</v>
      </c>
      <c r="L4175" s="239" t="b">
        <f t="shared" si="783"/>
        <v>0</v>
      </c>
      <c r="M4175" s="239">
        <f t="shared" si="788"/>
        <v>1.9654738243049096E-3</v>
      </c>
      <c r="O4175" s="239">
        <f t="shared" si="789"/>
        <v>209.3414484530569</v>
      </c>
      <c r="P4175" s="239">
        <f t="shared" si="784"/>
        <v>239.07543511128011</v>
      </c>
      <c r="Q4175" s="239">
        <f t="shared" si="785"/>
        <v>0</v>
      </c>
      <c r="R4175" s="239">
        <f t="shared" si="790"/>
        <v>1.9654738243049096E-3</v>
      </c>
      <c r="T4175" s="239">
        <f>MAX($H$4:H4175)</f>
        <v>290.98732864638936</v>
      </c>
      <c r="U4175" s="239">
        <f>MAX($K$4:K4175)</f>
        <v>290.98732864638936</v>
      </c>
      <c r="V4175" s="239">
        <f>MAX($K$4:L4175)</f>
        <v>290.98732864638936</v>
      </c>
      <c r="W4175" s="239">
        <f t="shared" si="791"/>
        <v>-0.17839915496180619</v>
      </c>
      <c r="X4175" s="239">
        <f t="shared" si="792"/>
        <v>-0.17839915496180619</v>
      </c>
      <c r="Y4175" s="239">
        <f t="shared" si="793"/>
        <v>-0.17839915496180619</v>
      </c>
    </row>
    <row r="4176" spans="1:25">
      <c r="A4176" s="147">
        <v>41271</v>
      </c>
      <c r="B4176" s="243">
        <v>-1.0454011425920617E-2</v>
      </c>
      <c r="C4176" s="243">
        <v>-7.4306666869182747E-3</v>
      </c>
      <c r="D4176" s="243">
        <v>4.5383258136195703E-3</v>
      </c>
      <c r="E4176" s="243">
        <v>4.5841931373760136E-3</v>
      </c>
      <c r="F4176" s="243">
        <v>-4.8064758138777197E-3</v>
      </c>
      <c r="H4176" s="239">
        <f t="shared" si="786"/>
        <v>237.29894523993823</v>
      </c>
      <c r="I4176" s="239"/>
      <c r="J4176" s="239">
        <f t="shared" si="787"/>
        <v>185.31247482009678</v>
      </c>
      <c r="K4176" s="239">
        <f t="shared" si="782"/>
        <v>237.29894523993823</v>
      </c>
      <c r="L4176" s="239" t="b">
        <f t="shared" si="783"/>
        <v>0</v>
      </c>
      <c r="M4176" s="239">
        <f t="shared" si="788"/>
        <v>-7.4306666869182721E-3</v>
      </c>
      <c r="O4176" s="239">
        <f t="shared" si="789"/>
        <v>209.3414484530569</v>
      </c>
      <c r="P4176" s="239">
        <f t="shared" si="784"/>
        <v>237.29894523993823</v>
      </c>
      <c r="Q4176" s="239">
        <f t="shared" si="785"/>
        <v>0</v>
      </c>
      <c r="R4176" s="239">
        <f t="shared" si="790"/>
        <v>-7.4306666869182721E-3</v>
      </c>
      <c r="T4176" s="239">
        <f>MAX($H$4:H4176)</f>
        <v>290.98732864638936</v>
      </c>
      <c r="U4176" s="239">
        <f>MAX($K$4:K4176)</f>
        <v>290.98732864638936</v>
      </c>
      <c r="V4176" s="239">
        <f>MAX($K$4:L4176)</f>
        <v>290.98732864638936</v>
      </c>
      <c r="W4176" s="239">
        <f t="shared" si="791"/>
        <v>-0.18450419699097539</v>
      </c>
      <c r="X4176" s="239">
        <f t="shared" si="792"/>
        <v>-0.18450419699097539</v>
      </c>
      <c r="Y4176" s="239">
        <f t="shared" si="793"/>
        <v>-0.18450419699097539</v>
      </c>
    </row>
    <row r="4177" spans="1:25">
      <c r="A4177" s="147">
        <v>41274</v>
      </c>
      <c r="B4177" s="243">
        <v>1.6864142391441517E-2</v>
      </c>
      <c r="C4177" s="243">
        <v>2.2242499636297985E-3</v>
      </c>
      <c r="D4177" s="243">
        <v>-2.0706115756156107E-3</v>
      </c>
      <c r="E4177" s="243">
        <v>1.9110103268789036E-3</v>
      </c>
      <c r="F4177" s="243">
        <v>3.0082325370255347E-3</v>
      </c>
      <c r="H4177" s="239">
        <f t="shared" si="786"/>
        <v>237.82675741025756</v>
      </c>
      <c r="I4177" s="239"/>
      <c r="J4177" s="239">
        <f t="shared" si="787"/>
        <v>185.31247482009678</v>
      </c>
      <c r="K4177" s="239">
        <f t="shared" si="782"/>
        <v>237.82675741025756</v>
      </c>
      <c r="L4177" s="239" t="b">
        <f t="shared" si="783"/>
        <v>0</v>
      </c>
      <c r="M4177" s="239">
        <f t="shared" si="788"/>
        <v>2.2242499636297985E-3</v>
      </c>
      <c r="O4177" s="239">
        <f t="shared" si="789"/>
        <v>209.3414484530569</v>
      </c>
      <c r="P4177" s="239">
        <f t="shared" si="784"/>
        <v>237.82675741025756</v>
      </c>
      <c r="Q4177" s="239">
        <f t="shared" si="785"/>
        <v>0</v>
      </c>
      <c r="R4177" s="239">
        <f t="shared" si="790"/>
        <v>2.2242499636297985E-3</v>
      </c>
      <c r="T4177" s="239">
        <f>MAX($H$4:H4177)</f>
        <v>290.98732864638936</v>
      </c>
      <c r="U4177" s="239">
        <f>MAX($K$4:K4177)</f>
        <v>290.98732864638936</v>
      </c>
      <c r="V4177" s="239">
        <f>MAX($K$4:L4177)</f>
        <v>290.98732864638936</v>
      </c>
      <c r="W4177" s="239">
        <f t="shared" si="791"/>
        <v>-0.18269033048079233</v>
      </c>
      <c r="X4177" s="239">
        <f t="shared" si="792"/>
        <v>-0.18269033048079233</v>
      </c>
      <c r="Y4177" s="239">
        <f t="shared" si="793"/>
        <v>-0.18269033048079233</v>
      </c>
    </row>
    <row r="4178" spans="1:25">
      <c r="A4178" s="147">
        <v>41275</v>
      </c>
      <c r="B4178" s="243">
        <v>0</v>
      </c>
      <c r="C4178" s="243">
        <v>-7.5717422578924776E-4</v>
      </c>
      <c r="D4178" s="243">
        <v>-7.5717422578924776E-4</v>
      </c>
      <c r="E4178" s="243">
        <v>-2.2135794924815766E-4</v>
      </c>
      <c r="F4178" s="243">
        <v>-7.5717422578924776E-4</v>
      </c>
      <c r="H4178" s="239">
        <f t="shared" si="786"/>
        <v>237.64668111934347</v>
      </c>
      <c r="I4178" s="239"/>
      <c r="J4178" s="239">
        <f t="shared" si="787"/>
        <v>213.88201300740911</v>
      </c>
      <c r="K4178" s="239">
        <f t="shared" si="782"/>
        <v>237.64668111934347</v>
      </c>
      <c r="L4178" s="239" t="b">
        <f t="shared" si="783"/>
        <v>0</v>
      </c>
      <c r="M4178" s="239">
        <f t="shared" si="788"/>
        <v>-7.5717422578928202E-4</v>
      </c>
      <c r="O4178" s="239">
        <f t="shared" si="789"/>
        <v>209.3414484530569</v>
      </c>
      <c r="P4178" s="239">
        <f t="shared" si="784"/>
        <v>237.64668111934347</v>
      </c>
      <c r="Q4178" s="239">
        <f t="shared" si="785"/>
        <v>0</v>
      </c>
      <c r="R4178" s="239">
        <f t="shared" si="790"/>
        <v>-7.5717422578928202E-4</v>
      </c>
      <c r="T4178" s="239">
        <f>MAX($H$4:H4178)</f>
        <v>290.98732864638936</v>
      </c>
      <c r="U4178" s="239">
        <f>MAX($K$4:K4178)</f>
        <v>290.98732864638936</v>
      </c>
      <c r="V4178" s="239">
        <f>MAX($K$4:L4178)</f>
        <v>290.98732864638936</v>
      </c>
      <c r="W4178" s="239">
        <f t="shared" si="791"/>
        <v>-0.18330917629704063</v>
      </c>
      <c r="X4178" s="239">
        <f t="shared" si="792"/>
        <v>-0.18330917629704063</v>
      </c>
      <c r="Y4178" s="239">
        <f t="shared" si="793"/>
        <v>-0.18330917629704063</v>
      </c>
    </row>
    <row r="4179" spans="1:25">
      <c r="A4179" s="147">
        <v>41276</v>
      </c>
      <c r="B4179" s="243">
        <v>2.5423524972526534E-2</v>
      </c>
      <c r="C4179" s="243">
        <v>2.7082713657932134E-2</v>
      </c>
      <c r="D4179" s="243">
        <v>6.8637164523686067E-3</v>
      </c>
      <c r="E4179" s="243">
        <v>2.419218284156921E-2</v>
      </c>
      <c r="F4179" s="243">
        <v>2.5599694412169915E-2</v>
      </c>
      <c r="H4179" s="239">
        <f t="shared" si="786"/>
        <v>244.08279813585656</v>
      </c>
      <c r="I4179" s="239"/>
      <c r="J4179" s="239">
        <f t="shared" si="787"/>
        <v>213.88201300740911</v>
      </c>
      <c r="K4179" s="239">
        <f t="shared" si="782"/>
        <v>244.08279813585656</v>
      </c>
      <c r="L4179" s="239" t="b">
        <f t="shared" si="783"/>
        <v>0</v>
      </c>
      <c r="M4179" s="239">
        <f t="shared" si="788"/>
        <v>2.7082713657932168E-2</v>
      </c>
      <c r="O4179" s="239">
        <f t="shared" si="789"/>
        <v>209.3414484530569</v>
      </c>
      <c r="P4179" s="239">
        <f t="shared" si="784"/>
        <v>244.08279813585656</v>
      </c>
      <c r="Q4179" s="239">
        <f t="shared" si="785"/>
        <v>0</v>
      </c>
      <c r="R4179" s="239">
        <f t="shared" si="790"/>
        <v>2.7082713657932168E-2</v>
      </c>
      <c r="T4179" s="239">
        <f>MAX($H$4:H4179)</f>
        <v>290.98732864638936</v>
      </c>
      <c r="U4179" s="239">
        <f>MAX($K$4:K4179)</f>
        <v>290.98732864638936</v>
      </c>
      <c r="V4179" s="239">
        <f>MAX($K$4:L4179)</f>
        <v>290.98732864638936</v>
      </c>
      <c r="W4179" s="239">
        <f t="shared" si="791"/>
        <v>-0.16119097257163262</v>
      </c>
      <c r="X4179" s="239">
        <f t="shared" si="792"/>
        <v>-0.16119097257163262</v>
      </c>
      <c r="Y4179" s="239">
        <f t="shared" si="793"/>
        <v>-0.16119097257163262</v>
      </c>
    </row>
    <row r="4180" spans="1:25">
      <c r="A4180" s="147">
        <v>41277</v>
      </c>
      <c r="B4180" s="243">
        <v>-1.4970868259046588E-3</v>
      </c>
      <c r="C4180" s="243">
        <v>-9.5970733114714157E-4</v>
      </c>
      <c r="D4180" s="243">
        <v>9.0298419980496814E-3</v>
      </c>
      <c r="E4180" s="243">
        <v>8.6499532580963656E-3</v>
      </c>
      <c r="F4180" s="243">
        <v>6.6592496964434922E-4</v>
      </c>
      <c r="H4180" s="239">
        <f t="shared" si="786"/>
        <v>243.84855008507867</v>
      </c>
      <c r="I4180" s="239"/>
      <c r="J4180" s="239">
        <f t="shared" si="787"/>
        <v>213.88201300740911</v>
      </c>
      <c r="K4180" s="239">
        <f t="shared" si="782"/>
        <v>243.84855008507867</v>
      </c>
      <c r="L4180" s="239" t="b">
        <f t="shared" si="783"/>
        <v>0</v>
      </c>
      <c r="M4180" s="239">
        <f t="shared" si="788"/>
        <v>-9.5970733114715632E-4</v>
      </c>
      <c r="O4180" s="239">
        <f t="shared" si="789"/>
        <v>209.3414484530569</v>
      </c>
      <c r="P4180" s="239">
        <f t="shared" si="784"/>
        <v>243.84855008507867</v>
      </c>
      <c r="Q4180" s="239">
        <f t="shared" si="785"/>
        <v>0</v>
      </c>
      <c r="R4180" s="239">
        <f t="shared" si="790"/>
        <v>-9.5970733114715632E-4</v>
      </c>
      <c r="T4180" s="239">
        <f>MAX($H$4:H4180)</f>
        <v>290.98732864638936</v>
      </c>
      <c r="U4180" s="239">
        <f>MAX($K$4:K4180)</f>
        <v>290.98732864638936</v>
      </c>
      <c r="V4180" s="239">
        <f>MAX($K$4:L4180)</f>
        <v>290.98732864638936</v>
      </c>
      <c r="W4180" s="239">
        <f t="shared" si="791"/>
        <v>-0.16199598374468804</v>
      </c>
      <c r="X4180" s="239">
        <f t="shared" si="792"/>
        <v>-0.16199598374468804</v>
      </c>
      <c r="Y4180" s="239">
        <f t="shared" si="793"/>
        <v>-0.16199598374468804</v>
      </c>
    </row>
    <row r="4181" spans="1:25">
      <c r="A4181" s="147">
        <v>41278</v>
      </c>
      <c r="B4181" s="243">
        <v>5.2543895883214731E-3</v>
      </c>
      <c r="C4181" s="243">
        <v>4.5349503988438844E-3</v>
      </c>
      <c r="D4181" s="243">
        <v>1.4339014602255284E-2</v>
      </c>
      <c r="E4181" s="243">
        <v>3.1843152114774398E-4</v>
      </c>
      <c r="F4181" s="243">
        <v>4.5709437070615699E-3</v>
      </c>
      <c r="H4181" s="239">
        <f t="shared" si="786"/>
        <v>244.95439116454449</v>
      </c>
      <c r="I4181" s="239"/>
      <c r="J4181" s="239">
        <f t="shared" si="787"/>
        <v>213.88201300740911</v>
      </c>
      <c r="K4181" s="239">
        <f t="shared" si="782"/>
        <v>244.95439116454449</v>
      </c>
      <c r="L4181" s="239" t="b">
        <f t="shared" si="783"/>
        <v>0</v>
      </c>
      <c r="M4181" s="239">
        <f t="shared" si="788"/>
        <v>4.5349503988438358E-3</v>
      </c>
      <c r="O4181" s="239">
        <f t="shared" si="789"/>
        <v>209.3414484530569</v>
      </c>
      <c r="P4181" s="239">
        <f t="shared" si="784"/>
        <v>244.95439116454449</v>
      </c>
      <c r="Q4181" s="239">
        <f t="shared" si="785"/>
        <v>0</v>
      </c>
      <c r="R4181" s="239">
        <f t="shared" si="790"/>
        <v>4.5349503988438358E-3</v>
      </c>
      <c r="T4181" s="239">
        <f>MAX($H$4:H4181)</f>
        <v>290.98732864638936</v>
      </c>
      <c r="U4181" s="239">
        <f>MAX($K$4:K4181)</f>
        <v>290.98732864638936</v>
      </c>
      <c r="V4181" s="239">
        <f>MAX($K$4:L4181)</f>
        <v>290.98732864638936</v>
      </c>
      <c r="W4181" s="239">
        <f t="shared" si="791"/>
        <v>-0.15819567709693827</v>
      </c>
      <c r="X4181" s="239">
        <f t="shared" si="792"/>
        <v>-0.15819567709693827</v>
      </c>
      <c r="Y4181" s="239">
        <f t="shared" si="793"/>
        <v>-0.15819567709693827</v>
      </c>
    </row>
    <row r="4182" spans="1:25">
      <c r="A4182" s="147">
        <v>41281</v>
      </c>
      <c r="B4182" s="243">
        <v>-3.0253459137868921E-3</v>
      </c>
      <c r="C4182" s="243">
        <v>-4.8508658476233979E-3</v>
      </c>
      <c r="D4182" s="243">
        <v>-7.3684569444588677E-3</v>
      </c>
      <c r="E4182" s="243">
        <v>-6.4247553552565506E-3</v>
      </c>
      <c r="F4182" s="243">
        <v>1.1629356729609963E-3</v>
      </c>
      <c r="H4182" s="239">
        <f t="shared" si="786"/>
        <v>243.76615027421903</v>
      </c>
      <c r="I4182" s="239"/>
      <c r="J4182" s="239">
        <f t="shared" si="787"/>
        <v>213.88201300740911</v>
      </c>
      <c r="K4182" s="239">
        <f t="shared" si="782"/>
        <v>243.76615027421903</v>
      </c>
      <c r="L4182" s="239" t="b">
        <f t="shared" si="783"/>
        <v>0</v>
      </c>
      <c r="M4182" s="239">
        <f t="shared" si="788"/>
        <v>-4.8508658476233511E-3</v>
      </c>
      <c r="O4182" s="239">
        <f t="shared" si="789"/>
        <v>209.3414484530569</v>
      </c>
      <c r="P4182" s="239">
        <f t="shared" si="784"/>
        <v>243.76615027421903</v>
      </c>
      <c r="Q4182" s="239">
        <f t="shared" si="785"/>
        <v>0</v>
      </c>
      <c r="R4182" s="239">
        <f t="shared" si="790"/>
        <v>-4.8508658476233511E-3</v>
      </c>
      <c r="T4182" s="239">
        <f>MAX($H$4:H4182)</f>
        <v>290.98732864638936</v>
      </c>
      <c r="U4182" s="239">
        <f>MAX($K$4:K4182)</f>
        <v>290.98732864638936</v>
      </c>
      <c r="V4182" s="239">
        <f>MAX($K$4:L4182)</f>
        <v>290.98732864638936</v>
      </c>
      <c r="W4182" s="239">
        <f t="shared" si="791"/>
        <v>-0.16227915693729045</v>
      </c>
      <c r="X4182" s="239">
        <f t="shared" si="792"/>
        <v>-0.16227915693729045</v>
      </c>
      <c r="Y4182" s="239">
        <f t="shared" si="793"/>
        <v>-0.16227915693729045</v>
      </c>
    </row>
    <row r="4183" spans="1:25">
      <c r="A4183" s="147">
        <v>41282</v>
      </c>
      <c r="B4183" s="243">
        <v>-2.7278507407584307E-3</v>
      </c>
      <c r="C4183" s="243">
        <v>-1.0357794852150493E-3</v>
      </c>
      <c r="D4183" s="243">
        <v>-1.6533800105223984E-3</v>
      </c>
      <c r="E4183" s="243">
        <v>-2.5981089678904778E-3</v>
      </c>
      <c r="F4183" s="243">
        <v>-2.3918467771156804E-3</v>
      </c>
      <c r="H4183" s="239">
        <f t="shared" si="786"/>
        <v>243.51366229657515</v>
      </c>
      <c r="I4183" s="239"/>
      <c r="J4183" s="239">
        <f t="shared" si="787"/>
        <v>213.88201300740911</v>
      </c>
      <c r="K4183" s="239">
        <f t="shared" si="782"/>
        <v>243.51366229657515</v>
      </c>
      <c r="L4183" s="239" t="b">
        <f t="shared" si="783"/>
        <v>0</v>
      </c>
      <c r="M4183" s="239">
        <f t="shared" si="788"/>
        <v>-1.0357794852150326E-3</v>
      </c>
      <c r="O4183" s="239">
        <f t="shared" si="789"/>
        <v>209.3414484530569</v>
      </c>
      <c r="P4183" s="239">
        <f t="shared" si="784"/>
        <v>243.51366229657515</v>
      </c>
      <c r="Q4183" s="239">
        <f t="shared" si="785"/>
        <v>0</v>
      </c>
      <c r="R4183" s="239">
        <f t="shared" si="790"/>
        <v>-1.0357794852150326E-3</v>
      </c>
      <c r="T4183" s="239">
        <f>MAX($H$4:H4183)</f>
        <v>290.98732864638936</v>
      </c>
      <c r="U4183" s="239">
        <f>MAX($K$4:K4183)</f>
        <v>290.98732864638936</v>
      </c>
      <c r="V4183" s="239">
        <f>MAX($K$4:L4183)</f>
        <v>290.98732864638936</v>
      </c>
      <c r="W4183" s="239">
        <f t="shared" si="791"/>
        <v>-0.16314685100087184</v>
      </c>
      <c r="X4183" s="239">
        <f t="shared" si="792"/>
        <v>-0.16314685100087184</v>
      </c>
      <c r="Y4183" s="239">
        <f t="shared" si="793"/>
        <v>-0.16314685100087184</v>
      </c>
    </row>
    <row r="4184" spans="1:25">
      <c r="A4184" s="147">
        <v>41283</v>
      </c>
      <c r="B4184" s="243">
        <v>3.1378233064667249E-3</v>
      </c>
      <c r="C4184" s="243">
        <v>5.2084893642641017E-3</v>
      </c>
      <c r="D4184" s="243">
        <v>2.9850442374153019E-3</v>
      </c>
      <c r="E4184" s="243">
        <v>3.0390826018842354E-3</v>
      </c>
      <c r="F4184" s="243">
        <v>5.6240457453951009E-3</v>
      </c>
      <c r="H4184" s="239">
        <f t="shared" si="786"/>
        <v>244.78200061669986</v>
      </c>
      <c r="I4184" s="239"/>
      <c r="J4184" s="239">
        <f t="shared" si="787"/>
        <v>213.88201300740911</v>
      </c>
      <c r="K4184" s="239">
        <f t="shared" si="782"/>
        <v>244.78200061669986</v>
      </c>
      <c r="L4184" s="239" t="b">
        <f t="shared" si="783"/>
        <v>0</v>
      </c>
      <c r="M4184" s="239">
        <f t="shared" si="788"/>
        <v>5.2084893642641043E-3</v>
      </c>
      <c r="O4184" s="239">
        <f t="shared" si="789"/>
        <v>209.3414484530569</v>
      </c>
      <c r="P4184" s="239">
        <f t="shared" si="784"/>
        <v>244.78200061669986</v>
      </c>
      <c r="Q4184" s="239">
        <f t="shared" si="785"/>
        <v>0</v>
      </c>
      <c r="R4184" s="239">
        <f t="shared" si="790"/>
        <v>5.2084893642641043E-3</v>
      </c>
      <c r="T4184" s="239">
        <f>MAX($H$4:H4184)</f>
        <v>290.98732864638936</v>
      </c>
      <c r="U4184" s="239">
        <f>MAX($K$4:K4184)</f>
        <v>290.98732864638936</v>
      </c>
      <c r="V4184" s="239">
        <f>MAX($K$4:L4184)</f>
        <v>290.98732864638936</v>
      </c>
      <c r="W4184" s="239">
        <f t="shared" si="791"/>
        <v>-0.15878811027485895</v>
      </c>
      <c r="X4184" s="239">
        <f t="shared" si="792"/>
        <v>-0.15878811027485895</v>
      </c>
      <c r="Y4184" s="239">
        <f t="shared" si="793"/>
        <v>-0.15878811027485895</v>
      </c>
    </row>
    <row r="4185" spans="1:25">
      <c r="A4185" s="147">
        <v>41284</v>
      </c>
      <c r="B4185" s="243">
        <v>7.0089739859844347E-3</v>
      </c>
      <c r="C4185" s="243">
        <v>-4.2029774079156423E-3</v>
      </c>
      <c r="D4185" s="243">
        <v>-6.4938605723041665E-3</v>
      </c>
      <c r="E4185" s="243">
        <v>-1.0761967510347081E-2</v>
      </c>
      <c r="F4185" s="243">
        <v>-3.2768334925616927E-3</v>
      </c>
      <c r="H4185" s="239">
        <f t="shared" si="786"/>
        <v>243.75318739824348</v>
      </c>
      <c r="I4185" s="239"/>
      <c r="J4185" s="239">
        <f t="shared" si="787"/>
        <v>213.88201300740911</v>
      </c>
      <c r="K4185" s="239">
        <f t="shared" si="782"/>
        <v>243.75318739824348</v>
      </c>
      <c r="L4185" s="239" t="b">
        <f t="shared" si="783"/>
        <v>0</v>
      </c>
      <c r="M4185" s="239">
        <f t="shared" si="788"/>
        <v>-4.2029774079156241E-3</v>
      </c>
      <c r="O4185" s="239">
        <f t="shared" si="789"/>
        <v>209.3414484530569</v>
      </c>
      <c r="P4185" s="239">
        <f t="shared" si="784"/>
        <v>243.75318739824348</v>
      </c>
      <c r="Q4185" s="239">
        <f t="shared" si="785"/>
        <v>0</v>
      </c>
      <c r="R4185" s="239">
        <f t="shared" si="790"/>
        <v>-4.2029774079156241E-3</v>
      </c>
      <c r="T4185" s="239">
        <f>MAX($H$4:H4185)</f>
        <v>290.98732864638936</v>
      </c>
      <c r="U4185" s="239">
        <f>MAX($K$4:K4185)</f>
        <v>290.98732864638936</v>
      </c>
      <c r="V4185" s="239">
        <f>MAX($K$4:L4185)</f>
        <v>290.98732864638936</v>
      </c>
      <c r="W4185" s="239">
        <f t="shared" si="791"/>
        <v>-0.16232370484264372</v>
      </c>
      <c r="X4185" s="239">
        <f t="shared" si="792"/>
        <v>-0.16232370484264372</v>
      </c>
      <c r="Y4185" s="239">
        <f t="shared" si="793"/>
        <v>-0.16232370484264372</v>
      </c>
    </row>
    <row r="4186" spans="1:25">
      <c r="A4186" s="147">
        <v>41285</v>
      </c>
      <c r="B4186" s="243">
        <v>2.1789222357448956E-4</v>
      </c>
      <c r="C4186" s="243">
        <v>1.170161315139584E-3</v>
      </c>
      <c r="D4186" s="243">
        <v>-8.6283930357209382E-3</v>
      </c>
      <c r="E4186" s="243">
        <v>-1.112550882336294E-2</v>
      </c>
      <c r="F4186" s="243">
        <v>3.7297763150623275E-4</v>
      </c>
      <c r="H4186" s="239">
        <f t="shared" si="786"/>
        <v>244.03841794857888</v>
      </c>
      <c r="I4186" s="239"/>
      <c r="J4186" s="239">
        <f t="shared" si="787"/>
        <v>213.88201300740911</v>
      </c>
      <c r="K4186" s="239">
        <f t="shared" si="782"/>
        <v>244.03841794857888</v>
      </c>
      <c r="L4186" s="239" t="b">
        <f t="shared" si="783"/>
        <v>0</v>
      </c>
      <c r="M4186" s="239">
        <f t="shared" si="788"/>
        <v>1.1701613151396039E-3</v>
      </c>
      <c r="O4186" s="239">
        <f t="shared" si="789"/>
        <v>209.3414484530569</v>
      </c>
      <c r="P4186" s="239">
        <f t="shared" si="784"/>
        <v>244.03841794857888</v>
      </c>
      <c r="Q4186" s="239">
        <f t="shared" si="785"/>
        <v>0</v>
      </c>
      <c r="R4186" s="239">
        <f t="shared" si="790"/>
        <v>1.1701613151396039E-3</v>
      </c>
      <c r="T4186" s="239">
        <f>MAX($H$4:H4186)</f>
        <v>290.98732864638936</v>
      </c>
      <c r="U4186" s="239">
        <f>MAX($K$4:K4186)</f>
        <v>290.98732864638936</v>
      </c>
      <c r="V4186" s="239">
        <f>MAX($K$4:L4186)</f>
        <v>290.98732864638936</v>
      </c>
      <c r="W4186" s="239">
        <f t="shared" si="791"/>
        <v>-0.16134348844744112</v>
      </c>
      <c r="X4186" s="239">
        <f t="shared" si="792"/>
        <v>-0.16134348844744112</v>
      </c>
      <c r="Y4186" s="239">
        <f t="shared" si="793"/>
        <v>-0.16134348844744112</v>
      </c>
    </row>
    <row r="4187" spans="1:25">
      <c r="A4187" s="147">
        <v>41288</v>
      </c>
      <c r="B4187" s="243">
        <v>-6.3414875283274164E-4</v>
      </c>
      <c r="C4187" s="243">
        <v>-2.1305909178584992E-3</v>
      </c>
      <c r="D4187" s="243">
        <v>-1.0097562696379514E-3</v>
      </c>
      <c r="E4187" s="243">
        <v>7.0184851699228723E-3</v>
      </c>
      <c r="F4187" s="243">
        <v>-3.0393564962355457E-3</v>
      </c>
      <c r="H4187" s="239">
        <f t="shared" si="786"/>
        <v>243.51847191168909</v>
      </c>
      <c r="I4187" s="239"/>
      <c r="J4187" s="239">
        <f t="shared" si="787"/>
        <v>213.88201300740911</v>
      </c>
      <c r="K4187" s="239">
        <f t="shared" si="782"/>
        <v>243.51847191168909</v>
      </c>
      <c r="L4187" s="239" t="b">
        <f t="shared" si="783"/>
        <v>0</v>
      </c>
      <c r="M4187" s="239">
        <f t="shared" si="788"/>
        <v>-2.1305909178584706E-3</v>
      </c>
      <c r="O4187" s="239">
        <f t="shared" si="789"/>
        <v>209.3414484530569</v>
      </c>
      <c r="P4187" s="239">
        <f t="shared" si="784"/>
        <v>243.51847191168909</v>
      </c>
      <c r="Q4187" s="239">
        <f t="shared" si="785"/>
        <v>0</v>
      </c>
      <c r="R4187" s="239">
        <f t="shared" si="790"/>
        <v>-2.1305909178584706E-3</v>
      </c>
      <c r="T4187" s="239">
        <f>MAX($H$4:H4187)</f>
        <v>290.98732864638936</v>
      </c>
      <c r="U4187" s="239">
        <f>MAX($K$4:K4187)</f>
        <v>290.98732864638936</v>
      </c>
      <c r="V4187" s="239">
        <f>MAX($K$4:L4187)</f>
        <v>290.98732864638936</v>
      </c>
      <c r="W4187" s="239">
        <f t="shared" si="791"/>
        <v>-0.16313032239415787</v>
      </c>
      <c r="X4187" s="239">
        <f t="shared" si="792"/>
        <v>-0.16313032239415787</v>
      </c>
      <c r="Y4187" s="239">
        <f t="shared" si="793"/>
        <v>-0.16313032239415787</v>
      </c>
    </row>
    <row r="4188" spans="1:25">
      <c r="A4188" s="147">
        <v>41289</v>
      </c>
      <c r="B4188" s="243">
        <v>1.6129286463353321E-3</v>
      </c>
      <c r="C4188" s="243">
        <v>8.7292449625309132E-4</v>
      </c>
      <c r="D4188" s="243">
        <v>1.1367366865167927E-2</v>
      </c>
      <c r="E4188" s="243">
        <v>-4.6807949937436311E-3</v>
      </c>
      <c r="F4188" s="243">
        <v>3.683387560984297E-4</v>
      </c>
      <c r="H4188" s="239">
        <f t="shared" si="786"/>
        <v>243.73104515111092</v>
      </c>
      <c r="I4188" s="239"/>
      <c r="J4188" s="239">
        <f t="shared" si="787"/>
        <v>213.88201300740911</v>
      </c>
      <c r="K4188" s="239">
        <f t="shared" si="782"/>
        <v>243.73104515111092</v>
      </c>
      <c r="L4188" s="239" t="b">
        <f t="shared" si="783"/>
        <v>0</v>
      </c>
      <c r="M4188" s="239">
        <f t="shared" si="788"/>
        <v>8.7292449625307148E-4</v>
      </c>
      <c r="O4188" s="239">
        <f t="shared" si="789"/>
        <v>209.3414484530569</v>
      </c>
      <c r="P4188" s="239">
        <f t="shared" si="784"/>
        <v>243.73104515111092</v>
      </c>
      <c r="Q4188" s="239">
        <f t="shared" si="785"/>
        <v>0</v>
      </c>
      <c r="R4188" s="239">
        <f t="shared" si="790"/>
        <v>8.7292449625307148E-4</v>
      </c>
      <c r="T4188" s="239">
        <f>MAX($H$4:H4188)</f>
        <v>290.98732864638936</v>
      </c>
      <c r="U4188" s="239">
        <f>MAX($K$4:K4188)</f>
        <v>290.98732864638936</v>
      </c>
      <c r="V4188" s="239">
        <f>MAX($K$4:L4188)</f>
        <v>290.98732864638936</v>
      </c>
      <c r="W4188" s="239">
        <f t="shared" si="791"/>
        <v>-0.16239979835240431</v>
      </c>
      <c r="X4188" s="239">
        <f t="shared" si="792"/>
        <v>-0.16239979835240431</v>
      </c>
      <c r="Y4188" s="239">
        <f t="shared" si="793"/>
        <v>-0.16239979835240431</v>
      </c>
    </row>
    <row r="4189" spans="1:25">
      <c r="A4189" s="147">
        <v>41290</v>
      </c>
      <c r="B4189" s="243">
        <v>-1.4379687166754529E-4</v>
      </c>
      <c r="C4189" s="243">
        <v>3.7430928414816655E-4</v>
      </c>
      <c r="D4189" s="243">
        <v>-6.1569443806603896E-3</v>
      </c>
      <c r="E4189" s="243">
        <v>1.7253468237705682E-3</v>
      </c>
      <c r="F4189" s="243">
        <v>-7.6294882009164677E-4</v>
      </c>
      <c r="H4189" s="239">
        <f t="shared" si="786"/>
        <v>243.82227594414613</v>
      </c>
      <c r="I4189" s="239"/>
      <c r="J4189" s="239">
        <f t="shared" si="787"/>
        <v>213.88201300740911</v>
      </c>
      <c r="K4189" s="239">
        <f t="shared" si="782"/>
        <v>243.82227594414613</v>
      </c>
      <c r="L4189" s="239" t="b">
        <f t="shared" si="783"/>
        <v>0</v>
      </c>
      <c r="M4189" s="239">
        <f t="shared" si="788"/>
        <v>3.7430928414821475E-4</v>
      </c>
      <c r="O4189" s="239">
        <f t="shared" si="789"/>
        <v>209.3414484530569</v>
      </c>
      <c r="P4189" s="239">
        <f t="shared" si="784"/>
        <v>243.82227594414613</v>
      </c>
      <c r="Q4189" s="239">
        <f t="shared" si="785"/>
        <v>0</v>
      </c>
      <c r="R4189" s="239">
        <f t="shared" si="790"/>
        <v>3.7430928414821475E-4</v>
      </c>
      <c r="T4189" s="239">
        <f>MAX($H$4:H4189)</f>
        <v>290.98732864638936</v>
      </c>
      <c r="U4189" s="239">
        <f>MAX($K$4:K4189)</f>
        <v>290.98732864638936</v>
      </c>
      <c r="V4189" s="239">
        <f>MAX($K$4:L4189)</f>
        <v>290.98732864638936</v>
      </c>
      <c r="W4189" s="239">
        <f t="shared" si="791"/>
        <v>-0.16208627682052321</v>
      </c>
      <c r="X4189" s="239">
        <f t="shared" si="792"/>
        <v>-0.16208627682052321</v>
      </c>
      <c r="Y4189" s="239">
        <f t="shared" si="793"/>
        <v>-0.16208627682052321</v>
      </c>
    </row>
    <row r="4190" spans="1:25">
      <c r="A4190" s="147">
        <v>41291</v>
      </c>
      <c r="B4190" s="243">
        <v>5.854149148486254E-3</v>
      </c>
      <c r="C4190" s="243">
        <v>2.9856011288509343E-3</v>
      </c>
      <c r="D4190" s="243">
        <v>-9.3801774585885456E-3</v>
      </c>
      <c r="E4190" s="243">
        <v>-4.1836557432122223E-3</v>
      </c>
      <c r="F4190" s="243">
        <v>4.7341424250737507E-3</v>
      </c>
      <c r="H4190" s="239">
        <f t="shared" si="786"/>
        <v>244.55023200644396</v>
      </c>
      <c r="I4190" s="239"/>
      <c r="J4190" s="239">
        <f t="shared" si="787"/>
        <v>213.88201300740911</v>
      </c>
      <c r="K4190" s="239">
        <f t="shared" si="782"/>
        <v>244.55023200644396</v>
      </c>
      <c r="L4190" s="239" t="b">
        <f t="shared" si="783"/>
        <v>0</v>
      </c>
      <c r="M4190" s="239">
        <f t="shared" si="788"/>
        <v>2.985601128850887E-3</v>
      </c>
      <c r="O4190" s="239">
        <f t="shared" si="789"/>
        <v>209.3414484530569</v>
      </c>
      <c r="P4190" s="239">
        <f t="shared" si="784"/>
        <v>244.55023200644396</v>
      </c>
      <c r="Q4190" s="239">
        <f t="shared" si="785"/>
        <v>0</v>
      </c>
      <c r="R4190" s="239">
        <f t="shared" si="790"/>
        <v>2.985601128850887E-3</v>
      </c>
      <c r="T4190" s="239">
        <f>MAX($H$4:H4190)</f>
        <v>290.98732864638936</v>
      </c>
      <c r="U4190" s="239">
        <f>MAX($K$4:K4190)</f>
        <v>290.98732864638936</v>
      </c>
      <c r="V4190" s="239">
        <f>MAX($K$4:L4190)</f>
        <v>290.98732864638936</v>
      </c>
      <c r="W4190" s="239">
        <f t="shared" si="791"/>
        <v>-0.15958460066271893</v>
      </c>
      <c r="X4190" s="239">
        <f t="shared" si="792"/>
        <v>-0.15958460066271893</v>
      </c>
      <c r="Y4190" s="239">
        <f t="shared" si="793"/>
        <v>-0.15958460066271893</v>
      </c>
    </row>
    <row r="4191" spans="1:25">
      <c r="A4191" s="147">
        <v>41292</v>
      </c>
      <c r="B4191" s="243">
        <v>3.2762759206357295E-3</v>
      </c>
      <c r="C4191" s="243">
        <v>-3.0156838082719961E-3</v>
      </c>
      <c r="D4191" s="243">
        <v>1.4316785500411822E-2</v>
      </c>
      <c r="E4191" s="243">
        <v>1.0321119976117066E-2</v>
      </c>
      <c r="F4191" s="243">
        <v>1.1847795262349692E-3</v>
      </c>
      <c r="H4191" s="239">
        <f t="shared" si="786"/>
        <v>243.81274583147297</v>
      </c>
      <c r="I4191" s="239"/>
      <c r="J4191" s="239">
        <f t="shared" si="787"/>
        <v>213.88201300740911</v>
      </c>
      <c r="K4191" s="239">
        <f t="shared" si="782"/>
        <v>243.81274583147297</v>
      </c>
      <c r="L4191" s="239" t="b">
        <f t="shared" si="783"/>
        <v>0</v>
      </c>
      <c r="M4191" s="239">
        <f t="shared" si="788"/>
        <v>-3.0156838082720096E-3</v>
      </c>
      <c r="O4191" s="239">
        <f t="shared" si="789"/>
        <v>209.3414484530569</v>
      </c>
      <c r="P4191" s="239">
        <f t="shared" si="784"/>
        <v>243.81274583147297</v>
      </c>
      <c r="Q4191" s="239">
        <f t="shared" si="785"/>
        <v>0</v>
      </c>
      <c r="R4191" s="239">
        <f t="shared" si="790"/>
        <v>-3.0156838082720096E-3</v>
      </c>
      <c r="T4191" s="239">
        <f>MAX($H$4:H4191)</f>
        <v>290.98732864638936</v>
      </c>
      <c r="U4191" s="239">
        <f>MAX($K$4:K4191)</f>
        <v>290.98732864638936</v>
      </c>
      <c r="V4191" s="239">
        <f>MAX($K$4:L4191)</f>
        <v>290.98732864638936</v>
      </c>
      <c r="W4191" s="239">
        <f t="shared" si="791"/>
        <v>-0.16211902777472281</v>
      </c>
      <c r="X4191" s="239">
        <f t="shared" si="792"/>
        <v>-0.16211902777472281</v>
      </c>
      <c r="Y4191" s="239">
        <f t="shared" si="793"/>
        <v>-0.16211902777472281</v>
      </c>
    </row>
    <row r="4192" spans="1:25">
      <c r="A4192" s="147">
        <v>41295</v>
      </c>
      <c r="B4192" s="243">
        <v>0</v>
      </c>
      <c r="C4192" s="243">
        <v>4.7928749453980402E-3</v>
      </c>
      <c r="D4192" s="243">
        <v>-2.8865328484649622E-3</v>
      </c>
      <c r="E4192" s="243">
        <v>-2.1162474497412598E-3</v>
      </c>
      <c r="F4192" s="243">
        <v>4.8313002100519586E-3</v>
      </c>
      <c r="H4192" s="239">
        <f t="shared" si="786"/>
        <v>244.98130983233733</v>
      </c>
      <c r="I4192" s="239"/>
      <c r="J4192" s="239">
        <f t="shared" si="787"/>
        <v>213.88201300740911</v>
      </c>
      <c r="K4192" s="239">
        <f t="shared" si="782"/>
        <v>244.98130983233733</v>
      </c>
      <c r="L4192" s="239" t="b">
        <f t="shared" si="783"/>
        <v>0</v>
      </c>
      <c r="M4192" s="239">
        <f t="shared" si="788"/>
        <v>4.7928749453980289E-3</v>
      </c>
      <c r="O4192" s="239">
        <f t="shared" si="789"/>
        <v>209.3414484530569</v>
      </c>
      <c r="P4192" s="239">
        <f t="shared" si="784"/>
        <v>244.98130983233733</v>
      </c>
      <c r="Q4192" s="239">
        <f t="shared" si="785"/>
        <v>0</v>
      </c>
      <c r="R4192" s="239">
        <f t="shared" si="790"/>
        <v>4.7928749453980289E-3</v>
      </c>
      <c r="T4192" s="239">
        <f>MAX($H$4:H4192)</f>
        <v>290.98732864638936</v>
      </c>
      <c r="U4192" s="239">
        <f>MAX($K$4:K4192)</f>
        <v>290.98732864638936</v>
      </c>
      <c r="V4192" s="239">
        <f>MAX($K$4:L4192)</f>
        <v>290.98732864638936</v>
      </c>
      <c r="W4192" s="239">
        <f t="shared" si="791"/>
        <v>-0.15810316905571853</v>
      </c>
      <c r="X4192" s="239">
        <f t="shared" si="792"/>
        <v>-0.15810316905571853</v>
      </c>
      <c r="Y4192" s="239">
        <f t="shared" si="793"/>
        <v>-0.15810316905571853</v>
      </c>
    </row>
    <row r="4193" spans="1:25">
      <c r="A4193" s="147">
        <v>41296</v>
      </c>
      <c r="B4193" s="243">
        <v>4.725021910867433E-3</v>
      </c>
      <c r="C4193" s="243">
        <v>-1.6257363568321637E-3</v>
      </c>
      <c r="D4193" s="243">
        <v>8.0891080562579543E-3</v>
      </c>
      <c r="E4193" s="243">
        <v>1.832908029629543E-3</v>
      </c>
      <c r="F4193" s="243">
        <v>-4.7250785002106443E-4</v>
      </c>
      <c r="H4193" s="239">
        <f t="shared" si="786"/>
        <v>244.58303481019854</v>
      </c>
      <c r="I4193" s="239"/>
      <c r="J4193" s="239">
        <f t="shared" si="787"/>
        <v>213.88201300740911</v>
      </c>
      <c r="K4193" s="239">
        <f t="shared" si="782"/>
        <v>244.58303481019854</v>
      </c>
      <c r="L4193" s="239" t="b">
        <f t="shared" si="783"/>
        <v>0</v>
      </c>
      <c r="M4193" s="239">
        <f t="shared" si="788"/>
        <v>-1.625736356832142E-3</v>
      </c>
      <c r="O4193" s="239">
        <f t="shared" si="789"/>
        <v>209.3414484530569</v>
      </c>
      <c r="P4193" s="239">
        <f t="shared" si="784"/>
        <v>244.58303481019854</v>
      </c>
      <c r="Q4193" s="239">
        <f t="shared" si="785"/>
        <v>0</v>
      </c>
      <c r="R4193" s="239">
        <f t="shared" si="790"/>
        <v>-1.625736356832142E-3</v>
      </c>
      <c r="T4193" s="239">
        <f>MAX($H$4:H4193)</f>
        <v>290.98732864638936</v>
      </c>
      <c r="U4193" s="239">
        <f>MAX($K$4:K4193)</f>
        <v>290.98732864638936</v>
      </c>
      <c r="V4193" s="239">
        <f>MAX($K$4:L4193)</f>
        <v>290.98732864638936</v>
      </c>
      <c r="W4193" s="239">
        <f t="shared" si="791"/>
        <v>-0.15947187134248642</v>
      </c>
      <c r="X4193" s="239">
        <f t="shared" si="792"/>
        <v>-0.15947187134248642</v>
      </c>
      <c r="Y4193" s="239">
        <f t="shared" si="793"/>
        <v>-0.15947187134248642</v>
      </c>
    </row>
    <row r="4194" spans="1:25">
      <c r="A4194" s="147">
        <v>41297</v>
      </c>
      <c r="B4194" s="243">
        <v>0</v>
      </c>
      <c r="C4194" s="243">
        <v>-2.3991602938971957E-3</v>
      </c>
      <c r="D4194" s="243">
        <v>-2.3991602938971957E-3</v>
      </c>
      <c r="E4194" s="243">
        <v>-2.3991602938971957E-3</v>
      </c>
      <c r="F4194" s="243">
        <v>-2.3991602938971957E-3</v>
      </c>
      <c r="H4194" s="239">
        <f t="shared" si="786"/>
        <v>243.99624090452104</v>
      </c>
      <c r="I4194" s="239"/>
      <c r="J4194" s="239">
        <f t="shared" si="787"/>
        <v>213.88201300740911</v>
      </c>
      <c r="K4194" s="239">
        <f t="shared" si="782"/>
        <v>243.99624090452104</v>
      </c>
      <c r="L4194" s="239" t="b">
        <f t="shared" si="783"/>
        <v>0</v>
      </c>
      <c r="M4194" s="239">
        <f t="shared" si="788"/>
        <v>-2.3991602938971623E-3</v>
      </c>
      <c r="O4194" s="239">
        <f t="shared" si="789"/>
        <v>209.3414484530569</v>
      </c>
      <c r="P4194" s="239">
        <f t="shared" si="784"/>
        <v>243.99624090452104</v>
      </c>
      <c r="Q4194" s="239">
        <f t="shared" si="785"/>
        <v>0</v>
      </c>
      <c r="R4194" s="239">
        <f t="shared" si="790"/>
        <v>-2.3991602938971623E-3</v>
      </c>
      <c r="T4194" s="239">
        <f>MAX($H$4:H4194)</f>
        <v>290.98732864638936</v>
      </c>
      <c r="U4194" s="239">
        <f>MAX($K$4:K4194)</f>
        <v>290.98732864638936</v>
      </c>
      <c r="V4194" s="239">
        <f>MAX($K$4:L4194)</f>
        <v>290.98732864638936</v>
      </c>
      <c r="W4194" s="239">
        <f t="shared" si="791"/>
        <v>-0.1614884330546652</v>
      </c>
      <c r="X4194" s="239">
        <f t="shared" si="792"/>
        <v>-0.1614884330546652</v>
      </c>
      <c r="Y4194" s="239">
        <f t="shared" si="793"/>
        <v>-0.1614884330546652</v>
      </c>
    </row>
  </sheetData>
  <conditionalFormatting sqref="L4:L4194">
    <cfRule type="cellIs" dxfId="1" priority="2" operator="equal">
      <formula>TRUE</formula>
    </cfRule>
  </conditionalFormatting>
  <conditionalFormatting sqref="Q4:Q4194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monthly returns</vt:lpstr>
      <vt:lpstr>Allocaties</vt:lpstr>
      <vt:lpstr>MVA - total</vt:lpstr>
      <vt:lpstr>TK cases</vt:lpstr>
      <vt:lpstr>corr</vt:lpstr>
      <vt:lpstr>returns</vt:lpstr>
      <vt:lpstr>monthly price-series</vt:lpstr>
      <vt:lpstr>relative returns</vt:lpstr>
      <vt:lpstr>MDD</vt:lpstr>
      <vt:lpstr>Optie Berekening</vt:lpstr>
      <vt:lpstr>simple optie strategie</vt:lpstr>
    </vt:vector>
  </TitlesOfParts>
  <Company>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M04H193</dc:creator>
  <cp:lastModifiedBy>bgt</cp:lastModifiedBy>
  <dcterms:created xsi:type="dcterms:W3CDTF">2011-11-17T14:34:42Z</dcterms:created>
  <dcterms:modified xsi:type="dcterms:W3CDTF">2013-06-27T07:36:25Z</dcterms:modified>
</cp:coreProperties>
</file>